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75776b9713a17/Escritorio/EXCEL/"/>
    </mc:Choice>
  </mc:AlternateContent>
  <xr:revisionPtr revIDLastSave="13" documentId="8_{096A9F17-113C-4A45-ABB5-F7212800FF38}" xr6:coauthVersionLast="47" xr6:coauthVersionMax="47" xr10:uidLastSave="{A024B273-DA96-44EA-8C17-7B3D6688D60E}"/>
  <bookViews>
    <workbookView xWindow="-110" yWindow="-110" windowWidth="19420" windowHeight="10420" xr2:uid="{00000000-000D-0000-FFFF-FFFF00000000}"/>
  </bookViews>
  <sheets>
    <sheet name="BASE DE DATOS ORIGINAL" sheetId="1" r:id="rId1"/>
    <sheet name="CAPT-PUERT-FLOTA-2019-TABLA" sheetId="2" r:id="rId2"/>
    <sheet name="TABLAS VAL DATOS" sheetId="3" r:id="rId3"/>
    <sheet name="DATOS TABLA FLOTA" sheetId="5" r:id="rId4"/>
    <sheet name="AUXILIAR PREG Y RTAS" sheetId="6" r:id="rId5"/>
    <sheet name="PREGUNTAS Y RTAS" sheetId="7" r:id="rId6"/>
    <sheet name="TABLAS DINAMICAS" sheetId="9" r:id="rId7"/>
    <sheet name="DASHBOARD" sheetId="12" r:id="rId8"/>
  </sheets>
  <definedNames>
    <definedName name="_xlnm._FilterDatabase" localSheetId="1" hidden="1">'CAPT-PUERT-FLOTA-2019-TABLA'!$Q$81:$Q$3044</definedName>
    <definedName name="SegmentaciónDeDatos_Categoria">#N/A</definedName>
    <definedName name="SegmentaciónDeDatos_Especie">#N/A</definedName>
    <definedName name="SegmentaciónDeDatos_Fecha">#N/A</definedName>
    <definedName name="SegmentaciónDeDatos_Flota">#N/A</definedName>
    <definedName name="SegmentaciónDeDatos_Provincia">#N/A</definedName>
    <definedName name="SegmentaciónDeDatos_Puerto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B21" i="6"/>
  <c r="B14" i="6"/>
  <c r="B15" i="6"/>
  <c r="B13" i="6"/>
  <c r="B10" i="6"/>
  <c r="I745" i="2"/>
  <c r="I1682" i="2"/>
  <c r="I1188" i="2"/>
  <c r="I904" i="2"/>
  <c r="I471" i="2"/>
  <c r="I2012" i="2"/>
  <c r="I659" i="2"/>
  <c r="I1637" i="2"/>
  <c r="I1855" i="2"/>
  <c r="I1805" i="2"/>
  <c r="I2691" i="2"/>
  <c r="I329" i="2"/>
  <c r="I1824" i="2"/>
  <c r="I94" i="2"/>
  <c r="I2921" i="2"/>
  <c r="I2449" i="2"/>
  <c r="I434" i="2"/>
  <c r="I2800" i="2"/>
  <c r="I845" i="2"/>
  <c r="I1152" i="2"/>
  <c r="I1536" i="2"/>
  <c r="I646" i="2"/>
  <c r="I1115" i="2"/>
  <c r="I2464" i="2"/>
  <c r="I2807" i="2"/>
  <c r="I236" i="2"/>
  <c r="I421" i="2"/>
  <c r="I899" i="2"/>
  <c r="I580" i="2"/>
  <c r="I1568" i="2"/>
  <c r="I1900" i="2"/>
  <c r="I2512" i="2"/>
  <c r="I288" i="2"/>
  <c r="I900" i="2"/>
  <c r="I1841" i="2"/>
  <c r="I1311" i="2"/>
  <c r="I206" i="2"/>
  <c r="I654" i="2"/>
  <c r="I2559" i="2"/>
  <c r="I1984" i="2"/>
  <c r="I2582" i="2"/>
  <c r="I1465" i="2"/>
  <c r="I2127" i="2"/>
  <c r="I1667" i="2"/>
  <c r="I2445" i="2"/>
  <c r="I1691" i="2"/>
  <c r="I1026" i="2"/>
  <c r="I1461" i="2"/>
  <c r="I1586" i="2"/>
  <c r="I387" i="2"/>
  <c r="I1780" i="2"/>
  <c r="I890" i="2"/>
  <c r="I1324" i="2"/>
  <c r="I1975" i="2"/>
  <c r="I910" i="2"/>
  <c r="I2322" i="2"/>
  <c r="I520" i="2"/>
  <c r="I1182" i="2"/>
  <c r="I1953" i="2"/>
  <c r="I1472" i="2"/>
  <c r="I2225" i="2"/>
  <c r="I1999" i="2"/>
  <c r="I2209" i="2"/>
  <c r="I410" i="2"/>
  <c r="I690" i="2"/>
  <c r="I2073" i="2"/>
  <c r="I1748" i="2"/>
  <c r="I11" i="2"/>
  <c r="I221" i="2"/>
  <c r="I1161" i="2"/>
  <c r="I1103" i="2"/>
  <c r="I201" i="2"/>
  <c r="I1128" i="2"/>
  <c r="I876" i="2"/>
  <c r="I304" i="2"/>
  <c r="I1181" i="2"/>
  <c r="I36" i="2"/>
  <c r="I12" i="2"/>
  <c r="I1319" i="2"/>
  <c r="I72" i="2"/>
  <c r="I2988" i="2"/>
  <c r="I1107" i="2"/>
  <c r="I1531" i="2"/>
  <c r="I1935" i="2"/>
  <c r="I2134" i="2"/>
  <c r="I3" i="2"/>
  <c r="I2078" i="2"/>
  <c r="I1488" i="2"/>
  <c r="I2469" i="2"/>
  <c r="I237" i="2"/>
  <c r="I2284" i="2"/>
  <c r="I1758" i="2"/>
  <c r="I238" i="2"/>
  <c r="I2241" i="2"/>
  <c r="I550" i="2"/>
  <c r="I2993" i="2"/>
  <c r="I2532" i="2"/>
  <c r="I1577" i="2"/>
  <c r="I937" i="2"/>
  <c r="I2977" i="2"/>
  <c r="I90" i="2"/>
  <c r="I45" i="2"/>
  <c r="I368" i="2"/>
  <c r="I2470" i="2"/>
  <c r="I979" i="2"/>
  <c r="I1249" i="2"/>
  <c r="I1032" i="2"/>
  <c r="I1960" i="2"/>
  <c r="I1035" i="2"/>
  <c r="I2718" i="2"/>
  <c r="I2984" i="2"/>
  <c r="I2482" i="2"/>
  <c r="I125" i="2"/>
  <c r="I2909" i="2"/>
  <c r="I79" i="2"/>
  <c r="I2507" i="2"/>
  <c r="I225" i="2"/>
  <c r="I2727" i="2"/>
  <c r="I1908" i="2"/>
  <c r="I2164" i="2"/>
  <c r="I2037" i="2"/>
  <c r="I2117" i="2"/>
  <c r="I2975" i="2"/>
  <c r="I2452" i="2"/>
  <c r="I2694" i="2"/>
  <c r="I1407" i="2"/>
  <c r="I2158" i="2"/>
  <c r="I707" i="2"/>
  <c r="I2671" i="2"/>
  <c r="I2859" i="2"/>
  <c r="I2936" i="2"/>
  <c r="I3033" i="2"/>
  <c r="I2852" i="2"/>
  <c r="I3038" i="2"/>
  <c r="I3007" i="2"/>
  <c r="I2549" i="2"/>
  <c r="I2518" i="2"/>
  <c r="I2621" i="2"/>
  <c r="I2648" i="2"/>
  <c r="I1129" i="2"/>
  <c r="I2826" i="2"/>
  <c r="I993" i="2"/>
  <c r="I1375" i="2"/>
  <c r="I886" i="2"/>
  <c r="I701" i="2"/>
  <c r="I1883" i="2"/>
  <c r="I2219" i="2"/>
  <c r="I166" i="2"/>
  <c r="I2218" i="2"/>
  <c r="I596" i="2"/>
  <c r="I1238" i="2"/>
  <c r="I2042" i="2"/>
  <c r="I2784" i="2"/>
  <c r="I1245" i="2"/>
  <c r="I1724" i="2"/>
  <c r="I1243" i="2"/>
  <c r="I95" i="2"/>
  <c r="I898" i="2"/>
  <c r="I2864" i="2"/>
  <c r="I2098" i="2"/>
  <c r="I1737" i="2"/>
  <c r="I2723" i="2"/>
  <c r="I2488" i="2"/>
  <c r="I2843" i="2"/>
  <c r="I2833" i="2"/>
  <c r="I2663" i="2"/>
  <c r="I2605" i="2"/>
  <c r="I1786" i="2"/>
  <c r="I2450" i="2"/>
  <c r="I2050" i="2"/>
  <c r="I864" i="2"/>
  <c r="I1768" i="2"/>
  <c r="I2504" i="2"/>
  <c r="I2371" i="2"/>
  <c r="I2728" i="2"/>
  <c r="I1594" i="2"/>
  <c r="I689" i="2"/>
  <c r="I1591" i="2"/>
  <c r="I2625" i="2"/>
  <c r="I2890" i="2"/>
  <c r="I664" i="2"/>
  <c r="I2315" i="2"/>
  <c r="I2757" i="2"/>
  <c r="I1945" i="2"/>
  <c r="I1922" i="2"/>
  <c r="I2699" i="2"/>
  <c r="I2844" i="2"/>
  <c r="I451" i="2"/>
  <c r="I2337" i="2"/>
  <c r="I1895" i="2"/>
  <c r="I2362" i="2"/>
  <c r="I527" i="2"/>
  <c r="I1366" i="2"/>
  <c r="I13" i="2"/>
  <c r="I331" i="2"/>
  <c r="I947" i="2"/>
  <c r="I194" i="2"/>
  <c r="I1282" i="2"/>
  <c r="I14" i="2"/>
  <c r="I15" i="2"/>
  <c r="I610" i="2"/>
  <c r="I231" i="2"/>
  <c r="I429" i="2"/>
  <c r="I2106" i="2"/>
  <c r="I2061" i="2"/>
  <c r="I3023" i="2"/>
  <c r="I809" i="2"/>
  <c r="I406" i="2"/>
  <c r="I523" i="2"/>
  <c r="I1844" i="2"/>
  <c r="I160" i="2"/>
  <c r="I2827" i="2"/>
  <c r="I1675" i="2"/>
  <c r="I1073" i="2"/>
  <c r="I1360" i="2"/>
  <c r="I2375" i="2"/>
  <c r="I906" i="2"/>
  <c r="I577" i="2"/>
  <c r="I955" i="2"/>
  <c r="I1832" i="2"/>
  <c r="I2132" i="2"/>
  <c r="I2133" i="2"/>
  <c r="I1535" i="2"/>
  <c r="I506" i="2"/>
  <c r="I2808" i="2"/>
  <c r="I1403" i="2"/>
  <c r="I2087" i="2"/>
  <c r="I1069" i="2"/>
  <c r="I810" i="2"/>
  <c r="I388" i="2"/>
  <c r="I490" i="2"/>
  <c r="I2352" i="2"/>
  <c r="I2780" i="2"/>
  <c r="I2279" i="2"/>
  <c r="I1235" i="2"/>
  <c r="I1016" i="2"/>
  <c r="I2498" i="2"/>
  <c r="I2928" i="2"/>
  <c r="I837" i="2"/>
  <c r="I1385" i="2"/>
  <c r="I802" i="2"/>
  <c r="I2735" i="2"/>
  <c r="I2710" i="2"/>
  <c r="I1389" i="2"/>
  <c r="I1118" i="2"/>
  <c r="I2212" i="2"/>
  <c r="I1109" i="2"/>
  <c r="I1851" i="2"/>
  <c r="I91" i="2"/>
  <c r="I2670" i="2"/>
  <c r="I1966" i="2"/>
  <c r="I1276" i="2"/>
  <c r="I2185" i="2"/>
  <c r="I2992" i="2"/>
  <c r="I2888" i="2"/>
  <c r="I3014" i="2"/>
  <c r="I1106" i="2"/>
  <c r="I1156" i="2"/>
  <c r="I1362" i="2"/>
  <c r="I176" i="2"/>
  <c r="I1201" i="2"/>
  <c r="I1171" i="2"/>
  <c r="I2415" i="2"/>
  <c r="I289" i="2"/>
  <c r="I131" i="2"/>
  <c r="I591" i="2"/>
  <c r="I1962" i="2"/>
  <c r="I617" i="2"/>
  <c r="I2099" i="2"/>
  <c r="I1578" i="2"/>
  <c r="I2850" i="2"/>
  <c r="I2443" i="2"/>
  <c r="I1079" i="2"/>
  <c r="I167" i="2"/>
  <c r="I1419" i="2"/>
  <c r="I760" i="2"/>
  <c r="I332" i="2"/>
  <c r="I132" i="2"/>
  <c r="I1894" i="2"/>
  <c r="I1640" i="2"/>
  <c r="I2861" i="2"/>
  <c r="I1485" i="2"/>
  <c r="I86" i="2"/>
  <c r="I83" i="2"/>
  <c r="I2862" i="2"/>
  <c r="I2917" i="2"/>
  <c r="I1064" i="2"/>
  <c r="I959" i="2"/>
  <c r="I1381" i="2"/>
  <c r="I195" i="2"/>
  <c r="I1076" i="2"/>
  <c r="I2318" i="2"/>
  <c r="I2179" i="2"/>
  <c r="I308" i="2"/>
  <c r="I177" i="2"/>
  <c r="I411" i="2"/>
  <c r="I1312" i="2"/>
  <c r="I1420" i="2"/>
  <c r="I1544" i="2"/>
  <c r="I1027" i="2"/>
  <c r="I1995" i="2"/>
  <c r="I2411" i="2"/>
  <c r="I1220" i="2"/>
  <c r="I1871" i="2"/>
  <c r="I1926" i="2"/>
  <c r="I622" i="2"/>
  <c r="I2558" i="2"/>
  <c r="I1036" i="2"/>
  <c r="I2126" i="2"/>
  <c r="I2517" i="2"/>
  <c r="I1684" i="2"/>
  <c r="I2118" i="2"/>
  <c r="I1799" i="2"/>
  <c r="I2334" i="2"/>
  <c r="I1242" i="2"/>
  <c r="I1241" i="2"/>
  <c r="I1702" i="2"/>
  <c r="I1260" i="2"/>
  <c r="I1814" i="2"/>
  <c r="I1973" i="2"/>
  <c r="I688" i="2"/>
  <c r="I1588" i="2"/>
  <c r="I2082" i="2"/>
  <c r="I966" i="2"/>
  <c r="I2402" i="2"/>
  <c r="I1376" i="2"/>
  <c r="I1212" i="2"/>
  <c r="I2007" i="2"/>
  <c r="I564" i="2"/>
  <c r="I2275" i="2"/>
  <c r="I2105" i="2"/>
  <c r="I2329" i="2"/>
  <c r="I1518" i="2"/>
  <c r="I609" i="2"/>
  <c r="I1695" i="2"/>
  <c r="I389" i="2"/>
  <c r="I96" i="2"/>
  <c r="I551" i="2"/>
  <c r="I97" i="2"/>
  <c r="I1489" i="2"/>
  <c r="I967" i="2"/>
  <c r="I37" i="2"/>
  <c r="I1864" i="2"/>
  <c r="I202" i="2"/>
  <c r="I333" i="2"/>
  <c r="I968" i="2"/>
  <c r="I772" i="2"/>
  <c r="I38" i="2"/>
  <c r="I239" i="2"/>
  <c r="I2965" i="2"/>
  <c r="I1582" i="2"/>
  <c r="I1816" i="2"/>
  <c r="I1794" i="2"/>
  <c r="I1918" i="2"/>
  <c r="I1812" i="2"/>
  <c r="I1068" i="2"/>
  <c r="I1367" i="2"/>
  <c r="I1903" i="2"/>
  <c r="I2128" i="2"/>
  <c r="I1829" i="2"/>
  <c r="I1877" i="2"/>
  <c r="I1759" i="2"/>
  <c r="I2095" i="2"/>
  <c r="I732" i="2"/>
  <c r="I920" i="2"/>
  <c r="I941" i="2"/>
  <c r="I2333" i="2"/>
  <c r="I334" i="2"/>
  <c r="I2661" i="2"/>
  <c r="I98" i="2"/>
  <c r="I290" i="2"/>
  <c r="I1925" i="2"/>
  <c r="I1094" i="2"/>
  <c r="I335" i="2"/>
  <c r="I1892" i="2"/>
  <c r="I1337" i="2"/>
  <c r="I1280" i="2"/>
  <c r="I529" i="2"/>
  <c r="I2791" i="2"/>
  <c r="I592" i="2"/>
  <c r="I2502" i="2"/>
  <c r="I2336" i="2"/>
  <c r="I1643" i="2"/>
  <c r="I1796" i="2"/>
  <c r="I2981" i="2"/>
  <c r="I50" i="2"/>
  <c r="I2373" i="2"/>
  <c r="I1415" i="2"/>
  <c r="I361" i="2"/>
  <c r="I2798" i="2"/>
  <c r="I2869" i="2"/>
  <c r="I417" i="2"/>
  <c r="I2387" i="2"/>
  <c r="I1179" i="2"/>
  <c r="I1889" i="2"/>
  <c r="I2599" i="2"/>
  <c r="I2989" i="2"/>
  <c r="I1248" i="2"/>
  <c r="I2547" i="2"/>
  <c r="I1346" i="2"/>
  <c r="I793" i="2"/>
  <c r="I1629" i="2"/>
  <c r="I1596" i="2"/>
  <c r="I2197" i="2"/>
  <c r="I2280" i="2"/>
  <c r="I2214" i="2"/>
  <c r="I2997" i="2"/>
  <c r="I2915" i="2"/>
  <c r="I1575" i="2"/>
  <c r="I1300" i="2"/>
  <c r="I2793" i="2"/>
  <c r="I1133" i="2"/>
  <c r="I2832" i="2"/>
  <c r="I2363" i="2"/>
  <c r="I3010" i="2"/>
  <c r="I4" i="2"/>
  <c r="I2719" i="2"/>
  <c r="I2991" i="2"/>
  <c r="I33" i="2"/>
  <c r="I2930" i="2"/>
  <c r="I2448" i="2"/>
  <c r="I2734" i="2"/>
  <c r="I2956" i="2"/>
  <c r="I1398" i="2"/>
  <c r="I2990" i="2"/>
  <c r="I1868" i="2"/>
  <c r="I1270" i="2"/>
  <c r="I2786" i="2"/>
  <c r="I2583" i="2"/>
  <c r="I2664" i="2"/>
  <c r="I2803" i="2"/>
  <c r="I1613" i="2"/>
  <c r="I435" i="2"/>
  <c r="I2186" i="2"/>
  <c r="I99" i="2"/>
  <c r="I100" i="2"/>
  <c r="I1343" i="2"/>
  <c r="I336" i="2"/>
  <c r="I754" i="2"/>
  <c r="I1516" i="2"/>
  <c r="I1452" i="2"/>
  <c r="I1095" i="2"/>
  <c r="I1803" i="2"/>
  <c r="I721" i="2"/>
  <c r="I2357" i="2"/>
  <c r="I675" i="2"/>
  <c r="I1384" i="2"/>
  <c r="I2391" i="2"/>
  <c r="I2762" i="2"/>
  <c r="I1439" i="2"/>
  <c r="I1830" i="2"/>
  <c r="I1475" i="2"/>
  <c r="I1145" i="2"/>
  <c r="I126" i="2"/>
  <c r="I1712" i="2"/>
  <c r="I2879" i="2"/>
  <c r="I2058" i="2"/>
  <c r="I2686" i="2"/>
  <c r="I2384" i="2"/>
  <c r="I2829" i="2"/>
  <c r="I1154" i="2"/>
  <c r="I2529" i="2"/>
  <c r="I2196" i="2"/>
  <c r="I2748" i="2"/>
  <c r="I1869" i="2"/>
  <c r="I2557" i="2"/>
  <c r="I1025" i="2"/>
  <c r="I2069" i="2"/>
  <c r="I168" i="2"/>
  <c r="I1285" i="2"/>
  <c r="I1622" i="2"/>
  <c r="I2419" i="2"/>
  <c r="I2355" i="2"/>
  <c r="I2825" i="2"/>
  <c r="I1277" i="2"/>
  <c r="I1298" i="2"/>
  <c r="I2277" i="2"/>
  <c r="I2499" i="2"/>
  <c r="I2874" i="2"/>
  <c r="I1680" i="2"/>
  <c r="I2317" i="2"/>
  <c r="I2740" i="2"/>
  <c r="I2561" i="2"/>
  <c r="I2823" i="2"/>
  <c r="I846" i="2"/>
  <c r="I2163" i="2"/>
  <c r="I1848" i="2"/>
  <c r="I2501" i="2"/>
  <c r="I1004" i="2"/>
  <c r="I1369" i="2"/>
  <c r="I16" i="2"/>
  <c r="I39" i="2"/>
  <c r="I1313" i="2"/>
  <c r="I1096" i="2"/>
  <c r="I708" i="2"/>
  <c r="I1374" i="2"/>
  <c r="I7" i="2"/>
  <c r="I203" i="2"/>
  <c r="I1304" i="2"/>
  <c r="I2986" i="2"/>
  <c r="I692" i="2"/>
  <c r="I309" i="2"/>
  <c r="I310" i="2"/>
  <c r="I161" i="2"/>
  <c r="I465" i="2"/>
  <c r="I1800" i="2"/>
  <c r="I929" i="2"/>
  <c r="I2801" i="2"/>
  <c r="I1299" i="2"/>
  <c r="I676" i="2"/>
  <c r="I466" i="2"/>
  <c r="I2286" i="2"/>
  <c r="I705" i="2"/>
  <c r="I1939" i="2"/>
  <c r="I1993" i="2"/>
  <c r="I524" i="2"/>
  <c r="I2015" i="2"/>
  <c r="I1587" i="2"/>
  <c r="I2799" i="2"/>
  <c r="I1676" i="2"/>
  <c r="I2252" i="2"/>
  <c r="I1225" i="2"/>
  <c r="I531" i="2"/>
  <c r="I491" i="2"/>
  <c r="I1467" i="2"/>
  <c r="I667" i="2"/>
  <c r="I282" i="2"/>
  <c r="I2541" i="2"/>
  <c r="I366" i="2"/>
  <c r="I2982" i="2"/>
  <c r="I1354" i="2"/>
  <c r="I870" i="2"/>
  <c r="I2010" i="2"/>
  <c r="I2745" i="2"/>
  <c r="I1976" i="2"/>
  <c r="I2927" i="2"/>
  <c r="I1167" i="2"/>
  <c r="I2665" i="2"/>
  <c r="I2560" i="2"/>
  <c r="I2609" i="2"/>
  <c r="I891" i="2"/>
  <c r="I2184" i="2"/>
  <c r="I618" i="2"/>
  <c r="I905" i="2"/>
  <c r="I2721" i="2"/>
  <c r="I284" i="2"/>
  <c r="I5" i="2"/>
  <c r="I87" i="2"/>
  <c r="I834" i="2"/>
  <c r="I1352" i="2"/>
  <c r="I2260" i="2"/>
  <c r="I1730" i="2"/>
  <c r="I2347" i="2"/>
  <c r="I1833" i="2"/>
  <c r="I2381" i="2"/>
  <c r="I2753" i="2"/>
  <c r="I2842" i="2"/>
  <c r="I3030" i="2"/>
  <c r="I587" i="2"/>
  <c r="I2003" i="2"/>
  <c r="I2216" i="2"/>
  <c r="I1592" i="2"/>
  <c r="I801" i="2"/>
  <c r="I8" i="2"/>
  <c r="I407" i="2"/>
  <c r="I1408" i="2"/>
  <c r="I1560" i="2"/>
  <c r="I1901" i="2"/>
  <c r="I1992" i="2"/>
  <c r="I2227" i="2"/>
  <c r="I2045" i="2"/>
  <c r="I2511" i="2"/>
  <c r="I2035" i="2"/>
  <c r="I2460" i="2"/>
  <c r="I615" i="2"/>
  <c r="I1699" i="2"/>
  <c r="I2365" i="2"/>
  <c r="I1601" i="2"/>
  <c r="I1564" i="2"/>
  <c r="I2766" i="2"/>
  <c r="I2656" i="2"/>
  <c r="I821" i="2"/>
  <c r="I825" i="2"/>
  <c r="I1532" i="2"/>
  <c r="I1659" i="2"/>
  <c r="I2043" i="2"/>
  <c r="I671" i="2"/>
  <c r="I17" i="2"/>
  <c r="I303" i="2"/>
  <c r="I1390" i="2"/>
  <c r="I1818" i="2"/>
  <c r="I2838" i="2"/>
  <c r="I552" i="2"/>
  <c r="I1585" i="2"/>
  <c r="I2631" i="2"/>
  <c r="I2688" i="2"/>
  <c r="I2760" i="2"/>
  <c r="I1091" i="2"/>
  <c r="I948" i="2"/>
  <c r="I2253" i="2"/>
  <c r="I1538" i="2"/>
  <c r="I1709" i="2"/>
  <c r="I839" i="2"/>
  <c r="I2886" i="2"/>
  <c r="I1042" i="2"/>
  <c r="I2639" i="2"/>
  <c r="I492" i="2"/>
  <c r="I988" i="2"/>
  <c r="I101" i="2"/>
  <c r="I1931" i="2"/>
  <c r="I1097" i="2"/>
  <c r="I916" i="2"/>
  <c r="I626" i="2"/>
  <c r="I803" i="2"/>
  <c r="I702" i="2"/>
  <c r="I581" i="2"/>
  <c r="I2294" i="2"/>
  <c r="I1305" i="2"/>
  <c r="I412" i="2"/>
  <c r="I539" i="2"/>
  <c r="I1694" i="2"/>
  <c r="I1878" i="2"/>
  <c r="I1929" i="2"/>
  <c r="I2390" i="2"/>
  <c r="I178" i="2"/>
  <c r="I1996" i="2"/>
  <c r="I1479" i="2"/>
  <c r="I2473" i="2"/>
  <c r="I1190" i="2"/>
  <c r="I2543" i="2"/>
  <c r="I2181" i="2"/>
  <c r="I2311" i="2"/>
  <c r="I1224" i="2"/>
  <c r="I1906" i="2"/>
  <c r="I1340" i="2"/>
  <c r="I240" i="2"/>
  <c r="I778" i="2"/>
  <c r="I1951" i="2"/>
  <c r="I265" i="2"/>
  <c r="I2041" i="2"/>
  <c r="I652" i="2"/>
  <c r="I851" i="2"/>
  <c r="I2386" i="2"/>
  <c r="I2203" i="2"/>
  <c r="I2374" i="2"/>
  <c r="I1283" i="2"/>
  <c r="I390" i="2"/>
  <c r="I1997" i="2"/>
  <c r="I266" i="2"/>
  <c r="I2247" i="2"/>
  <c r="I2130" i="2"/>
  <c r="I2321" i="2"/>
  <c r="I362" i="2"/>
  <c r="I1412" i="2"/>
  <c r="I1119" i="2"/>
  <c r="I2159" i="2"/>
  <c r="I1206" i="2"/>
  <c r="I493" i="2"/>
  <c r="I718" i="2"/>
  <c r="I747" i="2"/>
  <c r="I869" i="2"/>
  <c r="I1320" i="2"/>
  <c r="I436" i="2"/>
  <c r="I507" i="2"/>
  <c r="I860" i="2"/>
  <c r="I709" i="2"/>
  <c r="I391" i="2"/>
  <c r="I848" i="2"/>
  <c r="I672" i="2"/>
  <c r="I472" i="2"/>
  <c r="I2821" i="2"/>
  <c r="I730" i="2"/>
  <c r="I1053" i="2"/>
  <c r="I1490" i="2"/>
  <c r="I733" i="2"/>
  <c r="I734" i="2"/>
  <c r="I1071" i="2"/>
  <c r="I894" i="2"/>
  <c r="I1716" i="2"/>
  <c r="I2392" i="2"/>
  <c r="I2170" i="2"/>
  <c r="I2002" i="2"/>
  <c r="I2028" i="2"/>
  <c r="I2115" i="2"/>
  <c r="I2180" i="2"/>
  <c r="I673" i="2"/>
  <c r="I2556" i="2"/>
  <c r="I748" i="2"/>
  <c r="I1774" i="2"/>
  <c r="I1618" i="2"/>
  <c r="I1178" i="2"/>
  <c r="I1361" i="2"/>
  <c r="I2604" i="2"/>
  <c r="I2689" i="2"/>
  <c r="I2399" i="2"/>
  <c r="I2205" i="2"/>
  <c r="I1060" i="2"/>
  <c r="I307" i="2"/>
  <c r="I3026" i="2"/>
  <c r="I2466" i="2"/>
  <c r="I2626" i="2"/>
  <c r="I2307" i="2"/>
  <c r="I1530" i="2"/>
  <c r="I977" i="2"/>
  <c r="I382" i="2"/>
  <c r="I1727" i="2"/>
  <c r="I773" i="2"/>
  <c r="I192" i="2"/>
  <c r="I1611" i="2"/>
  <c r="I755" i="2"/>
  <c r="I1987" i="2"/>
  <c r="I1400" i="2"/>
  <c r="I223" i="2"/>
  <c r="I2973" i="2"/>
  <c r="I2393" i="2"/>
  <c r="I219" i="2"/>
  <c r="I2657" i="2"/>
  <c r="I2204" i="2"/>
  <c r="I2267" i="2"/>
  <c r="I263" i="2"/>
  <c r="I1766" i="2"/>
  <c r="I2758" i="2"/>
  <c r="I2964" i="2"/>
  <c r="I1476" i="2"/>
  <c r="I1955" i="2"/>
  <c r="I2272" i="2"/>
  <c r="I1050" i="2"/>
  <c r="I632" i="2"/>
  <c r="I2678" i="2"/>
  <c r="I1196" i="2"/>
  <c r="I1872" i="2"/>
  <c r="I1480" i="2"/>
  <c r="I2075" i="2"/>
  <c r="I3016" i="2"/>
  <c r="I2589" i="2"/>
  <c r="I2659" i="2"/>
  <c r="I1006" i="2"/>
  <c r="I2230" i="2"/>
  <c r="I2140" i="2"/>
  <c r="I2939" i="2"/>
  <c r="I2747" i="2"/>
  <c r="I2616" i="2"/>
  <c r="I2611" i="2"/>
  <c r="I2377" i="2"/>
  <c r="I2907" i="2"/>
  <c r="I935" i="2"/>
  <c r="I2945" i="2"/>
  <c r="I1334" i="2"/>
  <c r="I2720" i="2"/>
  <c r="I835" i="2"/>
  <c r="I2905" i="2"/>
  <c r="I1113" i="2"/>
  <c r="I3005" i="2"/>
  <c r="I1948" i="2"/>
  <c r="I84" i="2"/>
  <c r="I822" i="2"/>
  <c r="I808" i="2"/>
  <c r="I663" i="2"/>
  <c r="I2418" i="2"/>
  <c r="I2687" i="2"/>
  <c r="I2478" i="2"/>
  <c r="I1597" i="2"/>
  <c r="I2520" i="2"/>
  <c r="I2692" i="2"/>
  <c r="I473" i="2"/>
  <c r="I2863" i="2"/>
  <c r="I949" i="2"/>
  <c r="I18" i="2"/>
  <c r="I19" i="2"/>
  <c r="I2304" i="2"/>
  <c r="I241" i="2"/>
  <c r="I494" i="2"/>
  <c r="I422" i="2"/>
  <c r="I20" i="2"/>
  <c r="I311" i="2"/>
  <c r="I1983" i="2"/>
  <c r="I794" i="2"/>
  <c r="I1314" i="2"/>
  <c r="I852" i="2"/>
  <c r="I2190" i="2"/>
  <c r="I945" i="2"/>
  <c r="I629" i="2"/>
  <c r="I2156" i="2"/>
  <c r="I1309" i="2"/>
  <c r="I2567" i="2"/>
  <c r="I484" i="2"/>
  <c r="I1781" i="2"/>
  <c r="I2364" i="2"/>
  <c r="I2782" i="2"/>
  <c r="I782" i="2"/>
  <c r="I1328" i="2"/>
  <c r="I1854" i="2"/>
  <c r="I487" i="2"/>
  <c r="I437" i="2"/>
  <c r="I1477" i="2"/>
  <c r="I719" i="2"/>
  <c r="I2324" i="2"/>
  <c r="I2949" i="2"/>
  <c r="I2266" i="2"/>
  <c r="I2795" i="2"/>
  <c r="I2489" i="2"/>
  <c r="I2810" i="2"/>
  <c r="I2741" i="2"/>
  <c r="I2738" i="2"/>
  <c r="I2717" i="2"/>
  <c r="I1749" i="2"/>
  <c r="I2510" i="2"/>
  <c r="I1580" i="2"/>
  <c r="I1956" i="2"/>
  <c r="I1565" i="2"/>
  <c r="I2271" i="2"/>
  <c r="I950" i="2"/>
  <c r="I2570" i="2"/>
  <c r="I2835" i="2"/>
  <c r="I1823" i="2"/>
  <c r="I1399" i="2"/>
  <c r="I2199" i="2"/>
  <c r="I1421" i="2"/>
  <c r="I2653" i="2"/>
  <c r="I2893" i="2"/>
  <c r="I742" i="2"/>
  <c r="I2248" i="2"/>
  <c r="I2361" i="2"/>
  <c r="I2714" i="2"/>
  <c r="I1964" i="2"/>
  <c r="I2725" i="2"/>
  <c r="I2809" i="2"/>
  <c r="I413" i="2"/>
  <c r="I1164" i="2"/>
  <c r="I2413" i="2"/>
  <c r="I2039" i="2"/>
  <c r="I2535" i="2"/>
  <c r="I1636" i="2"/>
  <c r="I2332" i="2"/>
  <c r="I1098" i="2"/>
  <c r="I1194" i="2"/>
  <c r="I360" i="2"/>
  <c r="I102" i="2"/>
  <c r="I653" i="2"/>
  <c r="I2885" i="2"/>
  <c r="I179" i="2"/>
  <c r="I1810" i="2"/>
  <c r="I414" i="2"/>
  <c r="I2679" i="2"/>
  <c r="I767" i="2"/>
  <c r="I2086" i="2"/>
  <c r="I647" i="2"/>
  <c r="I1633" i="2"/>
  <c r="I291" i="2"/>
  <c r="I1972" i="2"/>
  <c r="I103" i="2"/>
  <c r="I1372" i="2"/>
  <c r="I1630" i="2"/>
  <c r="I384" i="2"/>
  <c r="I2771" i="2"/>
  <c r="I242" i="2"/>
  <c r="I1732" i="2"/>
  <c r="I133" i="2"/>
  <c r="I2340" i="2"/>
  <c r="I1609" i="2"/>
  <c r="I1445" i="2"/>
  <c r="I1881" i="2"/>
  <c r="I2968" i="2"/>
  <c r="I1401" i="2"/>
  <c r="I1943" i="2"/>
  <c r="I2536" i="2"/>
  <c r="I2059" i="2"/>
  <c r="I2960" i="2"/>
  <c r="I1498" i="2"/>
  <c r="I2623" i="2"/>
  <c r="I2562" i="2"/>
  <c r="I1018" i="2"/>
  <c r="I2767" i="2"/>
  <c r="I568" i="2"/>
  <c r="I1612" i="2"/>
  <c r="I1857" i="2"/>
  <c r="I2103" i="2"/>
  <c r="I2495" i="2"/>
  <c r="I762" i="2"/>
  <c r="I981" i="2"/>
  <c r="I2089" i="2"/>
  <c r="I986" i="2"/>
  <c r="I786" i="2"/>
  <c r="I1325" i="2"/>
  <c r="I2595" i="2"/>
  <c r="I1570" i="2"/>
  <c r="I2500" i="2"/>
  <c r="I1924" i="2"/>
  <c r="I2423" i="2"/>
  <c r="I2854" i="2"/>
  <c r="I2987" i="2"/>
  <c r="I3024" i="2"/>
  <c r="I706" i="2"/>
  <c r="I1250" i="2"/>
  <c r="I1464" i="2"/>
  <c r="I1000" i="2"/>
  <c r="I700" i="2"/>
  <c r="I938" i="2"/>
  <c r="I1287" i="2"/>
  <c r="I104" i="2"/>
  <c r="I2072" i="2"/>
  <c r="I2479" i="2"/>
  <c r="I686" i="2"/>
  <c r="I1470" i="2"/>
  <c r="I1418" i="2"/>
  <c r="I2152" i="2"/>
  <c r="I2546" i="2"/>
  <c r="I1504" i="2"/>
  <c r="I1752" i="2"/>
  <c r="I2335" i="2"/>
  <c r="I2910" i="2"/>
  <c r="I2528" i="2"/>
  <c r="I369" i="2"/>
  <c r="I1047" i="2"/>
  <c r="I1252" i="2"/>
  <c r="I1378" i="2"/>
  <c r="I1790" i="2"/>
  <c r="I508" i="2"/>
  <c r="I1548" i="2"/>
  <c r="I2530" i="2"/>
  <c r="I815" i="2"/>
  <c r="I2539" i="2"/>
  <c r="I2269" i="2"/>
  <c r="I1019" i="2"/>
  <c r="I2705" i="2"/>
  <c r="I877" i="2"/>
  <c r="I105" i="2"/>
  <c r="I2189" i="2"/>
  <c r="I1379" i="2"/>
  <c r="I2849" i="2"/>
  <c r="I1344" i="2"/>
  <c r="I21" i="2"/>
  <c r="I22" i="2"/>
  <c r="I2765" i="2"/>
  <c r="I1380" i="2"/>
  <c r="I1122" i="2"/>
  <c r="I597" i="2"/>
  <c r="I23" i="2"/>
  <c r="I1473" i="2"/>
  <c r="I2348" i="2"/>
  <c r="I1169" i="2"/>
  <c r="I710" i="2"/>
  <c r="I951" i="2"/>
  <c r="I1842" i="2"/>
  <c r="I312" i="2"/>
  <c r="I180" i="2"/>
  <c r="I509" i="2"/>
  <c r="I927" i="2"/>
  <c r="I1942" i="2"/>
  <c r="I582" i="2"/>
  <c r="I2427" i="2"/>
  <c r="I1649" i="2"/>
  <c r="I2484" i="2"/>
  <c r="I1777" i="2"/>
  <c r="I1913" i="2"/>
  <c r="I2356" i="2"/>
  <c r="I1701" i="2"/>
  <c r="I1292" i="2"/>
  <c r="I2032" i="2"/>
  <c r="I540" i="2"/>
  <c r="I1474" i="2"/>
  <c r="I1891" i="2"/>
  <c r="I2013" i="2"/>
  <c r="I2369" i="2"/>
  <c r="I769" i="2"/>
  <c r="I827" i="2"/>
  <c r="I2358" i="2"/>
  <c r="I2483" i="2"/>
  <c r="I1641" i="2"/>
  <c r="I2009" i="2"/>
  <c r="I1639" i="2"/>
  <c r="I2288" i="2"/>
  <c r="I1656" i="2"/>
  <c r="I1619" i="2"/>
  <c r="I1896" i="2"/>
  <c r="I1610" i="2"/>
  <c r="I583" i="2"/>
  <c r="I505" i="2"/>
  <c r="I1792" i="2"/>
  <c r="I106" i="2"/>
  <c r="I774" i="2"/>
  <c r="I2120" i="2"/>
  <c r="I932" i="2"/>
  <c r="I569" i="2"/>
  <c r="I2314" i="2"/>
  <c r="I2135" i="2"/>
  <c r="I2289" i="2"/>
  <c r="I1569" i="2"/>
  <c r="I127" i="2"/>
  <c r="I1744" i="2"/>
  <c r="I370" i="2"/>
  <c r="I2116" i="2"/>
  <c r="I2102" i="2"/>
  <c r="I2238" i="2"/>
  <c r="I502" i="2"/>
  <c r="I1600" i="2"/>
  <c r="I1449" i="2"/>
  <c r="I2150" i="2"/>
  <c r="I1713" i="2"/>
  <c r="I598" i="2"/>
  <c r="I788" i="2"/>
  <c r="I619" i="2"/>
  <c r="I952" i="2"/>
  <c r="I510" i="2"/>
  <c r="I313" i="2"/>
  <c r="I470" i="2"/>
  <c r="I2519" i="2"/>
  <c r="I1186" i="2"/>
  <c r="I1253" i="2"/>
  <c r="I1574" i="2"/>
  <c r="I267" i="2"/>
  <c r="I1231" i="2"/>
  <c r="I134" i="2"/>
  <c r="I1295" i="2"/>
  <c r="I570" i="2"/>
  <c r="I1807" i="2"/>
  <c r="I2211" i="2"/>
  <c r="I337" i="2"/>
  <c r="I553" i="2"/>
  <c r="I1126" i="2"/>
  <c r="I2632" i="2"/>
  <c r="I1429" i="2"/>
  <c r="I438" i="2"/>
  <c r="I631" i="2"/>
  <c r="I749" i="2"/>
  <c r="I2410" i="2"/>
  <c r="I1296" i="2"/>
  <c r="I419" i="2"/>
  <c r="I1357" i="2"/>
  <c r="I796" i="2"/>
  <c r="I40" i="2"/>
  <c r="I722" i="2"/>
  <c r="I2006" i="2"/>
  <c r="I863" i="2"/>
  <c r="I2768" i="2"/>
  <c r="I2215" i="2"/>
  <c r="I2213" i="2"/>
  <c r="I3032" i="2"/>
  <c r="I1038" i="2"/>
  <c r="I2638" i="2"/>
  <c r="I2388" i="2"/>
  <c r="I613" i="2"/>
  <c r="I2080" i="2"/>
  <c r="I779" i="2"/>
  <c r="I1204" i="2"/>
  <c r="I858" i="2"/>
  <c r="I1318" i="2"/>
  <c r="I861" i="2"/>
  <c r="I2615" i="2"/>
  <c r="I1040" i="2"/>
  <c r="I1132" i="2"/>
  <c r="I2342" i="2"/>
  <c r="I2301" i="2"/>
  <c r="I2815" i="2"/>
  <c r="I3013" i="2"/>
  <c r="I2522" i="2"/>
  <c r="I2339" i="2"/>
  <c r="I34" i="2"/>
  <c r="I80" i="2"/>
  <c r="I1230" i="2"/>
  <c r="I1747" i="2"/>
  <c r="I1404" i="2"/>
  <c r="I2251" i="2"/>
  <c r="I2963" i="2"/>
  <c r="I1769" i="2"/>
  <c r="I1333" i="2"/>
  <c r="I522" i="2"/>
  <c r="I1566" i="2"/>
  <c r="I1258" i="2"/>
  <c r="I1820" i="2"/>
  <c r="I2902" i="2"/>
  <c r="I759" i="2"/>
  <c r="I2951" i="2"/>
  <c r="I1468" i="2"/>
  <c r="I2700" i="2"/>
  <c r="I746" i="2"/>
  <c r="I2918" i="2"/>
  <c r="I1347" i="2"/>
  <c r="I2857" i="2"/>
  <c r="I1195" i="2"/>
  <c r="I2580" i="2"/>
  <c r="I2129" i="2"/>
  <c r="I2651" i="2"/>
  <c r="I2896" i="2"/>
  <c r="I474" i="2"/>
  <c r="I1141" i="2"/>
  <c r="I1051" i="2"/>
  <c r="I1455" i="2"/>
  <c r="I2873" i="2"/>
  <c r="I2950" i="2"/>
  <c r="I243" i="2"/>
  <c r="I1163" i="2"/>
  <c r="I53" i="2"/>
  <c r="I634" i="2"/>
  <c r="I244" i="2"/>
  <c r="I207" i="2"/>
  <c r="I54" i="2"/>
  <c r="I1496" i="2"/>
  <c r="I55" i="2"/>
  <c r="I292" i="2"/>
  <c r="I392" i="2"/>
  <c r="I107" i="2"/>
  <c r="I56" i="2"/>
  <c r="I57" i="2"/>
  <c r="I2245" i="2"/>
  <c r="I1228" i="2"/>
  <c r="I208" i="2"/>
  <c r="I209" i="2"/>
  <c r="I1259" i="2"/>
  <c r="I1262" i="2"/>
  <c r="I2165" i="2"/>
  <c r="I328" i="2"/>
  <c r="I2168" i="2"/>
  <c r="I169" i="2"/>
  <c r="I2319" i="2"/>
  <c r="I181" i="2"/>
  <c r="I936" i="2"/>
  <c r="I2145" i="2"/>
  <c r="I2764" i="2"/>
  <c r="I547" i="2"/>
  <c r="I1700" i="2"/>
  <c r="I1533" i="2"/>
  <c r="I305" i="2"/>
  <c r="I2353" i="2"/>
  <c r="I2948" i="2"/>
  <c r="I1345" i="2"/>
  <c r="I2167" i="2"/>
  <c r="I2763" i="2"/>
  <c r="I2268" i="2"/>
  <c r="I2778" i="2"/>
  <c r="I750" i="2"/>
  <c r="I2703" i="2"/>
  <c r="I2680" i="2"/>
  <c r="I2751" i="2"/>
  <c r="I1779" i="2"/>
  <c r="I2326" i="2"/>
  <c r="I953" i="2"/>
  <c r="I1628" i="2"/>
  <c r="I10" i="2"/>
  <c r="I71" i="2"/>
  <c r="I627" i="2"/>
  <c r="I1244" i="2"/>
  <c r="I2414" i="2"/>
  <c r="I1813" i="2"/>
  <c r="I2884" i="2"/>
  <c r="I1886" i="2"/>
  <c r="I1173" i="2"/>
  <c r="I1938" i="2"/>
  <c r="I2372" i="2"/>
  <c r="I2779" i="2"/>
  <c r="I1607" i="2"/>
  <c r="I2540" i="2"/>
  <c r="I1873" i="2"/>
  <c r="I2674" i="2"/>
  <c r="I1274" i="2"/>
  <c r="I1787" i="2"/>
  <c r="I1275" i="2"/>
  <c r="I1788" i="2"/>
  <c r="I2696" i="2"/>
  <c r="I2834" i="2"/>
  <c r="I541" i="2"/>
  <c r="I2147" i="2"/>
  <c r="I1572" i="2"/>
  <c r="I2442" i="2"/>
  <c r="I1689" i="2"/>
  <c r="I2496" i="2"/>
  <c r="I1088" i="2"/>
  <c r="I1911" i="2"/>
  <c r="I314" i="2"/>
  <c r="I315" i="2"/>
  <c r="I415" i="2"/>
  <c r="I2161" i="2"/>
  <c r="I1754" i="2"/>
  <c r="I475" i="2"/>
  <c r="I2752" i="2"/>
  <c r="I1008" i="2"/>
  <c r="I2064" i="2"/>
  <c r="I1081" i="2"/>
  <c r="I2008" i="2"/>
  <c r="I724" i="2"/>
  <c r="I1696" i="2"/>
  <c r="I1725" i="2"/>
  <c r="I662" i="2"/>
  <c r="I1388" i="2"/>
  <c r="I1323" i="2"/>
  <c r="I1427" i="2"/>
  <c r="I2737" i="2"/>
  <c r="I645" i="2"/>
  <c r="I1772" i="2"/>
  <c r="I1093" i="2"/>
  <c r="I2494" i="2"/>
  <c r="I135" i="2"/>
  <c r="I373" i="2"/>
  <c r="I1657" i="2"/>
  <c r="I911" i="2"/>
  <c r="I1453" i="2"/>
  <c r="I1293" i="2"/>
  <c r="I2961" i="2"/>
  <c r="I1236" i="2"/>
  <c r="I528" i="2"/>
  <c r="I2119" i="2"/>
  <c r="I1963" i="2"/>
  <c r="I2953" i="2"/>
  <c r="I756" i="2"/>
  <c r="I923" i="2"/>
  <c r="I2644" i="2"/>
  <c r="I2456" i="2"/>
  <c r="I2729" i="2"/>
  <c r="I1526" i="2"/>
  <c r="I1678" i="2"/>
  <c r="I1708" i="2"/>
  <c r="I1958" i="2"/>
  <c r="I1745" i="2"/>
  <c r="I2777" i="2"/>
  <c r="I1697" i="2"/>
  <c r="I2349" i="2"/>
  <c r="I1620" i="2"/>
  <c r="I2198" i="2"/>
  <c r="I2954" i="2"/>
  <c r="I3001" i="2"/>
  <c r="I3021" i="2"/>
  <c r="I691" i="2"/>
  <c r="I1041" i="2"/>
  <c r="I1217" i="2"/>
  <c r="I1211" i="2"/>
  <c r="I554" i="2"/>
  <c r="I1370" i="2"/>
  <c r="I1576" i="2"/>
  <c r="I1515" i="2"/>
  <c r="I2366" i="2"/>
  <c r="I865" i="2"/>
  <c r="I1954" i="2"/>
  <c r="I2273" i="2"/>
  <c r="I735" i="2"/>
  <c r="I2246" i="2"/>
  <c r="I1508" i="2"/>
  <c r="I2071" i="2"/>
  <c r="I2919" i="2"/>
  <c r="I2343" i="2"/>
  <c r="I623" i="2"/>
  <c r="I261" i="2"/>
  <c r="I1605" i="2"/>
  <c r="I1791" i="2"/>
  <c r="I1191" i="2"/>
  <c r="I1614" i="2"/>
  <c r="I2707" i="2"/>
  <c r="I813" i="2"/>
  <c r="I777" i="2"/>
  <c r="I108" i="2"/>
  <c r="I1654" i="2"/>
  <c r="I2617" i="2"/>
  <c r="I109" i="2"/>
  <c r="I110" i="2"/>
  <c r="I1757" i="2"/>
  <c r="I439" i="2"/>
  <c r="I2872" i="2"/>
  <c r="I566" i="2"/>
  <c r="I58" i="2"/>
  <c r="I635" i="2"/>
  <c r="I599" i="2"/>
  <c r="I245" i="2"/>
  <c r="I210" i="2"/>
  <c r="I59" i="2"/>
  <c r="I111" i="2"/>
  <c r="I2813" i="2"/>
  <c r="I60" i="2"/>
  <c r="I246" i="2"/>
  <c r="I1547" i="2"/>
  <c r="I853" i="2"/>
  <c r="I112" i="2"/>
  <c r="I804" i="2"/>
  <c r="I61" i="2"/>
  <c r="I2409" i="2"/>
  <c r="I2085" i="2"/>
  <c r="I211" i="2"/>
  <c r="I668" i="2"/>
  <c r="I1874" i="2"/>
  <c r="I2023" i="2"/>
  <c r="I205" i="2"/>
  <c r="I495" i="2"/>
  <c r="I35" i="2"/>
  <c r="I542" i="2"/>
  <c r="I1932" i="2"/>
  <c r="I2079" i="2"/>
  <c r="I1022" i="2"/>
  <c r="I393" i="2"/>
  <c r="I338" i="2"/>
  <c r="I204" i="2"/>
  <c r="I2310" i="2"/>
  <c r="I2565" i="2"/>
  <c r="I2081" i="2"/>
  <c r="I1065" i="2"/>
  <c r="I1049" i="2"/>
  <c r="I2293" i="2"/>
  <c r="I1356" i="2"/>
  <c r="I1897" i="2"/>
  <c r="I187" i="2"/>
  <c r="I1428" i="2"/>
  <c r="I1382" i="2"/>
  <c r="I736" i="2"/>
  <c r="I2796" i="2"/>
  <c r="I2193" i="2"/>
  <c r="I182" i="2"/>
  <c r="I1263" i="2"/>
  <c r="I770" i="2"/>
  <c r="I2331" i="2"/>
  <c r="I1144" i="2"/>
  <c r="I543" i="2"/>
  <c r="I2051" i="2"/>
  <c r="I1432" i="2"/>
  <c r="I611" i="2"/>
  <c r="I2490" i="2"/>
  <c r="I1288" i="2"/>
  <c r="I1733" i="2"/>
  <c r="I655" i="2"/>
  <c r="I1494" i="2"/>
  <c r="I636" i="2"/>
  <c r="I450" i="2"/>
  <c r="I1728" i="2"/>
  <c r="I1550" i="2"/>
  <c r="I260" i="2"/>
  <c r="I1146" i="2"/>
  <c r="I2169" i="2"/>
  <c r="I933" i="2"/>
  <c r="I766" i="2"/>
  <c r="I1261" i="2"/>
  <c r="I2157" i="2"/>
  <c r="I895" i="2"/>
  <c r="I2052" i="2"/>
  <c r="I1092" i="2"/>
  <c r="I2154" i="2"/>
  <c r="I285" i="2"/>
  <c r="I268" i="2"/>
  <c r="I1251" i="2"/>
  <c r="I136" i="2"/>
  <c r="I703" i="2"/>
  <c r="I956" i="2"/>
  <c r="I1969" i="2"/>
  <c r="I1329" i="2"/>
  <c r="I511" i="2"/>
  <c r="I1950" i="2"/>
  <c r="I1028" i="2"/>
  <c r="I1959" i="2"/>
  <c r="I1342" i="2"/>
  <c r="I2232" i="2"/>
  <c r="I969" i="2"/>
  <c r="I593" i="2"/>
  <c r="I1373" i="2"/>
  <c r="I532" i="2"/>
  <c r="I1430" i="2"/>
  <c r="I2031" i="2"/>
  <c r="I2016" i="2"/>
  <c r="I2457" i="2"/>
  <c r="I805" i="2"/>
  <c r="I232" i="2"/>
  <c r="I1750" i="2"/>
  <c r="I682" i="2"/>
  <c r="I2527" i="2"/>
  <c r="I339" i="2"/>
  <c r="I51" i="2"/>
  <c r="I1551" i="2"/>
  <c r="I1443" i="2"/>
  <c r="I1007" i="2"/>
  <c r="I2641" i="2"/>
  <c r="I452" i="2"/>
  <c r="I1157" i="2"/>
  <c r="I137" i="2"/>
  <c r="I2437" i="2"/>
  <c r="I571" i="2"/>
  <c r="I1870" i="2"/>
  <c r="I1123" i="2"/>
  <c r="I1085" i="2"/>
  <c r="I1057" i="2"/>
  <c r="I2308" i="2"/>
  <c r="I1753" i="2"/>
  <c r="I991" i="2"/>
  <c r="I1083" i="2"/>
  <c r="I1272" i="2"/>
  <c r="I1350" i="2"/>
  <c r="I1804" i="2"/>
  <c r="I678" i="2"/>
  <c r="I2837" i="2"/>
  <c r="I2441" i="2"/>
  <c r="I1876" i="2"/>
  <c r="I980" i="2"/>
  <c r="I3039" i="2"/>
  <c r="I2433" i="2"/>
  <c r="I1947" i="2"/>
  <c r="I1507" i="2"/>
  <c r="I1885" i="2"/>
  <c r="I1653" i="2"/>
  <c r="I447" i="2"/>
  <c r="I2313" i="2"/>
  <c r="I1557" i="2"/>
  <c r="I2629" i="2"/>
  <c r="I3012" i="2"/>
  <c r="I73" i="2"/>
  <c r="I2396" i="2"/>
  <c r="I913" i="2"/>
  <c r="I2739" i="2"/>
  <c r="I1520" i="2"/>
  <c r="I2401" i="2"/>
  <c r="I2805" i="2"/>
  <c r="I2486" i="2"/>
  <c r="I3011" i="2"/>
  <c r="I1998" i="2"/>
  <c r="I2772" i="2"/>
  <c r="I1232" i="2"/>
  <c r="I52" i="2"/>
  <c r="I2946" i="2"/>
  <c r="I1967" i="2"/>
  <c r="I2444" i="2"/>
  <c r="I2912" i="2"/>
  <c r="I456" i="2"/>
  <c r="I2724" i="2"/>
  <c r="I74" i="2"/>
  <c r="I2848" i="2"/>
  <c r="I687" i="2"/>
  <c r="I3004" i="2"/>
  <c r="I1660" i="2"/>
  <c r="I3006" i="2"/>
  <c r="I1797" i="2"/>
  <c r="I2533" i="2"/>
  <c r="I2906" i="2"/>
  <c r="I2554" i="2"/>
  <c r="I600" i="2"/>
  <c r="I1365" i="2"/>
  <c r="I1907" i="2"/>
  <c r="I544" i="2"/>
  <c r="I2716" i="2"/>
  <c r="I2851" i="2"/>
  <c r="I2022" i="2"/>
  <c r="I2923" i="2"/>
  <c r="I1764" i="2"/>
  <c r="I1037" i="2"/>
  <c r="I212" i="2"/>
  <c r="I1593" i="2"/>
  <c r="I24" i="2"/>
  <c r="I656" i="2"/>
  <c r="I293" i="2"/>
  <c r="I2426" i="2"/>
  <c r="I1221" i="2"/>
  <c r="I394" i="2"/>
  <c r="I763" i="2"/>
  <c r="I423" i="2"/>
  <c r="I476" i="2"/>
  <c r="I2265" i="2"/>
  <c r="I1719" i="2"/>
  <c r="I25" i="2"/>
  <c r="I555" i="2"/>
  <c r="I1602" i="2"/>
  <c r="I1256" i="2"/>
  <c r="I1623" i="2"/>
  <c r="I2261" i="2"/>
  <c r="I233" i="2"/>
  <c r="I1904" i="2"/>
  <c r="I2613" i="2"/>
  <c r="I363" i="2"/>
  <c r="I1446" i="2"/>
  <c r="I162" i="2"/>
  <c r="I889" i="2"/>
  <c r="I1863" i="2"/>
  <c r="I2871" i="2"/>
  <c r="I2300" i="2"/>
  <c r="I2574" i="2"/>
  <c r="I2172" i="2"/>
  <c r="I2614" i="2"/>
  <c r="I2593" i="2"/>
  <c r="I2249" i="2"/>
  <c r="I2515" i="2"/>
  <c r="I1755" i="2"/>
  <c r="I2338" i="2"/>
  <c r="I1875" i="2"/>
  <c r="I286" i="2"/>
  <c r="I897" i="2"/>
  <c r="I1856" i="2"/>
  <c r="I2100" i="2"/>
  <c r="I2882" i="2"/>
  <c r="I556" i="2"/>
  <c r="I1865" i="2"/>
  <c r="I1671" i="2"/>
  <c r="I2367" i="2"/>
  <c r="I2654" i="2"/>
  <c r="I2474" i="2"/>
  <c r="I1836" i="2"/>
  <c r="I2472" i="2"/>
  <c r="I2465" i="2"/>
  <c r="I2666" i="2"/>
  <c r="I1867" i="2"/>
  <c r="I1679" i="2"/>
  <c r="I2222" i="2"/>
  <c r="I1642" i="2"/>
  <c r="I2295" i="2"/>
  <c r="I2395" i="2"/>
  <c r="I2070" i="2"/>
  <c r="I648" i="2"/>
  <c r="I2586" i="2"/>
  <c r="I2422" i="2"/>
  <c r="I1301" i="2"/>
  <c r="I163" i="2"/>
  <c r="I1761" i="2"/>
  <c r="I545" i="2"/>
  <c r="I989" i="2"/>
  <c r="I2330" i="2"/>
  <c r="I901" i="2"/>
  <c r="I1009" i="2"/>
  <c r="I416" i="2"/>
  <c r="I1377" i="2"/>
  <c r="I1523" i="2"/>
  <c r="I1105" i="2"/>
  <c r="I1202" i="2"/>
  <c r="I2590" i="2"/>
  <c r="I1316" i="2"/>
  <c r="I2228" i="2"/>
  <c r="I1827" i="2"/>
  <c r="I572" i="2"/>
  <c r="I563" i="2"/>
  <c r="I1658" i="2"/>
  <c r="I711" i="2"/>
  <c r="I783" i="2"/>
  <c r="I2876" i="2"/>
  <c r="I2788" i="2"/>
  <c r="I594" i="2"/>
  <c r="I2971" i="2"/>
  <c r="I2935" i="2"/>
  <c r="I2598" i="2"/>
  <c r="I2125" i="2"/>
  <c r="I2462" i="2"/>
  <c r="I939" i="2"/>
  <c r="I1247" i="2"/>
  <c r="I2242" i="2"/>
  <c r="I2603" i="2"/>
  <c r="I862" i="2"/>
  <c r="I1458" i="2"/>
  <c r="I1726" i="2"/>
  <c r="I2932" i="2"/>
  <c r="I2996" i="2"/>
  <c r="I3008" i="2"/>
  <c r="I1239" i="2"/>
  <c r="I1663" i="2"/>
  <c r="I878" i="2"/>
  <c r="I2026" i="2"/>
  <c r="I983" i="2"/>
  <c r="I866" i="2"/>
  <c r="I1131" i="2"/>
  <c r="I2176" i="2"/>
  <c r="I128" i="2"/>
  <c r="I1386" i="2"/>
  <c r="I1541" i="2"/>
  <c r="I2877" i="2"/>
  <c r="I1879" i="2"/>
  <c r="I340" i="2"/>
  <c r="I614" i="2"/>
  <c r="I1162" i="2"/>
  <c r="I88" i="2"/>
  <c r="I2542" i="2"/>
  <c r="I2531" i="2"/>
  <c r="I467" i="2"/>
  <c r="I987" i="2"/>
  <c r="I2955" i="2"/>
  <c r="I833" i="2"/>
  <c r="I326" i="2"/>
  <c r="I2174" i="2"/>
  <c r="I557" i="2"/>
  <c r="I1165" i="2"/>
  <c r="I2652" i="2"/>
  <c r="I1801" i="2"/>
  <c r="I341" i="2"/>
  <c r="I1080" i="2"/>
  <c r="I828" i="2"/>
  <c r="I2405" i="2"/>
  <c r="I2477" i="2"/>
  <c r="I247" i="2"/>
  <c r="I213" i="2"/>
  <c r="I1845" i="2"/>
  <c r="I917" i="2"/>
  <c r="I26" i="2"/>
  <c r="I657" i="2"/>
  <c r="I458" i="2"/>
  <c r="I113" i="2"/>
  <c r="I2920" i="2"/>
  <c r="I2487" i="2"/>
  <c r="I978" i="2"/>
  <c r="I637" i="2"/>
  <c r="I1838" i="2"/>
  <c r="I1039" i="2"/>
  <c r="I806" i="2"/>
  <c r="I477" i="2"/>
  <c r="I2596" i="2"/>
  <c r="I1971" i="2"/>
  <c r="I27" i="2"/>
  <c r="I918" i="2"/>
  <c r="I1482" i="2"/>
  <c r="I1806" i="2"/>
  <c r="I1563" i="2"/>
  <c r="I2555" i="2"/>
  <c r="I1416" i="2"/>
  <c r="I374" i="2"/>
  <c r="I248" i="2"/>
  <c r="I1940" i="2"/>
  <c r="I1822" i="2"/>
  <c r="I1866" i="2"/>
  <c r="I546" i="2"/>
  <c r="I1424" i="2"/>
  <c r="I249" i="2"/>
  <c r="I1409" i="2"/>
  <c r="I1134" i="2"/>
  <c r="I2804" i="2"/>
  <c r="I1072" i="2"/>
  <c r="I2113" i="2"/>
  <c r="I693" i="2"/>
  <c r="I1537" i="2"/>
  <c r="I2030" i="2"/>
  <c r="I771" i="2"/>
  <c r="I1175" i="2"/>
  <c r="I1127" i="2"/>
  <c r="I459" i="2"/>
  <c r="I188" i="2"/>
  <c r="I1510" i="2"/>
  <c r="I41" i="2"/>
  <c r="I496" i="2"/>
  <c r="I584" i="2"/>
  <c r="I2077" i="2"/>
  <c r="I395" i="2"/>
  <c r="I573" i="2"/>
  <c r="I1527" i="2"/>
  <c r="I1916" i="2"/>
  <c r="I2036" i="2"/>
  <c r="I138" i="2"/>
  <c r="I1505" i="2"/>
  <c r="I1631" i="2"/>
  <c r="I1487" i="2"/>
  <c r="I1882" i="2"/>
  <c r="I1821" i="2"/>
  <c r="I2025" i="2"/>
  <c r="I928" i="2"/>
  <c r="I1393" i="2"/>
  <c r="I1180" i="2"/>
  <c r="I1905" i="2"/>
  <c r="I1912" i="2"/>
  <c r="I440" i="2"/>
  <c r="I342" i="2"/>
  <c r="I2573" i="2"/>
  <c r="I1099" i="2"/>
  <c r="I797" i="2"/>
  <c r="I497" i="2"/>
  <c r="I1670" i="2"/>
  <c r="I1815" i="2"/>
  <c r="I486" i="2"/>
  <c r="I871" i="2"/>
  <c r="I712" i="2"/>
  <c r="I807" i="2"/>
  <c r="I2446" i="2"/>
  <c r="I1456" i="2"/>
  <c r="I694" i="2"/>
  <c r="I2397" i="2"/>
  <c r="I1158" i="2"/>
  <c r="I343" i="2"/>
  <c r="I1965" i="2"/>
  <c r="I1524" i="2"/>
  <c r="I798" i="2"/>
  <c r="I2602" i="2"/>
  <c r="I2325" i="2"/>
  <c r="I1500" i="2"/>
  <c r="I3029" i="2"/>
  <c r="I1664" i="2"/>
  <c r="I588" i="2"/>
  <c r="I1589" i="2"/>
  <c r="I1721" i="2"/>
  <c r="I670" i="2"/>
  <c r="I2063" i="2"/>
  <c r="I2285" i="2"/>
  <c r="I1237" i="2"/>
  <c r="I2865" i="2"/>
  <c r="I1246" i="2"/>
  <c r="I887" i="2"/>
  <c r="I2571" i="2"/>
  <c r="I1208" i="2"/>
  <c r="I2944" i="2"/>
  <c r="I2673" i="2"/>
  <c r="I2647" i="2"/>
  <c r="I2794" i="2"/>
  <c r="I2903" i="2"/>
  <c r="I2817" i="2"/>
  <c r="I885" i="2"/>
  <c r="I2868" i="2"/>
  <c r="I1003" i="2"/>
  <c r="I3015" i="2"/>
  <c r="I1776" i="2"/>
  <c r="I3031" i="2"/>
  <c r="I2019" i="2"/>
  <c r="I2645" i="2"/>
  <c r="I2926" i="2"/>
  <c r="I2587" i="2"/>
  <c r="I2836" i="2"/>
  <c r="I114" i="2"/>
  <c r="I743" i="2"/>
  <c r="I1001" i="2"/>
  <c r="I226" i="2"/>
  <c r="I855" i="2"/>
  <c r="I196" i="2"/>
  <c r="I2468" i="2"/>
  <c r="I922" i="2"/>
  <c r="I344" i="2"/>
  <c r="I2526" i="2"/>
  <c r="I829" i="2"/>
  <c r="I62" i="2"/>
  <c r="I42" i="2"/>
  <c r="I1652" i="2"/>
  <c r="I790" i="2"/>
  <c r="I2354" i="2"/>
  <c r="I1989" i="2"/>
  <c r="I1734" i="2"/>
  <c r="I170" i="2"/>
  <c r="I2254" i="2"/>
  <c r="I2235" i="2"/>
  <c r="I2431" i="2"/>
  <c r="I171" i="2"/>
  <c r="I1459" i="2"/>
  <c r="I1100" i="2"/>
  <c r="I1268" i="2"/>
  <c r="I638" i="2"/>
  <c r="I558" i="2"/>
  <c r="I1368" i="2"/>
  <c r="I2054" i="2"/>
  <c r="I2933" i="2"/>
  <c r="I2430" i="2"/>
  <c r="I2650" i="2"/>
  <c r="I2217" i="2"/>
  <c r="I2566" i="2"/>
  <c r="I601" i="2"/>
  <c r="I2607" i="2"/>
  <c r="I2588" i="2"/>
  <c r="I1888" i="2"/>
  <c r="I2378" i="2"/>
  <c r="I1493" i="2"/>
  <c r="I914" i="2"/>
  <c r="I1273" i="2"/>
  <c r="I970" i="2"/>
  <c r="I1852" i="2"/>
  <c r="I2137" i="2"/>
  <c r="I2898" i="2"/>
  <c r="I1683" i="2"/>
  <c r="I1559" i="2"/>
  <c r="I2177" i="2"/>
  <c r="I2389" i="2"/>
  <c r="I2545" i="2"/>
  <c r="I2091" i="2"/>
  <c r="I2407" i="2"/>
  <c r="I2569" i="2"/>
  <c r="I2668" i="2"/>
  <c r="I1862" i="2"/>
  <c r="I1729" i="2"/>
  <c r="I2122" i="2"/>
  <c r="I1110" i="2"/>
  <c r="I1773" i="2"/>
  <c r="I2263" i="2"/>
  <c r="I737" i="2"/>
  <c r="I2400" i="2"/>
  <c r="I2931" i="2"/>
  <c r="I1451" i="2"/>
  <c r="I2021" i="2"/>
  <c r="I2924" i="2"/>
  <c r="I139" i="2"/>
  <c r="I250" i="2"/>
  <c r="I129" i="2"/>
  <c r="I2901" i="2"/>
  <c r="I2646" i="2"/>
  <c r="I2258" i="2"/>
  <c r="I1739" i="2"/>
  <c r="I2346" i="2"/>
  <c r="I478" i="2"/>
  <c r="I479" i="2"/>
  <c r="I971" i="2"/>
  <c r="I498" i="2"/>
  <c r="I2897" i="2"/>
  <c r="I2994" i="2"/>
  <c r="I2970" i="2"/>
  <c r="I424" i="2"/>
  <c r="I2083" i="2"/>
  <c r="I2257" i="2"/>
  <c r="I1222" i="2"/>
  <c r="I902" i="2"/>
  <c r="I404" i="2"/>
  <c r="I2634" i="2"/>
  <c r="I1742" i="2"/>
  <c r="I1213" i="2"/>
  <c r="I2709" i="2"/>
  <c r="I2743" i="2"/>
  <c r="I3025" i="2"/>
  <c r="I537" i="2"/>
  <c r="I1066" i="2"/>
  <c r="I269" i="2"/>
  <c r="I942" i="2"/>
  <c r="I2455" i="2"/>
  <c r="I140" i="2"/>
  <c r="I1130" i="2"/>
  <c r="I850" i="2"/>
  <c r="I468" i="2"/>
  <c r="I1153" i="2"/>
  <c r="I2776" i="2"/>
  <c r="I1762" i="2"/>
  <c r="I999" i="2"/>
  <c r="I81" i="2"/>
  <c r="I141" i="2"/>
  <c r="I884" i="2"/>
  <c r="I441" i="2"/>
  <c r="I3009" i="2"/>
  <c r="I764" i="2"/>
  <c r="I2637" i="2"/>
  <c r="I990" i="2"/>
  <c r="I2394" i="2"/>
  <c r="I345" i="2"/>
  <c r="I1043" i="2"/>
  <c r="I751" i="2"/>
  <c r="I227" i="2"/>
  <c r="I896" i="2"/>
  <c r="I1627" i="2"/>
  <c r="I856" i="2"/>
  <c r="I460" i="2"/>
  <c r="I1839" i="2"/>
  <c r="I2967" i="2"/>
  <c r="I2712" i="2"/>
  <c r="I1396" i="2"/>
  <c r="I1529" i="2"/>
  <c r="I1840" i="2"/>
  <c r="I1440" i="2"/>
  <c r="I115" i="2"/>
  <c r="I1674" i="2"/>
  <c r="I346" i="2"/>
  <c r="I972" i="2"/>
  <c r="I674" i="2"/>
  <c r="I1306" i="2"/>
  <c r="I2769" i="2"/>
  <c r="I1170" i="2"/>
  <c r="I63" i="2"/>
  <c r="I2017" i="2"/>
  <c r="I1968" i="2"/>
  <c r="I2005" i="2"/>
  <c r="I43" i="2"/>
  <c r="I347" i="2"/>
  <c r="I316" i="2"/>
  <c r="I228" i="2"/>
  <c r="I64" i="2"/>
  <c r="I431" i="2"/>
  <c r="I1583" i="2"/>
  <c r="I559" i="2"/>
  <c r="I317" i="2"/>
  <c r="I1198" i="2"/>
  <c r="I2194" i="2"/>
  <c r="I2192" i="2"/>
  <c r="I1543" i="2"/>
  <c r="I1740" i="2"/>
  <c r="I294" i="2"/>
  <c r="I1534" i="2"/>
  <c r="I2783" i="2"/>
  <c r="I2316" i="2"/>
  <c r="I1853" i="2"/>
  <c r="I2088" i="2"/>
  <c r="I533" i="2"/>
  <c r="I1698" i="2"/>
  <c r="I1825" i="2"/>
  <c r="I433" i="2"/>
  <c r="I430" i="2"/>
  <c r="I1330" i="2"/>
  <c r="I214" i="2"/>
  <c r="I919" i="2"/>
  <c r="I270" i="2"/>
  <c r="I892" i="2"/>
  <c r="I371" i="2"/>
  <c r="I375" i="2"/>
  <c r="I1778" i="2"/>
  <c r="I2068" i="2"/>
  <c r="I1336" i="2"/>
  <c r="I1736" i="2"/>
  <c r="I867" i="2"/>
  <c r="I1555" i="2"/>
  <c r="I1185" i="2"/>
  <c r="I1808" i="2"/>
  <c r="I1054" i="2"/>
  <c r="I1561" i="2"/>
  <c r="I1952" i="2"/>
  <c r="I602" i="2"/>
  <c r="I1264" i="2"/>
  <c r="I1205" i="2"/>
  <c r="I1077" i="2"/>
  <c r="I679" i="2"/>
  <c r="I2904" i="2"/>
  <c r="I1705" i="2"/>
  <c r="I1795" i="2"/>
  <c r="I1151" i="2"/>
  <c r="I780" i="2"/>
  <c r="I1763" i="2"/>
  <c r="I1183" i="2"/>
  <c r="I2234" i="2"/>
  <c r="I75" i="2"/>
  <c r="I738" i="2"/>
  <c r="I1013" i="2"/>
  <c r="I2846" i="2"/>
  <c r="I1793" i="2"/>
  <c r="I1392" i="2"/>
  <c r="I2138" i="2"/>
  <c r="I1915" i="2"/>
  <c r="I480" i="2"/>
  <c r="I481" i="2"/>
  <c r="I142" i="2"/>
  <c r="I1326" i="2"/>
  <c r="I2236" i="2"/>
  <c r="I1661" i="2"/>
  <c r="I271" i="2"/>
  <c r="I1542" i="2"/>
  <c r="I143" i="2"/>
  <c r="I1349" i="2"/>
  <c r="I2516" i="2"/>
  <c r="I1784" i="2"/>
  <c r="I1690" i="2"/>
  <c r="I1603" i="2"/>
  <c r="I1341" i="2"/>
  <c r="I2024" i="2"/>
  <c r="I2492" i="2"/>
  <c r="I1322" i="2"/>
  <c r="I975" i="2"/>
  <c r="I1044" i="2"/>
  <c r="I1460" i="2"/>
  <c r="I1303" i="2"/>
  <c r="I2749" i="2"/>
  <c r="I2481" i="2"/>
  <c r="I2240" i="2"/>
  <c r="I65" i="2"/>
  <c r="I1431" i="2"/>
  <c r="I3036" i="2"/>
  <c r="I418" i="2"/>
  <c r="I1315" i="2"/>
  <c r="I385" i="2"/>
  <c r="I744" i="2"/>
  <c r="I1310" i="2"/>
  <c r="I2076" i="2"/>
  <c r="I1554" i="2"/>
  <c r="I800" i="2"/>
  <c r="I2001" i="2"/>
  <c r="I1425" i="2"/>
  <c r="I2706" i="2"/>
  <c r="I2958" i="2"/>
  <c r="I2672" i="2"/>
  <c r="I931" i="2"/>
  <c r="I1070" i="2"/>
  <c r="I2550" i="2"/>
  <c r="I720" i="2"/>
  <c r="I2995" i="2"/>
  <c r="I1567" i="2"/>
  <c r="I2900" i="2"/>
  <c r="I1052" i="2"/>
  <c r="I2551" i="2"/>
  <c r="I2620" i="2"/>
  <c r="I2060" i="2"/>
  <c r="I1117" i="2"/>
  <c r="I2447" i="2"/>
  <c r="I2914" i="2"/>
  <c r="I2942" i="2"/>
  <c r="I1284" i="2"/>
  <c r="I2940" i="2"/>
  <c r="I1174" i="2"/>
  <c r="I2892" i="2"/>
  <c r="I1058" i="2"/>
  <c r="I3002" i="2"/>
  <c r="I262" i="2"/>
  <c r="I1626" i="2"/>
  <c r="I3034" i="2"/>
  <c r="I2139" i="2"/>
  <c r="I2434" i="2"/>
  <c r="I2934" i="2"/>
  <c r="I2382" i="2"/>
  <c r="I2785" i="2"/>
  <c r="I499" i="2"/>
  <c r="I639" i="2"/>
  <c r="I660" i="2"/>
  <c r="I461" i="2"/>
  <c r="I521" i="2"/>
  <c r="I2612" i="2"/>
  <c r="I272" i="2"/>
  <c r="I66" i="2"/>
  <c r="I67" i="2"/>
  <c r="I1289" i="2"/>
  <c r="I961" i="2"/>
  <c r="I818" i="2"/>
  <c r="I396" i="2"/>
  <c r="I2380" i="2"/>
  <c r="I28" i="2"/>
  <c r="I1890" i="2"/>
  <c r="I462" i="2"/>
  <c r="I46" i="2"/>
  <c r="I1771" i="2"/>
  <c r="I2370" i="2"/>
  <c r="I791" i="2"/>
  <c r="I1686" i="2"/>
  <c r="I1760" i="2"/>
  <c r="I649" i="2"/>
  <c r="I717" i="2"/>
  <c r="I2290" i="2"/>
  <c r="I1666" i="2"/>
  <c r="I973" i="2"/>
  <c r="I595" i="2"/>
  <c r="I1434" i="2"/>
  <c r="I2966" i="2"/>
  <c r="I1715" i="2"/>
  <c r="I2628" i="2"/>
  <c r="I1478" i="2"/>
  <c r="I2618" i="2"/>
  <c r="I578" i="2"/>
  <c r="I2553" i="2"/>
  <c r="I2417" i="2"/>
  <c r="I2303" i="2"/>
  <c r="I2144" i="2"/>
  <c r="I2350" i="2"/>
  <c r="I1203" i="2"/>
  <c r="I2233" i="2"/>
  <c r="I1442" i="2"/>
  <c r="I650" i="2"/>
  <c r="I960" i="2"/>
  <c r="I2866" i="2"/>
  <c r="I1187" i="2"/>
  <c r="I695" i="2"/>
  <c r="I2305" i="2"/>
  <c r="I1743" i="2"/>
  <c r="I2591" i="2"/>
  <c r="I1023" i="2"/>
  <c r="I2458" i="2"/>
  <c r="I2471" i="2"/>
  <c r="I2695" i="2"/>
  <c r="I1063" i="2"/>
  <c r="I1638" i="2"/>
  <c r="I589" i="2"/>
  <c r="I2110" i="2"/>
  <c r="I560" i="2"/>
  <c r="I1893" i="2"/>
  <c r="I295" i="2"/>
  <c r="I2175" i="2"/>
  <c r="I1266" i="2"/>
  <c r="I603" i="2"/>
  <c r="I2839" i="2"/>
  <c r="I1858" i="2"/>
  <c r="I725" i="2"/>
  <c r="I172" i="2"/>
  <c r="I251" i="2"/>
  <c r="I2188" i="2"/>
  <c r="I29" i="2"/>
  <c r="I425" i="2"/>
  <c r="I2889" i="2"/>
  <c r="I2925" i="2"/>
  <c r="I2143" i="2"/>
  <c r="I2467" i="2"/>
  <c r="I482" i="2"/>
  <c r="I483" i="2"/>
  <c r="I376" i="2"/>
  <c r="I2044" i="2"/>
  <c r="I739" i="2"/>
  <c r="I640" i="2"/>
  <c r="I879" i="2"/>
  <c r="I2899" i="2"/>
  <c r="I2980" i="2"/>
  <c r="I2938" i="2"/>
  <c r="I1214" i="2"/>
  <c r="I2359" i="2"/>
  <c r="I2112" i="2"/>
  <c r="I2206" i="2"/>
  <c r="I1331" i="2"/>
  <c r="I144" i="2"/>
  <c r="I616" i="2"/>
  <c r="I2830" i="2"/>
  <c r="I2698" i="2"/>
  <c r="I464" i="2"/>
  <c r="I1615" i="2"/>
  <c r="I348" i="2"/>
  <c r="I1348" i="2"/>
  <c r="I130" i="2"/>
  <c r="I2581" i="2"/>
  <c r="I2579" i="2"/>
  <c r="I3027" i="2"/>
  <c r="I1457" i="2"/>
  <c r="I908" i="2"/>
  <c r="I1355" i="2"/>
  <c r="I173" i="2"/>
  <c r="I984" i="2"/>
  <c r="I2568" i="2"/>
  <c r="I1402" i="2"/>
  <c r="I1539" i="2"/>
  <c r="I731" i="2"/>
  <c r="I844" i="2"/>
  <c r="I2711" i="2"/>
  <c r="I2141" i="2"/>
  <c r="I89" i="2"/>
  <c r="I723" i="2"/>
  <c r="I3003" i="2"/>
  <c r="I795" i="2"/>
  <c r="I2429" i="2"/>
  <c r="I1307" i="2"/>
  <c r="I1503" i="2"/>
  <c r="I816" i="2"/>
  <c r="I2131" i="2"/>
  <c r="I1135" i="2"/>
  <c r="I765" i="2"/>
  <c r="I830" i="2"/>
  <c r="I2976" i="2"/>
  <c r="I2667" i="2"/>
  <c r="I229" i="2"/>
  <c r="I1371" i="2"/>
  <c r="I1991" i="2"/>
  <c r="I2153" i="2"/>
  <c r="I1438" i="2"/>
  <c r="I1884" i="2"/>
  <c r="I903" i="2"/>
  <c r="I713" i="2"/>
  <c r="I442" i="2"/>
  <c r="I2736" i="2"/>
  <c r="I1335" i="2"/>
  <c r="I296" i="2"/>
  <c r="I2149" i="2"/>
  <c r="I2066" i="2"/>
  <c r="I1982" i="2"/>
  <c r="I405" i="2"/>
  <c r="I145" i="2"/>
  <c r="I1278" i="2"/>
  <c r="I215" i="2"/>
  <c r="I1397" i="2"/>
  <c r="I30" i="2"/>
  <c r="I1405" i="2"/>
  <c r="I1089" i="2"/>
  <c r="I880" i="2"/>
  <c r="I1020" i="2"/>
  <c r="I1522" i="2"/>
  <c r="I2014" i="2"/>
  <c r="I2327" i="2"/>
  <c r="I2162" i="2"/>
  <c r="I2034" i="2"/>
  <c r="I1624" i="2"/>
  <c r="I1677" i="2"/>
  <c r="I297" i="2"/>
  <c r="I1423" i="2"/>
  <c r="I665" i="2"/>
  <c r="I1946" i="2"/>
  <c r="I2818" i="2"/>
  <c r="I525" i="2"/>
  <c r="I2231" i="2"/>
  <c r="I1843" i="2"/>
  <c r="I2155" i="2"/>
  <c r="I630" i="2"/>
  <c r="I1581" i="2"/>
  <c r="I1782" i="2"/>
  <c r="I548" i="2"/>
  <c r="I463" i="2"/>
  <c r="I946" i="2"/>
  <c r="I76" i="2"/>
  <c r="I2523" i="2"/>
  <c r="I1108" i="2"/>
  <c r="I146" i="2"/>
  <c r="I1616" i="2"/>
  <c r="I1704" i="2"/>
  <c r="I2104" i="2"/>
  <c r="I944" i="2"/>
  <c r="I222" i="2"/>
  <c r="I1519" i="2"/>
  <c r="I453" i="2"/>
  <c r="I957" i="2"/>
  <c r="I1646" i="2"/>
  <c r="I1756" i="2"/>
  <c r="I1573" i="2"/>
  <c r="I1933" i="2"/>
  <c r="I752" i="2"/>
  <c r="I1189" i="2"/>
  <c r="I1257" i="2"/>
  <c r="I1598" i="2"/>
  <c r="I1450" i="2"/>
  <c r="I995" i="2"/>
  <c r="I500" i="2"/>
  <c r="I2880" i="2"/>
  <c r="I924" i="2"/>
  <c r="I2220" i="2"/>
  <c r="I1359" i="2"/>
  <c r="I147" i="2"/>
  <c r="I530" i="2"/>
  <c r="I364" i="2"/>
  <c r="I817" i="2"/>
  <c r="I2239" i="2"/>
  <c r="I2281" i="2"/>
  <c r="I814" i="2"/>
  <c r="I620" i="2"/>
  <c r="I831" i="2"/>
  <c r="I377" i="2"/>
  <c r="I2878" i="2"/>
  <c r="I958" i="2"/>
  <c r="I666" i="2"/>
  <c r="I1240" i="2"/>
  <c r="I252" i="2"/>
  <c r="I811" i="2"/>
  <c r="I2341" i="2"/>
  <c r="I1155" i="2"/>
  <c r="I574" i="2"/>
  <c r="I273" i="2"/>
  <c r="I443" i="2"/>
  <c r="I512" i="2"/>
  <c r="I976" i="2"/>
  <c r="I148" i="2"/>
  <c r="I1595" i="2"/>
  <c r="I513" i="2"/>
  <c r="I1617" i="2"/>
  <c r="I1014" i="2"/>
  <c r="I2424" i="2"/>
  <c r="I621" i="2"/>
  <c r="I514" i="2"/>
  <c r="I1015" i="2"/>
  <c r="I2171" i="2"/>
  <c r="I1847" i="2"/>
  <c r="I962" i="2"/>
  <c r="I840" i="2"/>
  <c r="I503" i="2"/>
  <c r="I2505" i="2"/>
  <c r="I1513" i="2"/>
  <c r="I253" i="2"/>
  <c r="I1887" i="2"/>
  <c r="I1650" i="2"/>
  <c r="I792" i="2"/>
  <c r="I1297" i="2"/>
  <c r="I1410" i="2"/>
  <c r="I2475" i="2"/>
  <c r="I2276" i="2"/>
  <c r="I1835" i="2"/>
  <c r="I1321" i="2"/>
  <c r="I3028" i="2"/>
  <c r="I70" i="2"/>
  <c r="I1209" i="2"/>
  <c r="I77" i="2"/>
  <c r="I868" i="2"/>
  <c r="I1949" i="2"/>
  <c r="I1062" i="2"/>
  <c r="I2627" i="2"/>
  <c r="I2224" i="2"/>
  <c r="I2173" i="2"/>
  <c r="I2701" i="2"/>
  <c r="I2985" i="2"/>
  <c r="I2306" i="2"/>
  <c r="I1707" i="2"/>
  <c r="I224" i="2"/>
  <c r="I2649" i="2"/>
  <c r="I2840" i="2"/>
  <c r="I2894" i="2"/>
  <c r="I1227" i="2"/>
  <c r="I2887" i="2"/>
  <c r="I1112" i="2"/>
  <c r="I2972" i="2"/>
  <c r="I1634" i="2"/>
  <c r="I3018" i="2"/>
  <c r="I2183" i="2"/>
  <c r="I2814" i="2"/>
  <c r="I1604" i="2"/>
  <c r="I2408" i="2"/>
  <c r="I31" i="2"/>
  <c r="I2351" i="2"/>
  <c r="I318" i="2"/>
  <c r="I2262" i="2"/>
  <c r="I1447" i="2"/>
  <c r="I2451" i="2"/>
  <c r="I1024" i="2"/>
  <c r="I230" i="2"/>
  <c r="I1723" i="2"/>
  <c r="I164" i="2"/>
  <c r="I1497" i="2"/>
  <c r="I2713" i="2"/>
  <c r="I590" i="2"/>
  <c r="I2223" i="2"/>
  <c r="I378" i="2"/>
  <c r="I2090" i="2"/>
  <c r="I604" i="2"/>
  <c r="I82" i="2"/>
  <c r="I298" i="2"/>
  <c r="I579" i="2"/>
  <c r="I2368" i="2"/>
  <c r="I2959" i="2"/>
  <c r="I2027" i="2"/>
  <c r="I2677" i="2"/>
  <c r="I1834" i="2"/>
  <c r="I2563" i="2"/>
  <c r="I2585" i="2"/>
  <c r="I2576" i="2"/>
  <c r="I2601" i="2"/>
  <c r="I683" i="2"/>
  <c r="I2552" i="2"/>
  <c r="I1142" i="2"/>
  <c r="I2292" i="2"/>
  <c r="I1104" i="2"/>
  <c r="I943" i="2"/>
  <c r="I1394" i="2"/>
  <c r="I1711" i="2"/>
  <c r="I2166" i="2"/>
  <c r="I2856" i="2"/>
  <c r="I1029" i="2"/>
  <c r="I189" i="2"/>
  <c r="I2202" i="2"/>
  <c r="I2084" i="2"/>
  <c r="I2548" i="2"/>
  <c r="I1495" i="2"/>
  <c r="I2312" i="2"/>
  <c r="I1124" i="2"/>
  <c r="I2521" i="2"/>
  <c r="I2702" i="2"/>
  <c r="I1501" i="2"/>
  <c r="I1226" i="2"/>
  <c r="I2108" i="2"/>
  <c r="I1210" i="2"/>
  <c r="I2065" i="2"/>
  <c r="I444" i="2"/>
  <c r="I1267" i="2"/>
  <c r="I445" i="2"/>
  <c r="I2480" i="2"/>
  <c r="I1917" i="2"/>
  <c r="I726" i="2"/>
  <c r="I727" i="2"/>
  <c r="I149" i="2"/>
  <c r="I323" i="2"/>
  <c r="I2822" i="2"/>
  <c r="I2875" i="2"/>
  <c r="I397" i="2"/>
  <c r="I197" i="2"/>
  <c r="I198" i="2"/>
  <c r="I1936" i="2"/>
  <c r="I319" i="2"/>
  <c r="I320" i="2"/>
  <c r="I1819" i="2"/>
  <c r="I1067" i="2"/>
  <c r="I2722" i="2"/>
  <c r="I2870" i="2"/>
  <c r="I1199" i="2"/>
  <c r="I2731" i="2"/>
  <c r="I2412" i="2"/>
  <c r="I2742" i="2"/>
  <c r="I1703" i="2"/>
  <c r="I2226" i="2"/>
  <c r="I534" i="2"/>
  <c r="I2640" i="2"/>
  <c r="I1693" i="2"/>
  <c r="I2941" i="2"/>
  <c r="I2624" i="2"/>
  <c r="I677" i="2"/>
  <c r="I1937" i="2"/>
  <c r="I183" i="2"/>
  <c r="I254" i="2"/>
  <c r="I1463" i="2"/>
  <c r="I2592" i="2"/>
  <c r="I2755" i="2"/>
  <c r="I3020" i="2"/>
  <c r="I1957" i="2"/>
  <c r="I1074" i="2"/>
  <c r="I1471" i="2"/>
  <c r="I1193" i="2"/>
  <c r="I2497" i="2"/>
  <c r="I365" i="2"/>
  <c r="I757" i="2"/>
  <c r="I1291" i="2"/>
  <c r="I1176" i="2"/>
  <c r="I1125" i="2"/>
  <c r="I2697" i="2"/>
  <c r="I2283" i="2"/>
  <c r="I190" i="2"/>
  <c r="I628" i="2"/>
  <c r="I1469" i="2"/>
  <c r="I2929" i="2"/>
  <c r="I644" i="2"/>
  <c r="I2274" i="2"/>
  <c r="I2440" i="2"/>
  <c r="I116" i="2"/>
  <c r="I2210" i="2"/>
  <c r="I349" i="2"/>
  <c r="I1590" i="2"/>
  <c r="I881" i="2"/>
  <c r="I350" i="2"/>
  <c r="I753" i="2"/>
  <c r="I2049" i="2"/>
  <c r="I2092" i="2"/>
  <c r="I1002" i="2"/>
  <c r="I1977" i="2"/>
  <c r="I912" i="2"/>
  <c r="I255" i="2"/>
  <c r="I432" i="2"/>
  <c r="I784" i="2"/>
  <c r="I2891" i="2"/>
  <c r="I2438" i="2"/>
  <c r="I605" i="2"/>
  <c r="I1483" i="2"/>
  <c r="I1899" i="2"/>
  <c r="I992" i="2"/>
  <c r="I44" i="2"/>
  <c r="I1710" i="2"/>
  <c r="I1338" i="2"/>
  <c r="I256" i="2"/>
  <c r="I1101" i="2"/>
  <c r="I2761" i="2"/>
  <c r="I2383" i="2"/>
  <c r="I351" i="2"/>
  <c r="I352" i="2"/>
  <c r="I2191" i="2"/>
  <c r="I2067" i="2"/>
  <c r="I2029" i="2"/>
  <c r="I921" i="2"/>
  <c r="I2259" i="2"/>
  <c r="I1339" i="2"/>
  <c r="I2828" i="2"/>
  <c r="I515" i="2"/>
  <c r="I789" i="2"/>
  <c r="I585" i="2"/>
  <c r="I641" i="2"/>
  <c r="I2597" i="2"/>
  <c r="I1075" i="2"/>
  <c r="I117" i="2"/>
  <c r="I1556" i="2"/>
  <c r="I1426" i="2"/>
  <c r="I379" i="2"/>
  <c r="I2730" i="2"/>
  <c r="I1927" i="2"/>
  <c r="I1521" i="2"/>
  <c r="I47" i="2"/>
  <c r="I257" i="2"/>
  <c r="I2789" i="2"/>
  <c r="I1147" i="2"/>
  <c r="I1114" i="2"/>
  <c r="I2109" i="2"/>
  <c r="I274" i="2"/>
  <c r="I1192" i="2"/>
  <c r="I324" i="2"/>
  <c r="I448" i="2"/>
  <c r="I199" i="2"/>
  <c r="I2435" i="2"/>
  <c r="I2046" i="2"/>
  <c r="I275" i="2"/>
  <c r="I398" i="2"/>
  <c r="I1286" i="2"/>
  <c r="I200" i="2"/>
  <c r="I118" i="2"/>
  <c r="I699" i="2"/>
  <c r="I565" i="2"/>
  <c r="I1545" i="2"/>
  <c r="I2746" i="2"/>
  <c r="I2107" i="2"/>
  <c r="I399" i="2"/>
  <c r="I454" i="2"/>
  <c r="I1030" i="2"/>
  <c r="I841" i="2"/>
  <c r="I1502" i="2"/>
  <c r="I696" i="2"/>
  <c r="I1148" i="2"/>
  <c r="I321" i="2"/>
  <c r="I322" i="2"/>
  <c r="I561" i="2"/>
  <c r="I216" i="2"/>
  <c r="I1045" i="2"/>
  <c r="I446" i="2"/>
  <c r="I2244" i="2"/>
  <c r="I353" i="2"/>
  <c r="I1980" i="2"/>
  <c r="I119" i="2"/>
  <c r="I1486" i="2"/>
  <c r="I1046" i="2"/>
  <c r="I642" i="2"/>
  <c r="I606" i="2"/>
  <c r="I2514" i="2"/>
  <c r="I785" i="2"/>
  <c r="I1919" i="2"/>
  <c r="I1422" i="2"/>
  <c r="I926" i="2"/>
  <c r="I174" i="2"/>
  <c r="I184" i="2"/>
  <c r="I2182" i="2"/>
  <c r="I1411" i="2"/>
  <c r="I2038" i="2"/>
  <c r="I1414" i="2"/>
  <c r="I354" i="2"/>
  <c r="I2142" i="2"/>
  <c r="I998" i="2"/>
  <c r="I2660" i="2"/>
  <c r="I2459" i="2"/>
  <c r="I2048" i="2"/>
  <c r="I1462" i="2"/>
  <c r="I964" i="2"/>
  <c r="I185" i="2"/>
  <c r="I78" i="2"/>
  <c r="I2744" i="2"/>
  <c r="I1353" i="2"/>
  <c r="I934" i="2"/>
  <c r="I1558" i="2"/>
  <c r="I1207" i="2"/>
  <c r="I761" i="2"/>
  <c r="I882" i="2"/>
  <c r="I3035" i="2"/>
  <c r="I625" i="2"/>
  <c r="I1012" i="2"/>
  <c r="I819" i="2"/>
  <c r="I186" i="2"/>
  <c r="I1809" i="2"/>
  <c r="I974" i="2"/>
  <c r="I1645" i="2"/>
  <c r="I1454" i="2"/>
  <c r="I1669" i="2"/>
  <c r="I1332" i="2"/>
  <c r="I1718" i="2"/>
  <c r="I150" i="2"/>
  <c r="I2195" i="2"/>
  <c r="I1138" i="2"/>
  <c r="I1413" i="2"/>
  <c r="I1941" i="2"/>
  <c r="I1265" i="2"/>
  <c r="I2323" i="2"/>
  <c r="I2690" i="2"/>
  <c r="I2040" i="2"/>
  <c r="I2221" i="2"/>
  <c r="I2685" i="2"/>
  <c r="I2974" i="2"/>
  <c r="I2503" i="2"/>
  <c r="I1327" i="2"/>
  <c r="I2056" i="2"/>
  <c r="I457" i="2"/>
  <c r="I1720" i="2"/>
  <c r="I1746" i="2"/>
  <c r="I1010" i="2"/>
  <c r="I1988" i="2"/>
  <c r="I2820" i="2"/>
  <c r="I758" i="2"/>
  <c r="I1216" i="2"/>
  <c r="I2895" i="2"/>
  <c r="I299" i="2"/>
  <c r="I2148" i="2"/>
  <c r="I2979" i="2"/>
  <c r="I1121" i="2"/>
  <c r="I68" i="2"/>
  <c r="I1849" i="2"/>
  <c r="I2770" i="2"/>
  <c r="I1011" i="2"/>
  <c r="I2999" i="2"/>
  <c r="I1909" i="2"/>
  <c r="I3019" i="2"/>
  <c r="I258" i="2"/>
  <c r="I2544" i="2"/>
  <c r="I2485" i="2"/>
  <c r="I2421" i="2"/>
  <c r="I2297" i="2"/>
  <c r="I2476" i="2"/>
  <c r="I151" i="2"/>
  <c r="I152" i="2"/>
  <c r="I367" i="2"/>
  <c r="I2508" i="2"/>
  <c r="I153" i="2"/>
  <c r="I276" i="2"/>
  <c r="I661" i="2"/>
  <c r="I1928" i="2"/>
  <c r="I1448" i="2"/>
  <c r="I575" i="2"/>
  <c r="I872" i="2"/>
  <c r="I775" i="2"/>
  <c r="I1647" i="2"/>
  <c r="I154" i="2"/>
  <c r="I909" i="2"/>
  <c r="I2655" i="2"/>
  <c r="I1902" i="2"/>
  <c r="I355" i="2"/>
  <c r="I1802" i="2"/>
  <c r="I1837" i="2"/>
  <c r="I2416" i="2"/>
  <c r="I1579" i="2"/>
  <c r="I2792" i="2"/>
  <c r="I2787" i="2"/>
  <c r="I612" i="2"/>
  <c r="I300" i="2"/>
  <c r="I1034" i="2"/>
  <c r="I2957" i="2"/>
  <c r="I2000" i="2"/>
  <c r="I2675" i="2"/>
  <c r="I1990" i="2"/>
  <c r="I2683" i="2"/>
  <c r="I2298" i="2"/>
  <c r="I2774" i="2"/>
  <c r="I2658" i="2"/>
  <c r="I1861" i="2"/>
  <c r="I2524" i="2"/>
  <c r="I2055" i="2"/>
  <c r="I1219" i="2"/>
  <c r="I1540" i="2"/>
  <c r="I1921" i="2"/>
  <c r="I697" i="2"/>
  <c r="I2812" i="2"/>
  <c r="I1160" i="2"/>
  <c r="I1481" i="2"/>
  <c r="I2237" i="2"/>
  <c r="I2121" i="2"/>
  <c r="I2802" i="2"/>
  <c r="I1665" i="2"/>
  <c r="I2463" i="2"/>
  <c r="I1514" i="2"/>
  <c r="I2564" i="2"/>
  <c r="I2715" i="2"/>
  <c r="I1826" i="2"/>
  <c r="I1846" i="2"/>
  <c r="I2287" i="2"/>
  <c r="I1789" i="2"/>
  <c r="I1668" i="2"/>
  <c r="I2428" i="2"/>
  <c r="I516" i="2"/>
  <c r="I1005" i="2"/>
  <c r="I643" i="2"/>
  <c r="I680" i="2"/>
  <c r="I2124" i="2"/>
  <c r="I356" i="2"/>
  <c r="I714" i="2"/>
  <c r="I2883" i="2"/>
  <c r="I1512" i="2"/>
  <c r="I2858" i="2"/>
  <c r="I2208" i="2"/>
  <c r="I1552" i="2"/>
  <c r="I400" i="2"/>
  <c r="I401" i="2"/>
  <c r="I2704" i="2"/>
  <c r="I386" i="2"/>
  <c r="I283" i="2"/>
  <c r="I1492" i="2"/>
  <c r="I930" i="2"/>
  <c r="I842" i="2"/>
  <c r="I873" i="2"/>
  <c r="I874" i="2"/>
  <c r="I155" i="2"/>
  <c r="I812" i="2"/>
  <c r="I1406" i="2"/>
  <c r="I2" i="2"/>
  <c r="I1140" i="2"/>
  <c r="I380" i="2"/>
  <c r="I1200" i="2"/>
  <c r="I277" i="2"/>
  <c r="I883" i="2"/>
  <c r="I567" i="2"/>
  <c r="I996" i="2"/>
  <c r="I381" i="2"/>
  <c r="I715" i="2"/>
  <c r="I2708" i="2"/>
  <c r="I1197" i="2"/>
  <c r="I2201" i="2"/>
  <c r="I2908" i="2"/>
  <c r="I357" i="2"/>
  <c r="I1811" i="2"/>
  <c r="I1017" i="2"/>
  <c r="I2797" i="2"/>
  <c r="I2018" i="2"/>
  <c r="I2682" i="2"/>
  <c r="I2684" i="2"/>
  <c r="I2756" i="2"/>
  <c r="I1546" i="2"/>
  <c r="I2461" i="2"/>
  <c r="I1302" i="2"/>
  <c r="I2855" i="2"/>
  <c r="I165" i="2"/>
  <c r="I1898" i="2"/>
  <c r="I2969" i="2"/>
  <c r="I504" i="2"/>
  <c r="I2594" i="2"/>
  <c r="I1395" i="2"/>
  <c r="I2101" i="2"/>
  <c r="I327" i="2"/>
  <c r="I1435" i="2"/>
  <c r="I1662" i="2"/>
  <c r="I1086" i="2"/>
  <c r="I2345" i="2"/>
  <c r="I2983" i="2"/>
  <c r="I3037" i="2"/>
  <c r="I120" i="2"/>
  <c r="I1961" i="2"/>
  <c r="I1294" i="2"/>
  <c r="I1387" i="2"/>
  <c r="I1599" i="2"/>
  <c r="I2436" i="2"/>
  <c r="I1970" i="2"/>
  <c r="I2160" i="2"/>
  <c r="I121" i="2"/>
  <c r="I1880" i="2"/>
  <c r="I1255" i="2"/>
  <c r="I1254" i="2"/>
  <c r="I1914" i="2"/>
  <c r="I2606" i="2"/>
  <c r="I358" i="2"/>
  <c r="I1635" i="2"/>
  <c r="I2819" i="2"/>
  <c r="I2074" i="2"/>
  <c r="I994" i="2"/>
  <c r="I728" i="2"/>
  <c r="I485" i="2"/>
  <c r="I1655" i="2"/>
  <c r="I2425" i="2"/>
  <c r="I1269" i="2"/>
  <c r="I1606" i="2"/>
  <c r="I787" i="2"/>
  <c r="I925" i="2"/>
  <c r="I2053" i="2"/>
  <c r="I2534" i="2"/>
  <c r="I1111" i="2"/>
  <c r="I2952" i="2"/>
  <c r="I2584" i="2"/>
  <c r="I2403" i="2"/>
  <c r="I2575" i="2"/>
  <c r="I1290" i="2"/>
  <c r="I1466" i="2"/>
  <c r="I847" i="2"/>
  <c r="I2062" i="2"/>
  <c r="I1166" i="2"/>
  <c r="I2097" i="2"/>
  <c r="I488" i="2"/>
  <c r="I1177" i="2"/>
  <c r="I427" i="2"/>
  <c r="I122" i="2"/>
  <c r="I2916" i="2"/>
  <c r="I2432" i="2"/>
  <c r="I1687" i="2"/>
  <c r="I1084" i="2"/>
  <c r="I1859" i="2"/>
  <c r="I1021" i="2"/>
  <c r="I428" i="2"/>
  <c r="I857" i="2"/>
  <c r="I2282" i="2"/>
  <c r="I2525" i="2"/>
  <c r="I740" i="2"/>
  <c r="I838" i="2"/>
  <c r="I1978" i="2"/>
  <c r="I1785" i="2"/>
  <c r="I1985" i="2"/>
  <c r="I741" i="2"/>
  <c r="I1116" i="2"/>
  <c r="I2302" i="2"/>
  <c r="I2379" i="2"/>
  <c r="I669" i="2"/>
  <c r="I1685" i="2"/>
  <c r="I2750" i="2"/>
  <c r="I1499" i="2"/>
  <c r="I1831" i="2"/>
  <c r="I1986" i="2"/>
  <c r="I1059" i="2"/>
  <c r="I301" i="2"/>
  <c r="I1644" i="2"/>
  <c r="I259" i="2"/>
  <c r="I1798" i="2"/>
  <c r="I2635" i="2"/>
  <c r="I1234" i="2"/>
  <c r="I2151" i="2"/>
  <c r="I1444" i="2"/>
  <c r="I607" i="2"/>
  <c r="I2020" i="2"/>
  <c r="I1817" i="2"/>
  <c r="I2867" i="2"/>
  <c r="I1562" i="2"/>
  <c r="I1441" i="2"/>
  <c r="I32" i="2"/>
  <c r="I501" i="2"/>
  <c r="I1137" i="2"/>
  <c r="I2207" i="2"/>
  <c r="I48" i="2"/>
  <c r="I2291" i="2"/>
  <c r="I383" i="2"/>
  <c r="I716" i="2"/>
  <c r="I359" i="2"/>
  <c r="I2187" i="2"/>
  <c r="I1549" i="2"/>
  <c r="I526" i="2"/>
  <c r="I1139" i="2"/>
  <c r="I658" i="2"/>
  <c r="I1229" i="2"/>
  <c r="I2309" i="2"/>
  <c r="I1770" i="2"/>
  <c r="I123" i="2"/>
  <c r="I156" i="2"/>
  <c r="I408" i="2"/>
  <c r="I302" i="2"/>
  <c r="I1055" i="2"/>
  <c r="I1625" i="2"/>
  <c r="I402" i="2"/>
  <c r="I403" i="2"/>
  <c r="I517" i="2"/>
  <c r="I455" i="2"/>
  <c r="I1383" i="2"/>
  <c r="I836" i="2"/>
  <c r="I2360" i="2"/>
  <c r="I278" i="2"/>
  <c r="I608" i="2"/>
  <c r="I1767" i="2"/>
  <c r="I576" i="2"/>
  <c r="I1741" i="2"/>
  <c r="I698" i="2"/>
  <c r="I49" i="2"/>
  <c r="I2454" i="2"/>
  <c r="I1923" i="2"/>
  <c r="I518" i="2"/>
  <c r="I1136" i="2"/>
  <c r="I1215" i="2"/>
  <c r="I1358" i="2"/>
  <c r="I1308" i="2"/>
  <c r="I2845" i="2"/>
  <c r="I859" i="2"/>
  <c r="I1735" i="2"/>
  <c r="I2344" i="2"/>
  <c r="I2296" i="2"/>
  <c r="I2978" i="2"/>
  <c r="I1632" i="2"/>
  <c r="I2962" i="2"/>
  <c r="I1692" i="2"/>
  <c r="I2636" i="2"/>
  <c r="I1651" i="2"/>
  <c r="I2619" i="2"/>
  <c r="I549" i="2"/>
  <c r="I2759" i="2"/>
  <c r="I217" i="2"/>
  <c r="I1078" i="2"/>
  <c r="I2816" i="2"/>
  <c r="I1281" i="2"/>
  <c r="I2622" i="2"/>
  <c r="I1484" i="2"/>
  <c r="I963" i="2"/>
  <c r="I409" i="2"/>
  <c r="I1223" i="2"/>
  <c r="I823" i="2"/>
  <c r="I2732" i="2"/>
  <c r="I1082" i="2"/>
  <c r="I2773" i="2"/>
  <c r="I535" i="2"/>
  <c r="I2676" i="2"/>
  <c r="I2004" i="2"/>
  <c r="I1351" i="2"/>
  <c r="I2513" i="2"/>
  <c r="I1061" i="2"/>
  <c r="I1528" i="2"/>
  <c r="I2270" i="2"/>
  <c r="I1672" i="2"/>
  <c r="I1511" i="2"/>
  <c r="I907" i="2"/>
  <c r="I469" i="2"/>
  <c r="I2146" i="2"/>
  <c r="I1553" i="2"/>
  <c r="I2681" i="2"/>
  <c r="I826" i="2"/>
  <c r="I2123" i="2"/>
  <c r="I1509" i="2"/>
  <c r="I2114" i="2"/>
  <c r="I2250" i="2"/>
  <c r="I220" i="2"/>
  <c r="I1317" i="2"/>
  <c r="I325" i="2"/>
  <c r="I1930" i="2"/>
  <c r="I157" i="2"/>
  <c r="I2911" i="2"/>
  <c r="I2781" i="2"/>
  <c r="I982" i="2"/>
  <c r="I1828" i="2"/>
  <c r="I1168" i="2"/>
  <c r="I2831" i="2"/>
  <c r="I2033" i="2"/>
  <c r="I287" i="2"/>
  <c r="I2453" i="2"/>
  <c r="I1722" i="2"/>
  <c r="I562" i="2"/>
  <c r="I997" i="2"/>
  <c r="I6" i="2"/>
  <c r="I2853" i="2"/>
  <c r="I2947" i="2"/>
  <c r="I776" i="2"/>
  <c r="I985" i="2"/>
  <c r="I1087" i="2"/>
  <c r="I420" i="2"/>
  <c r="I1031" i="2"/>
  <c r="I191" i="2"/>
  <c r="I426" i="2"/>
  <c r="I1417" i="2"/>
  <c r="I2439" i="2"/>
  <c r="I824" i="2"/>
  <c r="I2493" i="2"/>
  <c r="I1102" i="2"/>
  <c r="I279" i="2"/>
  <c r="I1491" i="2"/>
  <c r="I1706" i="2"/>
  <c r="I124" i="2"/>
  <c r="I218" i="2"/>
  <c r="I2538" i="2"/>
  <c r="I651" i="2"/>
  <c r="I2420" i="2"/>
  <c r="I843" i="2"/>
  <c r="I519" i="2"/>
  <c r="I158" i="2"/>
  <c r="I1218" i="2"/>
  <c r="I159" i="2"/>
  <c r="I1056" i="2"/>
  <c r="I2406" i="2"/>
  <c r="I2600" i="2"/>
  <c r="I1714" i="2"/>
  <c r="I2385" i="2"/>
  <c r="I1436" i="2"/>
  <c r="I2630" i="2"/>
  <c r="I1910" i="2"/>
  <c r="I1048" i="2"/>
  <c r="I1974" i="2"/>
  <c r="I2998" i="2"/>
  <c r="I2398" i="2"/>
  <c r="I2806" i="2"/>
  <c r="I306" i="2"/>
  <c r="I2693" i="2"/>
  <c r="I2937" i="2"/>
  <c r="I2943" i="2"/>
  <c r="I3022" i="2"/>
  <c r="I2537" i="2"/>
  <c r="I3041" i="2"/>
  <c r="I3017" i="2"/>
  <c r="I2608" i="2"/>
  <c r="I2577" i="2"/>
  <c r="I1149" i="2"/>
  <c r="I2775" i="2"/>
  <c r="I1994" i="2"/>
  <c r="I1981" i="2"/>
  <c r="I1184" i="2"/>
  <c r="I536" i="2"/>
  <c r="I2094" i="2"/>
  <c r="I1751" i="2"/>
  <c r="I704" i="2"/>
  <c r="I1172" i="2"/>
  <c r="I1979" i="2"/>
  <c r="I2790" i="2"/>
  <c r="I681" i="2"/>
  <c r="I1279" i="2"/>
  <c r="I729" i="2"/>
  <c r="I954" i="2"/>
  <c r="I1143" i="2"/>
  <c r="I2811" i="2"/>
  <c r="I1934" i="2"/>
  <c r="I1648" i="2"/>
  <c r="I2633" i="2"/>
  <c r="I2200" i="2"/>
  <c r="I2860" i="2"/>
  <c r="I2643" i="2"/>
  <c r="I2754" i="2"/>
  <c r="I1584" i="2"/>
  <c r="I2376" i="2"/>
  <c r="I2057" i="2"/>
  <c r="I1233" i="2"/>
  <c r="I2491" i="2"/>
  <c r="I1717" i="2"/>
  <c r="I2572" i="2"/>
  <c r="I2093" i="2"/>
  <c r="I1363" i="2"/>
  <c r="I1364" i="2"/>
  <c r="I2299" i="2"/>
  <c r="I2922" i="2"/>
  <c r="I1090" i="2"/>
  <c r="I2047" i="2"/>
  <c r="I2733" i="2"/>
  <c r="I2610" i="2"/>
  <c r="I2847" i="2"/>
  <c r="I893" i="2"/>
  <c r="I820" i="2"/>
  <c r="I2178" i="2"/>
  <c r="I1783" i="2"/>
  <c r="I2328" i="2"/>
  <c r="I1159" i="2"/>
  <c r="I2011" i="2"/>
  <c r="I1391" i="2"/>
  <c r="I330" i="2"/>
  <c r="I888" i="2"/>
  <c r="I92" i="2"/>
  <c r="I489" i="2"/>
  <c r="I85" i="2"/>
  <c r="I849" i="2"/>
  <c r="I69" i="2"/>
  <c r="I9" i="2"/>
  <c r="I2320" i="2"/>
  <c r="I193" i="2"/>
  <c r="I3040" i="2"/>
  <c r="I372" i="2"/>
  <c r="I965" i="2"/>
  <c r="I1271" i="2"/>
  <c r="I633" i="2"/>
  <c r="I781" i="2"/>
  <c r="I1525" i="2"/>
  <c r="I1738" i="2"/>
  <c r="I2824" i="2"/>
  <c r="I281" i="2"/>
  <c r="I940" i="2"/>
  <c r="I1681" i="2"/>
  <c r="I1571" i="2"/>
  <c r="I1608" i="2"/>
  <c r="I1120" i="2"/>
  <c r="I2506" i="2"/>
  <c r="I538" i="2"/>
  <c r="I685" i="2"/>
  <c r="I1688" i="2"/>
  <c r="I2841" i="2"/>
  <c r="I768" i="2"/>
  <c r="I1433" i="2"/>
  <c r="I875" i="2"/>
  <c r="I2256" i="2"/>
  <c r="I1517" i="2"/>
  <c r="I1033" i="2"/>
  <c r="I234" i="2"/>
  <c r="I2881" i="2"/>
  <c r="I2255" i="2"/>
  <c r="I1944" i="2"/>
  <c r="I1673" i="2"/>
  <c r="I2913" i="2"/>
  <c r="I264" i="2"/>
  <c r="I1506" i="2"/>
  <c r="I449" i="2"/>
  <c r="I2642" i="2"/>
  <c r="I2578" i="2"/>
  <c r="I1150" i="2"/>
  <c r="I586" i="2"/>
  <c r="I2243" i="2"/>
  <c r="I915" i="2"/>
  <c r="I175" i="2"/>
  <c r="I235" i="2"/>
  <c r="I2669" i="2"/>
  <c r="I799" i="2"/>
  <c r="I2278" i="2"/>
  <c r="I832" i="2"/>
  <c r="I2096" i="2"/>
  <c r="I2509" i="2"/>
  <c r="I2136" i="2"/>
  <c r="I3000" i="2"/>
  <c r="I1920" i="2"/>
  <c r="I1437" i="2"/>
  <c r="I93" i="2"/>
  <c r="I854" i="2"/>
  <c r="I1850" i="2"/>
  <c r="I2264" i="2"/>
  <c r="I1775" i="2"/>
  <c r="I1731" i="2"/>
  <c r="I2229" i="2"/>
  <c r="I1765" i="2"/>
  <c r="I684" i="2"/>
  <c r="I2111" i="2"/>
  <c r="I2662" i="2"/>
  <c r="I2404" i="2"/>
  <c r="I1621" i="2"/>
  <c r="I280" i="2"/>
  <c r="I624" i="2"/>
  <c r="I1860" i="2"/>
  <c r="I2726" i="2"/>
  <c r="L2600" i="2"/>
  <c r="L1714" i="2"/>
  <c r="L2385" i="2"/>
  <c r="L1436" i="2"/>
  <c r="L2630" i="2"/>
  <c r="L745" i="2"/>
  <c r="L1910" i="2"/>
  <c r="L1048" i="2"/>
  <c r="L1974" i="2"/>
  <c r="L2998" i="2"/>
  <c r="L2398" i="2"/>
  <c r="L2806" i="2"/>
  <c r="L306" i="2"/>
  <c r="L2693" i="2"/>
  <c r="L2937" i="2"/>
  <c r="L2943" i="2"/>
  <c r="L3022" i="2"/>
  <c r="L2537" i="2"/>
  <c r="L3041" i="2"/>
  <c r="L3017" i="2"/>
  <c r="L2608" i="2"/>
  <c r="L2577" i="2"/>
  <c r="L1149" i="2"/>
  <c r="L2775" i="2"/>
  <c r="L1994" i="2"/>
  <c r="L1981" i="2"/>
  <c r="L1184" i="2"/>
  <c r="L536" i="2"/>
  <c r="L2094" i="2"/>
  <c r="L1751" i="2"/>
  <c r="L704" i="2"/>
  <c r="L1172" i="2"/>
  <c r="L1979" i="2"/>
  <c r="L2790" i="2"/>
  <c r="L681" i="2"/>
  <c r="L1279" i="2"/>
  <c r="L729" i="2"/>
  <c r="L954" i="2"/>
  <c r="L1143" i="2"/>
  <c r="L2811" i="2"/>
  <c r="L1934" i="2"/>
  <c r="L1648" i="2"/>
  <c r="L2633" i="2"/>
  <c r="L2200" i="2"/>
  <c r="L2860" i="2"/>
  <c r="L2643" i="2"/>
  <c r="L2754" i="2"/>
  <c r="L1584" i="2"/>
  <c r="L2376" i="2"/>
  <c r="L2057" i="2"/>
  <c r="L1233" i="2"/>
  <c r="L2491" i="2"/>
  <c r="L1717" i="2"/>
  <c r="L2572" i="2"/>
  <c r="L2093" i="2"/>
  <c r="L1363" i="2"/>
  <c r="L1364" i="2"/>
  <c r="L2299" i="2"/>
  <c r="L2922" i="2"/>
  <c r="L1090" i="2"/>
  <c r="L2047" i="2"/>
  <c r="L2733" i="2"/>
  <c r="L2610" i="2"/>
  <c r="L2847" i="2"/>
  <c r="L893" i="2"/>
  <c r="L820" i="2"/>
  <c r="L2178" i="2"/>
  <c r="L1783" i="2"/>
  <c r="L2328" i="2"/>
  <c r="L1159" i="2"/>
  <c r="L2011" i="2"/>
  <c r="L1391" i="2"/>
  <c r="L330" i="2"/>
  <c r="L888" i="2"/>
  <c r="L92" i="2"/>
  <c r="L489" i="2"/>
  <c r="L85" i="2"/>
  <c r="L849" i="2"/>
  <c r="L69" i="2"/>
  <c r="L9" i="2"/>
  <c r="L2320" i="2"/>
  <c r="L193" i="2"/>
  <c r="L3040" i="2"/>
  <c r="L372" i="2"/>
  <c r="L965" i="2"/>
  <c r="L1271" i="2"/>
  <c r="L633" i="2"/>
  <c r="L781" i="2"/>
  <c r="L1525" i="2"/>
  <c r="L1738" i="2"/>
  <c r="L2824" i="2"/>
  <c r="L281" i="2"/>
  <c r="L940" i="2"/>
  <c r="L1681" i="2"/>
  <c r="L1571" i="2"/>
  <c r="L1608" i="2"/>
  <c r="L1120" i="2"/>
  <c r="L2506" i="2"/>
  <c r="L538" i="2"/>
  <c r="L685" i="2"/>
  <c r="L1688" i="2"/>
  <c r="L2841" i="2"/>
  <c r="L768" i="2"/>
  <c r="L1433" i="2"/>
  <c r="L875" i="2"/>
  <c r="L2256" i="2"/>
  <c r="L1517" i="2"/>
  <c r="L1033" i="2"/>
  <c r="L234" i="2"/>
  <c r="L2881" i="2"/>
  <c r="L2255" i="2"/>
  <c r="L1944" i="2"/>
  <c r="L1673" i="2"/>
  <c r="L2913" i="2"/>
  <c r="L264" i="2"/>
  <c r="L1506" i="2"/>
  <c r="L449" i="2"/>
  <c r="L2642" i="2"/>
  <c r="L2578" i="2"/>
  <c r="L1150" i="2"/>
  <c r="L586" i="2"/>
  <c r="L2243" i="2"/>
  <c r="L915" i="2"/>
  <c r="L175" i="2"/>
  <c r="L235" i="2"/>
  <c r="L2669" i="2"/>
  <c r="L799" i="2"/>
  <c r="L2278" i="2"/>
  <c r="L832" i="2"/>
  <c r="L2096" i="2"/>
  <c r="L2509" i="2"/>
  <c r="L2136" i="2"/>
  <c r="L3000" i="2"/>
  <c r="L1920" i="2"/>
  <c r="L1437" i="2"/>
  <c r="L93" i="2"/>
  <c r="L854" i="2"/>
  <c r="L1850" i="2"/>
  <c r="L2264" i="2"/>
  <c r="L1775" i="2"/>
  <c r="L1731" i="2"/>
  <c r="L2229" i="2"/>
  <c r="L1765" i="2"/>
  <c r="L684" i="2"/>
  <c r="L2111" i="2"/>
  <c r="L2662" i="2"/>
  <c r="L2404" i="2"/>
  <c r="L1621" i="2"/>
  <c r="L280" i="2"/>
  <c r="L624" i="2"/>
  <c r="L1860" i="2"/>
  <c r="L1682" i="2"/>
  <c r="L1188" i="2"/>
  <c r="L904" i="2"/>
  <c r="L471" i="2"/>
  <c r="L2012" i="2"/>
  <c r="L659" i="2"/>
  <c r="L1637" i="2"/>
  <c r="L1855" i="2"/>
  <c r="L1805" i="2"/>
  <c r="L2691" i="2"/>
  <c r="L329" i="2"/>
  <c r="L1824" i="2"/>
  <c r="L94" i="2"/>
  <c r="L2921" i="2"/>
  <c r="L2449" i="2"/>
  <c r="L434" i="2"/>
  <c r="L2800" i="2"/>
  <c r="L845" i="2"/>
  <c r="L1152" i="2"/>
  <c r="L1536" i="2"/>
  <c r="L646" i="2"/>
  <c r="L1115" i="2"/>
  <c r="L2464" i="2"/>
  <c r="L2807" i="2"/>
  <c r="L236" i="2"/>
  <c r="L421" i="2"/>
  <c r="L899" i="2"/>
  <c r="L580" i="2"/>
  <c r="L1568" i="2"/>
  <c r="L1900" i="2"/>
  <c r="L2512" i="2"/>
  <c r="L288" i="2"/>
  <c r="L900" i="2"/>
  <c r="L1841" i="2"/>
  <c r="L1311" i="2"/>
  <c r="L206" i="2"/>
  <c r="L654" i="2"/>
  <c r="L2559" i="2"/>
  <c r="L1984" i="2"/>
  <c r="L2582" i="2"/>
  <c r="L1465" i="2"/>
  <c r="L2127" i="2"/>
  <c r="L1667" i="2"/>
  <c r="L2445" i="2"/>
  <c r="L1691" i="2"/>
  <c r="L1026" i="2"/>
  <c r="L1461" i="2"/>
  <c r="L1586" i="2"/>
  <c r="L387" i="2"/>
  <c r="L1780" i="2"/>
  <c r="L890" i="2"/>
  <c r="L1324" i="2"/>
  <c r="L1975" i="2"/>
  <c r="L910" i="2"/>
  <c r="L2322" i="2"/>
  <c r="L520" i="2"/>
  <c r="L1182" i="2"/>
  <c r="L1953" i="2"/>
  <c r="L1472" i="2"/>
  <c r="L2225" i="2"/>
  <c r="L1999" i="2"/>
  <c r="L2209" i="2"/>
  <c r="L410" i="2"/>
  <c r="L690" i="2"/>
  <c r="L2073" i="2"/>
  <c r="L1748" i="2"/>
  <c r="L11" i="2"/>
  <c r="L221" i="2"/>
  <c r="L1161" i="2"/>
  <c r="L1103" i="2"/>
  <c r="L201" i="2"/>
  <c r="L1128" i="2"/>
  <c r="L876" i="2"/>
  <c r="L304" i="2"/>
  <c r="L1181" i="2"/>
  <c r="L36" i="2"/>
  <c r="L12" i="2"/>
  <c r="L1319" i="2"/>
  <c r="L72" i="2"/>
  <c r="L2988" i="2"/>
  <c r="L1107" i="2"/>
  <c r="L1531" i="2"/>
  <c r="L1935" i="2"/>
  <c r="L2134" i="2"/>
  <c r="L3" i="2"/>
  <c r="L2078" i="2"/>
  <c r="L1488" i="2"/>
  <c r="L2469" i="2"/>
  <c r="L237" i="2"/>
  <c r="L2284" i="2"/>
  <c r="L1758" i="2"/>
  <c r="L238" i="2"/>
  <c r="L2241" i="2"/>
  <c r="L550" i="2"/>
  <c r="L2993" i="2"/>
  <c r="L2532" i="2"/>
  <c r="L1577" i="2"/>
  <c r="L937" i="2"/>
  <c r="L2977" i="2"/>
  <c r="L90" i="2"/>
  <c r="L45" i="2"/>
  <c r="L368" i="2"/>
  <c r="L2470" i="2"/>
  <c r="L979" i="2"/>
  <c r="L1249" i="2"/>
  <c r="L1032" i="2"/>
  <c r="L1960" i="2"/>
  <c r="L1035" i="2"/>
  <c r="L2718" i="2"/>
  <c r="L2984" i="2"/>
  <c r="L2482" i="2"/>
  <c r="L125" i="2"/>
  <c r="L2909" i="2"/>
  <c r="L79" i="2"/>
  <c r="L2507" i="2"/>
  <c r="L225" i="2"/>
  <c r="L2727" i="2"/>
  <c r="L1908" i="2"/>
  <c r="L2164" i="2"/>
  <c r="L2037" i="2"/>
  <c r="L2117" i="2"/>
  <c r="L2975" i="2"/>
  <c r="L2452" i="2"/>
  <c r="L2694" i="2"/>
  <c r="L1407" i="2"/>
  <c r="L2158" i="2"/>
  <c r="L707" i="2"/>
  <c r="L2671" i="2"/>
  <c r="L2859" i="2"/>
  <c r="L2936" i="2"/>
  <c r="L3033" i="2"/>
  <c r="L2852" i="2"/>
  <c r="L3038" i="2"/>
  <c r="L3007" i="2"/>
  <c r="L2549" i="2"/>
  <c r="L2518" i="2"/>
  <c r="L2621" i="2"/>
  <c r="L2648" i="2"/>
  <c r="L1129" i="2"/>
  <c r="L2826" i="2"/>
  <c r="L993" i="2"/>
  <c r="L1375" i="2"/>
  <c r="L886" i="2"/>
  <c r="L701" i="2"/>
  <c r="L1883" i="2"/>
  <c r="L2219" i="2"/>
  <c r="L166" i="2"/>
  <c r="L2218" i="2"/>
  <c r="L596" i="2"/>
  <c r="L1238" i="2"/>
  <c r="L2042" i="2"/>
  <c r="L2784" i="2"/>
  <c r="L1245" i="2"/>
  <c r="L1724" i="2"/>
  <c r="L1243" i="2"/>
  <c r="L95" i="2"/>
  <c r="L898" i="2"/>
  <c r="L2864" i="2"/>
  <c r="L2098" i="2"/>
  <c r="L1737" i="2"/>
  <c r="L2723" i="2"/>
  <c r="L2488" i="2"/>
  <c r="L2843" i="2"/>
  <c r="L2833" i="2"/>
  <c r="L2663" i="2"/>
  <c r="L2605" i="2"/>
  <c r="L1786" i="2"/>
  <c r="L2450" i="2"/>
  <c r="L2050" i="2"/>
  <c r="L864" i="2"/>
  <c r="L1768" i="2"/>
  <c r="L2504" i="2"/>
  <c r="L2371" i="2"/>
  <c r="L2728" i="2"/>
  <c r="L1594" i="2"/>
  <c r="L689" i="2"/>
  <c r="L1591" i="2"/>
  <c r="L2625" i="2"/>
  <c r="L2890" i="2"/>
  <c r="L664" i="2"/>
  <c r="L2315" i="2"/>
  <c r="L2757" i="2"/>
  <c r="L1945" i="2"/>
  <c r="L1922" i="2"/>
  <c r="L2699" i="2"/>
  <c r="L2844" i="2"/>
  <c r="L451" i="2"/>
  <c r="L2337" i="2"/>
  <c r="L1895" i="2"/>
  <c r="L2362" i="2"/>
  <c r="L527" i="2"/>
  <c r="L1366" i="2"/>
  <c r="L13" i="2"/>
  <c r="L331" i="2"/>
  <c r="L947" i="2"/>
  <c r="L194" i="2"/>
  <c r="L1282" i="2"/>
  <c r="L14" i="2"/>
  <c r="L15" i="2"/>
  <c r="L610" i="2"/>
  <c r="L231" i="2"/>
  <c r="L429" i="2"/>
  <c r="L2106" i="2"/>
  <c r="L2061" i="2"/>
  <c r="L3023" i="2"/>
  <c r="L809" i="2"/>
  <c r="L406" i="2"/>
  <c r="L523" i="2"/>
  <c r="L1844" i="2"/>
  <c r="L160" i="2"/>
  <c r="L2827" i="2"/>
  <c r="L1675" i="2"/>
  <c r="L1073" i="2"/>
  <c r="L1360" i="2"/>
  <c r="L2375" i="2"/>
  <c r="L906" i="2"/>
  <c r="L577" i="2"/>
  <c r="L955" i="2"/>
  <c r="L1832" i="2"/>
  <c r="L2132" i="2"/>
  <c r="L2133" i="2"/>
  <c r="L1535" i="2"/>
  <c r="L506" i="2"/>
  <c r="L2808" i="2"/>
  <c r="L1403" i="2"/>
  <c r="L2087" i="2"/>
  <c r="L1069" i="2"/>
  <c r="L810" i="2"/>
  <c r="L388" i="2"/>
  <c r="L490" i="2"/>
  <c r="L2352" i="2"/>
  <c r="L2780" i="2"/>
  <c r="L2279" i="2"/>
  <c r="L1235" i="2"/>
  <c r="L1016" i="2"/>
  <c r="L2498" i="2"/>
  <c r="L2928" i="2"/>
  <c r="L837" i="2"/>
  <c r="L1385" i="2"/>
  <c r="L802" i="2"/>
  <c r="L2735" i="2"/>
  <c r="L2710" i="2"/>
  <c r="L1389" i="2"/>
  <c r="L1118" i="2"/>
  <c r="L2212" i="2"/>
  <c r="L1109" i="2"/>
  <c r="L1851" i="2"/>
  <c r="L91" i="2"/>
  <c r="L2670" i="2"/>
  <c r="L1966" i="2"/>
  <c r="L1276" i="2"/>
  <c r="L2185" i="2"/>
  <c r="L2992" i="2"/>
  <c r="L2888" i="2"/>
  <c r="L3014" i="2"/>
  <c r="L1106" i="2"/>
  <c r="L1156" i="2"/>
  <c r="L1362" i="2"/>
  <c r="L176" i="2"/>
  <c r="L1201" i="2"/>
  <c r="L1171" i="2"/>
  <c r="L2415" i="2"/>
  <c r="L289" i="2"/>
  <c r="L131" i="2"/>
  <c r="L591" i="2"/>
  <c r="L1962" i="2"/>
  <c r="L617" i="2"/>
  <c r="L2099" i="2"/>
  <c r="L1578" i="2"/>
  <c r="L2850" i="2"/>
  <c r="L2443" i="2"/>
  <c r="L1079" i="2"/>
  <c r="L167" i="2"/>
  <c r="L1419" i="2"/>
  <c r="L760" i="2"/>
  <c r="L332" i="2"/>
  <c r="L132" i="2"/>
  <c r="L1894" i="2"/>
  <c r="L1640" i="2"/>
  <c r="L2861" i="2"/>
  <c r="L1485" i="2"/>
  <c r="L86" i="2"/>
  <c r="L83" i="2"/>
  <c r="L2862" i="2"/>
  <c r="L2917" i="2"/>
  <c r="L1064" i="2"/>
  <c r="L959" i="2"/>
  <c r="L1381" i="2"/>
  <c r="L195" i="2"/>
  <c r="L1076" i="2"/>
  <c r="L2318" i="2"/>
  <c r="L2179" i="2"/>
  <c r="L308" i="2"/>
  <c r="L177" i="2"/>
  <c r="L411" i="2"/>
  <c r="L1312" i="2"/>
  <c r="L1420" i="2"/>
  <c r="L1544" i="2"/>
  <c r="L1027" i="2"/>
  <c r="L1995" i="2"/>
  <c r="L2411" i="2"/>
  <c r="L1220" i="2"/>
  <c r="L1871" i="2"/>
  <c r="L1926" i="2"/>
  <c r="L622" i="2"/>
  <c r="L2558" i="2"/>
  <c r="L1036" i="2"/>
  <c r="L2126" i="2"/>
  <c r="L2517" i="2"/>
  <c r="L1684" i="2"/>
  <c r="L2118" i="2"/>
  <c r="L1799" i="2"/>
  <c r="L2334" i="2"/>
  <c r="L1242" i="2"/>
  <c r="L1241" i="2"/>
  <c r="L1702" i="2"/>
  <c r="L1260" i="2"/>
  <c r="L1814" i="2"/>
  <c r="L1973" i="2"/>
  <c r="L688" i="2"/>
  <c r="L1588" i="2"/>
  <c r="L2082" i="2"/>
  <c r="L966" i="2"/>
  <c r="L2402" i="2"/>
  <c r="L1376" i="2"/>
  <c r="L1212" i="2"/>
  <c r="L2007" i="2"/>
  <c r="L564" i="2"/>
  <c r="L2275" i="2"/>
  <c r="L2105" i="2"/>
  <c r="L2329" i="2"/>
  <c r="L1518" i="2"/>
  <c r="L609" i="2"/>
  <c r="L1695" i="2"/>
  <c r="L389" i="2"/>
  <c r="L96" i="2"/>
  <c r="L551" i="2"/>
  <c r="L97" i="2"/>
  <c r="L1489" i="2"/>
  <c r="L967" i="2"/>
  <c r="L37" i="2"/>
  <c r="L1864" i="2"/>
  <c r="L202" i="2"/>
  <c r="L333" i="2"/>
  <c r="L968" i="2"/>
  <c r="L772" i="2"/>
  <c r="L38" i="2"/>
  <c r="L239" i="2"/>
  <c r="L2965" i="2"/>
  <c r="L1582" i="2"/>
  <c r="L1816" i="2"/>
  <c r="L1794" i="2"/>
  <c r="L1918" i="2"/>
  <c r="L1812" i="2"/>
  <c r="L1068" i="2"/>
  <c r="L1367" i="2"/>
  <c r="L1903" i="2"/>
  <c r="L2128" i="2"/>
  <c r="L1829" i="2"/>
  <c r="L1877" i="2"/>
  <c r="L1759" i="2"/>
  <c r="L2095" i="2"/>
  <c r="L732" i="2"/>
  <c r="L920" i="2"/>
  <c r="L941" i="2"/>
  <c r="L2333" i="2"/>
  <c r="L334" i="2"/>
  <c r="L2661" i="2"/>
  <c r="L98" i="2"/>
  <c r="L290" i="2"/>
  <c r="L1925" i="2"/>
  <c r="L1094" i="2"/>
  <c r="L335" i="2"/>
  <c r="L1892" i="2"/>
  <c r="L1337" i="2"/>
  <c r="L1280" i="2"/>
  <c r="L529" i="2"/>
  <c r="L2791" i="2"/>
  <c r="L592" i="2"/>
  <c r="L2502" i="2"/>
  <c r="L2336" i="2"/>
  <c r="L1643" i="2"/>
  <c r="L1796" i="2"/>
  <c r="L2981" i="2"/>
  <c r="L50" i="2"/>
  <c r="L2373" i="2"/>
  <c r="L1415" i="2"/>
  <c r="L361" i="2"/>
  <c r="L2798" i="2"/>
  <c r="L2869" i="2"/>
  <c r="L417" i="2"/>
  <c r="L2387" i="2"/>
  <c r="L1179" i="2"/>
  <c r="L1889" i="2"/>
  <c r="L2599" i="2"/>
  <c r="L2989" i="2"/>
  <c r="L1248" i="2"/>
  <c r="L2547" i="2"/>
  <c r="L1346" i="2"/>
  <c r="L793" i="2"/>
  <c r="L1629" i="2"/>
  <c r="L1596" i="2"/>
  <c r="L2197" i="2"/>
  <c r="L2280" i="2"/>
  <c r="L2214" i="2"/>
  <c r="L2997" i="2"/>
  <c r="L2915" i="2"/>
  <c r="L1575" i="2"/>
  <c r="L1300" i="2"/>
  <c r="L2793" i="2"/>
  <c r="L1133" i="2"/>
  <c r="L2832" i="2"/>
  <c r="L2363" i="2"/>
  <c r="L3010" i="2"/>
  <c r="L4" i="2"/>
  <c r="L2719" i="2"/>
  <c r="L2991" i="2"/>
  <c r="L33" i="2"/>
  <c r="L2930" i="2"/>
  <c r="L2448" i="2"/>
  <c r="L2734" i="2"/>
  <c r="L2956" i="2"/>
  <c r="L1398" i="2"/>
  <c r="L2990" i="2"/>
  <c r="L1868" i="2"/>
  <c r="L1270" i="2"/>
  <c r="L2786" i="2"/>
  <c r="L2583" i="2"/>
  <c r="L2664" i="2"/>
  <c r="L2803" i="2"/>
  <c r="L1613" i="2"/>
  <c r="L435" i="2"/>
  <c r="L2186" i="2"/>
  <c r="L99" i="2"/>
  <c r="L100" i="2"/>
  <c r="L1343" i="2"/>
  <c r="L336" i="2"/>
  <c r="L754" i="2"/>
  <c r="L1516" i="2"/>
  <c r="L1452" i="2"/>
  <c r="L1095" i="2"/>
  <c r="L1803" i="2"/>
  <c r="L721" i="2"/>
  <c r="L2357" i="2"/>
  <c r="L675" i="2"/>
  <c r="L1384" i="2"/>
  <c r="L2391" i="2"/>
  <c r="L2762" i="2"/>
  <c r="L1439" i="2"/>
  <c r="L1830" i="2"/>
  <c r="L1475" i="2"/>
  <c r="L1145" i="2"/>
  <c r="L126" i="2"/>
  <c r="L1712" i="2"/>
  <c r="L2879" i="2"/>
  <c r="L2058" i="2"/>
  <c r="L2686" i="2"/>
  <c r="L2384" i="2"/>
  <c r="L2829" i="2"/>
  <c r="L1154" i="2"/>
  <c r="L2529" i="2"/>
  <c r="L2196" i="2"/>
  <c r="L2748" i="2"/>
  <c r="L1869" i="2"/>
  <c r="L2557" i="2"/>
  <c r="L1025" i="2"/>
  <c r="L2069" i="2"/>
  <c r="L168" i="2"/>
  <c r="L1285" i="2"/>
  <c r="L1622" i="2"/>
  <c r="L2419" i="2"/>
  <c r="L2355" i="2"/>
  <c r="L2825" i="2"/>
  <c r="L1277" i="2"/>
  <c r="L1298" i="2"/>
  <c r="L2277" i="2"/>
  <c r="L2499" i="2"/>
  <c r="L2874" i="2"/>
  <c r="L1680" i="2"/>
  <c r="L2317" i="2"/>
  <c r="L2740" i="2"/>
  <c r="L2561" i="2"/>
  <c r="L2823" i="2"/>
  <c r="L846" i="2"/>
  <c r="L2163" i="2"/>
  <c r="L1848" i="2"/>
  <c r="L2501" i="2"/>
  <c r="L1004" i="2"/>
  <c r="L1369" i="2"/>
  <c r="L16" i="2"/>
  <c r="L39" i="2"/>
  <c r="L1313" i="2"/>
  <c r="L1096" i="2"/>
  <c r="L708" i="2"/>
  <c r="L1374" i="2"/>
  <c r="L7" i="2"/>
  <c r="L203" i="2"/>
  <c r="L1304" i="2"/>
  <c r="L2986" i="2"/>
  <c r="L692" i="2"/>
  <c r="L309" i="2"/>
  <c r="L310" i="2"/>
  <c r="L161" i="2"/>
  <c r="L465" i="2"/>
  <c r="L1800" i="2"/>
  <c r="L929" i="2"/>
  <c r="L2801" i="2"/>
  <c r="L1299" i="2"/>
  <c r="L676" i="2"/>
  <c r="L466" i="2"/>
  <c r="L2286" i="2"/>
  <c r="L705" i="2"/>
  <c r="L1939" i="2"/>
  <c r="L1993" i="2"/>
  <c r="L524" i="2"/>
  <c r="L2015" i="2"/>
  <c r="L1587" i="2"/>
  <c r="L2799" i="2"/>
  <c r="L1676" i="2"/>
  <c r="L2252" i="2"/>
  <c r="L1225" i="2"/>
  <c r="L531" i="2"/>
  <c r="L491" i="2"/>
  <c r="L1467" i="2"/>
  <c r="L667" i="2"/>
  <c r="L282" i="2"/>
  <c r="L2541" i="2"/>
  <c r="L366" i="2"/>
  <c r="L2982" i="2"/>
  <c r="L1354" i="2"/>
  <c r="L870" i="2"/>
  <c r="L2010" i="2"/>
  <c r="L2745" i="2"/>
  <c r="L1976" i="2"/>
  <c r="L2927" i="2"/>
  <c r="L1167" i="2"/>
  <c r="L2665" i="2"/>
  <c r="L2560" i="2"/>
  <c r="L2609" i="2"/>
  <c r="L891" i="2"/>
  <c r="L2184" i="2"/>
  <c r="L618" i="2"/>
  <c r="L905" i="2"/>
  <c r="L2721" i="2"/>
  <c r="L284" i="2"/>
  <c r="L5" i="2"/>
  <c r="L87" i="2"/>
  <c r="L834" i="2"/>
  <c r="L1352" i="2"/>
  <c r="L2260" i="2"/>
  <c r="L1730" i="2"/>
  <c r="L2347" i="2"/>
  <c r="L1833" i="2"/>
  <c r="L2381" i="2"/>
  <c r="L2753" i="2"/>
  <c r="L2842" i="2"/>
  <c r="L3030" i="2"/>
  <c r="L587" i="2"/>
  <c r="L2003" i="2"/>
  <c r="L2216" i="2"/>
  <c r="L1592" i="2"/>
  <c r="L801" i="2"/>
  <c r="L8" i="2"/>
  <c r="L407" i="2"/>
  <c r="L1408" i="2"/>
  <c r="L1560" i="2"/>
  <c r="L1901" i="2"/>
  <c r="L1992" i="2"/>
  <c r="L2227" i="2"/>
  <c r="L2045" i="2"/>
  <c r="L2511" i="2"/>
  <c r="L2035" i="2"/>
  <c r="L2460" i="2"/>
  <c r="L615" i="2"/>
  <c r="L1699" i="2"/>
  <c r="L2365" i="2"/>
  <c r="L1601" i="2"/>
  <c r="L1564" i="2"/>
  <c r="L2766" i="2"/>
  <c r="L2656" i="2"/>
  <c r="L821" i="2"/>
  <c r="L825" i="2"/>
  <c r="L1532" i="2"/>
  <c r="L1659" i="2"/>
  <c r="L2043" i="2"/>
  <c r="L671" i="2"/>
  <c r="L17" i="2"/>
  <c r="L303" i="2"/>
  <c r="L1390" i="2"/>
  <c r="L1818" i="2"/>
  <c r="L2838" i="2"/>
  <c r="L552" i="2"/>
  <c r="L1585" i="2"/>
  <c r="L2631" i="2"/>
  <c r="L2688" i="2"/>
  <c r="L2760" i="2"/>
  <c r="L1091" i="2"/>
  <c r="L948" i="2"/>
  <c r="L2253" i="2"/>
  <c r="L1538" i="2"/>
  <c r="L1709" i="2"/>
  <c r="L839" i="2"/>
  <c r="L2886" i="2"/>
  <c r="L1042" i="2"/>
  <c r="L2639" i="2"/>
  <c r="L492" i="2"/>
  <c r="L988" i="2"/>
  <c r="L101" i="2"/>
  <c r="L1931" i="2"/>
  <c r="L1097" i="2"/>
  <c r="L916" i="2"/>
  <c r="L626" i="2"/>
  <c r="L803" i="2"/>
  <c r="L702" i="2"/>
  <c r="L581" i="2"/>
  <c r="L2294" i="2"/>
  <c r="L1305" i="2"/>
  <c r="L412" i="2"/>
  <c r="L539" i="2"/>
  <c r="L1694" i="2"/>
  <c r="L1878" i="2"/>
  <c r="L1929" i="2"/>
  <c r="L2390" i="2"/>
  <c r="L178" i="2"/>
  <c r="L1996" i="2"/>
  <c r="L1479" i="2"/>
  <c r="L2473" i="2"/>
  <c r="L1190" i="2"/>
  <c r="L2543" i="2"/>
  <c r="L2181" i="2"/>
  <c r="L2311" i="2"/>
  <c r="L1224" i="2"/>
  <c r="L1906" i="2"/>
  <c r="L1340" i="2"/>
  <c r="L240" i="2"/>
  <c r="L778" i="2"/>
  <c r="L1951" i="2"/>
  <c r="L265" i="2"/>
  <c r="L2041" i="2"/>
  <c r="L652" i="2"/>
  <c r="L851" i="2"/>
  <c r="L2386" i="2"/>
  <c r="L2203" i="2"/>
  <c r="L2374" i="2"/>
  <c r="L1283" i="2"/>
  <c r="L390" i="2"/>
  <c r="L1997" i="2"/>
  <c r="L266" i="2"/>
  <c r="L2247" i="2"/>
  <c r="L2130" i="2"/>
  <c r="L2321" i="2"/>
  <c r="L362" i="2"/>
  <c r="L1412" i="2"/>
  <c r="L1119" i="2"/>
  <c r="L2159" i="2"/>
  <c r="L1206" i="2"/>
  <c r="L493" i="2"/>
  <c r="L718" i="2"/>
  <c r="L747" i="2"/>
  <c r="L869" i="2"/>
  <c r="L1320" i="2"/>
  <c r="L436" i="2"/>
  <c r="L507" i="2"/>
  <c r="L860" i="2"/>
  <c r="L709" i="2"/>
  <c r="L391" i="2"/>
  <c r="L848" i="2"/>
  <c r="L672" i="2"/>
  <c r="L472" i="2"/>
  <c r="L2821" i="2"/>
  <c r="L730" i="2"/>
  <c r="L1053" i="2"/>
  <c r="L1490" i="2"/>
  <c r="L733" i="2"/>
  <c r="L734" i="2"/>
  <c r="L1071" i="2"/>
  <c r="L894" i="2"/>
  <c r="L1716" i="2"/>
  <c r="L2392" i="2"/>
  <c r="L2170" i="2"/>
  <c r="L2002" i="2"/>
  <c r="L2028" i="2"/>
  <c r="L2115" i="2"/>
  <c r="L2180" i="2"/>
  <c r="L673" i="2"/>
  <c r="L2556" i="2"/>
  <c r="L748" i="2"/>
  <c r="L1774" i="2"/>
  <c r="L1618" i="2"/>
  <c r="L1178" i="2"/>
  <c r="L1361" i="2"/>
  <c r="L2604" i="2"/>
  <c r="L2689" i="2"/>
  <c r="L2399" i="2"/>
  <c r="L2205" i="2"/>
  <c r="L1060" i="2"/>
  <c r="L307" i="2"/>
  <c r="L3026" i="2"/>
  <c r="L2466" i="2"/>
  <c r="L2626" i="2"/>
  <c r="L2307" i="2"/>
  <c r="L1530" i="2"/>
  <c r="L977" i="2"/>
  <c r="L382" i="2"/>
  <c r="L1727" i="2"/>
  <c r="L773" i="2"/>
  <c r="L192" i="2"/>
  <c r="L1611" i="2"/>
  <c r="L755" i="2"/>
  <c r="L1987" i="2"/>
  <c r="L1400" i="2"/>
  <c r="L223" i="2"/>
  <c r="L2973" i="2"/>
  <c r="L2393" i="2"/>
  <c r="L219" i="2"/>
  <c r="L2657" i="2"/>
  <c r="L2204" i="2"/>
  <c r="L2267" i="2"/>
  <c r="L263" i="2"/>
  <c r="L1766" i="2"/>
  <c r="L2758" i="2"/>
  <c r="L2964" i="2"/>
  <c r="L1476" i="2"/>
  <c r="L1955" i="2"/>
  <c r="L2272" i="2"/>
  <c r="L1050" i="2"/>
  <c r="L632" i="2"/>
  <c r="L2678" i="2"/>
  <c r="L1196" i="2"/>
  <c r="L1872" i="2"/>
  <c r="L1480" i="2"/>
  <c r="L2075" i="2"/>
  <c r="L3016" i="2"/>
  <c r="L2589" i="2"/>
  <c r="L2659" i="2"/>
  <c r="L1006" i="2"/>
  <c r="L2230" i="2"/>
  <c r="L2140" i="2"/>
  <c r="L2939" i="2"/>
  <c r="L2747" i="2"/>
  <c r="L2616" i="2"/>
  <c r="L2611" i="2"/>
  <c r="L2377" i="2"/>
  <c r="L2907" i="2"/>
  <c r="L935" i="2"/>
  <c r="L2945" i="2"/>
  <c r="L1334" i="2"/>
  <c r="L2720" i="2"/>
  <c r="L835" i="2"/>
  <c r="L2905" i="2"/>
  <c r="L1113" i="2"/>
  <c r="L3005" i="2"/>
  <c r="L1948" i="2"/>
  <c r="L84" i="2"/>
  <c r="L822" i="2"/>
  <c r="L808" i="2"/>
  <c r="L663" i="2"/>
  <c r="L2418" i="2"/>
  <c r="L2687" i="2"/>
  <c r="L2478" i="2"/>
  <c r="L1597" i="2"/>
  <c r="L2520" i="2"/>
  <c r="L2692" i="2"/>
  <c r="L473" i="2"/>
  <c r="L2863" i="2"/>
  <c r="L949" i="2"/>
  <c r="L18" i="2"/>
  <c r="L19" i="2"/>
  <c r="L2304" i="2"/>
  <c r="L241" i="2"/>
  <c r="L494" i="2"/>
  <c r="L422" i="2"/>
  <c r="L20" i="2"/>
  <c r="L311" i="2"/>
  <c r="L1983" i="2"/>
  <c r="L794" i="2"/>
  <c r="L1314" i="2"/>
  <c r="L852" i="2"/>
  <c r="L2190" i="2"/>
  <c r="L945" i="2"/>
  <c r="L629" i="2"/>
  <c r="L2156" i="2"/>
  <c r="L1309" i="2"/>
  <c r="L2567" i="2"/>
  <c r="L484" i="2"/>
  <c r="L1781" i="2"/>
  <c r="L2364" i="2"/>
  <c r="L2782" i="2"/>
  <c r="L782" i="2"/>
  <c r="L1328" i="2"/>
  <c r="L1854" i="2"/>
  <c r="L487" i="2"/>
  <c r="L437" i="2"/>
  <c r="L1477" i="2"/>
  <c r="L719" i="2"/>
  <c r="L2324" i="2"/>
  <c r="L2949" i="2"/>
  <c r="L2266" i="2"/>
  <c r="L2795" i="2"/>
  <c r="L2489" i="2"/>
  <c r="L2810" i="2"/>
  <c r="L2741" i="2"/>
  <c r="L2738" i="2"/>
  <c r="L2717" i="2"/>
  <c r="L1749" i="2"/>
  <c r="L2510" i="2"/>
  <c r="L1580" i="2"/>
  <c r="L1956" i="2"/>
  <c r="L1565" i="2"/>
  <c r="L2271" i="2"/>
  <c r="L950" i="2"/>
  <c r="L2570" i="2"/>
  <c r="L2835" i="2"/>
  <c r="L1823" i="2"/>
  <c r="L1399" i="2"/>
  <c r="L2199" i="2"/>
  <c r="L1421" i="2"/>
  <c r="L2653" i="2"/>
  <c r="L2893" i="2"/>
  <c r="L742" i="2"/>
  <c r="L2248" i="2"/>
  <c r="L2361" i="2"/>
  <c r="L2714" i="2"/>
  <c r="L1964" i="2"/>
  <c r="L2725" i="2"/>
  <c r="L2809" i="2"/>
  <c r="L413" i="2"/>
  <c r="L1164" i="2"/>
  <c r="L2413" i="2"/>
  <c r="L2039" i="2"/>
  <c r="L2535" i="2"/>
  <c r="L1636" i="2"/>
  <c r="L2332" i="2"/>
  <c r="L1098" i="2"/>
  <c r="L1194" i="2"/>
  <c r="L360" i="2"/>
  <c r="L102" i="2"/>
  <c r="L653" i="2"/>
  <c r="L2885" i="2"/>
  <c r="L179" i="2"/>
  <c r="L1810" i="2"/>
  <c r="L414" i="2"/>
  <c r="L2679" i="2"/>
  <c r="L767" i="2"/>
  <c r="L2086" i="2"/>
  <c r="L647" i="2"/>
  <c r="L1633" i="2"/>
  <c r="L291" i="2"/>
  <c r="L1972" i="2"/>
  <c r="L103" i="2"/>
  <c r="L1372" i="2"/>
  <c r="L1630" i="2"/>
  <c r="L384" i="2"/>
  <c r="L2771" i="2"/>
  <c r="L242" i="2"/>
  <c r="L1732" i="2"/>
  <c r="L133" i="2"/>
  <c r="L2340" i="2"/>
  <c r="L1609" i="2"/>
  <c r="L1445" i="2"/>
  <c r="L1881" i="2"/>
  <c r="L2968" i="2"/>
  <c r="L1401" i="2"/>
  <c r="L1943" i="2"/>
  <c r="L2536" i="2"/>
  <c r="L2059" i="2"/>
  <c r="L2960" i="2"/>
  <c r="L1498" i="2"/>
  <c r="L2623" i="2"/>
  <c r="L2562" i="2"/>
  <c r="L1018" i="2"/>
  <c r="L2767" i="2"/>
  <c r="L568" i="2"/>
  <c r="L1612" i="2"/>
  <c r="L1857" i="2"/>
  <c r="L2103" i="2"/>
  <c r="L2495" i="2"/>
  <c r="L762" i="2"/>
  <c r="L981" i="2"/>
  <c r="L2089" i="2"/>
  <c r="L986" i="2"/>
  <c r="L786" i="2"/>
  <c r="L1325" i="2"/>
  <c r="L2595" i="2"/>
  <c r="L1570" i="2"/>
  <c r="L2500" i="2"/>
  <c r="L1924" i="2"/>
  <c r="L2423" i="2"/>
  <c r="L2854" i="2"/>
  <c r="L2987" i="2"/>
  <c r="L3024" i="2"/>
  <c r="L706" i="2"/>
  <c r="L1250" i="2"/>
  <c r="L1464" i="2"/>
  <c r="L1000" i="2"/>
  <c r="L700" i="2"/>
  <c r="L938" i="2"/>
  <c r="L1287" i="2"/>
  <c r="L104" i="2"/>
  <c r="L2072" i="2"/>
  <c r="L2479" i="2"/>
  <c r="L686" i="2"/>
  <c r="L1470" i="2"/>
  <c r="L1418" i="2"/>
  <c r="L2152" i="2"/>
  <c r="L2546" i="2"/>
  <c r="L1504" i="2"/>
  <c r="L1752" i="2"/>
  <c r="L2335" i="2"/>
  <c r="L2910" i="2"/>
  <c r="L2528" i="2"/>
  <c r="L369" i="2"/>
  <c r="L1047" i="2"/>
  <c r="L1252" i="2"/>
  <c r="L1378" i="2"/>
  <c r="L1790" i="2"/>
  <c r="L508" i="2"/>
  <c r="L1548" i="2"/>
  <c r="L2530" i="2"/>
  <c r="L815" i="2"/>
  <c r="L2539" i="2"/>
  <c r="L2269" i="2"/>
  <c r="L1019" i="2"/>
  <c r="L2705" i="2"/>
  <c r="L877" i="2"/>
  <c r="L105" i="2"/>
  <c r="L2189" i="2"/>
  <c r="L1379" i="2"/>
  <c r="L2849" i="2"/>
  <c r="L1344" i="2"/>
  <c r="L21" i="2"/>
  <c r="L22" i="2"/>
  <c r="L2765" i="2"/>
  <c r="L1380" i="2"/>
  <c r="L1122" i="2"/>
  <c r="L597" i="2"/>
  <c r="L23" i="2"/>
  <c r="L1473" i="2"/>
  <c r="L2348" i="2"/>
  <c r="L1169" i="2"/>
  <c r="L710" i="2"/>
  <c r="L951" i="2"/>
  <c r="L1842" i="2"/>
  <c r="L312" i="2"/>
  <c r="L180" i="2"/>
  <c r="L509" i="2"/>
  <c r="L927" i="2"/>
  <c r="L1942" i="2"/>
  <c r="L582" i="2"/>
  <c r="L2427" i="2"/>
  <c r="L1649" i="2"/>
  <c r="L2484" i="2"/>
  <c r="L1777" i="2"/>
  <c r="L1913" i="2"/>
  <c r="L2356" i="2"/>
  <c r="L1701" i="2"/>
  <c r="L1292" i="2"/>
  <c r="L2032" i="2"/>
  <c r="L540" i="2"/>
  <c r="L1474" i="2"/>
  <c r="L1891" i="2"/>
  <c r="L2013" i="2"/>
  <c r="L2369" i="2"/>
  <c r="L769" i="2"/>
  <c r="L827" i="2"/>
  <c r="L2358" i="2"/>
  <c r="L2483" i="2"/>
  <c r="L1641" i="2"/>
  <c r="L2009" i="2"/>
  <c r="L1639" i="2"/>
  <c r="L2288" i="2"/>
  <c r="L1656" i="2"/>
  <c r="L1619" i="2"/>
  <c r="L1896" i="2"/>
  <c r="L1610" i="2"/>
  <c r="L583" i="2"/>
  <c r="L505" i="2"/>
  <c r="L1792" i="2"/>
  <c r="L106" i="2"/>
  <c r="L774" i="2"/>
  <c r="L2120" i="2"/>
  <c r="L932" i="2"/>
  <c r="L569" i="2"/>
  <c r="L2314" i="2"/>
  <c r="L2135" i="2"/>
  <c r="L2289" i="2"/>
  <c r="L1569" i="2"/>
  <c r="L127" i="2"/>
  <c r="L1744" i="2"/>
  <c r="L370" i="2"/>
  <c r="L2116" i="2"/>
  <c r="L2102" i="2"/>
  <c r="L2238" i="2"/>
  <c r="L502" i="2"/>
  <c r="L1600" i="2"/>
  <c r="L1449" i="2"/>
  <c r="L2150" i="2"/>
  <c r="L1713" i="2"/>
  <c r="L598" i="2"/>
  <c r="L788" i="2"/>
  <c r="L619" i="2"/>
  <c r="L952" i="2"/>
  <c r="L510" i="2"/>
  <c r="L313" i="2"/>
  <c r="L470" i="2"/>
  <c r="L2519" i="2"/>
  <c r="L1186" i="2"/>
  <c r="L1253" i="2"/>
  <c r="L1574" i="2"/>
  <c r="L267" i="2"/>
  <c r="L1231" i="2"/>
  <c r="L134" i="2"/>
  <c r="L1295" i="2"/>
  <c r="L570" i="2"/>
  <c r="L1807" i="2"/>
  <c r="L2211" i="2"/>
  <c r="L337" i="2"/>
  <c r="L553" i="2"/>
  <c r="L1126" i="2"/>
  <c r="L2632" i="2"/>
  <c r="L1429" i="2"/>
  <c r="L438" i="2"/>
  <c r="L631" i="2"/>
  <c r="L749" i="2"/>
  <c r="L2410" i="2"/>
  <c r="L1296" i="2"/>
  <c r="L419" i="2"/>
  <c r="L1357" i="2"/>
  <c r="L796" i="2"/>
  <c r="L40" i="2"/>
  <c r="L722" i="2"/>
  <c r="L2006" i="2"/>
  <c r="L863" i="2"/>
  <c r="L2768" i="2"/>
  <c r="L2215" i="2"/>
  <c r="L2213" i="2"/>
  <c r="L3032" i="2"/>
  <c r="L1038" i="2"/>
  <c r="L2638" i="2"/>
  <c r="L2388" i="2"/>
  <c r="L613" i="2"/>
  <c r="L2080" i="2"/>
  <c r="L779" i="2"/>
  <c r="L1204" i="2"/>
  <c r="L858" i="2"/>
  <c r="L1318" i="2"/>
  <c r="L861" i="2"/>
  <c r="L2615" i="2"/>
  <c r="L1040" i="2"/>
  <c r="L1132" i="2"/>
  <c r="L2342" i="2"/>
  <c r="L2301" i="2"/>
  <c r="L2815" i="2"/>
  <c r="L3013" i="2"/>
  <c r="L2522" i="2"/>
  <c r="L2339" i="2"/>
  <c r="L34" i="2"/>
  <c r="L80" i="2"/>
  <c r="L1230" i="2"/>
  <c r="L1747" i="2"/>
  <c r="L1404" i="2"/>
  <c r="L2251" i="2"/>
  <c r="L2963" i="2"/>
  <c r="L1769" i="2"/>
  <c r="L1333" i="2"/>
  <c r="L522" i="2"/>
  <c r="L1566" i="2"/>
  <c r="L1258" i="2"/>
  <c r="L1820" i="2"/>
  <c r="L2902" i="2"/>
  <c r="L759" i="2"/>
  <c r="L2951" i="2"/>
  <c r="L1468" i="2"/>
  <c r="L2700" i="2"/>
  <c r="L746" i="2"/>
  <c r="L2918" i="2"/>
  <c r="L1347" i="2"/>
  <c r="L2857" i="2"/>
  <c r="L1195" i="2"/>
  <c r="L2580" i="2"/>
  <c r="L2129" i="2"/>
  <c r="L2651" i="2"/>
  <c r="L2896" i="2"/>
  <c r="L474" i="2"/>
  <c r="L1141" i="2"/>
  <c r="L1051" i="2"/>
  <c r="L1455" i="2"/>
  <c r="L2873" i="2"/>
  <c r="L2950" i="2"/>
  <c r="L243" i="2"/>
  <c r="L1163" i="2"/>
  <c r="L53" i="2"/>
  <c r="L634" i="2"/>
  <c r="L244" i="2"/>
  <c r="L207" i="2"/>
  <c r="L54" i="2"/>
  <c r="L1496" i="2"/>
  <c r="L55" i="2"/>
  <c r="L292" i="2"/>
  <c r="L392" i="2"/>
  <c r="L107" i="2"/>
  <c r="L56" i="2"/>
  <c r="L57" i="2"/>
  <c r="L2245" i="2"/>
  <c r="L1228" i="2"/>
  <c r="L208" i="2"/>
  <c r="L209" i="2"/>
  <c r="L1259" i="2"/>
  <c r="L1262" i="2"/>
  <c r="L2165" i="2"/>
  <c r="L328" i="2"/>
  <c r="L2168" i="2"/>
  <c r="L169" i="2"/>
  <c r="L2319" i="2"/>
  <c r="L181" i="2"/>
  <c r="L936" i="2"/>
  <c r="L2145" i="2"/>
  <c r="L2764" i="2"/>
  <c r="L547" i="2"/>
  <c r="L1700" i="2"/>
  <c r="L1533" i="2"/>
  <c r="L305" i="2"/>
  <c r="L2353" i="2"/>
  <c r="L2948" i="2"/>
  <c r="L1345" i="2"/>
  <c r="L2167" i="2"/>
  <c r="L2763" i="2"/>
  <c r="L2268" i="2"/>
  <c r="L2778" i="2"/>
  <c r="L750" i="2"/>
  <c r="L2703" i="2"/>
  <c r="L2680" i="2"/>
  <c r="L2751" i="2"/>
  <c r="L1779" i="2"/>
  <c r="L2326" i="2"/>
  <c r="L953" i="2"/>
  <c r="L1628" i="2"/>
  <c r="L10" i="2"/>
  <c r="L71" i="2"/>
  <c r="L627" i="2"/>
  <c r="L1244" i="2"/>
  <c r="L2414" i="2"/>
  <c r="L1813" i="2"/>
  <c r="L2884" i="2"/>
  <c r="L1886" i="2"/>
  <c r="L1173" i="2"/>
  <c r="L1938" i="2"/>
  <c r="L2372" i="2"/>
  <c r="L2779" i="2"/>
  <c r="L1607" i="2"/>
  <c r="L2540" i="2"/>
  <c r="L1873" i="2"/>
  <c r="L2674" i="2"/>
  <c r="L1274" i="2"/>
  <c r="L1787" i="2"/>
  <c r="L1275" i="2"/>
  <c r="L1788" i="2"/>
  <c r="L2696" i="2"/>
  <c r="L2834" i="2"/>
  <c r="L541" i="2"/>
  <c r="L2147" i="2"/>
  <c r="L1572" i="2"/>
  <c r="L2442" i="2"/>
  <c r="L1689" i="2"/>
  <c r="L2496" i="2"/>
  <c r="L1088" i="2"/>
  <c r="L1911" i="2"/>
  <c r="L314" i="2"/>
  <c r="L315" i="2"/>
  <c r="L415" i="2"/>
  <c r="L2161" i="2"/>
  <c r="L1754" i="2"/>
  <c r="L475" i="2"/>
  <c r="L2752" i="2"/>
  <c r="L1008" i="2"/>
  <c r="L2064" i="2"/>
  <c r="L1081" i="2"/>
  <c r="L2008" i="2"/>
  <c r="L724" i="2"/>
  <c r="L1696" i="2"/>
  <c r="L1725" i="2"/>
  <c r="L662" i="2"/>
  <c r="L1388" i="2"/>
  <c r="L1323" i="2"/>
  <c r="L1427" i="2"/>
  <c r="L2737" i="2"/>
  <c r="L645" i="2"/>
  <c r="L1772" i="2"/>
  <c r="L1093" i="2"/>
  <c r="L2494" i="2"/>
  <c r="L135" i="2"/>
  <c r="L373" i="2"/>
  <c r="L1657" i="2"/>
  <c r="L911" i="2"/>
  <c r="L1453" i="2"/>
  <c r="L1293" i="2"/>
  <c r="L2961" i="2"/>
  <c r="L1236" i="2"/>
  <c r="L528" i="2"/>
  <c r="L2119" i="2"/>
  <c r="L1963" i="2"/>
  <c r="L2953" i="2"/>
  <c r="L756" i="2"/>
  <c r="L923" i="2"/>
  <c r="L2644" i="2"/>
  <c r="L2456" i="2"/>
  <c r="L2729" i="2"/>
  <c r="L1526" i="2"/>
  <c r="L1678" i="2"/>
  <c r="L1708" i="2"/>
  <c r="L1958" i="2"/>
  <c r="L1745" i="2"/>
  <c r="L2777" i="2"/>
  <c r="L1697" i="2"/>
  <c r="L2349" i="2"/>
  <c r="L1620" i="2"/>
  <c r="L2198" i="2"/>
  <c r="L2954" i="2"/>
  <c r="L3001" i="2"/>
  <c r="L3021" i="2"/>
  <c r="L691" i="2"/>
  <c r="L1041" i="2"/>
  <c r="L1217" i="2"/>
  <c r="L1211" i="2"/>
  <c r="L554" i="2"/>
  <c r="L1370" i="2"/>
  <c r="L1576" i="2"/>
  <c r="L1515" i="2"/>
  <c r="L2366" i="2"/>
  <c r="L865" i="2"/>
  <c r="L1954" i="2"/>
  <c r="L2273" i="2"/>
  <c r="L735" i="2"/>
  <c r="L2246" i="2"/>
  <c r="L1508" i="2"/>
  <c r="L2071" i="2"/>
  <c r="L2919" i="2"/>
  <c r="L2343" i="2"/>
  <c r="L623" i="2"/>
  <c r="L261" i="2"/>
  <c r="L1605" i="2"/>
  <c r="L1791" i="2"/>
  <c r="L1191" i="2"/>
  <c r="L1614" i="2"/>
  <c r="L2707" i="2"/>
  <c r="L813" i="2"/>
  <c r="L777" i="2"/>
  <c r="L108" i="2"/>
  <c r="L1654" i="2"/>
  <c r="L2617" i="2"/>
  <c r="L109" i="2"/>
  <c r="L110" i="2"/>
  <c r="L1757" i="2"/>
  <c r="L439" i="2"/>
  <c r="L2872" i="2"/>
  <c r="L566" i="2"/>
  <c r="L58" i="2"/>
  <c r="L635" i="2"/>
  <c r="L599" i="2"/>
  <c r="L245" i="2"/>
  <c r="L210" i="2"/>
  <c r="L59" i="2"/>
  <c r="L111" i="2"/>
  <c r="L2813" i="2"/>
  <c r="L60" i="2"/>
  <c r="L246" i="2"/>
  <c r="L1547" i="2"/>
  <c r="L853" i="2"/>
  <c r="L112" i="2"/>
  <c r="L804" i="2"/>
  <c r="L61" i="2"/>
  <c r="L2409" i="2"/>
  <c r="L2085" i="2"/>
  <c r="L211" i="2"/>
  <c r="L668" i="2"/>
  <c r="L1874" i="2"/>
  <c r="L2023" i="2"/>
  <c r="L205" i="2"/>
  <c r="L495" i="2"/>
  <c r="L35" i="2"/>
  <c r="L542" i="2"/>
  <c r="L1932" i="2"/>
  <c r="L2079" i="2"/>
  <c r="L1022" i="2"/>
  <c r="L393" i="2"/>
  <c r="L338" i="2"/>
  <c r="L204" i="2"/>
  <c r="L2310" i="2"/>
  <c r="L2565" i="2"/>
  <c r="L2081" i="2"/>
  <c r="L1065" i="2"/>
  <c r="L1049" i="2"/>
  <c r="L2293" i="2"/>
  <c r="L1356" i="2"/>
  <c r="L1897" i="2"/>
  <c r="L187" i="2"/>
  <c r="L1428" i="2"/>
  <c r="L1382" i="2"/>
  <c r="L736" i="2"/>
  <c r="L2796" i="2"/>
  <c r="L2193" i="2"/>
  <c r="L182" i="2"/>
  <c r="L1263" i="2"/>
  <c r="L770" i="2"/>
  <c r="L2331" i="2"/>
  <c r="L1144" i="2"/>
  <c r="L543" i="2"/>
  <c r="L2051" i="2"/>
  <c r="L1432" i="2"/>
  <c r="L611" i="2"/>
  <c r="L2490" i="2"/>
  <c r="L1288" i="2"/>
  <c r="L1733" i="2"/>
  <c r="L655" i="2"/>
  <c r="L1494" i="2"/>
  <c r="L636" i="2"/>
  <c r="L450" i="2"/>
  <c r="L1728" i="2"/>
  <c r="L1550" i="2"/>
  <c r="L260" i="2"/>
  <c r="L1146" i="2"/>
  <c r="L2169" i="2"/>
  <c r="L933" i="2"/>
  <c r="L766" i="2"/>
  <c r="L1261" i="2"/>
  <c r="L2157" i="2"/>
  <c r="L895" i="2"/>
  <c r="L2052" i="2"/>
  <c r="L1092" i="2"/>
  <c r="L2154" i="2"/>
  <c r="L285" i="2"/>
  <c r="L268" i="2"/>
  <c r="L1251" i="2"/>
  <c r="L136" i="2"/>
  <c r="L703" i="2"/>
  <c r="L956" i="2"/>
  <c r="L1969" i="2"/>
  <c r="L1329" i="2"/>
  <c r="L511" i="2"/>
  <c r="L1950" i="2"/>
  <c r="L1028" i="2"/>
  <c r="L1959" i="2"/>
  <c r="L1342" i="2"/>
  <c r="L2232" i="2"/>
  <c r="L969" i="2"/>
  <c r="L593" i="2"/>
  <c r="L1373" i="2"/>
  <c r="L532" i="2"/>
  <c r="L1430" i="2"/>
  <c r="L2031" i="2"/>
  <c r="L2016" i="2"/>
  <c r="L2457" i="2"/>
  <c r="L805" i="2"/>
  <c r="L232" i="2"/>
  <c r="L1750" i="2"/>
  <c r="L682" i="2"/>
  <c r="L2527" i="2"/>
  <c r="L339" i="2"/>
  <c r="L51" i="2"/>
  <c r="L1551" i="2"/>
  <c r="L1443" i="2"/>
  <c r="L1007" i="2"/>
  <c r="L2641" i="2"/>
  <c r="L452" i="2"/>
  <c r="L1157" i="2"/>
  <c r="L137" i="2"/>
  <c r="L2437" i="2"/>
  <c r="L571" i="2"/>
  <c r="L1870" i="2"/>
  <c r="L1123" i="2"/>
  <c r="L1085" i="2"/>
  <c r="L1057" i="2"/>
  <c r="L2308" i="2"/>
  <c r="L1753" i="2"/>
  <c r="L991" i="2"/>
  <c r="L1083" i="2"/>
  <c r="L1272" i="2"/>
  <c r="L1350" i="2"/>
  <c r="L1804" i="2"/>
  <c r="L678" i="2"/>
  <c r="L2837" i="2"/>
  <c r="L2441" i="2"/>
  <c r="L1876" i="2"/>
  <c r="L980" i="2"/>
  <c r="L3039" i="2"/>
  <c r="L2433" i="2"/>
  <c r="L1947" i="2"/>
  <c r="L1507" i="2"/>
  <c r="L1885" i="2"/>
  <c r="L1653" i="2"/>
  <c r="L447" i="2"/>
  <c r="L2313" i="2"/>
  <c r="L1557" i="2"/>
  <c r="L2629" i="2"/>
  <c r="L3012" i="2"/>
  <c r="L73" i="2"/>
  <c r="L2396" i="2"/>
  <c r="L913" i="2"/>
  <c r="L2739" i="2"/>
  <c r="L1520" i="2"/>
  <c r="L2401" i="2"/>
  <c r="L2805" i="2"/>
  <c r="L2486" i="2"/>
  <c r="L3011" i="2"/>
  <c r="L1998" i="2"/>
  <c r="L2772" i="2"/>
  <c r="L1232" i="2"/>
  <c r="L52" i="2"/>
  <c r="L2946" i="2"/>
  <c r="L1967" i="2"/>
  <c r="L2444" i="2"/>
  <c r="L2912" i="2"/>
  <c r="L456" i="2"/>
  <c r="L2724" i="2"/>
  <c r="L74" i="2"/>
  <c r="L2848" i="2"/>
  <c r="L687" i="2"/>
  <c r="L3004" i="2"/>
  <c r="L1660" i="2"/>
  <c r="L3006" i="2"/>
  <c r="L1797" i="2"/>
  <c r="L2533" i="2"/>
  <c r="L2906" i="2"/>
  <c r="L2554" i="2"/>
  <c r="L600" i="2"/>
  <c r="L1365" i="2"/>
  <c r="L1907" i="2"/>
  <c r="L544" i="2"/>
  <c r="L2716" i="2"/>
  <c r="L2851" i="2"/>
  <c r="L2022" i="2"/>
  <c r="L2923" i="2"/>
  <c r="L1764" i="2"/>
  <c r="L1037" i="2"/>
  <c r="L212" i="2"/>
  <c r="L1593" i="2"/>
  <c r="L24" i="2"/>
  <c r="L656" i="2"/>
  <c r="L293" i="2"/>
  <c r="L2426" i="2"/>
  <c r="L1221" i="2"/>
  <c r="L394" i="2"/>
  <c r="L763" i="2"/>
  <c r="L423" i="2"/>
  <c r="L476" i="2"/>
  <c r="L2265" i="2"/>
  <c r="L1719" i="2"/>
  <c r="L25" i="2"/>
  <c r="L555" i="2"/>
  <c r="L1602" i="2"/>
  <c r="L1256" i="2"/>
  <c r="L1623" i="2"/>
  <c r="L2261" i="2"/>
  <c r="L233" i="2"/>
  <c r="L1904" i="2"/>
  <c r="L2613" i="2"/>
  <c r="L363" i="2"/>
  <c r="L1446" i="2"/>
  <c r="L162" i="2"/>
  <c r="L889" i="2"/>
  <c r="L1863" i="2"/>
  <c r="L2871" i="2"/>
  <c r="L2300" i="2"/>
  <c r="L2574" i="2"/>
  <c r="L2172" i="2"/>
  <c r="L2614" i="2"/>
  <c r="L2593" i="2"/>
  <c r="L2249" i="2"/>
  <c r="L2515" i="2"/>
  <c r="L1755" i="2"/>
  <c r="L2338" i="2"/>
  <c r="L1875" i="2"/>
  <c r="L286" i="2"/>
  <c r="L897" i="2"/>
  <c r="L1856" i="2"/>
  <c r="L2100" i="2"/>
  <c r="L2882" i="2"/>
  <c r="L556" i="2"/>
  <c r="L1865" i="2"/>
  <c r="L1671" i="2"/>
  <c r="L2367" i="2"/>
  <c r="L2654" i="2"/>
  <c r="L2474" i="2"/>
  <c r="L1836" i="2"/>
  <c r="L2472" i="2"/>
  <c r="L2465" i="2"/>
  <c r="L2666" i="2"/>
  <c r="L1867" i="2"/>
  <c r="L1679" i="2"/>
  <c r="L2222" i="2"/>
  <c r="L1642" i="2"/>
  <c r="L2295" i="2"/>
  <c r="L2395" i="2"/>
  <c r="L2070" i="2"/>
  <c r="L648" i="2"/>
  <c r="L2586" i="2"/>
  <c r="L2422" i="2"/>
  <c r="L1301" i="2"/>
  <c r="L163" i="2"/>
  <c r="L1761" i="2"/>
  <c r="L545" i="2"/>
  <c r="L989" i="2"/>
  <c r="L2330" i="2"/>
  <c r="L901" i="2"/>
  <c r="L1009" i="2"/>
  <c r="L416" i="2"/>
  <c r="L1377" i="2"/>
  <c r="L1523" i="2"/>
  <c r="L1105" i="2"/>
  <c r="L1202" i="2"/>
  <c r="L2590" i="2"/>
  <c r="L1316" i="2"/>
  <c r="L2228" i="2"/>
  <c r="L1827" i="2"/>
  <c r="L572" i="2"/>
  <c r="L563" i="2"/>
  <c r="L1658" i="2"/>
  <c r="L711" i="2"/>
  <c r="L783" i="2"/>
  <c r="L2876" i="2"/>
  <c r="L2788" i="2"/>
  <c r="L594" i="2"/>
  <c r="L2971" i="2"/>
  <c r="L2935" i="2"/>
  <c r="L2598" i="2"/>
  <c r="L2125" i="2"/>
  <c r="L2462" i="2"/>
  <c r="L939" i="2"/>
  <c r="L1247" i="2"/>
  <c r="L2242" i="2"/>
  <c r="L2603" i="2"/>
  <c r="L862" i="2"/>
  <c r="L1458" i="2"/>
  <c r="L1726" i="2"/>
  <c r="L2932" i="2"/>
  <c r="L2996" i="2"/>
  <c r="L3008" i="2"/>
  <c r="L1239" i="2"/>
  <c r="L1663" i="2"/>
  <c r="L878" i="2"/>
  <c r="L2026" i="2"/>
  <c r="L983" i="2"/>
  <c r="L866" i="2"/>
  <c r="L1131" i="2"/>
  <c r="L2176" i="2"/>
  <c r="L128" i="2"/>
  <c r="L1386" i="2"/>
  <c r="L1541" i="2"/>
  <c r="L2877" i="2"/>
  <c r="L1879" i="2"/>
  <c r="L340" i="2"/>
  <c r="L614" i="2"/>
  <c r="L1162" i="2"/>
  <c r="L88" i="2"/>
  <c r="L2542" i="2"/>
  <c r="L2531" i="2"/>
  <c r="L467" i="2"/>
  <c r="L987" i="2"/>
  <c r="L2955" i="2"/>
  <c r="L833" i="2"/>
  <c r="L326" i="2"/>
  <c r="L2174" i="2"/>
  <c r="L557" i="2"/>
  <c r="L1165" i="2"/>
  <c r="L2652" i="2"/>
  <c r="L1801" i="2"/>
  <c r="L341" i="2"/>
  <c r="L1080" i="2"/>
  <c r="L828" i="2"/>
  <c r="L2405" i="2"/>
  <c r="L2477" i="2"/>
  <c r="L247" i="2"/>
  <c r="L213" i="2"/>
  <c r="L1845" i="2"/>
  <c r="L917" i="2"/>
  <c r="L26" i="2"/>
  <c r="L657" i="2"/>
  <c r="L458" i="2"/>
  <c r="L113" i="2"/>
  <c r="L2920" i="2"/>
  <c r="L2487" i="2"/>
  <c r="L978" i="2"/>
  <c r="L637" i="2"/>
  <c r="L1838" i="2"/>
  <c r="L1039" i="2"/>
  <c r="L806" i="2"/>
  <c r="L477" i="2"/>
  <c r="L2596" i="2"/>
  <c r="L1971" i="2"/>
  <c r="L27" i="2"/>
  <c r="L918" i="2"/>
  <c r="L1482" i="2"/>
  <c r="L1806" i="2"/>
  <c r="L1563" i="2"/>
  <c r="L2555" i="2"/>
  <c r="L1416" i="2"/>
  <c r="L374" i="2"/>
  <c r="L248" i="2"/>
  <c r="L1940" i="2"/>
  <c r="L1822" i="2"/>
  <c r="L1866" i="2"/>
  <c r="L546" i="2"/>
  <c r="L1424" i="2"/>
  <c r="L249" i="2"/>
  <c r="L1409" i="2"/>
  <c r="L1134" i="2"/>
  <c r="L2804" i="2"/>
  <c r="L1072" i="2"/>
  <c r="L2113" i="2"/>
  <c r="L693" i="2"/>
  <c r="L1537" i="2"/>
  <c r="L2030" i="2"/>
  <c r="L771" i="2"/>
  <c r="L1175" i="2"/>
  <c r="L1127" i="2"/>
  <c r="L459" i="2"/>
  <c r="L188" i="2"/>
  <c r="L1510" i="2"/>
  <c r="L41" i="2"/>
  <c r="L496" i="2"/>
  <c r="L584" i="2"/>
  <c r="L2077" i="2"/>
  <c r="L395" i="2"/>
  <c r="L573" i="2"/>
  <c r="L1527" i="2"/>
  <c r="L1916" i="2"/>
  <c r="L2036" i="2"/>
  <c r="L138" i="2"/>
  <c r="L1505" i="2"/>
  <c r="L1631" i="2"/>
  <c r="L1487" i="2"/>
  <c r="L1882" i="2"/>
  <c r="L1821" i="2"/>
  <c r="L2025" i="2"/>
  <c r="L928" i="2"/>
  <c r="L1393" i="2"/>
  <c r="L1180" i="2"/>
  <c r="L1905" i="2"/>
  <c r="L1912" i="2"/>
  <c r="L440" i="2"/>
  <c r="L342" i="2"/>
  <c r="L2573" i="2"/>
  <c r="L1099" i="2"/>
  <c r="L797" i="2"/>
  <c r="L497" i="2"/>
  <c r="L1670" i="2"/>
  <c r="L1815" i="2"/>
  <c r="L486" i="2"/>
  <c r="L871" i="2"/>
  <c r="L712" i="2"/>
  <c r="L807" i="2"/>
  <c r="L2446" i="2"/>
  <c r="L1456" i="2"/>
  <c r="L694" i="2"/>
  <c r="L2397" i="2"/>
  <c r="L1158" i="2"/>
  <c r="L343" i="2"/>
  <c r="L1965" i="2"/>
  <c r="L1524" i="2"/>
  <c r="L798" i="2"/>
  <c r="L2602" i="2"/>
  <c r="L2325" i="2"/>
  <c r="L1500" i="2"/>
  <c r="L3029" i="2"/>
  <c r="L1664" i="2"/>
  <c r="L588" i="2"/>
  <c r="L1589" i="2"/>
  <c r="L1721" i="2"/>
  <c r="L670" i="2"/>
  <c r="L2063" i="2"/>
  <c r="L2285" i="2"/>
  <c r="L1237" i="2"/>
  <c r="L2865" i="2"/>
  <c r="L1246" i="2"/>
  <c r="L887" i="2"/>
  <c r="L2571" i="2"/>
  <c r="L1208" i="2"/>
  <c r="L2944" i="2"/>
  <c r="L2673" i="2"/>
  <c r="L2647" i="2"/>
  <c r="L2794" i="2"/>
  <c r="L2903" i="2"/>
  <c r="L2817" i="2"/>
  <c r="L885" i="2"/>
  <c r="L2868" i="2"/>
  <c r="L1003" i="2"/>
  <c r="L3015" i="2"/>
  <c r="L1776" i="2"/>
  <c r="L3031" i="2"/>
  <c r="L2019" i="2"/>
  <c r="L2645" i="2"/>
  <c r="L2926" i="2"/>
  <c r="L2587" i="2"/>
  <c r="L2836" i="2"/>
  <c r="L114" i="2"/>
  <c r="L743" i="2"/>
  <c r="L1001" i="2"/>
  <c r="L226" i="2"/>
  <c r="L855" i="2"/>
  <c r="L196" i="2"/>
  <c r="L2468" i="2"/>
  <c r="L922" i="2"/>
  <c r="L344" i="2"/>
  <c r="L2526" i="2"/>
  <c r="L829" i="2"/>
  <c r="L62" i="2"/>
  <c r="L42" i="2"/>
  <c r="L1652" i="2"/>
  <c r="L790" i="2"/>
  <c r="L2354" i="2"/>
  <c r="L1989" i="2"/>
  <c r="L1734" i="2"/>
  <c r="L170" i="2"/>
  <c r="L2254" i="2"/>
  <c r="L2235" i="2"/>
  <c r="L2431" i="2"/>
  <c r="L171" i="2"/>
  <c r="L1459" i="2"/>
  <c r="L1100" i="2"/>
  <c r="L1268" i="2"/>
  <c r="L638" i="2"/>
  <c r="L558" i="2"/>
  <c r="L1368" i="2"/>
  <c r="L2054" i="2"/>
  <c r="L2933" i="2"/>
  <c r="L2430" i="2"/>
  <c r="L2650" i="2"/>
  <c r="L2217" i="2"/>
  <c r="L2566" i="2"/>
  <c r="L601" i="2"/>
  <c r="L2607" i="2"/>
  <c r="L2588" i="2"/>
  <c r="L1888" i="2"/>
  <c r="L2378" i="2"/>
  <c r="L1493" i="2"/>
  <c r="L914" i="2"/>
  <c r="L1273" i="2"/>
  <c r="L970" i="2"/>
  <c r="L1852" i="2"/>
  <c r="L2137" i="2"/>
  <c r="L2898" i="2"/>
  <c r="L1683" i="2"/>
  <c r="L1559" i="2"/>
  <c r="L2177" i="2"/>
  <c r="L2389" i="2"/>
  <c r="L2545" i="2"/>
  <c r="L2091" i="2"/>
  <c r="L2407" i="2"/>
  <c r="L2569" i="2"/>
  <c r="L2668" i="2"/>
  <c r="L1862" i="2"/>
  <c r="L1729" i="2"/>
  <c r="L2122" i="2"/>
  <c r="L1110" i="2"/>
  <c r="L1773" i="2"/>
  <c r="L2263" i="2"/>
  <c r="L737" i="2"/>
  <c r="L2400" i="2"/>
  <c r="L2931" i="2"/>
  <c r="L1451" i="2"/>
  <c r="L2021" i="2"/>
  <c r="L2924" i="2"/>
  <c r="L139" i="2"/>
  <c r="L250" i="2"/>
  <c r="L129" i="2"/>
  <c r="L2901" i="2"/>
  <c r="L2646" i="2"/>
  <c r="L2258" i="2"/>
  <c r="L1739" i="2"/>
  <c r="L2346" i="2"/>
  <c r="L478" i="2"/>
  <c r="L479" i="2"/>
  <c r="L971" i="2"/>
  <c r="L498" i="2"/>
  <c r="L2897" i="2"/>
  <c r="L2994" i="2"/>
  <c r="L2970" i="2"/>
  <c r="L424" i="2"/>
  <c r="L2083" i="2"/>
  <c r="L2257" i="2"/>
  <c r="L1222" i="2"/>
  <c r="L902" i="2"/>
  <c r="L404" i="2"/>
  <c r="L2634" i="2"/>
  <c r="L1742" i="2"/>
  <c r="L1213" i="2"/>
  <c r="L2709" i="2"/>
  <c r="L2743" i="2"/>
  <c r="L3025" i="2"/>
  <c r="L537" i="2"/>
  <c r="L1066" i="2"/>
  <c r="L269" i="2"/>
  <c r="L942" i="2"/>
  <c r="L2455" i="2"/>
  <c r="L140" i="2"/>
  <c r="L1130" i="2"/>
  <c r="L850" i="2"/>
  <c r="L468" i="2"/>
  <c r="L1153" i="2"/>
  <c r="L2776" i="2"/>
  <c r="L1762" i="2"/>
  <c r="L999" i="2"/>
  <c r="L81" i="2"/>
  <c r="L141" i="2"/>
  <c r="L884" i="2"/>
  <c r="L441" i="2"/>
  <c r="L3009" i="2"/>
  <c r="L764" i="2"/>
  <c r="L2637" i="2"/>
  <c r="L990" i="2"/>
  <c r="L2394" i="2"/>
  <c r="L345" i="2"/>
  <c r="L1043" i="2"/>
  <c r="L751" i="2"/>
  <c r="L227" i="2"/>
  <c r="L896" i="2"/>
  <c r="L1627" i="2"/>
  <c r="L856" i="2"/>
  <c r="L460" i="2"/>
  <c r="L1839" i="2"/>
  <c r="L2967" i="2"/>
  <c r="L2712" i="2"/>
  <c r="L1396" i="2"/>
  <c r="L1529" i="2"/>
  <c r="L1840" i="2"/>
  <c r="L1440" i="2"/>
  <c r="L115" i="2"/>
  <c r="L1674" i="2"/>
  <c r="L346" i="2"/>
  <c r="L972" i="2"/>
  <c r="L674" i="2"/>
  <c r="L1306" i="2"/>
  <c r="L2769" i="2"/>
  <c r="L1170" i="2"/>
  <c r="L63" i="2"/>
  <c r="L2017" i="2"/>
  <c r="L1968" i="2"/>
  <c r="L2005" i="2"/>
  <c r="L43" i="2"/>
  <c r="L347" i="2"/>
  <c r="L316" i="2"/>
  <c r="L228" i="2"/>
  <c r="L64" i="2"/>
  <c r="L431" i="2"/>
  <c r="L1583" i="2"/>
  <c r="L559" i="2"/>
  <c r="L317" i="2"/>
  <c r="L1198" i="2"/>
  <c r="L2194" i="2"/>
  <c r="L2192" i="2"/>
  <c r="L1543" i="2"/>
  <c r="L1740" i="2"/>
  <c r="L294" i="2"/>
  <c r="L1534" i="2"/>
  <c r="L2783" i="2"/>
  <c r="L2316" i="2"/>
  <c r="L1853" i="2"/>
  <c r="L2088" i="2"/>
  <c r="L533" i="2"/>
  <c r="L1698" i="2"/>
  <c r="L1825" i="2"/>
  <c r="L433" i="2"/>
  <c r="L430" i="2"/>
  <c r="L1330" i="2"/>
  <c r="L214" i="2"/>
  <c r="L919" i="2"/>
  <c r="L270" i="2"/>
  <c r="L892" i="2"/>
  <c r="L371" i="2"/>
  <c r="L375" i="2"/>
  <c r="L1778" i="2"/>
  <c r="L2068" i="2"/>
  <c r="L1336" i="2"/>
  <c r="L1736" i="2"/>
  <c r="L867" i="2"/>
  <c r="L1555" i="2"/>
  <c r="L1185" i="2"/>
  <c r="L1808" i="2"/>
  <c r="L1054" i="2"/>
  <c r="L1561" i="2"/>
  <c r="L1952" i="2"/>
  <c r="L602" i="2"/>
  <c r="L1264" i="2"/>
  <c r="L1205" i="2"/>
  <c r="L1077" i="2"/>
  <c r="L679" i="2"/>
  <c r="L2904" i="2"/>
  <c r="L1705" i="2"/>
  <c r="L1795" i="2"/>
  <c r="L1151" i="2"/>
  <c r="L780" i="2"/>
  <c r="L1763" i="2"/>
  <c r="L1183" i="2"/>
  <c r="L2234" i="2"/>
  <c r="L75" i="2"/>
  <c r="L738" i="2"/>
  <c r="L1013" i="2"/>
  <c r="L2846" i="2"/>
  <c r="L1793" i="2"/>
  <c r="L1392" i="2"/>
  <c r="L2138" i="2"/>
  <c r="L1915" i="2"/>
  <c r="L480" i="2"/>
  <c r="L481" i="2"/>
  <c r="L142" i="2"/>
  <c r="L1326" i="2"/>
  <c r="L2236" i="2"/>
  <c r="L1661" i="2"/>
  <c r="L271" i="2"/>
  <c r="L1542" i="2"/>
  <c r="L143" i="2"/>
  <c r="L1349" i="2"/>
  <c r="L2516" i="2"/>
  <c r="L1784" i="2"/>
  <c r="L1690" i="2"/>
  <c r="L1603" i="2"/>
  <c r="L1341" i="2"/>
  <c r="L2024" i="2"/>
  <c r="L2492" i="2"/>
  <c r="L1322" i="2"/>
  <c r="L975" i="2"/>
  <c r="L1044" i="2"/>
  <c r="L1460" i="2"/>
  <c r="L1303" i="2"/>
  <c r="L2749" i="2"/>
  <c r="L2481" i="2"/>
  <c r="L2240" i="2"/>
  <c r="L65" i="2"/>
  <c r="L1431" i="2"/>
  <c r="L3036" i="2"/>
  <c r="L418" i="2"/>
  <c r="L1315" i="2"/>
  <c r="L385" i="2"/>
  <c r="L744" i="2"/>
  <c r="L1310" i="2"/>
  <c r="L2076" i="2"/>
  <c r="L1554" i="2"/>
  <c r="L800" i="2"/>
  <c r="L2001" i="2"/>
  <c r="L1425" i="2"/>
  <c r="L2706" i="2"/>
  <c r="L2958" i="2"/>
  <c r="L2672" i="2"/>
  <c r="L931" i="2"/>
  <c r="L1070" i="2"/>
  <c r="L2550" i="2"/>
  <c r="L720" i="2"/>
  <c r="L2995" i="2"/>
  <c r="L1567" i="2"/>
  <c r="L2900" i="2"/>
  <c r="L1052" i="2"/>
  <c r="L2551" i="2"/>
  <c r="L2620" i="2"/>
  <c r="L2060" i="2"/>
  <c r="L1117" i="2"/>
  <c r="L2447" i="2"/>
  <c r="L2914" i="2"/>
  <c r="L2942" i="2"/>
  <c r="L1284" i="2"/>
  <c r="L2940" i="2"/>
  <c r="L1174" i="2"/>
  <c r="L2892" i="2"/>
  <c r="L1058" i="2"/>
  <c r="L3002" i="2"/>
  <c r="L262" i="2"/>
  <c r="L1626" i="2"/>
  <c r="L3034" i="2"/>
  <c r="L2139" i="2"/>
  <c r="L2434" i="2"/>
  <c r="L2934" i="2"/>
  <c r="L2382" i="2"/>
  <c r="L2785" i="2"/>
  <c r="L499" i="2"/>
  <c r="L639" i="2"/>
  <c r="L660" i="2"/>
  <c r="L461" i="2"/>
  <c r="L521" i="2"/>
  <c r="L2612" i="2"/>
  <c r="L272" i="2"/>
  <c r="L66" i="2"/>
  <c r="L67" i="2"/>
  <c r="L1289" i="2"/>
  <c r="L961" i="2"/>
  <c r="L818" i="2"/>
  <c r="L396" i="2"/>
  <c r="L2380" i="2"/>
  <c r="L28" i="2"/>
  <c r="L1890" i="2"/>
  <c r="L462" i="2"/>
  <c r="L46" i="2"/>
  <c r="L1771" i="2"/>
  <c r="L2370" i="2"/>
  <c r="L791" i="2"/>
  <c r="L1686" i="2"/>
  <c r="L1760" i="2"/>
  <c r="L649" i="2"/>
  <c r="L717" i="2"/>
  <c r="L2290" i="2"/>
  <c r="L1666" i="2"/>
  <c r="L973" i="2"/>
  <c r="L595" i="2"/>
  <c r="L1434" i="2"/>
  <c r="L2966" i="2"/>
  <c r="L1715" i="2"/>
  <c r="L2628" i="2"/>
  <c r="L1478" i="2"/>
  <c r="L2618" i="2"/>
  <c r="L578" i="2"/>
  <c r="L2553" i="2"/>
  <c r="L2417" i="2"/>
  <c r="L2303" i="2"/>
  <c r="L2144" i="2"/>
  <c r="L2350" i="2"/>
  <c r="L1203" i="2"/>
  <c r="L2233" i="2"/>
  <c r="L1442" i="2"/>
  <c r="L650" i="2"/>
  <c r="L960" i="2"/>
  <c r="L2866" i="2"/>
  <c r="L1187" i="2"/>
  <c r="L695" i="2"/>
  <c r="L2305" i="2"/>
  <c r="L1743" i="2"/>
  <c r="L2591" i="2"/>
  <c r="L1023" i="2"/>
  <c r="L2458" i="2"/>
  <c r="L2471" i="2"/>
  <c r="L2695" i="2"/>
  <c r="L1063" i="2"/>
  <c r="L1638" i="2"/>
  <c r="L589" i="2"/>
  <c r="L2110" i="2"/>
  <c r="L560" i="2"/>
  <c r="L1893" i="2"/>
  <c r="L295" i="2"/>
  <c r="L2175" i="2"/>
  <c r="L1266" i="2"/>
  <c r="L603" i="2"/>
  <c r="L2839" i="2"/>
  <c r="L1858" i="2"/>
  <c r="L725" i="2"/>
  <c r="L172" i="2"/>
  <c r="L251" i="2"/>
  <c r="L2188" i="2"/>
  <c r="L29" i="2"/>
  <c r="L425" i="2"/>
  <c r="L2889" i="2"/>
  <c r="L2925" i="2"/>
  <c r="L2143" i="2"/>
  <c r="L2467" i="2"/>
  <c r="L482" i="2"/>
  <c r="L483" i="2"/>
  <c r="L376" i="2"/>
  <c r="L2044" i="2"/>
  <c r="L739" i="2"/>
  <c r="L640" i="2"/>
  <c r="L879" i="2"/>
  <c r="L2899" i="2"/>
  <c r="L2980" i="2"/>
  <c r="L2938" i="2"/>
  <c r="L1214" i="2"/>
  <c r="L2359" i="2"/>
  <c r="L2112" i="2"/>
  <c r="L2206" i="2"/>
  <c r="L1331" i="2"/>
  <c r="L144" i="2"/>
  <c r="L616" i="2"/>
  <c r="L2830" i="2"/>
  <c r="L2698" i="2"/>
  <c r="L464" i="2"/>
  <c r="L1615" i="2"/>
  <c r="L348" i="2"/>
  <c r="L1348" i="2"/>
  <c r="L130" i="2"/>
  <c r="L2581" i="2"/>
  <c r="L2579" i="2"/>
  <c r="L3027" i="2"/>
  <c r="L1457" i="2"/>
  <c r="L908" i="2"/>
  <c r="L1355" i="2"/>
  <c r="L173" i="2"/>
  <c r="L984" i="2"/>
  <c r="L2568" i="2"/>
  <c r="L1402" i="2"/>
  <c r="L1539" i="2"/>
  <c r="L731" i="2"/>
  <c r="L844" i="2"/>
  <c r="L2711" i="2"/>
  <c r="L2141" i="2"/>
  <c r="L89" i="2"/>
  <c r="L723" i="2"/>
  <c r="L3003" i="2"/>
  <c r="L795" i="2"/>
  <c r="L2429" i="2"/>
  <c r="L1307" i="2"/>
  <c r="L1503" i="2"/>
  <c r="L816" i="2"/>
  <c r="L2131" i="2"/>
  <c r="L1135" i="2"/>
  <c r="L765" i="2"/>
  <c r="L830" i="2"/>
  <c r="L2976" i="2"/>
  <c r="L2667" i="2"/>
  <c r="L229" i="2"/>
  <c r="L1371" i="2"/>
  <c r="L1991" i="2"/>
  <c r="L2153" i="2"/>
  <c r="L1438" i="2"/>
  <c r="L1884" i="2"/>
  <c r="L903" i="2"/>
  <c r="L713" i="2"/>
  <c r="L442" i="2"/>
  <c r="L2736" i="2"/>
  <c r="L1335" i="2"/>
  <c r="L296" i="2"/>
  <c r="L2149" i="2"/>
  <c r="L2066" i="2"/>
  <c r="L1982" i="2"/>
  <c r="L405" i="2"/>
  <c r="L145" i="2"/>
  <c r="L1278" i="2"/>
  <c r="L215" i="2"/>
  <c r="L1397" i="2"/>
  <c r="L30" i="2"/>
  <c r="L1405" i="2"/>
  <c r="L1089" i="2"/>
  <c r="L880" i="2"/>
  <c r="L1020" i="2"/>
  <c r="L1522" i="2"/>
  <c r="L2014" i="2"/>
  <c r="L2327" i="2"/>
  <c r="L2162" i="2"/>
  <c r="L2034" i="2"/>
  <c r="L1624" i="2"/>
  <c r="L1677" i="2"/>
  <c r="L297" i="2"/>
  <c r="L1423" i="2"/>
  <c r="L665" i="2"/>
  <c r="L1946" i="2"/>
  <c r="L2818" i="2"/>
  <c r="L525" i="2"/>
  <c r="L2231" i="2"/>
  <c r="L1843" i="2"/>
  <c r="L2155" i="2"/>
  <c r="L630" i="2"/>
  <c r="L1581" i="2"/>
  <c r="L1782" i="2"/>
  <c r="L548" i="2"/>
  <c r="L463" i="2"/>
  <c r="L946" i="2"/>
  <c r="L76" i="2"/>
  <c r="L2523" i="2"/>
  <c r="L1108" i="2"/>
  <c r="L146" i="2"/>
  <c r="L1616" i="2"/>
  <c r="L1704" i="2"/>
  <c r="L2104" i="2"/>
  <c r="L944" i="2"/>
  <c r="L222" i="2"/>
  <c r="L1519" i="2"/>
  <c r="L453" i="2"/>
  <c r="L957" i="2"/>
  <c r="L1646" i="2"/>
  <c r="L1756" i="2"/>
  <c r="L1573" i="2"/>
  <c r="L1933" i="2"/>
  <c r="L752" i="2"/>
  <c r="L1189" i="2"/>
  <c r="L1257" i="2"/>
  <c r="L1598" i="2"/>
  <c r="L1450" i="2"/>
  <c r="L995" i="2"/>
  <c r="L500" i="2"/>
  <c r="L2880" i="2"/>
  <c r="L924" i="2"/>
  <c r="L2220" i="2"/>
  <c r="L1359" i="2"/>
  <c r="L147" i="2"/>
  <c r="L530" i="2"/>
  <c r="L364" i="2"/>
  <c r="L817" i="2"/>
  <c r="L2239" i="2"/>
  <c r="L2281" i="2"/>
  <c r="L814" i="2"/>
  <c r="L620" i="2"/>
  <c r="L831" i="2"/>
  <c r="L377" i="2"/>
  <c r="L2878" i="2"/>
  <c r="L958" i="2"/>
  <c r="L666" i="2"/>
  <c r="L1240" i="2"/>
  <c r="L252" i="2"/>
  <c r="L811" i="2"/>
  <c r="L2341" i="2"/>
  <c r="L1155" i="2"/>
  <c r="L574" i="2"/>
  <c r="L273" i="2"/>
  <c r="L443" i="2"/>
  <c r="L512" i="2"/>
  <c r="L976" i="2"/>
  <c r="L148" i="2"/>
  <c r="L1595" i="2"/>
  <c r="L513" i="2"/>
  <c r="L1617" i="2"/>
  <c r="L1014" i="2"/>
  <c r="L2424" i="2"/>
  <c r="L621" i="2"/>
  <c r="L514" i="2"/>
  <c r="L1015" i="2"/>
  <c r="L2171" i="2"/>
  <c r="L1847" i="2"/>
  <c r="L962" i="2"/>
  <c r="L840" i="2"/>
  <c r="L503" i="2"/>
  <c r="L2505" i="2"/>
  <c r="L1513" i="2"/>
  <c r="L253" i="2"/>
  <c r="L1887" i="2"/>
  <c r="L1650" i="2"/>
  <c r="L792" i="2"/>
  <c r="L1297" i="2"/>
  <c r="L1410" i="2"/>
  <c r="L2475" i="2"/>
  <c r="L2276" i="2"/>
  <c r="L1835" i="2"/>
  <c r="L1321" i="2"/>
  <c r="L3028" i="2"/>
  <c r="L70" i="2"/>
  <c r="L1209" i="2"/>
  <c r="L77" i="2"/>
  <c r="L868" i="2"/>
  <c r="L1949" i="2"/>
  <c r="L1062" i="2"/>
  <c r="L2627" i="2"/>
  <c r="L2224" i="2"/>
  <c r="L2173" i="2"/>
  <c r="L2701" i="2"/>
  <c r="L2985" i="2"/>
  <c r="L2306" i="2"/>
  <c r="L1707" i="2"/>
  <c r="L224" i="2"/>
  <c r="L2649" i="2"/>
  <c r="L2840" i="2"/>
  <c r="L2894" i="2"/>
  <c r="L1227" i="2"/>
  <c r="L2887" i="2"/>
  <c r="L1112" i="2"/>
  <c r="L2972" i="2"/>
  <c r="L1634" i="2"/>
  <c r="L3018" i="2"/>
  <c r="L2183" i="2"/>
  <c r="L2814" i="2"/>
  <c r="L1604" i="2"/>
  <c r="L2408" i="2"/>
  <c r="L31" i="2"/>
  <c r="L2351" i="2"/>
  <c r="L318" i="2"/>
  <c r="L2262" i="2"/>
  <c r="L1447" i="2"/>
  <c r="L2451" i="2"/>
  <c r="L1024" i="2"/>
  <c r="L230" i="2"/>
  <c r="L1723" i="2"/>
  <c r="L164" i="2"/>
  <c r="L1497" i="2"/>
  <c r="L2713" i="2"/>
  <c r="L590" i="2"/>
  <c r="L2223" i="2"/>
  <c r="L378" i="2"/>
  <c r="L2090" i="2"/>
  <c r="L604" i="2"/>
  <c r="L82" i="2"/>
  <c r="L298" i="2"/>
  <c r="L579" i="2"/>
  <c r="L2368" i="2"/>
  <c r="L2959" i="2"/>
  <c r="L2027" i="2"/>
  <c r="L2677" i="2"/>
  <c r="L1834" i="2"/>
  <c r="L2563" i="2"/>
  <c r="L2585" i="2"/>
  <c r="L2576" i="2"/>
  <c r="L2601" i="2"/>
  <c r="L683" i="2"/>
  <c r="L2552" i="2"/>
  <c r="L1142" i="2"/>
  <c r="L2292" i="2"/>
  <c r="L1104" i="2"/>
  <c r="L943" i="2"/>
  <c r="L1394" i="2"/>
  <c r="L1711" i="2"/>
  <c r="L2166" i="2"/>
  <c r="L2856" i="2"/>
  <c r="L1029" i="2"/>
  <c r="L189" i="2"/>
  <c r="L2202" i="2"/>
  <c r="L2084" i="2"/>
  <c r="L2548" i="2"/>
  <c r="L1495" i="2"/>
  <c r="L2312" i="2"/>
  <c r="L1124" i="2"/>
  <c r="L2521" i="2"/>
  <c r="L2702" i="2"/>
  <c r="L1501" i="2"/>
  <c r="L1226" i="2"/>
  <c r="L2108" i="2"/>
  <c r="L1210" i="2"/>
  <c r="L2065" i="2"/>
  <c r="L444" i="2"/>
  <c r="L1267" i="2"/>
  <c r="L445" i="2"/>
  <c r="L2480" i="2"/>
  <c r="L1917" i="2"/>
  <c r="L726" i="2"/>
  <c r="L727" i="2"/>
  <c r="L149" i="2"/>
  <c r="L323" i="2"/>
  <c r="L2822" i="2"/>
  <c r="L2875" i="2"/>
  <c r="L397" i="2"/>
  <c r="L197" i="2"/>
  <c r="L198" i="2"/>
  <c r="L1936" i="2"/>
  <c r="L319" i="2"/>
  <c r="L320" i="2"/>
  <c r="L1819" i="2"/>
  <c r="L1067" i="2"/>
  <c r="L2722" i="2"/>
  <c r="L2870" i="2"/>
  <c r="L1199" i="2"/>
  <c r="L2731" i="2"/>
  <c r="L2412" i="2"/>
  <c r="L2742" i="2"/>
  <c r="L1703" i="2"/>
  <c r="L2226" i="2"/>
  <c r="L534" i="2"/>
  <c r="L2640" i="2"/>
  <c r="L1693" i="2"/>
  <c r="L2941" i="2"/>
  <c r="L2624" i="2"/>
  <c r="L677" i="2"/>
  <c r="L1937" i="2"/>
  <c r="L183" i="2"/>
  <c r="L254" i="2"/>
  <c r="L1463" i="2"/>
  <c r="L2592" i="2"/>
  <c r="L2755" i="2"/>
  <c r="L3020" i="2"/>
  <c r="L1957" i="2"/>
  <c r="L1074" i="2"/>
  <c r="L1471" i="2"/>
  <c r="L1193" i="2"/>
  <c r="L2497" i="2"/>
  <c r="L365" i="2"/>
  <c r="L757" i="2"/>
  <c r="L1291" i="2"/>
  <c r="L1176" i="2"/>
  <c r="L1125" i="2"/>
  <c r="L2697" i="2"/>
  <c r="L2283" i="2"/>
  <c r="L190" i="2"/>
  <c r="L628" i="2"/>
  <c r="L1469" i="2"/>
  <c r="L2929" i="2"/>
  <c r="L644" i="2"/>
  <c r="L2274" i="2"/>
  <c r="L2440" i="2"/>
  <c r="L116" i="2"/>
  <c r="L2210" i="2"/>
  <c r="L349" i="2"/>
  <c r="L1590" i="2"/>
  <c r="L881" i="2"/>
  <c r="L350" i="2"/>
  <c r="L753" i="2"/>
  <c r="L2049" i="2"/>
  <c r="L2092" i="2"/>
  <c r="L1002" i="2"/>
  <c r="L1977" i="2"/>
  <c r="L912" i="2"/>
  <c r="L255" i="2"/>
  <c r="L432" i="2"/>
  <c r="L784" i="2"/>
  <c r="L2891" i="2"/>
  <c r="L2438" i="2"/>
  <c r="L605" i="2"/>
  <c r="L1483" i="2"/>
  <c r="L1899" i="2"/>
  <c r="L992" i="2"/>
  <c r="L44" i="2"/>
  <c r="L1710" i="2"/>
  <c r="L1338" i="2"/>
  <c r="L256" i="2"/>
  <c r="L1101" i="2"/>
  <c r="L2761" i="2"/>
  <c r="L2383" i="2"/>
  <c r="L351" i="2"/>
  <c r="L352" i="2"/>
  <c r="L2191" i="2"/>
  <c r="L2067" i="2"/>
  <c r="L2029" i="2"/>
  <c r="L921" i="2"/>
  <c r="L2259" i="2"/>
  <c r="L1339" i="2"/>
  <c r="L2828" i="2"/>
  <c r="L515" i="2"/>
  <c r="L789" i="2"/>
  <c r="L585" i="2"/>
  <c r="L641" i="2"/>
  <c r="L2597" i="2"/>
  <c r="L1075" i="2"/>
  <c r="L117" i="2"/>
  <c r="L1556" i="2"/>
  <c r="L1426" i="2"/>
  <c r="L379" i="2"/>
  <c r="L2730" i="2"/>
  <c r="L1927" i="2"/>
  <c r="L1521" i="2"/>
  <c r="L47" i="2"/>
  <c r="L257" i="2"/>
  <c r="L2789" i="2"/>
  <c r="L1147" i="2"/>
  <c r="L1114" i="2"/>
  <c r="L2109" i="2"/>
  <c r="L274" i="2"/>
  <c r="L1192" i="2"/>
  <c r="L324" i="2"/>
  <c r="L448" i="2"/>
  <c r="L199" i="2"/>
  <c r="L2435" i="2"/>
  <c r="L2046" i="2"/>
  <c r="L275" i="2"/>
  <c r="L398" i="2"/>
  <c r="L1286" i="2"/>
  <c r="L200" i="2"/>
  <c r="L118" i="2"/>
  <c r="L699" i="2"/>
  <c r="L565" i="2"/>
  <c r="L1545" i="2"/>
  <c r="L2746" i="2"/>
  <c r="L2107" i="2"/>
  <c r="L399" i="2"/>
  <c r="L454" i="2"/>
  <c r="L1030" i="2"/>
  <c r="L841" i="2"/>
  <c r="L1502" i="2"/>
  <c r="L696" i="2"/>
  <c r="L1148" i="2"/>
  <c r="L321" i="2"/>
  <c r="L322" i="2"/>
  <c r="L561" i="2"/>
  <c r="L216" i="2"/>
  <c r="L1045" i="2"/>
  <c r="L446" i="2"/>
  <c r="L2244" i="2"/>
  <c r="L353" i="2"/>
  <c r="L1980" i="2"/>
  <c r="L119" i="2"/>
  <c r="L1486" i="2"/>
  <c r="L1046" i="2"/>
  <c r="L642" i="2"/>
  <c r="L606" i="2"/>
  <c r="L2514" i="2"/>
  <c r="L785" i="2"/>
  <c r="L1919" i="2"/>
  <c r="L1422" i="2"/>
  <c r="L926" i="2"/>
  <c r="L174" i="2"/>
  <c r="L184" i="2"/>
  <c r="L2182" i="2"/>
  <c r="L1411" i="2"/>
  <c r="L2038" i="2"/>
  <c r="L1414" i="2"/>
  <c r="L354" i="2"/>
  <c r="L2142" i="2"/>
  <c r="L998" i="2"/>
  <c r="L2660" i="2"/>
  <c r="L2459" i="2"/>
  <c r="L2048" i="2"/>
  <c r="L1462" i="2"/>
  <c r="L964" i="2"/>
  <c r="L185" i="2"/>
  <c r="L78" i="2"/>
  <c r="L2744" i="2"/>
  <c r="L1353" i="2"/>
  <c r="L934" i="2"/>
  <c r="L1558" i="2"/>
  <c r="L1207" i="2"/>
  <c r="L761" i="2"/>
  <c r="L882" i="2"/>
  <c r="L3035" i="2"/>
  <c r="L625" i="2"/>
  <c r="L1012" i="2"/>
  <c r="L819" i="2"/>
  <c r="L186" i="2"/>
  <c r="L1809" i="2"/>
  <c r="L974" i="2"/>
  <c r="L1645" i="2"/>
  <c r="L1454" i="2"/>
  <c r="L1669" i="2"/>
  <c r="L1332" i="2"/>
  <c r="L1718" i="2"/>
  <c r="L150" i="2"/>
  <c r="L2195" i="2"/>
  <c r="L1138" i="2"/>
  <c r="L1413" i="2"/>
  <c r="L1941" i="2"/>
  <c r="L1265" i="2"/>
  <c r="L2323" i="2"/>
  <c r="L2690" i="2"/>
  <c r="L2040" i="2"/>
  <c r="L2221" i="2"/>
  <c r="L2685" i="2"/>
  <c r="L2974" i="2"/>
  <c r="L2503" i="2"/>
  <c r="L1327" i="2"/>
  <c r="L2056" i="2"/>
  <c r="L457" i="2"/>
  <c r="L1720" i="2"/>
  <c r="L1746" i="2"/>
  <c r="L1010" i="2"/>
  <c r="L1988" i="2"/>
  <c r="L2820" i="2"/>
  <c r="L758" i="2"/>
  <c r="L1216" i="2"/>
  <c r="L2895" i="2"/>
  <c r="L299" i="2"/>
  <c r="L2148" i="2"/>
  <c r="L2979" i="2"/>
  <c r="L1121" i="2"/>
  <c r="L68" i="2"/>
  <c r="L1849" i="2"/>
  <c r="L2770" i="2"/>
  <c r="L1011" i="2"/>
  <c r="L2999" i="2"/>
  <c r="L1909" i="2"/>
  <c r="L3019" i="2"/>
  <c r="L258" i="2"/>
  <c r="L2544" i="2"/>
  <c r="L2485" i="2"/>
  <c r="L2421" i="2"/>
  <c r="L2297" i="2"/>
  <c r="L2476" i="2"/>
  <c r="L151" i="2"/>
  <c r="L152" i="2"/>
  <c r="L367" i="2"/>
  <c r="L2508" i="2"/>
  <c r="L153" i="2"/>
  <c r="L276" i="2"/>
  <c r="L661" i="2"/>
  <c r="L1928" i="2"/>
  <c r="L1448" i="2"/>
  <c r="L575" i="2"/>
  <c r="L872" i="2"/>
  <c r="L775" i="2"/>
  <c r="L1647" i="2"/>
  <c r="L154" i="2"/>
  <c r="L909" i="2"/>
  <c r="L2655" i="2"/>
  <c r="L1902" i="2"/>
  <c r="L355" i="2"/>
  <c r="L1802" i="2"/>
  <c r="L1837" i="2"/>
  <c r="L2416" i="2"/>
  <c r="L1579" i="2"/>
  <c r="L2792" i="2"/>
  <c r="L2787" i="2"/>
  <c r="L612" i="2"/>
  <c r="L300" i="2"/>
  <c r="L1034" i="2"/>
  <c r="L2957" i="2"/>
  <c r="L2000" i="2"/>
  <c r="L2675" i="2"/>
  <c r="L1990" i="2"/>
  <c r="L2683" i="2"/>
  <c r="L2298" i="2"/>
  <c r="L2774" i="2"/>
  <c r="L2658" i="2"/>
  <c r="L1861" i="2"/>
  <c r="L2524" i="2"/>
  <c r="L2055" i="2"/>
  <c r="L1219" i="2"/>
  <c r="L1540" i="2"/>
  <c r="L1921" i="2"/>
  <c r="L697" i="2"/>
  <c r="L2812" i="2"/>
  <c r="L1160" i="2"/>
  <c r="L1481" i="2"/>
  <c r="L2237" i="2"/>
  <c r="L2121" i="2"/>
  <c r="L2802" i="2"/>
  <c r="L1665" i="2"/>
  <c r="L2463" i="2"/>
  <c r="L1514" i="2"/>
  <c r="L2564" i="2"/>
  <c r="L2715" i="2"/>
  <c r="L1826" i="2"/>
  <c r="L1846" i="2"/>
  <c r="L2287" i="2"/>
  <c r="L1789" i="2"/>
  <c r="L1668" i="2"/>
  <c r="L2428" i="2"/>
  <c r="L516" i="2"/>
  <c r="L1005" i="2"/>
  <c r="L643" i="2"/>
  <c r="L680" i="2"/>
  <c r="L2124" i="2"/>
  <c r="L356" i="2"/>
  <c r="L714" i="2"/>
  <c r="L2883" i="2"/>
  <c r="L1512" i="2"/>
  <c r="L2858" i="2"/>
  <c r="L2208" i="2"/>
  <c r="L1552" i="2"/>
  <c r="L400" i="2"/>
  <c r="L401" i="2"/>
  <c r="L2704" i="2"/>
  <c r="L386" i="2"/>
  <c r="L283" i="2"/>
  <c r="L1492" i="2"/>
  <c r="L930" i="2"/>
  <c r="L842" i="2"/>
  <c r="L873" i="2"/>
  <c r="L874" i="2"/>
  <c r="L155" i="2"/>
  <c r="L812" i="2"/>
  <c r="L1406" i="2"/>
  <c r="L2" i="2"/>
  <c r="L1140" i="2"/>
  <c r="L380" i="2"/>
  <c r="L1200" i="2"/>
  <c r="L277" i="2"/>
  <c r="L883" i="2"/>
  <c r="L567" i="2"/>
  <c r="L996" i="2"/>
  <c r="L381" i="2"/>
  <c r="L715" i="2"/>
  <c r="L2708" i="2"/>
  <c r="L1197" i="2"/>
  <c r="L2201" i="2"/>
  <c r="L2908" i="2"/>
  <c r="L357" i="2"/>
  <c r="L1811" i="2"/>
  <c r="L1017" i="2"/>
  <c r="L2797" i="2"/>
  <c r="L2018" i="2"/>
  <c r="L2682" i="2"/>
  <c r="L2684" i="2"/>
  <c r="L2756" i="2"/>
  <c r="L1546" i="2"/>
  <c r="L2461" i="2"/>
  <c r="L1302" i="2"/>
  <c r="L2855" i="2"/>
  <c r="L165" i="2"/>
  <c r="L1898" i="2"/>
  <c r="L2969" i="2"/>
  <c r="L504" i="2"/>
  <c r="L2594" i="2"/>
  <c r="L1395" i="2"/>
  <c r="L2101" i="2"/>
  <c r="L327" i="2"/>
  <c r="L1435" i="2"/>
  <c r="L1662" i="2"/>
  <c r="L1086" i="2"/>
  <c r="L2345" i="2"/>
  <c r="L2983" i="2"/>
  <c r="L3037" i="2"/>
  <c r="L120" i="2"/>
  <c r="L1961" i="2"/>
  <c r="L1294" i="2"/>
  <c r="L1387" i="2"/>
  <c r="L1599" i="2"/>
  <c r="L2436" i="2"/>
  <c r="L1970" i="2"/>
  <c r="L2160" i="2"/>
  <c r="L121" i="2"/>
  <c r="L1880" i="2"/>
  <c r="L1255" i="2"/>
  <c r="L1254" i="2"/>
  <c r="L1914" i="2"/>
  <c r="L2606" i="2"/>
  <c r="L358" i="2"/>
  <c r="L1635" i="2"/>
  <c r="L2819" i="2"/>
  <c r="L2074" i="2"/>
  <c r="L994" i="2"/>
  <c r="L728" i="2"/>
  <c r="L485" i="2"/>
  <c r="L1655" i="2"/>
  <c r="L2425" i="2"/>
  <c r="L1269" i="2"/>
  <c r="L1606" i="2"/>
  <c r="L787" i="2"/>
  <c r="L925" i="2"/>
  <c r="L2053" i="2"/>
  <c r="L2534" i="2"/>
  <c r="L1111" i="2"/>
  <c r="L2952" i="2"/>
  <c r="L2584" i="2"/>
  <c r="L2403" i="2"/>
  <c r="L2575" i="2"/>
  <c r="L1290" i="2"/>
  <c r="L1466" i="2"/>
  <c r="L847" i="2"/>
  <c r="L2062" i="2"/>
  <c r="L1166" i="2"/>
  <c r="L2097" i="2"/>
  <c r="L488" i="2"/>
  <c r="L1177" i="2"/>
  <c r="L427" i="2"/>
  <c r="L122" i="2"/>
  <c r="L2916" i="2"/>
  <c r="L2432" i="2"/>
  <c r="L1687" i="2"/>
  <c r="L1084" i="2"/>
  <c r="L1859" i="2"/>
  <c r="L1021" i="2"/>
  <c r="L428" i="2"/>
  <c r="L857" i="2"/>
  <c r="L2282" i="2"/>
  <c r="L2525" i="2"/>
  <c r="L740" i="2"/>
  <c r="L838" i="2"/>
  <c r="L1978" i="2"/>
  <c r="L1785" i="2"/>
  <c r="L1985" i="2"/>
  <c r="L741" i="2"/>
  <c r="L1116" i="2"/>
  <c r="L2302" i="2"/>
  <c r="L2379" i="2"/>
  <c r="L669" i="2"/>
  <c r="L1685" i="2"/>
  <c r="L2750" i="2"/>
  <c r="L1499" i="2"/>
  <c r="L1831" i="2"/>
  <c r="L1986" i="2"/>
  <c r="L1059" i="2"/>
  <c r="L301" i="2"/>
  <c r="L1644" i="2"/>
  <c r="L259" i="2"/>
  <c r="L1798" i="2"/>
  <c r="L2635" i="2"/>
  <c r="L1234" i="2"/>
  <c r="L2151" i="2"/>
  <c r="L1444" i="2"/>
  <c r="L607" i="2"/>
  <c r="L2020" i="2"/>
  <c r="L1817" i="2"/>
  <c r="L2867" i="2"/>
  <c r="L1562" i="2"/>
  <c r="L1441" i="2"/>
  <c r="L32" i="2"/>
  <c r="L501" i="2"/>
  <c r="L1137" i="2"/>
  <c r="L2207" i="2"/>
  <c r="L48" i="2"/>
  <c r="L2291" i="2"/>
  <c r="L383" i="2"/>
  <c r="L716" i="2"/>
  <c r="L359" i="2"/>
  <c r="L2187" i="2"/>
  <c r="L1549" i="2"/>
  <c r="L526" i="2"/>
  <c r="L1139" i="2"/>
  <c r="L658" i="2"/>
  <c r="L1229" i="2"/>
  <c r="L2309" i="2"/>
  <c r="L1770" i="2"/>
  <c r="L123" i="2"/>
  <c r="L156" i="2"/>
  <c r="L408" i="2"/>
  <c r="L302" i="2"/>
  <c r="L1055" i="2"/>
  <c r="L1625" i="2"/>
  <c r="L402" i="2"/>
  <c r="L403" i="2"/>
  <c r="L517" i="2"/>
  <c r="L455" i="2"/>
  <c r="L1383" i="2"/>
  <c r="L836" i="2"/>
  <c r="L2360" i="2"/>
  <c r="L278" i="2"/>
  <c r="L608" i="2"/>
  <c r="L1767" i="2"/>
  <c r="L576" i="2"/>
  <c r="L1741" i="2"/>
  <c r="L698" i="2"/>
  <c r="L49" i="2"/>
  <c r="L2454" i="2"/>
  <c r="L1923" i="2"/>
  <c r="L518" i="2"/>
  <c r="L1136" i="2"/>
  <c r="L1215" i="2"/>
  <c r="L1358" i="2"/>
  <c r="L1308" i="2"/>
  <c r="L2845" i="2"/>
  <c r="L859" i="2"/>
  <c r="L1735" i="2"/>
  <c r="L2344" i="2"/>
  <c r="L2296" i="2"/>
  <c r="L2978" i="2"/>
  <c r="L1632" i="2"/>
  <c r="L2962" i="2"/>
  <c r="L1692" i="2"/>
  <c r="L2636" i="2"/>
  <c r="L1651" i="2"/>
  <c r="L2619" i="2"/>
  <c r="L549" i="2"/>
  <c r="L2759" i="2"/>
  <c r="L217" i="2"/>
  <c r="L1078" i="2"/>
  <c r="L2816" i="2"/>
  <c r="L1281" i="2"/>
  <c r="L2622" i="2"/>
  <c r="L1484" i="2"/>
  <c r="L963" i="2"/>
  <c r="L409" i="2"/>
  <c r="L1223" i="2"/>
  <c r="L823" i="2"/>
  <c r="L2732" i="2"/>
  <c r="L1082" i="2"/>
  <c r="L2773" i="2"/>
  <c r="L535" i="2"/>
  <c r="L2676" i="2"/>
  <c r="L2004" i="2"/>
  <c r="L1351" i="2"/>
  <c r="L2513" i="2"/>
  <c r="L1061" i="2"/>
  <c r="L1528" i="2"/>
  <c r="L2270" i="2"/>
  <c r="L1672" i="2"/>
  <c r="L1511" i="2"/>
  <c r="L907" i="2"/>
  <c r="L469" i="2"/>
  <c r="L2146" i="2"/>
  <c r="L1553" i="2"/>
  <c r="L2681" i="2"/>
  <c r="L826" i="2"/>
  <c r="L2123" i="2"/>
  <c r="L1509" i="2"/>
  <c r="L2114" i="2"/>
  <c r="L2250" i="2"/>
  <c r="L220" i="2"/>
  <c r="L1317" i="2"/>
  <c r="L325" i="2"/>
  <c r="L1930" i="2"/>
  <c r="L157" i="2"/>
  <c r="L2911" i="2"/>
  <c r="L2781" i="2"/>
  <c r="L982" i="2"/>
  <c r="L1828" i="2"/>
  <c r="L1168" i="2"/>
  <c r="L2831" i="2"/>
  <c r="L2033" i="2"/>
  <c r="L287" i="2"/>
  <c r="L2453" i="2"/>
  <c r="L1722" i="2"/>
  <c r="L562" i="2"/>
  <c r="L997" i="2"/>
  <c r="L6" i="2"/>
  <c r="L2853" i="2"/>
  <c r="L2947" i="2"/>
  <c r="L776" i="2"/>
  <c r="L985" i="2"/>
  <c r="L1087" i="2"/>
  <c r="L420" i="2"/>
  <c r="L1031" i="2"/>
  <c r="L191" i="2"/>
  <c r="L426" i="2"/>
  <c r="L1417" i="2"/>
  <c r="L2439" i="2"/>
  <c r="L824" i="2"/>
  <c r="L2493" i="2"/>
  <c r="L1102" i="2"/>
  <c r="L279" i="2"/>
  <c r="L1491" i="2"/>
  <c r="L1706" i="2"/>
  <c r="L124" i="2"/>
  <c r="L218" i="2"/>
  <c r="L2538" i="2"/>
  <c r="L651" i="2"/>
  <c r="L2420" i="2"/>
  <c r="L843" i="2"/>
  <c r="L519" i="2"/>
  <c r="L158" i="2"/>
  <c r="L1218" i="2"/>
  <c r="L159" i="2"/>
  <c r="L1056" i="2"/>
  <c r="L2406" i="2"/>
  <c r="L2726" i="2"/>
  <c r="F2600" i="2"/>
  <c r="G2600" i="2" s="1"/>
  <c r="F1714" i="2"/>
  <c r="G1714" i="2" s="1"/>
  <c r="F2385" i="2"/>
  <c r="G2385" i="2" s="1"/>
  <c r="F1436" i="2"/>
  <c r="G1436" i="2" s="1"/>
  <c r="F2630" i="2"/>
  <c r="G2630" i="2" s="1"/>
  <c r="F745" i="2"/>
  <c r="G745" i="2" s="1"/>
  <c r="F1910" i="2"/>
  <c r="G1910" i="2" s="1"/>
  <c r="F1048" i="2"/>
  <c r="G1048" i="2" s="1"/>
  <c r="F1974" i="2"/>
  <c r="G1974" i="2" s="1"/>
  <c r="F2998" i="2"/>
  <c r="G2998" i="2" s="1"/>
  <c r="F2398" i="2"/>
  <c r="G2398" i="2" s="1"/>
  <c r="F2806" i="2"/>
  <c r="G2806" i="2" s="1"/>
  <c r="F306" i="2"/>
  <c r="G306" i="2" s="1"/>
  <c r="F2693" i="2"/>
  <c r="G2693" i="2" s="1"/>
  <c r="F2937" i="2"/>
  <c r="G2937" i="2" s="1"/>
  <c r="F2943" i="2"/>
  <c r="G2943" i="2" s="1"/>
  <c r="F3022" i="2"/>
  <c r="G3022" i="2" s="1"/>
  <c r="F2537" i="2"/>
  <c r="G2537" i="2" s="1"/>
  <c r="F3041" i="2"/>
  <c r="G3041" i="2" s="1"/>
  <c r="F3017" i="2"/>
  <c r="G3017" i="2" s="1"/>
  <c r="F2608" i="2"/>
  <c r="G2608" i="2" s="1"/>
  <c r="F2577" i="2"/>
  <c r="G2577" i="2" s="1"/>
  <c r="F1149" i="2"/>
  <c r="G1149" i="2" s="1"/>
  <c r="F2775" i="2"/>
  <c r="G2775" i="2" s="1"/>
  <c r="F1994" i="2"/>
  <c r="G1994" i="2" s="1"/>
  <c r="F1981" i="2"/>
  <c r="G1981" i="2" s="1"/>
  <c r="F1184" i="2"/>
  <c r="G1184" i="2" s="1"/>
  <c r="F536" i="2"/>
  <c r="G536" i="2" s="1"/>
  <c r="F2094" i="2"/>
  <c r="G2094" i="2" s="1"/>
  <c r="F1751" i="2"/>
  <c r="G1751" i="2" s="1"/>
  <c r="F704" i="2"/>
  <c r="G704" i="2" s="1"/>
  <c r="F1172" i="2"/>
  <c r="G1172" i="2" s="1"/>
  <c r="F1979" i="2"/>
  <c r="G1979" i="2" s="1"/>
  <c r="F2790" i="2"/>
  <c r="G2790" i="2" s="1"/>
  <c r="F681" i="2"/>
  <c r="G681" i="2" s="1"/>
  <c r="F1279" i="2"/>
  <c r="G1279" i="2" s="1"/>
  <c r="F729" i="2"/>
  <c r="G729" i="2" s="1"/>
  <c r="F954" i="2"/>
  <c r="G954" i="2" s="1"/>
  <c r="F1143" i="2"/>
  <c r="G1143" i="2" s="1"/>
  <c r="F2811" i="2"/>
  <c r="G2811" i="2" s="1"/>
  <c r="F1934" i="2"/>
  <c r="G1934" i="2" s="1"/>
  <c r="F1648" i="2"/>
  <c r="G1648" i="2" s="1"/>
  <c r="F2633" i="2"/>
  <c r="G2633" i="2" s="1"/>
  <c r="F2200" i="2"/>
  <c r="G2200" i="2" s="1"/>
  <c r="F2860" i="2"/>
  <c r="G2860" i="2" s="1"/>
  <c r="F2643" i="2"/>
  <c r="G2643" i="2" s="1"/>
  <c r="F2754" i="2"/>
  <c r="G2754" i="2" s="1"/>
  <c r="F1584" i="2"/>
  <c r="G1584" i="2" s="1"/>
  <c r="F2376" i="2"/>
  <c r="G2376" i="2" s="1"/>
  <c r="F2057" i="2"/>
  <c r="G2057" i="2" s="1"/>
  <c r="F1233" i="2"/>
  <c r="G1233" i="2" s="1"/>
  <c r="F2491" i="2"/>
  <c r="G2491" i="2" s="1"/>
  <c r="F1717" i="2"/>
  <c r="G1717" i="2" s="1"/>
  <c r="F2572" i="2"/>
  <c r="G2572" i="2" s="1"/>
  <c r="F2093" i="2"/>
  <c r="G2093" i="2" s="1"/>
  <c r="F1363" i="2"/>
  <c r="G1363" i="2" s="1"/>
  <c r="F1364" i="2"/>
  <c r="G1364" i="2" s="1"/>
  <c r="F2299" i="2"/>
  <c r="G2299" i="2" s="1"/>
  <c r="F2922" i="2"/>
  <c r="G2922" i="2" s="1"/>
  <c r="F1090" i="2"/>
  <c r="G1090" i="2" s="1"/>
  <c r="F2047" i="2"/>
  <c r="G2047" i="2" s="1"/>
  <c r="F2733" i="2"/>
  <c r="G2733" i="2" s="1"/>
  <c r="F2610" i="2"/>
  <c r="G2610" i="2" s="1"/>
  <c r="F2847" i="2"/>
  <c r="G2847" i="2" s="1"/>
  <c r="F893" i="2"/>
  <c r="G893" i="2" s="1"/>
  <c r="F820" i="2"/>
  <c r="G820" i="2" s="1"/>
  <c r="F2178" i="2"/>
  <c r="G2178" i="2" s="1"/>
  <c r="F1783" i="2"/>
  <c r="G1783" i="2" s="1"/>
  <c r="F2328" i="2"/>
  <c r="G2328" i="2" s="1"/>
  <c r="F1159" i="2"/>
  <c r="G1159" i="2" s="1"/>
  <c r="F2011" i="2"/>
  <c r="G2011" i="2" s="1"/>
  <c r="F1391" i="2"/>
  <c r="G1391" i="2" s="1"/>
  <c r="F330" i="2"/>
  <c r="G330" i="2" s="1"/>
  <c r="F888" i="2"/>
  <c r="G888" i="2" s="1"/>
  <c r="F92" i="2"/>
  <c r="G92" i="2" s="1"/>
  <c r="F489" i="2"/>
  <c r="G489" i="2" s="1"/>
  <c r="F85" i="2"/>
  <c r="G85" i="2" s="1"/>
  <c r="F849" i="2"/>
  <c r="G849" i="2" s="1"/>
  <c r="F69" i="2"/>
  <c r="G69" i="2" s="1"/>
  <c r="F9" i="2"/>
  <c r="G9" i="2" s="1"/>
  <c r="F2320" i="2"/>
  <c r="G2320" i="2" s="1"/>
  <c r="F193" i="2"/>
  <c r="G193" i="2" s="1"/>
  <c r="F3040" i="2"/>
  <c r="G3040" i="2" s="1"/>
  <c r="F372" i="2"/>
  <c r="G372" i="2" s="1"/>
  <c r="F965" i="2"/>
  <c r="G965" i="2" s="1"/>
  <c r="F1271" i="2"/>
  <c r="G1271" i="2" s="1"/>
  <c r="F633" i="2"/>
  <c r="G633" i="2" s="1"/>
  <c r="F781" i="2"/>
  <c r="G781" i="2" s="1"/>
  <c r="F1525" i="2"/>
  <c r="G1525" i="2" s="1"/>
  <c r="F1738" i="2"/>
  <c r="G1738" i="2" s="1"/>
  <c r="F2824" i="2"/>
  <c r="G2824" i="2" s="1"/>
  <c r="F281" i="2"/>
  <c r="G281" i="2" s="1"/>
  <c r="F940" i="2"/>
  <c r="G940" i="2" s="1"/>
  <c r="F1681" i="2"/>
  <c r="G1681" i="2" s="1"/>
  <c r="F1571" i="2"/>
  <c r="G1571" i="2" s="1"/>
  <c r="F1608" i="2"/>
  <c r="G1608" i="2" s="1"/>
  <c r="F1120" i="2"/>
  <c r="G1120" i="2" s="1"/>
  <c r="F2506" i="2"/>
  <c r="G2506" i="2" s="1"/>
  <c r="F538" i="2"/>
  <c r="G538" i="2" s="1"/>
  <c r="F685" i="2"/>
  <c r="G685" i="2" s="1"/>
  <c r="F1688" i="2"/>
  <c r="G1688" i="2" s="1"/>
  <c r="F2841" i="2"/>
  <c r="G2841" i="2" s="1"/>
  <c r="F768" i="2"/>
  <c r="G768" i="2" s="1"/>
  <c r="F1433" i="2"/>
  <c r="G1433" i="2" s="1"/>
  <c r="F875" i="2"/>
  <c r="G875" i="2" s="1"/>
  <c r="F2256" i="2"/>
  <c r="G2256" i="2" s="1"/>
  <c r="F1517" i="2"/>
  <c r="G1517" i="2" s="1"/>
  <c r="F1033" i="2"/>
  <c r="G1033" i="2" s="1"/>
  <c r="F234" i="2"/>
  <c r="G234" i="2" s="1"/>
  <c r="F2881" i="2"/>
  <c r="G2881" i="2" s="1"/>
  <c r="F2255" i="2"/>
  <c r="G2255" i="2" s="1"/>
  <c r="F1944" i="2"/>
  <c r="G1944" i="2" s="1"/>
  <c r="F1673" i="2"/>
  <c r="G1673" i="2" s="1"/>
  <c r="F2913" i="2"/>
  <c r="G2913" i="2" s="1"/>
  <c r="F264" i="2"/>
  <c r="G264" i="2" s="1"/>
  <c r="F1506" i="2"/>
  <c r="G1506" i="2" s="1"/>
  <c r="F449" i="2"/>
  <c r="G449" i="2" s="1"/>
  <c r="F2642" i="2"/>
  <c r="G2642" i="2" s="1"/>
  <c r="F2578" i="2"/>
  <c r="G2578" i="2" s="1"/>
  <c r="F1150" i="2"/>
  <c r="G1150" i="2" s="1"/>
  <c r="F586" i="2"/>
  <c r="G586" i="2" s="1"/>
  <c r="F2243" i="2"/>
  <c r="G2243" i="2" s="1"/>
  <c r="F915" i="2"/>
  <c r="G915" i="2" s="1"/>
  <c r="F175" i="2"/>
  <c r="G175" i="2" s="1"/>
  <c r="F235" i="2"/>
  <c r="G235" i="2" s="1"/>
  <c r="F2669" i="2"/>
  <c r="G2669" i="2" s="1"/>
  <c r="F799" i="2"/>
  <c r="G799" i="2" s="1"/>
  <c r="F2278" i="2"/>
  <c r="G2278" i="2" s="1"/>
  <c r="F832" i="2"/>
  <c r="G832" i="2" s="1"/>
  <c r="F2096" i="2"/>
  <c r="G2096" i="2" s="1"/>
  <c r="F2509" i="2"/>
  <c r="G2509" i="2" s="1"/>
  <c r="F2136" i="2"/>
  <c r="G2136" i="2" s="1"/>
  <c r="F3000" i="2"/>
  <c r="G3000" i="2" s="1"/>
  <c r="F1920" i="2"/>
  <c r="G1920" i="2" s="1"/>
  <c r="F1437" i="2"/>
  <c r="G1437" i="2" s="1"/>
  <c r="F93" i="2"/>
  <c r="G93" i="2" s="1"/>
  <c r="F854" i="2"/>
  <c r="G854" i="2" s="1"/>
  <c r="F1850" i="2"/>
  <c r="G1850" i="2" s="1"/>
  <c r="F2264" i="2"/>
  <c r="G2264" i="2" s="1"/>
  <c r="F1775" i="2"/>
  <c r="G1775" i="2" s="1"/>
  <c r="F1731" i="2"/>
  <c r="G1731" i="2" s="1"/>
  <c r="F2229" i="2"/>
  <c r="G2229" i="2" s="1"/>
  <c r="F1765" i="2"/>
  <c r="G1765" i="2" s="1"/>
  <c r="F684" i="2"/>
  <c r="G684" i="2" s="1"/>
  <c r="F2111" i="2"/>
  <c r="G2111" i="2" s="1"/>
  <c r="F2662" i="2"/>
  <c r="G2662" i="2" s="1"/>
  <c r="F2404" i="2"/>
  <c r="G2404" i="2" s="1"/>
  <c r="F1621" i="2"/>
  <c r="G1621" i="2" s="1"/>
  <c r="F280" i="2"/>
  <c r="G280" i="2" s="1"/>
  <c r="F624" i="2"/>
  <c r="G624" i="2" s="1"/>
  <c r="F1860" i="2"/>
  <c r="G1860" i="2" s="1"/>
  <c r="F1682" i="2"/>
  <c r="G1682" i="2" s="1"/>
  <c r="F1188" i="2"/>
  <c r="G1188" i="2" s="1"/>
  <c r="F904" i="2"/>
  <c r="G904" i="2" s="1"/>
  <c r="F471" i="2"/>
  <c r="G471" i="2" s="1"/>
  <c r="F2012" i="2"/>
  <c r="G2012" i="2" s="1"/>
  <c r="F659" i="2"/>
  <c r="G659" i="2" s="1"/>
  <c r="F1637" i="2"/>
  <c r="G1637" i="2" s="1"/>
  <c r="F1855" i="2"/>
  <c r="G1855" i="2" s="1"/>
  <c r="F1805" i="2"/>
  <c r="G1805" i="2" s="1"/>
  <c r="F2691" i="2"/>
  <c r="G2691" i="2" s="1"/>
  <c r="F329" i="2"/>
  <c r="G329" i="2" s="1"/>
  <c r="F1824" i="2"/>
  <c r="G1824" i="2" s="1"/>
  <c r="F94" i="2"/>
  <c r="G94" i="2" s="1"/>
  <c r="F2921" i="2"/>
  <c r="G2921" i="2" s="1"/>
  <c r="F2449" i="2"/>
  <c r="G2449" i="2" s="1"/>
  <c r="F434" i="2"/>
  <c r="G434" i="2" s="1"/>
  <c r="F2800" i="2"/>
  <c r="G2800" i="2" s="1"/>
  <c r="F845" i="2"/>
  <c r="G845" i="2" s="1"/>
  <c r="F1152" i="2"/>
  <c r="G1152" i="2" s="1"/>
  <c r="F1536" i="2"/>
  <c r="G1536" i="2" s="1"/>
  <c r="F646" i="2"/>
  <c r="G646" i="2" s="1"/>
  <c r="F1115" i="2"/>
  <c r="G1115" i="2" s="1"/>
  <c r="F2464" i="2"/>
  <c r="G2464" i="2" s="1"/>
  <c r="F2807" i="2"/>
  <c r="G2807" i="2" s="1"/>
  <c r="F236" i="2"/>
  <c r="G236" i="2" s="1"/>
  <c r="F421" i="2"/>
  <c r="G421" i="2" s="1"/>
  <c r="F899" i="2"/>
  <c r="G899" i="2" s="1"/>
  <c r="F580" i="2"/>
  <c r="G580" i="2" s="1"/>
  <c r="F1568" i="2"/>
  <c r="G1568" i="2" s="1"/>
  <c r="F1900" i="2"/>
  <c r="G1900" i="2" s="1"/>
  <c r="F2512" i="2"/>
  <c r="G2512" i="2" s="1"/>
  <c r="F288" i="2"/>
  <c r="G288" i="2" s="1"/>
  <c r="F900" i="2"/>
  <c r="G900" i="2" s="1"/>
  <c r="F1841" i="2"/>
  <c r="G1841" i="2" s="1"/>
  <c r="F1311" i="2"/>
  <c r="G1311" i="2" s="1"/>
  <c r="F206" i="2"/>
  <c r="G206" i="2" s="1"/>
  <c r="F654" i="2"/>
  <c r="G654" i="2" s="1"/>
  <c r="F2559" i="2"/>
  <c r="G2559" i="2" s="1"/>
  <c r="F1984" i="2"/>
  <c r="G1984" i="2" s="1"/>
  <c r="F2582" i="2"/>
  <c r="G2582" i="2" s="1"/>
  <c r="F1465" i="2"/>
  <c r="G1465" i="2" s="1"/>
  <c r="F2127" i="2"/>
  <c r="G2127" i="2" s="1"/>
  <c r="F1667" i="2"/>
  <c r="G1667" i="2" s="1"/>
  <c r="F2445" i="2"/>
  <c r="G2445" i="2" s="1"/>
  <c r="F1691" i="2"/>
  <c r="G1691" i="2" s="1"/>
  <c r="F1026" i="2"/>
  <c r="G1026" i="2" s="1"/>
  <c r="F1461" i="2"/>
  <c r="G1461" i="2" s="1"/>
  <c r="F1586" i="2"/>
  <c r="G1586" i="2" s="1"/>
  <c r="F387" i="2"/>
  <c r="G387" i="2" s="1"/>
  <c r="F1780" i="2"/>
  <c r="G1780" i="2" s="1"/>
  <c r="F890" i="2"/>
  <c r="G890" i="2" s="1"/>
  <c r="F1324" i="2"/>
  <c r="G1324" i="2" s="1"/>
  <c r="F1975" i="2"/>
  <c r="G1975" i="2" s="1"/>
  <c r="F910" i="2"/>
  <c r="G910" i="2" s="1"/>
  <c r="F2322" i="2"/>
  <c r="G2322" i="2" s="1"/>
  <c r="F520" i="2"/>
  <c r="G520" i="2" s="1"/>
  <c r="F1182" i="2"/>
  <c r="G1182" i="2" s="1"/>
  <c r="F1953" i="2"/>
  <c r="G1953" i="2" s="1"/>
  <c r="F1472" i="2"/>
  <c r="G1472" i="2" s="1"/>
  <c r="F2225" i="2"/>
  <c r="G2225" i="2" s="1"/>
  <c r="F1999" i="2"/>
  <c r="G1999" i="2" s="1"/>
  <c r="F2209" i="2"/>
  <c r="G2209" i="2" s="1"/>
  <c r="F410" i="2"/>
  <c r="G410" i="2" s="1"/>
  <c r="F690" i="2"/>
  <c r="G690" i="2" s="1"/>
  <c r="F2073" i="2"/>
  <c r="G2073" i="2" s="1"/>
  <c r="F1748" i="2"/>
  <c r="G1748" i="2" s="1"/>
  <c r="F11" i="2"/>
  <c r="G11" i="2" s="1"/>
  <c r="F221" i="2"/>
  <c r="G221" i="2" s="1"/>
  <c r="F1161" i="2"/>
  <c r="G1161" i="2" s="1"/>
  <c r="F1103" i="2"/>
  <c r="G1103" i="2" s="1"/>
  <c r="F201" i="2"/>
  <c r="G201" i="2" s="1"/>
  <c r="F1128" i="2"/>
  <c r="G1128" i="2" s="1"/>
  <c r="F876" i="2"/>
  <c r="G876" i="2" s="1"/>
  <c r="F304" i="2"/>
  <c r="G304" i="2" s="1"/>
  <c r="F1181" i="2"/>
  <c r="G1181" i="2" s="1"/>
  <c r="F36" i="2"/>
  <c r="G36" i="2" s="1"/>
  <c r="F12" i="2"/>
  <c r="G12" i="2" s="1"/>
  <c r="F1319" i="2"/>
  <c r="G1319" i="2" s="1"/>
  <c r="F72" i="2"/>
  <c r="G72" i="2" s="1"/>
  <c r="F2988" i="2"/>
  <c r="G2988" i="2" s="1"/>
  <c r="F1107" i="2"/>
  <c r="G1107" i="2" s="1"/>
  <c r="F1531" i="2"/>
  <c r="G1531" i="2" s="1"/>
  <c r="F1935" i="2"/>
  <c r="G1935" i="2" s="1"/>
  <c r="F2134" i="2"/>
  <c r="G2134" i="2" s="1"/>
  <c r="F3" i="2"/>
  <c r="G3" i="2" s="1"/>
  <c r="F2078" i="2"/>
  <c r="G2078" i="2" s="1"/>
  <c r="F1488" i="2"/>
  <c r="G1488" i="2" s="1"/>
  <c r="F2469" i="2"/>
  <c r="G2469" i="2" s="1"/>
  <c r="F237" i="2"/>
  <c r="G237" i="2" s="1"/>
  <c r="F2284" i="2"/>
  <c r="G2284" i="2" s="1"/>
  <c r="F1758" i="2"/>
  <c r="G1758" i="2" s="1"/>
  <c r="F238" i="2"/>
  <c r="G238" i="2" s="1"/>
  <c r="F2241" i="2"/>
  <c r="G2241" i="2" s="1"/>
  <c r="F550" i="2"/>
  <c r="G550" i="2" s="1"/>
  <c r="F2993" i="2"/>
  <c r="G2993" i="2" s="1"/>
  <c r="F2532" i="2"/>
  <c r="G2532" i="2" s="1"/>
  <c r="F1577" i="2"/>
  <c r="G1577" i="2" s="1"/>
  <c r="F937" i="2"/>
  <c r="G937" i="2" s="1"/>
  <c r="F2977" i="2"/>
  <c r="G2977" i="2" s="1"/>
  <c r="F90" i="2"/>
  <c r="G90" i="2" s="1"/>
  <c r="F45" i="2"/>
  <c r="G45" i="2" s="1"/>
  <c r="F368" i="2"/>
  <c r="G368" i="2" s="1"/>
  <c r="F2470" i="2"/>
  <c r="G2470" i="2" s="1"/>
  <c r="F979" i="2"/>
  <c r="G979" i="2" s="1"/>
  <c r="F1249" i="2"/>
  <c r="G1249" i="2" s="1"/>
  <c r="F1032" i="2"/>
  <c r="G1032" i="2" s="1"/>
  <c r="F1960" i="2"/>
  <c r="G1960" i="2" s="1"/>
  <c r="F1035" i="2"/>
  <c r="G1035" i="2" s="1"/>
  <c r="F2718" i="2"/>
  <c r="G2718" i="2" s="1"/>
  <c r="F2984" i="2"/>
  <c r="G2984" i="2" s="1"/>
  <c r="F2482" i="2"/>
  <c r="G2482" i="2" s="1"/>
  <c r="F125" i="2"/>
  <c r="G125" i="2" s="1"/>
  <c r="F2909" i="2"/>
  <c r="G2909" i="2" s="1"/>
  <c r="F79" i="2"/>
  <c r="G79" i="2" s="1"/>
  <c r="F2507" i="2"/>
  <c r="G2507" i="2" s="1"/>
  <c r="F225" i="2"/>
  <c r="G225" i="2" s="1"/>
  <c r="F2727" i="2"/>
  <c r="G2727" i="2" s="1"/>
  <c r="F1908" i="2"/>
  <c r="G1908" i="2" s="1"/>
  <c r="F2164" i="2"/>
  <c r="G2164" i="2" s="1"/>
  <c r="F2037" i="2"/>
  <c r="G2037" i="2" s="1"/>
  <c r="F2117" i="2"/>
  <c r="G2117" i="2" s="1"/>
  <c r="F2975" i="2"/>
  <c r="G2975" i="2" s="1"/>
  <c r="F2452" i="2"/>
  <c r="G2452" i="2" s="1"/>
  <c r="F2694" i="2"/>
  <c r="G2694" i="2" s="1"/>
  <c r="F1407" i="2"/>
  <c r="G1407" i="2" s="1"/>
  <c r="F2158" i="2"/>
  <c r="G2158" i="2" s="1"/>
  <c r="F707" i="2"/>
  <c r="G707" i="2" s="1"/>
  <c r="F2671" i="2"/>
  <c r="G2671" i="2" s="1"/>
  <c r="F2859" i="2"/>
  <c r="G2859" i="2" s="1"/>
  <c r="F2936" i="2"/>
  <c r="G2936" i="2" s="1"/>
  <c r="F3033" i="2"/>
  <c r="G3033" i="2" s="1"/>
  <c r="F2852" i="2"/>
  <c r="G2852" i="2" s="1"/>
  <c r="F3038" i="2"/>
  <c r="G3038" i="2" s="1"/>
  <c r="F3007" i="2"/>
  <c r="G3007" i="2" s="1"/>
  <c r="F2549" i="2"/>
  <c r="G2549" i="2" s="1"/>
  <c r="F2518" i="2"/>
  <c r="G2518" i="2" s="1"/>
  <c r="F2621" i="2"/>
  <c r="G2621" i="2" s="1"/>
  <c r="F2648" i="2"/>
  <c r="G2648" i="2" s="1"/>
  <c r="F1129" i="2"/>
  <c r="G1129" i="2" s="1"/>
  <c r="F2826" i="2"/>
  <c r="G2826" i="2" s="1"/>
  <c r="F993" i="2"/>
  <c r="G993" i="2" s="1"/>
  <c r="F1375" i="2"/>
  <c r="G1375" i="2" s="1"/>
  <c r="F886" i="2"/>
  <c r="G886" i="2" s="1"/>
  <c r="F701" i="2"/>
  <c r="G701" i="2" s="1"/>
  <c r="F1883" i="2"/>
  <c r="G1883" i="2" s="1"/>
  <c r="F2219" i="2"/>
  <c r="G2219" i="2" s="1"/>
  <c r="F166" i="2"/>
  <c r="G166" i="2" s="1"/>
  <c r="F2218" i="2"/>
  <c r="G2218" i="2" s="1"/>
  <c r="F596" i="2"/>
  <c r="G596" i="2" s="1"/>
  <c r="F1238" i="2"/>
  <c r="G1238" i="2" s="1"/>
  <c r="F2042" i="2"/>
  <c r="G2042" i="2" s="1"/>
  <c r="F2784" i="2"/>
  <c r="G2784" i="2" s="1"/>
  <c r="F1245" i="2"/>
  <c r="G1245" i="2" s="1"/>
  <c r="F1724" i="2"/>
  <c r="G1724" i="2" s="1"/>
  <c r="F1243" i="2"/>
  <c r="G1243" i="2" s="1"/>
  <c r="F95" i="2"/>
  <c r="G95" i="2" s="1"/>
  <c r="F898" i="2"/>
  <c r="G898" i="2" s="1"/>
  <c r="F2864" i="2"/>
  <c r="G2864" i="2" s="1"/>
  <c r="F2098" i="2"/>
  <c r="G2098" i="2" s="1"/>
  <c r="F1737" i="2"/>
  <c r="G1737" i="2" s="1"/>
  <c r="F2723" i="2"/>
  <c r="G2723" i="2" s="1"/>
  <c r="F2488" i="2"/>
  <c r="G2488" i="2" s="1"/>
  <c r="F2843" i="2"/>
  <c r="G2843" i="2" s="1"/>
  <c r="F2833" i="2"/>
  <c r="G2833" i="2" s="1"/>
  <c r="F2663" i="2"/>
  <c r="G2663" i="2" s="1"/>
  <c r="F2605" i="2"/>
  <c r="G2605" i="2" s="1"/>
  <c r="F1786" i="2"/>
  <c r="G1786" i="2" s="1"/>
  <c r="F2450" i="2"/>
  <c r="G2450" i="2" s="1"/>
  <c r="F2050" i="2"/>
  <c r="G2050" i="2" s="1"/>
  <c r="F864" i="2"/>
  <c r="G864" i="2" s="1"/>
  <c r="F1768" i="2"/>
  <c r="G1768" i="2" s="1"/>
  <c r="F2504" i="2"/>
  <c r="G2504" i="2" s="1"/>
  <c r="F2371" i="2"/>
  <c r="G2371" i="2" s="1"/>
  <c r="F2728" i="2"/>
  <c r="G2728" i="2" s="1"/>
  <c r="F1594" i="2"/>
  <c r="G1594" i="2" s="1"/>
  <c r="F689" i="2"/>
  <c r="G689" i="2" s="1"/>
  <c r="F1591" i="2"/>
  <c r="G1591" i="2" s="1"/>
  <c r="F2625" i="2"/>
  <c r="G2625" i="2" s="1"/>
  <c r="F2890" i="2"/>
  <c r="G2890" i="2" s="1"/>
  <c r="F664" i="2"/>
  <c r="G664" i="2" s="1"/>
  <c r="F2315" i="2"/>
  <c r="G2315" i="2" s="1"/>
  <c r="F2757" i="2"/>
  <c r="G2757" i="2" s="1"/>
  <c r="F1945" i="2"/>
  <c r="G1945" i="2" s="1"/>
  <c r="F1922" i="2"/>
  <c r="G1922" i="2" s="1"/>
  <c r="F2699" i="2"/>
  <c r="G2699" i="2" s="1"/>
  <c r="F2844" i="2"/>
  <c r="G2844" i="2" s="1"/>
  <c r="F451" i="2"/>
  <c r="G451" i="2" s="1"/>
  <c r="F2337" i="2"/>
  <c r="G2337" i="2" s="1"/>
  <c r="F1895" i="2"/>
  <c r="G1895" i="2" s="1"/>
  <c r="F2362" i="2"/>
  <c r="G2362" i="2" s="1"/>
  <c r="F527" i="2"/>
  <c r="G527" i="2" s="1"/>
  <c r="F1366" i="2"/>
  <c r="G1366" i="2" s="1"/>
  <c r="F13" i="2"/>
  <c r="G13" i="2" s="1"/>
  <c r="F331" i="2"/>
  <c r="G331" i="2" s="1"/>
  <c r="F947" i="2"/>
  <c r="G947" i="2" s="1"/>
  <c r="F194" i="2"/>
  <c r="G194" i="2" s="1"/>
  <c r="F1282" i="2"/>
  <c r="G1282" i="2" s="1"/>
  <c r="F14" i="2"/>
  <c r="G14" i="2" s="1"/>
  <c r="F15" i="2"/>
  <c r="G15" i="2" s="1"/>
  <c r="F610" i="2"/>
  <c r="G610" i="2" s="1"/>
  <c r="F231" i="2"/>
  <c r="G231" i="2" s="1"/>
  <c r="F429" i="2"/>
  <c r="G429" i="2" s="1"/>
  <c r="F2106" i="2"/>
  <c r="G2106" i="2" s="1"/>
  <c r="F2061" i="2"/>
  <c r="G2061" i="2" s="1"/>
  <c r="F3023" i="2"/>
  <c r="G3023" i="2" s="1"/>
  <c r="F809" i="2"/>
  <c r="G809" i="2" s="1"/>
  <c r="F406" i="2"/>
  <c r="G406" i="2" s="1"/>
  <c r="F523" i="2"/>
  <c r="G523" i="2" s="1"/>
  <c r="F1844" i="2"/>
  <c r="G1844" i="2" s="1"/>
  <c r="F160" i="2"/>
  <c r="G160" i="2" s="1"/>
  <c r="F2827" i="2"/>
  <c r="G2827" i="2" s="1"/>
  <c r="F1675" i="2"/>
  <c r="G1675" i="2" s="1"/>
  <c r="F1073" i="2"/>
  <c r="G1073" i="2" s="1"/>
  <c r="F1360" i="2"/>
  <c r="G1360" i="2" s="1"/>
  <c r="F2375" i="2"/>
  <c r="G2375" i="2" s="1"/>
  <c r="F906" i="2"/>
  <c r="G906" i="2" s="1"/>
  <c r="F577" i="2"/>
  <c r="G577" i="2" s="1"/>
  <c r="F955" i="2"/>
  <c r="G955" i="2" s="1"/>
  <c r="F1832" i="2"/>
  <c r="G1832" i="2" s="1"/>
  <c r="F2132" i="2"/>
  <c r="G2132" i="2" s="1"/>
  <c r="F2133" i="2"/>
  <c r="G2133" i="2" s="1"/>
  <c r="F1535" i="2"/>
  <c r="G1535" i="2" s="1"/>
  <c r="F506" i="2"/>
  <c r="G506" i="2" s="1"/>
  <c r="F2808" i="2"/>
  <c r="G2808" i="2" s="1"/>
  <c r="F1403" i="2"/>
  <c r="G1403" i="2" s="1"/>
  <c r="F2087" i="2"/>
  <c r="G2087" i="2" s="1"/>
  <c r="F1069" i="2"/>
  <c r="G1069" i="2" s="1"/>
  <c r="F810" i="2"/>
  <c r="G810" i="2" s="1"/>
  <c r="F388" i="2"/>
  <c r="G388" i="2" s="1"/>
  <c r="F490" i="2"/>
  <c r="G490" i="2" s="1"/>
  <c r="F2352" i="2"/>
  <c r="G2352" i="2" s="1"/>
  <c r="F2780" i="2"/>
  <c r="G2780" i="2" s="1"/>
  <c r="F2279" i="2"/>
  <c r="G2279" i="2" s="1"/>
  <c r="F1235" i="2"/>
  <c r="G1235" i="2" s="1"/>
  <c r="F1016" i="2"/>
  <c r="G1016" i="2" s="1"/>
  <c r="F2498" i="2"/>
  <c r="G2498" i="2" s="1"/>
  <c r="F2928" i="2"/>
  <c r="G2928" i="2" s="1"/>
  <c r="F837" i="2"/>
  <c r="G837" i="2" s="1"/>
  <c r="F1385" i="2"/>
  <c r="G1385" i="2" s="1"/>
  <c r="F802" i="2"/>
  <c r="G802" i="2" s="1"/>
  <c r="F2735" i="2"/>
  <c r="G2735" i="2" s="1"/>
  <c r="F2710" i="2"/>
  <c r="G2710" i="2" s="1"/>
  <c r="F1389" i="2"/>
  <c r="G1389" i="2" s="1"/>
  <c r="F1118" i="2"/>
  <c r="G1118" i="2" s="1"/>
  <c r="F2212" i="2"/>
  <c r="G2212" i="2" s="1"/>
  <c r="F1109" i="2"/>
  <c r="G1109" i="2" s="1"/>
  <c r="F1851" i="2"/>
  <c r="G1851" i="2" s="1"/>
  <c r="F91" i="2"/>
  <c r="G91" i="2" s="1"/>
  <c r="F2670" i="2"/>
  <c r="G2670" i="2" s="1"/>
  <c r="F1966" i="2"/>
  <c r="G1966" i="2" s="1"/>
  <c r="F1276" i="2"/>
  <c r="G1276" i="2" s="1"/>
  <c r="F2185" i="2"/>
  <c r="G2185" i="2" s="1"/>
  <c r="F2992" i="2"/>
  <c r="G2992" i="2" s="1"/>
  <c r="F2888" i="2"/>
  <c r="G2888" i="2" s="1"/>
  <c r="F3014" i="2"/>
  <c r="G3014" i="2" s="1"/>
  <c r="F1106" i="2"/>
  <c r="G1106" i="2" s="1"/>
  <c r="F1156" i="2"/>
  <c r="G1156" i="2" s="1"/>
  <c r="F1362" i="2"/>
  <c r="G1362" i="2" s="1"/>
  <c r="F176" i="2"/>
  <c r="G176" i="2" s="1"/>
  <c r="F1201" i="2"/>
  <c r="G1201" i="2" s="1"/>
  <c r="F1171" i="2"/>
  <c r="G1171" i="2" s="1"/>
  <c r="F2415" i="2"/>
  <c r="G2415" i="2" s="1"/>
  <c r="F289" i="2"/>
  <c r="G289" i="2" s="1"/>
  <c r="F131" i="2"/>
  <c r="G131" i="2" s="1"/>
  <c r="F591" i="2"/>
  <c r="G591" i="2" s="1"/>
  <c r="F1962" i="2"/>
  <c r="G1962" i="2" s="1"/>
  <c r="F617" i="2"/>
  <c r="G617" i="2" s="1"/>
  <c r="F2099" i="2"/>
  <c r="G2099" i="2" s="1"/>
  <c r="F1578" i="2"/>
  <c r="G1578" i="2" s="1"/>
  <c r="F2850" i="2"/>
  <c r="G2850" i="2" s="1"/>
  <c r="F2443" i="2"/>
  <c r="G2443" i="2" s="1"/>
  <c r="F1079" i="2"/>
  <c r="G1079" i="2" s="1"/>
  <c r="F167" i="2"/>
  <c r="G167" i="2" s="1"/>
  <c r="F1419" i="2"/>
  <c r="G1419" i="2" s="1"/>
  <c r="F760" i="2"/>
  <c r="G760" i="2" s="1"/>
  <c r="F332" i="2"/>
  <c r="G332" i="2" s="1"/>
  <c r="F132" i="2"/>
  <c r="G132" i="2" s="1"/>
  <c r="F1894" i="2"/>
  <c r="G1894" i="2" s="1"/>
  <c r="F1640" i="2"/>
  <c r="G1640" i="2" s="1"/>
  <c r="F2861" i="2"/>
  <c r="G2861" i="2" s="1"/>
  <c r="F1485" i="2"/>
  <c r="G1485" i="2" s="1"/>
  <c r="F86" i="2"/>
  <c r="G86" i="2" s="1"/>
  <c r="F83" i="2"/>
  <c r="G83" i="2" s="1"/>
  <c r="F2862" i="2"/>
  <c r="G2862" i="2" s="1"/>
  <c r="F2917" i="2"/>
  <c r="G2917" i="2" s="1"/>
  <c r="F1064" i="2"/>
  <c r="G1064" i="2" s="1"/>
  <c r="F959" i="2"/>
  <c r="G959" i="2" s="1"/>
  <c r="F1381" i="2"/>
  <c r="G1381" i="2" s="1"/>
  <c r="F195" i="2"/>
  <c r="G195" i="2" s="1"/>
  <c r="F1076" i="2"/>
  <c r="G1076" i="2" s="1"/>
  <c r="F2318" i="2"/>
  <c r="G2318" i="2" s="1"/>
  <c r="F2179" i="2"/>
  <c r="G2179" i="2" s="1"/>
  <c r="F308" i="2"/>
  <c r="G308" i="2" s="1"/>
  <c r="F177" i="2"/>
  <c r="G177" i="2" s="1"/>
  <c r="F411" i="2"/>
  <c r="G411" i="2" s="1"/>
  <c r="F1312" i="2"/>
  <c r="G1312" i="2" s="1"/>
  <c r="F1420" i="2"/>
  <c r="G1420" i="2" s="1"/>
  <c r="F1544" i="2"/>
  <c r="G1544" i="2" s="1"/>
  <c r="F1027" i="2"/>
  <c r="G1027" i="2" s="1"/>
  <c r="F1995" i="2"/>
  <c r="G1995" i="2" s="1"/>
  <c r="F2411" i="2"/>
  <c r="G2411" i="2" s="1"/>
  <c r="F1220" i="2"/>
  <c r="G1220" i="2" s="1"/>
  <c r="F1871" i="2"/>
  <c r="G1871" i="2" s="1"/>
  <c r="F1926" i="2"/>
  <c r="G1926" i="2" s="1"/>
  <c r="F622" i="2"/>
  <c r="G622" i="2" s="1"/>
  <c r="F2558" i="2"/>
  <c r="G2558" i="2" s="1"/>
  <c r="F1036" i="2"/>
  <c r="G1036" i="2" s="1"/>
  <c r="F2126" i="2"/>
  <c r="G2126" i="2" s="1"/>
  <c r="F2517" i="2"/>
  <c r="G2517" i="2" s="1"/>
  <c r="F1684" i="2"/>
  <c r="G1684" i="2" s="1"/>
  <c r="F2118" i="2"/>
  <c r="G2118" i="2" s="1"/>
  <c r="F1799" i="2"/>
  <c r="G1799" i="2" s="1"/>
  <c r="F2334" i="2"/>
  <c r="G2334" i="2" s="1"/>
  <c r="F1242" i="2"/>
  <c r="G1242" i="2" s="1"/>
  <c r="F1241" i="2"/>
  <c r="G1241" i="2" s="1"/>
  <c r="F1702" i="2"/>
  <c r="G1702" i="2" s="1"/>
  <c r="F1260" i="2"/>
  <c r="G1260" i="2" s="1"/>
  <c r="F1814" i="2"/>
  <c r="G1814" i="2" s="1"/>
  <c r="F1973" i="2"/>
  <c r="G1973" i="2" s="1"/>
  <c r="F688" i="2"/>
  <c r="G688" i="2" s="1"/>
  <c r="F1588" i="2"/>
  <c r="G1588" i="2" s="1"/>
  <c r="F2082" i="2"/>
  <c r="G2082" i="2" s="1"/>
  <c r="F966" i="2"/>
  <c r="G966" i="2" s="1"/>
  <c r="F2402" i="2"/>
  <c r="G2402" i="2" s="1"/>
  <c r="F1376" i="2"/>
  <c r="G1376" i="2" s="1"/>
  <c r="F1212" i="2"/>
  <c r="G1212" i="2" s="1"/>
  <c r="F2007" i="2"/>
  <c r="G2007" i="2" s="1"/>
  <c r="F564" i="2"/>
  <c r="G564" i="2" s="1"/>
  <c r="F2275" i="2"/>
  <c r="G2275" i="2" s="1"/>
  <c r="F2105" i="2"/>
  <c r="G2105" i="2" s="1"/>
  <c r="F2329" i="2"/>
  <c r="G2329" i="2" s="1"/>
  <c r="F1518" i="2"/>
  <c r="G1518" i="2" s="1"/>
  <c r="F609" i="2"/>
  <c r="G609" i="2" s="1"/>
  <c r="F1695" i="2"/>
  <c r="G1695" i="2" s="1"/>
  <c r="F389" i="2"/>
  <c r="G389" i="2" s="1"/>
  <c r="F96" i="2"/>
  <c r="G96" i="2" s="1"/>
  <c r="F551" i="2"/>
  <c r="G551" i="2" s="1"/>
  <c r="F97" i="2"/>
  <c r="G97" i="2" s="1"/>
  <c r="F1489" i="2"/>
  <c r="G1489" i="2" s="1"/>
  <c r="F967" i="2"/>
  <c r="G967" i="2" s="1"/>
  <c r="F37" i="2"/>
  <c r="G37" i="2" s="1"/>
  <c r="F1864" i="2"/>
  <c r="G1864" i="2" s="1"/>
  <c r="F202" i="2"/>
  <c r="G202" i="2" s="1"/>
  <c r="F333" i="2"/>
  <c r="G333" i="2" s="1"/>
  <c r="F968" i="2"/>
  <c r="G968" i="2" s="1"/>
  <c r="F772" i="2"/>
  <c r="G772" i="2" s="1"/>
  <c r="F38" i="2"/>
  <c r="G38" i="2" s="1"/>
  <c r="F239" i="2"/>
  <c r="G239" i="2" s="1"/>
  <c r="F2965" i="2"/>
  <c r="G2965" i="2" s="1"/>
  <c r="F1582" i="2"/>
  <c r="G1582" i="2" s="1"/>
  <c r="F1816" i="2"/>
  <c r="G1816" i="2" s="1"/>
  <c r="F1794" i="2"/>
  <c r="G1794" i="2" s="1"/>
  <c r="F1918" i="2"/>
  <c r="G1918" i="2" s="1"/>
  <c r="F1812" i="2"/>
  <c r="G1812" i="2" s="1"/>
  <c r="F1068" i="2"/>
  <c r="G1068" i="2" s="1"/>
  <c r="F1367" i="2"/>
  <c r="G1367" i="2" s="1"/>
  <c r="F1903" i="2"/>
  <c r="G1903" i="2" s="1"/>
  <c r="F2128" i="2"/>
  <c r="G2128" i="2" s="1"/>
  <c r="F1829" i="2"/>
  <c r="G1829" i="2" s="1"/>
  <c r="F1877" i="2"/>
  <c r="G1877" i="2" s="1"/>
  <c r="F1759" i="2"/>
  <c r="G1759" i="2" s="1"/>
  <c r="F2095" i="2"/>
  <c r="G2095" i="2" s="1"/>
  <c r="F732" i="2"/>
  <c r="G732" i="2" s="1"/>
  <c r="F920" i="2"/>
  <c r="G920" i="2" s="1"/>
  <c r="F941" i="2"/>
  <c r="G941" i="2" s="1"/>
  <c r="F2333" i="2"/>
  <c r="G2333" i="2" s="1"/>
  <c r="F334" i="2"/>
  <c r="G334" i="2" s="1"/>
  <c r="F2661" i="2"/>
  <c r="G2661" i="2" s="1"/>
  <c r="F98" i="2"/>
  <c r="G98" i="2" s="1"/>
  <c r="F290" i="2"/>
  <c r="G290" i="2" s="1"/>
  <c r="F1925" i="2"/>
  <c r="G1925" i="2" s="1"/>
  <c r="F1094" i="2"/>
  <c r="G1094" i="2" s="1"/>
  <c r="F335" i="2"/>
  <c r="G335" i="2" s="1"/>
  <c r="F1892" i="2"/>
  <c r="G1892" i="2" s="1"/>
  <c r="F1337" i="2"/>
  <c r="G1337" i="2" s="1"/>
  <c r="F1280" i="2"/>
  <c r="G1280" i="2" s="1"/>
  <c r="F529" i="2"/>
  <c r="G529" i="2" s="1"/>
  <c r="F2791" i="2"/>
  <c r="G2791" i="2" s="1"/>
  <c r="F592" i="2"/>
  <c r="G592" i="2" s="1"/>
  <c r="F2502" i="2"/>
  <c r="G2502" i="2" s="1"/>
  <c r="F2336" i="2"/>
  <c r="G2336" i="2" s="1"/>
  <c r="F1643" i="2"/>
  <c r="G1643" i="2" s="1"/>
  <c r="F1796" i="2"/>
  <c r="G1796" i="2" s="1"/>
  <c r="F2981" i="2"/>
  <c r="G2981" i="2" s="1"/>
  <c r="F50" i="2"/>
  <c r="G50" i="2" s="1"/>
  <c r="F2373" i="2"/>
  <c r="G2373" i="2" s="1"/>
  <c r="F1415" i="2"/>
  <c r="G1415" i="2" s="1"/>
  <c r="F361" i="2"/>
  <c r="G361" i="2" s="1"/>
  <c r="F2798" i="2"/>
  <c r="G2798" i="2" s="1"/>
  <c r="F2869" i="2"/>
  <c r="G2869" i="2" s="1"/>
  <c r="F417" i="2"/>
  <c r="G417" i="2" s="1"/>
  <c r="F2387" i="2"/>
  <c r="G2387" i="2" s="1"/>
  <c r="F1179" i="2"/>
  <c r="G1179" i="2" s="1"/>
  <c r="F1889" i="2"/>
  <c r="G1889" i="2" s="1"/>
  <c r="F2599" i="2"/>
  <c r="G2599" i="2" s="1"/>
  <c r="F2989" i="2"/>
  <c r="G2989" i="2" s="1"/>
  <c r="F1248" i="2"/>
  <c r="G1248" i="2" s="1"/>
  <c r="F2547" i="2"/>
  <c r="G2547" i="2" s="1"/>
  <c r="F1346" i="2"/>
  <c r="G1346" i="2" s="1"/>
  <c r="F793" i="2"/>
  <c r="G793" i="2" s="1"/>
  <c r="F1629" i="2"/>
  <c r="G1629" i="2" s="1"/>
  <c r="F1596" i="2"/>
  <c r="G1596" i="2" s="1"/>
  <c r="F2197" i="2"/>
  <c r="G2197" i="2" s="1"/>
  <c r="F2280" i="2"/>
  <c r="G2280" i="2" s="1"/>
  <c r="F2214" i="2"/>
  <c r="G2214" i="2" s="1"/>
  <c r="F2997" i="2"/>
  <c r="G2997" i="2" s="1"/>
  <c r="F2915" i="2"/>
  <c r="G2915" i="2" s="1"/>
  <c r="F1575" i="2"/>
  <c r="G1575" i="2" s="1"/>
  <c r="F1300" i="2"/>
  <c r="G1300" i="2" s="1"/>
  <c r="F2793" i="2"/>
  <c r="G2793" i="2" s="1"/>
  <c r="F1133" i="2"/>
  <c r="G1133" i="2" s="1"/>
  <c r="F2832" i="2"/>
  <c r="G2832" i="2" s="1"/>
  <c r="F2363" i="2"/>
  <c r="G2363" i="2" s="1"/>
  <c r="F3010" i="2"/>
  <c r="G3010" i="2" s="1"/>
  <c r="F4" i="2"/>
  <c r="G4" i="2" s="1"/>
  <c r="F2719" i="2"/>
  <c r="G2719" i="2" s="1"/>
  <c r="F2991" i="2"/>
  <c r="G2991" i="2" s="1"/>
  <c r="F33" i="2"/>
  <c r="G33" i="2" s="1"/>
  <c r="F2930" i="2"/>
  <c r="G2930" i="2" s="1"/>
  <c r="F2448" i="2"/>
  <c r="G2448" i="2" s="1"/>
  <c r="F2734" i="2"/>
  <c r="G2734" i="2" s="1"/>
  <c r="F2956" i="2"/>
  <c r="G2956" i="2" s="1"/>
  <c r="F1398" i="2"/>
  <c r="G1398" i="2" s="1"/>
  <c r="F2990" i="2"/>
  <c r="G2990" i="2" s="1"/>
  <c r="F1868" i="2"/>
  <c r="G1868" i="2" s="1"/>
  <c r="F1270" i="2"/>
  <c r="G1270" i="2" s="1"/>
  <c r="F2786" i="2"/>
  <c r="G2786" i="2" s="1"/>
  <c r="F2583" i="2"/>
  <c r="G2583" i="2" s="1"/>
  <c r="F2664" i="2"/>
  <c r="G2664" i="2" s="1"/>
  <c r="F2803" i="2"/>
  <c r="G2803" i="2" s="1"/>
  <c r="F1613" i="2"/>
  <c r="G1613" i="2" s="1"/>
  <c r="F435" i="2"/>
  <c r="G435" i="2" s="1"/>
  <c r="F2186" i="2"/>
  <c r="G2186" i="2" s="1"/>
  <c r="F99" i="2"/>
  <c r="G99" i="2" s="1"/>
  <c r="F100" i="2"/>
  <c r="G100" i="2" s="1"/>
  <c r="F1343" i="2"/>
  <c r="G1343" i="2" s="1"/>
  <c r="F336" i="2"/>
  <c r="G336" i="2" s="1"/>
  <c r="F754" i="2"/>
  <c r="G754" i="2" s="1"/>
  <c r="F1516" i="2"/>
  <c r="G1516" i="2" s="1"/>
  <c r="F1452" i="2"/>
  <c r="G1452" i="2" s="1"/>
  <c r="F1095" i="2"/>
  <c r="G1095" i="2" s="1"/>
  <c r="F1803" i="2"/>
  <c r="G1803" i="2" s="1"/>
  <c r="F721" i="2"/>
  <c r="G721" i="2" s="1"/>
  <c r="F2357" i="2"/>
  <c r="G2357" i="2" s="1"/>
  <c r="F675" i="2"/>
  <c r="G675" i="2" s="1"/>
  <c r="F1384" i="2"/>
  <c r="G1384" i="2" s="1"/>
  <c r="F2391" i="2"/>
  <c r="G2391" i="2" s="1"/>
  <c r="F2762" i="2"/>
  <c r="G2762" i="2" s="1"/>
  <c r="F1439" i="2"/>
  <c r="G1439" i="2" s="1"/>
  <c r="F1830" i="2"/>
  <c r="G1830" i="2" s="1"/>
  <c r="F1475" i="2"/>
  <c r="G1475" i="2" s="1"/>
  <c r="F1145" i="2"/>
  <c r="G1145" i="2" s="1"/>
  <c r="F126" i="2"/>
  <c r="G126" i="2" s="1"/>
  <c r="F1712" i="2"/>
  <c r="G1712" i="2" s="1"/>
  <c r="F2879" i="2"/>
  <c r="G2879" i="2" s="1"/>
  <c r="F2058" i="2"/>
  <c r="G2058" i="2" s="1"/>
  <c r="F2686" i="2"/>
  <c r="G2686" i="2" s="1"/>
  <c r="F2384" i="2"/>
  <c r="G2384" i="2" s="1"/>
  <c r="F2829" i="2"/>
  <c r="G2829" i="2" s="1"/>
  <c r="F1154" i="2"/>
  <c r="G1154" i="2" s="1"/>
  <c r="F2529" i="2"/>
  <c r="G2529" i="2" s="1"/>
  <c r="F2196" i="2"/>
  <c r="G2196" i="2" s="1"/>
  <c r="F2748" i="2"/>
  <c r="G2748" i="2" s="1"/>
  <c r="F1869" i="2"/>
  <c r="G1869" i="2" s="1"/>
  <c r="F2557" i="2"/>
  <c r="G2557" i="2" s="1"/>
  <c r="F1025" i="2"/>
  <c r="G1025" i="2" s="1"/>
  <c r="F2069" i="2"/>
  <c r="G2069" i="2" s="1"/>
  <c r="F168" i="2"/>
  <c r="G168" i="2" s="1"/>
  <c r="F1285" i="2"/>
  <c r="G1285" i="2" s="1"/>
  <c r="F1622" i="2"/>
  <c r="G1622" i="2" s="1"/>
  <c r="F2419" i="2"/>
  <c r="G2419" i="2" s="1"/>
  <c r="F2355" i="2"/>
  <c r="G2355" i="2" s="1"/>
  <c r="F2825" i="2"/>
  <c r="G2825" i="2" s="1"/>
  <c r="F1277" i="2"/>
  <c r="G1277" i="2" s="1"/>
  <c r="F1298" i="2"/>
  <c r="G1298" i="2" s="1"/>
  <c r="F2277" i="2"/>
  <c r="G2277" i="2" s="1"/>
  <c r="F2499" i="2"/>
  <c r="G2499" i="2" s="1"/>
  <c r="F2874" i="2"/>
  <c r="G2874" i="2" s="1"/>
  <c r="F1680" i="2"/>
  <c r="G1680" i="2" s="1"/>
  <c r="F2317" i="2"/>
  <c r="G2317" i="2" s="1"/>
  <c r="F2740" i="2"/>
  <c r="G2740" i="2" s="1"/>
  <c r="F2561" i="2"/>
  <c r="G2561" i="2" s="1"/>
  <c r="F2823" i="2"/>
  <c r="G2823" i="2" s="1"/>
  <c r="F846" i="2"/>
  <c r="G846" i="2" s="1"/>
  <c r="F2163" i="2"/>
  <c r="G2163" i="2" s="1"/>
  <c r="F1848" i="2"/>
  <c r="G1848" i="2" s="1"/>
  <c r="F2501" i="2"/>
  <c r="G2501" i="2" s="1"/>
  <c r="F1004" i="2"/>
  <c r="G1004" i="2" s="1"/>
  <c r="F1369" i="2"/>
  <c r="G1369" i="2" s="1"/>
  <c r="F16" i="2"/>
  <c r="G16" i="2" s="1"/>
  <c r="F39" i="2"/>
  <c r="G39" i="2" s="1"/>
  <c r="F1313" i="2"/>
  <c r="G1313" i="2" s="1"/>
  <c r="F1096" i="2"/>
  <c r="G1096" i="2" s="1"/>
  <c r="F708" i="2"/>
  <c r="G708" i="2" s="1"/>
  <c r="F1374" i="2"/>
  <c r="G1374" i="2" s="1"/>
  <c r="F7" i="2"/>
  <c r="G7" i="2" s="1"/>
  <c r="F203" i="2"/>
  <c r="G203" i="2" s="1"/>
  <c r="F1304" i="2"/>
  <c r="G1304" i="2" s="1"/>
  <c r="F2986" i="2"/>
  <c r="G2986" i="2" s="1"/>
  <c r="F692" i="2"/>
  <c r="G692" i="2" s="1"/>
  <c r="F309" i="2"/>
  <c r="G309" i="2" s="1"/>
  <c r="F310" i="2"/>
  <c r="G310" i="2" s="1"/>
  <c r="F161" i="2"/>
  <c r="G161" i="2" s="1"/>
  <c r="F465" i="2"/>
  <c r="G465" i="2" s="1"/>
  <c r="F1800" i="2"/>
  <c r="G1800" i="2" s="1"/>
  <c r="F929" i="2"/>
  <c r="G929" i="2" s="1"/>
  <c r="F2801" i="2"/>
  <c r="G2801" i="2" s="1"/>
  <c r="F1299" i="2"/>
  <c r="G1299" i="2" s="1"/>
  <c r="F676" i="2"/>
  <c r="G676" i="2" s="1"/>
  <c r="F466" i="2"/>
  <c r="G466" i="2" s="1"/>
  <c r="F2286" i="2"/>
  <c r="G2286" i="2" s="1"/>
  <c r="F705" i="2"/>
  <c r="G705" i="2" s="1"/>
  <c r="F1939" i="2"/>
  <c r="G1939" i="2" s="1"/>
  <c r="F1993" i="2"/>
  <c r="G1993" i="2" s="1"/>
  <c r="F524" i="2"/>
  <c r="G524" i="2" s="1"/>
  <c r="F2015" i="2"/>
  <c r="G2015" i="2" s="1"/>
  <c r="F1587" i="2"/>
  <c r="G1587" i="2" s="1"/>
  <c r="F2799" i="2"/>
  <c r="G2799" i="2" s="1"/>
  <c r="F1676" i="2"/>
  <c r="G1676" i="2" s="1"/>
  <c r="F2252" i="2"/>
  <c r="G2252" i="2" s="1"/>
  <c r="F1225" i="2"/>
  <c r="G1225" i="2" s="1"/>
  <c r="F531" i="2"/>
  <c r="G531" i="2" s="1"/>
  <c r="F491" i="2"/>
  <c r="G491" i="2" s="1"/>
  <c r="F1467" i="2"/>
  <c r="G1467" i="2" s="1"/>
  <c r="F667" i="2"/>
  <c r="G667" i="2" s="1"/>
  <c r="F282" i="2"/>
  <c r="G282" i="2" s="1"/>
  <c r="F2541" i="2"/>
  <c r="G2541" i="2" s="1"/>
  <c r="F366" i="2"/>
  <c r="G366" i="2" s="1"/>
  <c r="F2982" i="2"/>
  <c r="G2982" i="2" s="1"/>
  <c r="F1354" i="2"/>
  <c r="G1354" i="2" s="1"/>
  <c r="F870" i="2"/>
  <c r="G870" i="2" s="1"/>
  <c r="F2010" i="2"/>
  <c r="G2010" i="2" s="1"/>
  <c r="F2745" i="2"/>
  <c r="G2745" i="2" s="1"/>
  <c r="F1976" i="2"/>
  <c r="G1976" i="2" s="1"/>
  <c r="F2927" i="2"/>
  <c r="G2927" i="2" s="1"/>
  <c r="F1167" i="2"/>
  <c r="G1167" i="2" s="1"/>
  <c r="F2665" i="2"/>
  <c r="G2665" i="2" s="1"/>
  <c r="F2560" i="2"/>
  <c r="G2560" i="2" s="1"/>
  <c r="F2609" i="2"/>
  <c r="G2609" i="2" s="1"/>
  <c r="F891" i="2"/>
  <c r="G891" i="2" s="1"/>
  <c r="F2184" i="2"/>
  <c r="G2184" i="2" s="1"/>
  <c r="F618" i="2"/>
  <c r="G618" i="2" s="1"/>
  <c r="F905" i="2"/>
  <c r="G905" i="2" s="1"/>
  <c r="F2721" i="2"/>
  <c r="G2721" i="2" s="1"/>
  <c r="F284" i="2"/>
  <c r="G284" i="2" s="1"/>
  <c r="F5" i="2"/>
  <c r="G5" i="2" s="1"/>
  <c r="F87" i="2"/>
  <c r="G87" i="2" s="1"/>
  <c r="F834" i="2"/>
  <c r="G834" i="2" s="1"/>
  <c r="F1352" i="2"/>
  <c r="G1352" i="2" s="1"/>
  <c r="F2260" i="2"/>
  <c r="G2260" i="2" s="1"/>
  <c r="F1730" i="2"/>
  <c r="G1730" i="2" s="1"/>
  <c r="F2347" i="2"/>
  <c r="G2347" i="2" s="1"/>
  <c r="F1833" i="2"/>
  <c r="G1833" i="2" s="1"/>
  <c r="F2381" i="2"/>
  <c r="G2381" i="2" s="1"/>
  <c r="F2753" i="2"/>
  <c r="G2753" i="2" s="1"/>
  <c r="F2842" i="2"/>
  <c r="G2842" i="2" s="1"/>
  <c r="F3030" i="2"/>
  <c r="G3030" i="2" s="1"/>
  <c r="F587" i="2"/>
  <c r="G587" i="2" s="1"/>
  <c r="F2003" i="2"/>
  <c r="G2003" i="2" s="1"/>
  <c r="F2216" i="2"/>
  <c r="G2216" i="2" s="1"/>
  <c r="F1592" i="2"/>
  <c r="G1592" i="2" s="1"/>
  <c r="F801" i="2"/>
  <c r="G801" i="2" s="1"/>
  <c r="F8" i="2"/>
  <c r="G8" i="2" s="1"/>
  <c r="F407" i="2"/>
  <c r="G407" i="2" s="1"/>
  <c r="F1408" i="2"/>
  <c r="G1408" i="2" s="1"/>
  <c r="F1560" i="2"/>
  <c r="G1560" i="2" s="1"/>
  <c r="F1901" i="2"/>
  <c r="G1901" i="2" s="1"/>
  <c r="F1992" i="2"/>
  <c r="G1992" i="2" s="1"/>
  <c r="F2227" i="2"/>
  <c r="G2227" i="2" s="1"/>
  <c r="F2045" i="2"/>
  <c r="G2045" i="2" s="1"/>
  <c r="F2511" i="2"/>
  <c r="G2511" i="2" s="1"/>
  <c r="F2035" i="2"/>
  <c r="G2035" i="2" s="1"/>
  <c r="F2460" i="2"/>
  <c r="G2460" i="2" s="1"/>
  <c r="F615" i="2"/>
  <c r="G615" i="2" s="1"/>
  <c r="F1699" i="2"/>
  <c r="G1699" i="2" s="1"/>
  <c r="F2365" i="2"/>
  <c r="G2365" i="2" s="1"/>
  <c r="F1601" i="2"/>
  <c r="G1601" i="2" s="1"/>
  <c r="F1564" i="2"/>
  <c r="G1564" i="2" s="1"/>
  <c r="F2766" i="2"/>
  <c r="G2766" i="2" s="1"/>
  <c r="F2656" i="2"/>
  <c r="G2656" i="2" s="1"/>
  <c r="F821" i="2"/>
  <c r="G821" i="2" s="1"/>
  <c r="F825" i="2"/>
  <c r="G825" i="2" s="1"/>
  <c r="F1532" i="2"/>
  <c r="G1532" i="2" s="1"/>
  <c r="F1659" i="2"/>
  <c r="G1659" i="2" s="1"/>
  <c r="F2043" i="2"/>
  <c r="G2043" i="2" s="1"/>
  <c r="F671" i="2"/>
  <c r="G671" i="2" s="1"/>
  <c r="F17" i="2"/>
  <c r="G17" i="2" s="1"/>
  <c r="F303" i="2"/>
  <c r="G303" i="2" s="1"/>
  <c r="F1390" i="2"/>
  <c r="G1390" i="2" s="1"/>
  <c r="F1818" i="2"/>
  <c r="G1818" i="2" s="1"/>
  <c r="F2838" i="2"/>
  <c r="G2838" i="2" s="1"/>
  <c r="F552" i="2"/>
  <c r="G552" i="2" s="1"/>
  <c r="F1585" i="2"/>
  <c r="G1585" i="2" s="1"/>
  <c r="F2631" i="2"/>
  <c r="G2631" i="2" s="1"/>
  <c r="F2688" i="2"/>
  <c r="G2688" i="2" s="1"/>
  <c r="F2760" i="2"/>
  <c r="G2760" i="2" s="1"/>
  <c r="F1091" i="2"/>
  <c r="G1091" i="2" s="1"/>
  <c r="F948" i="2"/>
  <c r="G948" i="2" s="1"/>
  <c r="F2253" i="2"/>
  <c r="G2253" i="2" s="1"/>
  <c r="F1538" i="2"/>
  <c r="G1538" i="2" s="1"/>
  <c r="F1709" i="2"/>
  <c r="G1709" i="2" s="1"/>
  <c r="F839" i="2"/>
  <c r="G839" i="2" s="1"/>
  <c r="F2886" i="2"/>
  <c r="G2886" i="2" s="1"/>
  <c r="F1042" i="2"/>
  <c r="G1042" i="2" s="1"/>
  <c r="F2639" i="2"/>
  <c r="G2639" i="2" s="1"/>
  <c r="F492" i="2"/>
  <c r="G492" i="2" s="1"/>
  <c r="F988" i="2"/>
  <c r="G988" i="2" s="1"/>
  <c r="F101" i="2"/>
  <c r="G101" i="2" s="1"/>
  <c r="F1931" i="2"/>
  <c r="G1931" i="2" s="1"/>
  <c r="F1097" i="2"/>
  <c r="G1097" i="2" s="1"/>
  <c r="F916" i="2"/>
  <c r="G916" i="2" s="1"/>
  <c r="F626" i="2"/>
  <c r="G626" i="2" s="1"/>
  <c r="F803" i="2"/>
  <c r="G803" i="2" s="1"/>
  <c r="F702" i="2"/>
  <c r="G702" i="2" s="1"/>
  <c r="F581" i="2"/>
  <c r="G581" i="2" s="1"/>
  <c r="F2294" i="2"/>
  <c r="G2294" i="2" s="1"/>
  <c r="F1305" i="2"/>
  <c r="G1305" i="2" s="1"/>
  <c r="F412" i="2"/>
  <c r="G412" i="2" s="1"/>
  <c r="F539" i="2"/>
  <c r="G539" i="2" s="1"/>
  <c r="F1694" i="2"/>
  <c r="G1694" i="2" s="1"/>
  <c r="F1878" i="2"/>
  <c r="G1878" i="2" s="1"/>
  <c r="F1929" i="2"/>
  <c r="G1929" i="2" s="1"/>
  <c r="F2390" i="2"/>
  <c r="G2390" i="2" s="1"/>
  <c r="F178" i="2"/>
  <c r="G178" i="2" s="1"/>
  <c r="F1996" i="2"/>
  <c r="G1996" i="2" s="1"/>
  <c r="F1479" i="2"/>
  <c r="G1479" i="2" s="1"/>
  <c r="F2473" i="2"/>
  <c r="G2473" i="2" s="1"/>
  <c r="F1190" i="2"/>
  <c r="G1190" i="2" s="1"/>
  <c r="F2543" i="2"/>
  <c r="G2543" i="2" s="1"/>
  <c r="F2181" i="2"/>
  <c r="G2181" i="2" s="1"/>
  <c r="F2311" i="2"/>
  <c r="G2311" i="2" s="1"/>
  <c r="F1224" i="2"/>
  <c r="G1224" i="2" s="1"/>
  <c r="F1906" i="2"/>
  <c r="G1906" i="2" s="1"/>
  <c r="F1340" i="2"/>
  <c r="G1340" i="2" s="1"/>
  <c r="F240" i="2"/>
  <c r="G240" i="2" s="1"/>
  <c r="F778" i="2"/>
  <c r="G778" i="2" s="1"/>
  <c r="F1951" i="2"/>
  <c r="G1951" i="2" s="1"/>
  <c r="F265" i="2"/>
  <c r="G265" i="2" s="1"/>
  <c r="F2041" i="2"/>
  <c r="G2041" i="2" s="1"/>
  <c r="F652" i="2"/>
  <c r="G652" i="2" s="1"/>
  <c r="F851" i="2"/>
  <c r="G851" i="2" s="1"/>
  <c r="F2386" i="2"/>
  <c r="G2386" i="2" s="1"/>
  <c r="F2203" i="2"/>
  <c r="G2203" i="2" s="1"/>
  <c r="F2374" i="2"/>
  <c r="G2374" i="2" s="1"/>
  <c r="F1283" i="2"/>
  <c r="G1283" i="2" s="1"/>
  <c r="F390" i="2"/>
  <c r="G390" i="2" s="1"/>
  <c r="F1997" i="2"/>
  <c r="G1997" i="2" s="1"/>
  <c r="F266" i="2"/>
  <c r="G266" i="2" s="1"/>
  <c r="F2247" i="2"/>
  <c r="G2247" i="2" s="1"/>
  <c r="F2130" i="2"/>
  <c r="G2130" i="2" s="1"/>
  <c r="F2321" i="2"/>
  <c r="G2321" i="2" s="1"/>
  <c r="F362" i="2"/>
  <c r="G362" i="2" s="1"/>
  <c r="F1412" i="2"/>
  <c r="G1412" i="2" s="1"/>
  <c r="F1119" i="2"/>
  <c r="G1119" i="2" s="1"/>
  <c r="F2159" i="2"/>
  <c r="G2159" i="2" s="1"/>
  <c r="F1206" i="2"/>
  <c r="G1206" i="2" s="1"/>
  <c r="F493" i="2"/>
  <c r="G493" i="2" s="1"/>
  <c r="F718" i="2"/>
  <c r="G718" i="2" s="1"/>
  <c r="F747" i="2"/>
  <c r="G747" i="2" s="1"/>
  <c r="F869" i="2"/>
  <c r="G869" i="2" s="1"/>
  <c r="F1320" i="2"/>
  <c r="G1320" i="2" s="1"/>
  <c r="F436" i="2"/>
  <c r="G436" i="2" s="1"/>
  <c r="F507" i="2"/>
  <c r="G507" i="2" s="1"/>
  <c r="F860" i="2"/>
  <c r="G860" i="2" s="1"/>
  <c r="F709" i="2"/>
  <c r="G709" i="2" s="1"/>
  <c r="F391" i="2"/>
  <c r="G391" i="2" s="1"/>
  <c r="F848" i="2"/>
  <c r="G848" i="2" s="1"/>
  <c r="F672" i="2"/>
  <c r="G672" i="2" s="1"/>
  <c r="F472" i="2"/>
  <c r="G472" i="2" s="1"/>
  <c r="F2821" i="2"/>
  <c r="G2821" i="2" s="1"/>
  <c r="F730" i="2"/>
  <c r="G730" i="2" s="1"/>
  <c r="F1053" i="2"/>
  <c r="G1053" i="2" s="1"/>
  <c r="F1490" i="2"/>
  <c r="G1490" i="2" s="1"/>
  <c r="F733" i="2"/>
  <c r="G733" i="2" s="1"/>
  <c r="F734" i="2"/>
  <c r="G734" i="2" s="1"/>
  <c r="F1071" i="2"/>
  <c r="G1071" i="2" s="1"/>
  <c r="F894" i="2"/>
  <c r="G894" i="2" s="1"/>
  <c r="F1716" i="2"/>
  <c r="G1716" i="2" s="1"/>
  <c r="F2392" i="2"/>
  <c r="G2392" i="2" s="1"/>
  <c r="F2170" i="2"/>
  <c r="G2170" i="2" s="1"/>
  <c r="F2002" i="2"/>
  <c r="G2002" i="2" s="1"/>
  <c r="F2028" i="2"/>
  <c r="G2028" i="2" s="1"/>
  <c r="F2115" i="2"/>
  <c r="G2115" i="2" s="1"/>
  <c r="F2180" i="2"/>
  <c r="G2180" i="2" s="1"/>
  <c r="F673" i="2"/>
  <c r="G673" i="2" s="1"/>
  <c r="F2556" i="2"/>
  <c r="G2556" i="2" s="1"/>
  <c r="F748" i="2"/>
  <c r="G748" i="2" s="1"/>
  <c r="F1774" i="2"/>
  <c r="G1774" i="2" s="1"/>
  <c r="F1618" i="2"/>
  <c r="G1618" i="2" s="1"/>
  <c r="F1178" i="2"/>
  <c r="G1178" i="2" s="1"/>
  <c r="F1361" i="2"/>
  <c r="G1361" i="2" s="1"/>
  <c r="F2604" i="2"/>
  <c r="G2604" i="2" s="1"/>
  <c r="F2689" i="2"/>
  <c r="G2689" i="2" s="1"/>
  <c r="F2399" i="2"/>
  <c r="G2399" i="2" s="1"/>
  <c r="F2205" i="2"/>
  <c r="G2205" i="2" s="1"/>
  <c r="F1060" i="2"/>
  <c r="G1060" i="2" s="1"/>
  <c r="F307" i="2"/>
  <c r="G307" i="2" s="1"/>
  <c r="F3026" i="2"/>
  <c r="G3026" i="2" s="1"/>
  <c r="F2466" i="2"/>
  <c r="G2466" i="2" s="1"/>
  <c r="F2626" i="2"/>
  <c r="G2626" i="2" s="1"/>
  <c r="F2307" i="2"/>
  <c r="G2307" i="2" s="1"/>
  <c r="F1530" i="2"/>
  <c r="G1530" i="2" s="1"/>
  <c r="F977" i="2"/>
  <c r="G977" i="2" s="1"/>
  <c r="F382" i="2"/>
  <c r="G382" i="2" s="1"/>
  <c r="F1727" i="2"/>
  <c r="G1727" i="2" s="1"/>
  <c r="F773" i="2"/>
  <c r="G773" i="2" s="1"/>
  <c r="F192" i="2"/>
  <c r="G192" i="2" s="1"/>
  <c r="F1611" i="2"/>
  <c r="G1611" i="2" s="1"/>
  <c r="F755" i="2"/>
  <c r="G755" i="2" s="1"/>
  <c r="F1987" i="2"/>
  <c r="G1987" i="2" s="1"/>
  <c r="F1400" i="2"/>
  <c r="G1400" i="2" s="1"/>
  <c r="F223" i="2"/>
  <c r="G223" i="2" s="1"/>
  <c r="F2973" i="2"/>
  <c r="G2973" i="2" s="1"/>
  <c r="F2393" i="2"/>
  <c r="G2393" i="2" s="1"/>
  <c r="F219" i="2"/>
  <c r="G219" i="2" s="1"/>
  <c r="F2657" i="2"/>
  <c r="G2657" i="2" s="1"/>
  <c r="F2204" i="2"/>
  <c r="G2204" i="2" s="1"/>
  <c r="F2267" i="2"/>
  <c r="G2267" i="2" s="1"/>
  <c r="F263" i="2"/>
  <c r="G263" i="2" s="1"/>
  <c r="F1766" i="2"/>
  <c r="G1766" i="2" s="1"/>
  <c r="F2758" i="2"/>
  <c r="G2758" i="2" s="1"/>
  <c r="F2964" i="2"/>
  <c r="G2964" i="2" s="1"/>
  <c r="F1476" i="2"/>
  <c r="G1476" i="2" s="1"/>
  <c r="F1955" i="2"/>
  <c r="G1955" i="2" s="1"/>
  <c r="F2272" i="2"/>
  <c r="G2272" i="2" s="1"/>
  <c r="F1050" i="2"/>
  <c r="G1050" i="2" s="1"/>
  <c r="F632" i="2"/>
  <c r="G632" i="2" s="1"/>
  <c r="F2678" i="2"/>
  <c r="G2678" i="2" s="1"/>
  <c r="F1196" i="2"/>
  <c r="G1196" i="2" s="1"/>
  <c r="F1872" i="2"/>
  <c r="G1872" i="2" s="1"/>
  <c r="F1480" i="2"/>
  <c r="G1480" i="2" s="1"/>
  <c r="F2075" i="2"/>
  <c r="G2075" i="2" s="1"/>
  <c r="F3016" i="2"/>
  <c r="G3016" i="2" s="1"/>
  <c r="F2589" i="2"/>
  <c r="G2589" i="2" s="1"/>
  <c r="F2659" i="2"/>
  <c r="G2659" i="2" s="1"/>
  <c r="F1006" i="2"/>
  <c r="G1006" i="2" s="1"/>
  <c r="F2230" i="2"/>
  <c r="G2230" i="2" s="1"/>
  <c r="F2140" i="2"/>
  <c r="G2140" i="2" s="1"/>
  <c r="F2939" i="2"/>
  <c r="G2939" i="2" s="1"/>
  <c r="F2747" i="2"/>
  <c r="G2747" i="2" s="1"/>
  <c r="F2616" i="2"/>
  <c r="G2616" i="2" s="1"/>
  <c r="F2611" i="2"/>
  <c r="G2611" i="2" s="1"/>
  <c r="F2377" i="2"/>
  <c r="G2377" i="2" s="1"/>
  <c r="F2907" i="2"/>
  <c r="G2907" i="2" s="1"/>
  <c r="F935" i="2"/>
  <c r="G935" i="2" s="1"/>
  <c r="F2945" i="2"/>
  <c r="G2945" i="2" s="1"/>
  <c r="F1334" i="2"/>
  <c r="G1334" i="2" s="1"/>
  <c r="F2720" i="2"/>
  <c r="G2720" i="2" s="1"/>
  <c r="F835" i="2"/>
  <c r="G835" i="2" s="1"/>
  <c r="F2905" i="2"/>
  <c r="G2905" i="2" s="1"/>
  <c r="F1113" i="2"/>
  <c r="G1113" i="2" s="1"/>
  <c r="F3005" i="2"/>
  <c r="G3005" i="2" s="1"/>
  <c r="F1948" i="2"/>
  <c r="G1948" i="2" s="1"/>
  <c r="F84" i="2"/>
  <c r="G84" i="2" s="1"/>
  <c r="F822" i="2"/>
  <c r="G822" i="2" s="1"/>
  <c r="F808" i="2"/>
  <c r="G808" i="2" s="1"/>
  <c r="F663" i="2"/>
  <c r="G663" i="2" s="1"/>
  <c r="F2418" i="2"/>
  <c r="G2418" i="2" s="1"/>
  <c r="F2687" i="2"/>
  <c r="G2687" i="2" s="1"/>
  <c r="F2478" i="2"/>
  <c r="G2478" i="2" s="1"/>
  <c r="F1597" i="2"/>
  <c r="G1597" i="2" s="1"/>
  <c r="F2520" i="2"/>
  <c r="G2520" i="2" s="1"/>
  <c r="F2692" i="2"/>
  <c r="G2692" i="2" s="1"/>
  <c r="F473" i="2"/>
  <c r="G473" i="2" s="1"/>
  <c r="F2863" i="2"/>
  <c r="G2863" i="2" s="1"/>
  <c r="F949" i="2"/>
  <c r="G949" i="2" s="1"/>
  <c r="F18" i="2"/>
  <c r="G18" i="2" s="1"/>
  <c r="F19" i="2"/>
  <c r="G19" i="2" s="1"/>
  <c r="F2304" i="2"/>
  <c r="G2304" i="2" s="1"/>
  <c r="F241" i="2"/>
  <c r="G241" i="2" s="1"/>
  <c r="F494" i="2"/>
  <c r="G494" i="2" s="1"/>
  <c r="F422" i="2"/>
  <c r="G422" i="2" s="1"/>
  <c r="F20" i="2"/>
  <c r="G20" i="2" s="1"/>
  <c r="F311" i="2"/>
  <c r="G311" i="2" s="1"/>
  <c r="F1983" i="2"/>
  <c r="G1983" i="2" s="1"/>
  <c r="F794" i="2"/>
  <c r="G794" i="2" s="1"/>
  <c r="F1314" i="2"/>
  <c r="G1314" i="2" s="1"/>
  <c r="F852" i="2"/>
  <c r="G852" i="2" s="1"/>
  <c r="F2190" i="2"/>
  <c r="G2190" i="2" s="1"/>
  <c r="F945" i="2"/>
  <c r="G945" i="2" s="1"/>
  <c r="F629" i="2"/>
  <c r="G629" i="2" s="1"/>
  <c r="F2156" i="2"/>
  <c r="G2156" i="2" s="1"/>
  <c r="F1309" i="2"/>
  <c r="G1309" i="2" s="1"/>
  <c r="F2567" i="2"/>
  <c r="G2567" i="2" s="1"/>
  <c r="F484" i="2"/>
  <c r="G484" i="2" s="1"/>
  <c r="F1781" i="2"/>
  <c r="G1781" i="2" s="1"/>
  <c r="F2364" i="2"/>
  <c r="G2364" i="2" s="1"/>
  <c r="F2782" i="2"/>
  <c r="G2782" i="2" s="1"/>
  <c r="F782" i="2"/>
  <c r="G782" i="2" s="1"/>
  <c r="F1328" i="2"/>
  <c r="G1328" i="2" s="1"/>
  <c r="F1854" i="2"/>
  <c r="G1854" i="2" s="1"/>
  <c r="F487" i="2"/>
  <c r="G487" i="2" s="1"/>
  <c r="F437" i="2"/>
  <c r="G437" i="2" s="1"/>
  <c r="F1477" i="2"/>
  <c r="G1477" i="2" s="1"/>
  <c r="F719" i="2"/>
  <c r="G719" i="2" s="1"/>
  <c r="F2324" i="2"/>
  <c r="G2324" i="2" s="1"/>
  <c r="F2949" i="2"/>
  <c r="G2949" i="2" s="1"/>
  <c r="F2266" i="2"/>
  <c r="G2266" i="2" s="1"/>
  <c r="F2795" i="2"/>
  <c r="G2795" i="2" s="1"/>
  <c r="F2489" i="2"/>
  <c r="G2489" i="2" s="1"/>
  <c r="F2810" i="2"/>
  <c r="G2810" i="2" s="1"/>
  <c r="F2741" i="2"/>
  <c r="G2741" i="2" s="1"/>
  <c r="F2738" i="2"/>
  <c r="G2738" i="2" s="1"/>
  <c r="F2717" i="2"/>
  <c r="G2717" i="2" s="1"/>
  <c r="F1749" i="2"/>
  <c r="G1749" i="2" s="1"/>
  <c r="F2510" i="2"/>
  <c r="G2510" i="2" s="1"/>
  <c r="F1580" i="2"/>
  <c r="G1580" i="2" s="1"/>
  <c r="F1956" i="2"/>
  <c r="G1956" i="2" s="1"/>
  <c r="F1565" i="2"/>
  <c r="G1565" i="2" s="1"/>
  <c r="F2271" i="2"/>
  <c r="G2271" i="2" s="1"/>
  <c r="F950" i="2"/>
  <c r="G950" i="2" s="1"/>
  <c r="F2570" i="2"/>
  <c r="G2570" i="2" s="1"/>
  <c r="F2835" i="2"/>
  <c r="G2835" i="2" s="1"/>
  <c r="F1823" i="2"/>
  <c r="G1823" i="2" s="1"/>
  <c r="F1399" i="2"/>
  <c r="G1399" i="2" s="1"/>
  <c r="F2199" i="2"/>
  <c r="G2199" i="2" s="1"/>
  <c r="F1421" i="2"/>
  <c r="G1421" i="2" s="1"/>
  <c r="F2653" i="2"/>
  <c r="G2653" i="2" s="1"/>
  <c r="F2893" i="2"/>
  <c r="G2893" i="2" s="1"/>
  <c r="F742" i="2"/>
  <c r="G742" i="2" s="1"/>
  <c r="F2248" i="2"/>
  <c r="G2248" i="2" s="1"/>
  <c r="F2361" i="2"/>
  <c r="G2361" i="2" s="1"/>
  <c r="F2714" i="2"/>
  <c r="G2714" i="2" s="1"/>
  <c r="F1964" i="2"/>
  <c r="G1964" i="2" s="1"/>
  <c r="F2725" i="2"/>
  <c r="G2725" i="2" s="1"/>
  <c r="F2809" i="2"/>
  <c r="G2809" i="2" s="1"/>
  <c r="F413" i="2"/>
  <c r="G413" i="2" s="1"/>
  <c r="F1164" i="2"/>
  <c r="G1164" i="2" s="1"/>
  <c r="F2413" i="2"/>
  <c r="G2413" i="2" s="1"/>
  <c r="F2039" i="2"/>
  <c r="G2039" i="2" s="1"/>
  <c r="F2535" i="2"/>
  <c r="G2535" i="2" s="1"/>
  <c r="F1636" i="2"/>
  <c r="G1636" i="2" s="1"/>
  <c r="F2332" i="2"/>
  <c r="G2332" i="2" s="1"/>
  <c r="F1098" i="2"/>
  <c r="G1098" i="2" s="1"/>
  <c r="F1194" i="2"/>
  <c r="G1194" i="2" s="1"/>
  <c r="F360" i="2"/>
  <c r="G360" i="2" s="1"/>
  <c r="F102" i="2"/>
  <c r="G102" i="2" s="1"/>
  <c r="F653" i="2"/>
  <c r="G653" i="2" s="1"/>
  <c r="F2885" i="2"/>
  <c r="G2885" i="2" s="1"/>
  <c r="F179" i="2"/>
  <c r="G179" i="2" s="1"/>
  <c r="F1810" i="2"/>
  <c r="G1810" i="2" s="1"/>
  <c r="F414" i="2"/>
  <c r="G414" i="2" s="1"/>
  <c r="F2679" i="2"/>
  <c r="G2679" i="2" s="1"/>
  <c r="F767" i="2"/>
  <c r="G767" i="2" s="1"/>
  <c r="F2086" i="2"/>
  <c r="G2086" i="2" s="1"/>
  <c r="F647" i="2"/>
  <c r="G647" i="2" s="1"/>
  <c r="F1633" i="2"/>
  <c r="G1633" i="2" s="1"/>
  <c r="F291" i="2"/>
  <c r="G291" i="2" s="1"/>
  <c r="F1972" i="2"/>
  <c r="G1972" i="2" s="1"/>
  <c r="F103" i="2"/>
  <c r="G103" i="2" s="1"/>
  <c r="F1372" i="2"/>
  <c r="G1372" i="2" s="1"/>
  <c r="F1630" i="2"/>
  <c r="G1630" i="2" s="1"/>
  <c r="F384" i="2"/>
  <c r="G384" i="2" s="1"/>
  <c r="F2771" i="2"/>
  <c r="G2771" i="2" s="1"/>
  <c r="F242" i="2"/>
  <c r="G242" i="2" s="1"/>
  <c r="F1732" i="2"/>
  <c r="G1732" i="2" s="1"/>
  <c r="F133" i="2"/>
  <c r="G133" i="2" s="1"/>
  <c r="F2340" i="2"/>
  <c r="G2340" i="2" s="1"/>
  <c r="F1609" i="2"/>
  <c r="G1609" i="2" s="1"/>
  <c r="F1445" i="2"/>
  <c r="G1445" i="2" s="1"/>
  <c r="F1881" i="2"/>
  <c r="G1881" i="2" s="1"/>
  <c r="F2968" i="2"/>
  <c r="G2968" i="2" s="1"/>
  <c r="F1401" i="2"/>
  <c r="G1401" i="2" s="1"/>
  <c r="F1943" i="2"/>
  <c r="G1943" i="2" s="1"/>
  <c r="F2536" i="2"/>
  <c r="G2536" i="2" s="1"/>
  <c r="F2059" i="2"/>
  <c r="G2059" i="2" s="1"/>
  <c r="F2960" i="2"/>
  <c r="G2960" i="2" s="1"/>
  <c r="F1498" i="2"/>
  <c r="G1498" i="2" s="1"/>
  <c r="F2623" i="2"/>
  <c r="G2623" i="2" s="1"/>
  <c r="F2562" i="2"/>
  <c r="G2562" i="2" s="1"/>
  <c r="F1018" i="2"/>
  <c r="G1018" i="2" s="1"/>
  <c r="F2767" i="2"/>
  <c r="G2767" i="2" s="1"/>
  <c r="F568" i="2"/>
  <c r="G568" i="2" s="1"/>
  <c r="F1612" i="2"/>
  <c r="G1612" i="2" s="1"/>
  <c r="F1857" i="2"/>
  <c r="G1857" i="2" s="1"/>
  <c r="F2103" i="2"/>
  <c r="G2103" i="2" s="1"/>
  <c r="F2495" i="2"/>
  <c r="G2495" i="2" s="1"/>
  <c r="F762" i="2"/>
  <c r="G762" i="2" s="1"/>
  <c r="F981" i="2"/>
  <c r="G981" i="2" s="1"/>
  <c r="F2089" i="2"/>
  <c r="G2089" i="2" s="1"/>
  <c r="F986" i="2"/>
  <c r="G986" i="2" s="1"/>
  <c r="F786" i="2"/>
  <c r="G786" i="2" s="1"/>
  <c r="F1325" i="2"/>
  <c r="G1325" i="2" s="1"/>
  <c r="F2595" i="2"/>
  <c r="G2595" i="2" s="1"/>
  <c r="F1570" i="2"/>
  <c r="G1570" i="2" s="1"/>
  <c r="F2500" i="2"/>
  <c r="G2500" i="2" s="1"/>
  <c r="F1924" i="2"/>
  <c r="G1924" i="2" s="1"/>
  <c r="F2423" i="2"/>
  <c r="G2423" i="2" s="1"/>
  <c r="F2854" i="2"/>
  <c r="G2854" i="2" s="1"/>
  <c r="F2987" i="2"/>
  <c r="G2987" i="2" s="1"/>
  <c r="F3024" i="2"/>
  <c r="G3024" i="2" s="1"/>
  <c r="F706" i="2"/>
  <c r="G706" i="2" s="1"/>
  <c r="F1250" i="2"/>
  <c r="G1250" i="2" s="1"/>
  <c r="F1464" i="2"/>
  <c r="G1464" i="2" s="1"/>
  <c r="F1000" i="2"/>
  <c r="G1000" i="2" s="1"/>
  <c r="F700" i="2"/>
  <c r="G700" i="2" s="1"/>
  <c r="F938" i="2"/>
  <c r="G938" i="2" s="1"/>
  <c r="F1287" i="2"/>
  <c r="G1287" i="2" s="1"/>
  <c r="F104" i="2"/>
  <c r="G104" i="2" s="1"/>
  <c r="F2072" i="2"/>
  <c r="G2072" i="2" s="1"/>
  <c r="F2479" i="2"/>
  <c r="G2479" i="2" s="1"/>
  <c r="F686" i="2"/>
  <c r="G686" i="2" s="1"/>
  <c r="F1470" i="2"/>
  <c r="G1470" i="2" s="1"/>
  <c r="F1418" i="2"/>
  <c r="G1418" i="2" s="1"/>
  <c r="F2152" i="2"/>
  <c r="G2152" i="2" s="1"/>
  <c r="F2546" i="2"/>
  <c r="G2546" i="2" s="1"/>
  <c r="F1504" i="2"/>
  <c r="G1504" i="2" s="1"/>
  <c r="F1752" i="2"/>
  <c r="G1752" i="2" s="1"/>
  <c r="F2335" i="2"/>
  <c r="G2335" i="2" s="1"/>
  <c r="F2910" i="2"/>
  <c r="G2910" i="2" s="1"/>
  <c r="F2528" i="2"/>
  <c r="G2528" i="2" s="1"/>
  <c r="F369" i="2"/>
  <c r="G369" i="2" s="1"/>
  <c r="F1047" i="2"/>
  <c r="G1047" i="2" s="1"/>
  <c r="F1252" i="2"/>
  <c r="G1252" i="2" s="1"/>
  <c r="F1378" i="2"/>
  <c r="G1378" i="2" s="1"/>
  <c r="F1790" i="2"/>
  <c r="G1790" i="2" s="1"/>
  <c r="F508" i="2"/>
  <c r="G508" i="2" s="1"/>
  <c r="F1548" i="2"/>
  <c r="G1548" i="2" s="1"/>
  <c r="F2530" i="2"/>
  <c r="G2530" i="2" s="1"/>
  <c r="F815" i="2"/>
  <c r="G815" i="2" s="1"/>
  <c r="F2539" i="2"/>
  <c r="G2539" i="2" s="1"/>
  <c r="F2269" i="2"/>
  <c r="G2269" i="2" s="1"/>
  <c r="F1019" i="2"/>
  <c r="G1019" i="2" s="1"/>
  <c r="F2705" i="2"/>
  <c r="G2705" i="2" s="1"/>
  <c r="F877" i="2"/>
  <c r="G877" i="2" s="1"/>
  <c r="F105" i="2"/>
  <c r="G105" i="2" s="1"/>
  <c r="F2189" i="2"/>
  <c r="G2189" i="2" s="1"/>
  <c r="F1379" i="2"/>
  <c r="G1379" i="2" s="1"/>
  <c r="F2849" i="2"/>
  <c r="G2849" i="2" s="1"/>
  <c r="F1344" i="2"/>
  <c r="G1344" i="2" s="1"/>
  <c r="F21" i="2"/>
  <c r="G21" i="2" s="1"/>
  <c r="F22" i="2"/>
  <c r="G22" i="2" s="1"/>
  <c r="F2765" i="2"/>
  <c r="G2765" i="2" s="1"/>
  <c r="F1380" i="2"/>
  <c r="G1380" i="2" s="1"/>
  <c r="F1122" i="2"/>
  <c r="G1122" i="2" s="1"/>
  <c r="F597" i="2"/>
  <c r="G597" i="2" s="1"/>
  <c r="F23" i="2"/>
  <c r="G23" i="2" s="1"/>
  <c r="F1473" i="2"/>
  <c r="G1473" i="2" s="1"/>
  <c r="F2348" i="2"/>
  <c r="G2348" i="2" s="1"/>
  <c r="F1169" i="2"/>
  <c r="G1169" i="2" s="1"/>
  <c r="F710" i="2"/>
  <c r="G710" i="2" s="1"/>
  <c r="F951" i="2"/>
  <c r="G951" i="2" s="1"/>
  <c r="F1842" i="2"/>
  <c r="G1842" i="2" s="1"/>
  <c r="F312" i="2"/>
  <c r="G312" i="2" s="1"/>
  <c r="F180" i="2"/>
  <c r="G180" i="2" s="1"/>
  <c r="F509" i="2"/>
  <c r="G509" i="2" s="1"/>
  <c r="F927" i="2"/>
  <c r="G927" i="2" s="1"/>
  <c r="F1942" i="2"/>
  <c r="G1942" i="2" s="1"/>
  <c r="F582" i="2"/>
  <c r="G582" i="2" s="1"/>
  <c r="F2427" i="2"/>
  <c r="G2427" i="2" s="1"/>
  <c r="F1649" i="2"/>
  <c r="G1649" i="2" s="1"/>
  <c r="F2484" i="2"/>
  <c r="G2484" i="2" s="1"/>
  <c r="F1777" i="2"/>
  <c r="G1777" i="2" s="1"/>
  <c r="F1913" i="2"/>
  <c r="G1913" i="2" s="1"/>
  <c r="F2356" i="2"/>
  <c r="G2356" i="2" s="1"/>
  <c r="F1701" i="2"/>
  <c r="G1701" i="2" s="1"/>
  <c r="F1292" i="2"/>
  <c r="G1292" i="2" s="1"/>
  <c r="F2032" i="2"/>
  <c r="G2032" i="2" s="1"/>
  <c r="F540" i="2"/>
  <c r="G540" i="2" s="1"/>
  <c r="F1474" i="2"/>
  <c r="G1474" i="2" s="1"/>
  <c r="F1891" i="2"/>
  <c r="G1891" i="2" s="1"/>
  <c r="F2013" i="2"/>
  <c r="G2013" i="2" s="1"/>
  <c r="F2369" i="2"/>
  <c r="G2369" i="2" s="1"/>
  <c r="F769" i="2"/>
  <c r="G769" i="2" s="1"/>
  <c r="F827" i="2"/>
  <c r="G827" i="2" s="1"/>
  <c r="F2358" i="2"/>
  <c r="G2358" i="2" s="1"/>
  <c r="F2483" i="2"/>
  <c r="G2483" i="2" s="1"/>
  <c r="F1641" i="2"/>
  <c r="G1641" i="2" s="1"/>
  <c r="F2009" i="2"/>
  <c r="G2009" i="2" s="1"/>
  <c r="F1639" i="2"/>
  <c r="G1639" i="2" s="1"/>
  <c r="F2288" i="2"/>
  <c r="G2288" i="2" s="1"/>
  <c r="F1656" i="2"/>
  <c r="G1656" i="2" s="1"/>
  <c r="F1619" i="2"/>
  <c r="G1619" i="2" s="1"/>
  <c r="F1896" i="2"/>
  <c r="G1896" i="2" s="1"/>
  <c r="F1610" i="2"/>
  <c r="G1610" i="2" s="1"/>
  <c r="F583" i="2"/>
  <c r="G583" i="2" s="1"/>
  <c r="F505" i="2"/>
  <c r="G505" i="2" s="1"/>
  <c r="F1792" i="2"/>
  <c r="G1792" i="2" s="1"/>
  <c r="F106" i="2"/>
  <c r="G106" i="2" s="1"/>
  <c r="F774" i="2"/>
  <c r="G774" i="2" s="1"/>
  <c r="F2120" i="2"/>
  <c r="G2120" i="2" s="1"/>
  <c r="F932" i="2"/>
  <c r="G932" i="2" s="1"/>
  <c r="F569" i="2"/>
  <c r="G569" i="2" s="1"/>
  <c r="F2314" i="2"/>
  <c r="G2314" i="2" s="1"/>
  <c r="F2135" i="2"/>
  <c r="G2135" i="2" s="1"/>
  <c r="F2289" i="2"/>
  <c r="G2289" i="2" s="1"/>
  <c r="F1569" i="2"/>
  <c r="G1569" i="2" s="1"/>
  <c r="F127" i="2"/>
  <c r="G127" i="2" s="1"/>
  <c r="F1744" i="2"/>
  <c r="G1744" i="2" s="1"/>
  <c r="F370" i="2"/>
  <c r="G370" i="2" s="1"/>
  <c r="F2116" i="2"/>
  <c r="G2116" i="2" s="1"/>
  <c r="F2102" i="2"/>
  <c r="G2102" i="2" s="1"/>
  <c r="F2238" i="2"/>
  <c r="G2238" i="2" s="1"/>
  <c r="F502" i="2"/>
  <c r="G502" i="2" s="1"/>
  <c r="F1600" i="2"/>
  <c r="G1600" i="2" s="1"/>
  <c r="F1449" i="2"/>
  <c r="G1449" i="2" s="1"/>
  <c r="F2150" i="2"/>
  <c r="G2150" i="2" s="1"/>
  <c r="F1713" i="2"/>
  <c r="G1713" i="2" s="1"/>
  <c r="F598" i="2"/>
  <c r="G598" i="2" s="1"/>
  <c r="F788" i="2"/>
  <c r="G788" i="2" s="1"/>
  <c r="F619" i="2"/>
  <c r="G619" i="2" s="1"/>
  <c r="F952" i="2"/>
  <c r="G952" i="2" s="1"/>
  <c r="F510" i="2"/>
  <c r="G510" i="2" s="1"/>
  <c r="F313" i="2"/>
  <c r="G313" i="2" s="1"/>
  <c r="F470" i="2"/>
  <c r="G470" i="2" s="1"/>
  <c r="F2519" i="2"/>
  <c r="G2519" i="2" s="1"/>
  <c r="F1186" i="2"/>
  <c r="G1186" i="2" s="1"/>
  <c r="F1253" i="2"/>
  <c r="G1253" i="2" s="1"/>
  <c r="F1574" i="2"/>
  <c r="G1574" i="2" s="1"/>
  <c r="F267" i="2"/>
  <c r="G267" i="2" s="1"/>
  <c r="F1231" i="2"/>
  <c r="G1231" i="2" s="1"/>
  <c r="F134" i="2"/>
  <c r="G134" i="2" s="1"/>
  <c r="F1295" i="2"/>
  <c r="G1295" i="2" s="1"/>
  <c r="F570" i="2"/>
  <c r="G570" i="2" s="1"/>
  <c r="F1807" i="2"/>
  <c r="G1807" i="2" s="1"/>
  <c r="F2211" i="2"/>
  <c r="G2211" i="2" s="1"/>
  <c r="F337" i="2"/>
  <c r="G337" i="2" s="1"/>
  <c r="F553" i="2"/>
  <c r="G553" i="2" s="1"/>
  <c r="F1126" i="2"/>
  <c r="G1126" i="2" s="1"/>
  <c r="F2632" i="2"/>
  <c r="G2632" i="2" s="1"/>
  <c r="F1429" i="2"/>
  <c r="G1429" i="2" s="1"/>
  <c r="F438" i="2"/>
  <c r="G438" i="2" s="1"/>
  <c r="F631" i="2"/>
  <c r="G631" i="2" s="1"/>
  <c r="F749" i="2"/>
  <c r="G749" i="2" s="1"/>
  <c r="F2410" i="2"/>
  <c r="G2410" i="2" s="1"/>
  <c r="F1296" i="2"/>
  <c r="G1296" i="2" s="1"/>
  <c r="F419" i="2"/>
  <c r="G419" i="2" s="1"/>
  <c r="F1357" i="2"/>
  <c r="G1357" i="2" s="1"/>
  <c r="F796" i="2"/>
  <c r="G796" i="2" s="1"/>
  <c r="F40" i="2"/>
  <c r="G40" i="2" s="1"/>
  <c r="F722" i="2"/>
  <c r="G722" i="2" s="1"/>
  <c r="F2006" i="2"/>
  <c r="G2006" i="2" s="1"/>
  <c r="F863" i="2"/>
  <c r="G863" i="2" s="1"/>
  <c r="F2768" i="2"/>
  <c r="G2768" i="2" s="1"/>
  <c r="F2215" i="2"/>
  <c r="G2215" i="2" s="1"/>
  <c r="F2213" i="2"/>
  <c r="G2213" i="2" s="1"/>
  <c r="F3032" i="2"/>
  <c r="G3032" i="2" s="1"/>
  <c r="F1038" i="2"/>
  <c r="G1038" i="2" s="1"/>
  <c r="F2638" i="2"/>
  <c r="G2638" i="2" s="1"/>
  <c r="F2388" i="2"/>
  <c r="G2388" i="2" s="1"/>
  <c r="F613" i="2"/>
  <c r="G613" i="2" s="1"/>
  <c r="F2080" i="2"/>
  <c r="G2080" i="2" s="1"/>
  <c r="F779" i="2"/>
  <c r="G779" i="2" s="1"/>
  <c r="F1204" i="2"/>
  <c r="G1204" i="2" s="1"/>
  <c r="F858" i="2"/>
  <c r="G858" i="2" s="1"/>
  <c r="F1318" i="2"/>
  <c r="G1318" i="2" s="1"/>
  <c r="F861" i="2"/>
  <c r="G861" i="2" s="1"/>
  <c r="F2615" i="2"/>
  <c r="G2615" i="2" s="1"/>
  <c r="F1040" i="2"/>
  <c r="G1040" i="2" s="1"/>
  <c r="F1132" i="2"/>
  <c r="G1132" i="2" s="1"/>
  <c r="F2342" i="2"/>
  <c r="G2342" i="2" s="1"/>
  <c r="F2301" i="2"/>
  <c r="G2301" i="2" s="1"/>
  <c r="F2815" i="2"/>
  <c r="G2815" i="2" s="1"/>
  <c r="F3013" i="2"/>
  <c r="G3013" i="2" s="1"/>
  <c r="F2522" i="2"/>
  <c r="G2522" i="2" s="1"/>
  <c r="F2339" i="2"/>
  <c r="G2339" i="2" s="1"/>
  <c r="F34" i="2"/>
  <c r="G34" i="2" s="1"/>
  <c r="F80" i="2"/>
  <c r="G80" i="2" s="1"/>
  <c r="F1230" i="2"/>
  <c r="G1230" i="2" s="1"/>
  <c r="F1747" i="2"/>
  <c r="G1747" i="2" s="1"/>
  <c r="F1404" i="2"/>
  <c r="G1404" i="2" s="1"/>
  <c r="F2251" i="2"/>
  <c r="G2251" i="2" s="1"/>
  <c r="F2963" i="2"/>
  <c r="G2963" i="2" s="1"/>
  <c r="F1769" i="2"/>
  <c r="G1769" i="2" s="1"/>
  <c r="F1333" i="2"/>
  <c r="G1333" i="2" s="1"/>
  <c r="F522" i="2"/>
  <c r="G522" i="2" s="1"/>
  <c r="F1566" i="2"/>
  <c r="G1566" i="2" s="1"/>
  <c r="F1258" i="2"/>
  <c r="G1258" i="2" s="1"/>
  <c r="F1820" i="2"/>
  <c r="G1820" i="2" s="1"/>
  <c r="F2902" i="2"/>
  <c r="G2902" i="2" s="1"/>
  <c r="F759" i="2"/>
  <c r="G759" i="2" s="1"/>
  <c r="F2951" i="2"/>
  <c r="G2951" i="2" s="1"/>
  <c r="F1468" i="2"/>
  <c r="G1468" i="2" s="1"/>
  <c r="F2700" i="2"/>
  <c r="G2700" i="2" s="1"/>
  <c r="F746" i="2"/>
  <c r="G746" i="2" s="1"/>
  <c r="F2918" i="2"/>
  <c r="G2918" i="2" s="1"/>
  <c r="F1347" i="2"/>
  <c r="G1347" i="2" s="1"/>
  <c r="F2857" i="2"/>
  <c r="G2857" i="2" s="1"/>
  <c r="F1195" i="2"/>
  <c r="G1195" i="2" s="1"/>
  <c r="F2580" i="2"/>
  <c r="G2580" i="2" s="1"/>
  <c r="F2129" i="2"/>
  <c r="G2129" i="2" s="1"/>
  <c r="F2651" i="2"/>
  <c r="G2651" i="2" s="1"/>
  <c r="F2896" i="2"/>
  <c r="G2896" i="2" s="1"/>
  <c r="F474" i="2"/>
  <c r="G474" i="2" s="1"/>
  <c r="F1141" i="2"/>
  <c r="G1141" i="2" s="1"/>
  <c r="F1051" i="2"/>
  <c r="G1051" i="2" s="1"/>
  <c r="F1455" i="2"/>
  <c r="G1455" i="2" s="1"/>
  <c r="F2873" i="2"/>
  <c r="G2873" i="2" s="1"/>
  <c r="F2950" i="2"/>
  <c r="G2950" i="2" s="1"/>
  <c r="F243" i="2"/>
  <c r="G243" i="2" s="1"/>
  <c r="F1163" i="2"/>
  <c r="G1163" i="2" s="1"/>
  <c r="F53" i="2"/>
  <c r="G53" i="2" s="1"/>
  <c r="F634" i="2"/>
  <c r="G634" i="2" s="1"/>
  <c r="F244" i="2"/>
  <c r="G244" i="2" s="1"/>
  <c r="F207" i="2"/>
  <c r="G207" i="2" s="1"/>
  <c r="F54" i="2"/>
  <c r="G54" i="2" s="1"/>
  <c r="F1496" i="2"/>
  <c r="G1496" i="2" s="1"/>
  <c r="F55" i="2"/>
  <c r="G55" i="2" s="1"/>
  <c r="F292" i="2"/>
  <c r="G292" i="2" s="1"/>
  <c r="F392" i="2"/>
  <c r="G392" i="2" s="1"/>
  <c r="F107" i="2"/>
  <c r="G107" i="2" s="1"/>
  <c r="F56" i="2"/>
  <c r="G56" i="2" s="1"/>
  <c r="F57" i="2"/>
  <c r="G57" i="2" s="1"/>
  <c r="F2245" i="2"/>
  <c r="G2245" i="2" s="1"/>
  <c r="F1228" i="2"/>
  <c r="G1228" i="2" s="1"/>
  <c r="F208" i="2"/>
  <c r="G208" i="2" s="1"/>
  <c r="F209" i="2"/>
  <c r="G209" i="2" s="1"/>
  <c r="F1259" i="2"/>
  <c r="G1259" i="2" s="1"/>
  <c r="F1262" i="2"/>
  <c r="G1262" i="2" s="1"/>
  <c r="F2165" i="2"/>
  <c r="G2165" i="2" s="1"/>
  <c r="F328" i="2"/>
  <c r="G328" i="2" s="1"/>
  <c r="F2168" i="2"/>
  <c r="G2168" i="2" s="1"/>
  <c r="F169" i="2"/>
  <c r="G169" i="2" s="1"/>
  <c r="F2319" i="2"/>
  <c r="G2319" i="2" s="1"/>
  <c r="F181" i="2"/>
  <c r="G181" i="2" s="1"/>
  <c r="F936" i="2"/>
  <c r="G936" i="2" s="1"/>
  <c r="F2145" i="2"/>
  <c r="G2145" i="2" s="1"/>
  <c r="F2764" i="2"/>
  <c r="G2764" i="2" s="1"/>
  <c r="F547" i="2"/>
  <c r="G547" i="2" s="1"/>
  <c r="F1700" i="2"/>
  <c r="G1700" i="2" s="1"/>
  <c r="F1533" i="2"/>
  <c r="G1533" i="2" s="1"/>
  <c r="F305" i="2"/>
  <c r="G305" i="2" s="1"/>
  <c r="F2353" i="2"/>
  <c r="G2353" i="2" s="1"/>
  <c r="F2948" i="2"/>
  <c r="G2948" i="2" s="1"/>
  <c r="F1345" i="2"/>
  <c r="G1345" i="2" s="1"/>
  <c r="F2167" i="2"/>
  <c r="G2167" i="2" s="1"/>
  <c r="F2763" i="2"/>
  <c r="G2763" i="2" s="1"/>
  <c r="F2268" i="2"/>
  <c r="G2268" i="2" s="1"/>
  <c r="F2778" i="2"/>
  <c r="G2778" i="2" s="1"/>
  <c r="F750" i="2"/>
  <c r="G750" i="2" s="1"/>
  <c r="F2703" i="2"/>
  <c r="G2703" i="2" s="1"/>
  <c r="F2680" i="2"/>
  <c r="G2680" i="2" s="1"/>
  <c r="F2751" i="2"/>
  <c r="G2751" i="2" s="1"/>
  <c r="F1779" i="2"/>
  <c r="G1779" i="2" s="1"/>
  <c r="F2326" i="2"/>
  <c r="G2326" i="2" s="1"/>
  <c r="F953" i="2"/>
  <c r="G953" i="2" s="1"/>
  <c r="F1628" i="2"/>
  <c r="G1628" i="2" s="1"/>
  <c r="F10" i="2"/>
  <c r="G10" i="2" s="1"/>
  <c r="F71" i="2"/>
  <c r="G71" i="2" s="1"/>
  <c r="F627" i="2"/>
  <c r="G627" i="2" s="1"/>
  <c r="F1244" i="2"/>
  <c r="G1244" i="2" s="1"/>
  <c r="F2414" i="2"/>
  <c r="G2414" i="2" s="1"/>
  <c r="F1813" i="2"/>
  <c r="G1813" i="2" s="1"/>
  <c r="F2884" i="2"/>
  <c r="G2884" i="2" s="1"/>
  <c r="F1886" i="2"/>
  <c r="G1886" i="2" s="1"/>
  <c r="F1173" i="2"/>
  <c r="G1173" i="2" s="1"/>
  <c r="F1938" i="2"/>
  <c r="G1938" i="2" s="1"/>
  <c r="F2372" i="2"/>
  <c r="G2372" i="2" s="1"/>
  <c r="F2779" i="2"/>
  <c r="G2779" i="2" s="1"/>
  <c r="F1607" i="2"/>
  <c r="G1607" i="2" s="1"/>
  <c r="F2540" i="2"/>
  <c r="G2540" i="2" s="1"/>
  <c r="F1873" i="2"/>
  <c r="G1873" i="2" s="1"/>
  <c r="F2674" i="2"/>
  <c r="G2674" i="2" s="1"/>
  <c r="F1274" i="2"/>
  <c r="G1274" i="2" s="1"/>
  <c r="F1787" i="2"/>
  <c r="G1787" i="2" s="1"/>
  <c r="F1275" i="2"/>
  <c r="G1275" i="2" s="1"/>
  <c r="F1788" i="2"/>
  <c r="G1788" i="2" s="1"/>
  <c r="F2696" i="2"/>
  <c r="G2696" i="2" s="1"/>
  <c r="F2834" i="2"/>
  <c r="G2834" i="2" s="1"/>
  <c r="F541" i="2"/>
  <c r="G541" i="2" s="1"/>
  <c r="F2147" i="2"/>
  <c r="G2147" i="2" s="1"/>
  <c r="F1572" i="2"/>
  <c r="G1572" i="2" s="1"/>
  <c r="F2442" i="2"/>
  <c r="G2442" i="2" s="1"/>
  <c r="F1689" i="2"/>
  <c r="G1689" i="2" s="1"/>
  <c r="F2496" i="2"/>
  <c r="G2496" i="2" s="1"/>
  <c r="F1088" i="2"/>
  <c r="G1088" i="2" s="1"/>
  <c r="F1911" i="2"/>
  <c r="G1911" i="2" s="1"/>
  <c r="F314" i="2"/>
  <c r="G314" i="2" s="1"/>
  <c r="F315" i="2"/>
  <c r="G315" i="2" s="1"/>
  <c r="F415" i="2"/>
  <c r="G415" i="2" s="1"/>
  <c r="F2161" i="2"/>
  <c r="G2161" i="2" s="1"/>
  <c r="F1754" i="2"/>
  <c r="G1754" i="2" s="1"/>
  <c r="F475" i="2"/>
  <c r="G475" i="2" s="1"/>
  <c r="F2752" i="2"/>
  <c r="G2752" i="2" s="1"/>
  <c r="F1008" i="2"/>
  <c r="G1008" i="2" s="1"/>
  <c r="F2064" i="2"/>
  <c r="G2064" i="2" s="1"/>
  <c r="F1081" i="2"/>
  <c r="G1081" i="2" s="1"/>
  <c r="F2008" i="2"/>
  <c r="G2008" i="2" s="1"/>
  <c r="F724" i="2"/>
  <c r="G724" i="2" s="1"/>
  <c r="F1696" i="2"/>
  <c r="G1696" i="2" s="1"/>
  <c r="F1725" i="2"/>
  <c r="G1725" i="2" s="1"/>
  <c r="F662" i="2"/>
  <c r="G662" i="2" s="1"/>
  <c r="F1388" i="2"/>
  <c r="G1388" i="2" s="1"/>
  <c r="F1323" i="2"/>
  <c r="G1323" i="2" s="1"/>
  <c r="F1427" i="2"/>
  <c r="G1427" i="2" s="1"/>
  <c r="F2737" i="2"/>
  <c r="G2737" i="2" s="1"/>
  <c r="F645" i="2"/>
  <c r="G645" i="2" s="1"/>
  <c r="F1772" i="2"/>
  <c r="G1772" i="2" s="1"/>
  <c r="F1093" i="2"/>
  <c r="G1093" i="2" s="1"/>
  <c r="F2494" i="2"/>
  <c r="G2494" i="2" s="1"/>
  <c r="F135" i="2"/>
  <c r="G135" i="2" s="1"/>
  <c r="F373" i="2"/>
  <c r="G373" i="2" s="1"/>
  <c r="F1657" i="2"/>
  <c r="G1657" i="2" s="1"/>
  <c r="F911" i="2"/>
  <c r="G911" i="2" s="1"/>
  <c r="F1453" i="2"/>
  <c r="G1453" i="2" s="1"/>
  <c r="F1293" i="2"/>
  <c r="G1293" i="2" s="1"/>
  <c r="F2961" i="2"/>
  <c r="G2961" i="2" s="1"/>
  <c r="F1236" i="2"/>
  <c r="G1236" i="2" s="1"/>
  <c r="F528" i="2"/>
  <c r="G528" i="2" s="1"/>
  <c r="F2119" i="2"/>
  <c r="G2119" i="2" s="1"/>
  <c r="F1963" i="2"/>
  <c r="G1963" i="2" s="1"/>
  <c r="F2953" i="2"/>
  <c r="G2953" i="2" s="1"/>
  <c r="F756" i="2"/>
  <c r="G756" i="2" s="1"/>
  <c r="F923" i="2"/>
  <c r="G923" i="2" s="1"/>
  <c r="F2644" i="2"/>
  <c r="G2644" i="2" s="1"/>
  <c r="F2456" i="2"/>
  <c r="G2456" i="2" s="1"/>
  <c r="F2729" i="2"/>
  <c r="G2729" i="2" s="1"/>
  <c r="F1526" i="2"/>
  <c r="G1526" i="2" s="1"/>
  <c r="F1678" i="2"/>
  <c r="G1678" i="2" s="1"/>
  <c r="F1708" i="2"/>
  <c r="G1708" i="2" s="1"/>
  <c r="F1958" i="2"/>
  <c r="G1958" i="2" s="1"/>
  <c r="F1745" i="2"/>
  <c r="G1745" i="2" s="1"/>
  <c r="F2777" i="2"/>
  <c r="G2777" i="2" s="1"/>
  <c r="F1697" i="2"/>
  <c r="G1697" i="2" s="1"/>
  <c r="F2349" i="2"/>
  <c r="G2349" i="2" s="1"/>
  <c r="F1620" i="2"/>
  <c r="G1620" i="2" s="1"/>
  <c r="F2198" i="2"/>
  <c r="G2198" i="2" s="1"/>
  <c r="F2954" i="2"/>
  <c r="G2954" i="2" s="1"/>
  <c r="F3001" i="2"/>
  <c r="G3001" i="2" s="1"/>
  <c r="F3021" i="2"/>
  <c r="G3021" i="2" s="1"/>
  <c r="F691" i="2"/>
  <c r="G691" i="2" s="1"/>
  <c r="F1041" i="2"/>
  <c r="G1041" i="2" s="1"/>
  <c r="F1217" i="2"/>
  <c r="G1217" i="2" s="1"/>
  <c r="F1211" i="2"/>
  <c r="G1211" i="2" s="1"/>
  <c r="F554" i="2"/>
  <c r="G554" i="2" s="1"/>
  <c r="F1370" i="2"/>
  <c r="G1370" i="2" s="1"/>
  <c r="F1576" i="2"/>
  <c r="G1576" i="2" s="1"/>
  <c r="F1515" i="2"/>
  <c r="G1515" i="2" s="1"/>
  <c r="F2366" i="2"/>
  <c r="G2366" i="2" s="1"/>
  <c r="F865" i="2"/>
  <c r="G865" i="2" s="1"/>
  <c r="F1954" i="2"/>
  <c r="G1954" i="2" s="1"/>
  <c r="F2273" i="2"/>
  <c r="G2273" i="2" s="1"/>
  <c r="F735" i="2"/>
  <c r="G735" i="2" s="1"/>
  <c r="F2246" i="2"/>
  <c r="G2246" i="2" s="1"/>
  <c r="F1508" i="2"/>
  <c r="G1508" i="2" s="1"/>
  <c r="F2071" i="2"/>
  <c r="G2071" i="2" s="1"/>
  <c r="F2919" i="2"/>
  <c r="G2919" i="2" s="1"/>
  <c r="F2343" i="2"/>
  <c r="G2343" i="2" s="1"/>
  <c r="F623" i="2"/>
  <c r="G623" i="2" s="1"/>
  <c r="F261" i="2"/>
  <c r="G261" i="2" s="1"/>
  <c r="F1605" i="2"/>
  <c r="G1605" i="2" s="1"/>
  <c r="F1791" i="2"/>
  <c r="G1791" i="2" s="1"/>
  <c r="F1191" i="2"/>
  <c r="G1191" i="2" s="1"/>
  <c r="F1614" i="2"/>
  <c r="G1614" i="2" s="1"/>
  <c r="F2707" i="2"/>
  <c r="G2707" i="2" s="1"/>
  <c r="F813" i="2"/>
  <c r="G813" i="2" s="1"/>
  <c r="F777" i="2"/>
  <c r="G777" i="2" s="1"/>
  <c r="F108" i="2"/>
  <c r="G108" i="2" s="1"/>
  <c r="F1654" i="2"/>
  <c r="G1654" i="2" s="1"/>
  <c r="F2617" i="2"/>
  <c r="G2617" i="2" s="1"/>
  <c r="F109" i="2"/>
  <c r="G109" i="2" s="1"/>
  <c r="F110" i="2"/>
  <c r="G110" i="2" s="1"/>
  <c r="F1757" i="2"/>
  <c r="G1757" i="2" s="1"/>
  <c r="F439" i="2"/>
  <c r="G439" i="2" s="1"/>
  <c r="F2872" i="2"/>
  <c r="G2872" i="2" s="1"/>
  <c r="F566" i="2"/>
  <c r="G566" i="2" s="1"/>
  <c r="F58" i="2"/>
  <c r="G58" i="2" s="1"/>
  <c r="F635" i="2"/>
  <c r="G635" i="2" s="1"/>
  <c r="F599" i="2"/>
  <c r="G599" i="2" s="1"/>
  <c r="F245" i="2"/>
  <c r="G245" i="2" s="1"/>
  <c r="F210" i="2"/>
  <c r="G210" i="2" s="1"/>
  <c r="F59" i="2"/>
  <c r="G59" i="2" s="1"/>
  <c r="F111" i="2"/>
  <c r="G111" i="2" s="1"/>
  <c r="F2813" i="2"/>
  <c r="G2813" i="2" s="1"/>
  <c r="F60" i="2"/>
  <c r="G60" i="2" s="1"/>
  <c r="F246" i="2"/>
  <c r="G246" i="2" s="1"/>
  <c r="F1547" i="2"/>
  <c r="G1547" i="2" s="1"/>
  <c r="F853" i="2"/>
  <c r="G853" i="2" s="1"/>
  <c r="F112" i="2"/>
  <c r="G112" i="2" s="1"/>
  <c r="F804" i="2"/>
  <c r="G804" i="2" s="1"/>
  <c r="F61" i="2"/>
  <c r="G61" i="2" s="1"/>
  <c r="F2409" i="2"/>
  <c r="G2409" i="2" s="1"/>
  <c r="F2085" i="2"/>
  <c r="G2085" i="2" s="1"/>
  <c r="F211" i="2"/>
  <c r="G211" i="2" s="1"/>
  <c r="F668" i="2"/>
  <c r="G668" i="2" s="1"/>
  <c r="F1874" i="2"/>
  <c r="G1874" i="2" s="1"/>
  <c r="F2023" i="2"/>
  <c r="G2023" i="2" s="1"/>
  <c r="F205" i="2"/>
  <c r="G205" i="2" s="1"/>
  <c r="F495" i="2"/>
  <c r="G495" i="2" s="1"/>
  <c r="F35" i="2"/>
  <c r="G35" i="2" s="1"/>
  <c r="F542" i="2"/>
  <c r="G542" i="2" s="1"/>
  <c r="F1932" i="2"/>
  <c r="G1932" i="2" s="1"/>
  <c r="F2079" i="2"/>
  <c r="G2079" i="2" s="1"/>
  <c r="F1022" i="2"/>
  <c r="G1022" i="2" s="1"/>
  <c r="F393" i="2"/>
  <c r="G393" i="2" s="1"/>
  <c r="F338" i="2"/>
  <c r="G338" i="2" s="1"/>
  <c r="F204" i="2"/>
  <c r="G204" i="2" s="1"/>
  <c r="F2310" i="2"/>
  <c r="G2310" i="2" s="1"/>
  <c r="F2565" i="2"/>
  <c r="G2565" i="2" s="1"/>
  <c r="F2081" i="2"/>
  <c r="G2081" i="2" s="1"/>
  <c r="F1065" i="2"/>
  <c r="G1065" i="2" s="1"/>
  <c r="F1049" i="2"/>
  <c r="G1049" i="2" s="1"/>
  <c r="F2293" i="2"/>
  <c r="G2293" i="2" s="1"/>
  <c r="F1356" i="2"/>
  <c r="G1356" i="2" s="1"/>
  <c r="F1897" i="2"/>
  <c r="G1897" i="2" s="1"/>
  <c r="F187" i="2"/>
  <c r="G187" i="2" s="1"/>
  <c r="F1428" i="2"/>
  <c r="G1428" i="2" s="1"/>
  <c r="F1382" i="2"/>
  <c r="G1382" i="2" s="1"/>
  <c r="F736" i="2"/>
  <c r="G736" i="2" s="1"/>
  <c r="F2796" i="2"/>
  <c r="G2796" i="2" s="1"/>
  <c r="F2193" i="2"/>
  <c r="G2193" i="2" s="1"/>
  <c r="F182" i="2"/>
  <c r="G182" i="2" s="1"/>
  <c r="F1263" i="2"/>
  <c r="G1263" i="2" s="1"/>
  <c r="F770" i="2"/>
  <c r="G770" i="2" s="1"/>
  <c r="F2331" i="2"/>
  <c r="G2331" i="2" s="1"/>
  <c r="F1144" i="2"/>
  <c r="G1144" i="2" s="1"/>
  <c r="F543" i="2"/>
  <c r="G543" i="2" s="1"/>
  <c r="F2051" i="2"/>
  <c r="G2051" i="2" s="1"/>
  <c r="F1432" i="2"/>
  <c r="G1432" i="2" s="1"/>
  <c r="F611" i="2"/>
  <c r="G611" i="2" s="1"/>
  <c r="F2490" i="2"/>
  <c r="G2490" i="2" s="1"/>
  <c r="F1288" i="2"/>
  <c r="G1288" i="2" s="1"/>
  <c r="F1733" i="2"/>
  <c r="G1733" i="2" s="1"/>
  <c r="F655" i="2"/>
  <c r="G655" i="2" s="1"/>
  <c r="F1494" i="2"/>
  <c r="G1494" i="2" s="1"/>
  <c r="F636" i="2"/>
  <c r="G636" i="2" s="1"/>
  <c r="F450" i="2"/>
  <c r="G450" i="2" s="1"/>
  <c r="F1728" i="2"/>
  <c r="G1728" i="2" s="1"/>
  <c r="F1550" i="2"/>
  <c r="G1550" i="2" s="1"/>
  <c r="F260" i="2"/>
  <c r="G260" i="2" s="1"/>
  <c r="F1146" i="2"/>
  <c r="G1146" i="2" s="1"/>
  <c r="F2169" i="2"/>
  <c r="G2169" i="2" s="1"/>
  <c r="F933" i="2"/>
  <c r="G933" i="2" s="1"/>
  <c r="F766" i="2"/>
  <c r="G766" i="2" s="1"/>
  <c r="F1261" i="2"/>
  <c r="G1261" i="2" s="1"/>
  <c r="F2157" i="2"/>
  <c r="G2157" i="2" s="1"/>
  <c r="F895" i="2"/>
  <c r="G895" i="2" s="1"/>
  <c r="F2052" i="2"/>
  <c r="G2052" i="2" s="1"/>
  <c r="F1092" i="2"/>
  <c r="G1092" i="2" s="1"/>
  <c r="F2154" i="2"/>
  <c r="G2154" i="2" s="1"/>
  <c r="F285" i="2"/>
  <c r="G285" i="2" s="1"/>
  <c r="F268" i="2"/>
  <c r="G268" i="2" s="1"/>
  <c r="F1251" i="2"/>
  <c r="G1251" i="2" s="1"/>
  <c r="F136" i="2"/>
  <c r="G136" i="2" s="1"/>
  <c r="F703" i="2"/>
  <c r="G703" i="2" s="1"/>
  <c r="F956" i="2"/>
  <c r="G956" i="2" s="1"/>
  <c r="F1969" i="2"/>
  <c r="G1969" i="2" s="1"/>
  <c r="F1329" i="2"/>
  <c r="G1329" i="2" s="1"/>
  <c r="F511" i="2"/>
  <c r="G511" i="2" s="1"/>
  <c r="F1950" i="2"/>
  <c r="G1950" i="2" s="1"/>
  <c r="F1028" i="2"/>
  <c r="G1028" i="2" s="1"/>
  <c r="F1959" i="2"/>
  <c r="G1959" i="2" s="1"/>
  <c r="F1342" i="2"/>
  <c r="G1342" i="2" s="1"/>
  <c r="F2232" i="2"/>
  <c r="G2232" i="2" s="1"/>
  <c r="F969" i="2"/>
  <c r="G969" i="2" s="1"/>
  <c r="F593" i="2"/>
  <c r="G593" i="2" s="1"/>
  <c r="F1373" i="2"/>
  <c r="G1373" i="2" s="1"/>
  <c r="F532" i="2"/>
  <c r="G532" i="2" s="1"/>
  <c r="F1430" i="2"/>
  <c r="G1430" i="2" s="1"/>
  <c r="F2031" i="2"/>
  <c r="G2031" i="2" s="1"/>
  <c r="F2016" i="2"/>
  <c r="G2016" i="2" s="1"/>
  <c r="F2457" i="2"/>
  <c r="G2457" i="2" s="1"/>
  <c r="F805" i="2"/>
  <c r="G805" i="2" s="1"/>
  <c r="F232" i="2"/>
  <c r="G232" i="2" s="1"/>
  <c r="F1750" i="2"/>
  <c r="G1750" i="2" s="1"/>
  <c r="F682" i="2"/>
  <c r="G682" i="2" s="1"/>
  <c r="F2527" i="2"/>
  <c r="G2527" i="2" s="1"/>
  <c r="F339" i="2"/>
  <c r="G339" i="2" s="1"/>
  <c r="F51" i="2"/>
  <c r="G51" i="2" s="1"/>
  <c r="F1551" i="2"/>
  <c r="G1551" i="2" s="1"/>
  <c r="F1443" i="2"/>
  <c r="G1443" i="2" s="1"/>
  <c r="F1007" i="2"/>
  <c r="G1007" i="2" s="1"/>
  <c r="F2641" i="2"/>
  <c r="G2641" i="2" s="1"/>
  <c r="F452" i="2"/>
  <c r="G452" i="2" s="1"/>
  <c r="F1157" i="2"/>
  <c r="G1157" i="2" s="1"/>
  <c r="F137" i="2"/>
  <c r="G137" i="2" s="1"/>
  <c r="F2437" i="2"/>
  <c r="G2437" i="2" s="1"/>
  <c r="F571" i="2"/>
  <c r="G571" i="2" s="1"/>
  <c r="F1870" i="2"/>
  <c r="G1870" i="2" s="1"/>
  <c r="F1123" i="2"/>
  <c r="G1123" i="2" s="1"/>
  <c r="F1085" i="2"/>
  <c r="G1085" i="2" s="1"/>
  <c r="F1057" i="2"/>
  <c r="G1057" i="2" s="1"/>
  <c r="F2308" i="2"/>
  <c r="G2308" i="2" s="1"/>
  <c r="F1753" i="2"/>
  <c r="G1753" i="2" s="1"/>
  <c r="F991" i="2"/>
  <c r="G991" i="2" s="1"/>
  <c r="F1083" i="2"/>
  <c r="G1083" i="2" s="1"/>
  <c r="F1272" i="2"/>
  <c r="G1272" i="2" s="1"/>
  <c r="F1350" i="2"/>
  <c r="G1350" i="2" s="1"/>
  <c r="F1804" i="2"/>
  <c r="G1804" i="2" s="1"/>
  <c r="F678" i="2"/>
  <c r="G678" i="2" s="1"/>
  <c r="F2837" i="2"/>
  <c r="G2837" i="2" s="1"/>
  <c r="F2441" i="2"/>
  <c r="G2441" i="2" s="1"/>
  <c r="F1876" i="2"/>
  <c r="G1876" i="2" s="1"/>
  <c r="F980" i="2"/>
  <c r="G980" i="2" s="1"/>
  <c r="F3039" i="2"/>
  <c r="G3039" i="2" s="1"/>
  <c r="F2433" i="2"/>
  <c r="G2433" i="2" s="1"/>
  <c r="F1947" i="2"/>
  <c r="G1947" i="2" s="1"/>
  <c r="F1507" i="2"/>
  <c r="G1507" i="2" s="1"/>
  <c r="F1885" i="2"/>
  <c r="G1885" i="2" s="1"/>
  <c r="F1653" i="2"/>
  <c r="G1653" i="2" s="1"/>
  <c r="F447" i="2"/>
  <c r="G447" i="2" s="1"/>
  <c r="F2313" i="2"/>
  <c r="G2313" i="2" s="1"/>
  <c r="F1557" i="2"/>
  <c r="G1557" i="2" s="1"/>
  <c r="F2629" i="2"/>
  <c r="G2629" i="2" s="1"/>
  <c r="F3012" i="2"/>
  <c r="G3012" i="2" s="1"/>
  <c r="F73" i="2"/>
  <c r="G73" i="2" s="1"/>
  <c r="F2396" i="2"/>
  <c r="G2396" i="2" s="1"/>
  <c r="F913" i="2"/>
  <c r="G913" i="2" s="1"/>
  <c r="F2739" i="2"/>
  <c r="G2739" i="2" s="1"/>
  <c r="F1520" i="2"/>
  <c r="G1520" i="2" s="1"/>
  <c r="F2401" i="2"/>
  <c r="G2401" i="2" s="1"/>
  <c r="F2805" i="2"/>
  <c r="G2805" i="2" s="1"/>
  <c r="F2486" i="2"/>
  <c r="G2486" i="2" s="1"/>
  <c r="F3011" i="2"/>
  <c r="G3011" i="2" s="1"/>
  <c r="F1998" i="2"/>
  <c r="G1998" i="2" s="1"/>
  <c r="F2772" i="2"/>
  <c r="G2772" i="2" s="1"/>
  <c r="F1232" i="2"/>
  <c r="G1232" i="2" s="1"/>
  <c r="F52" i="2"/>
  <c r="G52" i="2" s="1"/>
  <c r="F2946" i="2"/>
  <c r="G2946" i="2" s="1"/>
  <c r="F1967" i="2"/>
  <c r="G1967" i="2" s="1"/>
  <c r="F2444" i="2"/>
  <c r="G2444" i="2" s="1"/>
  <c r="F2912" i="2"/>
  <c r="G2912" i="2" s="1"/>
  <c r="F456" i="2"/>
  <c r="G456" i="2" s="1"/>
  <c r="F2724" i="2"/>
  <c r="G2724" i="2" s="1"/>
  <c r="F74" i="2"/>
  <c r="G74" i="2" s="1"/>
  <c r="F2848" i="2"/>
  <c r="G2848" i="2" s="1"/>
  <c r="F687" i="2"/>
  <c r="G687" i="2" s="1"/>
  <c r="F3004" i="2"/>
  <c r="G3004" i="2" s="1"/>
  <c r="F1660" i="2"/>
  <c r="G1660" i="2" s="1"/>
  <c r="F3006" i="2"/>
  <c r="G3006" i="2" s="1"/>
  <c r="F1797" i="2"/>
  <c r="G1797" i="2" s="1"/>
  <c r="F2533" i="2"/>
  <c r="G2533" i="2" s="1"/>
  <c r="F2906" i="2"/>
  <c r="G2906" i="2" s="1"/>
  <c r="F2554" i="2"/>
  <c r="G2554" i="2" s="1"/>
  <c r="F600" i="2"/>
  <c r="G600" i="2" s="1"/>
  <c r="F1365" i="2"/>
  <c r="G1365" i="2" s="1"/>
  <c r="F1907" i="2"/>
  <c r="G1907" i="2" s="1"/>
  <c r="F544" i="2"/>
  <c r="G544" i="2" s="1"/>
  <c r="F2716" i="2"/>
  <c r="G2716" i="2" s="1"/>
  <c r="F2851" i="2"/>
  <c r="G2851" i="2" s="1"/>
  <c r="F2022" i="2"/>
  <c r="G2022" i="2" s="1"/>
  <c r="F2923" i="2"/>
  <c r="G2923" i="2" s="1"/>
  <c r="F1764" i="2"/>
  <c r="G1764" i="2" s="1"/>
  <c r="F1037" i="2"/>
  <c r="G1037" i="2" s="1"/>
  <c r="F212" i="2"/>
  <c r="G212" i="2" s="1"/>
  <c r="F1593" i="2"/>
  <c r="G1593" i="2" s="1"/>
  <c r="F24" i="2"/>
  <c r="G24" i="2" s="1"/>
  <c r="F656" i="2"/>
  <c r="G656" i="2" s="1"/>
  <c r="F293" i="2"/>
  <c r="G293" i="2" s="1"/>
  <c r="F2426" i="2"/>
  <c r="G2426" i="2" s="1"/>
  <c r="F1221" i="2"/>
  <c r="G1221" i="2" s="1"/>
  <c r="F394" i="2"/>
  <c r="G394" i="2" s="1"/>
  <c r="F763" i="2"/>
  <c r="G763" i="2" s="1"/>
  <c r="F423" i="2"/>
  <c r="G423" i="2" s="1"/>
  <c r="F476" i="2"/>
  <c r="G476" i="2" s="1"/>
  <c r="F2265" i="2"/>
  <c r="G2265" i="2" s="1"/>
  <c r="F1719" i="2"/>
  <c r="G1719" i="2" s="1"/>
  <c r="F25" i="2"/>
  <c r="G25" i="2" s="1"/>
  <c r="F555" i="2"/>
  <c r="G555" i="2" s="1"/>
  <c r="F1602" i="2"/>
  <c r="G1602" i="2" s="1"/>
  <c r="F1256" i="2"/>
  <c r="G1256" i="2" s="1"/>
  <c r="F1623" i="2"/>
  <c r="G1623" i="2" s="1"/>
  <c r="F2261" i="2"/>
  <c r="G2261" i="2" s="1"/>
  <c r="F233" i="2"/>
  <c r="G233" i="2" s="1"/>
  <c r="F1904" i="2"/>
  <c r="G1904" i="2" s="1"/>
  <c r="F2613" i="2"/>
  <c r="G2613" i="2" s="1"/>
  <c r="F363" i="2"/>
  <c r="G363" i="2" s="1"/>
  <c r="F1446" i="2"/>
  <c r="G1446" i="2" s="1"/>
  <c r="F162" i="2"/>
  <c r="G162" i="2" s="1"/>
  <c r="F889" i="2"/>
  <c r="G889" i="2" s="1"/>
  <c r="F1863" i="2"/>
  <c r="G1863" i="2" s="1"/>
  <c r="F2871" i="2"/>
  <c r="G2871" i="2" s="1"/>
  <c r="F2300" i="2"/>
  <c r="G2300" i="2" s="1"/>
  <c r="F2574" i="2"/>
  <c r="G2574" i="2" s="1"/>
  <c r="F2172" i="2"/>
  <c r="G2172" i="2" s="1"/>
  <c r="F2614" i="2"/>
  <c r="G2614" i="2" s="1"/>
  <c r="F2593" i="2"/>
  <c r="G2593" i="2" s="1"/>
  <c r="F2249" i="2"/>
  <c r="G2249" i="2" s="1"/>
  <c r="F2515" i="2"/>
  <c r="G2515" i="2" s="1"/>
  <c r="F1755" i="2"/>
  <c r="G1755" i="2" s="1"/>
  <c r="F2338" i="2"/>
  <c r="G2338" i="2" s="1"/>
  <c r="F1875" i="2"/>
  <c r="G1875" i="2" s="1"/>
  <c r="F286" i="2"/>
  <c r="G286" i="2" s="1"/>
  <c r="F897" i="2"/>
  <c r="G897" i="2" s="1"/>
  <c r="F1856" i="2"/>
  <c r="G1856" i="2" s="1"/>
  <c r="F2100" i="2"/>
  <c r="G2100" i="2" s="1"/>
  <c r="F2882" i="2"/>
  <c r="G2882" i="2" s="1"/>
  <c r="F556" i="2"/>
  <c r="G556" i="2" s="1"/>
  <c r="F1865" i="2"/>
  <c r="G1865" i="2" s="1"/>
  <c r="F1671" i="2"/>
  <c r="G1671" i="2" s="1"/>
  <c r="F2367" i="2"/>
  <c r="G2367" i="2" s="1"/>
  <c r="F2654" i="2"/>
  <c r="G2654" i="2" s="1"/>
  <c r="F2474" i="2"/>
  <c r="G2474" i="2" s="1"/>
  <c r="F1836" i="2"/>
  <c r="G1836" i="2" s="1"/>
  <c r="F2472" i="2"/>
  <c r="G2472" i="2" s="1"/>
  <c r="F2465" i="2"/>
  <c r="G2465" i="2" s="1"/>
  <c r="F2666" i="2"/>
  <c r="G2666" i="2" s="1"/>
  <c r="F1867" i="2"/>
  <c r="G1867" i="2" s="1"/>
  <c r="F1679" i="2"/>
  <c r="G1679" i="2" s="1"/>
  <c r="F2222" i="2"/>
  <c r="G2222" i="2" s="1"/>
  <c r="F1642" i="2"/>
  <c r="G1642" i="2" s="1"/>
  <c r="F2295" i="2"/>
  <c r="G2295" i="2" s="1"/>
  <c r="F2395" i="2"/>
  <c r="G2395" i="2" s="1"/>
  <c r="F2070" i="2"/>
  <c r="G2070" i="2" s="1"/>
  <c r="F648" i="2"/>
  <c r="G648" i="2" s="1"/>
  <c r="F2586" i="2"/>
  <c r="G2586" i="2" s="1"/>
  <c r="F2422" i="2"/>
  <c r="G2422" i="2" s="1"/>
  <c r="F1301" i="2"/>
  <c r="G1301" i="2" s="1"/>
  <c r="F163" i="2"/>
  <c r="G163" i="2" s="1"/>
  <c r="F1761" i="2"/>
  <c r="G1761" i="2" s="1"/>
  <c r="F545" i="2"/>
  <c r="G545" i="2" s="1"/>
  <c r="F989" i="2"/>
  <c r="G989" i="2" s="1"/>
  <c r="F2330" i="2"/>
  <c r="G2330" i="2" s="1"/>
  <c r="F901" i="2"/>
  <c r="G901" i="2" s="1"/>
  <c r="F1009" i="2"/>
  <c r="G1009" i="2" s="1"/>
  <c r="F416" i="2"/>
  <c r="G416" i="2" s="1"/>
  <c r="F1377" i="2"/>
  <c r="G1377" i="2" s="1"/>
  <c r="F1523" i="2"/>
  <c r="G1523" i="2" s="1"/>
  <c r="F1105" i="2"/>
  <c r="G1105" i="2" s="1"/>
  <c r="F1202" i="2"/>
  <c r="G1202" i="2" s="1"/>
  <c r="F2590" i="2"/>
  <c r="G2590" i="2" s="1"/>
  <c r="F1316" i="2"/>
  <c r="G1316" i="2" s="1"/>
  <c r="F2228" i="2"/>
  <c r="G2228" i="2" s="1"/>
  <c r="F1827" i="2"/>
  <c r="G1827" i="2" s="1"/>
  <c r="F572" i="2"/>
  <c r="G572" i="2" s="1"/>
  <c r="F563" i="2"/>
  <c r="G563" i="2" s="1"/>
  <c r="F1658" i="2"/>
  <c r="G1658" i="2" s="1"/>
  <c r="F711" i="2"/>
  <c r="G711" i="2" s="1"/>
  <c r="F783" i="2"/>
  <c r="G783" i="2" s="1"/>
  <c r="F2876" i="2"/>
  <c r="G2876" i="2" s="1"/>
  <c r="F2788" i="2"/>
  <c r="G2788" i="2" s="1"/>
  <c r="F594" i="2"/>
  <c r="G594" i="2" s="1"/>
  <c r="F2971" i="2"/>
  <c r="G2971" i="2" s="1"/>
  <c r="F2935" i="2"/>
  <c r="G2935" i="2" s="1"/>
  <c r="F2598" i="2"/>
  <c r="G2598" i="2" s="1"/>
  <c r="F2125" i="2"/>
  <c r="G2125" i="2" s="1"/>
  <c r="F2462" i="2"/>
  <c r="G2462" i="2" s="1"/>
  <c r="F939" i="2"/>
  <c r="G939" i="2" s="1"/>
  <c r="F1247" i="2"/>
  <c r="G1247" i="2" s="1"/>
  <c r="F2242" i="2"/>
  <c r="G2242" i="2" s="1"/>
  <c r="F2603" i="2"/>
  <c r="G2603" i="2" s="1"/>
  <c r="F862" i="2"/>
  <c r="G862" i="2" s="1"/>
  <c r="F1458" i="2"/>
  <c r="G1458" i="2" s="1"/>
  <c r="F1726" i="2"/>
  <c r="G1726" i="2" s="1"/>
  <c r="F2932" i="2"/>
  <c r="G2932" i="2" s="1"/>
  <c r="F2996" i="2"/>
  <c r="G2996" i="2" s="1"/>
  <c r="F3008" i="2"/>
  <c r="G3008" i="2" s="1"/>
  <c r="F1239" i="2"/>
  <c r="G1239" i="2" s="1"/>
  <c r="F1663" i="2"/>
  <c r="G1663" i="2" s="1"/>
  <c r="F878" i="2"/>
  <c r="G878" i="2" s="1"/>
  <c r="F2026" i="2"/>
  <c r="G2026" i="2" s="1"/>
  <c r="F983" i="2"/>
  <c r="G983" i="2" s="1"/>
  <c r="F866" i="2"/>
  <c r="G866" i="2" s="1"/>
  <c r="F1131" i="2"/>
  <c r="G1131" i="2" s="1"/>
  <c r="F2176" i="2"/>
  <c r="G2176" i="2" s="1"/>
  <c r="F128" i="2"/>
  <c r="G128" i="2" s="1"/>
  <c r="F1386" i="2"/>
  <c r="G1386" i="2" s="1"/>
  <c r="F1541" i="2"/>
  <c r="G1541" i="2" s="1"/>
  <c r="F2877" i="2"/>
  <c r="G2877" i="2" s="1"/>
  <c r="F1879" i="2"/>
  <c r="G1879" i="2" s="1"/>
  <c r="F340" i="2"/>
  <c r="G340" i="2" s="1"/>
  <c r="F614" i="2"/>
  <c r="G614" i="2" s="1"/>
  <c r="F1162" i="2"/>
  <c r="G1162" i="2" s="1"/>
  <c r="F88" i="2"/>
  <c r="G88" i="2" s="1"/>
  <c r="F2542" i="2"/>
  <c r="G2542" i="2" s="1"/>
  <c r="F2531" i="2"/>
  <c r="G2531" i="2" s="1"/>
  <c r="F467" i="2"/>
  <c r="G467" i="2" s="1"/>
  <c r="F987" i="2"/>
  <c r="G987" i="2" s="1"/>
  <c r="F2955" i="2"/>
  <c r="G2955" i="2" s="1"/>
  <c r="F833" i="2"/>
  <c r="G833" i="2" s="1"/>
  <c r="F326" i="2"/>
  <c r="G326" i="2" s="1"/>
  <c r="F2174" i="2"/>
  <c r="G2174" i="2" s="1"/>
  <c r="F557" i="2"/>
  <c r="G557" i="2" s="1"/>
  <c r="F1165" i="2"/>
  <c r="G1165" i="2" s="1"/>
  <c r="F2652" i="2"/>
  <c r="G2652" i="2" s="1"/>
  <c r="F1801" i="2"/>
  <c r="G1801" i="2" s="1"/>
  <c r="F341" i="2"/>
  <c r="G341" i="2" s="1"/>
  <c r="F1080" i="2"/>
  <c r="G1080" i="2" s="1"/>
  <c r="F828" i="2"/>
  <c r="G828" i="2" s="1"/>
  <c r="F2405" i="2"/>
  <c r="G2405" i="2" s="1"/>
  <c r="F2477" i="2"/>
  <c r="G2477" i="2" s="1"/>
  <c r="F247" i="2"/>
  <c r="G247" i="2" s="1"/>
  <c r="F213" i="2"/>
  <c r="G213" i="2" s="1"/>
  <c r="F1845" i="2"/>
  <c r="G1845" i="2" s="1"/>
  <c r="F917" i="2"/>
  <c r="G917" i="2" s="1"/>
  <c r="F26" i="2"/>
  <c r="G26" i="2" s="1"/>
  <c r="F657" i="2"/>
  <c r="G657" i="2" s="1"/>
  <c r="F458" i="2"/>
  <c r="G458" i="2" s="1"/>
  <c r="F113" i="2"/>
  <c r="G113" i="2" s="1"/>
  <c r="F2920" i="2"/>
  <c r="G2920" i="2" s="1"/>
  <c r="F2487" i="2"/>
  <c r="G2487" i="2" s="1"/>
  <c r="F978" i="2"/>
  <c r="G978" i="2" s="1"/>
  <c r="F637" i="2"/>
  <c r="G637" i="2" s="1"/>
  <c r="F1838" i="2"/>
  <c r="G1838" i="2" s="1"/>
  <c r="F1039" i="2"/>
  <c r="G1039" i="2" s="1"/>
  <c r="F806" i="2"/>
  <c r="G806" i="2" s="1"/>
  <c r="F477" i="2"/>
  <c r="G477" i="2" s="1"/>
  <c r="F2596" i="2"/>
  <c r="G2596" i="2" s="1"/>
  <c r="F1971" i="2"/>
  <c r="G1971" i="2" s="1"/>
  <c r="F27" i="2"/>
  <c r="G27" i="2" s="1"/>
  <c r="F918" i="2"/>
  <c r="G918" i="2" s="1"/>
  <c r="F1482" i="2"/>
  <c r="G1482" i="2" s="1"/>
  <c r="F1806" i="2"/>
  <c r="G1806" i="2" s="1"/>
  <c r="F1563" i="2"/>
  <c r="G1563" i="2" s="1"/>
  <c r="F2555" i="2"/>
  <c r="G2555" i="2" s="1"/>
  <c r="F1416" i="2"/>
  <c r="G1416" i="2" s="1"/>
  <c r="F374" i="2"/>
  <c r="G374" i="2" s="1"/>
  <c r="F248" i="2"/>
  <c r="G248" i="2" s="1"/>
  <c r="F1940" i="2"/>
  <c r="G1940" i="2" s="1"/>
  <c r="F1822" i="2"/>
  <c r="G1822" i="2" s="1"/>
  <c r="F1866" i="2"/>
  <c r="G1866" i="2" s="1"/>
  <c r="F546" i="2"/>
  <c r="G546" i="2" s="1"/>
  <c r="F1424" i="2"/>
  <c r="G1424" i="2" s="1"/>
  <c r="F249" i="2"/>
  <c r="G249" i="2" s="1"/>
  <c r="F1409" i="2"/>
  <c r="G1409" i="2" s="1"/>
  <c r="F1134" i="2"/>
  <c r="G1134" i="2" s="1"/>
  <c r="F2804" i="2"/>
  <c r="G2804" i="2" s="1"/>
  <c r="F1072" i="2"/>
  <c r="G1072" i="2" s="1"/>
  <c r="F2113" i="2"/>
  <c r="G2113" i="2" s="1"/>
  <c r="F693" i="2"/>
  <c r="G693" i="2" s="1"/>
  <c r="F1537" i="2"/>
  <c r="G1537" i="2" s="1"/>
  <c r="F2030" i="2"/>
  <c r="G2030" i="2" s="1"/>
  <c r="F771" i="2"/>
  <c r="G771" i="2" s="1"/>
  <c r="F1175" i="2"/>
  <c r="G1175" i="2" s="1"/>
  <c r="F1127" i="2"/>
  <c r="G1127" i="2" s="1"/>
  <c r="F459" i="2"/>
  <c r="G459" i="2" s="1"/>
  <c r="F188" i="2"/>
  <c r="G188" i="2" s="1"/>
  <c r="F1510" i="2"/>
  <c r="G1510" i="2" s="1"/>
  <c r="F41" i="2"/>
  <c r="G41" i="2" s="1"/>
  <c r="F496" i="2"/>
  <c r="G496" i="2" s="1"/>
  <c r="F584" i="2"/>
  <c r="G584" i="2" s="1"/>
  <c r="F2077" i="2"/>
  <c r="G2077" i="2" s="1"/>
  <c r="F395" i="2"/>
  <c r="G395" i="2" s="1"/>
  <c r="F573" i="2"/>
  <c r="G573" i="2" s="1"/>
  <c r="F1527" i="2"/>
  <c r="G1527" i="2" s="1"/>
  <c r="F1916" i="2"/>
  <c r="G1916" i="2" s="1"/>
  <c r="F2036" i="2"/>
  <c r="G2036" i="2" s="1"/>
  <c r="F138" i="2"/>
  <c r="G138" i="2" s="1"/>
  <c r="F1505" i="2"/>
  <c r="G1505" i="2" s="1"/>
  <c r="F1631" i="2"/>
  <c r="G1631" i="2" s="1"/>
  <c r="F1487" i="2"/>
  <c r="G1487" i="2" s="1"/>
  <c r="F1882" i="2"/>
  <c r="G1882" i="2" s="1"/>
  <c r="F1821" i="2"/>
  <c r="G1821" i="2" s="1"/>
  <c r="F2025" i="2"/>
  <c r="G2025" i="2" s="1"/>
  <c r="F928" i="2"/>
  <c r="G928" i="2" s="1"/>
  <c r="F1393" i="2"/>
  <c r="G1393" i="2" s="1"/>
  <c r="F1180" i="2"/>
  <c r="G1180" i="2" s="1"/>
  <c r="F1905" i="2"/>
  <c r="G1905" i="2" s="1"/>
  <c r="F1912" i="2"/>
  <c r="G1912" i="2" s="1"/>
  <c r="F440" i="2"/>
  <c r="G440" i="2" s="1"/>
  <c r="F342" i="2"/>
  <c r="G342" i="2" s="1"/>
  <c r="F2573" i="2"/>
  <c r="G2573" i="2" s="1"/>
  <c r="F1099" i="2"/>
  <c r="G1099" i="2" s="1"/>
  <c r="F797" i="2"/>
  <c r="G797" i="2" s="1"/>
  <c r="F497" i="2"/>
  <c r="G497" i="2" s="1"/>
  <c r="F1670" i="2"/>
  <c r="G1670" i="2" s="1"/>
  <c r="F1815" i="2"/>
  <c r="G1815" i="2" s="1"/>
  <c r="F486" i="2"/>
  <c r="G486" i="2" s="1"/>
  <c r="F871" i="2"/>
  <c r="G871" i="2" s="1"/>
  <c r="F712" i="2"/>
  <c r="G712" i="2" s="1"/>
  <c r="F807" i="2"/>
  <c r="G807" i="2" s="1"/>
  <c r="F2446" i="2"/>
  <c r="G2446" i="2" s="1"/>
  <c r="F1456" i="2"/>
  <c r="G1456" i="2" s="1"/>
  <c r="F694" i="2"/>
  <c r="G694" i="2" s="1"/>
  <c r="F2397" i="2"/>
  <c r="G2397" i="2" s="1"/>
  <c r="F1158" i="2"/>
  <c r="G1158" i="2" s="1"/>
  <c r="F343" i="2"/>
  <c r="G343" i="2" s="1"/>
  <c r="F1965" i="2"/>
  <c r="G1965" i="2" s="1"/>
  <c r="F1524" i="2"/>
  <c r="G1524" i="2" s="1"/>
  <c r="F798" i="2"/>
  <c r="G798" i="2" s="1"/>
  <c r="F2602" i="2"/>
  <c r="G2602" i="2" s="1"/>
  <c r="F2325" i="2"/>
  <c r="G2325" i="2" s="1"/>
  <c r="F1500" i="2"/>
  <c r="G1500" i="2" s="1"/>
  <c r="F3029" i="2"/>
  <c r="G3029" i="2" s="1"/>
  <c r="F1664" i="2"/>
  <c r="G1664" i="2" s="1"/>
  <c r="F588" i="2"/>
  <c r="G588" i="2" s="1"/>
  <c r="F1589" i="2"/>
  <c r="G1589" i="2" s="1"/>
  <c r="F1721" i="2"/>
  <c r="G1721" i="2" s="1"/>
  <c r="F670" i="2"/>
  <c r="G670" i="2" s="1"/>
  <c r="F2063" i="2"/>
  <c r="G2063" i="2" s="1"/>
  <c r="F2285" i="2"/>
  <c r="G2285" i="2" s="1"/>
  <c r="F1237" i="2"/>
  <c r="G1237" i="2" s="1"/>
  <c r="F2865" i="2"/>
  <c r="G2865" i="2" s="1"/>
  <c r="F1246" i="2"/>
  <c r="G1246" i="2" s="1"/>
  <c r="F887" i="2"/>
  <c r="G887" i="2" s="1"/>
  <c r="F2571" i="2"/>
  <c r="G2571" i="2" s="1"/>
  <c r="F1208" i="2"/>
  <c r="G1208" i="2" s="1"/>
  <c r="F2944" i="2"/>
  <c r="G2944" i="2" s="1"/>
  <c r="F2673" i="2"/>
  <c r="G2673" i="2" s="1"/>
  <c r="F2647" i="2"/>
  <c r="G2647" i="2" s="1"/>
  <c r="F2794" i="2"/>
  <c r="G2794" i="2" s="1"/>
  <c r="F2903" i="2"/>
  <c r="G2903" i="2" s="1"/>
  <c r="F2817" i="2"/>
  <c r="G2817" i="2" s="1"/>
  <c r="F885" i="2"/>
  <c r="G885" i="2" s="1"/>
  <c r="F2868" i="2"/>
  <c r="G2868" i="2" s="1"/>
  <c r="F1003" i="2"/>
  <c r="G1003" i="2" s="1"/>
  <c r="F3015" i="2"/>
  <c r="G3015" i="2" s="1"/>
  <c r="F1776" i="2"/>
  <c r="G1776" i="2" s="1"/>
  <c r="F3031" i="2"/>
  <c r="G3031" i="2" s="1"/>
  <c r="F2019" i="2"/>
  <c r="G2019" i="2" s="1"/>
  <c r="F2645" i="2"/>
  <c r="G2645" i="2" s="1"/>
  <c r="F2926" i="2"/>
  <c r="G2926" i="2" s="1"/>
  <c r="F2587" i="2"/>
  <c r="G2587" i="2" s="1"/>
  <c r="F2836" i="2"/>
  <c r="G2836" i="2" s="1"/>
  <c r="F114" i="2"/>
  <c r="G114" i="2" s="1"/>
  <c r="F743" i="2"/>
  <c r="G743" i="2" s="1"/>
  <c r="F1001" i="2"/>
  <c r="G1001" i="2" s="1"/>
  <c r="F226" i="2"/>
  <c r="G226" i="2" s="1"/>
  <c r="F855" i="2"/>
  <c r="G855" i="2" s="1"/>
  <c r="F196" i="2"/>
  <c r="G196" i="2" s="1"/>
  <c r="F2468" i="2"/>
  <c r="G2468" i="2" s="1"/>
  <c r="F922" i="2"/>
  <c r="G922" i="2" s="1"/>
  <c r="F344" i="2"/>
  <c r="G344" i="2" s="1"/>
  <c r="F2526" i="2"/>
  <c r="G2526" i="2" s="1"/>
  <c r="F829" i="2"/>
  <c r="G829" i="2" s="1"/>
  <c r="F62" i="2"/>
  <c r="G62" i="2" s="1"/>
  <c r="F42" i="2"/>
  <c r="G42" i="2" s="1"/>
  <c r="F1652" i="2"/>
  <c r="G1652" i="2" s="1"/>
  <c r="F790" i="2"/>
  <c r="G790" i="2" s="1"/>
  <c r="F2354" i="2"/>
  <c r="G2354" i="2" s="1"/>
  <c r="F1989" i="2"/>
  <c r="G1989" i="2" s="1"/>
  <c r="F1734" i="2"/>
  <c r="G1734" i="2" s="1"/>
  <c r="F170" i="2"/>
  <c r="G170" i="2" s="1"/>
  <c r="F2254" i="2"/>
  <c r="G2254" i="2" s="1"/>
  <c r="F2235" i="2"/>
  <c r="G2235" i="2" s="1"/>
  <c r="F2431" i="2"/>
  <c r="G2431" i="2" s="1"/>
  <c r="F171" i="2"/>
  <c r="G171" i="2" s="1"/>
  <c r="F1459" i="2"/>
  <c r="G1459" i="2" s="1"/>
  <c r="F1100" i="2"/>
  <c r="G1100" i="2" s="1"/>
  <c r="F1268" i="2"/>
  <c r="G1268" i="2" s="1"/>
  <c r="F638" i="2"/>
  <c r="G638" i="2" s="1"/>
  <c r="F558" i="2"/>
  <c r="G558" i="2" s="1"/>
  <c r="F1368" i="2"/>
  <c r="G1368" i="2" s="1"/>
  <c r="F2054" i="2"/>
  <c r="G2054" i="2" s="1"/>
  <c r="F2933" i="2"/>
  <c r="G2933" i="2" s="1"/>
  <c r="F2430" i="2"/>
  <c r="G2430" i="2" s="1"/>
  <c r="F2650" i="2"/>
  <c r="G2650" i="2" s="1"/>
  <c r="F2217" i="2"/>
  <c r="G2217" i="2" s="1"/>
  <c r="F2566" i="2"/>
  <c r="G2566" i="2" s="1"/>
  <c r="F601" i="2"/>
  <c r="G601" i="2" s="1"/>
  <c r="F2607" i="2"/>
  <c r="G2607" i="2" s="1"/>
  <c r="F2588" i="2"/>
  <c r="G2588" i="2" s="1"/>
  <c r="F1888" i="2"/>
  <c r="G1888" i="2" s="1"/>
  <c r="F2378" i="2"/>
  <c r="G2378" i="2" s="1"/>
  <c r="F1493" i="2"/>
  <c r="G1493" i="2" s="1"/>
  <c r="F914" i="2"/>
  <c r="G914" i="2" s="1"/>
  <c r="F1273" i="2"/>
  <c r="G1273" i="2" s="1"/>
  <c r="F970" i="2"/>
  <c r="G970" i="2" s="1"/>
  <c r="F1852" i="2"/>
  <c r="G1852" i="2" s="1"/>
  <c r="F2137" i="2"/>
  <c r="G2137" i="2" s="1"/>
  <c r="F2898" i="2"/>
  <c r="G2898" i="2" s="1"/>
  <c r="F1683" i="2"/>
  <c r="G1683" i="2" s="1"/>
  <c r="F1559" i="2"/>
  <c r="G1559" i="2" s="1"/>
  <c r="F2177" i="2"/>
  <c r="G2177" i="2" s="1"/>
  <c r="F2389" i="2"/>
  <c r="G2389" i="2" s="1"/>
  <c r="F2545" i="2"/>
  <c r="G2545" i="2" s="1"/>
  <c r="F2091" i="2"/>
  <c r="G2091" i="2" s="1"/>
  <c r="F2407" i="2"/>
  <c r="G2407" i="2" s="1"/>
  <c r="F2569" i="2"/>
  <c r="G2569" i="2" s="1"/>
  <c r="F2668" i="2"/>
  <c r="G2668" i="2" s="1"/>
  <c r="F1862" i="2"/>
  <c r="G1862" i="2" s="1"/>
  <c r="F1729" i="2"/>
  <c r="G1729" i="2" s="1"/>
  <c r="F2122" i="2"/>
  <c r="G2122" i="2" s="1"/>
  <c r="F1110" i="2"/>
  <c r="G1110" i="2" s="1"/>
  <c r="F1773" i="2"/>
  <c r="G1773" i="2" s="1"/>
  <c r="F2263" i="2"/>
  <c r="G2263" i="2" s="1"/>
  <c r="F737" i="2"/>
  <c r="G737" i="2" s="1"/>
  <c r="F2400" i="2"/>
  <c r="G2400" i="2" s="1"/>
  <c r="F2931" i="2"/>
  <c r="G2931" i="2" s="1"/>
  <c r="F1451" i="2"/>
  <c r="G1451" i="2" s="1"/>
  <c r="F2021" i="2"/>
  <c r="G2021" i="2" s="1"/>
  <c r="F2924" i="2"/>
  <c r="G2924" i="2" s="1"/>
  <c r="F139" i="2"/>
  <c r="G139" i="2" s="1"/>
  <c r="F250" i="2"/>
  <c r="G250" i="2" s="1"/>
  <c r="F129" i="2"/>
  <c r="G129" i="2" s="1"/>
  <c r="F2901" i="2"/>
  <c r="G2901" i="2" s="1"/>
  <c r="F2646" i="2"/>
  <c r="G2646" i="2" s="1"/>
  <c r="F2258" i="2"/>
  <c r="G2258" i="2" s="1"/>
  <c r="F1739" i="2"/>
  <c r="G1739" i="2" s="1"/>
  <c r="F2346" i="2"/>
  <c r="G2346" i="2" s="1"/>
  <c r="F478" i="2"/>
  <c r="G478" i="2" s="1"/>
  <c r="F479" i="2"/>
  <c r="G479" i="2" s="1"/>
  <c r="F971" i="2"/>
  <c r="G971" i="2" s="1"/>
  <c r="F498" i="2"/>
  <c r="G498" i="2" s="1"/>
  <c r="F2897" i="2"/>
  <c r="G2897" i="2" s="1"/>
  <c r="F2994" i="2"/>
  <c r="G2994" i="2" s="1"/>
  <c r="F2970" i="2"/>
  <c r="G2970" i="2" s="1"/>
  <c r="F424" i="2"/>
  <c r="G424" i="2" s="1"/>
  <c r="F2083" i="2"/>
  <c r="G2083" i="2" s="1"/>
  <c r="F2257" i="2"/>
  <c r="G2257" i="2" s="1"/>
  <c r="F1222" i="2"/>
  <c r="G1222" i="2" s="1"/>
  <c r="F902" i="2"/>
  <c r="G902" i="2" s="1"/>
  <c r="F404" i="2"/>
  <c r="G404" i="2" s="1"/>
  <c r="F2634" i="2"/>
  <c r="G2634" i="2" s="1"/>
  <c r="F1742" i="2"/>
  <c r="G1742" i="2" s="1"/>
  <c r="F1213" i="2"/>
  <c r="G1213" i="2" s="1"/>
  <c r="F2709" i="2"/>
  <c r="G2709" i="2" s="1"/>
  <c r="F2743" i="2"/>
  <c r="G2743" i="2" s="1"/>
  <c r="F3025" i="2"/>
  <c r="G3025" i="2" s="1"/>
  <c r="F537" i="2"/>
  <c r="G537" i="2" s="1"/>
  <c r="F1066" i="2"/>
  <c r="G1066" i="2" s="1"/>
  <c r="F269" i="2"/>
  <c r="G269" i="2" s="1"/>
  <c r="F942" i="2"/>
  <c r="G942" i="2" s="1"/>
  <c r="F2455" i="2"/>
  <c r="G2455" i="2" s="1"/>
  <c r="F140" i="2"/>
  <c r="G140" i="2" s="1"/>
  <c r="F1130" i="2"/>
  <c r="G1130" i="2" s="1"/>
  <c r="F850" i="2"/>
  <c r="G850" i="2" s="1"/>
  <c r="F468" i="2"/>
  <c r="G468" i="2" s="1"/>
  <c r="F1153" i="2"/>
  <c r="G1153" i="2" s="1"/>
  <c r="F2776" i="2"/>
  <c r="G2776" i="2" s="1"/>
  <c r="F1762" i="2"/>
  <c r="G1762" i="2" s="1"/>
  <c r="F999" i="2"/>
  <c r="G999" i="2" s="1"/>
  <c r="F81" i="2"/>
  <c r="G81" i="2" s="1"/>
  <c r="F141" i="2"/>
  <c r="G141" i="2" s="1"/>
  <c r="F884" i="2"/>
  <c r="G884" i="2" s="1"/>
  <c r="F441" i="2"/>
  <c r="G441" i="2" s="1"/>
  <c r="F3009" i="2"/>
  <c r="G3009" i="2" s="1"/>
  <c r="F764" i="2"/>
  <c r="G764" i="2" s="1"/>
  <c r="F2637" i="2"/>
  <c r="G2637" i="2" s="1"/>
  <c r="F990" i="2"/>
  <c r="G990" i="2" s="1"/>
  <c r="F2394" i="2"/>
  <c r="G2394" i="2" s="1"/>
  <c r="F345" i="2"/>
  <c r="G345" i="2" s="1"/>
  <c r="F1043" i="2"/>
  <c r="G1043" i="2" s="1"/>
  <c r="F751" i="2"/>
  <c r="G751" i="2" s="1"/>
  <c r="F227" i="2"/>
  <c r="G227" i="2" s="1"/>
  <c r="F896" i="2"/>
  <c r="G896" i="2" s="1"/>
  <c r="F1627" i="2"/>
  <c r="G1627" i="2" s="1"/>
  <c r="F856" i="2"/>
  <c r="G856" i="2" s="1"/>
  <c r="F460" i="2"/>
  <c r="G460" i="2" s="1"/>
  <c r="F1839" i="2"/>
  <c r="G1839" i="2" s="1"/>
  <c r="F2967" i="2"/>
  <c r="G2967" i="2" s="1"/>
  <c r="F2712" i="2"/>
  <c r="G2712" i="2" s="1"/>
  <c r="F1396" i="2"/>
  <c r="G1396" i="2" s="1"/>
  <c r="F1529" i="2"/>
  <c r="G1529" i="2" s="1"/>
  <c r="F1840" i="2"/>
  <c r="G1840" i="2" s="1"/>
  <c r="F1440" i="2"/>
  <c r="G1440" i="2" s="1"/>
  <c r="F115" i="2"/>
  <c r="G115" i="2" s="1"/>
  <c r="F1674" i="2"/>
  <c r="G1674" i="2" s="1"/>
  <c r="F346" i="2"/>
  <c r="G346" i="2" s="1"/>
  <c r="F972" i="2"/>
  <c r="G972" i="2" s="1"/>
  <c r="F674" i="2"/>
  <c r="G674" i="2" s="1"/>
  <c r="F1306" i="2"/>
  <c r="G1306" i="2" s="1"/>
  <c r="F2769" i="2"/>
  <c r="G2769" i="2" s="1"/>
  <c r="F1170" i="2"/>
  <c r="G1170" i="2" s="1"/>
  <c r="F63" i="2"/>
  <c r="G63" i="2" s="1"/>
  <c r="F2017" i="2"/>
  <c r="G2017" i="2" s="1"/>
  <c r="F1968" i="2"/>
  <c r="G1968" i="2" s="1"/>
  <c r="F2005" i="2"/>
  <c r="G2005" i="2" s="1"/>
  <c r="F43" i="2"/>
  <c r="G43" i="2" s="1"/>
  <c r="F347" i="2"/>
  <c r="G347" i="2" s="1"/>
  <c r="F316" i="2"/>
  <c r="G316" i="2" s="1"/>
  <c r="F228" i="2"/>
  <c r="G228" i="2" s="1"/>
  <c r="F64" i="2"/>
  <c r="G64" i="2" s="1"/>
  <c r="F431" i="2"/>
  <c r="G431" i="2" s="1"/>
  <c r="F1583" i="2"/>
  <c r="G1583" i="2" s="1"/>
  <c r="F559" i="2"/>
  <c r="G559" i="2" s="1"/>
  <c r="F317" i="2"/>
  <c r="G317" i="2" s="1"/>
  <c r="F1198" i="2"/>
  <c r="G1198" i="2" s="1"/>
  <c r="F2194" i="2"/>
  <c r="G2194" i="2" s="1"/>
  <c r="F2192" i="2"/>
  <c r="G2192" i="2" s="1"/>
  <c r="F1543" i="2"/>
  <c r="G1543" i="2" s="1"/>
  <c r="F1740" i="2"/>
  <c r="G1740" i="2" s="1"/>
  <c r="F294" i="2"/>
  <c r="G294" i="2" s="1"/>
  <c r="F1534" i="2"/>
  <c r="G1534" i="2" s="1"/>
  <c r="F2783" i="2"/>
  <c r="G2783" i="2" s="1"/>
  <c r="F2316" i="2"/>
  <c r="G2316" i="2" s="1"/>
  <c r="F1853" i="2"/>
  <c r="G1853" i="2" s="1"/>
  <c r="F2088" i="2"/>
  <c r="G2088" i="2" s="1"/>
  <c r="F533" i="2"/>
  <c r="G533" i="2" s="1"/>
  <c r="F1698" i="2"/>
  <c r="G1698" i="2" s="1"/>
  <c r="F1825" i="2"/>
  <c r="G1825" i="2" s="1"/>
  <c r="F433" i="2"/>
  <c r="G433" i="2" s="1"/>
  <c r="F430" i="2"/>
  <c r="G430" i="2" s="1"/>
  <c r="F1330" i="2"/>
  <c r="G1330" i="2" s="1"/>
  <c r="F214" i="2"/>
  <c r="G214" i="2" s="1"/>
  <c r="F919" i="2"/>
  <c r="G919" i="2" s="1"/>
  <c r="F270" i="2"/>
  <c r="G270" i="2" s="1"/>
  <c r="F892" i="2"/>
  <c r="G892" i="2" s="1"/>
  <c r="F371" i="2"/>
  <c r="G371" i="2" s="1"/>
  <c r="F375" i="2"/>
  <c r="G375" i="2" s="1"/>
  <c r="F1778" i="2"/>
  <c r="G1778" i="2" s="1"/>
  <c r="F2068" i="2"/>
  <c r="G2068" i="2" s="1"/>
  <c r="F1336" i="2"/>
  <c r="G1336" i="2" s="1"/>
  <c r="F1736" i="2"/>
  <c r="G1736" i="2" s="1"/>
  <c r="F867" i="2"/>
  <c r="G867" i="2" s="1"/>
  <c r="F1555" i="2"/>
  <c r="G1555" i="2" s="1"/>
  <c r="F1185" i="2"/>
  <c r="G1185" i="2" s="1"/>
  <c r="F1808" i="2"/>
  <c r="G1808" i="2" s="1"/>
  <c r="F1054" i="2"/>
  <c r="G1054" i="2" s="1"/>
  <c r="F1561" i="2"/>
  <c r="G1561" i="2" s="1"/>
  <c r="F1952" i="2"/>
  <c r="G1952" i="2" s="1"/>
  <c r="F602" i="2"/>
  <c r="G602" i="2" s="1"/>
  <c r="F1264" i="2"/>
  <c r="G1264" i="2" s="1"/>
  <c r="F1205" i="2"/>
  <c r="G1205" i="2" s="1"/>
  <c r="F1077" i="2"/>
  <c r="G1077" i="2" s="1"/>
  <c r="F679" i="2"/>
  <c r="G679" i="2" s="1"/>
  <c r="F2904" i="2"/>
  <c r="G2904" i="2" s="1"/>
  <c r="F1705" i="2"/>
  <c r="G1705" i="2" s="1"/>
  <c r="F1795" i="2"/>
  <c r="G1795" i="2" s="1"/>
  <c r="F1151" i="2"/>
  <c r="G1151" i="2" s="1"/>
  <c r="F780" i="2"/>
  <c r="G780" i="2" s="1"/>
  <c r="F1763" i="2"/>
  <c r="G1763" i="2" s="1"/>
  <c r="F1183" i="2"/>
  <c r="G1183" i="2" s="1"/>
  <c r="F2234" i="2"/>
  <c r="G2234" i="2" s="1"/>
  <c r="F75" i="2"/>
  <c r="G75" i="2" s="1"/>
  <c r="F738" i="2"/>
  <c r="G738" i="2" s="1"/>
  <c r="F1013" i="2"/>
  <c r="G1013" i="2" s="1"/>
  <c r="F2846" i="2"/>
  <c r="G2846" i="2" s="1"/>
  <c r="F1793" i="2"/>
  <c r="G1793" i="2" s="1"/>
  <c r="F1392" i="2"/>
  <c r="G1392" i="2" s="1"/>
  <c r="F2138" i="2"/>
  <c r="G2138" i="2" s="1"/>
  <c r="F1915" i="2"/>
  <c r="G1915" i="2" s="1"/>
  <c r="F480" i="2"/>
  <c r="G480" i="2" s="1"/>
  <c r="F481" i="2"/>
  <c r="G481" i="2" s="1"/>
  <c r="F142" i="2"/>
  <c r="G142" i="2" s="1"/>
  <c r="F1326" i="2"/>
  <c r="G1326" i="2" s="1"/>
  <c r="F2236" i="2"/>
  <c r="G2236" i="2" s="1"/>
  <c r="F1661" i="2"/>
  <c r="G1661" i="2" s="1"/>
  <c r="F271" i="2"/>
  <c r="G271" i="2" s="1"/>
  <c r="F1542" i="2"/>
  <c r="G1542" i="2" s="1"/>
  <c r="F143" i="2"/>
  <c r="G143" i="2" s="1"/>
  <c r="F1349" i="2"/>
  <c r="G1349" i="2" s="1"/>
  <c r="F2516" i="2"/>
  <c r="G2516" i="2" s="1"/>
  <c r="F1784" i="2"/>
  <c r="G1784" i="2" s="1"/>
  <c r="F1690" i="2"/>
  <c r="G1690" i="2" s="1"/>
  <c r="F1603" i="2"/>
  <c r="G1603" i="2" s="1"/>
  <c r="F1341" i="2"/>
  <c r="G1341" i="2" s="1"/>
  <c r="F2024" i="2"/>
  <c r="G2024" i="2" s="1"/>
  <c r="F2492" i="2"/>
  <c r="G2492" i="2" s="1"/>
  <c r="F1322" i="2"/>
  <c r="G1322" i="2" s="1"/>
  <c r="F975" i="2"/>
  <c r="G975" i="2" s="1"/>
  <c r="F1044" i="2"/>
  <c r="G1044" i="2" s="1"/>
  <c r="F1460" i="2"/>
  <c r="G1460" i="2" s="1"/>
  <c r="F1303" i="2"/>
  <c r="G1303" i="2" s="1"/>
  <c r="F2749" i="2"/>
  <c r="G2749" i="2" s="1"/>
  <c r="F2481" i="2"/>
  <c r="G2481" i="2" s="1"/>
  <c r="F2240" i="2"/>
  <c r="G2240" i="2" s="1"/>
  <c r="F65" i="2"/>
  <c r="G65" i="2" s="1"/>
  <c r="F1431" i="2"/>
  <c r="G1431" i="2" s="1"/>
  <c r="F3036" i="2"/>
  <c r="G3036" i="2" s="1"/>
  <c r="F418" i="2"/>
  <c r="G418" i="2" s="1"/>
  <c r="F1315" i="2"/>
  <c r="G1315" i="2" s="1"/>
  <c r="F385" i="2"/>
  <c r="G385" i="2" s="1"/>
  <c r="F744" i="2"/>
  <c r="G744" i="2" s="1"/>
  <c r="F1310" i="2"/>
  <c r="G1310" i="2" s="1"/>
  <c r="F2076" i="2"/>
  <c r="G2076" i="2" s="1"/>
  <c r="F1554" i="2"/>
  <c r="G1554" i="2" s="1"/>
  <c r="F800" i="2"/>
  <c r="G800" i="2" s="1"/>
  <c r="F2001" i="2"/>
  <c r="G2001" i="2" s="1"/>
  <c r="F1425" i="2"/>
  <c r="G1425" i="2" s="1"/>
  <c r="F2706" i="2"/>
  <c r="G2706" i="2" s="1"/>
  <c r="F2958" i="2"/>
  <c r="G2958" i="2" s="1"/>
  <c r="F2672" i="2"/>
  <c r="G2672" i="2" s="1"/>
  <c r="F931" i="2"/>
  <c r="G931" i="2" s="1"/>
  <c r="F1070" i="2"/>
  <c r="G1070" i="2" s="1"/>
  <c r="F2550" i="2"/>
  <c r="G2550" i="2" s="1"/>
  <c r="F720" i="2"/>
  <c r="G720" i="2" s="1"/>
  <c r="F2995" i="2"/>
  <c r="G2995" i="2" s="1"/>
  <c r="F1567" i="2"/>
  <c r="G1567" i="2" s="1"/>
  <c r="F2900" i="2"/>
  <c r="G2900" i="2" s="1"/>
  <c r="F1052" i="2"/>
  <c r="G1052" i="2" s="1"/>
  <c r="F2551" i="2"/>
  <c r="G2551" i="2" s="1"/>
  <c r="F2620" i="2"/>
  <c r="G2620" i="2" s="1"/>
  <c r="F2060" i="2"/>
  <c r="G2060" i="2" s="1"/>
  <c r="F1117" i="2"/>
  <c r="G1117" i="2" s="1"/>
  <c r="F2447" i="2"/>
  <c r="G2447" i="2" s="1"/>
  <c r="F2914" i="2"/>
  <c r="G2914" i="2" s="1"/>
  <c r="F2942" i="2"/>
  <c r="G2942" i="2" s="1"/>
  <c r="F1284" i="2"/>
  <c r="G1284" i="2" s="1"/>
  <c r="F2940" i="2"/>
  <c r="G2940" i="2" s="1"/>
  <c r="F1174" i="2"/>
  <c r="G1174" i="2" s="1"/>
  <c r="F2892" i="2"/>
  <c r="G2892" i="2" s="1"/>
  <c r="F1058" i="2"/>
  <c r="G1058" i="2" s="1"/>
  <c r="F3002" i="2"/>
  <c r="G3002" i="2" s="1"/>
  <c r="F262" i="2"/>
  <c r="G262" i="2" s="1"/>
  <c r="F1626" i="2"/>
  <c r="G1626" i="2" s="1"/>
  <c r="F3034" i="2"/>
  <c r="G3034" i="2" s="1"/>
  <c r="F2139" i="2"/>
  <c r="G2139" i="2" s="1"/>
  <c r="F2434" i="2"/>
  <c r="G2434" i="2" s="1"/>
  <c r="F2934" i="2"/>
  <c r="G2934" i="2" s="1"/>
  <c r="F2382" i="2"/>
  <c r="G2382" i="2" s="1"/>
  <c r="F2785" i="2"/>
  <c r="G2785" i="2" s="1"/>
  <c r="F499" i="2"/>
  <c r="G499" i="2" s="1"/>
  <c r="F639" i="2"/>
  <c r="G639" i="2" s="1"/>
  <c r="F660" i="2"/>
  <c r="G660" i="2" s="1"/>
  <c r="F461" i="2"/>
  <c r="G461" i="2" s="1"/>
  <c r="F521" i="2"/>
  <c r="G521" i="2" s="1"/>
  <c r="F2612" i="2"/>
  <c r="G2612" i="2" s="1"/>
  <c r="F272" i="2"/>
  <c r="G272" i="2" s="1"/>
  <c r="F66" i="2"/>
  <c r="G66" i="2" s="1"/>
  <c r="F67" i="2"/>
  <c r="G67" i="2" s="1"/>
  <c r="F1289" i="2"/>
  <c r="G1289" i="2" s="1"/>
  <c r="F961" i="2"/>
  <c r="G961" i="2" s="1"/>
  <c r="F818" i="2"/>
  <c r="G818" i="2" s="1"/>
  <c r="F396" i="2"/>
  <c r="G396" i="2" s="1"/>
  <c r="F2380" i="2"/>
  <c r="G2380" i="2" s="1"/>
  <c r="F28" i="2"/>
  <c r="G28" i="2" s="1"/>
  <c r="F1890" i="2"/>
  <c r="G1890" i="2" s="1"/>
  <c r="F462" i="2"/>
  <c r="G462" i="2" s="1"/>
  <c r="F46" i="2"/>
  <c r="G46" i="2" s="1"/>
  <c r="F1771" i="2"/>
  <c r="G1771" i="2" s="1"/>
  <c r="F2370" i="2"/>
  <c r="G2370" i="2" s="1"/>
  <c r="F791" i="2"/>
  <c r="G791" i="2" s="1"/>
  <c r="F1686" i="2"/>
  <c r="G1686" i="2" s="1"/>
  <c r="F1760" i="2"/>
  <c r="G1760" i="2" s="1"/>
  <c r="F649" i="2"/>
  <c r="G649" i="2" s="1"/>
  <c r="F717" i="2"/>
  <c r="G717" i="2" s="1"/>
  <c r="F2290" i="2"/>
  <c r="G2290" i="2" s="1"/>
  <c r="F1666" i="2"/>
  <c r="G1666" i="2" s="1"/>
  <c r="F973" i="2"/>
  <c r="G973" i="2" s="1"/>
  <c r="F595" i="2"/>
  <c r="G595" i="2" s="1"/>
  <c r="F1434" i="2"/>
  <c r="G1434" i="2" s="1"/>
  <c r="F2966" i="2"/>
  <c r="G2966" i="2" s="1"/>
  <c r="F1715" i="2"/>
  <c r="G1715" i="2" s="1"/>
  <c r="F2628" i="2"/>
  <c r="G2628" i="2" s="1"/>
  <c r="F1478" i="2"/>
  <c r="G1478" i="2" s="1"/>
  <c r="F2618" i="2"/>
  <c r="G2618" i="2" s="1"/>
  <c r="F578" i="2"/>
  <c r="G578" i="2" s="1"/>
  <c r="F2553" i="2"/>
  <c r="G2553" i="2" s="1"/>
  <c r="F2417" i="2"/>
  <c r="G2417" i="2" s="1"/>
  <c r="F2303" i="2"/>
  <c r="G2303" i="2" s="1"/>
  <c r="F2144" i="2"/>
  <c r="G2144" i="2" s="1"/>
  <c r="F2350" i="2"/>
  <c r="G2350" i="2" s="1"/>
  <c r="F1203" i="2"/>
  <c r="G1203" i="2" s="1"/>
  <c r="F2233" i="2"/>
  <c r="G2233" i="2" s="1"/>
  <c r="F1442" i="2"/>
  <c r="G1442" i="2" s="1"/>
  <c r="F650" i="2"/>
  <c r="G650" i="2" s="1"/>
  <c r="F960" i="2"/>
  <c r="G960" i="2" s="1"/>
  <c r="F2866" i="2"/>
  <c r="G2866" i="2" s="1"/>
  <c r="F1187" i="2"/>
  <c r="G1187" i="2" s="1"/>
  <c r="F695" i="2"/>
  <c r="G695" i="2" s="1"/>
  <c r="F2305" i="2"/>
  <c r="G2305" i="2" s="1"/>
  <c r="F1743" i="2"/>
  <c r="G1743" i="2" s="1"/>
  <c r="F2591" i="2"/>
  <c r="G2591" i="2" s="1"/>
  <c r="F1023" i="2"/>
  <c r="G1023" i="2" s="1"/>
  <c r="F2458" i="2"/>
  <c r="G2458" i="2" s="1"/>
  <c r="F2471" i="2"/>
  <c r="G2471" i="2" s="1"/>
  <c r="F2695" i="2"/>
  <c r="G2695" i="2" s="1"/>
  <c r="F1063" i="2"/>
  <c r="G1063" i="2" s="1"/>
  <c r="F1638" i="2"/>
  <c r="G1638" i="2" s="1"/>
  <c r="F589" i="2"/>
  <c r="G589" i="2" s="1"/>
  <c r="F2110" i="2"/>
  <c r="G2110" i="2" s="1"/>
  <c r="F560" i="2"/>
  <c r="G560" i="2" s="1"/>
  <c r="F1893" i="2"/>
  <c r="G1893" i="2" s="1"/>
  <c r="F295" i="2"/>
  <c r="G295" i="2" s="1"/>
  <c r="F2175" i="2"/>
  <c r="G2175" i="2" s="1"/>
  <c r="F1266" i="2"/>
  <c r="G1266" i="2" s="1"/>
  <c r="F603" i="2"/>
  <c r="G603" i="2" s="1"/>
  <c r="F2839" i="2"/>
  <c r="G2839" i="2" s="1"/>
  <c r="F1858" i="2"/>
  <c r="G1858" i="2" s="1"/>
  <c r="F725" i="2"/>
  <c r="G725" i="2" s="1"/>
  <c r="F172" i="2"/>
  <c r="G172" i="2" s="1"/>
  <c r="F251" i="2"/>
  <c r="G251" i="2" s="1"/>
  <c r="F2188" i="2"/>
  <c r="G2188" i="2" s="1"/>
  <c r="F29" i="2"/>
  <c r="G29" i="2" s="1"/>
  <c r="F425" i="2"/>
  <c r="G425" i="2" s="1"/>
  <c r="F2889" i="2"/>
  <c r="G2889" i="2" s="1"/>
  <c r="F2925" i="2"/>
  <c r="G2925" i="2" s="1"/>
  <c r="F2143" i="2"/>
  <c r="G2143" i="2" s="1"/>
  <c r="F2467" i="2"/>
  <c r="G2467" i="2" s="1"/>
  <c r="F482" i="2"/>
  <c r="G482" i="2" s="1"/>
  <c r="F483" i="2"/>
  <c r="G483" i="2" s="1"/>
  <c r="F376" i="2"/>
  <c r="G376" i="2" s="1"/>
  <c r="F2044" i="2"/>
  <c r="G2044" i="2" s="1"/>
  <c r="F739" i="2"/>
  <c r="G739" i="2" s="1"/>
  <c r="F640" i="2"/>
  <c r="G640" i="2" s="1"/>
  <c r="F879" i="2"/>
  <c r="G879" i="2" s="1"/>
  <c r="F2899" i="2"/>
  <c r="G2899" i="2" s="1"/>
  <c r="F2980" i="2"/>
  <c r="G2980" i="2" s="1"/>
  <c r="F2938" i="2"/>
  <c r="G2938" i="2" s="1"/>
  <c r="F1214" i="2"/>
  <c r="G1214" i="2" s="1"/>
  <c r="F2359" i="2"/>
  <c r="G2359" i="2" s="1"/>
  <c r="F2112" i="2"/>
  <c r="G2112" i="2" s="1"/>
  <c r="F2206" i="2"/>
  <c r="G2206" i="2" s="1"/>
  <c r="F1331" i="2"/>
  <c r="G1331" i="2" s="1"/>
  <c r="F144" i="2"/>
  <c r="G144" i="2" s="1"/>
  <c r="F616" i="2"/>
  <c r="G616" i="2" s="1"/>
  <c r="F2830" i="2"/>
  <c r="G2830" i="2" s="1"/>
  <c r="F2698" i="2"/>
  <c r="G2698" i="2" s="1"/>
  <c r="F464" i="2"/>
  <c r="G464" i="2" s="1"/>
  <c r="F1615" i="2"/>
  <c r="G1615" i="2" s="1"/>
  <c r="F348" i="2"/>
  <c r="G348" i="2" s="1"/>
  <c r="F1348" i="2"/>
  <c r="G1348" i="2" s="1"/>
  <c r="F130" i="2"/>
  <c r="G130" i="2" s="1"/>
  <c r="F2581" i="2"/>
  <c r="G2581" i="2" s="1"/>
  <c r="F2579" i="2"/>
  <c r="G2579" i="2" s="1"/>
  <c r="F3027" i="2"/>
  <c r="G3027" i="2" s="1"/>
  <c r="F1457" i="2"/>
  <c r="G1457" i="2" s="1"/>
  <c r="F908" i="2"/>
  <c r="G908" i="2" s="1"/>
  <c r="F1355" i="2"/>
  <c r="G1355" i="2" s="1"/>
  <c r="F173" i="2"/>
  <c r="G173" i="2" s="1"/>
  <c r="F984" i="2"/>
  <c r="G984" i="2" s="1"/>
  <c r="F2568" i="2"/>
  <c r="G2568" i="2" s="1"/>
  <c r="F1402" i="2"/>
  <c r="G1402" i="2" s="1"/>
  <c r="F1539" i="2"/>
  <c r="G1539" i="2" s="1"/>
  <c r="F731" i="2"/>
  <c r="G731" i="2" s="1"/>
  <c r="F844" i="2"/>
  <c r="G844" i="2" s="1"/>
  <c r="F2711" i="2"/>
  <c r="G2711" i="2" s="1"/>
  <c r="F2141" i="2"/>
  <c r="G2141" i="2" s="1"/>
  <c r="F89" i="2"/>
  <c r="G89" i="2" s="1"/>
  <c r="F723" i="2"/>
  <c r="G723" i="2" s="1"/>
  <c r="F3003" i="2"/>
  <c r="G3003" i="2" s="1"/>
  <c r="F795" i="2"/>
  <c r="G795" i="2" s="1"/>
  <c r="F2429" i="2"/>
  <c r="G2429" i="2" s="1"/>
  <c r="F1307" i="2"/>
  <c r="G1307" i="2" s="1"/>
  <c r="F1503" i="2"/>
  <c r="G1503" i="2" s="1"/>
  <c r="F816" i="2"/>
  <c r="G816" i="2" s="1"/>
  <c r="F2131" i="2"/>
  <c r="G2131" i="2" s="1"/>
  <c r="F1135" i="2"/>
  <c r="G1135" i="2" s="1"/>
  <c r="F765" i="2"/>
  <c r="G765" i="2" s="1"/>
  <c r="F830" i="2"/>
  <c r="G830" i="2" s="1"/>
  <c r="F2976" i="2"/>
  <c r="G2976" i="2" s="1"/>
  <c r="F2667" i="2"/>
  <c r="G2667" i="2" s="1"/>
  <c r="F229" i="2"/>
  <c r="G229" i="2" s="1"/>
  <c r="F1371" i="2"/>
  <c r="G1371" i="2" s="1"/>
  <c r="F1991" i="2"/>
  <c r="G1991" i="2" s="1"/>
  <c r="F2153" i="2"/>
  <c r="G2153" i="2" s="1"/>
  <c r="F1438" i="2"/>
  <c r="G1438" i="2" s="1"/>
  <c r="F1884" i="2"/>
  <c r="G1884" i="2" s="1"/>
  <c r="F903" i="2"/>
  <c r="G903" i="2" s="1"/>
  <c r="F713" i="2"/>
  <c r="G713" i="2" s="1"/>
  <c r="F442" i="2"/>
  <c r="G442" i="2" s="1"/>
  <c r="F2736" i="2"/>
  <c r="G2736" i="2" s="1"/>
  <c r="F1335" i="2"/>
  <c r="G1335" i="2" s="1"/>
  <c r="F296" i="2"/>
  <c r="G296" i="2" s="1"/>
  <c r="F2149" i="2"/>
  <c r="G2149" i="2" s="1"/>
  <c r="F2066" i="2"/>
  <c r="G2066" i="2" s="1"/>
  <c r="F1982" i="2"/>
  <c r="G1982" i="2" s="1"/>
  <c r="F405" i="2"/>
  <c r="G405" i="2" s="1"/>
  <c r="F145" i="2"/>
  <c r="G145" i="2" s="1"/>
  <c r="F1278" i="2"/>
  <c r="G1278" i="2" s="1"/>
  <c r="F215" i="2"/>
  <c r="G215" i="2" s="1"/>
  <c r="F1397" i="2"/>
  <c r="G1397" i="2" s="1"/>
  <c r="F30" i="2"/>
  <c r="G30" i="2" s="1"/>
  <c r="F1405" i="2"/>
  <c r="G1405" i="2" s="1"/>
  <c r="F1089" i="2"/>
  <c r="G1089" i="2" s="1"/>
  <c r="F880" i="2"/>
  <c r="G880" i="2" s="1"/>
  <c r="F1020" i="2"/>
  <c r="G1020" i="2" s="1"/>
  <c r="F1522" i="2"/>
  <c r="G1522" i="2" s="1"/>
  <c r="F2014" i="2"/>
  <c r="G2014" i="2" s="1"/>
  <c r="F2327" i="2"/>
  <c r="G2327" i="2" s="1"/>
  <c r="F2162" i="2"/>
  <c r="G2162" i="2" s="1"/>
  <c r="F2034" i="2"/>
  <c r="G2034" i="2" s="1"/>
  <c r="F1624" i="2"/>
  <c r="G1624" i="2" s="1"/>
  <c r="F1677" i="2"/>
  <c r="G1677" i="2" s="1"/>
  <c r="F297" i="2"/>
  <c r="G297" i="2" s="1"/>
  <c r="F1423" i="2"/>
  <c r="G1423" i="2" s="1"/>
  <c r="F665" i="2"/>
  <c r="G665" i="2" s="1"/>
  <c r="F1946" i="2"/>
  <c r="G1946" i="2" s="1"/>
  <c r="F2818" i="2"/>
  <c r="G2818" i="2" s="1"/>
  <c r="F525" i="2"/>
  <c r="G525" i="2" s="1"/>
  <c r="F2231" i="2"/>
  <c r="G2231" i="2" s="1"/>
  <c r="F1843" i="2"/>
  <c r="G1843" i="2" s="1"/>
  <c r="F2155" i="2"/>
  <c r="G2155" i="2" s="1"/>
  <c r="F630" i="2"/>
  <c r="G630" i="2" s="1"/>
  <c r="F1581" i="2"/>
  <c r="G1581" i="2" s="1"/>
  <c r="F1782" i="2"/>
  <c r="G1782" i="2" s="1"/>
  <c r="F548" i="2"/>
  <c r="G548" i="2" s="1"/>
  <c r="F463" i="2"/>
  <c r="G463" i="2" s="1"/>
  <c r="F946" i="2"/>
  <c r="G946" i="2" s="1"/>
  <c r="F76" i="2"/>
  <c r="G76" i="2" s="1"/>
  <c r="F2523" i="2"/>
  <c r="G2523" i="2" s="1"/>
  <c r="F1108" i="2"/>
  <c r="G1108" i="2" s="1"/>
  <c r="F146" i="2"/>
  <c r="G146" i="2" s="1"/>
  <c r="F1616" i="2"/>
  <c r="G1616" i="2" s="1"/>
  <c r="F1704" i="2"/>
  <c r="G1704" i="2" s="1"/>
  <c r="F2104" i="2"/>
  <c r="G2104" i="2" s="1"/>
  <c r="F944" i="2"/>
  <c r="G944" i="2" s="1"/>
  <c r="F222" i="2"/>
  <c r="G222" i="2" s="1"/>
  <c r="F1519" i="2"/>
  <c r="G1519" i="2" s="1"/>
  <c r="F453" i="2"/>
  <c r="G453" i="2" s="1"/>
  <c r="F957" i="2"/>
  <c r="G957" i="2" s="1"/>
  <c r="F1646" i="2"/>
  <c r="G1646" i="2" s="1"/>
  <c r="F1756" i="2"/>
  <c r="G1756" i="2" s="1"/>
  <c r="F1573" i="2"/>
  <c r="G1573" i="2" s="1"/>
  <c r="F1933" i="2"/>
  <c r="G1933" i="2" s="1"/>
  <c r="F752" i="2"/>
  <c r="G752" i="2" s="1"/>
  <c r="F1189" i="2"/>
  <c r="G1189" i="2" s="1"/>
  <c r="F1257" i="2"/>
  <c r="G1257" i="2" s="1"/>
  <c r="F1598" i="2"/>
  <c r="G1598" i="2" s="1"/>
  <c r="F1450" i="2"/>
  <c r="G1450" i="2" s="1"/>
  <c r="F995" i="2"/>
  <c r="G995" i="2" s="1"/>
  <c r="F500" i="2"/>
  <c r="G500" i="2" s="1"/>
  <c r="F2880" i="2"/>
  <c r="G2880" i="2" s="1"/>
  <c r="F924" i="2"/>
  <c r="G924" i="2" s="1"/>
  <c r="F2220" i="2"/>
  <c r="G2220" i="2" s="1"/>
  <c r="F1359" i="2"/>
  <c r="G1359" i="2" s="1"/>
  <c r="F147" i="2"/>
  <c r="G147" i="2" s="1"/>
  <c r="F530" i="2"/>
  <c r="G530" i="2" s="1"/>
  <c r="F364" i="2"/>
  <c r="G364" i="2" s="1"/>
  <c r="F817" i="2"/>
  <c r="G817" i="2" s="1"/>
  <c r="F2239" i="2"/>
  <c r="G2239" i="2" s="1"/>
  <c r="F2281" i="2"/>
  <c r="G2281" i="2" s="1"/>
  <c r="F814" i="2"/>
  <c r="G814" i="2" s="1"/>
  <c r="F620" i="2"/>
  <c r="G620" i="2" s="1"/>
  <c r="F831" i="2"/>
  <c r="G831" i="2" s="1"/>
  <c r="F377" i="2"/>
  <c r="G377" i="2" s="1"/>
  <c r="F2878" i="2"/>
  <c r="G2878" i="2" s="1"/>
  <c r="F958" i="2"/>
  <c r="G958" i="2" s="1"/>
  <c r="F666" i="2"/>
  <c r="G666" i="2" s="1"/>
  <c r="F1240" i="2"/>
  <c r="G1240" i="2" s="1"/>
  <c r="F252" i="2"/>
  <c r="G252" i="2" s="1"/>
  <c r="F811" i="2"/>
  <c r="G811" i="2" s="1"/>
  <c r="F2341" i="2"/>
  <c r="G2341" i="2" s="1"/>
  <c r="F1155" i="2"/>
  <c r="G1155" i="2" s="1"/>
  <c r="F574" i="2"/>
  <c r="G574" i="2" s="1"/>
  <c r="F273" i="2"/>
  <c r="G273" i="2" s="1"/>
  <c r="F443" i="2"/>
  <c r="G443" i="2" s="1"/>
  <c r="F512" i="2"/>
  <c r="G512" i="2" s="1"/>
  <c r="F976" i="2"/>
  <c r="G976" i="2" s="1"/>
  <c r="F148" i="2"/>
  <c r="G148" i="2" s="1"/>
  <c r="F1595" i="2"/>
  <c r="G1595" i="2" s="1"/>
  <c r="F513" i="2"/>
  <c r="G513" i="2" s="1"/>
  <c r="F1617" i="2"/>
  <c r="G1617" i="2" s="1"/>
  <c r="F1014" i="2"/>
  <c r="G1014" i="2" s="1"/>
  <c r="F2424" i="2"/>
  <c r="G2424" i="2" s="1"/>
  <c r="F621" i="2"/>
  <c r="G621" i="2" s="1"/>
  <c r="F514" i="2"/>
  <c r="G514" i="2" s="1"/>
  <c r="F1015" i="2"/>
  <c r="G1015" i="2" s="1"/>
  <c r="F2171" i="2"/>
  <c r="G2171" i="2" s="1"/>
  <c r="F1847" i="2"/>
  <c r="G1847" i="2" s="1"/>
  <c r="F962" i="2"/>
  <c r="G962" i="2" s="1"/>
  <c r="F840" i="2"/>
  <c r="G840" i="2" s="1"/>
  <c r="F503" i="2"/>
  <c r="G503" i="2" s="1"/>
  <c r="F2505" i="2"/>
  <c r="G2505" i="2" s="1"/>
  <c r="F1513" i="2"/>
  <c r="G1513" i="2" s="1"/>
  <c r="F253" i="2"/>
  <c r="G253" i="2" s="1"/>
  <c r="F1887" i="2"/>
  <c r="G1887" i="2" s="1"/>
  <c r="F1650" i="2"/>
  <c r="G1650" i="2" s="1"/>
  <c r="F792" i="2"/>
  <c r="G792" i="2" s="1"/>
  <c r="F1297" i="2"/>
  <c r="G1297" i="2" s="1"/>
  <c r="F1410" i="2"/>
  <c r="G1410" i="2" s="1"/>
  <c r="F2475" i="2"/>
  <c r="G2475" i="2" s="1"/>
  <c r="F2276" i="2"/>
  <c r="G2276" i="2" s="1"/>
  <c r="F1835" i="2"/>
  <c r="G1835" i="2" s="1"/>
  <c r="F1321" i="2"/>
  <c r="G1321" i="2" s="1"/>
  <c r="F3028" i="2"/>
  <c r="G3028" i="2" s="1"/>
  <c r="F70" i="2"/>
  <c r="G70" i="2" s="1"/>
  <c r="F1209" i="2"/>
  <c r="G1209" i="2" s="1"/>
  <c r="F77" i="2"/>
  <c r="G77" i="2" s="1"/>
  <c r="F868" i="2"/>
  <c r="G868" i="2" s="1"/>
  <c r="F1949" i="2"/>
  <c r="G1949" i="2" s="1"/>
  <c r="F1062" i="2"/>
  <c r="G1062" i="2" s="1"/>
  <c r="F2627" i="2"/>
  <c r="G2627" i="2" s="1"/>
  <c r="F2224" i="2"/>
  <c r="G2224" i="2" s="1"/>
  <c r="F2173" i="2"/>
  <c r="G2173" i="2" s="1"/>
  <c r="F2701" i="2"/>
  <c r="G2701" i="2" s="1"/>
  <c r="F2985" i="2"/>
  <c r="G2985" i="2" s="1"/>
  <c r="F2306" i="2"/>
  <c r="G2306" i="2" s="1"/>
  <c r="F1707" i="2"/>
  <c r="G1707" i="2" s="1"/>
  <c r="F224" i="2"/>
  <c r="G224" i="2" s="1"/>
  <c r="F2649" i="2"/>
  <c r="G2649" i="2" s="1"/>
  <c r="F2840" i="2"/>
  <c r="G2840" i="2" s="1"/>
  <c r="F2894" i="2"/>
  <c r="G2894" i="2" s="1"/>
  <c r="F1227" i="2"/>
  <c r="G1227" i="2" s="1"/>
  <c r="F2887" i="2"/>
  <c r="G2887" i="2" s="1"/>
  <c r="F1112" i="2"/>
  <c r="G1112" i="2" s="1"/>
  <c r="F2972" i="2"/>
  <c r="G2972" i="2" s="1"/>
  <c r="F1634" i="2"/>
  <c r="G1634" i="2" s="1"/>
  <c r="F3018" i="2"/>
  <c r="G3018" i="2" s="1"/>
  <c r="F2183" i="2"/>
  <c r="G2183" i="2" s="1"/>
  <c r="F2814" i="2"/>
  <c r="G2814" i="2" s="1"/>
  <c r="F1604" i="2"/>
  <c r="G1604" i="2" s="1"/>
  <c r="F2408" i="2"/>
  <c r="G2408" i="2" s="1"/>
  <c r="F31" i="2"/>
  <c r="G31" i="2" s="1"/>
  <c r="F2351" i="2"/>
  <c r="G2351" i="2" s="1"/>
  <c r="F318" i="2"/>
  <c r="G318" i="2" s="1"/>
  <c r="F2262" i="2"/>
  <c r="G2262" i="2" s="1"/>
  <c r="F1447" i="2"/>
  <c r="G1447" i="2" s="1"/>
  <c r="F2451" i="2"/>
  <c r="G2451" i="2" s="1"/>
  <c r="F1024" i="2"/>
  <c r="G1024" i="2" s="1"/>
  <c r="F230" i="2"/>
  <c r="G230" i="2" s="1"/>
  <c r="F1723" i="2"/>
  <c r="G1723" i="2" s="1"/>
  <c r="F164" i="2"/>
  <c r="G164" i="2" s="1"/>
  <c r="F1497" i="2"/>
  <c r="G1497" i="2" s="1"/>
  <c r="F2713" i="2"/>
  <c r="G2713" i="2" s="1"/>
  <c r="F590" i="2"/>
  <c r="G590" i="2" s="1"/>
  <c r="F2223" i="2"/>
  <c r="G2223" i="2" s="1"/>
  <c r="F378" i="2"/>
  <c r="G378" i="2" s="1"/>
  <c r="F2090" i="2"/>
  <c r="G2090" i="2" s="1"/>
  <c r="F604" i="2"/>
  <c r="G604" i="2" s="1"/>
  <c r="F82" i="2"/>
  <c r="G82" i="2" s="1"/>
  <c r="F298" i="2"/>
  <c r="G298" i="2" s="1"/>
  <c r="F579" i="2"/>
  <c r="G579" i="2" s="1"/>
  <c r="F2368" i="2"/>
  <c r="G2368" i="2" s="1"/>
  <c r="F2959" i="2"/>
  <c r="G2959" i="2" s="1"/>
  <c r="F2027" i="2"/>
  <c r="G2027" i="2" s="1"/>
  <c r="F2677" i="2"/>
  <c r="G2677" i="2" s="1"/>
  <c r="F1834" i="2"/>
  <c r="G1834" i="2" s="1"/>
  <c r="F2563" i="2"/>
  <c r="G2563" i="2" s="1"/>
  <c r="F2585" i="2"/>
  <c r="G2585" i="2" s="1"/>
  <c r="F2576" i="2"/>
  <c r="G2576" i="2" s="1"/>
  <c r="F2601" i="2"/>
  <c r="G2601" i="2" s="1"/>
  <c r="F683" i="2"/>
  <c r="G683" i="2" s="1"/>
  <c r="F2552" i="2"/>
  <c r="G2552" i="2" s="1"/>
  <c r="F1142" i="2"/>
  <c r="G1142" i="2" s="1"/>
  <c r="F2292" i="2"/>
  <c r="G2292" i="2" s="1"/>
  <c r="F1104" i="2"/>
  <c r="G1104" i="2" s="1"/>
  <c r="F943" i="2"/>
  <c r="G943" i="2" s="1"/>
  <c r="F1394" i="2"/>
  <c r="G1394" i="2" s="1"/>
  <c r="F1711" i="2"/>
  <c r="G1711" i="2" s="1"/>
  <c r="F2166" i="2"/>
  <c r="G2166" i="2" s="1"/>
  <c r="F2856" i="2"/>
  <c r="G2856" i="2" s="1"/>
  <c r="F1029" i="2"/>
  <c r="G1029" i="2" s="1"/>
  <c r="F189" i="2"/>
  <c r="G189" i="2" s="1"/>
  <c r="F2202" i="2"/>
  <c r="G2202" i="2" s="1"/>
  <c r="F2084" i="2"/>
  <c r="G2084" i="2" s="1"/>
  <c r="F2548" i="2"/>
  <c r="G2548" i="2" s="1"/>
  <c r="F1495" i="2"/>
  <c r="G1495" i="2" s="1"/>
  <c r="F2312" i="2"/>
  <c r="G2312" i="2" s="1"/>
  <c r="F1124" i="2"/>
  <c r="G1124" i="2" s="1"/>
  <c r="F2521" i="2"/>
  <c r="G2521" i="2" s="1"/>
  <c r="F2702" i="2"/>
  <c r="G2702" i="2" s="1"/>
  <c r="F1501" i="2"/>
  <c r="G1501" i="2" s="1"/>
  <c r="F1226" i="2"/>
  <c r="G1226" i="2" s="1"/>
  <c r="F2108" i="2"/>
  <c r="G2108" i="2" s="1"/>
  <c r="F1210" i="2"/>
  <c r="G1210" i="2" s="1"/>
  <c r="F2065" i="2"/>
  <c r="G2065" i="2" s="1"/>
  <c r="F444" i="2"/>
  <c r="G444" i="2" s="1"/>
  <c r="F1267" i="2"/>
  <c r="G1267" i="2" s="1"/>
  <c r="F445" i="2"/>
  <c r="G445" i="2" s="1"/>
  <c r="F2480" i="2"/>
  <c r="G2480" i="2" s="1"/>
  <c r="F1917" i="2"/>
  <c r="G1917" i="2" s="1"/>
  <c r="F726" i="2"/>
  <c r="G726" i="2" s="1"/>
  <c r="F727" i="2"/>
  <c r="G727" i="2" s="1"/>
  <c r="F149" i="2"/>
  <c r="G149" i="2" s="1"/>
  <c r="F323" i="2"/>
  <c r="G323" i="2" s="1"/>
  <c r="F2822" i="2"/>
  <c r="G2822" i="2" s="1"/>
  <c r="F2875" i="2"/>
  <c r="G2875" i="2" s="1"/>
  <c r="F397" i="2"/>
  <c r="G397" i="2" s="1"/>
  <c r="F197" i="2"/>
  <c r="G197" i="2" s="1"/>
  <c r="F198" i="2"/>
  <c r="G198" i="2" s="1"/>
  <c r="F1936" i="2"/>
  <c r="G1936" i="2" s="1"/>
  <c r="F319" i="2"/>
  <c r="G319" i="2" s="1"/>
  <c r="F320" i="2"/>
  <c r="G320" i="2" s="1"/>
  <c r="F1819" i="2"/>
  <c r="G1819" i="2" s="1"/>
  <c r="F1067" i="2"/>
  <c r="G1067" i="2" s="1"/>
  <c r="F2722" i="2"/>
  <c r="G2722" i="2" s="1"/>
  <c r="F2870" i="2"/>
  <c r="G2870" i="2" s="1"/>
  <c r="F1199" i="2"/>
  <c r="G1199" i="2" s="1"/>
  <c r="F2731" i="2"/>
  <c r="G2731" i="2" s="1"/>
  <c r="F2412" i="2"/>
  <c r="G2412" i="2" s="1"/>
  <c r="F2742" i="2"/>
  <c r="G2742" i="2" s="1"/>
  <c r="F1703" i="2"/>
  <c r="G1703" i="2" s="1"/>
  <c r="F2226" i="2"/>
  <c r="G2226" i="2" s="1"/>
  <c r="F534" i="2"/>
  <c r="G534" i="2" s="1"/>
  <c r="F2640" i="2"/>
  <c r="G2640" i="2" s="1"/>
  <c r="F1693" i="2"/>
  <c r="G1693" i="2" s="1"/>
  <c r="F2941" i="2"/>
  <c r="G2941" i="2" s="1"/>
  <c r="F2624" i="2"/>
  <c r="G2624" i="2" s="1"/>
  <c r="F677" i="2"/>
  <c r="G677" i="2" s="1"/>
  <c r="F1937" i="2"/>
  <c r="G1937" i="2" s="1"/>
  <c r="F183" i="2"/>
  <c r="G183" i="2" s="1"/>
  <c r="F254" i="2"/>
  <c r="G254" i="2" s="1"/>
  <c r="F1463" i="2"/>
  <c r="G1463" i="2" s="1"/>
  <c r="F2592" i="2"/>
  <c r="G2592" i="2" s="1"/>
  <c r="F2755" i="2"/>
  <c r="G2755" i="2" s="1"/>
  <c r="F3020" i="2"/>
  <c r="G3020" i="2" s="1"/>
  <c r="F1957" i="2"/>
  <c r="G1957" i="2" s="1"/>
  <c r="F1074" i="2"/>
  <c r="G1074" i="2" s="1"/>
  <c r="F1471" i="2"/>
  <c r="G1471" i="2" s="1"/>
  <c r="F1193" i="2"/>
  <c r="G1193" i="2" s="1"/>
  <c r="F2497" i="2"/>
  <c r="G2497" i="2" s="1"/>
  <c r="F365" i="2"/>
  <c r="G365" i="2" s="1"/>
  <c r="F757" i="2"/>
  <c r="G757" i="2" s="1"/>
  <c r="F1291" i="2"/>
  <c r="G1291" i="2" s="1"/>
  <c r="F1176" i="2"/>
  <c r="G1176" i="2" s="1"/>
  <c r="F1125" i="2"/>
  <c r="G1125" i="2" s="1"/>
  <c r="F2697" i="2"/>
  <c r="G2697" i="2" s="1"/>
  <c r="F2283" i="2"/>
  <c r="G2283" i="2" s="1"/>
  <c r="F190" i="2"/>
  <c r="G190" i="2" s="1"/>
  <c r="F628" i="2"/>
  <c r="G628" i="2" s="1"/>
  <c r="F1469" i="2"/>
  <c r="G1469" i="2" s="1"/>
  <c r="F2929" i="2"/>
  <c r="G2929" i="2" s="1"/>
  <c r="F644" i="2"/>
  <c r="G644" i="2" s="1"/>
  <c r="F2274" i="2"/>
  <c r="G2274" i="2" s="1"/>
  <c r="F2440" i="2"/>
  <c r="G2440" i="2" s="1"/>
  <c r="F116" i="2"/>
  <c r="G116" i="2" s="1"/>
  <c r="F2210" i="2"/>
  <c r="G2210" i="2" s="1"/>
  <c r="F349" i="2"/>
  <c r="G349" i="2" s="1"/>
  <c r="F1590" i="2"/>
  <c r="G1590" i="2" s="1"/>
  <c r="F881" i="2"/>
  <c r="G881" i="2" s="1"/>
  <c r="F350" i="2"/>
  <c r="G350" i="2" s="1"/>
  <c r="F753" i="2"/>
  <c r="G753" i="2" s="1"/>
  <c r="F2049" i="2"/>
  <c r="G2049" i="2" s="1"/>
  <c r="F2092" i="2"/>
  <c r="G2092" i="2" s="1"/>
  <c r="F1002" i="2"/>
  <c r="G1002" i="2" s="1"/>
  <c r="F1977" i="2"/>
  <c r="G1977" i="2" s="1"/>
  <c r="F912" i="2"/>
  <c r="G912" i="2" s="1"/>
  <c r="F255" i="2"/>
  <c r="G255" i="2" s="1"/>
  <c r="F432" i="2"/>
  <c r="G432" i="2" s="1"/>
  <c r="F784" i="2"/>
  <c r="G784" i="2" s="1"/>
  <c r="F2891" i="2"/>
  <c r="G2891" i="2" s="1"/>
  <c r="F2438" i="2"/>
  <c r="G2438" i="2" s="1"/>
  <c r="F605" i="2"/>
  <c r="G605" i="2" s="1"/>
  <c r="F1483" i="2"/>
  <c r="G1483" i="2" s="1"/>
  <c r="F1899" i="2"/>
  <c r="G1899" i="2" s="1"/>
  <c r="F992" i="2"/>
  <c r="G992" i="2" s="1"/>
  <c r="F44" i="2"/>
  <c r="G44" i="2" s="1"/>
  <c r="F1710" i="2"/>
  <c r="G1710" i="2" s="1"/>
  <c r="F1338" i="2"/>
  <c r="G1338" i="2" s="1"/>
  <c r="F256" i="2"/>
  <c r="G256" i="2" s="1"/>
  <c r="F1101" i="2"/>
  <c r="G1101" i="2" s="1"/>
  <c r="F2761" i="2"/>
  <c r="G2761" i="2" s="1"/>
  <c r="F2383" i="2"/>
  <c r="G2383" i="2" s="1"/>
  <c r="F351" i="2"/>
  <c r="G351" i="2" s="1"/>
  <c r="F352" i="2"/>
  <c r="G352" i="2" s="1"/>
  <c r="F2191" i="2"/>
  <c r="G2191" i="2" s="1"/>
  <c r="F2067" i="2"/>
  <c r="G2067" i="2" s="1"/>
  <c r="F2029" i="2"/>
  <c r="G2029" i="2" s="1"/>
  <c r="F921" i="2"/>
  <c r="G921" i="2" s="1"/>
  <c r="F2259" i="2"/>
  <c r="G2259" i="2" s="1"/>
  <c r="F1339" i="2"/>
  <c r="G1339" i="2" s="1"/>
  <c r="F2828" i="2"/>
  <c r="G2828" i="2" s="1"/>
  <c r="F515" i="2"/>
  <c r="G515" i="2" s="1"/>
  <c r="F789" i="2"/>
  <c r="G789" i="2" s="1"/>
  <c r="F585" i="2"/>
  <c r="G585" i="2" s="1"/>
  <c r="F641" i="2"/>
  <c r="G641" i="2" s="1"/>
  <c r="F2597" i="2"/>
  <c r="G2597" i="2" s="1"/>
  <c r="F1075" i="2"/>
  <c r="G1075" i="2" s="1"/>
  <c r="F117" i="2"/>
  <c r="G117" i="2" s="1"/>
  <c r="F1556" i="2"/>
  <c r="G1556" i="2" s="1"/>
  <c r="F1426" i="2"/>
  <c r="G1426" i="2" s="1"/>
  <c r="F379" i="2"/>
  <c r="G379" i="2" s="1"/>
  <c r="F2730" i="2"/>
  <c r="G2730" i="2" s="1"/>
  <c r="F1927" i="2"/>
  <c r="G1927" i="2" s="1"/>
  <c r="F1521" i="2"/>
  <c r="G1521" i="2" s="1"/>
  <c r="F47" i="2"/>
  <c r="G47" i="2" s="1"/>
  <c r="F257" i="2"/>
  <c r="G257" i="2" s="1"/>
  <c r="F2789" i="2"/>
  <c r="G2789" i="2" s="1"/>
  <c r="F1147" i="2"/>
  <c r="G1147" i="2" s="1"/>
  <c r="F1114" i="2"/>
  <c r="G1114" i="2" s="1"/>
  <c r="F2109" i="2"/>
  <c r="G2109" i="2" s="1"/>
  <c r="F274" i="2"/>
  <c r="G274" i="2" s="1"/>
  <c r="F1192" i="2"/>
  <c r="G1192" i="2" s="1"/>
  <c r="F324" i="2"/>
  <c r="G324" i="2" s="1"/>
  <c r="F448" i="2"/>
  <c r="G448" i="2" s="1"/>
  <c r="F199" i="2"/>
  <c r="G199" i="2" s="1"/>
  <c r="F2435" i="2"/>
  <c r="G2435" i="2" s="1"/>
  <c r="F2046" i="2"/>
  <c r="G2046" i="2" s="1"/>
  <c r="F275" i="2"/>
  <c r="G275" i="2" s="1"/>
  <c r="F398" i="2"/>
  <c r="G398" i="2" s="1"/>
  <c r="F1286" i="2"/>
  <c r="G1286" i="2" s="1"/>
  <c r="F200" i="2"/>
  <c r="G200" i="2" s="1"/>
  <c r="F118" i="2"/>
  <c r="G118" i="2" s="1"/>
  <c r="F699" i="2"/>
  <c r="G699" i="2" s="1"/>
  <c r="F565" i="2"/>
  <c r="G565" i="2" s="1"/>
  <c r="F1545" i="2"/>
  <c r="G1545" i="2" s="1"/>
  <c r="F2746" i="2"/>
  <c r="G2746" i="2" s="1"/>
  <c r="F2107" i="2"/>
  <c r="G2107" i="2" s="1"/>
  <c r="F399" i="2"/>
  <c r="G399" i="2" s="1"/>
  <c r="F454" i="2"/>
  <c r="G454" i="2" s="1"/>
  <c r="F1030" i="2"/>
  <c r="G1030" i="2" s="1"/>
  <c r="F841" i="2"/>
  <c r="G841" i="2" s="1"/>
  <c r="F1502" i="2"/>
  <c r="G1502" i="2" s="1"/>
  <c r="F696" i="2"/>
  <c r="G696" i="2" s="1"/>
  <c r="F1148" i="2"/>
  <c r="G1148" i="2" s="1"/>
  <c r="F321" i="2"/>
  <c r="G321" i="2" s="1"/>
  <c r="F322" i="2"/>
  <c r="G322" i="2" s="1"/>
  <c r="F561" i="2"/>
  <c r="G561" i="2" s="1"/>
  <c r="F216" i="2"/>
  <c r="G216" i="2" s="1"/>
  <c r="F1045" i="2"/>
  <c r="G1045" i="2" s="1"/>
  <c r="F446" i="2"/>
  <c r="G446" i="2" s="1"/>
  <c r="F2244" i="2"/>
  <c r="G2244" i="2" s="1"/>
  <c r="F353" i="2"/>
  <c r="G353" i="2" s="1"/>
  <c r="F1980" i="2"/>
  <c r="G1980" i="2" s="1"/>
  <c r="F119" i="2"/>
  <c r="G119" i="2" s="1"/>
  <c r="F1486" i="2"/>
  <c r="G1486" i="2" s="1"/>
  <c r="F1046" i="2"/>
  <c r="G1046" i="2" s="1"/>
  <c r="F642" i="2"/>
  <c r="G642" i="2" s="1"/>
  <c r="F606" i="2"/>
  <c r="G606" i="2" s="1"/>
  <c r="F2514" i="2"/>
  <c r="G2514" i="2" s="1"/>
  <c r="F785" i="2"/>
  <c r="G785" i="2" s="1"/>
  <c r="F1919" i="2"/>
  <c r="G1919" i="2" s="1"/>
  <c r="F1422" i="2"/>
  <c r="G1422" i="2" s="1"/>
  <c r="F926" i="2"/>
  <c r="G926" i="2" s="1"/>
  <c r="F174" i="2"/>
  <c r="G174" i="2" s="1"/>
  <c r="F184" i="2"/>
  <c r="G184" i="2" s="1"/>
  <c r="F2182" i="2"/>
  <c r="G2182" i="2" s="1"/>
  <c r="F1411" i="2"/>
  <c r="G1411" i="2" s="1"/>
  <c r="F2038" i="2"/>
  <c r="G2038" i="2" s="1"/>
  <c r="F1414" i="2"/>
  <c r="G1414" i="2" s="1"/>
  <c r="F354" i="2"/>
  <c r="G354" i="2" s="1"/>
  <c r="F2142" i="2"/>
  <c r="G2142" i="2" s="1"/>
  <c r="F998" i="2"/>
  <c r="G998" i="2" s="1"/>
  <c r="F2660" i="2"/>
  <c r="G2660" i="2" s="1"/>
  <c r="F2459" i="2"/>
  <c r="G2459" i="2" s="1"/>
  <c r="F2048" i="2"/>
  <c r="G2048" i="2" s="1"/>
  <c r="F1462" i="2"/>
  <c r="G1462" i="2" s="1"/>
  <c r="F964" i="2"/>
  <c r="G964" i="2" s="1"/>
  <c r="F185" i="2"/>
  <c r="G185" i="2" s="1"/>
  <c r="F78" i="2"/>
  <c r="G78" i="2" s="1"/>
  <c r="F2744" i="2"/>
  <c r="G2744" i="2" s="1"/>
  <c r="F1353" i="2"/>
  <c r="G1353" i="2" s="1"/>
  <c r="F934" i="2"/>
  <c r="G934" i="2" s="1"/>
  <c r="F1558" i="2"/>
  <c r="G1558" i="2" s="1"/>
  <c r="F1207" i="2"/>
  <c r="G1207" i="2" s="1"/>
  <c r="F761" i="2"/>
  <c r="G761" i="2" s="1"/>
  <c r="F882" i="2"/>
  <c r="G882" i="2" s="1"/>
  <c r="F3035" i="2"/>
  <c r="G3035" i="2" s="1"/>
  <c r="F625" i="2"/>
  <c r="G625" i="2" s="1"/>
  <c r="F1012" i="2"/>
  <c r="G1012" i="2" s="1"/>
  <c r="F819" i="2"/>
  <c r="G819" i="2" s="1"/>
  <c r="F186" i="2"/>
  <c r="G186" i="2" s="1"/>
  <c r="F1809" i="2"/>
  <c r="G1809" i="2" s="1"/>
  <c r="F974" i="2"/>
  <c r="G974" i="2" s="1"/>
  <c r="F1645" i="2"/>
  <c r="G1645" i="2" s="1"/>
  <c r="F1454" i="2"/>
  <c r="G1454" i="2" s="1"/>
  <c r="F1669" i="2"/>
  <c r="G1669" i="2" s="1"/>
  <c r="F1332" i="2"/>
  <c r="G1332" i="2" s="1"/>
  <c r="F1718" i="2"/>
  <c r="G1718" i="2" s="1"/>
  <c r="F150" i="2"/>
  <c r="G150" i="2" s="1"/>
  <c r="F2195" i="2"/>
  <c r="G2195" i="2" s="1"/>
  <c r="F1138" i="2"/>
  <c r="G1138" i="2" s="1"/>
  <c r="F1413" i="2"/>
  <c r="G1413" i="2" s="1"/>
  <c r="F1941" i="2"/>
  <c r="G1941" i="2" s="1"/>
  <c r="F1265" i="2"/>
  <c r="G1265" i="2" s="1"/>
  <c r="F2323" i="2"/>
  <c r="G2323" i="2" s="1"/>
  <c r="F2690" i="2"/>
  <c r="G2690" i="2" s="1"/>
  <c r="F2040" i="2"/>
  <c r="G2040" i="2" s="1"/>
  <c r="F2221" i="2"/>
  <c r="G2221" i="2" s="1"/>
  <c r="F2685" i="2"/>
  <c r="G2685" i="2" s="1"/>
  <c r="F2974" i="2"/>
  <c r="G2974" i="2" s="1"/>
  <c r="F2503" i="2"/>
  <c r="G2503" i="2" s="1"/>
  <c r="F1327" i="2"/>
  <c r="G1327" i="2" s="1"/>
  <c r="F2056" i="2"/>
  <c r="G2056" i="2" s="1"/>
  <c r="F457" i="2"/>
  <c r="G457" i="2" s="1"/>
  <c r="F1720" i="2"/>
  <c r="G1720" i="2" s="1"/>
  <c r="F1746" i="2"/>
  <c r="G1746" i="2" s="1"/>
  <c r="F1010" i="2"/>
  <c r="G1010" i="2" s="1"/>
  <c r="F1988" i="2"/>
  <c r="G1988" i="2" s="1"/>
  <c r="F2820" i="2"/>
  <c r="G2820" i="2" s="1"/>
  <c r="F758" i="2"/>
  <c r="G758" i="2" s="1"/>
  <c r="F1216" i="2"/>
  <c r="G1216" i="2" s="1"/>
  <c r="F2895" i="2"/>
  <c r="G2895" i="2" s="1"/>
  <c r="F299" i="2"/>
  <c r="G299" i="2" s="1"/>
  <c r="F2148" i="2"/>
  <c r="G2148" i="2" s="1"/>
  <c r="F2979" i="2"/>
  <c r="G2979" i="2" s="1"/>
  <c r="F1121" i="2"/>
  <c r="G1121" i="2" s="1"/>
  <c r="F68" i="2"/>
  <c r="G68" i="2" s="1"/>
  <c r="F1849" i="2"/>
  <c r="G1849" i="2" s="1"/>
  <c r="F2770" i="2"/>
  <c r="G2770" i="2" s="1"/>
  <c r="F1011" i="2"/>
  <c r="G1011" i="2" s="1"/>
  <c r="F2999" i="2"/>
  <c r="G2999" i="2" s="1"/>
  <c r="F1909" i="2"/>
  <c r="G1909" i="2" s="1"/>
  <c r="F3019" i="2"/>
  <c r="G3019" i="2" s="1"/>
  <c r="F258" i="2"/>
  <c r="G258" i="2" s="1"/>
  <c r="F2544" i="2"/>
  <c r="G2544" i="2" s="1"/>
  <c r="F2485" i="2"/>
  <c r="G2485" i="2" s="1"/>
  <c r="F2421" i="2"/>
  <c r="G2421" i="2" s="1"/>
  <c r="F2297" i="2"/>
  <c r="G2297" i="2" s="1"/>
  <c r="F2476" i="2"/>
  <c r="G2476" i="2" s="1"/>
  <c r="F151" i="2"/>
  <c r="G151" i="2" s="1"/>
  <c r="F152" i="2"/>
  <c r="G152" i="2" s="1"/>
  <c r="F367" i="2"/>
  <c r="G367" i="2" s="1"/>
  <c r="F2508" i="2"/>
  <c r="G2508" i="2" s="1"/>
  <c r="F153" i="2"/>
  <c r="G153" i="2" s="1"/>
  <c r="F276" i="2"/>
  <c r="G276" i="2" s="1"/>
  <c r="F661" i="2"/>
  <c r="G661" i="2" s="1"/>
  <c r="F1928" i="2"/>
  <c r="G1928" i="2" s="1"/>
  <c r="F1448" i="2"/>
  <c r="G1448" i="2" s="1"/>
  <c r="F575" i="2"/>
  <c r="G575" i="2" s="1"/>
  <c r="F872" i="2"/>
  <c r="G872" i="2" s="1"/>
  <c r="F775" i="2"/>
  <c r="G775" i="2" s="1"/>
  <c r="F1647" i="2"/>
  <c r="G1647" i="2" s="1"/>
  <c r="F154" i="2"/>
  <c r="G154" i="2" s="1"/>
  <c r="F909" i="2"/>
  <c r="G909" i="2" s="1"/>
  <c r="F2655" i="2"/>
  <c r="G2655" i="2" s="1"/>
  <c r="F1902" i="2"/>
  <c r="G1902" i="2" s="1"/>
  <c r="F355" i="2"/>
  <c r="G355" i="2" s="1"/>
  <c r="F1802" i="2"/>
  <c r="G1802" i="2" s="1"/>
  <c r="F1837" i="2"/>
  <c r="G1837" i="2" s="1"/>
  <c r="F2416" i="2"/>
  <c r="G2416" i="2" s="1"/>
  <c r="F1579" i="2"/>
  <c r="G1579" i="2" s="1"/>
  <c r="F2792" i="2"/>
  <c r="G2792" i="2" s="1"/>
  <c r="F2787" i="2"/>
  <c r="G2787" i="2" s="1"/>
  <c r="F612" i="2"/>
  <c r="G612" i="2" s="1"/>
  <c r="F300" i="2"/>
  <c r="G300" i="2" s="1"/>
  <c r="F1034" i="2"/>
  <c r="G1034" i="2" s="1"/>
  <c r="F2957" i="2"/>
  <c r="G2957" i="2" s="1"/>
  <c r="F2000" i="2"/>
  <c r="G2000" i="2" s="1"/>
  <c r="F2675" i="2"/>
  <c r="G2675" i="2" s="1"/>
  <c r="F1990" i="2"/>
  <c r="G1990" i="2" s="1"/>
  <c r="F2683" i="2"/>
  <c r="G2683" i="2" s="1"/>
  <c r="F2298" i="2"/>
  <c r="G2298" i="2" s="1"/>
  <c r="F2774" i="2"/>
  <c r="G2774" i="2" s="1"/>
  <c r="F2658" i="2"/>
  <c r="G2658" i="2" s="1"/>
  <c r="F1861" i="2"/>
  <c r="G1861" i="2" s="1"/>
  <c r="F2524" i="2"/>
  <c r="G2524" i="2" s="1"/>
  <c r="F2055" i="2"/>
  <c r="G2055" i="2" s="1"/>
  <c r="F1219" i="2"/>
  <c r="G1219" i="2" s="1"/>
  <c r="F1540" i="2"/>
  <c r="G1540" i="2" s="1"/>
  <c r="F1921" i="2"/>
  <c r="G1921" i="2" s="1"/>
  <c r="F697" i="2"/>
  <c r="G697" i="2" s="1"/>
  <c r="F2812" i="2"/>
  <c r="G2812" i="2" s="1"/>
  <c r="F1160" i="2"/>
  <c r="G1160" i="2" s="1"/>
  <c r="F1481" i="2"/>
  <c r="G1481" i="2" s="1"/>
  <c r="F2237" i="2"/>
  <c r="G2237" i="2" s="1"/>
  <c r="F2121" i="2"/>
  <c r="G2121" i="2" s="1"/>
  <c r="F2802" i="2"/>
  <c r="G2802" i="2" s="1"/>
  <c r="F1665" i="2"/>
  <c r="G1665" i="2" s="1"/>
  <c r="F2463" i="2"/>
  <c r="G2463" i="2" s="1"/>
  <c r="F1514" i="2"/>
  <c r="G1514" i="2" s="1"/>
  <c r="F2564" i="2"/>
  <c r="G2564" i="2" s="1"/>
  <c r="F2715" i="2"/>
  <c r="G2715" i="2" s="1"/>
  <c r="F1826" i="2"/>
  <c r="G1826" i="2" s="1"/>
  <c r="F1846" i="2"/>
  <c r="G1846" i="2" s="1"/>
  <c r="F2287" i="2"/>
  <c r="G2287" i="2" s="1"/>
  <c r="F1789" i="2"/>
  <c r="G1789" i="2" s="1"/>
  <c r="F1668" i="2"/>
  <c r="G1668" i="2" s="1"/>
  <c r="F2428" i="2"/>
  <c r="G2428" i="2" s="1"/>
  <c r="F516" i="2"/>
  <c r="G516" i="2" s="1"/>
  <c r="F1005" i="2"/>
  <c r="G1005" i="2" s="1"/>
  <c r="F643" i="2"/>
  <c r="G643" i="2" s="1"/>
  <c r="F680" i="2"/>
  <c r="G680" i="2" s="1"/>
  <c r="F2124" i="2"/>
  <c r="G2124" i="2" s="1"/>
  <c r="F356" i="2"/>
  <c r="G356" i="2" s="1"/>
  <c r="F714" i="2"/>
  <c r="G714" i="2" s="1"/>
  <c r="F2883" i="2"/>
  <c r="G2883" i="2" s="1"/>
  <c r="F1512" i="2"/>
  <c r="G1512" i="2" s="1"/>
  <c r="F2858" i="2"/>
  <c r="G2858" i="2" s="1"/>
  <c r="F2208" i="2"/>
  <c r="G2208" i="2" s="1"/>
  <c r="F1552" i="2"/>
  <c r="G1552" i="2" s="1"/>
  <c r="F400" i="2"/>
  <c r="G400" i="2" s="1"/>
  <c r="F401" i="2"/>
  <c r="G401" i="2" s="1"/>
  <c r="F2704" i="2"/>
  <c r="G2704" i="2" s="1"/>
  <c r="F386" i="2"/>
  <c r="G386" i="2" s="1"/>
  <c r="F283" i="2"/>
  <c r="G283" i="2" s="1"/>
  <c r="F1492" i="2"/>
  <c r="G1492" i="2" s="1"/>
  <c r="F930" i="2"/>
  <c r="G930" i="2" s="1"/>
  <c r="F842" i="2"/>
  <c r="G842" i="2" s="1"/>
  <c r="F873" i="2"/>
  <c r="G873" i="2" s="1"/>
  <c r="F874" i="2"/>
  <c r="G874" i="2" s="1"/>
  <c r="F155" i="2"/>
  <c r="G155" i="2" s="1"/>
  <c r="F812" i="2"/>
  <c r="G812" i="2" s="1"/>
  <c r="F1406" i="2"/>
  <c r="G1406" i="2" s="1"/>
  <c r="F2" i="2"/>
  <c r="G2" i="2" s="1"/>
  <c r="F1140" i="2"/>
  <c r="G1140" i="2" s="1"/>
  <c r="F380" i="2"/>
  <c r="G380" i="2" s="1"/>
  <c r="F1200" i="2"/>
  <c r="G1200" i="2" s="1"/>
  <c r="F277" i="2"/>
  <c r="G277" i="2" s="1"/>
  <c r="F883" i="2"/>
  <c r="G883" i="2" s="1"/>
  <c r="F567" i="2"/>
  <c r="G567" i="2" s="1"/>
  <c r="F996" i="2"/>
  <c r="G996" i="2" s="1"/>
  <c r="F381" i="2"/>
  <c r="G381" i="2" s="1"/>
  <c r="F715" i="2"/>
  <c r="G715" i="2" s="1"/>
  <c r="F2708" i="2"/>
  <c r="G2708" i="2" s="1"/>
  <c r="F1197" i="2"/>
  <c r="G1197" i="2" s="1"/>
  <c r="F2201" i="2"/>
  <c r="G2201" i="2" s="1"/>
  <c r="F2908" i="2"/>
  <c r="G2908" i="2" s="1"/>
  <c r="F357" i="2"/>
  <c r="G357" i="2" s="1"/>
  <c r="F1811" i="2"/>
  <c r="G1811" i="2" s="1"/>
  <c r="F1017" i="2"/>
  <c r="G1017" i="2" s="1"/>
  <c r="F2797" i="2"/>
  <c r="G2797" i="2" s="1"/>
  <c r="F2018" i="2"/>
  <c r="G2018" i="2" s="1"/>
  <c r="F2682" i="2"/>
  <c r="G2682" i="2" s="1"/>
  <c r="F2684" i="2"/>
  <c r="G2684" i="2" s="1"/>
  <c r="F2756" i="2"/>
  <c r="G2756" i="2" s="1"/>
  <c r="F1546" i="2"/>
  <c r="G1546" i="2" s="1"/>
  <c r="F2461" i="2"/>
  <c r="G2461" i="2" s="1"/>
  <c r="F1302" i="2"/>
  <c r="G1302" i="2" s="1"/>
  <c r="F2855" i="2"/>
  <c r="G2855" i="2" s="1"/>
  <c r="F165" i="2"/>
  <c r="G165" i="2" s="1"/>
  <c r="F1898" i="2"/>
  <c r="G1898" i="2" s="1"/>
  <c r="F2969" i="2"/>
  <c r="G2969" i="2" s="1"/>
  <c r="F504" i="2"/>
  <c r="G504" i="2" s="1"/>
  <c r="F2594" i="2"/>
  <c r="G2594" i="2" s="1"/>
  <c r="F1395" i="2"/>
  <c r="G1395" i="2" s="1"/>
  <c r="F2101" i="2"/>
  <c r="G2101" i="2" s="1"/>
  <c r="F327" i="2"/>
  <c r="G327" i="2" s="1"/>
  <c r="F1435" i="2"/>
  <c r="G1435" i="2" s="1"/>
  <c r="F1662" i="2"/>
  <c r="G1662" i="2" s="1"/>
  <c r="F1086" i="2"/>
  <c r="G1086" i="2" s="1"/>
  <c r="F2345" i="2"/>
  <c r="G2345" i="2" s="1"/>
  <c r="F2983" i="2"/>
  <c r="G2983" i="2" s="1"/>
  <c r="F3037" i="2"/>
  <c r="G3037" i="2" s="1"/>
  <c r="F120" i="2"/>
  <c r="G120" i="2" s="1"/>
  <c r="F1961" i="2"/>
  <c r="G1961" i="2" s="1"/>
  <c r="F1294" i="2"/>
  <c r="G1294" i="2" s="1"/>
  <c r="F1387" i="2"/>
  <c r="G1387" i="2" s="1"/>
  <c r="F1599" i="2"/>
  <c r="G1599" i="2" s="1"/>
  <c r="F2436" i="2"/>
  <c r="G2436" i="2" s="1"/>
  <c r="F1970" i="2"/>
  <c r="G1970" i="2" s="1"/>
  <c r="F2160" i="2"/>
  <c r="G2160" i="2" s="1"/>
  <c r="F121" i="2"/>
  <c r="G121" i="2" s="1"/>
  <c r="F1880" i="2"/>
  <c r="G1880" i="2" s="1"/>
  <c r="F1255" i="2"/>
  <c r="G1255" i="2" s="1"/>
  <c r="F1254" i="2"/>
  <c r="G1254" i="2" s="1"/>
  <c r="F1914" i="2"/>
  <c r="G1914" i="2" s="1"/>
  <c r="F2606" i="2"/>
  <c r="G2606" i="2" s="1"/>
  <c r="F358" i="2"/>
  <c r="G358" i="2" s="1"/>
  <c r="F1635" i="2"/>
  <c r="G1635" i="2" s="1"/>
  <c r="F2819" i="2"/>
  <c r="G2819" i="2" s="1"/>
  <c r="F2074" i="2"/>
  <c r="G2074" i="2" s="1"/>
  <c r="F994" i="2"/>
  <c r="G994" i="2" s="1"/>
  <c r="F728" i="2"/>
  <c r="G728" i="2" s="1"/>
  <c r="F485" i="2"/>
  <c r="G485" i="2" s="1"/>
  <c r="F1655" i="2"/>
  <c r="G1655" i="2" s="1"/>
  <c r="F2425" i="2"/>
  <c r="G2425" i="2" s="1"/>
  <c r="F1269" i="2"/>
  <c r="G1269" i="2" s="1"/>
  <c r="F1606" i="2"/>
  <c r="G1606" i="2" s="1"/>
  <c r="F787" i="2"/>
  <c r="G787" i="2" s="1"/>
  <c r="F925" i="2"/>
  <c r="G925" i="2" s="1"/>
  <c r="F2053" i="2"/>
  <c r="G2053" i="2" s="1"/>
  <c r="F2534" i="2"/>
  <c r="G2534" i="2" s="1"/>
  <c r="F1111" i="2"/>
  <c r="G1111" i="2" s="1"/>
  <c r="F2952" i="2"/>
  <c r="G2952" i="2" s="1"/>
  <c r="F2584" i="2"/>
  <c r="G2584" i="2" s="1"/>
  <c r="F2403" i="2"/>
  <c r="G2403" i="2" s="1"/>
  <c r="F2575" i="2"/>
  <c r="G2575" i="2" s="1"/>
  <c r="F1290" i="2"/>
  <c r="G1290" i="2" s="1"/>
  <c r="F1466" i="2"/>
  <c r="G1466" i="2" s="1"/>
  <c r="F847" i="2"/>
  <c r="G847" i="2" s="1"/>
  <c r="F2062" i="2"/>
  <c r="G2062" i="2" s="1"/>
  <c r="F1166" i="2"/>
  <c r="G1166" i="2" s="1"/>
  <c r="F2097" i="2"/>
  <c r="G2097" i="2" s="1"/>
  <c r="F488" i="2"/>
  <c r="G488" i="2" s="1"/>
  <c r="F1177" i="2"/>
  <c r="G1177" i="2" s="1"/>
  <c r="F427" i="2"/>
  <c r="G427" i="2" s="1"/>
  <c r="F122" i="2"/>
  <c r="G122" i="2" s="1"/>
  <c r="F2916" i="2"/>
  <c r="G2916" i="2" s="1"/>
  <c r="F2432" i="2"/>
  <c r="G2432" i="2" s="1"/>
  <c r="F1687" i="2"/>
  <c r="G1687" i="2" s="1"/>
  <c r="F1084" i="2"/>
  <c r="G1084" i="2" s="1"/>
  <c r="F1859" i="2"/>
  <c r="G1859" i="2" s="1"/>
  <c r="F1021" i="2"/>
  <c r="G1021" i="2" s="1"/>
  <c r="F428" i="2"/>
  <c r="G428" i="2" s="1"/>
  <c r="F857" i="2"/>
  <c r="G857" i="2" s="1"/>
  <c r="F2282" i="2"/>
  <c r="G2282" i="2" s="1"/>
  <c r="F2525" i="2"/>
  <c r="G2525" i="2" s="1"/>
  <c r="F740" i="2"/>
  <c r="G740" i="2" s="1"/>
  <c r="F838" i="2"/>
  <c r="G838" i="2" s="1"/>
  <c r="F1978" i="2"/>
  <c r="G1978" i="2" s="1"/>
  <c r="F1785" i="2"/>
  <c r="G1785" i="2" s="1"/>
  <c r="F1985" i="2"/>
  <c r="G1985" i="2" s="1"/>
  <c r="F741" i="2"/>
  <c r="G741" i="2" s="1"/>
  <c r="F1116" i="2"/>
  <c r="G1116" i="2" s="1"/>
  <c r="F2302" i="2"/>
  <c r="G2302" i="2" s="1"/>
  <c r="F2379" i="2"/>
  <c r="G2379" i="2" s="1"/>
  <c r="F669" i="2"/>
  <c r="G669" i="2" s="1"/>
  <c r="F1685" i="2"/>
  <c r="G1685" i="2" s="1"/>
  <c r="F2750" i="2"/>
  <c r="G2750" i="2" s="1"/>
  <c r="F1499" i="2"/>
  <c r="G1499" i="2" s="1"/>
  <c r="F1831" i="2"/>
  <c r="G1831" i="2" s="1"/>
  <c r="F1986" i="2"/>
  <c r="G1986" i="2" s="1"/>
  <c r="F1059" i="2"/>
  <c r="G1059" i="2" s="1"/>
  <c r="F301" i="2"/>
  <c r="G301" i="2" s="1"/>
  <c r="F1644" i="2"/>
  <c r="G1644" i="2" s="1"/>
  <c r="F259" i="2"/>
  <c r="G259" i="2" s="1"/>
  <c r="F1798" i="2"/>
  <c r="G1798" i="2" s="1"/>
  <c r="F2635" i="2"/>
  <c r="G2635" i="2" s="1"/>
  <c r="F1234" i="2"/>
  <c r="G1234" i="2" s="1"/>
  <c r="F2151" i="2"/>
  <c r="G2151" i="2" s="1"/>
  <c r="F1444" i="2"/>
  <c r="G1444" i="2" s="1"/>
  <c r="F607" i="2"/>
  <c r="G607" i="2" s="1"/>
  <c r="F2020" i="2"/>
  <c r="G2020" i="2" s="1"/>
  <c r="F1817" i="2"/>
  <c r="G1817" i="2" s="1"/>
  <c r="F2867" i="2"/>
  <c r="G2867" i="2" s="1"/>
  <c r="F1562" i="2"/>
  <c r="G1562" i="2" s="1"/>
  <c r="F1441" i="2"/>
  <c r="G1441" i="2" s="1"/>
  <c r="F32" i="2"/>
  <c r="G32" i="2" s="1"/>
  <c r="F501" i="2"/>
  <c r="G501" i="2" s="1"/>
  <c r="F1137" i="2"/>
  <c r="G1137" i="2" s="1"/>
  <c r="F2207" i="2"/>
  <c r="G2207" i="2" s="1"/>
  <c r="F48" i="2"/>
  <c r="G48" i="2" s="1"/>
  <c r="F2291" i="2"/>
  <c r="G2291" i="2" s="1"/>
  <c r="F383" i="2"/>
  <c r="G383" i="2" s="1"/>
  <c r="F716" i="2"/>
  <c r="G716" i="2" s="1"/>
  <c r="F359" i="2"/>
  <c r="G359" i="2" s="1"/>
  <c r="F2187" i="2"/>
  <c r="G2187" i="2" s="1"/>
  <c r="F1549" i="2"/>
  <c r="G1549" i="2" s="1"/>
  <c r="F526" i="2"/>
  <c r="G526" i="2" s="1"/>
  <c r="F1139" i="2"/>
  <c r="G1139" i="2" s="1"/>
  <c r="F658" i="2"/>
  <c r="G658" i="2" s="1"/>
  <c r="F1229" i="2"/>
  <c r="G1229" i="2" s="1"/>
  <c r="F2309" i="2"/>
  <c r="G2309" i="2" s="1"/>
  <c r="F1770" i="2"/>
  <c r="G1770" i="2" s="1"/>
  <c r="F123" i="2"/>
  <c r="G123" i="2" s="1"/>
  <c r="F156" i="2"/>
  <c r="G156" i="2" s="1"/>
  <c r="F408" i="2"/>
  <c r="G408" i="2" s="1"/>
  <c r="F302" i="2"/>
  <c r="G302" i="2" s="1"/>
  <c r="F1055" i="2"/>
  <c r="G1055" i="2" s="1"/>
  <c r="F1625" i="2"/>
  <c r="G1625" i="2" s="1"/>
  <c r="F402" i="2"/>
  <c r="G402" i="2" s="1"/>
  <c r="F403" i="2"/>
  <c r="G403" i="2" s="1"/>
  <c r="F517" i="2"/>
  <c r="G517" i="2" s="1"/>
  <c r="F455" i="2"/>
  <c r="G455" i="2" s="1"/>
  <c r="F1383" i="2"/>
  <c r="G1383" i="2" s="1"/>
  <c r="F836" i="2"/>
  <c r="G836" i="2" s="1"/>
  <c r="F2360" i="2"/>
  <c r="G2360" i="2" s="1"/>
  <c r="F278" i="2"/>
  <c r="G278" i="2" s="1"/>
  <c r="F608" i="2"/>
  <c r="G608" i="2" s="1"/>
  <c r="F1767" i="2"/>
  <c r="G1767" i="2" s="1"/>
  <c r="F576" i="2"/>
  <c r="G576" i="2" s="1"/>
  <c r="F1741" i="2"/>
  <c r="G1741" i="2" s="1"/>
  <c r="F698" i="2"/>
  <c r="G698" i="2" s="1"/>
  <c r="F49" i="2"/>
  <c r="G49" i="2" s="1"/>
  <c r="F2454" i="2"/>
  <c r="G2454" i="2" s="1"/>
  <c r="F1923" i="2"/>
  <c r="G1923" i="2" s="1"/>
  <c r="F518" i="2"/>
  <c r="G518" i="2" s="1"/>
  <c r="F1136" i="2"/>
  <c r="G1136" i="2" s="1"/>
  <c r="F1215" i="2"/>
  <c r="G1215" i="2" s="1"/>
  <c r="F1358" i="2"/>
  <c r="G1358" i="2" s="1"/>
  <c r="F1308" i="2"/>
  <c r="G1308" i="2" s="1"/>
  <c r="F2845" i="2"/>
  <c r="G2845" i="2" s="1"/>
  <c r="F859" i="2"/>
  <c r="G859" i="2" s="1"/>
  <c r="F1735" i="2"/>
  <c r="G1735" i="2" s="1"/>
  <c r="F2344" i="2"/>
  <c r="G2344" i="2" s="1"/>
  <c r="F2296" i="2"/>
  <c r="G2296" i="2" s="1"/>
  <c r="F2978" i="2"/>
  <c r="G2978" i="2" s="1"/>
  <c r="F1632" i="2"/>
  <c r="G1632" i="2" s="1"/>
  <c r="F2962" i="2"/>
  <c r="G2962" i="2" s="1"/>
  <c r="F1692" i="2"/>
  <c r="G1692" i="2" s="1"/>
  <c r="F2636" i="2"/>
  <c r="G2636" i="2" s="1"/>
  <c r="F1651" i="2"/>
  <c r="G1651" i="2" s="1"/>
  <c r="F2619" i="2"/>
  <c r="G2619" i="2" s="1"/>
  <c r="F549" i="2"/>
  <c r="G549" i="2" s="1"/>
  <c r="F2759" i="2"/>
  <c r="G2759" i="2" s="1"/>
  <c r="F217" i="2"/>
  <c r="G217" i="2" s="1"/>
  <c r="F1078" i="2"/>
  <c r="G1078" i="2" s="1"/>
  <c r="F2816" i="2"/>
  <c r="G2816" i="2" s="1"/>
  <c r="F1281" i="2"/>
  <c r="G1281" i="2" s="1"/>
  <c r="F2622" i="2"/>
  <c r="G2622" i="2" s="1"/>
  <c r="F1484" i="2"/>
  <c r="G1484" i="2" s="1"/>
  <c r="F963" i="2"/>
  <c r="G963" i="2" s="1"/>
  <c r="F409" i="2"/>
  <c r="G409" i="2" s="1"/>
  <c r="F1223" i="2"/>
  <c r="G1223" i="2" s="1"/>
  <c r="F823" i="2"/>
  <c r="G823" i="2" s="1"/>
  <c r="F2732" i="2"/>
  <c r="G2732" i="2" s="1"/>
  <c r="F1082" i="2"/>
  <c r="G1082" i="2" s="1"/>
  <c r="F2773" i="2"/>
  <c r="G2773" i="2" s="1"/>
  <c r="F535" i="2"/>
  <c r="G535" i="2" s="1"/>
  <c r="F2676" i="2"/>
  <c r="G2676" i="2" s="1"/>
  <c r="F2004" i="2"/>
  <c r="G2004" i="2" s="1"/>
  <c r="F1351" i="2"/>
  <c r="G1351" i="2" s="1"/>
  <c r="F2513" i="2"/>
  <c r="G2513" i="2" s="1"/>
  <c r="F1061" i="2"/>
  <c r="G1061" i="2" s="1"/>
  <c r="F1528" i="2"/>
  <c r="G1528" i="2" s="1"/>
  <c r="F2270" i="2"/>
  <c r="G2270" i="2" s="1"/>
  <c r="F1672" i="2"/>
  <c r="G1672" i="2" s="1"/>
  <c r="F1511" i="2"/>
  <c r="G1511" i="2" s="1"/>
  <c r="F907" i="2"/>
  <c r="G907" i="2" s="1"/>
  <c r="F469" i="2"/>
  <c r="G469" i="2" s="1"/>
  <c r="F2146" i="2"/>
  <c r="G2146" i="2" s="1"/>
  <c r="F1553" i="2"/>
  <c r="G1553" i="2" s="1"/>
  <c r="F2681" i="2"/>
  <c r="G2681" i="2" s="1"/>
  <c r="F826" i="2"/>
  <c r="G826" i="2" s="1"/>
  <c r="F2123" i="2"/>
  <c r="G2123" i="2" s="1"/>
  <c r="F1509" i="2"/>
  <c r="G1509" i="2" s="1"/>
  <c r="F2114" i="2"/>
  <c r="G2114" i="2" s="1"/>
  <c r="F2250" i="2"/>
  <c r="G2250" i="2" s="1"/>
  <c r="F220" i="2"/>
  <c r="G220" i="2" s="1"/>
  <c r="F1317" i="2"/>
  <c r="G1317" i="2" s="1"/>
  <c r="F325" i="2"/>
  <c r="G325" i="2" s="1"/>
  <c r="F1930" i="2"/>
  <c r="G1930" i="2" s="1"/>
  <c r="F157" i="2"/>
  <c r="G157" i="2" s="1"/>
  <c r="F2911" i="2"/>
  <c r="G2911" i="2" s="1"/>
  <c r="F2781" i="2"/>
  <c r="G2781" i="2" s="1"/>
  <c r="F982" i="2"/>
  <c r="G982" i="2" s="1"/>
  <c r="F1828" i="2"/>
  <c r="G1828" i="2" s="1"/>
  <c r="F1168" i="2"/>
  <c r="G1168" i="2" s="1"/>
  <c r="F2831" i="2"/>
  <c r="G2831" i="2" s="1"/>
  <c r="F2033" i="2"/>
  <c r="G2033" i="2" s="1"/>
  <c r="F287" i="2"/>
  <c r="G287" i="2" s="1"/>
  <c r="F2453" i="2"/>
  <c r="G2453" i="2" s="1"/>
  <c r="F1722" i="2"/>
  <c r="G1722" i="2" s="1"/>
  <c r="F562" i="2"/>
  <c r="G562" i="2" s="1"/>
  <c r="F997" i="2"/>
  <c r="G997" i="2" s="1"/>
  <c r="F6" i="2"/>
  <c r="G6" i="2" s="1"/>
  <c r="F2853" i="2"/>
  <c r="G2853" i="2" s="1"/>
  <c r="F2947" i="2"/>
  <c r="G2947" i="2" s="1"/>
  <c r="F776" i="2"/>
  <c r="G776" i="2" s="1"/>
  <c r="F985" i="2"/>
  <c r="G985" i="2" s="1"/>
  <c r="F1087" i="2"/>
  <c r="G1087" i="2" s="1"/>
  <c r="F420" i="2"/>
  <c r="G420" i="2" s="1"/>
  <c r="F1031" i="2"/>
  <c r="G1031" i="2" s="1"/>
  <c r="F191" i="2"/>
  <c r="G191" i="2" s="1"/>
  <c r="F426" i="2"/>
  <c r="G426" i="2" s="1"/>
  <c r="F1417" i="2"/>
  <c r="G1417" i="2" s="1"/>
  <c r="F2439" i="2"/>
  <c r="G2439" i="2" s="1"/>
  <c r="F824" i="2"/>
  <c r="G824" i="2" s="1"/>
  <c r="F2493" i="2"/>
  <c r="G2493" i="2" s="1"/>
  <c r="F1102" i="2"/>
  <c r="G1102" i="2" s="1"/>
  <c r="F279" i="2"/>
  <c r="G279" i="2" s="1"/>
  <c r="F1491" i="2"/>
  <c r="G1491" i="2" s="1"/>
  <c r="F1706" i="2"/>
  <c r="G1706" i="2" s="1"/>
  <c r="F124" i="2"/>
  <c r="G124" i="2" s="1"/>
  <c r="F218" i="2"/>
  <c r="G218" i="2" s="1"/>
  <c r="F2538" i="2"/>
  <c r="G2538" i="2" s="1"/>
  <c r="F651" i="2"/>
  <c r="G651" i="2" s="1"/>
  <c r="F2420" i="2"/>
  <c r="G2420" i="2" s="1"/>
  <c r="F843" i="2"/>
  <c r="G843" i="2" s="1"/>
  <c r="F519" i="2"/>
  <c r="G519" i="2" s="1"/>
  <c r="F158" i="2"/>
  <c r="G158" i="2" s="1"/>
  <c r="F1218" i="2"/>
  <c r="G1218" i="2" s="1"/>
  <c r="F159" i="2"/>
  <c r="G159" i="2" s="1"/>
  <c r="F1056" i="2"/>
  <c r="G1056" i="2" s="1"/>
  <c r="F2406" i="2"/>
  <c r="G2406" i="2" s="1"/>
  <c r="F2726" i="2"/>
  <c r="G2726" i="2" s="1"/>
  <c r="K2600" i="2"/>
  <c r="K1714" i="2"/>
  <c r="K2385" i="2"/>
  <c r="K1436" i="2"/>
  <c r="K2630" i="2"/>
  <c r="K745" i="2"/>
  <c r="K1910" i="2"/>
  <c r="K1048" i="2"/>
  <c r="K1974" i="2"/>
  <c r="K2998" i="2"/>
  <c r="K2398" i="2"/>
  <c r="K2806" i="2"/>
  <c r="K306" i="2"/>
  <c r="K2693" i="2"/>
  <c r="K2937" i="2"/>
  <c r="K2943" i="2"/>
  <c r="K3022" i="2"/>
  <c r="K2537" i="2"/>
  <c r="K3041" i="2"/>
  <c r="K3017" i="2"/>
  <c r="K2608" i="2"/>
  <c r="K2577" i="2"/>
  <c r="K1149" i="2"/>
  <c r="K2775" i="2"/>
  <c r="K1994" i="2"/>
  <c r="K1981" i="2"/>
  <c r="K1184" i="2"/>
  <c r="K536" i="2"/>
  <c r="K2094" i="2"/>
  <c r="K1751" i="2"/>
  <c r="K704" i="2"/>
  <c r="K1172" i="2"/>
  <c r="K1979" i="2"/>
  <c r="K2790" i="2"/>
  <c r="K681" i="2"/>
  <c r="K1279" i="2"/>
  <c r="K729" i="2"/>
  <c r="K954" i="2"/>
  <c r="K1143" i="2"/>
  <c r="K2811" i="2"/>
  <c r="K1934" i="2"/>
  <c r="K1648" i="2"/>
  <c r="K2633" i="2"/>
  <c r="K2200" i="2"/>
  <c r="K2860" i="2"/>
  <c r="K2643" i="2"/>
  <c r="K2754" i="2"/>
  <c r="K1584" i="2"/>
  <c r="K2376" i="2"/>
  <c r="K2057" i="2"/>
  <c r="K1233" i="2"/>
  <c r="K2491" i="2"/>
  <c r="K1717" i="2"/>
  <c r="K2572" i="2"/>
  <c r="K2093" i="2"/>
  <c r="K1363" i="2"/>
  <c r="K1364" i="2"/>
  <c r="K2299" i="2"/>
  <c r="K2922" i="2"/>
  <c r="K1090" i="2"/>
  <c r="K2047" i="2"/>
  <c r="K2733" i="2"/>
  <c r="K2610" i="2"/>
  <c r="K2847" i="2"/>
  <c r="K893" i="2"/>
  <c r="K820" i="2"/>
  <c r="K2178" i="2"/>
  <c r="K1783" i="2"/>
  <c r="K2328" i="2"/>
  <c r="K1159" i="2"/>
  <c r="K2011" i="2"/>
  <c r="K1391" i="2"/>
  <c r="K330" i="2"/>
  <c r="K888" i="2"/>
  <c r="K92" i="2"/>
  <c r="K489" i="2"/>
  <c r="K85" i="2"/>
  <c r="K849" i="2"/>
  <c r="K69" i="2"/>
  <c r="K9" i="2"/>
  <c r="K2320" i="2"/>
  <c r="K193" i="2"/>
  <c r="K3040" i="2"/>
  <c r="K372" i="2"/>
  <c r="K965" i="2"/>
  <c r="K1271" i="2"/>
  <c r="K633" i="2"/>
  <c r="K781" i="2"/>
  <c r="K1525" i="2"/>
  <c r="K1738" i="2"/>
  <c r="K2824" i="2"/>
  <c r="K281" i="2"/>
  <c r="K940" i="2"/>
  <c r="K1681" i="2"/>
  <c r="K1571" i="2"/>
  <c r="K1608" i="2"/>
  <c r="K1120" i="2"/>
  <c r="K2506" i="2"/>
  <c r="K538" i="2"/>
  <c r="K685" i="2"/>
  <c r="K1688" i="2"/>
  <c r="K2841" i="2"/>
  <c r="K768" i="2"/>
  <c r="K1433" i="2"/>
  <c r="K875" i="2"/>
  <c r="K2256" i="2"/>
  <c r="K1517" i="2"/>
  <c r="K1033" i="2"/>
  <c r="K234" i="2"/>
  <c r="K2881" i="2"/>
  <c r="K2255" i="2"/>
  <c r="K1944" i="2"/>
  <c r="K1673" i="2"/>
  <c r="K2913" i="2"/>
  <c r="K264" i="2"/>
  <c r="K1506" i="2"/>
  <c r="K449" i="2"/>
  <c r="K2642" i="2"/>
  <c r="K2578" i="2"/>
  <c r="K1150" i="2"/>
  <c r="K586" i="2"/>
  <c r="K2243" i="2"/>
  <c r="K915" i="2"/>
  <c r="K175" i="2"/>
  <c r="K235" i="2"/>
  <c r="K2669" i="2"/>
  <c r="K799" i="2"/>
  <c r="K2278" i="2"/>
  <c r="K832" i="2"/>
  <c r="K2096" i="2"/>
  <c r="K2509" i="2"/>
  <c r="K2136" i="2"/>
  <c r="K3000" i="2"/>
  <c r="K1920" i="2"/>
  <c r="K1437" i="2"/>
  <c r="K93" i="2"/>
  <c r="K854" i="2"/>
  <c r="K1850" i="2"/>
  <c r="K2264" i="2"/>
  <c r="K1775" i="2"/>
  <c r="K1731" i="2"/>
  <c r="K2229" i="2"/>
  <c r="K1765" i="2"/>
  <c r="K684" i="2"/>
  <c r="K2111" i="2"/>
  <c r="K2662" i="2"/>
  <c r="K2404" i="2"/>
  <c r="K1621" i="2"/>
  <c r="K280" i="2"/>
  <c r="K624" i="2"/>
  <c r="K1860" i="2"/>
  <c r="K1682" i="2"/>
  <c r="K1188" i="2"/>
  <c r="K904" i="2"/>
  <c r="K471" i="2"/>
  <c r="K2012" i="2"/>
  <c r="K659" i="2"/>
  <c r="K1637" i="2"/>
  <c r="K1855" i="2"/>
  <c r="K1805" i="2"/>
  <c r="K2691" i="2"/>
  <c r="K329" i="2"/>
  <c r="K1824" i="2"/>
  <c r="K94" i="2"/>
  <c r="K2921" i="2"/>
  <c r="K2449" i="2"/>
  <c r="K434" i="2"/>
  <c r="K2800" i="2"/>
  <c r="K845" i="2"/>
  <c r="K1152" i="2"/>
  <c r="K1536" i="2"/>
  <c r="K646" i="2"/>
  <c r="K1115" i="2"/>
  <c r="K2464" i="2"/>
  <c r="K2807" i="2"/>
  <c r="K236" i="2"/>
  <c r="K421" i="2"/>
  <c r="K899" i="2"/>
  <c r="K580" i="2"/>
  <c r="K1568" i="2"/>
  <c r="K1900" i="2"/>
  <c r="K2512" i="2"/>
  <c r="K288" i="2"/>
  <c r="K900" i="2"/>
  <c r="K1841" i="2"/>
  <c r="K1311" i="2"/>
  <c r="K206" i="2"/>
  <c r="K654" i="2"/>
  <c r="K2559" i="2"/>
  <c r="K1984" i="2"/>
  <c r="K2582" i="2"/>
  <c r="K1465" i="2"/>
  <c r="K2127" i="2"/>
  <c r="K1667" i="2"/>
  <c r="K2445" i="2"/>
  <c r="K1691" i="2"/>
  <c r="K1026" i="2"/>
  <c r="K1461" i="2"/>
  <c r="K1586" i="2"/>
  <c r="K387" i="2"/>
  <c r="K1780" i="2"/>
  <c r="K890" i="2"/>
  <c r="K1324" i="2"/>
  <c r="K1975" i="2"/>
  <c r="K910" i="2"/>
  <c r="K2322" i="2"/>
  <c r="K520" i="2"/>
  <c r="K1182" i="2"/>
  <c r="K1953" i="2"/>
  <c r="K1472" i="2"/>
  <c r="K2225" i="2"/>
  <c r="K1999" i="2"/>
  <c r="K2209" i="2"/>
  <c r="K410" i="2"/>
  <c r="K690" i="2"/>
  <c r="K2073" i="2"/>
  <c r="K1748" i="2"/>
  <c r="K11" i="2"/>
  <c r="K221" i="2"/>
  <c r="K1161" i="2"/>
  <c r="K1103" i="2"/>
  <c r="K201" i="2"/>
  <c r="K1128" i="2"/>
  <c r="K876" i="2"/>
  <c r="K304" i="2"/>
  <c r="K1181" i="2"/>
  <c r="K36" i="2"/>
  <c r="K12" i="2"/>
  <c r="K1319" i="2"/>
  <c r="K72" i="2"/>
  <c r="K2988" i="2"/>
  <c r="K1107" i="2"/>
  <c r="K1531" i="2"/>
  <c r="K1935" i="2"/>
  <c r="K2134" i="2"/>
  <c r="K3" i="2"/>
  <c r="K2078" i="2"/>
  <c r="K1488" i="2"/>
  <c r="K2469" i="2"/>
  <c r="K237" i="2"/>
  <c r="K2284" i="2"/>
  <c r="K1758" i="2"/>
  <c r="K238" i="2"/>
  <c r="K2241" i="2"/>
  <c r="K550" i="2"/>
  <c r="K2993" i="2"/>
  <c r="K2532" i="2"/>
  <c r="K1577" i="2"/>
  <c r="K937" i="2"/>
  <c r="K2977" i="2"/>
  <c r="K90" i="2"/>
  <c r="K45" i="2"/>
  <c r="K368" i="2"/>
  <c r="K2470" i="2"/>
  <c r="K979" i="2"/>
  <c r="K1249" i="2"/>
  <c r="K1032" i="2"/>
  <c r="K1960" i="2"/>
  <c r="K1035" i="2"/>
  <c r="K2718" i="2"/>
  <c r="K2984" i="2"/>
  <c r="K2482" i="2"/>
  <c r="K125" i="2"/>
  <c r="K2909" i="2"/>
  <c r="K79" i="2"/>
  <c r="K2507" i="2"/>
  <c r="K225" i="2"/>
  <c r="K2727" i="2"/>
  <c r="K1908" i="2"/>
  <c r="K2164" i="2"/>
  <c r="K2037" i="2"/>
  <c r="K2117" i="2"/>
  <c r="K2975" i="2"/>
  <c r="K2452" i="2"/>
  <c r="K2694" i="2"/>
  <c r="K1407" i="2"/>
  <c r="K2158" i="2"/>
  <c r="K707" i="2"/>
  <c r="K2671" i="2"/>
  <c r="K2859" i="2"/>
  <c r="K2936" i="2"/>
  <c r="K3033" i="2"/>
  <c r="K2852" i="2"/>
  <c r="K3038" i="2"/>
  <c r="K3007" i="2"/>
  <c r="K2549" i="2"/>
  <c r="K2518" i="2"/>
  <c r="K2621" i="2"/>
  <c r="K2648" i="2"/>
  <c r="K1129" i="2"/>
  <c r="K2826" i="2"/>
  <c r="K993" i="2"/>
  <c r="K1375" i="2"/>
  <c r="K886" i="2"/>
  <c r="K701" i="2"/>
  <c r="K1883" i="2"/>
  <c r="K2219" i="2"/>
  <c r="K166" i="2"/>
  <c r="K2218" i="2"/>
  <c r="K596" i="2"/>
  <c r="K1238" i="2"/>
  <c r="K2042" i="2"/>
  <c r="K2784" i="2"/>
  <c r="K1245" i="2"/>
  <c r="K1724" i="2"/>
  <c r="K1243" i="2"/>
  <c r="K95" i="2"/>
  <c r="K898" i="2"/>
  <c r="K2864" i="2"/>
  <c r="K2098" i="2"/>
  <c r="K1737" i="2"/>
  <c r="K2723" i="2"/>
  <c r="K2488" i="2"/>
  <c r="K2843" i="2"/>
  <c r="K2833" i="2"/>
  <c r="K2663" i="2"/>
  <c r="K2605" i="2"/>
  <c r="K1786" i="2"/>
  <c r="K2450" i="2"/>
  <c r="K2050" i="2"/>
  <c r="K864" i="2"/>
  <c r="K1768" i="2"/>
  <c r="K2504" i="2"/>
  <c r="K2371" i="2"/>
  <c r="K2728" i="2"/>
  <c r="K1594" i="2"/>
  <c r="K689" i="2"/>
  <c r="K1591" i="2"/>
  <c r="K2625" i="2"/>
  <c r="K2890" i="2"/>
  <c r="K664" i="2"/>
  <c r="K2315" i="2"/>
  <c r="K2757" i="2"/>
  <c r="K1945" i="2"/>
  <c r="K1922" i="2"/>
  <c r="K2699" i="2"/>
  <c r="K2844" i="2"/>
  <c r="K451" i="2"/>
  <c r="K2337" i="2"/>
  <c r="K1895" i="2"/>
  <c r="K2362" i="2"/>
  <c r="K527" i="2"/>
  <c r="K1366" i="2"/>
  <c r="K13" i="2"/>
  <c r="K331" i="2"/>
  <c r="K947" i="2"/>
  <c r="K194" i="2"/>
  <c r="K1282" i="2"/>
  <c r="K14" i="2"/>
  <c r="K15" i="2"/>
  <c r="K610" i="2"/>
  <c r="K231" i="2"/>
  <c r="K429" i="2"/>
  <c r="K2106" i="2"/>
  <c r="K2061" i="2"/>
  <c r="K3023" i="2"/>
  <c r="K809" i="2"/>
  <c r="K406" i="2"/>
  <c r="K523" i="2"/>
  <c r="K1844" i="2"/>
  <c r="K160" i="2"/>
  <c r="K2827" i="2"/>
  <c r="K1675" i="2"/>
  <c r="K1073" i="2"/>
  <c r="K1360" i="2"/>
  <c r="K2375" i="2"/>
  <c r="K906" i="2"/>
  <c r="K577" i="2"/>
  <c r="K955" i="2"/>
  <c r="K1832" i="2"/>
  <c r="K2132" i="2"/>
  <c r="K2133" i="2"/>
  <c r="K1535" i="2"/>
  <c r="K506" i="2"/>
  <c r="K2808" i="2"/>
  <c r="K1403" i="2"/>
  <c r="K2087" i="2"/>
  <c r="K1069" i="2"/>
  <c r="K810" i="2"/>
  <c r="K388" i="2"/>
  <c r="K490" i="2"/>
  <c r="K2352" i="2"/>
  <c r="K2780" i="2"/>
  <c r="K2279" i="2"/>
  <c r="K1235" i="2"/>
  <c r="K1016" i="2"/>
  <c r="K2498" i="2"/>
  <c r="K2928" i="2"/>
  <c r="K837" i="2"/>
  <c r="K1385" i="2"/>
  <c r="K802" i="2"/>
  <c r="K2735" i="2"/>
  <c r="K2710" i="2"/>
  <c r="K1389" i="2"/>
  <c r="K1118" i="2"/>
  <c r="K2212" i="2"/>
  <c r="K1109" i="2"/>
  <c r="K1851" i="2"/>
  <c r="K91" i="2"/>
  <c r="K2670" i="2"/>
  <c r="K1966" i="2"/>
  <c r="K1276" i="2"/>
  <c r="K2185" i="2"/>
  <c r="K2992" i="2"/>
  <c r="K2888" i="2"/>
  <c r="K3014" i="2"/>
  <c r="K1106" i="2"/>
  <c r="K1156" i="2"/>
  <c r="K1362" i="2"/>
  <c r="K176" i="2"/>
  <c r="K1201" i="2"/>
  <c r="K1171" i="2"/>
  <c r="K2415" i="2"/>
  <c r="K289" i="2"/>
  <c r="K131" i="2"/>
  <c r="K591" i="2"/>
  <c r="K1962" i="2"/>
  <c r="K617" i="2"/>
  <c r="K2099" i="2"/>
  <c r="K1578" i="2"/>
  <c r="K2850" i="2"/>
  <c r="K2443" i="2"/>
  <c r="K1079" i="2"/>
  <c r="K167" i="2"/>
  <c r="K1419" i="2"/>
  <c r="K760" i="2"/>
  <c r="K332" i="2"/>
  <c r="K132" i="2"/>
  <c r="K1894" i="2"/>
  <c r="K1640" i="2"/>
  <c r="K2861" i="2"/>
  <c r="K1485" i="2"/>
  <c r="K86" i="2"/>
  <c r="K83" i="2"/>
  <c r="K2862" i="2"/>
  <c r="K2917" i="2"/>
  <c r="K1064" i="2"/>
  <c r="K959" i="2"/>
  <c r="K1381" i="2"/>
  <c r="K195" i="2"/>
  <c r="K1076" i="2"/>
  <c r="K2318" i="2"/>
  <c r="K2179" i="2"/>
  <c r="K308" i="2"/>
  <c r="K177" i="2"/>
  <c r="K411" i="2"/>
  <c r="K1312" i="2"/>
  <c r="K1420" i="2"/>
  <c r="K1544" i="2"/>
  <c r="K1027" i="2"/>
  <c r="K1995" i="2"/>
  <c r="K2411" i="2"/>
  <c r="K1220" i="2"/>
  <c r="K1871" i="2"/>
  <c r="K1926" i="2"/>
  <c r="K622" i="2"/>
  <c r="K2558" i="2"/>
  <c r="K1036" i="2"/>
  <c r="K2126" i="2"/>
  <c r="K2517" i="2"/>
  <c r="K1684" i="2"/>
  <c r="K2118" i="2"/>
  <c r="K1799" i="2"/>
  <c r="K2334" i="2"/>
  <c r="K1242" i="2"/>
  <c r="K1241" i="2"/>
  <c r="K1702" i="2"/>
  <c r="K1260" i="2"/>
  <c r="K1814" i="2"/>
  <c r="K1973" i="2"/>
  <c r="K688" i="2"/>
  <c r="K1588" i="2"/>
  <c r="K2082" i="2"/>
  <c r="K966" i="2"/>
  <c r="K2402" i="2"/>
  <c r="K1376" i="2"/>
  <c r="K1212" i="2"/>
  <c r="K2007" i="2"/>
  <c r="K564" i="2"/>
  <c r="K2275" i="2"/>
  <c r="K2105" i="2"/>
  <c r="K2329" i="2"/>
  <c r="K1518" i="2"/>
  <c r="K609" i="2"/>
  <c r="K1695" i="2"/>
  <c r="K389" i="2"/>
  <c r="K96" i="2"/>
  <c r="K551" i="2"/>
  <c r="K97" i="2"/>
  <c r="K1489" i="2"/>
  <c r="K967" i="2"/>
  <c r="K37" i="2"/>
  <c r="K1864" i="2"/>
  <c r="K202" i="2"/>
  <c r="K333" i="2"/>
  <c r="K968" i="2"/>
  <c r="K772" i="2"/>
  <c r="K38" i="2"/>
  <c r="K239" i="2"/>
  <c r="K2965" i="2"/>
  <c r="K1582" i="2"/>
  <c r="K1816" i="2"/>
  <c r="K1794" i="2"/>
  <c r="K1918" i="2"/>
  <c r="K1812" i="2"/>
  <c r="K1068" i="2"/>
  <c r="K1367" i="2"/>
  <c r="K1903" i="2"/>
  <c r="K2128" i="2"/>
  <c r="K1829" i="2"/>
  <c r="K1877" i="2"/>
  <c r="K1759" i="2"/>
  <c r="K2095" i="2"/>
  <c r="K732" i="2"/>
  <c r="K920" i="2"/>
  <c r="K941" i="2"/>
  <c r="K2333" i="2"/>
  <c r="K334" i="2"/>
  <c r="K2661" i="2"/>
  <c r="K98" i="2"/>
  <c r="K290" i="2"/>
  <c r="K1925" i="2"/>
  <c r="K1094" i="2"/>
  <c r="K335" i="2"/>
  <c r="K1892" i="2"/>
  <c r="K1337" i="2"/>
  <c r="K1280" i="2"/>
  <c r="K529" i="2"/>
  <c r="K2791" i="2"/>
  <c r="K592" i="2"/>
  <c r="K2502" i="2"/>
  <c r="K2336" i="2"/>
  <c r="K1643" i="2"/>
  <c r="K1796" i="2"/>
  <c r="K2981" i="2"/>
  <c r="K50" i="2"/>
  <c r="K2373" i="2"/>
  <c r="K1415" i="2"/>
  <c r="K361" i="2"/>
  <c r="K2798" i="2"/>
  <c r="K2869" i="2"/>
  <c r="K417" i="2"/>
  <c r="K2387" i="2"/>
  <c r="K1179" i="2"/>
  <c r="K1889" i="2"/>
  <c r="K2599" i="2"/>
  <c r="K2989" i="2"/>
  <c r="K1248" i="2"/>
  <c r="K2547" i="2"/>
  <c r="K1346" i="2"/>
  <c r="K793" i="2"/>
  <c r="K1629" i="2"/>
  <c r="K1596" i="2"/>
  <c r="K2197" i="2"/>
  <c r="K2280" i="2"/>
  <c r="K2214" i="2"/>
  <c r="K2997" i="2"/>
  <c r="K2915" i="2"/>
  <c r="K1575" i="2"/>
  <c r="K1300" i="2"/>
  <c r="K2793" i="2"/>
  <c r="K1133" i="2"/>
  <c r="K2832" i="2"/>
  <c r="K2363" i="2"/>
  <c r="K3010" i="2"/>
  <c r="K4" i="2"/>
  <c r="K2719" i="2"/>
  <c r="K2991" i="2"/>
  <c r="K33" i="2"/>
  <c r="K2930" i="2"/>
  <c r="K2448" i="2"/>
  <c r="K2734" i="2"/>
  <c r="K2956" i="2"/>
  <c r="K1398" i="2"/>
  <c r="K2990" i="2"/>
  <c r="K1868" i="2"/>
  <c r="K1270" i="2"/>
  <c r="K2786" i="2"/>
  <c r="K2583" i="2"/>
  <c r="K2664" i="2"/>
  <c r="K2803" i="2"/>
  <c r="K1613" i="2"/>
  <c r="K435" i="2"/>
  <c r="K2186" i="2"/>
  <c r="K99" i="2"/>
  <c r="K100" i="2"/>
  <c r="K1343" i="2"/>
  <c r="K336" i="2"/>
  <c r="K754" i="2"/>
  <c r="K1516" i="2"/>
  <c r="K1452" i="2"/>
  <c r="K1095" i="2"/>
  <c r="K1803" i="2"/>
  <c r="K721" i="2"/>
  <c r="K2357" i="2"/>
  <c r="K675" i="2"/>
  <c r="K1384" i="2"/>
  <c r="K2391" i="2"/>
  <c r="K2762" i="2"/>
  <c r="K1439" i="2"/>
  <c r="K1830" i="2"/>
  <c r="K1475" i="2"/>
  <c r="K1145" i="2"/>
  <c r="K126" i="2"/>
  <c r="K1712" i="2"/>
  <c r="K2879" i="2"/>
  <c r="K2058" i="2"/>
  <c r="K2686" i="2"/>
  <c r="K2384" i="2"/>
  <c r="K2829" i="2"/>
  <c r="K1154" i="2"/>
  <c r="K2529" i="2"/>
  <c r="K2196" i="2"/>
  <c r="K2748" i="2"/>
  <c r="K1869" i="2"/>
  <c r="K2557" i="2"/>
  <c r="K1025" i="2"/>
  <c r="K2069" i="2"/>
  <c r="K168" i="2"/>
  <c r="K1285" i="2"/>
  <c r="K1622" i="2"/>
  <c r="K2419" i="2"/>
  <c r="K2355" i="2"/>
  <c r="K2825" i="2"/>
  <c r="K1277" i="2"/>
  <c r="K1298" i="2"/>
  <c r="K2277" i="2"/>
  <c r="K2499" i="2"/>
  <c r="K2874" i="2"/>
  <c r="K1680" i="2"/>
  <c r="K2317" i="2"/>
  <c r="K2740" i="2"/>
  <c r="K2561" i="2"/>
  <c r="K2823" i="2"/>
  <c r="K846" i="2"/>
  <c r="K2163" i="2"/>
  <c r="K1848" i="2"/>
  <c r="K2501" i="2"/>
  <c r="K1004" i="2"/>
  <c r="K1369" i="2"/>
  <c r="K16" i="2"/>
  <c r="K39" i="2"/>
  <c r="K1313" i="2"/>
  <c r="K1096" i="2"/>
  <c r="K708" i="2"/>
  <c r="K1374" i="2"/>
  <c r="K7" i="2"/>
  <c r="K203" i="2"/>
  <c r="K1304" i="2"/>
  <c r="K2986" i="2"/>
  <c r="K692" i="2"/>
  <c r="K309" i="2"/>
  <c r="K310" i="2"/>
  <c r="K161" i="2"/>
  <c r="K465" i="2"/>
  <c r="K1800" i="2"/>
  <c r="K929" i="2"/>
  <c r="K2801" i="2"/>
  <c r="K1299" i="2"/>
  <c r="K676" i="2"/>
  <c r="K466" i="2"/>
  <c r="K2286" i="2"/>
  <c r="K705" i="2"/>
  <c r="K1939" i="2"/>
  <c r="K1993" i="2"/>
  <c r="K524" i="2"/>
  <c r="K2015" i="2"/>
  <c r="K1587" i="2"/>
  <c r="K2799" i="2"/>
  <c r="K1676" i="2"/>
  <c r="K2252" i="2"/>
  <c r="K1225" i="2"/>
  <c r="K531" i="2"/>
  <c r="K491" i="2"/>
  <c r="K1467" i="2"/>
  <c r="K667" i="2"/>
  <c r="K282" i="2"/>
  <c r="K2541" i="2"/>
  <c r="K366" i="2"/>
  <c r="K2982" i="2"/>
  <c r="K1354" i="2"/>
  <c r="K870" i="2"/>
  <c r="K2010" i="2"/>
  <c r="K2745" i="2"/>
  <c r="K1976" i="2"/>
  <c r="K2927" i="2"/>
  <c r="K1167" i="2"/>
  <c r="K2665" i="2"/>
  <c r="K2560" i="2"/>
  <c r="K2609" i="2"/>
  <c r="K891" i="2"/>
  <c r="K2184" i="2"/>
  <c r="K618" i="2"/>
  <c r="K905" i="2"/>
  <c r="K2721" i="2"/>
  <c r="K284" i="2"/>
  <c r="K5" i="2"/>
  <c r="K87" i="2"/>
  <c r="K834" i="2"/>
  <c r="K1352" i="2"/>
  <c r="K2260" i="2"/>
  <c r="K1730" i="2"/>
  <c r="K2347" i="2"/>
  <c r="K1833" i="2"/>
  <c r="K2381" i="2"/>
  <c r="K2753" i="2"/>
  <c r="K2842" i="2"/>
  <c r="K3030" i="2"/>
  <c r="K587" i="2"/>
  <c r="K2003" i="2"/>
  <c r="K2216" i="2"/>
  <c r="K1592" i="2"/>
  <c r="K801" i="2"/>
  <c r="K8" i="2"/>
  <c r="K407" i="2"/>
  <c r="K1408" i="2"/>
  <c r="K1560" i="2"/>
  <c r="K1901" i="2"/>
  <c r="K1992" i="2"/>
  <c r="K2227" i="2"/>
  <c r="K2045" i="2"/>
  <c r="K2511" i="2"/>
  <c r="K2035" i="2"/>
  <c r="K2460" i="2"/>
  <c r="K615" i="2"/>
  <c r="K1699" i="2"/>
  <c r="K2365" i="2"/>
  <c r="K1601" i="2"/>
  <c r="K1564" i="2"/>
  <c r="K2766" i="2"/>
  <c r="K2656" i="2"/>
  <c r="K821" i="2"/>
  <c r="K825" i="2"/>
  <c r="K1532" i="2"/>
  <c r="K1659" i="2"/>
  <c r="K2043" i="2"/>
  <c r="K671" i="2"/>
  <c r="K17" i="2"/>
  <c r="K303" i="2"/>
  <c r="K1390" i="2"/>
  <c r="K1818" i="2"/>
  <c r="K2838" i="2"/>
  <c r="K552" i="2"/>
  <c r="K1585" i="2"/>
  <c r="K2631" i="2"/>
  <c r="K2688" i="2"/>
  <c r="K2760" i="2"/>
  <c r="K1091" i="2"/>
  <c r="K948" i="2"/>
  <c r="K2253" i="2"/>
  <c r="K1538" i="2"/>
  <c r="K1709" i="2"/>
  <c r="K839" i="2"/>
  <c r="K2886" i="2"/>
  <c r="K1042" i="2"/>
  <c r="K2639" i="2"/>
  <c r="K492" i="2"/>
  <c r="K988" i="2"/>
  <c r="K101" i="2"/>
  <c r="K1931" i="2"/>
  <c r="K1097" i="2"/>
  <c r="K916" i="2"/>
  <c r="K626" i="2"/>
  <c r="K803" i="2"/>
  <c r="K702" i="2"/>
  <c r="K581" i="2"/>
  <c r="K2294" i="2"/>
  <c r="K1305" i="2"/>
  <c r="K412" i="2"/>
  <c r="K539" i="2"/>
  <c r="K1694" i="2"/>
  <c r="K1878" i="2"/>
  <c r="K1929" i="2"/>
  <c r="K2390" i="2"/>
  <c r="K178" i="2"/>
  <c r="K1996" i="2"/>
  <c r="K1479" i="2"/>
  <c r="K2473" i="2"/>
  <c r="K1190" i="2"/>
  <c r="K2543" i="2"/>
  <c r="K2181" i="2"/>
  <c r="K2311" i="2"/>
  <c r="K1224" i="2"/>
  <c r="K1906" i="2"/>
  <c r="K1340" i="2"/>
  <c r="K240" i="2"/>
  <c r="K778" i="2"/>
  <c r="K1951" i="2"/>
  <c r="K265" i="2"/>
  <c r="K2041" i="2"/>
  <c r="K652" i="2"/>
  <c r="K851" i="2"/>
  <c r="K2386" i="2"/>
  <c r="K2203" i="2"/>
  <c r="K2374" i="2"/>
  <c r="K1283" i="2"/>
  <c r="K390" i="2"/>
  <c r="K1997" i="2"/>
  <c r="K266" i="2"/>
  <c r="K2247" i="2"/>
  <c r="K2130" i="2"/>
  <c r="K2321" i="2"/>
  <c r="K362" i="2"/>
  <c r="K1412" i="2"/>
  <c r="K1119" i="2"/>
  <c r="K2159" i="2"/>
  <c r="K1206" i="2"/>
  <c r="K493" i="2"/>
  <c r="K718" i="2"/>
  <c r="K747" i="2"/>
  <c r="K869" i="2"/>
  <c r="K1320" i="2"/>
  <c r="K436" i="2"/>
  <c r="K507" i="2"/>
  <c r="K860" i="2"/>
  <c r="K709" i="2"/>
  <c r="K391" i="2"/>
  <c r="K848" i="2"/>
  <c r="K672" i="2"/>
  <c r="K472" i="2"/>
  <c r="K2821" i="2"/>
  <c r="K730" i="2"/>
  <c r="K1053" i="2"/>
  <c r="K1490" i="2"/>
  <c r="K733" i="2"/>
  <c r="K734" i="2"/>
  <c r="K1071" i="2"/>
  <c r="K894" i="2"/>
  <c r="K1716" i="2"/>
  <c r="K2392" i="2"/>
  <c r="K2170" i="2"/>
  <c r="K2002" i="2"/>
  <c r="K2028" i="2"/>
  <c r="K2115" i="2"/>
  <c r="K2180" i="2"/>
  <c r="K673" i="2"/>
  <c r="K2556" i="2"/>
  <c r="K748" i="2"/>
  <c r="K1774" i="2"/>
  <c r="K1618" i="2"/>
  <c r="K1178" i="2"/>
  <c r="K1361" i="2"/>
  <c r="K2604" i="2"/>
  <c r="K2689" i="2"/>
  <c r="K2399" i="2"/>
  <c r="K2205" i="2"/>
  <c r="K1060" i="2"/>
  <c r="K307" i="2"/>
  <c r="K3026" i="2"/>
  <c r="K2466" i="2"/>
  <c r="K2626" i="2"/>
  <c r="K2307" i="2"/>
  <c r="K1530" i="2"/>
  <c r="K977" i="2"/>
  <c r="K382" i="2"/>
  <c r="K1727" i="2"/>
  <c r="K773" i="2"/>
  <c r="K192" i="2"/>
  <c r="K1611" i="2"/>
  <c r="K755" i="2"/>
  <c r="K1987" i="2"/>
  <c r="K1400" i="2"/>
  <c r="K223" i="2"/>
  <c r="K2973" i="2"/>
  <c r="K2393" i="2"/>
  <c r="K219" i="2"/>
  <c r="K2657" i="2"/>
  <c r="K2204" i="2"/>
  <c r="K2267" i="2"/>
  <c r="K263" i="2"/>
  <c r="K1766" i="2"/>
  <c r="K2758" i="2"/>
  <c r="K2964" i="2"/>
  <c r="K1476" i="2"/>
  <c r="K1955" i="2"/>
  <c r="K2272" i="2"/>
  <c r="K1050" i="2"/>
  <c r="K632" i="2"/>
  <c r="K2678" i="2"/>
  <c r="K1196" i="2"/>
  <c r="K1872" i="2"/>
  <c r="K1480" i="2"/>
  <c r="K2075" i="2"/>
  <c r="K3016" i="2"/>
  <c r="K2589" i="2"/>
  <c r="K2659" i="2"/>
  <c r="K1006" i="2"/>
  <c r="K2230" i="2"/>
  <c r="K2140" i="2"/>
  <c r="K2939" i="2"/>
  <c r="K2747" i="2"/>
  <c r="K2616" i="2"/>
  <c r="K2611" i="2"/>
  <c r="K2377" i="2"/>
  <c r="K2907" i="2"/>
  <c r="K935" i="2"/>
  <c r="K2945" i="2"/>
  <c r="K1334" i="2"/>
  <c r="K2720" i="2"/>
  <c r="K835" i="2"/>
  <c r="K2905" i="2"/>
  <c r="K1113" i="2"/>
  <c r="K3005" i="2"/>
  <c r="K1948" i="2"/>
  <c r="K84" i="2"/>
  <c r="K822" i="2"/>
  <c r="K808" i="2"/>
  <c r="K663" i="2"/>
  <c r="K2418" i="2"/>
  <c r="K2687" i="2"/>
  <c r="K2478" i="2"/>
  <c r="K1597" i="2"/>
  <c r="K2520" i="2"/>
  <c r="K2692" i="2"/>
  <c r="K473" i="2"/>
  <c r="K2863" i="2"/>
  <c r="K949" i="2"/>
  <c r="K18" i="2"/>
  <c r="K19" i="2"/>
  <c r="K2304" i="2"/>
  <c r="K241" i="2"/>
  <c r="K494" i="2"/>
  <c r="K422" i="2"/>
  <c r="K20" i="2"/>
  <c r="K311" i="2"/>
  <c r="K1983" i="2"/>
  <c r="K794" i="2"/>
  <c r="K1314" i="2"/>
  <c r="K852" i="2"/>
  <c r="K2190" i="2"/>
  <c r="K945" i="2"/>
  <c r="K629" i="2"/>
  <c r="K2156" i="2"/>
  <c r="K1309" i="2"/>
  <c r="K2567" i="2"/>
  <c r="K484" i="2"/>
  <c r="K1781" i="2"/>
  <c r="K2364" i="2"/>
  <c r="K2782" i="2"/>
  <c r="K782" i="2"/>
  <c r="K1328" i="2"/>
  <c r="K1854" i="2"/>
  <c r="K487" i="2"/>
  <c r="K437" i="2"/>
  <c r="K1477" i="2"/>
  <c r="K719" i="2"/>
  <c r="K2324" i="2"/>
  <c r="K2949" i="2"/>
  <c r="K2266" i="2"/>
  <c r="K2795" i="2"/>
  <c r="K2489" i="2"/>
  <c r="K2810" i="2"/>
  <c r="K2741" i="2"/>
  <c r="K2738" i="2"/>
  <c r="K2717" i="2"/>
  <c r="K1749" i="2"/>
  <c r="K2510" i="2"/>
  <c r="K1580" i="2"/>
  <c r="K1956" i="2"/>
  <c r="K1565" i="2"/>
  <c r="K2271" i="2"/>
  <c r="K950" i="2"/>
  <c r="K2570" i="2"/>
  <c r="K2835" i="2"/>
  <c r="K1823" i="2"/>
  <c r="K1399" i="2"/>
  <c r="K2199" i="2"/>
  <c r="K1421" i="2"/>
  <c r="K2653" i="2"/>
  <c r="K2893" i="2"/>
  <c r="K742" i="2"/>
  <c r="K2248" i="2"/>
  <c r="K2361" i="2"/>
  <c r="K2714" i="2"/>
  <c r="K1964" i="2"/>
  <c r="K2725" i="2"/>
  <c r="K2809" i="2"/>
  <c r="K413" i="2"/>
  <c r="K1164" i="2"/>
  <c r="K2413" i="2"/>
  <c r="K2039" i="2"/>
  <c r="K2535" i="2"/>
  <c r="K1636" i="2"/>
  <c r="K2332" i="2"/>
  <c r="K1098" i="2"/>
  <c r="K1194" i="2"/>
  <c r="K360" i="2"/>
  <c r="K102" i="2"/>
  <c r="K653" i="2"/>
  <c r="K2885" i="2"/>
  <c r="K179" i="2"/>
  <c r="K1810" i="2"/>
  <c r="K414" i="2"/>
  <c r="K2679" i="2"/>
  <c r="K767" i="2"/>
  <c r="K2086" i="2"/>
  <c r="K647" i="2"/>
  <c r="K1633" i="2"/>
  <c r="K291" i="2"/>
  <c r="K1972" i="2"/>
  <c r="K103" i="2"/>
  <c r="K1372" i="2"/>
  <c r="K1630" i="2"/>
  <c r="K384" i="2"/>
  <c r="K2771" i="2"/>
  <c r="K242" i="2"/>
  <c r="K1732" i="2"/>
  <c r="K133" i="2"/>
  <c r="K2340" i="2"/>
  <c r="K1609" i="2"/>
  <c r="K1445" i="2"/>
  <c r="K1881" i="2"/>
  <c r="K2968" i="2"/>
  <c r="K1401" i="2"/>
  <c r="K1943" i="2"/>
  <c r="K2536" i="2"/>
  <c r="K2059" i="2"/>
  <c r="K2960" i="2"/>
  <c r="K1498" i="2"/>
  <c r="K2623" i="2"/>
  <c r="K2562" i="2"/>
  <c r="K1018" i="2"/>
  <c r="K2767" i="2"/>
  <c r="K568" i="2"/>
  <c r="K1612" i="2"/>
  <c r="K1857" i="2"/>
  <c r="K2103" i="2"/>
  <c r="K2495" i="2"/>
  <c r="K762" i="2"/>
  <c r="K981" i="2"/>
  <c r="K2089" i="2"/>
  <c r="K986" i="2"/>
  <c r="K786" i="2"/>
  <c r="K1325" i="2"/>
  <c r="K2595" i="2"/>
  <c r="K1570" i="2"/>
  <c r="K2500" i="2"/>
  <c r="K1924" i="2"/>
  <c r="K2423" i="2"/>
  <c r="K2854" i="2"/>
  <c r="K2987" i="2"/>
  <c r="K3024" i="2"/>
  <c r="K706" i="2"/>
  <c r="K1250" i="2"/>
  <c r="K1464" i="2"/>
  <c r="K1000" i="2"/>
  <c r="K700" i="2"/>
  <c r="K938" i="2"/>
  <c r="K1287" i="2"/>
  <c r="K104" i="2"/>
  <c r="K2072" i="2"/>
  <c r="K2479" i="2"/>
  <c r="K686" i="2"/>
  <c r="K1470" i="2"/>
  <c r="K1418" i="2"/>
  <c r="K2152" i="2"/>
  <c r="K2546" i="2"/>
  <c r="K1504" i="2"/>
  <c r="K1752" i="2"/>
  <c r="K2335" i="2"/>
  <c r="K2910" i="2"/>
  <c r="K2528" i="2"/>
  <c r="K369" i="2"/>
  <c r="K1047" i="2"/>
  <c r="K1252" i="2"/>
  <c r="K1378" i="2"/>
  <c r="K1790" i="2"/>
  <c r="K508" i="2"/>
  <c r="K1548" i="2"/>
  <c r="K2530" i="2"/>
  <c r="K815" i="2"/>
  <c r="K2539" i="2"/>
  <c r="K2269" i="2"/>
  <c r="K1019" i="2"/>
  <c r="K2705" i="2"/>
  <c r="K877" i="2"/>
  <c r="K105" i="2"/>
  <c r="K2189" i="2"/>
  <c r="K1379" i="2"/>
  <c r="K2849" i="2"/>
  <c r="K1344" i="2"/>
  <c r="K21" i="2"/>
  <c r="K22" i="2"/>
  <c r="K2765" i="2"/>
  <c r="K1380" i="2"/>
  <c r="K1122" i="2"/>
  <c r="K597" i="2"/>
  <c r="K23" i="2"/>
  <c r="K1473" i="2"/>
  <c r="K2348" i="2"/>
  <c r="K1169" i="2"/>
  <c r="K710" i="2"/>
  <c r="K951" i="2"/>
  <c r="K1842" i="2"/>
  <c r="K312" i="2"/>
  <c r="K180" i="2"/>
  <c r="K509" i="2"/>
  <c r="K927" i="2"/>
  <c r="K1942" i="2"/>
  <c r="K582" i="2"/>
  <c r="K2427" i="2"/>
  <c r="K1649" i="2"/>
  <c r="K2484" i="2"/>
  <c r="K1777" i="2"/>
  <c r="K1913" i="2"/>
  <c r="K2356" i="2"/>
  <c r="K1701" i="2"/>
  <c r="K1292" i="2"/>
  <c r="K2032" i="2"/>
  <c r="K540" i="2"/>
  <c r="K1474" i="2"/>
  <c r="K1891" i="2"/>
  <c r="K2013" i="2"/>
  <c r="K2369" i="2"/>
  <c r="K769" i="2"/>
  <c r="K827" i="2"/>
  <c r="K2358" i="2"/>
  <c r="K2483" i="2"/>
  <c r="K1641" i="2"/>
  <c r="K2009" i="2"/>
  <c r="K1639" i="2"/>
  <c r="K2288" i="2"/>
  <c r="K1656" i="2"/>
  <c r="K1619" i="2"/>
  <c r="K1896" i="2"/>
  <c r="K1610" i="2"/>
  <c r="K583" i="2"/>
  <c r="K505" i="2"/>
  <c r="K1792" i="2"/>
  <c r="K106" i="2"/>
  <c r="K774" i="2"/>
  <c r="K2120" i="2"/>
  <c r="K932" i="2"/>
  <c r="K569" i="2"/>
  <c r="K2314" i="2"/>
  <c r="K2135" i="2"/>
  <c r="K2289" i="2"/>
  <c r="K1569" i="2"/>
  <c r="K127" i="2"/>
  <c r="K1744" i="2"/>
  <c r="K370" i="2"/>
  <c r="K2116" i="2"/>
  <c r="K2102" i="2"/>
  <c r="K2238" i="2"/>
  <c r="K502" i="2"/>
  <c r="K1600" i="2"/>
  <c r="K1449" i="2"/>
  <c r="K2150" i="2"/>
  <c r="K1713" i="2"/>
  <c r="K598" i="2"/>
  <c r="K788" i="2"/>
  <c r="K619" i="2"/>
  <c r="K952" i="2"/>
  <c r="K510" i="2"/>
  <c r="K313" i="2"/>
  <c r="K470" i="2"/>
  <c r="K2519" i="2"/>
  <c r="K1186" i="2"/>
  <c r="K1253" i="2"/>
  <c r="K1574" i="2"/>
  <c r="K267" i="2"/>
  <c r="K1231" i="2"/>
  <c r="K134" i="2"/>
  <c r="K1295" i="2"/>
  <c r="K570" i="2"/>
  <c r="K1807" i="2"/>
  <c r="K2211" i="2"/>
  <c r="K337" i="2"/>
  <c r="K553" i="2"/>
  <c r="K1126" i="2"/>
  <c r="K2632" i="2"/>
  <c r="K1429" i="2"/>
  <c r="K438" i="2"/>
  <c r="K631" i="2"/>
  <c r="K749" i="2"/>
  <c r="K2410" i="2"/>
  <c r="K1296" i="2"/>
  <c r="K419" i="2"/>
  <c r="K1357" i="2"/>
  <c r="K796" i="2"/>
  <c r="K40" i="2"/>
  <c r="K722" i="2"/>
  <c r="K2006" i="2"/>
  <c r="K863" i="2"/>
  <c r="K2768" i="2"/>
  <c r="K2215" i="2"/>
  <c r="K2213" i="2"/>
  <c r="K3032" i="2"/>
  <c r="K1038" i="2"/>
  <c r="K2638" i="2"/>
  <c r="K2388" i="2"/>
  <c r="K613" i="2"/>
  <c r="K2080" i="2"/>
  <c r="K779" i="2"/>
  <c r="K1204" i="2"/>
  <c r="K858" i="2"/>
  <c r="K1318" i="2"/>
  <c r="K861" i="2"/>
  <c r="K2615" i="2"/>
  <c r="K1040" i="2"/>
  <c r="K1132" i="2"/>
  <c r="K2342" i="2"/>
  <c r="K2301" i="2"/>
  <c r="K2815" i="2"/>
  <c r="K3013" i="2"/>
  <c r="K2522" i="2"/>
  <c r="K2339" i="2"/>
  <c r="K34" i="2"/>
  <c r="K80" i="2"/>
  <c r="K1230" i="2"/>
  <c r="K1747" i="2"/>
  <c r="K1404" i="2"/>
  <c r="K2251" i="2"/>
  <c r="K2963" i="2"/>
  <c r="K1769" i="2"/>
  <c r="K1333" i="2"/>
  <c r="K522" i="2"/>
  <c r="K1566" i="2"/>
  <c r="K1258" i="2"/>
  <c r="K1820" i="2"/>
  <c r="K2902" i="2"/>
  <c r="K759" i="2"/>
  <c r="K2951" i="2"/>
  <c r="K1468" i="2"/>
  <c r="K2700" i="2"/>
  <c r="K746" i="2"/>
  <c r="K2918" i="2"/>
  <c r="K1347" i="2"/>
  <c r="K2857" i="2"/>
  <c r="K1195" i="2"/>
  <c r="K2580" i="2"/>
  <c r="K2129" i="2"/>
  <c r="K2651" i="2"/>
  <c r="K2896" i="2"/>
  <c r="K474" i="2"/>
  <c r="K1141" i="2"/>
  <c r="K1051" i="2"/>
  <c r="K1455" i="2"/>
  <c r="K2873" i="2"/>
  <c r="K2950" i="2"/>
  <c r="K243" i="2"/>
  <c r="K1163" i="2"/>
  <c r="K53" i="2"/>
  <c r="K634" i="2"/>
  <c r="K244" i="2"/>
  <c r="K207" i="2"/>
  <c r="K54" i="2"/>
  <c r="K1496" i="2"/>
  <c r="K55" i="2"/>
  <c r="K292" i="2"/>
  <c r="K392" i="2"/>
  <c r="K107" i="2"/>
  <c r="K56" i="2"/>
  <c r="K57" i="2"/>
  <c r="K2245" i="2"/>
  <c r="K1228" i="2"/>
  <c r="K208" i="2"/>
  <c r="K209" i="2"/>
  <c r="K1259" i="2"/>
  <c r="K1262" i="2"/>
  <c r="K2165" i="2"/>
  <c r="K328" i="2"/>
  <c r="K2168" i="2"/>
  <c r="K169" i="2"/>
  <c r="K2319" i="2"/>
  <c r="K181" i="2"/>
  <c r="K936" i="2"/>
  <c r="K2145" i="2"/>
  <c r="K2764" i="2"/>
  <c r="K547" i="2"/>
  <c r="K1700" i="2"/>
  <c r="K1533" i="2"/>
  <c r="K305" i="2"/>
  <c r="K2353" i="2"/>
  <c r="K2948" i="2"/>
  <c r="K1345" i="2"/>
  <c r="K2167" i="2"/>
  <c r="K2763" i="2"/>
  <c r="K2268" i="2"/>
  <c r="K2778" i="2"/>
  <c r="K750" i="2"/>
  <c r="K2703" i="2"/>
  <c r="K2680" i="2"/>
  <c r="K2751" i="2"/>
  <c r="K1779" i="2"/>
  <c r="K2326" i="2"/>
  <c r="K953" i="2"/>
  <c r="K1628" i="2"/>
  <c r="K10" i="2"/>
  <c r="K71" i="2"/>
  <c r="K627" i="2"/>
  <c r="K1244" i="2"/>
  <c r="K2414" i="2"/>
  <c r="K1813" i="2"/>
  <c r="K2884" i="2"/>
  <c r="K1886" i="2"/>
  <c r="K1173" i="2"/>
  <c r="K1938" i="2"/>
  <c r="K2372" i="2"/>
  <c r="K2779" i="2"/>
  <c r="K1607" i="2"/>
  <c r="K2540" i="2"/>
  <c r="K1873" i="2"/>
  <c r="K2674" i="2"/>
  <c r="K1274" i="2"/>
  <c r="K1787" i="2"/>
  <c r="K1275" i="2"/>
  <c r="K1788" i="2"/>
  <c r="K2696" i="2"/>
  <c r="K2834" i="2"/>
  <c r="K541" i="2"/>
  <c r="K2147" i="2"/>
  <c r="K1572" i="2"/>
  <c r="K2442" i="2"/>
  <c r="K1689" i="2"/>
  <c r="K2496" i="2"/>
  <c r="K1088" i="2"/>
  <c r="K1911" i="2"/>
  <c r="K314" i="2"/>
  <c r="K315" i="2"/>
  <c r="K415" i="2"/>
  <c r="K2161" i="2"/>
  <c r="K1754" i="2"/>
  <c r="K475" i="2"/>
  <c r="K2752" i="2"/>
  <c r="K1008" i="2"/>
  <c r="K2064" i="2"/>
  <c r="K1081" i="2"/>
  <c r="K2008" i="2"/>
  <c r="K724" i="2"/>
  <c r="K1696" i="2"/>
  <c r="K1725" i="2"/>
  <c r="K662" i="2"/>
  <c r="K1388" i="2"/>
  <c r="K1323" i="2"/>
  <c r="K1427" i="2"/>
  <c r="K2737" i="2"/>
  <c r="K645" i="2"/>
  <c r="K1772" i="2"/>
  <c r="K1093" i="2"/>
  <c r="K2494" i="2"/>
  <c r="K135" i="2"/>
  <c r="K373" i="2"/>
  <c r="K1657" i="2"/>
  <c r="K911" i="2"/>
  <c r="K1453" i="2"/>
  <c r="K1293" i="2"/>
  <c r="K2961" i="2"/>
  <c r="K1236" i="2"/>
  <c r="K528" i="2"/>
  <c r="K2119" i="2"/>
  <c r="K1963" i="2"/>
  <c r="K2953" i="2"/>
  <c r="K756" i="2"/>
  <c r="K923" i="2"/>
  <c r="K2644" i="2"/>
  <c r="K2456" i="2"/>
  <c r="K2729" i="2"/>
  <c r="K1526" i="2"/>
  <c r="K1678" i="2"/>
  <c r="K1708" i="2"/>
  <c r="K1958" i="2"/>
  <c r="K1745" i="2"/>
  <c r="K2777" i="2"/>
  <c r="K1697" i="2"/>
  <c r="K2349" i="2"/>
  <c r="K1620" i="2"/>
  <c r="K2198" i="2"/>
  <c r="K2954" i="2"/>
  <c r="K3001" i="2"/>
  <c r="K3021" i="2"/>
  <c r="K691" i="2"/>
  <c r="K1041" i="2"/>
  <c r="K1217" i="2"/>
  <c r="K1211" i="2"/>
  <c r="K554" i="2"/>
  <c r="K1370" i="2"/>
  <c r="K1576" i="2"/>
  <c r="K1515" i="2"/>
  <c r="K2366" i="2"/>
  <c r="K865" i="2"/>
  <c r="K1954" i="2"/>
  <c r="K2273" i="2"/>
  <c r="K735" i="2"/>
  <c r="K2246" i="2"/>
  <c r="K1508" i="2"/>
  <c r="K2071" i="2"/>
  <c r="K2919" i="2"/>
  <c r="K2343" i="2"/>
  <c r="K623" i="2"/>
  <c r="K261" i="2"/>
  <c r="K1605" i="2"/>
  <c r="K1791" i="2"/>
  <c r="K1191" i="2"/>
  <c r="K1614" i="2"/>
  <c r="K2707" i="2"/>
  <c r="K813" i="2"/>
  <c r="K777" i="2"/>
  <c r="K108" i="2"/>
  <c r="K1654" i="2"/>
  <c r="K2617" i="2"/>
  <c r="K109" i="2"/>
  <c r="K110" i="2"/>
  <c r="K1757" i="2"/>
  <c r="K439" i="2"/>
  <c r="K2872" i="2"/>
  <c r="K566" i="2"/>
  <c r="K58" i="2"/>
  <c r="K635" i="2"/>
  <c r="K599" i="2"/>
  <c r="K245" i="2"/>
  <c r="K210" i="2"/>
  <c r="K59" i="2"/>
  <c r="K111" i="2"/>
  <c r="K2813" i="2"/>
  <c r="K60" i="2"/>
  <c r="K246" i="2"/>
  <c r="K1547" i="2"/>
  <c r="K853" i="2"/>
  <c r="K112" i="2"/>
  <c r="K804" i="2"/>
  <c r="K61" i="2"/>
  <c r="K2409" i="2"/>
  <c r="K2085" i="2"/>
  <c r="K211" i="2"/>
  <c r="K668" i="2"/>
  <c r="K1874" i="2"/>
  <c r="K2023" i="2"/>
  <c r="K205" i="2"/>
  <c r="K495" i="2"/>
  <c r="K35" i="2"/>
  <c r="K542" i="2"/>
  <c r="K1932" i="2"/>
  <c r="K2079" i="2"/>
  <c r="K1022" i="2"/>
  <c r="K393" i="2"/>
  <c r="K338" i="2"/>
  <c r="K204" i="2"/>
  <c r="K2310" i="2"/>
  <c r="K2565" i="2"/>
  <c r="K2081" i="2"/>
  <c r="K1065" i="2"/>
  <c r="K1049" i="2"/>
  <c r="K2293" i="2"/>
  <c r="K1356" i="2"/>
  <c r="K1897" i="2"/>
  <c r="K187" i="2"/>
  <c r="K1428" i="2"/>
  <c r="K1382" i="2"/>
  <c r="K736" i="2"/>
  <c r="K2796" i="2"/>
  <c r="K2193" i="2"/>
  <c r="K182" i="2"/>
  <c r="K1263" i="2"/>
  <c r="K770" i="2"/>
  <c r="K2331" i="2"/>
  <c r="K1144" i="2"/>
  <c r="K543" i="2"/>
  <c r="K2051" i="2"/>
  <c r="K1432" i="2"/>
  <c r="K611" i="2"/>
  <c r="K2490" i="2"/>
  <c r="K1288" i="2"/>
  <c r="K1733" i="2"/>
  <c r="K655" i="2"/>
  <c r="K1494" i="2"/>
  <c r="K636" i="2"/>
  <c r="K450" i="2"/>
  <c r="K1728" i="2"/>
  <c r="K1550" i="2"/>
  <c r="K260" i="2"/>
  <c r="K1146" i="2"/>
  <c r="K2169" i="2"/>
  <c r="K933" i="2"/>
  <c r="K766" i="2"/>
  <c r="K1261" i="2"/>
  <c r="K2157" i="2"/>
  <c r="K895" i="2"/>
  <c r="K2052" i="2"/>
  <c r="K1092" i="2"/>
  <c r="K2154" i="2"/>
  <c r="K285" i="2"/>
  <c r="K268" i="2"/>
  <c r="K1251" i="2"/>
  <c r="K136" i="2"/>
  <c r="K703" i="2"/>
  <c r="K956" i="2"/>
  <c r="K1969" i="2"/>
  <c r="K1329" i="2"/>
  <c r="K511" i="2"/>
  <c r="K1950" i="2"/>
  <c r="K1028" i="2"/>
  <c r="K1959" i="2"/>
  <c r="K1342" i="2"/>
  <c r="K2232" i="2"/>
  <c r="K969" i="2"/>
  <c r="K593" i="2"/>
  <c r="K1373" i="2"/>
  <c r="K532" i="2"/>
  <c r="K1430" i="2"/>
  <c r="K2031" i="2"/>
  <c r="K2016" i="2"/>
  <c r="K2457" i="2"/>
  <c r="K805" i="2"/>
  <c r="K232" i="2"/>
  <c r="K1750" i="2"/>
  <c r="K682" i="2"/>
  <c r="K2527" i="2"/>
  <c r="K339" i="2"/>
  <c r="K51" i="2"/>
  <c r="K1551" i="2"/>
  <c r="K1443" i="2"/>
  <c r="K1007" i="2"/>
  <c r="K2641" i="2"/>
  <c r="K452" i="2"/>
  <c r="K1157" i="2"/>
  <c r="K137" i="2"/>
  <c r="K2437" i="2"/>
  <c r="K571" i="2"/>
  <c r="K1870" i="2"/>
  <c r="K1123" i="2"/>
  <c r="K1085" i="2"/>
  <c r="K1057" i="2"/>
  <c r="K2308" i="2"/>
  <c r="K1753" i="2"/>
  <c r="K991" i="2"/>
  <c r="K1083" i="2"/>
  <c r="K1272" i="2"/>
  <c r="K1350" i="2"/>
  <c r="K1804" i="2"/>
  <c r="K678" i="2"/>
  <c r="K2837" i="2"/>
  <c r="K2441" i="2"/>
  <c r="K1876" i="2"/>
  <c r="K980" i="2"/>
  <c r="K3039" i="2"/>
  <c r="K2433" i="2"/>
  <c r="K1947" i="2"/>
  <c r="K1507" i="2"/>
  <c r="K1885" i="2"/>
  <c r="K1653" i="2"/>
  <c r="K447" i="2"/>
  <c r="K2313" i="2"/>
  <c r="K1557" i="2"/>
  <c r="K2629" i="2"/>
  <c r="K3012" i="2"/>
  <c r="K73" i="2"/>
  <c r="K2396" i="2"/>
  <c r="K913" i="2"/>
  <c r="K2739" i="2"/>
  <c r="K1520" i="2"/>
  <c r="K2401" i="2"/>
  <c r="K2805" i="2"/>
  <c r="K2486" i="2"/>
  <c r="K3011" i="2"/>
  <c r="K1998" i="2"/>
  <c r="K2772" i="2"/>
  <c r="K1232" i="2"/>
  <c r="K52" i="2"/>
  <c r="K2946" i="2"/>
  <c r="K1967" i="2"/>
  <c r="K2444" i="2"/>
  <c r="K2912" i="2"/>
  <c r="K456" i="2"/>
  <c r="K2724" i="2"/>
  <c r="K74" i="2"/>
  <c r="K2848" i="2"/>
  <c r="K687" i="2"/>
  <c r="K3004" i="2"/>
  <c r="K1660" i="2"/>
  <c r="K3006" i="2"/>
  <c r="K1797" i="2"/>
  <c r="K2533" i="2"/>
  <c r="K2906" i="2"/>
  <c r="K2554" i="2"/>
  <c r="K600" i="2"/>
  <c r="K1365" i="2"/>
  <c r="K1907" i="2"/>
  <c r="K544" i="2"/>
  <c r="K2716" i="2"/>
  <c r="K2851" i="2"/>
  <c r="K2022" i="2"/>
  <c r="K2923" i="2"/>
  <c r="K1764" i="2"/>
  <c r="K1037" i="2"/>
  <c r="K212" i="2"/>
  <c r="K1593" i="2"/>
  <c r="K24" i="2"/>
  <c r="K656" i="2"/>
  <c r="K293" i="2"/>
  <c r="K2426" i="2"/>
  <c r="K1221" i="2"/>
  <c r="K394" i="2"/>
  <c r="K763" i="2"/>
  <c r="K423" i="2"/>
  <c r="K476" i="2"/>
  <c r="K2265" i="2"/>
  <c r="K1719" i="2"/>
  <c r="K25" i="2"/>
  <c r="K555" i="2"/>
  <c r="K1602" i="2"/>
  <c r="K1256" i="2"/>
  <c r="K1623" i="2"/>
  <c r="K2261" i="2"/>
  <c r="K233" i="2"/>
  <c r="K1904" i="2"/>
  <c r="K2613" i="2"/>
  <c r="K363" i="2"/>
  <c r="K1446" i="2"/>
  <c r="K162" i="2"/>
  <c r="K889" i="2"/>
  <c r="K1863" i="2"/>
  <c r="K2871" i="2"/>
  <c r="K2300" i="2"/>
  <c r="K2574" i="2"/>
  <c r="K2172" i="2"/>
  <c r="K2614" i="2"/>
  <c r="K2593" i="2"/>
  <c r="K2249" i="2"/>
  <c r="K2515" i="2"/>
  <c r="K1755" i="2"/>
  <c r="K2338" i="2"/>
  <c r="K1875" i="2"/>
  <c r="K286" i="2"/>
  <c r="K897" i="2"/>
  <c r="K1856" i="2"/>
  <c r="K2100" i="2"/>
  <c r="K2882" i="2"/>
  <c r="K556" i="2"/>
  <c r="K1865" i="2"/>
  <c r="K1671" i="2"/>
  <c r="K2367" i="2"/>
  <c r="K2654" i="2"/>
  <c r="K2474" i="2"/>
  <c r="K1836" i="2"/>
  <c r="K2472" i="2"/>
  <c r="K2465" i="2"/>
  <c r="K2666" i="2"/>
  <c r="K1867" i="2"/>
  <c r="K1679" i="2"/>
  <c r="K2222" i="2"/>
  <c r="K1642" i="2"/>
  <c r="K2295" i="2"/>
  <c r="K2395" i="2"/>
  <c r="K2070" i="2"/>
  <c r="K648" i="2"/>
  <c r="K2586" i="2"/>
  <c r="K2422" i="2"/>
  <c r="K1301" i="2"/>
  <c r="K163" i="2"/>
  <c r="K1761" i="2"/>
  <c r="K545" i="2"/>
  <c r="K989" i="2"/>
  <c r="K2330" i="2"/>
  <c r="K901" i="2"/>
  <c r="K1009" i="2"/>
  <c r="K416" i="2"/>
  <c r="K1377" i="2"/>
  <c r="K1523" i="2"/>
  <c r="K1105" i="2"/>
  <c r="K1202" i="2"/>
  <c r="K2590" i="2"/>
  <c r="K1316" i="2"/>
  <c r="K2228" i="2"/>
  <c r="K1827" i="2"/>
  <c r="K572" i="2"/>
  <c r="K563" i="2"/>
  <c r="K1658" i="2"/>
  <c r="K711" i="2"/>
  <c r="K783" i="2"/>
  <c r="K2876" i="2"/>
  <c r="K2788" i="2"/>
  <c r="K594" i="2"/>
  <c r="K2971" i="2"/>
  <c r="K2935" i="2"/>
  <c r="K2598" i="2"/>
  <c r="K2125" i="2"/>
  <c r="K2462" i="2"/>
  <c r="K939" i="2"/>
  <c r="K1247" i="2"/>
  <c r="K2242" i="2"/>
  <c r="K2603" i="2"/>
  <c r="K862" i="2"/>
  <c r="K1458" i="2"/>
  <c r="K1726" i="2"/>
  <c r="K2932" i="2"/>
  <c r="K2996" i="2"/>
  <c r="K3008" i="2"/>
  <c r="K1239" i="2"/>
  <c r="K1663" i="2"/>
  <c r="K878" i="2"/>
  <c r="K2026" i="2"/>
  <c r="K983" i="2"/>
  <c r="K866" i="2"/>
  <c r="K1131" i="2"/>
  <c r="K2176" i="2"/>
  <c r="K128" i="2"/>
  <c r="K1386" i="2"/>
  <c r="K1541" i="2"/>
  <c r="K2877" i="2"/>
  <c r="K1879" i="2"/>
  <c r="K340" i="2"/>
  <c r="K614" i="2"/>
  <c r="K1162" i="2"/>
  <c r="K88" i="2"/>
  <c r="K2542" i="2"/>
  <c r="K2531" i="2"/>
  <c r="K467" i="2"/>
  <c r="K987" i="2"/>
  <c r="K2955" i="2"/>
  <c r="K833" i="2"/>
  <c r="K326" i="2"/>
  <c r="K2174" i="2"/>
  <c r="K557" i="2"/>
  <c r="K1165" i="2"/>
  <c r="K2652" i="2"/>
  <c r="K1801" i="2"/>
  <c r="K341" i="2"/>
  <c r="K1080" i="2"/>
  <c r="K828" i="2"/>
  <c r="K2405" i="2"/>
  <c r="K2477" i="2"/>
  <c r="K247" i="2"/>
  <c r="K213" i="2"/>
  <c r="K1845" i="2"/>
  <c r="K917" i="2"/>
  <c r="K26" i="2"/>
  <c r="K657" i="2"/>
  <c r="K458" i="2"/>
  <c r="K113" i="2"/>
  <c r="K2920" i="2"/>
  <c r="K2487" i="2"/>
  <c r="K978" i="2"/>
  <c r="K637" i="2"/>
  <c r="K1838" i="2"/>
  <c r="K1039" i="2"/>
  <c r="K806" i="2"/>
  <c r="K477" i="2"/>
  <c r="K2596" i="2"/>
  <c r="K1971" i="2"/>
  <c r="K27" i="2"/>
  <c r="K918" i="2"/>
  <c r="K1482" i="2"/>
  <c r="K1806" i="2"/>
  <c r="K1563" i="2"/>
  <c r="K2555" i="2"/>
  <c r="K1416" i="2"/>
  <c r="K374" i="2"/>
  <c r="K248" i="2"/>
  <c r="K1940" i="2"/>
  <c r="K1822" i="2"/>
  <c r="K1866" i="2"/>
  <c r="K546" i="2"/>
  <c r="K1424" i="2"/>
  <c r="K249" i="2"/>
  <c r="K1409" i="2"/>
  <c r="K1134" i="2"/>
  <c r="K2804" i="2"/>
  <c r="K1072" i="2"/>
  <c r="K2113" i="2"/>
  <c r="K693" i="2"/>
  <c r="K1537" i="2"/>
  <c r="K2030" i="2"/>
  <c r="K771" i="2"/>
  <c r="K1175" i="2"/>
  <c r="K1127" i="2"/>
  <c r="K459" i="2"/>
  <c r="K188" i="2"/>
  <c r="K1510" i="2"/>
  <c r="K41" i="2"/>
  <c r="K496" i="2"/>
  <c r="K584" i="2"/>
  <c r="K2077" i="2"/>
  <c r="K395" i="2"/>
  <c r="K573" i="2"/>
  <c r="K1527" i="2"/>
  <c r="K1916" i="2"/>
  <c r="K2036" i="2"/>
  <c r="K138" i="2"/>
  <c r="K1505" i="2"/>
  <c r="K1631" i="2"/>
  <c r="K1487" i="2"/>
  <c r="K1882" i="2"/>
  <c r="K1821" i="2"/>
  <c r="K2025" i="2"/>
  <c r="K928" i="2"/>
  <c r="K1393" i="2"/>
  <c r="K1180" i="2"/>
  <c r="K1905" i="2"/>
  <c r="K1912" i="2"/>
  <c r="K440" i="2"/>
  <c r="K342" i="2"/>
  <c r="K2573" i="2"/>
  <c r="K1099" i="2"/>
  <c r="K797" i="2"/>
  <c r="K497" i="2"/>
  <c r="K1670" i="2"/>
  <c r="K1815" i="2"/>
  <c r="K486" i="2"/>
  <c r="K871" i="2"/>
  <c r="K712" i="2"/>
  <c r="K807" i="2"/>
  <c r="K2446" i="2"/>
  <c r="K1456" i="2"/>
  <c r="K694" i="2"/>
  <c r="K2397" i="2"/>
  <c r="K1158" i="2"/>
  <c r="K343" i="2"/>
  <c r="K1965" i="2"/>
  <c r="K1524" i="2"/>
  <c r="K798" i="2"/>
  <c r="K2602" i="2"/>
  <c r="K2325" i="2"/>
  <c r="K1500" i="2"/>
  <c r="K3029" i="2"/>
  <c r="K1664" i="2"/>
  <c r="K588" i="2"/>
  <c r="K1589" i="2"/>
  <c r="K1721" i="2"/>
  <c r="K670" i="2"/>
  <c r="K2063" i="2"/>
  <c r="K2285" i="2"/>
  <c r="K1237" i="2"/>
  <c r="K2865" i="2"/>
  <c r="K1246" i="2"/>
  <c r="K887" i="2"/>
  <c r="K2571" i="2"/>
  <c r="K1208" i="2"/>
  <c r="K2944" i="2"/>
  <c r="K2673" i="2"/>
  <c r="K2647" i="2"/>
  <c r="K2794" i="2"/>
  <c r="K2903" i="2"/>
  <c r="K2817" i="2"/>
  <c r="K885" i="2"/>
  <c r="K2868" i="2"/>
  <c r="K1003" i="2"/>
  <c r="K3015" i="2"/>
  <c r="K1776" i="2"/>
  <c r="K3031" i="2"/>
  <c r="K2019" i="2"/>
  <c r="K2645" i="2"/>
  <c r="K2926" i="2"/>
  <c r="K2587" i="2"/>
  <c r="K2836" i="2"/>
  <c r="K114" i="2"/>
  <c r="K743" i="2"/>
  <c r="K1001" i="2"/>
  <c r="K226" i="2"/>
  <c r="K855" i="2"/>
  <c r="K196" i="2"/>
  <c r="K2468" i="2"/>
  <c r="K922" i="2"/>
  <c r="K344" i="2"/>
  <c r="K2526" i="2"/>
  <c r="K829" i="2"/>
  <c r="K62" i="2"/>
  <c r="K42" i="2"/>
  <c r="K1652" i="2"/>
  <c r="K790" i="2"/>
  <c r="K2354" i="2"/>
  <c r="K1989" i="2"/>
  <c r="K1734" i="2"/>
  <c r="K170" i="2"/>
  <c r="K2254" i="2"/>
  <c r="K2235" i="2"/>
  <c r="K2431" i="2"/>
  <c r="K171" i="2"/>
  <c r="K1459" i="2"/>
  <c r="K1100" i="2"/>
  <c r="K1268" i="2"/>
  <c r="K638" i="2"/>
  <c r="K558" i="2"/>
  <c r="K1368" i="2"/>
  <c r="K2054" i="2"/>
  <c r="K2933" i="2"/>
  <c r="K2430" i="2"/>
  <c r="K2650" i="2"/>
  <c r="K2217" i="2"/>
  <c r="K2566" i="2"/>
  <c r="K601" i="2"/>
  <c r="K2607" i="2"/>
  <c r="K2588" i="2"/>
  <c r="K1888" i="2"/>
  <c r="K2378" i="2"/>
  <c r="K1493" i="2"/>
  <c r="K914" i="2"/>
  <c r="K1273" i="2"/>
  <c r="K970" i="2"/>
  <c r="K1852" i="2"/>
  <c r="K2137" i="2"/>
  <c r="K2898" i="2"/>
  <c r="K1683" i="2"/>
  <c r="K1559" i="2"/>
  <c r="K2177" i="2"/>
  <c r="K2389" i="2"/>
  <c r="K2545" i="2"/>
  <c r="K2091" i="2"/>
  <c r="K2407" i="2"/>
  <c r="K2569" i="2"/>
  <c r="K2668" i="2"/>
  <c r="K1862" i="2"/>
  <c r="K1729" i="2"/>
  <c r="K2122" i="2"/>
  <c r="K1110" i="2"/>
  <c r="K1773" i="2"/>
  <c r="K2263" i="2"/>
  <c r="K737" i="2"/>
  <c r="K2400" i="2"/>
  <c r="K2931" i="2"/>
  <c r="K1451" i="2"/>
  <c r="K2021" i="2"/>
  <c r="K2924" i="2"/>
  <c r="K139" i="2"/>
  <c r="K250" i="2"/>
  <c r="K129" i="2"/>
  <c r="K2901" i="2"/>
  <c r="K2646" i="2"/>
  <c r="K2258" i="2"/>
  <c r="K1739" i="2"/>
  <c r="K2346" i="2"/>
  <c r="K478" i="2"/>
  <c r="K479" i="2"/>
  <c r="K971" i="2"/>
  <c r="K498" i="2"/>
  <c r="K2897" i="2"/>
  <c r="K2994" i="2"/>
  <c r="K2970" i="2"/>
  <c r="K424" i="2"/>
  <c r="K2083" i="2"/>
  <c r="K2257" i="2"/>
  <c r="K1222" i="2"/>
  <c r="K902" i="2"/>
  <c r="K404" i="2"/>
  <c r="K2634" i="2"/>
  <c r="K1742" i="2"/>
  <c r="K1213" i="2"/>
  <c r="K2709" i="2"/>
  <c r="K2743" i="2"/>
  <c r="K3025" i="2"/>
  <c r="K537" i="2"/>
  <c r="K1066" i="2"/>
  <c r="K269" i="2"/>
  <c r="K942" i="2"/>
  <c r="K2455" i="2"/>
  <c r="K140" i="2"/>
  <c r="K1130" i="2"/>
  <c r="K850" i="2"/>
  <c r="K468" i="2"/>
  <c r="K1153" i="2"/>
  <c r="K2776" i="2"/>
  <c r="K1762" i="2"/>
  <c r="K999" i="2"/>
  <c r="K81" i="2"/>
  <c r="K141" i="2"/>
  <c r="K884" i="2"/>
  <c r="K441" i="2"/>
  <c r="K3009" i="2"/>
  <c r="K764" i="2"/>
  <c r="K2637" i="2"/>
  <c r="K990" i="2"/>
  <c r="K2394" i="2"/>
  <c r="K345" i="2"/>
  <c r="K1043" i="2"/>
  <c r="K751" i="2"/>
  <c r="K227" i="2"/>
  <c r="K896" i="2"/>
  <c r="K1627" i="2"/>
  <c r="K856" i="2"/>
  <c r="K460" i="2"/>
  <c r="K1839" i="2"/>
  <c r="K2967" i="2"/>
  <c r="K2712" i="2"/>
  <c r="K1396" i="2"/>
  <c r="K1529" i="2"/>
  <c r="K1840" i="2"/>
  <c r="K1440" i="2"/>
  <c r="K115" i="2"/>
  <c r="K1674" i="2"/>
  <c r="K346" i="2"/>
  <c r="K972" i="2"/>
  <c r="K674" i="2"/>
  <c r="K1306" i="2"/>
  <c r="K2769" i="2"/>
  <c r="K1170" i="2"/>
  <c r="K63" i="2"/>
  <c r="K2017" i="2"/>
  <c r="K1968" i="2"/>
  <c r="K2005" i="2"/>
  <c r="K43" i="2"/>
  <c r="K347" i="2"/>
  <c r="K316" i="2"/>
  <c r="K228" i="2"/>
  <c r="K64" i="2"/>
  <c r="K431" i="2"/>
  <c r="K1583" i="2"/>
  <c r="K559" i="2"/>
  <c r="K317" i="2"/>
  <c r="K1198" i="2"/>
  <c r="K2194" i="2"/>
  <c r="K2192" i="2"/>
  <c r="K1543" i="2"/>
  <c r="K1740" i="2"/>
  <c r="K294" i="2"/>
  <c r="K1534" i="2"/>
  <c r="K2783" i="2"/>
  <c r="K2316" i="2"/>
  <c r="K1853" i="2"/>
  <c r="K2088" i="2"/>
  <c r="K533" i="2"/>
  <c r="K1698" i="2"/>
  <c r="K1825" i="2"/>
  <c r="K433" i="2"/>
  <c r="K430" i="2"/>
  <c r="K1330" i="2"/>
  <c r="K214" i="2"/>
  <c r="K919" i="2"/>
  <c r="K270" i="2"/>
  <c r="K892" i="2"/>
  <c r="K371" i="2"/>
  <c r="K375" i="2"/>
  <c r="K1778" i="2"/>
  <c r="K2068" i="2"/>
  <c r="K1336" i="2"/>
  <c r="K1736" i="2"/>
  <c r="K867" i="2"/>
  <c r="K1555" i="2"/>
  <c r="K1185" i="2"/>
  <c r="K1808" i="2"/>
  <c r="K1054" i="2"/>
  <c r="K1561" i="2"/>
  <c r="K1952" i="2"/>
  <c r="K602" i="2"/>
  <c r="K1264" i="2"/>
  <c r="K1205" i="2"/>
  <c r="K1077" i="2"/>
  <c r="K679" i="2"/>
  <c r="K2904" i="2"/>
  <c r="K1705" i="2"/>
  <c r="K1795" i="2"/>
  <c r="K1151" i="2"/>
  <c r="K780" i="2"/>
  <c r="K1763" i="2"/>
  <c r="K1183" i="2"/>
  <c r="K2234" i="2"/>
  <c r="K75" i="2"/>
  <c r="K738" i="2"/>
  <c r="K1013" i="2"/>
  <c r="K2846" i="2"/>
  <c r="K1793" i="2"/>
  <c r="K1392" i="2"/>
  <c r="K2138" i="2"/>
  <c r="K1915" i="2"/>
  <c r="K480" i="2"/>
  <c r="K481" i="2"/>
  <c r="K142" i="2"/>
  <c r="K1326" i="2"/>
  <c r="K2236" i="2"/>
  <c r="K1661" i="2"/>
  <c r="K271" i="2"/>
  <c r="K1542" i="2"/>
  <c r="K143" i="2"/>
  <c r="K1349" i="2"/>
  <c r="K2516" i="2"/>
  <c r="K1784" i="2"/>
  <c r="K1690" i="2"/>
  <c r="K1603" i="2"/>
  <c r="K1341" i="2"/>
  <c r="K2024" i="2"/>
  <c r="K2492" i="2"/>
  <c r="K1322" i="2"/>
  <c r="K975" i="2"/>
  <c r="K1044" i="2"/>
  <c r="K1460" i="2"/>
  <c r="K1303" i="2"/>
  <c r="K2749" i="2"/>
  <c r="K2481" i="2"/>
  <c r="K2240" i="2"/>
  <c r="K65" i="2"/>
  <c r="K1431" i="2"/>
  <c r="K3036" i="2"/>
  <c r="K418" i="2"/>
  <c r="K1315" i="2"/>
  <c r="K385" i="2"/>
  <c r="K744" i="2"/>
  <c r="K1310" i="2"/>
  <c r="K2076" i="2"/>
  <c r="K1554" i="2"/>
  <c r="K800" i="2"/>
  <c r="K2001" i="2"/>
  <c r="K1425" i="2"/>
  <c r="K2706" i="2"/>
  <c r="K2958" i="2"/>
  <c r="K2672" i="2"/>
  <c r="K931" i="2"/>
  <c r="K1070" i="2"/>
  <c r="K2550" i="2"/>
  <c r="K720" i="2"/>
  <c r="K2995" i="2"/>
  <c r="K1567" i="2"/>
  <c r="K2900" i="2"/>
  <c r="K1052" i="2"/>
  <c r="K2551" i="2"/>
  <c r="K2620" i="2"/>
  <c r="K2060" i="2"/>
  <c r="K1117" i="2"/>
  <c r="K2447" i="2"/>
  <c r="K2914" i="2"/>
  <c r="K2942" i="2"/>
  <c r="K1284" i="2"/>
  <c r="K2940" i="2"/>
  <c r="K1174" i="2"/>
  <c r="K2892" i="2"/>
  <c r="K1058" i="2"/>
  <c r="K3002" i="2"/>
  <c r="K262" i="2"/>
  <c r="K1626" i="2"/>
  <c r="K3034" i="2"/>
  <c r="K2139" i="2"/>
  <c r="K2434" i="2"/>
  <c r="K2934" i="2"/>
  <c r="K2382" i="2"/>
  <c r="K2785" i="2"/>
  <c r="K499" i="2"/>
  <c r="K639" i="2"/>
  <c r="K660" i="2"/>
  <c r="K461" i="2"/>
  <c r="K521" i="2"/>
  <c r="K2612" i="2"/>
  <c r="K272" i="2"/>
  <c r="K66" i="2"/>
  <c r="K67" i="2"/>
  <c r="K1289" i="2"/>
  <c r="K961" i="2"/>
  <c r="K818" i="2"/>
  <c r="K396" i="2"/>
  <c r="K2380" i="2"/>
  <c r="K28" i="2"/>
  <c r="K1890" i="2"/>
  <c r="K462" i="2"/>
  <c r="K46" i="2"/>
  <c r="K1771" i="2"/>
  <c r="K2370" i="2"/>
  <c r="K791" i="2"/>
  <c r="K1686" i="2"/>
  <c r="K1760" i="2"/>
  <c r="K649" i="2"/>
  <c r="K717" i="2"/>
  <c r="K2290" i="2"/>
  <c r="K1666" i="2"/>
  <c r="K973" i="2"/>
  <c r="K595" i="2"/>
  <c r="K1434" i="2"/>
  <c r="K2966" i="2"/>
  <c r="K1715" i="2"/>
  <c r="K2628" i="2"/>
  <c r="K1478" i="2"/>
  <c r="K2618" i="2"/>
  <c r="K578" i="2"/>
  <c r="K2553" i="2"/>
  <c r="K2417" i="2"/>
  <c r="K2303" i="2"/>
  <c r="K2144" i="2"/>
  <c r="K2350" i="2"/>
  <c r="K1203" i="2"/>
  <c r="K2233" i="2"/>
  <c r="K1442" i="2"/>
  <c r="K650" i="2"/>
  <c r="K960" i="2"/>
  <c r="K2866" i="2"/>
  <c r="K1187" i="2"/>
  <c r="K695" i="2"/>
  <c r="K2305" i="2"/>
  <c r="K1743" i="2"/>
  <c r="K2591" i="2"/>
  <c r="K1023" i="2"/>
  <c r="K2458" i="2"/>
  <c r="K2471" i="2"/>
  <c r="K2695" i="2"/>
  <c r="K1063" i="2"/>
  <c r="K1638" i="2"/>
  <c r="K589" i="2"/>
  <c r="K2110" i="2"/>
  <c r="K560" i="2"/>
  <c r="K1893" i="2"/>
  <c r="K295" i="2"/>
  <c r="K2175" i="2"/>
  <c r="K1266" i="2"/>
  <c r="K603" i="2"/>
  <c r="K2839" i="2"/>
  <c r="K1858" i="2"/>
  <c r="K725" i="2"/>
  <c r="K172" i="2"/>
  <c r="K251" i="2"/>
  <c r="K2188" i="2"/>
  <c r="K29" i="2"/>
  <c r="K425" i="2"/>
  <c r="K2889" i="2"/>
  <c r="K2925" i="2"/>
  <c r="K2143" i="2"/>
  <c r="K2467" i="2"/>
  <c r="K482" i="2"/>
  <c r="K483" i="2"/>
  <c r="K376" i="2"/>
  <c r="K2044" i="2"/>
  <c r="K739" i="2"/>
  <c r="K640" i="2"/>
  <c r="K879" i="2"/>
  <c r="K2899" i="2"/>
  <c r="K2980" i="2"/>
  <c r="K2938" i="2"/>
  <c r="K1214" i="2"/>
  <c r="K2359" i="2"/>
  <c r="K2112" i="2"/>
  <c r="K2206" i="2"/>
  <c r="K1331" i="2"/>
  <c r="K144" i="2"/>
  <c r="K616" i="2"/>
  <c r="K2830" i="2"/>
  <c r="K2698" i="2"/>
  <c r="K464" i="2"/>
  <c r="K1615" i="2"/>
  <c r="K348" i="2"/>
  <c r="K1348" i="2"/>
  <c r="K130" i="2"/>
  <c r="K2581" i="2"/>
  <c r="K2579" i="2"/>
  <c r="K3027" i="2"/>
  <c r="K1457" i="2"/>
  <c r="K908" i="2"/>
  <c r="K1355" i="2"/>
  <c r="K173" i="2"/>
  <c r="K984" i="2"/>
  <c r="K2568" i="2"/>
  <c r="K1402" i="2"/>
  <c r="K1539" i="2"/>
  <c r="K731" i="2"/>
  <c r="K844" i="2"/>
  <c r="K2711" i="2"/>
  <c r="K2141" i="2"/>
  <c r="K89" i="2"/>
  <c r="K723" i="2"/>
  <c r="K3003" i="2"/>
  <c r="K795" i="2"/>
  <c r="K2429" i="2"/>
  <c r="K1307" i="2"/>
  <c r="K1503" i="2"/>
  <c r="K816" i="2"/>
  <c r="K2131" i="2"/>
  <c r="K1135" i="2"/>
  <c r="K765" i="2"/>
  <c r="K830" i="2"/>
  <c r="K2976" i="2"/>
  <c r="K2667" i="2"/>
  <c r="K229" i="2"/>
  <c r="K1371" i="2"/>
  <c r="K1991" i="2"/>
  <c r="K2153" i="2"/>
  <c r="K1438" i="2"/>
  <c r="K1884" i="2"/>
  <c r="K903" i="2"/>
  <c r="K713" i="2"/>
  <c r="K442" i="2"/>
  <c r="K2736" i="2"/>
  <c r="K1335" i="2"/>
  <c r="K296" i="2"/>
  <c r="K2149" i="2"/>
  <c r="K2066" i="2"/>
  <c r="K1982" i="2"/>
  <c r="K405" i="2"/>
  <c r="K145" i="2"/>
  <c r="K1278" i="2"/>
  <c r="K215" i="2"/>
  <c r="K1397" i="2"/>
  <c r="K30" i="2"/>
  <c r="K1405" i="2"/>
  <c r="K1089" i="2"/>
  <c r="K880" i="2"/>
  <c r="K1020" i="2"/>
  <c r="K1522" i="2"/>
  <c r="K2014" i="2"/>
  <c r="K2327" i="2"/>
  <c r="K2162" i="2"/>
  <c r="K2034" i="2"/>
  <c r="K1624" i="2"/>
  <c r="K1677" i="2"/>
  <c r="K297" i="2"/>
  <c r="K1423" i="2"/>
  <c r="K665" i="2"/>
  <c r="K1946" i="2"/>
  <c r="K2818" i="2"/>
  <c r="K525" i="2"/>
  <c r="K2231" i="2"/>
  <c r="K1843" i="2"/>
  <c r="K2155" i="2"/>
  <c r="K630" i="2"/>
  <c r="K1581" i="2"/>
  <c r="K1782" i="2"/>
  <c r="K548" i="2"/>
  <c r="K463" i="2"/>
  <c r="K946" i="2"/>
  <c r="K76" i="2"/>
  <c r="K2523" i="2"/>
  <c r="K1108" i="2"/>
  <c r="K146" i="2"/>
  <c r="K1616" i="2"/>
  <c r="K1704" i="2"/>
  <c r="K2104" i="2"/>
  <c r="K944" i="2"/>
  <c r="K222" i="2"/>
  <c r="K1519" i="2"/>
  <c r="K453" i="2"/>
  <c r="K957" i="2"/>
  <c r="K1646" i="2"/>
  <c r="K1756" i="2"/>
  <c r="K1573" i="2"/>
  <c r="K1933" i="2"/>
  <c r="K752" i="2"/>
  <c r="K1189" i="2"/>
  <c r="K1257" i="2"/>
  <c r="K1598" i="2"/>
  <c r="K1450" i="2"/>
  <c r="K995" i="2"/>
  <c r="K500" i="2"/>
  <c r="K2880" i="2"/>
  <c r="K924" i="2"/>
  <c r="K2220" i="2"/>
  <c r="K1359" i="2"/>
  <c r="K147" i="2"/>
  <c r="K530" i="2"/>
  <c r="K364" i="2"/>
  <c r="K817" i="2"/>
  <c r="K2239" i="2"/>
  <c r="K2281" i="2"/>
  <c r="K814" i="2"/>
  <c r="K620" i="2"/>
  <c r="K831" i="2"/>
  <c r="K377" i="2"/>
  <c r="K2878" i="2"/>
  <c r="K958" i="2"/>
  <c r="K666" i="2"/>
  <c r="K1240" i="2"/>
  <c r="K252" i="2"/>
  <c r="K811" i="2"/>
  <c r="K2341" i="2"/>
  <c r="K1155" i="2"/>
  <c r="K574" i="2"/>
  <c r="K273" i="2"/>
  <c r="K443" i="2"/>
  <c r="K512" i="2"/>
  <c r="K976" i="2"/>
  <c r="K148" i="2"/>
  <c r="K1595" i="2"/>
  <c r="K513" i="2"/>
  <c r="K1617" i="2"/>
  <c r="K1014" i="2"/>
  <c r="K2424" i="2"/>
  <c r="K621" i="2"/>
  <c r="K514" i="2"/>
  <c r="K1015" i="2"/>
  <c r="K2171" i="2"/>
  <c r="K1847" i="2"/>
  <c r="K962" i="2"/>
  <c r="K840" i="2"/>
  <c r="K503" i="2"/>
  <c r="K2505" i="2"/>
  <c r="K1513" i="2"/>
  <c r="K253" i="2"/>
  <c r="K1887" i="2"/>
  <c r="K1650" i="2"/>
  <c r="K792" i="2"/>
  <c r="K1297" i="2"/>
  <c r="K1410" i="2"/>
  <c r="K2475" i="2"/>
  <c r="K2276" i="2"/>
  <c r="K1835" i="2"/>
  <c r="K1321" i="2"/>
  <c r="K3028" i="2"/>
  <c r="K70" i="2"/>
  <c r="K1209" i="2"/>
  <c r="K77" i="2"/>
  <c r="K868" i="2"/>
  <c r="K1949" i="2"/>
  <c r="K1062" i="2"/>
  <c r="K2627" i="2"/>
  <c r="K2224" i="2"/>
  <c r="K2173" i="2"/>
  <c r="K2701" i="2"/>
  <c r="K2985" i="2"/>
  <c r="K2306" i="2"/>
  <c r="K1707" i="2"/>
  <c r="K224" i="2"/>
  <c r="K2649" i="2"/>
  <c r="K2840" i="2"/>
  <c r="K2894" i="2"/>
  <c r="K1227" i="2"/>
  <c r="K2887" i="2"/>
  <c r="K1112" i="2"/>
  <c r="K2972" i="2"/>
  <c r="K1634" i="2"/>
  <c r="K3018" i="2"/>
  <c r="K2183" i="2"/>
  <c r="K2814" i="2"/>
  <c r="K1604" i="2"/>
  <c r="K2408" i="2"/>
  <c r="K31" i="2"/>
  <c r="K2351" i="2"/>
  <c r="K318" i="2"/>
  <c r="K2262" i="2"/>
  <c r="K1447" i="2"/>
  <c r="K2451" i="2"/>
  <c r="K1024" i="2"/>
  <c r="K230" i="2"/>
  <c r="K1723" i="2"/>
  <c r="K164" i="2"/>
  <c r="K1497" i="2"/>
  <c r="K2713" i="2"/>
  <c r="K590" i="2"/>
  <c r="K2223" i="2"/>
  <c r="K378" i="2"/>
  <c r="K2090" i="2"/>
  <c r="K604" i="2"/>
  <c r="K82" i="2"/>
  <c r="K298" i="2"/>
  <c r="K579" i="2"/>
  <c r="K2368" i="2"/>
  <c r="K2959" i="2"/>
  <c r="K2027" i="2"/>
  <c r="K2677" i="2"/>
  <c r="K1834" i="2"/>
  <c r="K2563" i="2"/>
  <c r="K2585" i="2"/>
  <c r="K2576" i="2"/>
  <c r="K2601" i="2"/>
  <c r="K683" i="2"/>
  <c r="K2552" i="2"/>
  <c r="K1142" i="2"/>
  <c r="K2292" i="2"/>
  <c r="K1104" i="2"/>
  <c r="K943" i="2"/>
  <c r="K1394" i="2"/>
  <c r="K1711" i="2"/>
  <c r="K2166" i="2"/>
  <c r="K2856" i="2"/>
  <c r="K1029" i="2"/>
  <c r="K189" i="2"/>
  <c r="K2202" i="2"/>
  <c r="K2084" i="2"/>
  <c r="K2548" i="2"/>
  <c r="K1495" i="2"/>
  <c r="K2312" i="2"/>
  <c r="K1124" i="2"/>
  <c r="K2521" i="2"/>
  <c r="K2702" i="2"/>
  <c r="K1501" i="2"/>
  <c r="K1226" i="2"/>
  <c r="K2108" i="2"/>
  <c r="K1210" i="2"/>
  <c r="K2065" i="2"/>
  <c r="K444" i="2"/>
  <c r="K1267" i="2"/>
  <c r="K445" i="2"/>
  <c r="K2480" i="2"/>
  <c r="K1917" i="2"/>
  <c r="K726" i="2"/>
  <c r="K727" i="2"/>
  <c r="K149" i="2"/>
  <c r="K323" i="2"/>
  <c r="K2822" i="2"/>
  <c r="K2875" i="2"/>
  <c r="K397" i="2"/>
  <c r="K197" i="2"/>
  <c r="K198" i="2"/>
  <c r="K1936" i="2"/>
  <c r="K319" i="2"/>
  <c r="K320" i="2"/>
  <c r="K1819" i="2"/>
  <c r="K1067" i="2"/>
  <c r="K2722" i="2"/>
  <c r="K2870" i="2"/>
  <c r="K1199" i="2"/>
  <c r="K2731" i="2"/>
  <c r="K2412" i="2"/>
  <c r="K2742" i="2"/>
  <c r="K1703" i="2"/>
  <c r="K2226" i="2"/>
  <c r="K534" i="2"/>
  <c r="K2640" i="2"/>
  <c r="K1693" i="2"/>
  <c r="K2941" i="2"/>
  <c r="K2624" i="2"/>
  <c r="K677" i="2"/>
  <c r="K1937" i="2"/>
  <c r="K183" i="2"/>
  <c r="K254" i="2"/>
  <c r="K1463" i="2"/>
  <c r="K2592" i="2"/>
  <c r="K2755" i="2"/>
  <c r="K3020" i="2"/>
  <c r="K1957" i="2"/>
  <c r="K1074" i="2"/>
  <c r="K1471" i="2"/>
  <c r="K1193" i="2"/>
  <c r="K2497" i="2"/>
  <c r="K365" i="2"/>
  <c r="K757" i="2"/>
  <c r="K1291" i="2"/>
  <c r="K1176" i="2"/>
  <c r="K1125" i="2"/>
  <c r="K2697" i="2"/>
  <c r="K2283" i="2"/>
  <c r="K190" i="2"/>
  <c r="K628" i="2"/>
  <c r="K1469" i="2"/>
  <c r="K2929" i="2"/>
  <c r="K644" i="2"/>
  <c r="K2274" i="2"/>
  <c r="K2440" i="2"/>
  <c r="K116" i="2"/>
  <c r="K2210" i="2"/>
  <c r="K349" i="2"/>
  <c r="K1590" i="2"/>
  <c r="K881" i="2"/>
  <c r="K350" i="2"/>
  <c r="K753" i="2"/>
  <c r="K2049" i="2"/>
  <c r="K2092" i="2"/>
  <c r="K1002" i="2"/>
  <c r="K1977" i="2"/>
  <c r="K912" i="2"/>
  <c r="K255" i="2"/>
  <c r="K432" i="2"/>
  <c r="K784" i="2"/>
  <c r="K2891" i="2"/>
  <c r="K2438" i="2"/>
  <c r="K605" i="2"/>
  <c r="K1483" i="2"/>
  <c r="K1899" i="2"/>
  <c r="K992" i="2"/>
  <c r="K44" i="2"/>
  <c r="K1710" i="2"/>
  <c r="K1338" i="2"/>
  <c r="K256" i="2"/>
  <c r="K1101" i="2"/>
  <c r="K2761" i="2"/>
  <c r="K2383" i="2"/>
  <c r="K351" i="2"/>
  <c r="K352" i="2"/>
  <c r="K2191" i="2"/>
  <c r="K2067" i="2"/>
  <c r="K2029" i="2"/>
  <c r="K921" i="2"/>
  <c r="K2259" i="2"/>
  <c r="K1339" i="2"/>
  <c r="K2828" i="2"/>
  <c r="K515" i="2"/>
  <c r="K789" i="2"/>
  <c r="K585" i="2"/>
  <c r="K641" i="2"/>
  <c r="K2597" i="2"/>
  <c r="K1075" i="2"/>
  <c r="K117" i="2"/>
  <c r="K1556" i="2"/>
  <c r="K1426" i="2"/>
  <c r="K379" i="2"/>
  <c r="K2730" i="2"/>
  <c r="K1927" i="2"/>
  <c r="K1521" i="2"/>
  <c r="K47" i="2"/>
  <c r="K257" i="2"/>
  <c r="K2789" i="2"/>
  <c r="K1147" i="2"/>
  <c r="K1114" i="2"/>
  <c r="K2109" i="2"/>
  <c r="K274" i="2"/>
  <c r="K1192" i="2"/>
  <c r="K324" i="2"/>
  <c r="K448" i="2"/>
  <c r="K199" i="2"/>
  <c r="K2435" i="2"/>
  <c r="K2046" i="2"/>
  <c r="K275" i="2"/>
  <c r="K398" i="2"/>
  <c r="K1286" i="2"/>
  <c r="K200" i="2"/>
  <c r="K118" i="2"/>
  <c r="K699" i="2"/>
  <c r="K565" i="2"/>
  <c r="K1545" i="2"/>
  <c r="K2746" i="2"/>
  <c r="K2107" i="2"/>
  <c r="K399" i="2"/>
  <c r="K454" i="2"/>
  <c r="K1030" i="2"/>
  <c r="K841" i="2"/>
  <c r="K1502" i="2"/>
  <c r="K696" i="2"/>
  <c r="K1148" i="2"/>
  <c r="K321" i="2"/>
  <c r="K322" i="2"/>
  <c r="K561" i="2"/>
  <c r="K216" i="2"/>
  <c r="K1045" i="2"/>
  <c r="K446" i="2"/>
  <c r="K2244" i="2"/>
  <c r="K353" i="2"/>
  <c r="K1980" i="2"/>
  <c r="K119" i="2"/>
  <c r="K1486" i="2"/>
  <c r="K1046" i="2"/>
  <c r="K642" i="2"/>
  <c r="K606" i="2"/>
  <c r="K2514" i="2"/>
  <c r="K785" i="2"/>
  <c r="K1919" i="2"/>
  <c r="K1422" i="2"/>
  <c r="K926" i="2"/>
  <c r="K174" i="2"/>
  <c r="K184" i="2"/>
  <c r="K2182" i="2"/>
  <c r="K1411" i="2"/>
  <c r="K2038" i="2"/>
  <c r="K1414" i="2"/>
  <c r="K354" i="2"/>
  <c r="K2142" i="2"/>
  <c r="K998" i="2"/>
  <c r="K2660" i="2"/>
  <c r="K2459" i="2"/>
  <c r="K2048" i="2"/>
  <c r="K1462" i="2"/>
  <c r="K964" i="2"/>
  <c r="K185" i="2"/>
  <c r="K78" i="2"/>
  <c r="K2744" i="2"/>
  <c r="K1353" i="2"/>
  <c r="K934" i="2"/>
  <c r="K1558" i="2"/>
  <c r="K1207" i="2"/>
  <c r="K761" i="2"/>
  <c r="K882" i="2"/>
  <c r="K3035" i="2"/>
  <c r="K625" i="2"/>
  <c r="K1012" i="2"/>
  <c r="K819" i="2"/>
  <c r="K186" i="2"/>
  <c r="K1809" i="2"/>
  <c r="K974" i="2"/>
  <c r="K1645" i="2"/>
  <c r="K1454" i="2"/>
  <c r="K1669" i="2"/>
  <c r="K1332" i="2"/>
  <c r="K1718" i="2"/>
  <c r="K150" i="2"/>
  <c r="K2195" i="2"/>
  <c r="K1138" i="2"/>
  <c r="K1413" i="2"/>
  <c r="K1941" i="2"/>
  <c r="K1265" i="2"/>
  <c r="K2323" i="2"/>
  <c r="K2690" i="2"/>
  <c r="K2040" i="2"/>
  <c r="K2221" i="2"/>
  <c r="K2685" i="2"/>
  <c r="K2974" i="2"/>
  <c r="K2503" i="2"/>
  <c r="K1327" i="2"/>
  <c r="K2056" i="2"/>
  <c r="K457" i="2"/>
  <c r="K1720" i="2"/>
  <c r="K1746" i="2"/>
  <c r="K1010" i="2"/>
  <c r="K1988" i="2"/>
  <c r="K2820" i="2"/>
  <c r="K758" i="2"/>
  <c r="K1216" i="2"/>
  <c r="K2895" i="2"/>
  <c r="K299" i="2"/>
  <c r="K2148" i="2"/>
  <c r="K2979" i="2"/>
  <c r="K1121" i="2"/>
  <c r="K68" i="2"/>
  <c r="K1849" i="2"/>
  <c r="K2770" i="2"/>
  <c r="K1011" i="2"/>
  <c r="K2999" i="2"/>
  <c r="K1909" i="2"/>
  <c r="K3019" i="2"/>
  <c r="K258" i="2"/>
  <c r="K2544" i="2"/>
  <c r="K2485" i="2"/>
  <c r="K2421" i="2"/>
  <c r="K2297" i="2"/>
  <c r="K2476" i="2"/>
  <c r="K151" i="2"/>
  <c r="K152" i="2"/>
  <c r="K367" i="2"/>
  <c r="K2508" i="2"/>
  <c r="K153" i="2"/>
  <c r="K276" i="2"/>
  <c r="K661" i="2"/>
  <c r="K1928" i="2"/>
  <c r="K1448" i="2"/>
  <c r="K575" i="2"/>
  <c r="K872" i="2"/>
  <c r="K775" i="2"/>
  <c r="K1647" i="2"/>
  <c r="K154" i="2"/>
  <c r="K909" i="2"/>
  <c r="K2655" i="2"/>
  <c r="K1902" i="2"/>
  <c r="K355" i="2"/>
  <c r="K1802" i="2"/>
  <c r="K1837" i="2"/>
  <c r="K2416" i="2"/>
  <c r="K1579" i="2"/>
  <c r="K2792" i="2"/>
  <c r="K2787" i="2"/>
  <c r="K612" i="2"/>
  <c r="K300" i="2"/>
  <c r="K1034" i="2"/>
  <c r="K2957" i="2"/>
  <c r="K2000" i="2"/>
  <c r="K2675" i="2"/>
  <c r="K1990" i="2"/>
  <c r="K2683" i="2"/>
  <c r="K2298" i="2"/>
  <c r="K2774" i="2"/>
  <c r="K2658" i="2"/>
  <c r="K1861" i="2"/>
  <c r="K2524" i="2"/>
  <c r="K2055" i="2"/>
  <c r="K1219" i="2"/>
  <c r="K1540" i="2"/>
  <c r="K1921" i="2"/>
  <c r="K697" i="2"/>
  <c r="K2812" i="2"/>
  <c r="K1160" i="2"/>
  <c r="K1481" i="2"/>
  <c r="K2237" i="2"/>
  <c r="K2121" i="2"/>
  <c r="K2802" i="2"/>
  <c r="K1665" i="2"/>
  <c r="K2463" i="2"/>
  <c r="K1514" i="2"/>
  <c r="K2564" i="2"/>
  <c r="K2715" i="2"/>
  <c r="K1826" i="2"/>
  <c r="K1846" i="2"/>
  <c r="K2287" i="2"/>
  <c r="K1789" i="2"/>
  <c r="K1668" i="2"/>
  <c r="K2428" i="2"/>
  <c r="K516" i="2"/>
  <c r="K1005" i="2"/>
  <c r="K643" i="2"/>
  <c r="K680" i="2"/>
  <c r="K2124" i="2"/>
  <c r="K356" i="2"/>
  <c r="K714" i="2"/>
  <c r="K2883" i="2"/>
  <c r="K1512" i="2"/>
  <c r="K2858" i="2"/>
  <c r="K2208" i="2"/>
  <c r="K1552" i="2"/>
  <c r="K400" i="2"/>
  <c r="K401" i="2"/>
  <c r="K2704" i="2"/>
  <c r="K386" i="2"/>
  <c r="K283" i="2"/>
  <c r="K1492" i="2"/>
  <c r="K930" i="2"/>
  <c r="K842" i="2"/>
  <c r="K873" i="2"/>
  <c r="K874" i="2"/>
  <c r="K155" i="2"/>
  <c r="K812" i="2"/>
  <c r="K1406" i="2"/>
  <c r="K2" i="2"/>
  <c r="K1140" i="2"/>
  <c r="K380" i="2"/>
  <c r="K1200" i="2"/>
  <c r="K277" i="2"/>
  <c r="K883" i="2"/>
  <c r="K567" i="2"/>
  <c r="K996" i="2"/>
  <c r="K381" i="2"/>
  <c r="K715" i="2"/>
  <c r="K2708" i="2"/>
  <c r="K1197" i="2"/>
  <c r="K2201" i="2"/>
  <c r="K2908" i="2"/>
  <c r="K357" i="2"/>
  <c r="K1811" i="2"/>
  <c r="K1017" i="2"/>
  <c r="K2797" i="2"/>
  <c r="K2018" i="2"/>
  <c r="K2682" i="2"/>
  <c r="K2684" i="2"/>
  <c r="K2756" i="2"/>
  <c r="K1546" i="2"/>
  <c r="K2461" i="2"/>
  <c r="K1302" i="2"/>
  <c r="K2855" i="2"/>
  <c r="K165" i="2"/>
  <c r="K1898" i="2"/>
  <c r="K2969" i="2"/>
  <c r="K504" i="2"/>
  <c r="K2594" i="2"/>
  <c r="K1395" i="2"/>
  <c r="K2101" i="2"/>
  <c r="K327" i="2"/>
  <c r="K1435" i="2"/>
  <c r="K1662" i="2"/>
  <c r="K1086" i="2"/>
  <c r="K2345" i="2"/>
  <c r="K2983" i="2"/>
  <c r="K3037" i="2"/>
  <c r="K120" i="2"/>
  <c r="K1961" i="2"/>
  <c r="K1294" i="2"/>
  <c r="K1387" i="2"/>
  <c r="K1599" i="2"/>
  <c r="K2436" i="2"/>
  <c r="K1970" i="2"/>
  <c r="K2160" i="2"/>
  <c r="K121" i="2"/>
  <c r="K1880" i="2"/>
  <c r="K1255" i="2"/>
  <c r="K1254" i="2"/>
  <c r="K1914" i="2"/>
  <c r="K2606" i="2"/>
  <c r="K358" i="2"/>
  <c r="K1635" i="2"/>
  <c r="K2819" i="2"/>
  <c r="K2074" i="2"/>
  <c r="K994" i="2"/>
  <c r="K728" i="2"/>
  <c r="K485" i="2"/>
  <c r="K1655" i="2"/>
  <c r="K2425" i="2"/>
  <c r="K1269" i="2"/>
  <c r="K1606" i="2"/>
  <c r="K787" i="2"/>
  <c r="K925" i="2"/>
  <c r="K2053" i="2"/>
  <c r="K2534" i="2"/>
  <c r="K1111" i="2"/>
  <c r="K2952" i="2"/>
  <c r="K2584" i="2"/>
  <c r="K2403" i="2"/>
  <c r="K2575" i="2"/>
  <c r="K1290" i="2"/>
  <c r="K1466" i="2"/>
  <c r="K847" i="2"/>
  <c r="K2062" i="2"/>
  <c r="K1166" i="2"/>
  <c r="K2097" i="2"/>
  <c r="K488" i="2"/>
  <c r="K1177" i="2"/>
  <c r="K427" i="2"/>
  <c r="K122" i="2"/>
  <c r="K2916" i="2"/>
  <c r="K2432" i="2"/>
  <c r="K1687" i="2"/>
  <c r="K1084" i="2"/>
  <c r="K1859" i="2"/>
  <c r="K1021" i="2"/>
  <c r="K428" i="2"/>
  <c r="K857" i="2"/>
  <c r="K2282" i="2"/>
  <c r="K2525" i="2"/>
  <c r="K740" i="2"/>
  <c r="K838" i="2"/>
  <c r="K1978" i="2"/>
  <c r="K1785" i="2"/>
  <c r="K1985" i="2"/>
  <c r="K741" i="2"/>
  <c r="K1116" i="2"/>
  <c r="K2302" i="2"/>
  <c r="K2379" i="2"/>
  <c r="K669" i="2"/>
  <c r="K1685" i="2"/>
  <c r="K2750" i="2"/>
  <c r="K1499" i="2"/>
  <c r="K1831" i="2"/>
  <c r="K1986" i="2"/>
  <c r="K1059" i="2"/>
  <c r="K301" i="2"/>
  <c r="K1644" i="2"/>
  <c r="K259" i="2"/>
  <c r="K1798" i="2"/>
  <c r="K2635" i="2"/>
  <c r="K1234" i="2"/>
  <c r="K2151" i="2"/>
  <c r="K1444" i="2"/>
  <c r="K607" i="2"/>
  <c r="K2020" i="2"/>
  <c r="K1817" i="2"/>
  <c r="K2867" i="2"/>
  <c r="K1562" i="2"/>
  <c r="K1441" i="2"/>
  <c r="K32" i="2"/>
  <c r="K501" i="2"/>
  <c r="K1137" i="2"/>
  <c r="K2207" i="2"/>
  <c r="K48" i="2"/>
  <c r="K2291" i="2"/>
  <c r="K383" i="2"/>
  <c r="K716" i="2"/>
  <c r="K359" i="2"/>
  <c r="K2187" i="2"/>
  <c r="K1549" i="2"/>
  <c r="K526" i="2"/>
  <c r="K1139" i="2"/>
  <c r="K658" i="2"/>
  <c r="K1229" i="2"/>
  <c r="K2309" i="2"/>
  <c r="K1770" i="2"/>
  <c r="K123" i="2"/>
  <c r="K156" i="2"/>
  <c r="K408" i="2"/>
  <c r="K302" i="2"/>
  <c r="K1055" i="2"/>
  <c r="K1625" i="2"/>
  <c r="K402" i="2"/>
  <c r="K403" i="2"/>
  <c r="K517" i="2"/>
  <c r="K455" i="2"/>
  <c r="K1383" i="2"/>
  <c r="K836" i="2"/>
  <c r="K2360" i="2"/>
  <c r="K278" i="2"/>
  <c r="K608" i="2"/>
  <c r="K1767" i="2"/>
  <c r="K576" i="2"/>
  <c r="K1741" i="2"/>
  <c r="K698" i="2"/>
  <c r="K49" i="2"/>
  <c r="K2454" i="2"/>
  <c r="K1923" i="2"/>
  <c r="K518" i="2"/>
  <c r="K1136" i="2"/>
  <c r="K1215" i="2"/>
  <c r="K1358" i="2"/>
  <c r="K1308" i="2"/>
  <c r="K2845" i="2"/>
  <c r="K859" i="2"/>
  <c r="K1735" i="2"/>
  <c r="K2344" i="2"/>
  <c r="K2296" i="2"/>
  <c r="K2978" i="2"/>
  <c r="K1632" i="2"/>
  <c r="K2962" i="2"/>
  <c r="K1692" i="2"/>
  <c r="K2636" i="2"/>
  <c r="K1651" i="2"/>
  <c r="K2619" i="2"/>
  <c r="K549" i="2"/>
  <c r="K2759" i="2"/>
  <c r="K217" i="2"/>
  <c r="K1078" i="2"/>
  <c r="K2816" i="2"/>
  <c r="K1281" i="2"/>
  <c r="K2622" i="2"/>
  <c r="K1484" i="2"/>
  <c r="K963" i="2"/>
  <c r="K409" i="2"/>
  <c r="K1223" i="2"/>
  <c r="K823" i="2"/>
  <c r="K2732" i="2"/>
  <c r="K1082" i="2"/>
  <c r="K2773" i="2"/>
  <c r="K535" i="2"/>
  <c r="K2676" i="2"/>
  <c r="K2004" i="2"/>
  <c r="K1351" i="2"/>
  <c r="K2513" i="2"/>
  <c r="K1061" i="2"/>
  <c r="K1528" i="2"/>
  <c r="K2270" i="2"/>
  <c r="K1672" i="2"/>
  <c r="K1511" i="2"/>
  <c r="K907" i="2"/>
  <c r="K469" i="2"/>
  <c r="K2146" i="2"/>
  <c r="K1553" i="2"/>
  <c r="K2681" i="2"/>
  <c r="K826" i="2"/>
  <c r="K2123" i="2"/>
  <c r="K1509" i="2"/>
  <c r="K2114" i="2"/>
  <c r="K2250" i="2"/>
  <c r="K220" i="2"/>
  <c r="K1317" i="2"/>
  <c r="K325" i="2"/>
  <c r="K1930" i="2"/>
  <c r="K157" i="2"/>
  <c r="K2911" i="2"/>
  <c r="K2781" i="2"/>
  <c r="K982" i="2"/>
  <c r="K1828" i="2"/>
  <c r="K1168" i="2"/>
  <c r="K2831" i="2"/>
  <c r="K2033" i="2"/>
  <c r="K287" i="2"/>
  <c r="K2453" i="2"/>
  <c r="K1722" i="2"/>
  <c r="K562" i="2"/>
  <c r="K997" i="2"/>
  <c r="K6" i="2"/>
  <c r="K2853" i="2"/>
  <c r="K2947" i="2"/>
  <c r="K776" i="2"/>
  <c r="K985" i="2"/>
  <c r="K1087" i="2"/>
  <c r="K420" i="2"/>
  <c r="K1031" i="2"/>
  <c r="K191" i="2"/>
  <c r="K426" i="2"/>
  <c r="K1417" i="2"/>
  <c r="K2439" i="2"/>
  <c r="K824" i="2"/>
  <c r="K2493" i="2"/>
  <c r="K1102" i="2"/>
  <c r="K279" i="2"/>
  <c r="K1491" i="2"/>
  <c r="K1706" i="2"/>
  <c r="K124" i="2"/>
  <c r="K218" i="2"/>
  <c r="K2538" i="2"/>
  <c r="K651" i="2"/>
  <c r="K2420" i="2"/>
  <c r="K843" i="2"/>
  <c r="K519" i="2"/>
  <c r="K158" i="2"/>
  <c r="K1218" i="2"/>
  <c r="K159" i="2"/>
  <c r="K1056" i="2"/>
  <c r="K2406" i="2"/>
  <c r="K2726" i="2"/>
  <c r="N2726" i="2"/>
  <c r="N2600" i="2"/>
  <c r="N1714" i="2"/>
  <c r="N2385" i="2"/>
  <c r="N1436" i="2"/>
  <c r="N2630" i="2"/>
  <c r="N745" i="2"/>
  <c r="N1910" i="2"/>
  <c r="N1048" i="2"/>
  <c r="N1974" i="2"/>
  <c r="N2998" i="2"/>
  <c r="N2398" i="2"/>
  <c r="N2806" i="2"/>
  <c r="N306" i="2"/>
  <c r="N2693" i="2"/>
  <c r="N2937" i="2"/>
  <c r="N2943" i="2"/>
  <c r="N3022" i="2"/>
  <c r="N2537" i="2"/>
  <c r="N3041" i="2"/>
  <c r="N3017" i="2"/>
  <c r="N2608" i="2"/>
  <c r="N2577" i="2"/>
  <c r="N1149" i="2"/>
  <c r="N2775" i="2"/>
  <c r="N1994" i="2"/>
  <c r="N1981" i="2"/>
  <c r="N1184" i="2"/>
  <c r="N536" i="2"/>
  <c r="N2094" i="2"/>
  <c r="N1751" i="2"/>
  <c r="N704" i="2"/>
  <c r="N1172" i="2"/>
  <c r="N1979" i="2"/>
  <c r="N2790" i="2"/>
  <c r="N681" i="2"/>
  <c r="N1279" i="2"/>
  <c r="N729" i="2"/>
  <c r="N954" i="2"/>
  <c r="N1143" i="2"/>
  <c r="N2811" i="2"/>
  <c r="N1934" i="2"/>
  <c r="N1648" i="2"/>
  <c r="N2633" i="2"/>
  <c r="N2200" i="2"/>
  <c r="N2860" i="2"/>
  <c r="N2643" i="2"/>
  <c r="N2754" i="2"/>
  <c r="N1584" i="2"/>
  <c r="N2376" i="2"/>
  <c r="N2057" i="2"/>
  <c r="N1233" i="2"/>
  <c r="N2491" i="2"/>
  <c r="N1717" i="2"/>
  <c r="N2572" i="2"/>
  <c r="N2093" i="2"/>
  <c r="N1363" i="2"/>
  <c r="N1364" i="2"/>
  <c r="N2299" i="2"/>
  <c r="N2922" i="2"/>
  <c r="N1090" i="2"/>
  <c r="N2047" i="2"/>
  <c r="N2733" i="2"/>
  <c r="N2610" i="2"/>
  <c r="N2847" i="2"/>
  <c r="N893" i="2"/>
  <c r="N820" i="2"/>
  <c r="N2178" i="2"/>
  <c r="N1783" i="2"/>
  <c r="N2328" i="2"/>
  <c r="N1159" i="2"/>
  <c r="N2011" i="2"/>
  <c r="N1391" i="2"/>
  <c r="N330" i="2"/>
  <c r="N888" i="2"/>
  <c r="N92" i="2"/>
  <c r="N489" i="2"/>
  <c r="N85" i="2"/>
  <c r="N849" i="2"/>
  <c r="N69" i="2"/>
  <c r="N9" i="2"/>
  <c r="N2320" i="2"/>
  <c r="N193" i="2"/>
  <c r="N3040" i="2"/>
  <c r="N372" i="2"/>
  <c r="N965" i="2"/>
  <c r="N1271" i="2"/>
  <c r="N633" i="2"/>
  <c r="N781" i="2"/>
  <c r="N1525" i="2"/>
  <c r="N1738" i="2"/>
  <c r="N2824" i="2"/>
  <c r="N281" i="2"/>
  <c r="N940" i="2"/>
  <c r="N1681" i="2"/>
  <c r="N1571" i="2"/>
  <c r="N1608" i="2"/>
  <c r="N1120" i="2"/>
  <c r="N2506" i="2"/>
  <c r="N538" i="2"/>
  <c r="N685" i="2"/>
  <c r="N1688" i="2"/>
  <c r="N2841" i="2"/>
  <c r="N768" i="2"/>
  <c r="N1433" i="2"/>
  <c r="N875" i="2"/>
  <c r="N2256" i="2"/>
  <c r="N1517" i="2"/>
  <c r="N1033" i="2"/>
  <c r="N234" i="2"/>
  <c r="N2881" i="2"/>
  <c r="N2255" i="2"/>
  <c r="N1944" i="2"/>
  <c r="N1673" i="2"/>
  <c r="N2913" i="2"/>
  <c r="N264" i="2"/>
  <c r="N1506" i="2"/>
  <c r="N449" i="2"/>
  <c r="N2642" i="2"/>
  <c r="N2578" i="2"/>
  <c r="N1150" i="2"/>
  <c r="N586" i="2"/>
  <c r="N2243" i="2"/>
  <c r="N915" i="2"/>
  <c r="N175" i="2"/>
  <c r="N235" i="2"/>
  <c r="N2669" i="2"/>
  <c r="N799" i="2"/>
  <c r="N2278" i="2"/>
  <c r="N832" i="2"/>
  <c r="N2096" i="2"/>
  <c r="N2509" i="2"/>
  <c r="N2136" i="2"/>
  <c r="N3000" i="2"/>
  <c r="N1920" i="2"/>
  <c r="N1437" i="2"/>
  <c r="N93" i="2"/>
  <c r="N854" i="2"/>
  <c r="N1850" i="2"/>
  <c r="N2264" i="2"/>
  <c r="N1775" i="2"/>
  <c r="N1731" i="2"/>
  <c r="N2229" i="2"/>
  <c r="N1765" i="2"/>
  <c r="N684" i="2"/>
  <c r="N2111" i="2"/>
  <c r="N2662" i="2"/>
  <c r="N2404" i="2"/>
  <c r="N1621" i="2"/>
  <c r="N280" i="2"/>
  <c r="N624" i="2"/>
  <c r="N1860" i="2"/>
  <c r="N1682" i="2"/>
  <c r="N1188" i="2"/>
  <c r="N904" i="2"/>
  <c r="N471" i="2"/>
  <c r="N2012" i="2"/>
  <c r="N659" i="2"/>
  <c r="N1637" i="2"/>
  <c r="N1855" i="2"/>
  <c r="N1805" i="2"/>
  <c r="N2691" i="2"/>
  <c r="N329" i="2"/>
  <c r="N1824" i="2"/>
  <c r="N94" i="2"/>
  <c r="N2921" i="2"/>
  <c r="N2449" i="2"/>
  <c r="N434" i="2"/>
  <c r="N2800" i="2"/>
  <c r="N845" i="2"/>
  <c r="N1152" i="2"/>
  <c r="N1536" i="2"/>
  <c r="N646" i="2"/>
  <c r="N1115" i="2"/>
  <c r="N2464" i="2"/>
  <c r="N2807" i="2"/>
  <c r="N236" i="2"/>
  <c r="N421" i="2"/>
  <c r="N899" i="2"/>
  <c r="N580" i="2"/>
  <c r="N1568" i="2"/>
  <c r="N1900" i="2"/>
  <c r="N2512" i="2"/>
  <c r="N288" i="2"/>
  <c r="N900" i="2"/>
  <c r="N1841" i="2"/>
  <c r="N1311" i="2"/>
  <c r="N206" i="2"/>
  <c r="N654" i="2"/>
  <c r="N2559" i="2"/>
  <c r="N1984" i="2"/>
  <c r="N2582" i="2"/>
  <c r="N1465" i="2"/>
  <c r="N2127" i="2"/>
  <c r="N1667" i="2"/>
  <c r="N2445" i="2"/>
  <c r="N1691" i="2"/>
  <c r="N1026" i="2"/>
  <c r="N1461" i="2"/>
  <c r="N1586" i="2"/>
  <c r="N387" i="2"/>
  <c r="N1780" i="2"/>
  <c r="N890" i="2"/>
  <c r="N1324" i="2"/>
  <c r="N1975" i="2"/>
  <c r="N910" i="2"/>
  <c r="N2322" i="2"/>
  <c r="N520" i="2"/>
  <c r="N1182" i="2"/>
  <c r="N1953" i="2"/>
  <c r="N1472" i="2"/>
  <c r="N2225" i="2"/>
  <c r="N1999" i="2"/>
  <c r="N2209" i="2"/>
  <c r="N410" i="2"/>
  <c r="N690" i="2"/>
  <c r="N2073" i="2"/>
  <c r="N1748" i="2"/>
  <c r="N11" i="2"/>
  <c r="N221" i="2"/>
  <c r="N1161" i="2"/>
  <c r="N1103" i="2"/>
  <c r="N201" i="2"/>
  <c r="N1128" i="2"/>
  <c r="N876" i="2"/>
  <c r="N304" i="2"/>
  <c r="N1181" i="2"/>
  <c r="N36" i="2"/>
  <c r="N12" i="2"/>
  <c r="N1319" i="2"/>
  <c r="N72" i="2"/>
  <c r="N2988" i="2"/>
  <c r="N1107" i="2"/>
  <c r="N1531" i="2"/>
  <c r="N1935" i="2"/>
  <c r="N2134" i="2"/>
  <c r="N3" i="2"/>
  <c r="N2078" i="2"/>
  <c r="N1488" i="2"/>
  <c r="N2469" i="2"/>
  <c r="N237" i="2"/>
  <c r="N2284" i="2"/>
  <c r="N1758" i="2"/>
  <c r="N238" i="2"/>
  <c r="N2241" i="2"/>
  <c r="N550" i="2"/>
  <c r="N2993" i="2"/>
  <c r="N2532" i="2"/>
  <c r="N1577" i="2"/>
  <c r="N937" i="2"/>
  <c r="N2977" i="2"/>
  <c r="N90" i="2"/>
  <c r="N45" i="2"/>
  <c r="N368" i="2"/>
  <c r="N2470" i="2"/>
  <c r="N979" i="2"/>
  <c r="N1249" i="2"/>
  <c r="N1032" i="2"/>
  <c r="N1960" i="2"/>
  <c r="N1035" i="2"/>
  <c r="N2718" i="2"/>
  <c r="N2984" i="2"/>
  <c r="N2482" i="2"/>
  <c r="N125" i="2"/>
  <c r="N2909" i="2"/>
  <c r="N79" i="2"/>
  <c r="N2507" i="2"/>
  <c r="N225" i="2"/>
  <c r="N2727" i="2"/>
  <c r="N1908" i="2"/>
  <c r="N2164" i="2"/>
  <c r="N2037" i="2"/>
  <c r="N2117" i="2"/>
  <c r="N2975" i="2"/>
  <c r="N2452" i="2"/>
  <c r="N2694" i="2"/>
  <c r="N1407" i="2"/>
  <c r="N2158" i="2"/>
  <c r="N707" i="2"/>
  <c r="N2671" i="2"/>
  <c r="N2859" i="2"/>
  <c r="N2936" i="2"/>
  <c r="N3033" i="2"/>
  <c r="N2852" i="2"/>
  <c r="N3038" i="2"/>
  <c r="N3007" i="2"/>
  <c r="N2549" i="2"/>
  <c r="N2518" i="2"/>
  <c r="N2621" i="2"/>
  <c r="N2648" i="2"/>
  <c r="N1129" i="2"/>
  <c r="N2826" i="2"/>
  <c r="N993" i="2"/>
  <c r="N1375" i="2"/>
  <c r="N886" i="2"/>
  <c r="N701" i="2"/>
  <c r="N1883" i="2"/>
  <c r="N2219" i="2"/>
  <c r="N166" i="2"/>
  <c r="N2218" i="2"/>
  <c r="N596" i="2"/>
  <c r="N1238" i="2"/>
  <c r="N2042" i="2"/>
  <c r="N2784" i="2"/>
  <c r="N1245" i="2"/>
  <c r="N1724" i="2"/>
  <c r="N1243" i="2"/>
  <c r="N95" i="2"/>
  <c r="N898" i="2"/>
  <c r="N2864" i="2"/>
  <c r="N2098" i="2"/>
  <c r="N1737" i="2"/>
  <c r="N2723" i="2"/>
  <c r="N2488" i="2"/>
  <c r="N2843" i="2"/>
  <c r="N2833" i="2"/>
  <c r="N2663" i="2"/>
  <c r="N2605" i="2"/>
  <c r="N1786" i="2"/>
  <c r="N2450" i="2"/>
  <c r="N2050" i="2"/>
  <c r="N864" i="2"/>
  <c r="N1768" i="2"/>
  <c r="N2504" i="2"/>
  <c r="N2371" i="2"/>
  <c r="N2728" i="2"/>
  <c r="N1594" i="2"/>
  <c r="N689" i="2"/>
  <c r="N1591" i="2"/>
  <c r="N2625" i="2"/>
  <c r="N2890" i="2"/>
  <c r="N664" i="2"/>
  <c r="N2315" i="2"/>
  <c r="N2757" i="2"/>
  <c r="N1945" i="2"/>
  <c r="N1922" i="2"/>
  <c r="N2699" i="2"/>
  <c r="N2844" i="2"/>
  <c r="N451" i="2"/>
  <c r="N2337" i="2"/>
  <c r="N1895" i="2"/>
  <c r="N2362" i="2"/>
  <c r="N527" i="2"/>
  <c r="N1366" i="2"/>
  <c r="N13" i="2"/>
  <c r="N331" i="2"/>
  <c r="N947" i="2"/>
  <c r="N194" i="2"/>
  <c r="N1282" i="2"/>
  <c r="N14" i="2"/>
  <c r="N15" i="2"/>
  <c r="N610" i="2"/>
  <c r="N231" i="2"/>
  <c r="N429" i="2"/>
  <c r="N2106" i="2"/>
  <c r="N2061" i="2"/>
  <c r="N3023" i="2"/>
  <c r="N809" i="2"/>
  <c r="N406" i="2"/>
  <c r="N523" i="2"/>
  <c r="N1844" i="2"/>
  <c r="N160" i="2"/>
  <c r="N2827" i="2"/>
  <c r="N1675" i="2"/>
  <c r="N1073" i="2"/>
  <c r="N1360" i="2"/>
  <c r="N2375" i="2"/>
  <c r="N906" i="2"/>
  <c r="N577" i="2"/>
  <c r="N955" i="2"/>
  <c r="N1832" i="2"/>
  <c r="N2132" i="2"/>
  <c r="N2133" i="2"/>
  <c r="N1535" i="2"/>
  <c r="N506" i="2"/>
  <c r="N2808" i="2"/>
  <c r="N1403" i="2"/>
  <c r="N2087" i="2"/>
  <c r="N1069" i="2"/>
  <c r="N810" i="2"/>
  <c r="N388" i="2"/>
  <c r="N490" i="2"/>
  <c r="N2352" i="2"/>
  <c r="N2780" i="2"/>
  <c r="N2279" i="2"/>
  <c r="N1235" i="2"/>
  <c r="N1016" i="2"/>
  <c r="N2498" i="2"/>
  <c r="N2928" i="2"/>
  <c r="N837" i="2"/>
  <c r="N1385" i="2"/>
  <c r="N802" i="2"/>
  <c r="N2735" i="2"/>
  <c r="N2710" i="2"/>
  <c r="N1389" i="2"/>
  <c r="N1118" i="2"/>
  <c r="N2212" i="2"/>
  <c r="N1109" i="2"/>
  <c r="N1851" i="2"/>
  <c r="N91" i="2"/>
  <c r="N2670" i="2"/>
  <c r="N1966" i="2"/>
  <c r="N1276" i="2"/>
  <c r="N2185" i="2"/>
  <c r="N2992" i="2"/>
  <c r="N2888" i="2"/>
  <c r="N3014" i="2"/>
  <c r="N1106" i="2"/>
  <c r="N1156" i="2"/>
  <c r="N1362" i="2"/>
  <c r="N176" i="2"/>
  <c r="N1201" i="2"/>
  <c r="N1171" i="2"/>
  <c r="N2415" i="2"/>
  <c r="N289" i="2"/>
  <c r="N131" i="2"/>
  <c r="N591" i="2"/>
  <c r="N1962" i="2"/>
  <c r="N617" i="2"/>
  <c r="N2099" i="2"/>
  <c r="N1578" i="2"/>
  <c r="N2850" i="2"/>
  <c r="N2443" i="2"/>
  <c r="N1079" i="2"/>
  <c r="N167" i="2"/>
  <c r="N1419" i="2"/>
  <c r="N760" i="2"/>
  <c r="N332" i="2"/>
  <c r="N132" i="2"/>
  <c r="N1894" i="2"/>
  <c r="N1640" i="2"/>
  <c r="N2861" i="2"/>
  <c r="N1485" i="2"/>
  <c r="N86" i="2"/>
  <c r="N83" i="2"/>
  <c r="N2862" i="2"/>
  <c r="N2917" i="2"/>
  <c r="N1064" i="2"/>
  <c r="N959" i="2"/>
  <c r="N1381" i="2"/>
  <c r="N195" i="2"/>
  <c r="N1076" i="2"/>
  <c r="N2318" i="2"/>
  <c r="N2179" i="2"/>
  <c r="N308" i="2"/>
  <c r="N177" i="2"/>
  <c r="N411" i="2"/>
  <c r="N1312" i="2"/>
  <c r="N1420" i="2"/>
  <c r="N1544" i="2"/>
  <c r="N1027" i="2"/>
  <c r="N1995" i="2"/>
  <c r="N2411" i="2"/>
  <c r="N1220" i="2"/>
  <c r="N1871" i="2"/>
  <c r="N1926" i="2"/>
  <c r="N622" i="2"/>
  <c r="N2558" i="2"/>
  <c r="N1036" i="2"/>
  <c r="N2126" i="2"/>
  <c r="N2517" i="2"/>
  <c r="N1684" i="2"/>
  <c r="N2118" i="2"/>
  <c r="N1799" i="2"/>
  <c r="N2334" i="2"/>
  <c r="N1242" i="2"/>
  <c r="N1241" i="2"/>
  <c r="N1702" i="2"/>
  <c r="N1260" i="2"/>
  <c r="N1814" i="2"/>
  <c r="N1973" i="2"/>
  <c r="N688" i="2"/>
  <c r="N1588" i="2"/>
  <c r="N2082" i="2"/>
  <c r="N966" i="2"/>
  <c r="N2402" i="2"/>
  <c r="N1376" i="2"/>
  <c r="N1212" i="2"/>
  <c r="N2007" i="2"/>
  <c r="N564" i="2"/>
  <c r="N2275" i="2"/>
  <c r="N2105" i="2"/>
  <c r="N2329" i="2"/>
  <c r="N1518" i="2"/>
  <c r="N609" i="2"/>
  <c r="N1695" i="2"/>
  <c r="N389" i="2"/>
  <c r="N96" i="2"/>
  <c r="N551" i="2"/>
  <c r="N97" i="2"/>
  <c r="N1489" i="2"/>
  <c r="N967" i="2"/>
  <c r="N37" i="2"/>
  <c r="N1864" i="2"/>
  <c r="N202" i="2"/>
  <c r="N333" i="2"/>
  <c r="N968" i="2"/>
  <c r="N772" i="2"/>
  <c r="N38" i="2"/>
  <c r="N239" i="2"/>
  <c r="N2965" i="2"/>
  <c r="N1582" i="2"/>
  <c r="N1816" i="2"/>
  <c r="N1794" i="2"/>
  <c r="N1918" i="2"/>
  <c r="N1812" i="2"/>
  <c r="N1068" i="2"/>
  <c r="N1367" i="2"/>
  <c r="N1903" i="2"/>
  <c r="N2128" i="2"/>
  <c r="N1829" i="2"/>
  <c r="N1877" i="2"/>
  <c r="N1759" i="2"/>
  <c r="N2095" i="2"/>
  <c r="N732" i="2"/>
  <c r="N920" i="2"/>
  <c r="N941" i="2"/>
  <c r="N2333" i="2"/>
  <c r="N334" i="2"/>
  <c r="N2661" i="2"/>
  <c r="N98" i="2"/>
  <c r="N290" i="2"/>
  <c r="N1925" i="2"/>
  <c r="N1094" i="2"/>
  <c r="N335" i="2"/>
  <c r="N1892" i="2"/>
  <c r="N1337" i="2"/>
  <c r="N1280" i="2"/>
  <c r="N529" i="2"/>
  <c r="N2791" i="2"/>
  <c r="N592" i="2"/>
  <c r="N2502" i="2"/>
  <c r="N2336" i="2"/>
  <c r="N1643" i="2"/>
  <c r="N1796" i="2"/>
  <c r="N2981" i="2"/>
  <c r="N50" i="2"/>
  <c r="N2373" i="2"/>
  <c r="N1415" i="2"/>
  <c r="N361" i="2"/>
  <c r="N2798" i="2"/>
  <c r="N2869" i="2"/>
  <c r="N417" i="2"/>
  <c r="N2387" i="2"/>
  <c r="N1179" i="2"/>
  <c r="N1889" i="2"/>
  <c r="N2599" i="2"/>
  <c r="N2989" i="2"/>
  <c r="N1248" i="2"/>
  <c r="N2547" i="2"/>
  <c r="N1346" i="2"/>
  <c r="N793" i="2"/>
  <c r="N1629" i="2"/>
  <c r="N1596" i="2"/>
  <c r="N2197" i="2"/>
  <c r="N2280" i="2"/>
  <c r="N2214" i="2"/>
  <c r="N2997" i="2"/>
  <c r="N2915" i="2"/>
  <c r="N1575" i="2"/>
  <c r="N1300" i="2"/>
  <c r="N2793" i="2"/>
  <c r="N1133" i="2"/>
  <c r="N2832" i="2"/>
  <c r="N2363" i="2"/>
  <c r="N3010" i="2"/>
  <c r="N4" i="2"/>
  <c r="N2719" i="2"/>
  <c r="N2991" i="2"/>
  <c r="N33" i="2"/>
  <c r="N2930" i="2"/>
  <c r="N2448" i="2"/>
  <c r="N2734" i="2"/>
  <c r="N2956" i="2"/>
  <c r="N1398" i="2"/>
  <c r="N2990" i="2"/>
  <c r="N1868" i="2"/>
  <c r="N1270" i="2"/>
  <c r="N2786" i="2"/>
  <c r="N2583" i="2"/>
  <c r="N2664" i="2"/>
  <c r="N2803" i="2"/>
  <c r="N1613" i="2"/>
  <c r="N435" i="2"/>
  <c r="N2186" i="2"/>
  <c r="N99" i="2"/>
  <c r="N100" i="2"/>
  <c r="N1343" i="2"/>
  <c r="N336" i="2"/>
  <c r="N754" i="2"/>
  <c r="N1516" i="2"/>
  <c r="N1452" i="2"/>
  <c r="N1095" i="2"/>
  <c r="N1803" i="2"/>
  <c r="N721" i="2"/>
  <c r="N2357" i="2"/>
  <c r="N675" i="2"/>
  <c r="N1384" i="2"/>
  <c r="N2391" i="2"/>
  <c r="N2762" i="2"/>
  <c r="N1439" i="2"/>
  <c r="N1830" i="2"/>
  <c r="N1475" i="2"/>
  <c r="N1145" i="2"/>
  <c r="N126" i="2"/>
  <c r="N1712" i="2"/>
  <c r="N2879" i="2"/>
  <c r="N2058" i="2"/>
  <c r="N2686" i="2"/>
  <c r="N2384" i="2"/>
  <c r="N2829" i="2"/>
  <c r="N1154" i="2"/>
  <c r="N2529" i="2"/>
  <c r="N2196" i="2"/>
  <c r="N2748" i="2"/>
  <c r="N1869" i="2"/>
  <c r="N2557" i="2"/>
  <c r="N1025" i="2"/>
  <c r="N2069" i="2"/>
  <c r="N168" i="2"/>
  <c r="N1285" i="2"/>
  <c r="N1622" i="2"/>
  <c r="N2419" i="2"/>
  <c r="N2355" i="2"/>
  <c r="N2825" i="2"/>
  <c r="N1277" i="2"/>
  <c r="N1298" i="2"/>
  <c r="N2277" i="2"/>
  <c r="N2499" i="2"/>
  <c r="N2874" i="2"/>
  <c r="N1680" i="2"/>
  <c r="N2317" i="2"/>
  <c r="N2740" i="2"/>
  <c r="N2561" i="2"/>
  <c r="N2823" i="2"/>
  <c r="N846" i="2"/>
  <c r="N2163" i="2"/>
  <c r="N1848" i="2"/>
  <c r="N2501" i="2"/>
  <c r="N1004" i="2"/>
  <c r="N1369" i="2"/>
  <c r="N16" i="2"/>
  <c r="N39" i="2"/>
  <c r="N1313" i="2"/>
  <c r="N1096" i="2"/>
  <c r="N708" i="2"/>
  <c r="N1374" i="2"/>
  <c r="N7" i="2"/>
  <c r="N203" i="2"/>
  <c r="N1304" i="2"/>
  <c r="N2986" i="2"/>
  <c r="N692" i="2"/>
  <c r="N309" i="2"/>
  <c r="N310" i="2"/>
  <c r="N161" i="2"/>
  <c r="N465" i="2"/>
  <c r="N1800" i="2"/>
  <c r="N929" i="2"/>
  <c r="N2801" i="2"/>
  <c r="N1299" i="2"/>
  <c r="N676" i="2"/>
  <c r="N466" i="2"/>
  <c r="N2286" i="2"/>
  <c r="N705" i="2"/>
  <c r="N1939" i="2"/>
  <c r="N1993" i="2"/>
  <c r="N524" i="2"/>
  <c r="N2015" i="2"/>
  <c r="N1587" i="2"/>
  <c r="N2799" i="2"/>
  <c r="N1676" i="2"/>
  <c r="N2252" i="2"/>
  <c r="N1225" i="2"/>
  <c r="N531" i="2"/>
  <c r="N491" i="2"/>
  <c r="N1467" i="2"/>
  <c r="N667" i="2"/>
  <c r="N282" i="2"/>
  <c r="N2541" i="2"/>
  <c r="N366" i="2"/>
  <c r="N2982" i="2"/>
  <c r="N1354" i="2"/>
  <c r="N870" i="2"/>
  <c r="N2010" i="2"/>
  <c r="N2745" i="2"/>
  <c r="N1976" i="2"/>
  <c r="N2927" i="2"/>
  <c r="N1167" i="2"/>
  <c r="N2665" i="2"/>
  <c r="N2560" i="2"/>
  <c r="N2609" i="2"/>
  <c r="N891" i="2"/>
  <c r="N2184" i="2"/>
  <c r="N618" i="2"/>
  <c r="N905" i="2"/>
  <c r="N2721" i="2"/>
  <c r="N284" i="2"/>
  <c r="N5" i="2"/>
  <c r="N87" i="2"/>
  <c r="N834" i="2"/>
  <c r="N1352" i="2"/>
  <c r="N2260" i="2"/>
  <c r="N1730" i="2"/>
  <c r="N2347" i="2"/>
  <c r="N1833" i="2"/>
  <c r="N2381" i="2"/>
  <c r="N2753" i="2"/>
  <c r="N2842" i="2"/>
  <c r="N3030" i="2"/>
  <c r="N587" i="2"/>
  <c r="N2003" i="2"/>
  <c r="N2216" i="2"/>
  <c r="N1592" i="2"/>
  <c r="N801" i="2"/>
  <c r="N8" i="2"/>
  <c r="N407" i="2"/>
  <c r="N1408" i="2"/>
  <c r="N1560" i="2"/>
  <c r="N1901" i="2"/>
  <c r="N1992" i="2"/>
  <c r="N2227" i="2"/>
  <c r="N2045" i="2"/>
  <c r="N2511" i="2"/>
  <c r="N2035" i="2"/>
  <c r="N2460" i="2"/>
  <c r="N615" i="2"/>
  <c r="N1699" i="2"/>
  <c r="N2365" i="2"/>
  <c r="N1601" i="2"/>
  <c r="N1564" i="2"/>
  <c r="N2766" i="2"/>
  <c r="N2656" i="2"/>
  <c r="N821" i="2"/>
  <c r="N825" i="2"/>
  <c r="N1532" i="2"/>
  <c r="N1659" i="2"/>
  <c r="N2043" i="2"/>
  <c r="N671" i="2"/>
  <c r="N17" i="2"/>
  <c r="N303" i="2"/>
  <c r="N1390" i="2"/>
  <c r="N1818" i="2"/>
  <c r="N2838" i="2"/>
  <c r="N552" i="2"/>
  <c r="N1585" i="2"/>
  <c r="N2631" i="2"/>
  <c r="N2688" i="2"/>
  <c r="N2760" i="2"/>
  <c r="N1091" i="2"/>
  <c r="N948" i="2"/>
  <c r="N2253" i="2"/>
  <c r="N1538" i="2"/>
  <c r="N1709" i="2"/>
  <c r="N839" i="2"/>
  <c r="N2886" i="2"/>
  <c r="N1042" i="2"/>
  <c r="N2639" i="2"/>
  <c r="N492" i="2"/>
  <c r="N988" i="2"/>
  <c r="N101" i="2"/>
  <c r="N1931" i="2"/>
  <c r="N1097" i="2"/>
  <c r="N916" i="2"/>
  <c r="N626" i="2"/>
  <c r="N803" i="2"/>
  <c r="N702" i="2"/>
  <c r="N581" i="2"/>
  <c r="N2294" i="2"/>
  <c r="N1305" i="2"/>
  <c r="N412" i="2"/>
  <c r="N539" i="2"/>
  <c r="N1694" i="2"/>
  <c r="N1878" i="2"/>
  <c r="N1929" i="2"/>
  <c r="N2390" i="2"/>
  <c r="N178" i="2"/>
  <c r="N1996" i="2"/>
  <c r="N1479" i="2"/>
  <c r="N2473" i="2"/>
  <c r="N1190" i="2"/>
  <c r="N2543" i="2"/>
  <c r="N2181" i="2"/>
  <c r="N2311" i="2"/>
  <c r="N1224" i="2"/>
  <c r="N1906" i="2"/>
  <c r="N1340" i="2"/>
  <c r="N240" i="2"/>
  <c r="N778" i="2"/>
  <c r="N1951" i="2"/>
  <c r="N265" i="2"/>
  <c r="N2041" i="2"/>
  <c r="N652" i="2"/>
  <c r="N851" i="2"/>
  <c r="N2386" i="2"/>
  <c r="N2203" i="2"/>
  <c r="N2374" i="2"/>
  <c r="N1283" i="2"/>
  <c r="N390" i="2"/>
  <c r="N1997" i="2"/>
  <c r="N266" i="2"/>
  <c r="N2247" i="2"/>
  <c r="N2130" i="2"/>
  <c r="N2321" i="2"/>
  <c r="N362" i="2"/>
  <c r="N1412" i="2"/>
  <c r="N1119" i="2"/>
  <c r="N2159" i="2"/>
  <c r="N1206" i="2"/>
  <c r="N493" i="2"/>
  <c r="N718" i="2"/>
  <c r="N747" i="2"/>
  <c r="N869" i="2"/>
  <c r="N1320" i="2"/>
  <c r="N436" i="2"/>
  <c r="N507" i="2"/>
  <c r="N860" i="2"/>
  <c r="N709" i="2"/>
  <c r="N391" i="2"/>
  <c r="N848" i="2"/>
  <c r="N672" i="2"/>
  <c r="N472" i="2"/>
  <c r="N2821" i="2"/>
  <c r="N730" i="2"/>
  <c r="N1053" i="2"/>
  <c r="N1490" i="2"/>
  <c r="N733" i="2"/>
  <c r="N734" i="2"/>
  <c r="N1071" i="2"/>
  <c r="N894" i="2"/>
  <c r="N1716" i="2"/>
  <c r="N2392" i="2"/>
  <c r="N2170" i="2"/>
  <c r="N2002" i="2"/>
  <c r="N2028" i="2"/>
  <c r="N2115" i="2"/>
  <c r="N2180" i="2"/>
  <c r="N673" i="2"/>
  <c r="N2556" i="2"/>
  <c r="N748" i="2"/>
  <c r="N1774" i="2"/>
  <c r="N1618" i="2"/>
  <c r="N1178" i="2"/>
  <c r="N1361" i="2"/>
  <c r="N2604" i="2"/>
  <c r="N2689" i="2"/>
  <c r="N2399" i="2"/>
  <c r="N2205" i="2"/>
  <c r="N1060" i="2"/>
  <c r="N307" i="2"/>
  <c r="N3026" i="2"/>
  <c r="N2466" i="2"/>
  <c r="N2626" i="2"/>
  <c r="N2307" i="2"/>
  <c r="N1530" i="2"/>
  <c r="N977" i="2"/>
  <c r="N382" i="2"/>
  <c r="N1727" i="2"/>
  <c r="N773" i="2"/>
  <c r="N192" i="2"/>
  <c r="N1611" i="2"/>
  <c r="N755" i="2"/>
  <c r="N1987" i="2"/>
  <c r="N1400" i="2"/>
  <c r="N223" i="2"/>
  <c r="N2973" i="2"/>
  <c r="N2393" i="2"/>
  <c r="N219" i="2"/>
  <c r="N2657" i="2"/>
  <c r="N2204" i="2"/>
  <c r="N2267" i="2"/>
  <c r="N263" i="2"/>
  <c r="N1766" i="2"/>
  <c r="N2758" i="2"/>
  <c r="N2964" i="2"/>
  <c r="N1476" i="2"/>
  <c r="N1955" i="2"/>
  <c r="N2272" i="2"/>
  <c r="N1050" i="2"/>
  <c r="N632" i="2"/>
  <c r="N2678" i="2"/>
  <c r="N1196" i="2"/>
  <c r="N1872" i="2"/>
  <c r="N1480" i="2"/>
  <c r="N2075" i="2"/>
  <c r="N3016" i="2"/>
  <c r="N2589" i="2"/>
  <c r="N2659" i="2"/>
  <c r="N1006" i="2"/>
  <c r="N2230" i="2"/>
  <c r="N2140" i="2"/>
  <c r="N2939" i="2"/>
  <c r="N2747" i="2"/>
  <c r="N2616" i="2"/>
  <c r="N2611" i="2"/>
  <c r="N2377" i="2"/>
  <c r="N2907" i="2"/>
  <c r="N935" i="2"/>
  <c r="N2945" i="2"/>
  <c r="N1334" i="2"/>
  <c r="N2720" i="2"/>
  <c r="N835" i="2"/>
  <c r="N2905" i="2"/>
  <c r="N1113" i="2"/>
  <c r="N3005" i="2"/>
  <c r="N1948" i="2"/>
  <c r="N84" i="2"/>
  <c r="N822" i="2"/>
  <c r="N808" i="2"/>
  <c r="N663" i="2"/>
  <c r="N2418" i="2"/>
  <c r="N2687" i="2"/>
  <c r="N2478" i="2"/>
  <c r="N1597" i="2"/>
  <c r="N2520" i="2"/>
  <c r="N2692" i="2"/>
  <c r="N473" i="2"/>
  <c r="N2863" i="2"/>
  <c r="N949" i="2"/>
  <c r="N18" i="2"/>
  <c r="N19" i="2"/>
  <c r="N2304" i="2"/>
  <c r="N241" i="2"/>
  <c r="N494" i="2"/>
  <c r="N422" i="2"/>
  <c r="N20" i="2"/>
  <c r="N311" i="2"/>
  <c r="N1983" i="2"/>
  <c r="N794" i="2"/>
  <c r="N1314" i="2"/>
  <c r="N852" i="2"/>
  <c r="N2190" i="2"/>
  <c r="N945" i="2"/>
  <c r="N629" i="2"/>
  <c r="N2156" i="2"/>
  <c r="N1309" i="2"/>
  <c r="N2567" i="2"/>
  <c r="N484" i="2"/>
  <c r="N1781" i="2"/>
  <c r="N2364" i="2"/>
  <c r="N2782" i="2"/>
  <c r="N782" i="2"/>
  <c r="N1328" i="2"/>
  <c r="N1854" i="2"/>
  <c r="N487" i="2"/>
  <c r="N437" i="2"/>
  <c r="N1477" i="2"/>
  <c r="N719" i="2"/>
  <c r="N2324" i="2"/>
  <c r="N2949" i="2"/>
  <c r="N2266" i="2"/>
  <c r="N2795" i="2"/>
  <c r="N2489" i="2"/>
  <c r="N2810" i="2"/>
  <c r="N2741" i="2"/>
  <c r="N2738" i="2"/>
  <c r="N2717" i="2"/>
  <c r="N1749" i="2"/>
  <c r="N2510" i="2"/>
  <c r="N1580" i="2"/>
  <c r="N1956" i="2"/>
  <c r="N1565" i="2"/>
  <c r="N2271" i="2"/>
  <c r="N950" i="2"/>
  <c r="N2570" i="2"/>
  <c r="N2835" i="2"/>
  <c r="N1823" i="2"/>
  <c r="N1399" i="2"/>
  <c r="N2199" i="2"/>
  <c r="N1421" i="2"/>
  <c r="N2653" i="2"/>
  <c r="N2893" i="2"/>
  <c r="N742" i="2"/>
  <c r="N2248" i="2"/>
  <c r="N2361" i="2"/>
  <c r="N2714" i="2"/>
  <c r="N1964" i="2"/>
  <c r="N2725" i="2"/>
  <c r="N2809" i="2"/>
  <c r="N413" i="2"/>
  <c r="N1164" i="2"/>
  <c r="N2413" i="2"/>
  <c r="N2039" i="2"/>
  <c r="N2535" i="2"/>
  <c r="N1636" i="2"/>
  <c r="N2332" i="2"/>
  <c r="N1098" i="2"/>
  <c r="N1194" i="2"/>
  <c r="N360" i="2"/>
  <c r="N102" i="2"/>
  <c r="N653" i="2"/>
  <c r="N2885" i="2"/>
  <c r="N179" i="2"/>
  <c r="N1810" i="2"/>
  <c r="N414" i="2"/>
  <c r="N2679" i="2"/>
  <c r="N767" i="2"/>
  <c r="N2086" i="2"/>
  <c r="N647" i="2"/>
  <c r="N1633" i="2"/>
  <c r="N291" i="2"/>
  <c r="N1972" i="2"/>
  <c r="N103" i="2"/>
  <c r="N1372" i="2"/>
  <c r="N1630" i="2"/>
  <c r="N384" i="2"/>
  <c r="N2771" i="2"/>
  <c r="N242" i="2"/>
  <c r="N1732" i="2"/>
  <c r="N133" i="2"/>
  <c r="N2340" i="2"/>
  <c r="N1609" i="2"/>
  <c r="N1445" i="2"/>
  <c r="N1881" i="2"/>
  <c r="N2968" i="2"/>
  <c r="N1401" i="2"/>
  <c r="N1943" i="2"/>
  <c r="N2536" i="2"/>
  <c r="N2059" i="2"/>
  <c r="N2960" i="2"/>
  <c r="N1498" i="2"/>
  <c r="N2623" i="2"/>
  <c r="N2562" i="2"/>
  <c r="N1018" i="2"/>
  <c r="N2767" i="2"/>
  <c r="N568" i="2"/>
  <c r="N1612" i="2"/>
  <c r="N1857" i="2"/>
  <c r="N2103" i="2"/>
  <c r="N2495" i="2"/>
  <c r="N762" i="2"/>
  <c r="N981" i="2"/>
  <c r="N2089" i="2"/>
  <c r="N986" i="2"/>
  <c r="N786" i="2"/>
  <c r="N1325" i="2"/>
  <c r="N2595" i="2"/>
  <c r="N1570" i="2"/>
  <c r="N2500" i="2"/>
  <c r="N1924" i="2"/>
  <c r="N2423" i="2"/>
  <c r="N2854" i="2"/>
  <c r="N2987" i="2"/>
  <c r="N3024" i="2"/>
  <c r="N706" i="2"/>
  <c r="N1250" i="2"/>
  <c r="N1464" i="2"/>
  <c r="N1000" i="2"/>
  <c r="N700" i="2"/>
  <c r="N938" i="2"/>
  <c r="N1287" i="2"/>
  <c r="N104" i="2"/>
  <c r="N2072" i="2"/>
  <c r="N2479" i="2"/>
  <c r="N686" i="2"/>
  <c r="N1470" i="2"/>
  <c r="N1418" i="2"/>
  <c r="N2152" i="2"/>
  <c r="N2546" i="2"/>
  <c r="N1504" i="2"/>
  <c r="N1752" i="2"/>
  <c r="N2335" i="2"/>
  <c r="N2910" i="2"/>
  <c r="N2528" i="2"/>
  <c r="N369" i="2"/>
  <c r="N1047" i="2"/>
  <c r="N1252" i="2"/>
  <c r="N1378" i="2"/>
  <c r="N1790" i="2"/>
  <c r="N508" i="2"/>
  <c r="N1548" i="2"/>
  <c r="N2530" i="2"/>
  <c r="N815" i="2"/>
  <c r="N2539" i="2"/>
  <c r="N2269" i="2"/>
  <c r="N1019" i="2"/>
  <c r="N2705" i="2"/>
  <c r="N877" i="2"/>
  <c r="N105" i="2"/>
  <c r="N2189" i="2"/>
  <c r="N1379" i="2"/>
  <c r="N2849" i="2"/>
  <c r="N1344" i="2"/>
  <c r="N21" i="2"/>
  <c r="N22" i="2"/>
  <c r="N2765" i="2"/>
  <c r="N1380" i="2"/>
  <c r="N1122" i="2"/>
  <c r="N597" i="2"/>
  <c r="N23" i="2"/>
  <c r="N1473" i="2"/>
  <c r="N2348" i="2"/>
  <c r="N1169" i="2"/>
  <c r="N710" i="2"/>
  <c r="N951" i="2"/>
  <c r="N1842" i="2"/>
  <c r="N312" i="2"/>
  <c r="N180" i="2"/>
  <c r="N509" i="2"/>
  <c r="N927" i="2"/>
  <c r="N1942" i="2"/>
  <c r="N582" i="2"/>
  <c r="N2427" i="2"/>
  <c r="N1649" i="2"/>
  <c r="N2484" i="2"/>
  <c r="N1777" i="2"/>
  <c r="N1913" i="2"/>
  <c r="N2356" i="2"/>
  <c r="N1701" i="2"/>
  <c r="N1292" i="2"/>
  <c r="N2032" i="2"/>
  <c r="N540" i="2"/>
  <c r="N1474" i="2"/>
  <c r="N1891" i="2"/>
  <c r="N2013" i="2"/>
  <c r="N2369" i="2"/>
  <c r="N769" i="2"/>
  <c r="N827" i="2"/>
  <c r="N2358" i="2"/>
  <c r="N2483" i="2"/>
  <c r="N1641" i="2"/>
  <c r="N2009" i="2"/>
  <c r="N1639" i="2"/>
  <c r="N2288" i="2"/>
  <c r="N1656" i="2"/>
  <c r="N1619" i="2"/>
  <c r="N1896" i="2"/>
  <c r="N1610" i="2"/>
  <c r="N583" i="2"/>
  <c r="N505" i="2"/>
  <c r="N1792" i="2"/>
  <c r="N106" i="2"/>
  <c r="N774" i="2"/>
  <c r="N2120" i="2"/>
  <c r="N932" i="2"/>
  <c r="N569" i="2"/>
  <c r="N2314" i="2"/>
  <c r="N2135" i="2"/>
  <c r="N2289" i="2"/>
  <c r="N1569" i="2"/>
  <c r="N127" i="2"/>
  <c r="N1744" i="2"/>
  <c r="N370" i="2"/>
  <c r="N2116" i="2"/>
  <c r="N2102" i="2"/>
  <c r="N2238" i="2"/>
  <c r="N502" i="2"/>
  <c r="N1600" i="2"/>
  <c r="N1449" i="2"/>
  <c r="N2150" i="2"/>
  <c r="N1713" i="2"/>
  <c r="N598" i="2"/>
  <c r="N788" i="2"/>
  <c r="N619" i="2"/>
  <c r="N952" i="2"/>
  <c r="N510" i="2"/>
  <c r="N313" i="2"/>
  <c r="N470" i="2"/>
  <c r="N2519" i="2"/>
  <c r="N1186" i="2"/>
  <c r="N1253" i="2"/>
  <c r="N1574" i="2"/>
  <c r="N267" i="2"/>
  <c r="N1231" i="2"/>
  <c r="N134" i="2"/>
  <c r="N1295" i="2"/>
  <c r="N570" i="2"/>
  <c r="N1807" i="2"/>
  <c r="N2211" i="2"/>
  <c r="N337" i="2"/>
  <c r="N553" i="2"/>
  <c r="N1126" i="2"/>
  <c r="N2632" i="2"/>
  <c r="N1429" i="2"/>
  <c r="N438" i="2"/>
  <c r="N631" i="2"/>
  <c r="N749" i="2"/>
  <c r="N2410" i="2"/>
  <c r="N1296" i="2"/>
  <c r="N419" i="2"/>
  <c r="N1357" i="2"/>
  <c r="N796" i="2"/>
  <c r="N40" i="2"/>
  <c r="N722" i="2"/>
  <c r="N2006" i="2"/>
  <c r="N863" i="2"/>
  <c r="N2768" i="2"/>
  <c r="N2215" i="2"/>
  <c r="N2213" i="2"/>
  <c r="N3032" i="2"/>
  <c r="N1038" i="2"/>
  <c r="N2638" i="2"/>
  <c r="N2388" i="2"/>
  <c r="N613" i="2"/>
  <c r="N2080" i="2"/>
  <c r="N779" i="2"/>
  <c r="N1204" i="2"/>
  <c r="N858" i="2"/>
  <c r="N1318" i="2"/>
  <c r="N861" i="2"/>
  <c r="N2615" i="2"/>
  <c r="N1040" i="2"/>
  <c r="N1132" i="2"/>
  <c r="N2342" i="2"/>
  <c r="N2301" i="2"/>
  <c r="N2815" i="2"/>
  <c r="N3013" i="2"/>
  <c r="N2522" i="2"/>
  <c r="N2339" i="2"/>
  <c r="N34" i="2"/>
  <c r="N80" i="2"/>
  <c r="N1230" i="2"/>
  <c r="N1747" i="2"/>
  <c r="N1404" i="2"/>
  <c r="N2251" i="2"/>
  <c r="N2963" i="2"/>
  <c r="N1769" i="2"/>
  <c r="N1333" i="2"/>
  <c r="N522" i="2"/>
  <c r="N1566" i="2"/>
  <c r="N1258" i="2"/>
  <c r="N1820" i="2"/>
  <c r="N2902" i="2"/>
  <c r="N759" i="2"/>
  <c r="N2951" i="2"/>
  <c r="N1468" i="2"/>
  <c r="N2700" i="2"/>
  <c r="N746" i="2"/>
  <c r="N2918" i="2"/>
  <c r="N1347" i="2"/>
  <c r="N2857" i="2"/>
  <c r="N1195" i="2"/>
  <c r="N2580" i="2"/>
  <c r="N2129" i="2"/>
  <c r="N2651" i="2"/>
  <c r="N2896" i="2"/>
  <c r="N474" i="2"/>
  <c r="N1141" i="2"/>
  <c r="N1051" i="2"/>
  <c r="N1455" i="2"/>
  <c r="N2873" i="2"/>
  <c r="N2950" i="2"/>
  <c r="N243" i="2"/>
  <c r="N1163" i="2"/>
  <c r="N53" i="2"/>
  <c r="N634" i="2"/>
  <c r="N244" i="2"/>
  <c r="N207" i="2"/>
  <c r="N54" i="2"/>
  <c r="N1496" i="2"/>
  <c r="N55" i="2"/>
  <c r="N292" i="2"/>
  <c r="N392" i="2"/>
  <c r="N107" i="2"/>
  <c r="N56" i="2"/>
  <c r="N57" i="2"/>
  <c r="N2245" i="2"/>
  <c r="N1228" i="2"/>
  <c r="N208" i="2"/>
  <c r="N209" i="2"/>
  <c r="N1259" i="2"/>
  <c r="N1262" i="2"/>
  <c r="N2165" i="2"/>
  <c r="N328" i="2"/>
  <c r="N2168" i="2"/>
  <c r="N169" i="2"/>
  <c r="N2319" i="2"/>
  <c r="N181" i="2"/>
  <c r="N936" i="2"/>
  <c r="N2145" i="2"/>
  <c r="N2764" i="2"/>
  <c r="N547" i="2"/>
  <c r="N1700" i="2"/>
  <c r="N1533" i="2"/>
  <c r="N305" i="2"/>
  <c r="N2353" i="2"/>
  <c r="N2948" i="2"/>
  <c r="N1345" i="2"/>
  <c r="N2167" i="2"/>
  <c r="N2763" i="2"/>
  <c r="N2268" i="2"/>
  <c r="N2778" i="2"/>
  <c r="N750" i="2"/>
  <c r="N2703" i="2"/>
  <c r="N2680" i="2"/>
  <c r="N2751" i="2"/>
  <c r="N1779" i="2"/>
  <c r="N2326" i="2"/>
  <c r="N953" i="2"/>
  <c r="N1628" i="2"/>
  <c r="N10" i="2"/>
  <c r="N71" i="2"/>
  <c r="N627" i="2"/>
  <c r="N1244" i="2"/>
  <c r="N2414" i="2"/>
  <c r="N1813" i="2"/>
  <c r="N2884" i="2"/>
  <c r="N1886" i="2"/>
  <c r="N1173" i="2"/>
  <c r="N1938" i="2"/>
  <c r="N2372" i="2"/>
  <c r="N2779" i="2"/>
  <c r="N1607" i="2"/>
  <c r="N2540" i="2"/>
  <c r="N1873" i="2"/>
  <c r="N2674" i="2"/>
  <c r="N1274" i="2"/>
  <c r="N1787" i="2"/>
  <c r="N1275" i="2"/>
  <c r="N1788" i="2"/>
  <c r="N2696" i="2"/>
  <c r="N2834" i="2"/>
  <c r="N541" i="2"/>
  <c r="N2147" i="2"/>
  <c r="N1572" i="2"/>
  <c r="N2442" i="2"/>
  <c r="N1689" i="2"/>
  <c r="N2496" i="2"/>
  <c r="N1088" i="2"/>
  <c r="N1911" i="2"/>
  <c r="N314" i="2"/>
  <c r="N315" i="2"/>
  <c r="N415" i="2"/>
  <c r="N2161" i="2"/>
  <c r="N1754" i="2"/>
  <c r="N475" i="2"/>
  <c r="N2752" i="2"/>
  <c r="N1008" i="2"/>
  <c r="N2064" i="2"/>
  <c r="N1081" i="2"/>
  <c r="N2008" i="2"/>
  <c r="N724" i="2"/>
  <c r="N1696" i="2"/>
  <c r="N1725" i="2"/>
  <c r="N662" i="2"/>
  <c r="N1388" i="2"/>
  <c r="N1323" i="2"/>
  <c r="N1427" i="2"/>
  <c r="N2737" i="2"/>
  <c r="N645" i="2"/>
  <c r="N1772" i="2"/>
  <c r="N1093" i="2"/>
  <c r="N2494" i="2"/>
  <c r="N135" i="2"/>
  <c r="N373" i="2"/>
  <c r="N1657" i="2"/>
  <c r="N911" i="2"/>
  <c r="N1453" i="2"/>
  <c r="N1293" i="2"/>
  <c r="N2961" i="2"/>
  <c r="N1236" i="2"/>
  <c r="N528" i="2"/>
  <c r="N2119" i="2"/>
  <c r="N1963" i="2"/>
  <c r="N2953" i="2"/>
  <c r="N756" i="2"/>
  <c r="N923" i="2"/>
  <c r="N2644" i="2"/>
  <c r="N2456" i="2"/>
  <c r="N2729" i="2"/>
  <c r="N1526" i="2"/>
  <c r="N1678" i="2"/>
  <c r="N1708" i="2"/>
  <c r="N1958" i="2"/>
  <c r="N1745" i="2"/>
  <c r="N2777" i="2"/>
  <c r="N1697" i="2"/>
  <c r="N2349" i="2"/>
  <c r="N1620" i="2"/>
  <c r="N2198" i="2"/>
  <c r="N2954" i="2"/>
  <c r="N3001" i="2"/>
  <c r="N3021" i="2"/>
  <c r="N691" i="2"/>
  <c r="N1041" i="2"/>
  <c r="N1217" i="2"/>
  <c r="N1211" i="2"/>
  <c r="N554" i="2"/>
  <c r="N1370" i="2"/>
  <c r="N1576" i="2"/>
  <c r="N1515" i="2"/>
  <c r="N2366" i="2"/>
  <c r="N865" i="2"/>
  <c r="N1954" i="2"/>
  <c r="N2273" i="2"/>
  <c r="N735" i="2"/>
  <c r="N2246" i="2"/>
  <c r="N1508" i="2"/>
  <c r="N2071" i="2"/>
  <c r="N2919" i="2"/>
  <c r="N2343" i="2"/>
  <c r="N623" i="2"/>
  <c r="N261" i="2"/>
  <c r="N1605" i="2"/>
  <c r="N1791" i="2"/>
  <c r="N1191" i="2"/>
  <c r="N1614" i="2"/>
  <c r="N2707" i="2"/>
  <c r="N813" i="2"/>
  <c r="N777" i="2"/>
  <c r="N108" i="2"/>
  <c r="N1654" i="2"/>
  <c r="N2617" i="2"/>
  <c r="N109" i="2"/>
  <c r="N110" i="2"/>
  <c r="N1757" i="2"/>
  <c r="N439" i="2"/>
  <c r="N2872" i="2"/>
  <c r="N566" i="2"/>
  <c r="N58" i="2"/>
  <c r="N635" i="2"/>
  <c r="N599" i="2"/>
  <c r="N245" i="2"/>
  <c r="N210" i="2"/>
  <c r="N59" i="2"/>
  <c r="N111" i="2"/>
  <c r="N2813" i="2"/>
  <c r="N60" i="2"/>
  <c r="N246" i="2"/>
  <c r="N1547" i="2"/>
  <c r="N853" i="2"/>
  <c r="N112" i="2"/>
  <c r="N804" i="2"/>
  <c r="N61" i="2"/>
  <c r="N2409" i="2"/>
  <c r="N2085" i="2"/>
  <c r="N211" i="2"/>
  <c r="N668" i="2"/>
  <c r="N1874" i="2"/>
  <c r="N2023" i="2"/>
  <c r="N205" i="2"/>
  <c r="N495" i="2"/>
  <c r="N35" i="2"/>
  <c r="N542" i="2"/>
  <c r="N1932" i="2"/>
  <c r="N2079" i="2"/>
  <c r="N1022" i="2"/>
  <c r="N393" i="2"/>
  <c r="N338" i="2"/>
  <c r="N204" i="2"/>
  <c r="N2310" i="2"/>
  <c r="N2565" i="2"/>
  <c r="N2081" i="2"/>
  <c r="N1065" i="2"/>
  <c r="N1049" i="2"/>
  <c r="N2293" i="2"/>
  <c r="N1356" i="2"/>
  <c r="N1897" i="2"/>
  <c r="N187" i="2"/>
  <c r="N1428" i="2"/>
  <c r="N1382" i="2"/>
  <c r="N736" i="2"/>
  <c r="N2796" i="2"/>
  <c r="N2193" i="2"/>
  <c r="N182" i="2"/>
  <c r="N1263" i="2"/>
  <c r="N770" i="2"/>
  <c r="N2331" i="2"/>
  <c r="N1144" i="2"/>
  <c r="N543" i="2"/>
  <c r="N2051" i="2"/>
  <c r="N1432" i="2"/>
  <c r="N611" i="2"/>
  <c r="N2490" i="2"/>
  <c r="N1288" i="2"/>
  <c r="N1733" i="2"/>
  <c r="N655" i="2"/>
  <c r="N1494" i="2"/>
  <c r="N636" i="2"/>
  <c r="N450" i="2"/>
  <c r="N1728" i="2"/>
  <c r="N1550" i="2"/>
  <c r="N260" i="2"/>
  <c r="N1146" i="2"/>
  <c r="N2169" i="2"/>
  <c r="N933" i="2"/>
  <c r="N766" i="2"/>
  <c r="N1261" i="2"/>
  <c r="N2157" i="2"/>
  <c r="N895" i="2"/>
  <c r="N2052" i="2"/>
  <c r="N1092" i="2"/>
  <c r="N2154" i="2"/>
  <c r="N285" i="2"/>
  <c r="N268" i="2"/>
  <c r="N1251" i="2"/>
  <c r="N136" i="2"/>
  <c r="N703" i="2"/>
  <c r="N956" i="2"/>
  <c r="N1969" i="2"/>
  <c r="N1329" i="2"/>
  <c r="N511" i="2"/>
  <c r="N1950" i="2"/>
  <c r="N1028" i="2"/>
  <c r="N1959" i="2"/>
  <c r="N1342" i="2"/>
  <c r="N2232" i="2"/>
  <c r="N969" i="2"/>
  <c r="N593" i="2"/>
  <c r="N1373" i="2"/>
  <c r="N532" i="2"/>
  <c r="N1430" i="2"/>
  <c r="N2031" i="2"/>
  <c r="N2016" i="2"/>
  <c r="N2457" i="2"/>
  <c r="N805" i="2"/>
  <c r="N232" i="2"/>
  <c r="N1750" i="2"/>
  <c r="N682" i="2"/>
  <c r="N2527" i="2"/>
  <c r="N339" i="2"/>
  <c r="N51" i="2"/>
  <c r="N1551" i="2"/>
  <c r="N1443" i="2"/>
  <c r="N1007" i="2"/>
  <c r="N2641" i="2"/>
  <c r="N452" i="2"/>
  <c r="N1157" i="2"/>
  <c r="N137" i="2"/>
  <c r="N2437" i="2"/>
  <c r="N571" i="2"/>
  <c r="N1870" i="2"/>
  <c r="N1123" i="2"/>
  <c r="N1085" i="2"/>
  <c r="N1057" i="2"/>
  <c r="N2308" i="2"/>
  <c r="N1753" i="2"/>
  <c r="N991" i="2"/>
  <c r="N1083" i="2"/>
  <c r="N1272" i="2"/>
  <c r="N1350" i="2"/>
  <c r="N1804" i="2"/>
  <c r="N678" i="2"/>
  <c r="N2837" i="2"/>
  <c r="N2441" i="2"/>
  <c r="N1876" i="2"/>
  <c r="N980" i="2"/>
  <c r="N3039" i="2"/>
  <c r="N2433" i="2"/>
  <c r="N1947" i="2"/>
  <c r="N1507" i="2"/>
  <c r="N1885" i="2"/>
  <c r="N1653" i="2"/>
  <c r="N447" i="2"/>
  <c r="N2313" i="2"/>
  <c r="N1557" i="2"/>
  <c r="N2629" i="2"/>
  <c r="N3012" i="2"/>
  <c r="N73" i="2"/>
  <c r="N2396" i="2"/>
  <c r="N913" i="2"/>
  <c r="N2739" i="2"/>
  <c r="N1520" i="2"/>
  <c r="N2401" i="2"/>
  <c r="N2805" i="2"/>
  <c r="N2486" i="2"/>
  <c r="N3011" i="2"/>
  <c r="N1998" i="2"/>
  <c r="N2772" i="2"/>
  <c r="N1232" i="2"/>
  <c r="N52" i="2"/>
  <c r="N2946" i="2"/>
  <c r="N1967" i="2"/>
  <c r="N2444" i="2"/>
  <c r="N2912" i="2"/>
  <c r="N456" i="2"/>
  <c r="N2724" i="2"/>
  <c r="N74" i="2"/>
  <c r="N2848" i="2"/>
  <c r="N687" i="2"/>
  <c r="N3004" i="2"/>
  <c r="N1660" i="2"/>
  <c r="N3006" i="2"/>
  <c r="N1797" i="2"/>
  <c r="N2533" i="2"/>
  <c r="N2906" i="2"/>
  <c r="N2554" i="2"/>
  <c r="N600" i="2"/>
  <c r="N1365" i="2"/>
  <c r="N1907" i="2"/>
  <c r="N544" i="2"/>
  <c r="N2716" i="2"/>
  <c r="N2851" i="2"/>
  <c r="N2022" i="2"/>
  <c r="N2923" i="2"/>
  <c r="N1764" i="2"/>
  <c r="N1037" i="2"/>
  <c r="N212" i="2"/>
  <c r="N1593" i="2"/>
  <c r="N24" i="2"/>
  <c r="N656" i="2"/>
  <c r="N293" i="2"/>
  <c r="N2426" i="2"/>
  <c r="N1221" i="2"/>
  <c r="N394" i="2"/>
  <c r="N763" i="2"/>
  <c r="N423" i="2"/>
  <c r="N476" i="2"/>
  <c r="N2265" i="2"/>
  <c r="N1719" i="2"/>
  <c r="N25" i="2"/>
  <c r="N555" i="2"/>
  <c r="N1602" i="2"/>
  <c r="N1256" i="2"/>
  <c r="N1623" i="2"/>
  <c r="N2261" i="2"/>
  <c r="N233" i="2"/>
  <c r="N1904" i="2"/>
  <c r="N2613" i="2"/>
  <c r="N363" i="2"/>
  <c r="N1446" i="2"/>
  <c r="N162" i="2"/>
  <c r="N889" i="2"/>
  <c r="N1863" i="2"/>
  <c r="N2871" i="2"/>
  <c r="N2300" i="2"/>
  <c r="N2574" i="2"/>
  <c r="N2172" i="2"/>
  <c r="N2614" i="2"/>
  <c r="N2593" i="2"/>
  <c r="N2249" i="2"/>
  <c r="N2515" i="2"/>
  <c r="N1755" i="2"/>
  <c r="N2338" i="2"/>
  <c r="N1875" i="2"/>
  <c r="N286" i="2"/>
  <c r="N897" i="2"/>
  <c r="N1856" i="2"/>
  <c r="N2100" i="2"/>
  <c r="N2882" i="2"/>
  <c r="N556" i="2"/>
  <c r="N1865" i="2"/>
  <c r="N1671" i="2"/>
  <c r="N2367" i="2"/>
  <c r="N2654" i="2"/>
  <c r="N2474" i="2"/>
  <c r="N1836" i="2"/>
  <c r="N2472" i="2"/>
  <c r="N2465" i="2"/>
  <c r="N2666" i="2"/>
  <c r="N1867" i="2"/>
  <c r="N1679" i="2"/>
  <c r="N2222" i="2"/>
  <c r="N1642" i="2"/>
  <c r="N2295" i="2"/>
  <c r="N2395" i="2"/>
  <c r="N2070" i="2"/>
  <c r="N648" i="2"/>
  <c r="N2586" i="2"/>
  <c r="N2422" i="2"/>
  <c r="N1301" i="2"/>
  <c r="N163" i="2"/>
  <c r="N1761" i="2"/>
  <c r="N545" i="2"/>
  <c r="N989" i="2"/>
  <c r="N2330" i="2"/>
  <c r="N901" i="2"/>
  <c r="N1009" i="2"/>
  <c r="N416" i="2"/>
  <c r="N1377" i="2"/>
  <c r="N1523" i="2"/>
  <c r="N1105" i="2"/>
  <c r="N1202" i="2"/>
  <c r="N2590" i="2"/>
  <c r="N1316" i="2"/>
  <c r="N2228" i="2"/>
  <c r="N1827" i="2"/>
  <c r="N572" i="2"/>
  <c r="N563" i="2"/>
  <c r="N1658" i="2"/>
  <c r="N711" i="2"/>
  <c r="N783" i="2"/>
  <c r="N2876" i="2"/>
  <c r="N2788" i="2"/>
  <c r="N594" i="2"/>
  <c r="N2971" i="2"/>
  <c r="N2935" i="2"/>
  <c r="N2598" i="2"/>
  <c r="N2125" i="2"/>
  <c r="N2462" i="2"/>
  <c r="N939" i="2"/>
  <c r="N1247" i="2"/>
  <c r="N2242" i="2"/>
  <c r="N2603" i="2"/>
  <c r="N862" i="2"/>
  <c r="N1458" i="2"/>
  <c r="N1726" i="2"/>
  <c r="N2932" i="2"/>
  <c r="N2996" i="2"/>
  <c r="N3008" i="2"/>
  <c r="N1239" i="2"/>
  <c r="N1663" i="2"/>
  <c r="N878" i="2"/>
  <c r="N2026" i="2"/>
  <c r="N983" i="2"/>
  <c r="N866" i="2"/>
  <c r="N1131" i="2"/>
  <c r="N2176" i="2"/>
  <c r="N128" i="2"/>
  <c r="N1386" i="2"/>
  <c r="N1541" i="2"/>
  <c r="N2877" i="2"/>
  <c r="N1879" i="2"/>
  <c r="N340" i="2"/>
  <c r="N614" i="2"/>
  <c r="N1162" i="2"/>
  <c r="N88" i="2"/>
  <c r="N2542" i="2"/>
  <c r="N2531" i="2"/>
  <c r="N467" i="2"/>
  <c r="N987" i="2"/>
  <c r="N2955" i="2"/>
  <c r="N833" i="2"/>
  <c r="N326" i="2"/>
  <c r="N2174" i="2"/>
  <c r="N557" i="2"/>
  <c r="N1165" i="2"/>
  <c r="N2652" i="2"/>
  <c r="N1801" i="2"/>
  <c r="N341" i="2"/>
  <c r="N1080" i="2"/>
  <c r="N828" i="2"/>
  <c r="N2405" i="2"/>
  <c r="N2477" i="2"/>
  <c r="N247" i="2"/>
  <c r="N213" i="2"/>
  <c r="N1845" i="2"/>
  <c r="N917" i="2"/>
  <c r="N26" i="2"/>
  <c r="N657" i="2"/>
  <c r="N458" i="2"/>
  <c r="N113" i="2"/>
  <c r="N2920" i="2"/>
  <c r="N2487" i="2"/>
  <c r="N978" i="2"/>
  <c r="N637" i="2"/>
  <c r="N1838" i="2"/>
  <c r="N1039" i="2"/>
  <c r="N806" i="2"/>
  <c r="N477" i="2"/>
  <c r="N2596" i="2"/>
  <c r="N1971" i="2"/>
  <c r="N27" i="2"/>
  <c r="N918" i="2"/>
  <c r="N1482" i="2"/>
  <c r="N1806" i="2"/>
  <c r="N1563" i="2"/>
  <c r="N2555" i="2"/>
  <c r="N1416" i="2"/>
  <c r="N374" i="2"/>
  <c r="N248" i="2"/>
  <c r="N1940" i="2"/>
  <c r="N1822" i="2"/>
  <c r="N1866" i="2"/>
  <c r="N546" i="2"/>
  <c r="N1424" i="2"/>
  <c r="N249" i="2"/>
  <c r="N1409" i="2"/>
  <c r="N1134" i="2"/>
  <c r="N2804" i="2"/>
  <c r="N1072" i="2"/>
  <c r="N2113" i="2"/>
  <c r="N693" i="2"/>
  <c r="N1537" i="2"/>
  <c r="N2030" i="2"/>
  <c r="N771" i="2"/>
  <c r="N1175" i="2"/>
  <c r="N1127" i="2"/>
  <c r="N459" i="2"/>
  <c r="N188" i="2"/>
  <c r="N1510" i="2"/>
  <c r="N41" i="2"/>
  <c r="N496" i="2"/>
  <c r="N584" i="2"/>
  <c r="N2077" i="2"/>
  <c r="N395" i="2"/>
  <c r="N573" i="2"/>
  <c r="N1527" i="2"/>
  <c r="N1916" i="2"/>
  <c r="N2036" i="2"/>
  <c r="N138" i="2"/>
  <c r="N1505" i="2"/>
  <c r="N1631" i="2"/>
  <c r="N1487" i="2"/>
  <c r="N1882" i="2"/>
  <c r="N1821" i="2"/>
  <c r="N2025" i="2"/>
  <c r="N928" i="2"/>
  <c r="N1393" i="2"/>
  <c r="N1180" i="2"/>
  <c r="N1905" i="2"/>
  <c r="N1912" i="2"/>
  <c r="N440" i="2"/>
  <c r="N342" i="2"/>
  <c r="N2573" i="2"/>
  <c r="N1099" i="2"/>
  <c r="N797" i="2"/>
  <c r="N497" i="2"/>
  <c r="N1670" i="2"/>
  <c r="N1815" i="2"/>
  <c r="N486" i="2"/>
  <c r="N871" i="2"/>
  <c r="N712" i="2"/>
  <c r="N807" i="2"/>
  <c r="N2446" i="2"/>
  <c r="N1456" i="2"/>
  <c r="N694" i="2"/>
  <c r="N2397" i="2"/>
  <c r="N1158" i="2"/>
  <c r="N343" i="2"/>
  <c r="N1965" i="2"/>
  <c r="N1524" i="2"/>
  <c r="N798" i="2"/>
  <c r="N2602" i="2"/>
  <c r="N2325" i="2"/>
  <c r="N1500" i="2"/>
  <c r="N3029" i="2"/>
  <c r="N1664" i="2"/>
  <c r="N588" i="2"/>
  <c r="N1589" i="2"/>
  <c r="N1721" i="2"/>
  <c r="N670" i="2"/>
  <c r="N2063" i="2"/>
  <c r="N2285" i="2"/>
  <c r="N1237" i="2"/>
  <c r="N2865" i="2"/>
  <c r="N1246" i="2"/>
  <c r="N887" i="2"/>
  <c r="N2571" i="2"/>
  <c r="N1208" i="2"/>
  <c r="N2944" i="2"/>
  <c r="N2673" i="2"/>
  <c r="N2647" i="2"/>
  <c r="N2794" i="2"/>
  <c r="N2903" i="2"/>
  <c r="N2817" i="2"/>
  <c r="N885" i="2"/>
  <c r="N2868" i="2"/>
  <c r="N1003" i="2"/>
  <c r="N3015" i="2"/>
  <c r="N1776" i="2"/>
  <c r="N3031" i="2"/>
  <c r="N2019" i="2"/>
  <c r="N2645" i="2"/>
  <c r="N2926" i="2"/>
  <c r="N2587" i="2"/>
  <c r="N2836" i="2"/>
  <c r="N114" i="2"/>
  <c r="N743" i="2"/>
  <c r="N1001" i="2"/>
  <c r="N226" i="2"/>
  <c r="N855" i="2"/>
  <c r="N196" i="2"/>
  <c r="N2468" i="2"/>
  <c r="N922" i="2"/>
  <c r="N344" i="2"/>
  <c r="N2526" i="2"/>
  <c r="N829" i="2"/>
  <c r="N62" i="2"/>
  <c r="N42" i="2"/>
  <c r="N1652" i="2"/>
  <c r="N790" i="2"/>
  <c r="N2354" i="2"/>
  <c r="N1989" i="2"/>
  <c r="N1734" i="2"/>
  <c r="N170" i="2"/>
  <c r="N2254" i="2"/>
  <c r="N2235" i="2"/>
  <c r="N2431" i="2"/>
  <c r="N171" i="2"/>
  <c r="N1459" i="2"/>
  <c r="N1100" i="2"/>
  <c r="N1268" i="2"/>
  <c r="N638" i="2"/>
  <c r="N558" i="2"/>
  <c r="N1368" i="2"/>
  <c r="N2054" i="2"/>
  <c r="N2933" i="2"/>
  <c r="N2430" i="2"/>
  <c r="N2650" i="2"/>
  <c r="N2217" i="2"/>
  <c r="N2566" i="2"/>
  <c r="N601" i="2"/>
  <c r="N2607" i="2"/>
  <c r="N2588" i="2"/>
  <c r="N1888" i="2"/>
  <c r="N2378" i="2"/>
  <c r="N1493" i="2"/>
  <c r="N914" i="2"/>
  <c r="N1273" i="2"/>
  <c r="N970" i="2"/>
  <c r="N1852" i="2"/>
  <c r="N2137" i="2"/>
  <c r="N2898" i="2"/>
  <c r="N1683" i="2"/>
  <c r="N1559" i="2"/>
  <c r="N2177" i="2"/>
  <c r="N2389" i="2"/>
  <c r="N2545" i="2"/>
  <c r="N2091" i="2"/>
  <c r="N2407" i="2"/>
  <c r="N2569" i="2"/>
  <c r="N2668" i="2"/>
  <c r="N1862" i="2"/>
  <c r="N1729" i="2"/>
  <c r="N2122" i="2"/>
  <c r="N1110" i="2"/>
  <c r="N1773" i="2"/>
  <c r="N2263" i="2"/>
  <c r="N737" i="2"/>
  <c r="N2400" i="2"/>
  <c r="N2931" i="2"/>
  <c r="N1451" i="2"/>
  <c r="N2021" i="2"/>
  <c r="N2924" i="2"/>
  <c r="N139" i="2"/>
  <c r="N250" i="2"/>
  <c r="N129" i="2"/>
  <c r="N2901" i="2"/>
  <c r="N2646" i="2"/>
  <c r="N2258" i="2"/>
  <c r="N1739" i="2"/>
  <c r="N2346" i="2"/>
  <c r="N478" i="2"/>
  <c r="N479" i="2"/>
  <c r="N971" i="2"/>
  <c r="N498" i="2"/>
  <c r="N2897" i="2"/>
  <c r="N2994" i="2"/>
  <c r="N2970" i="2"/>
  <c r="N424" i="2"/>
  <c r="N2083" i="2"/>
  <c r="N2257" i="2"/>
  <c r="N1222" i="2"/>
  <c r="N902" i="2"/>
  <c r="N404" i="2"/>
  <c r="N2634" i="2"/>
  <c r="N1742" i="2"/>
  <c r="N1213" i="2"/>
  <c r="N2709" i="2"/>
  <c r="N2743" i="2"/>
  <c r="N3025" i="2"/>
  <c r="N537" i="2"/>
  <c r="N1066" i="2"/>
  <c r="N269" i="2"/>
  <c r="N942" i="2"/>
  <c r="N2455" i="2"/>
  <c r="N140" i="2"/>
  <c r="N1130" i="2"/>
  <c r="N850" i="2"/>
  <c r="N468" i="2"/>
  <c r="N1153" i="2"/>
  <c r="N2776" i="2"/>
  <c r="N1762" i="2"/>
  <c r="N999" i="2"/>
  <c r="N81" i="2"/>
  <c r="N141" i="2"/>
  <c r="N884" i="2"/>
  <c r="N441" i="2"/>
  <c r="N3009" i="2"/>
  <c r="N764" i="2"/>
  <c r="N2637" i="2"/>
  <c r="N990" i="2"/>
  <c r="N2394" i="2"/>
  <c r="N345" i="2"/>
  <c r="N1043" i="2"/>
  <c r="N751" i="2"/>
  <c r="N227" i="2"/>
  <c r="N896" i="2"/>
  <c r="N1627" i="2"/>
  <c r="N856" i="2"/>
  <c r="N460" i="2"/>
  <c r="N1839" i="2"/>
  <c r="N2967" i="2"/>
  <c r="N2712" i="2"/>
  <c r="N1396" i="2"/>
  <c r="N1529" i="2"/>
  <c r="N1840" i="2"/>
  <c r="N1440" i="2"/>
  <c r="N115" i="2"/>
  <c r="N1674" i="2"/>
  <c r="N346" i="2"/>
  <c r="N972" i="2"/>
  <c r="N674" i="2"/>
  <c r="N1306" i="2"/>
  <c r="N2769" i="2"/>
  <c r="N1170" i="2"/>
  <c r="N63" i="2"/>
  <c r="N2017" i="2"/>
  <c r="N1968" i="2"/>
  <c r="N2005" i="2"/>
  <c r="N43" i="2"/>
  <c r="N347" i="2"/>
  <c r="N316" i="2"/>
  <c r="N228" i="2"/>
  <c r="N64" i="2"/>
  <c r="N431" i="2"/>
  <c r="N1583" i="2"/>
  <c r="N559" i="2"/>
  <c r="N317" i="2"/>
  <c r="N1198" i="2"/>
  <c r="N2194" i="2"/>
  <c r="N2192" i="2"/>
  <c r="N1543" i="2"/>
  <c r="N1740" i="2"/>
  <c r="N294" i="2"/>
  <c r="N1534" i="2"/>
  <c r="N2783" i="2"/>
  <c r="N2316" i="2"/>
  <c r="N1853" i="2"/>
  <c r="N2088" i="2"/>
  <c r="N533" i="2"/>
  <c r="N1698" i="2"/>
  <c r="N1825" i="2"/>
  <c r="N433" i="2"/>
  <c r="N430" i="2"/>
  <c r="N1330" i="2"/>
  <c r="N214" i="2"/>
  <c r="N919" i="2"/>
  <c r="N270" i="2"/>
  <c r="N892" i="2"/>
  <c r="N371" i="2"/>
  <c r="N375" i="2"/>
  <c r="N1778" i="2"/>
  <c r="N2068" i="2"/>
  <c r="N1336" i="2"/>
  <c r="N1736" i="2"/>
  <c r="N867" i="2"/>
  <c r="N1555" i="2"/>
  <c r="N1185" i="2"/>
  <c r="N1808" i="2"/>
  <c r="N1054" i="2"/>
  <c r="N1561" i="2"/>
  <c r="N1952" i="2"/>
  <c r="N602" i="2"/>
  <c r="N1264" i="2"/>
  <c r="N1205" i="2"/>
  <c r="N1077" i="2"/>
  <c r="N679" i="2"/>
  <c r="N2904" i="2"/>
  <c r="N1705" i="2"/>
  <c r="N1795" i="2"/>
  <c r="N1151" i="2"/>
  <c r="N780" i="2"/>
  <c r="N1763" i="2"/>
  <c r="N1183" i="2"/>
  <c r="N2234" i="2"/>
  <c r="N75" i="2"/>
  <c r="N738" i="2"/>
  <c r="N1013" i="2"/>
  <c r="N2846" i="2"/>
  <c r="N1793" i="2"/>
  <c r="N1392" i="2"/>
  <c r="N2138" i="2"/>
  <c r="N1915" i="2"/>
  <c r="N480" i="2"/>
  <c r="N481" i="2"/>
  <c r="N142" i="2"/>
  <c r="N1326" i="2"/>
  <c r="N2236" i="2"/>
  <c r="N1661" i="2"/>
  <c r="N271" i="2"/>
  <c r="N1542" i="2"/>
  <c r="N143" i="2"/>
  <c r="N1349" i="2"/>
  <c r="N2516" i="2"/>
  <c r="N1784" i="2"/>
  <c r="N1690" i="2"/>
  <c r="N1603" i="2"/>
  <c r="N1341" i="2"/>
  <c r="N2024" i="2"/>
  <c r="N2492" i="2"/>
  <c r="N1322" i="2"/>
  <c r="N975" i="2"/>
  <c r="N1044" i="2"/>
  <c r="N1460" i="2"/>
  <c r="N1303" i="2"/>
  <c r="N2749" i="2"/>
  <c r="N2481" i="2"/>
  <c r="N2240" i="2"/>
  <c r="N65" i="2"/>
  <c r="N1431" i="2"/>
  <c r="N3036" i="2"/>
  <c r="N418" i="2"/>
  <c r="N1315" i="2"/>
  <c r="N385" i="2"/>
  <c r="N744" i="2"/>
  <c r="N1310" i="2"/>
  <c r="N2076" i="2"/>
  <c r="N1554" i="2"/>
  <c r="N800" i="2"/>
  <c r="N2001" i="2"/>
  <c r="N1425" i="2"/>
  <c r="N2706" i="2"/>
  <c r="N2958" i="2"/>
  <c r="N2672" i="2"/>
  <c r="N931" i="2"/>
  <c r="N1070" i="2"/>
  <c r="N2550" i="2"/>
  <c r="N720" i="2"/>
  <c r="N2995" i="2"/>
  <c r="N1567" i="2"/>
  <c r="N2900" i="2"/>
  <c r="N1052" i="2"/>
  <c r="N2551" i="2"/>
  <c r="N2620" i="2"/>
  <c r="N2060" i="2"/>
  <c r="N1117" i="2"/>
  <c r="N2447" i="2"/>
  <c r="N2914" i="2"/>
  <c r="N2942" i="2"/>
  <c r="N1284" i="2"/>
  <c r="N2940" i="2"/>
  <c r="N1174" i="2"/>
  <c r="N2892" i="2"/>
  <c r="N1058" i="2"/>
  <c r="N3002" i="2"/>
  <c r="N262" i="2"/>
  <c r="N1626" i="2"/>
  <c r="N3034" i="2"/>
  <c r="N2139" i="2"/>
  <c r="N2434" i="2"/>
  <c r="N2934" i="2"/>
  <c r="N2382" i="2"/>
  <c r="N2785" i="2"/>
  <c r="N499" i="2"/>
  <c r="N639" i="2"/>
  <c r="N660" i="2"/>
  <c r="N461" i="2"/>
  <c r="N521" i="2"/>
  <c r="N2612" i="2"/>
  <c r="N272" i="2"/>
  <c r="N66" i="2"/>
  <c r="N67" i="2"/>
  <c r="N1289" i="2"/>
  <c r="N961" i="2"/>
  <c r="N818" i="2"/>
  <c r="N396" i="2"/>
  <c r="N2380" i="2"/>
  <c r="N28" i="2"/>
  <c r="N1890" i="2"/>
  <c r="N462" i="2"/>
  <c r="N46" i="2"/>
  <c r="N1771" i="2"/>
  <c r="N2370" i="2"/>
  <c r="N791" i="2"/>
  <c r="N1686" i="2"/>
  <c r="N1760" i="2"/>
  <c r="N649" i="2"/>
  <c r="N717" i="2"/>
  <c r="N2290" i="2"/>
  <c r="N1666" i="2"/>
  <c r="N973" i="2"/>
  <c r="N595" i="2"/>
  <c r="N1434" i="2"/>
  <c r="N2966" i="2"/>
  <c r="N1715" i="2"/>
  <c r="N2628" i="2"/>
  <c r="N1478" i="2"/>
  <c r="N2618" i="2"/>
  <c r="N578" i="2"/>
  <c r="N2553" i="2"/>
  <c r="N2417" i="2"/>
  <c r="N2303" i="2"/>
  <c r="N2144" i="2"/>
  <c r="N2350" i="2"/>
  <c r="N1203" i="2"/>
  <c r="N2233" i="2"/>
  <c r="N1442" i="2"/>
  <c r="N650" i="2"/>
  <c r="N960" i="2"/>
  <c r="N2866" i="2"/>
  <c r="N1187" i="2"/>
  <c r="N695" i="2"/>
  <c r="N2305" i="2"/>
  <c r="N1743" i="2"/>
  <c r="N2591" i="2"/>
  <c r="N1023" i="2"/>
  <c r="N2458" i="2"/>
  <c r="N2471" i="2"/>
  <c r="N2695" i="2"/>
  <c r="N1063" i="2"/>
  <c r="N1638" i="2"/>
  <c r="N589" i="2"/>
  <c r="N2110" i="2"/>
  <c r="N560" i="2"/>
  <c r="N1893" i="2"/>
  <c r="N295" i="2"/>
  <c r="N2175" i="2"/>
  <c r="N1266" i="2"/>
  <c r="N603" i="2"/>
  <c r="N2839" i="2"/>
  <c r="N1858" i="2"/>
  <c r="N725" i="2"/>
  <c r="N172" i="2"/>
  <c r="N251" i="2"/>
  <c r="N2188" i="2"/>
  <c r="N29" i="2"/>
  <c r="N425" i="2"/>
  <c r="N2889" i="2"/>
  <c r="N2925" i="2"/>
  <c r="N2143" i="2"/>
  <c r="N2467" i="2"/>
  <c r="N482" i="2"/>
  <c r="N483" i="2"/>
  <c r="N376" i="2"/>
  <c r="N2044" i="2"/>
  <c r="N739" i="2"/>
  <c r="N640" i="2"/>
  <c r="N879" i="2"/>
  <c r="N2899" i="2"/>
  <c r="N2980" i="2"/>
  <c r="N2938" i="2"/>
  <c r="N1214" i="2"/>
  <c r="N2359" i="2"/>
  <c r="N2112" i="2"/>
  <c r="N2206" i="2"/>
  <c r="N1331" i="2"/>
  <c r="N144" i="2"/>
  <c r="N616" i="2"/>
  <c r="N2830" i="2"/>
  <c r="N2698" i="2"/>
  <c r="N464" i="2"/>
  <c r="N1615" i="2"/>
  <c r="N348" i="2"/>
  <c r="N1348" i="2"/>
  <c r="N130" i="2"/>
  <c r="N2581" i="2"/>
  <c r="N2579" i="2"/>
  <c r="N3027" i="2"/>
  <c r="N1457" i="2"/>
  <c r="N908" i="2"/>
  <c r="N1355" i="2"/>
  <c r="N173" i="2"/>
  <c r="N984" i="2"/>
  <c r="N2568" i="2"/>
  <c r="N1402" i="2"/>
  <c r="N1539" i="2"/>
  <c r="N731" i="2"/>
  <c r="N844" i="2"/>
  <c r="N2711" i="2"/>
  <c r="N2141" i="2"/>
  <c r="N89" i="2"/>
  <c r="N723" i="2"/>
  <c r="N3003" i="2"/>
  <c r="N795" i="2"/>
  <c r="N2429" i="2"/>
  <c r="N1307" i="2"/>
  <c r="N1503" i="2"/>
  <c r="N816" i="2"/>
  <c r="N2131" i="2"/>
  <c r="N1135" i="2"/>
  <c r="N765" i="2"/>
  <c r="N830" i="2"/>
  <c r="N2976" i="2"/>
  <c r="N2667" i="2"/>
  <c r="N229" i="2"/>
  <c r="N1371" i="2"/>
  <c r="N1991" i="2"/>
  <c r="N2153" i="2"/>
  <c r="N1438" i="2"/>
  <c r="N1884" i="2"/>
  <c r="N903" i="2"/>
  <c r="N713" i="2"/>
  <c r="N442" i="2"/>
  <c r="N2736" i="2"/>
  <c r="N1335" i="2"/>
  <c r="N296" i="2"/>
  <c r="N2149" i="2"/>
  <c r="N2066" i="2"/>
  <c r="N1982" i="2"/>
  <c r="N405" i="2"/>
  <c r="N145" i="2"/>
  <c r="N1278" i="2"/>
  <c r="N215" i="2"/>
  <c r="N1397" i="2"/>
  <c r="N30" i="2"/>
  <c r="N1405" i="2"/>
  <c r="N1089" i="2"/>
  <c r="N880" i="2"/>
  <c r="N1020" i="2"/>
  <c r="N1522" i="2"/>
  <c r="N2014" i="2"/>
  <c r="N2327" i="2"/>
  <c r="N2162" i="2"/>
  <c r="N2034" i="2"/>
  <c r="N1624" i="2"/>
  <c r="N1677" i="2"/>
  <c r="N297" i="2"/>
  <c r="N1423" i="2"/>
  <c r="N665" i="2"/>
  <c r="N1946" i="2"/>
  <c r="N2818" i="2"/>
  <c r="N525" i="2"/>
  <c r="N2231" i="2"/>
  <c r="N1843" i="2"/>
  <c r="N2155" i="2"/>
  <c r="N630" i="2"/>
  <c r="N1581" i="2"/>
  <c r="N1782" i="2"/>
  <c r="N548" i="2"/>
  <c r="N463" i="2"/>
  <c r="N946" i="2"/>
  <c r="N76" i="2"/>
  <c r="N2523" i="2"/>
  <c r="N1108" i="2"/>
  <c r="N146" i="2"/>
  <c r="N1616" i="2"/>
  <c r="N1704" i="2"/>
  <c r="N2104" i="2"/>
  <c r="N944" i="2"/>
  <c r="N222" i="2"/>
  <c r="N1519" i="2"/>
  <c r="N453" i="2"/>
  <c r="N957" i="2"/>
  <c r="N1646" i="2"/>
  <c r="N1756" i="2"/>
  <c r="N1573" i="2"/>
  <c r="N1933" i="2"/>
  <c r="N752" i="2"/>
  <c r="N1189" i="2"/>
  <c r="N1257" i="2"/>
  <c r="N1598" i="2"/>
  <c r="N1450" i="2"/>
  <c r="N995" i="2"/>
  <c r="N500" i="2"/>
  <c r="N2880" i="2"/>
  <c r="N924" i="2"/>
  <c r="N2220" i="2"/>
  <c r="N1359" i="2"/>
  <c r="N147" i="2"/>
  <c r="N530" i="2"/>
  <c r="N364" i="2"/>
  <c r="N817" i="2"/>
  <c r="N2239" i="2"/>
  <c r="N2281" i="2"/>
  <c r="N814" i="2"/>
  <c r="N620" i="2"/>
  <c r="N831" i="2"/>
  <c r="N377" i="2"/>
  <c r="N2878" i="2"/>
  <c r="N958" i="2"/>
  <c r="N666" i="2"/>
  <c r="N1240" i="2"/>
  <c r="N252" i="2"/>
  <c r="N811" i="2"/>
  <c r="N2341" i="2"/>
  <c r="N1155" i="2"/>
  <c r="N574" i="2"/>
  <c r="N273" i="2"/>
  <c r="N443" i="2"/>
  <c r="N512" i="2"/>
  <c r="N976" i="2"/>
  <c r="N148" i="2"/>
  <c r="N1595" i="2"/>
  <c r="N513" i="2"/>
  <c r="N1617" i="2"/>
  <c r="N1014" i="2"/>
  <c r="N2424" i="2"/>
  <c r="N621" i="2"/>
  <c r="N514" i="2"/>
  <c r="N1015" i="2"/>
  <c r="N2171" i="2"/>
  <c r="N1847" i="2"/>
  <c r="N962" i="2"/>
  <c r="N840" i="2"/>
  <c r="N503" i="2"/>
  <c r="N2505" i="2"/>
  <c r="N1513" i="2"/>
  <c r="N253" i="2"/>
  <c r="N1887" i="2"/>
  <c r="N1650" i="2"/>
  <c r="N792" i="2"/>
  <c r="N1297" i="2"/>
  <c r="N1410" i="2"/>
  <c r="N2475" i="2"/>
  <c r="N2276" i="2"/>
  <c r="N1835" i="2"/>
  <c r="N1321" i="2"/>
  <c r="N3028" i="2"/>
  <c r="N70" i="2"/>
  <c r="N1209" i="2"/>
  <c r="N77" i="2"/>
  <c r="N868" i="2"/>
  <c r="N1949" i="2"/>
  <c r="N1062" i="2"/>
  <c r="N2627" i="2"/>
  <c r="N2224" i="2"/>
  <c r="N2173" i="2"/>
  <c r="N2701" i="2"/>
  <c r="N2985" i="2"/>
  <c r="N2306" i="2"/>
  <c r="N1707" i="2"/>
  <c r="N224" i="2"/>
  <c r="N2649" i="2"/>
  <c r="N2840" i="2"/>
  <c r="N2894" i="2"/>
  <c r="N1227" i="2"/>
  <c r="N2887" i="2"/>
  <c r="N1112" i="2"/>
  <c r="N2972" i="2"/>
  <c r="N1634" i="2"/>
  <c r="N3018" i="2"/>
  <c r="N2183" i="2"/>
  <c r="N2814" i="2"/>
  <c r="N1604" i="2"/>
  <c r="N2408" i="2"/>
  <c r="N31" i="2"/>
  <c r="N2351" i="2"/>
  <c r="N318" i="2"/>
  <c r="N2262" i="2"/>
  <c r="N1447" i="2"/>
  <c r="N2451" i="2"/>
  <c r="N1024" i="2"/>
  <c r="N230" i="2"/>
  <c r="N1723" i="2"/>
  <c r="N164" i="2"/>
  <c r="N1497" i="2"/>
  <c r="N2713" i="2"/>
  <c r="N590" i="2"/>
  <c r="N2223" i="2"/>
  <c r="N378" i="2"/>
  <c r="N2090" i="2"/>
  <c r="N604" i="2"/>
  <c r="N82" i="2"/>
  <c r="N298" i="2"/>
  <c r="N579" i="2"/>
  <c r="N2368" i="2"/>
  <c r="N2959" i="2"/>
  <c r="N2027" i="2"/>
  <c r="N2677" i="2"/>
  <c r="N1834" i="2"/>
  <c r="N2563" i="2"/>
  <c r="N2585" i="2"/>
  <c r="N2576" i="2"/>
  <c r="N2601" i="2"/>
  <c r="N683" i="2"/>
  <c r="N2552" i="2"/>
  <c r="N1142" i="2"/>
  <c r="N2292" i="2"/>
  <c r="N1104" i="2"/>
  <c r="N943" i="2"/>
  <c r="N1394" i="2"/>
  <c r="N1711" i="2"/>
  <c r="N2166" i="2"/>
  <c r="N2856" i="2"/>
  <c r="N1029" i="2"/>
  <c r="N189" i="2"/>
  <c r="N2202" i="2"/>
  <c r="N2084" i="2"/>
  <c r="N2548" i="2"/>
  <c r="N1495" i="2"/>
  <c r="N2312" i="2"/>
  <c r="N1124" i="2"/>
  <c r="N2521" i="2"/>
  <c r="N2702" i="2"/>
  <c r="N1501" i="2"/>
  <c r="N1226" i="2"/>
  <c r="N2108" i="2"/>
  <c r="N1210" i="2"/>
  <c r="N2065" i="2"/>
  <c r="N444" i="2"/>
  <c r="N1267" i="2"/>
  <c r="N445" i="2"/>
  <c r="N2480" i="2"/>
  <c r="N1917" i="2"/>
  <c r="N726" i="2"/>
  <c r="N727" i="2"/>
  <c r="N149" i="2"/>
  <c r="N323" i="2"/>
  <c r="N2822" i="2"/>
  <c r="N2875" i="2"/>
  <c r="N397" i="2"/>
  <c r="N197" i="2"/>
  <c r="N198" i="2"/>
  <c r="N1936" i="2"/>
  <c r="N319" i="2"/>
  <c r="N320" i="2"/>
  <c r="N1819" i="2"/>
  <c r="N1067" i="2"/>
  <c r="N2722" i="2"/>
  <c r="N2870" i="2"/>
  <c r="N1199" i="2"/>
  <c r="N2731" i="2"/>
  <c r="N2412" i="2"/>
  <c r="N2742" i="2"/>
  <c r="N1703" i="2"/>
  <c r="N2226" i="2"/>
  <c r="N534" i="2"/>
  <c r="N2640" i="2"/>
  <c r="N1693" i="2"/>
  <c r="N2941" i="2"/>
  <c r="N2624" i="2"/>
  <c r="N677" i="2"/>
  <c r="N1937" i="2"/>
  <c r="N183" i="2"/>
  <c r="N254" i="2"/>
  <c r="N1463" i="2"/>
  <c r="N2592" i="2"/>
  <c r="N2755" i="2"/>
  <c r="N3020" i="2"/>
  <c r="N1957" i="2"/>
  <c r="N1074" i="2"/>
  <c r="N1471" i="2"/>
  <c r="N1193" i="2"/>
  <c r="N2497" i="2"/>
  <c r="N365" i="2"/>
  <c r="N757" i="2"/>
  <c r="N1291" i="2"/>
  <c r="N1176" i="2"/>
  <c r="N1125" i="2"/>
  <c r="N2697" i="2"/>
  <c r="N2283" i="2"/>
  <c r="N190" i="2"/>
  <c r="N628" i="2"/>
  <c r="N1469" i="2"/>
  <c r="N2929" i="2"/>
  <c r="N644" i="2"/>
  <c r="N2274" i="2"/>
  <c r="N2440" i="2"/>
  <c r="N116" i="2"/>
  <c r="N2210" i="2"/>
  <c r="N349" i="2"/>
  <c r="N1590" i="2"/>
  <c r="N881" i="2"/>
  <c r="N350" i="2"/>
  <c r="N753" i="2"/>
  <c r="N2049" i="2"/>
  <c r="N2092" i="2"/>
  <c r="N1002" i="2"/>
  <c r="N1977" i="2"/>
  <c r="N912" i="2"/>
  <c r="N255" i="2"/>
  <c r="N432" i="2"/>
  <c r="N784" i="2"/>
  <c r="N2891" i="2"/>
  <c r="N2438" i="2"/>
  <c r="N605" i="2"/>
  <c r="N1483" i="2"/>
  <c r="N1899" i="2"/>
  <c r="N992" i="2"/>
  <c r="N44" i="2"/>
  <c r="N1710" i="2"/>
  <c r="N1338" i="2"/>
  <c r="N256" i="2"/>
  <c r="N1101" i="2"/>
  <c r="N2761" i="2"/>
  <c r="N2383" i="2"/>
  <c r="N351" i="2"/>
  <c r="N352" i="2"/>
  <c r="N2191" i="2"/>
  <c r="N2067" i="2"/>
  <c r="N2029" i="2"/>
  <c r="N921" i="2"/>
  <c r="N2259" i="2"/>
  <c r="N1339" i="2"/>
  <c r="N2828" i="2"/>
  <c r="N515" i="2"/>
  <c r="N789" i="2"/>
  <c r="N585" i="2"/>
  <c r="N641" i="2"/>
  <c r="N2597" i="2"/>
  <c r="N1075" i="2"/>
  <c r="N117" i="2"/>
  <c r="N1556" i="2"/>
  <c r="N1426" i="2"/>
  <c r="N379" i="2"/>
  <c r="N2730" i="2"/>
  <c r="N1927" i="2"/>
  <c r="N1521" i="2"/>
  <c r="N47" i="2"/>
  <c r="N257" i="2"/>
  <c r="N2789" i="2"/>
  <c r="N1147" i="2"/>
  <c r="N1114" i="2"/>
  <c r="N2109" i="2"/>
  <c r="N274" i="2"/>
  <c r="N1192" i="2"/>
  <c r="N324" i="2"/>
  <c r="N448" i="2"/>
  <c r="N199" i="2"/>
  <c r="N2435" i="2"/>
  <c r="N2046" i="2"/>
  <c r="N275" i="2"/>
  <c r="N398" i="2"/>
  <c r="N1286" i="2"/>
  <c r="N200" i="2"/>
  <c r="N118" i="2"/>
  <c r="N699" i="2"/>
  <c r="N565" i="2"/>
  <c r="N1545" i="2"/>
  <c r="N2746" i="2"/>
  <c r="N2107" i="2"/>
  <c r="N399" i="2"/>
  <c r="N454" i="2"/>
  <c r="N1030" i="2"/>
  <c r="N841" i="2"/>
  <c r="N1502" i="2"/>
  <c r="N696" i="2"/>
  <c r="N1148" i="2"/>
  <c r="N321" i="2"/>
  <c r="N322" i="2"/>
  <c r="N561" i="2"/>
  <c r="N216" i="2"/>
  <c r="N1045" i="2"/>
  <c r="N446" i="2"/>
  <c r="N2244" i="2"/>
  <c r="N353" i="2"/>
  <c r="N1980" i="2"/>
  <c r="N119" i="2"/>
  <c r="N1486" i="2"/>
  <c r="N1046" i="2"/>
  <c r="N642" i="2"/>
  <c r="N606" i="2"/>
  <c r="N2514" i="2"/>
  <c r="N785" i="2"/>
  <c r="N1919" i="2"/>
  <c r="N1422" i="2"/>
  <c r="N926" i="2"/>
  <c r="N174" i="2"/>
  <c r="N184" i="2"/>
  <c r="N2182" i="2"/>
  <c r="N1411" i="2"/>
  <c r="N2038" i="2"/>
  <c r="N1414" i="2"/>
  <c r="N354" i="2"/>
  <c r="N2142" i="2"/>
  <c r="N998" i="2"/>
  <c r="N2660" i="2"/>
  <c r="N2459" i="2"/>
  <c r="N2048" i="2"/>
  <c r="N1462" i="2"/>
  <c r="N964" i="2"/>
  <c r="N185" i="2"/>
  <c r="N78" i="2"/>
  <c r="N2744" i="2"/>
  <c r="N1353" i="2"/>
  <c r="N934" i="2"/>
  <c r="N1558" i="2"/>
  <c r="N1207" i="2"/>
  <c r="N761" i="2"/>
  <c r="N882" i="2"/>
  <c r="N3035" i="2"/>
  <c r="N625" i="2"/>
  <c r="N1012" i="2"/>
  <c r="N819" i="2"/>
  <c r="N186" i="2"/>
  <c r="N1809" i="2"/>
  <c r="N974" i="2"/>
  <c r="N1645" i="2"/>
  <c r="N1454" i="2"/>
  <c r="N1669" i="2"/>
  <c r="N1332" i="2"/>
  <c r="N1718" i="2"/>
  <c r="N150" i="2"/>
  <c r="N2195" i="2"/>
  <c r="N1138" i="2"/>
  <c r="N1413" i="2"/>
  <c r="N1941" i="2"/>
  <c r="N1265" i="2"/>
  <c r="N2323" i="2"/>
  <c r="N2690" i="2"/>
  <c r="N2040" i="2"/>
  <c r="N2221" i="2"/>
  <c r="N2685" i="2"/>
  <c r="N2974" i="2"/>
  <c r="N2503" i="2"/>
  <c r="N1327" i="2"/>
  <c r="N2056" i="2"/>
  <c r="N457" i="2"/>
  <c r="N1720" i="2"/>
  <c r="N1746" i="2"/>
  <c r="N1010" i="2"/>
  <c r="N1988" i="2"/>
  <c r="N2820" i="2"/>
  <c r="N758" i="2"/>
  <c r="N1216" i="2"/>
  <c r="N2895" i="2"/>
  <c r="N299" i="2"/>
  <c r="N2148" i="2"/>
  <c r="N2979" i="2"/>
  <c r="N1121" i="2"/>
  <c r="N68" i="2"/>
  <c r="N1849" i="2"/>
  <c r="N2770" i="2"/>
  <c r="N1011" i="2"/>
  <c r="N2999" i="2"/>
  <c r="N1909" i="2"/>
  <c r="N3019" i="2"/>
  <c r="N258" i="2"/>
  <c r="N2544" i="2"/>
  <c r="N2485" i="2"/>
  <c r="N2421" i="2"/>
  <c r="N2297" i="2"/>
  <c r="N2476" i="2"/>
  <c r="N151" i="2"/>
  <c r="N152" i="2"/>
  <c r="N367" i="2"/>
  <c r="N2508" i="2"/>
  <c r="N153" i="2"/>
  <c r="N276" i="2"/>
  <c r="N661" i="2"/>
  <c r="N1928" i="2"/>
  <c r="N1448" i="2"/>
  <c r="N575" i="2"/>
  <c r="N872" i="2"/>
  <c r="N775" i="2"/>
  <c r="N1647" i="2"/>
  <c r="N154" i="2"/>
  <c r="N909" i="2"/>
  <c r="N2655" i="2"/>
  <c r="N1902" i="2"/>
  <c r="N355" i="2"/>
  <c r="N1802" i="2"/>
  <c r="N1837" i="2"/>
  <c r="N2416" i="2"/>
  <c r="N1579" i="2"/>
  <c r="N2792" i="2"/>
  <c r="N2787" i="2"/>
  <c r="N612" i="2"/>
  <c r="N300" i="2"/>
  <c r="N1034" i="2"/>
  <c r="N2957" i="2"/>
  <c r="N2000" i="2"/>
  <c r="N2675" i="2"/>
  <c r="N1990" i="2"/>
  <c r="N2683" i="2"/>
  <c r="N2298" i="2"/>
  <c r="N2774" i="2"/>
  <c r="N2658" i="2"/>
  <c r="N1861" i="2"/>
  <c r="N2524" i="2"/>
  <c r="N2055" i="2"/>
  <c r="N1219" i="2"/>
  <c r="N1540" i="2"/>
  <c r="N1921" i="2"/>
  <c r="N697" i="2"/>
  <c r="N2812" i="2"/>
  <c r="N1160" i="2"/>
  <c r="N1481" i="2"/>
  <c r="N2237" i="2"/>
  <c r="N2121" i="2"/>
  <c r="N2802" i="2"/>
  <c r="N1665" i="2"/>
  <c r="N2463" i="2"/>
  <c r="N1514" i="2"/>
  <c r="N2564" i="2"/>
  <c r="N2715" i="2"/>
  <c r="N1826" i="2"/>
  <c r="N1846" i="2"/>
  <c r="N2287" i="2"/>
  <c r="N1789" i="2"/>
  <c r="N1668" i="2"/>
  <c r="N2428" i="2"/>
  <c r="N516" i="2"/>
  <c r="N1005" i="2"/>
  <c r="N643" i="2"/>
  <c r="N680" i="2"/>
  <c r="N2124" i="2"/>
  <c r="N356" i="2"/>
  <c r="N714" i="2"/>
  <c r="N2883" i="2"/>
  <c r="N1512" i="2"/>
  <c r="N2858" i="2"/>
  <c r="N2208" i="2"/>
  <c r="N1552" i="2"/>
  <c r="N400" i="2"/>
  <c r="N401" i="2"/>
  <c r="N2704" i="2"/>
  <c r="N386" i="2"/>
  <c r="N283" i="2"/>
  <c r="N1492" i="2"/>
  <c r="N930" i="2"/>
  <c r="N842" i="2"/>
  <c r="N873" i="2"/>
  <c r="N874" i="2"/>
  <c r="N155" i="2"/>
  <c r="N812" i="2"/>
  <c r="N1406" i="2"/>
  <c r="N2" i="2"/>
  <c r="N1140" i="2"/>
  <c r="N380" i="2"/>
  <c r="N1200" i="2"/>
  <c r="N277" i="2"/>
  <c r="N883" i="2"/>
  <c r="N567" i="2"/>
  <c r="N996" i="2"/>
  <c r="N381" i="2"/>
  <c r="N715" i="2"/>
  <c r="N2708" i="2"/>
  <c r="N1197" i="2"/>
  <c r="N2201" i="2"/>
  <c r="N2908" i="2"/>
  <c r="N357" i="2"/>
  <c r="N1811" i="2"/>
  <c r="N1017" i="2"/>
  <c r="N2797" i="2"/>
  <c r="N2018" i="2"/>
  <c r="N2682" i="2"/>
  <c r="N2684" i="2"/>
  <c r="N2756" i="2"/>
  <c r="N1546" i="2"/>
  <c r="N2461" i="2"/>
  <c r="N1302" i="2"/>
  <c r="N2855" i="2"/>
  <c r="N165" i="2"/>
  <c r="N1898" i="2"/>
  <c r="N2969" i="2"/>
  <c r="N504" i="2"/>
  <c r="N2594" i="2"/>
  <c r="N1395" i="2"/>
  <c r="N2101" i="2"/>
  <c r="N327" i="2"/>
  <c r="N1435" i="2"/>
  <c r="N1662" i="2"/>
  <c r="N1086" i="2"/>
  <c r="N2345" i="2"/>
  <c r="N2983" i="2"/>
  <c r="N3037" i="2"/>
  <c r="N120" i="2"/>
  <c r="N1961" i="2"/>
  <c r="N1294" i="2"/>
  <c r="N1387" i="2"/>
  <c r="N1599" i="2"/>
  <c r="N2436" i="2"/>
  <c r="N1970" i="2"/>
  <c r="N2160" i="2"/>
  <c r="N121" i="2"/>
  <c r="N1880" i="2"/>
  <c r="N1255" i="2"/>
  <c r="N1254" i="2"/>
  <c r="N1914" i="2"/>
  <c r="N2606" i="2"/>
  <c r="N358" i="2"/>
  <c r="N1635" i="2"/>
  <c r="N2819" i="2"/>
  <c r="N2074" i="2"/>
  <c r="N994" i="2"/>
  <c r="N728" i="2"/>
  <c r="N485" i="2"/>
  <c r="N1655" i="2"/>
  <c r="N2425" i="2"/>
  <c r="N1269" i="2"/>
  <c r="N1606" i="2"/>
  <c r="N787" i="2"/>
  <c r="N925" i="2"/>
  <c r="N2053" i="2"/>
  <c r="N2534" i="2"/>
  <c r="N1111" i="2"/>
  <c r="N2952" i="2"/>
  <c r="N2584" i="2"/>
  <c r="N2403" i="2"/>
  <c r="N2575" i="2"/>
  <c r="N1290" i="2"/>
  <c r="N1466" i="2"/>
  <c r="N847" i="2"/>
  <c r="N2062" i="2"/>
  <c r="N1166" i="2"/>
  <c r="N2097" i="2"/>
  <c r="N488" i="2"/>
  <c r="N1177" i="2"/>
  <c r="N427" i="2"/>
  <c r="N122" i="2"/>
  <c r="N2916" i="2"/>
  <c r="N2432" i="2"/>
  <c r="N1687" i="2"/>
  <c r="N1084" i="2"/>
  <c r="N1859" i="2"/>
  <c r="N1021" i="2"/>
  <c r="N428" i="2"/>
  <c r="N857" i="2"/>
  <c r="N2282" i="2"/>
  <c r="N2525" i="2"/>
  <c r="N740" i="2"/>
  <c r="N838" i="2"/>
  <c r="N1978" i="2"/>
  <c r="N1785" i="2"/>
  <c r="N1985" i="2"/>
  <c r="N741" i="2"/>
  <c r="N1116" i="2"/>
  <c r="N2302" i="2"/>
  <c r="N2379" i="2"/>
  <c r="N669" i="2"/>
  <c r="N1685" i="2"/>
  <c r="N2750" i="2"/>
  <c r="N1499" i="2"/>
  <c r="N1831" i="2"/>
  <c r="N1986" i="2"/>
  <c r="N1059" i="2"/>
  <c r="N301" i="2"/>
  <c r="N1644" i="2"/>
  <c r="N259" i="2"/>
  <c r="N1798" i="2"/>
  <c r="N2635" i="2"/>
  <c r="N1234" i="2"/>
  <c r="N2151" i="2"/>
  <c r="N1444" i="2"/>
  <c r="N607" i="2"/>
  <c r="N2020" i="2"/>
  <c r="N1817" i="2"/>
  <c r="N2867" i="2"/>
  <c r="N1562" i="2"/>
  <c r="N1441" i="2"/>
  <c r="N32" i="2"/>
  <c r="N501" i="2"/>
  <c r="N1137" i="2"/>
  <c r="N2207" i="2"/>
  <c r="N48" i="2"/>
  <c r="N2291" i="2"/>
  <c r="N383" i="2"/>
  <c r="N716" i="2"/>
  <c r="N359" i="2"/>
  <c r="N2187" i="2"/>
  <c r="N1549" i="2"/>
  <c r="N526" i="2"/>
  <c r="N1139" i="2"/>
  <c r="N658" i="2"/>
  <c r="N1229" i="2"/>
  <c r="N2309" i="2"/>
  <c r="N1770" i="2"/>
  <c r="N123" i="2"/>
  <c r="N156" i="2"/>
  <c r="N408" i="2"/>
  <c r="N302" i="2"/>
  <c r="N1055" i="2"/>
  <c r="N1625" i="2"/>
  <c r="N402" i="2"/>
  <c r="N403" i="2"/>
  <c r="N517" i="2"/>
  <c r="N455" i="2"/>
  <c r="N1383" i="2"/>
  <c r="N836" i="2"/>
  <c r="N2360" i="2"/>
  <c r="N278" i="2"/>
  <c r="N608" i="2"/>
  <c r="N1767" i="2"/>
  <c r="N576" i="2"/>
  <c r="N1741" i="2"/>
  <c r="N698" i="2"/>
  <c r="N49" i="2"/>
  <c r="N2454" i="2"/>
  <c r="N1923" i="2"/>
  <c r="N518" i="2"/>
  <c r="N1136" i="2"/>
  <c r="N1215" i="2"/>
  <c r="N1358" i="2"/>
  <c r="N1308" i="2"/>
  <c r="N2845" i="2"/>
  <c r="N859" i="2"/>
  <c r="N1735" i="2"/>
  <c r="N2344" i="2"/>
  <c r="N2296" i="2"/>
  <c r="N2978" i="2"/>
  <c r="N1632" i="2"/>
  <c r="N2962" i="2"/>
  <c r="N1692" i="2"/>
  <c r="N2636" i="2"/>
  <c r="N1651" i="2"/>
  <c r="N2619" i="2"/>
  <c r="N549" i="2"/>
  <c r="N2759" i="2"/>
  <c r="N217" i="2"/>
  <c r="N1078" i="2"/>
  <c r="N2816" i="2"/>
  <c r="N1281" i="2"/>
  <c r="N2622" i="2"/>
  <c r="N1484" i="2"/>
  <c r="N963" i="2"/>
  <c r="N409" i="2"/>
  <c r="N1223" i="2"/>
  <c r="N823" i="2"/>
  <c r="N2732" i="2"/>
  <c r="N1082" i="2"/>
  <c r="N2773" i="2"/>
  <c r="N535" i="2"/>
  <c r="N2676" i="2"/>
  <c r="N2004" i="2"/>
  <c r="N1351" i="2"/>
  <c r="N2513" i="2"/>
  <c r="N1061" i="2"/>
  <c r="N1528" i="2"/>
  <c r="N2270" i="2"/>
  <c r="N1672" i="2"/>
  <c r="N1511" i="2"/>
  <c r="N907" i="2"/>
  <c r="N469" i="2"/>
  <c r="N2146" i="2"/>
  <c r="N1553" i="2"/>
  <c r="N2681" i="2"/>
  <c r="N826" i="2"/>
  <c r="N2123" i="2"/>
  <c r="N1509" i="2"/>
  <c r="N2114" i="2"/>
  <c r="N2250" i="2"/>
  <c r="N220" i="2"/>
  <c r="N1317" i="2"/>
  <c r="N325" i="2"/>
  <c r="N1930" i="2"/>
  <c r="N157" i="2"/>
  <c r="N2911" i="2"/>
  <c r="N2781" i="2"/>
  <c r="N982" i="2"/>
  <c r="N1828" i="2"/>
  <c r="N1168" i="2"/>
  <c r="N2831" i="2"/>
  <c r="N2033" i="2"/>
  <c r="N287" i="2"/>
  <c r="N2453" i="2"/>
  <c r="N1722" i="2"/>
  <c r="N562" i="2"/>
  <c r="N997" i="2"/>
  <c r="N6" i="2"/>
  <c r="N2853" i="2"/>
  <c r="N2947" i="2"/>
  <c r="N776" i="2"/>
  <c r="N985" i="2"/>
  <c r="N1087" i="2"/>
  <c r="N420" i="2"/>
  <c r="N1031" i="2"/>
  <c r="N191" i="2"/>
  <c r="N426" i="2"/>
  <c r="N1417" i="2"/>
  <c r="N2439" i="2"/>
  <c r="N824" i="2"/>
  <c r="N2493" i="2"/>
  <c r="N1102" i="2"/>
  <c r="N279" i="2"/>
  <c r="N1491" i="2"/>
  <c r="N1706" i="2"/>
  <c r="N124" i="2"/>
  <c r="N218" i="2"/>
  <c r="N2538" i="2"/>
  <c r="N651" i="2"/>
  <c r="N2420" i="2"/>
  <c r="N843" i="2"/>
  <c r="N519" i="2"/>
  <c r="N158" i="2"/>
  <c r="N1218" i="2"/>
  <c r="N159" i="2"/>
  <c r="N1056" i="2"/>
  <c r="N2406" i="2"/>
  <c r="C80" i="5"/>
  <c r="C79" i="5"/>
  <c r="O2208" i="2" s="1"/>
  <c r="C78" i="5"/>
  <c r="O401" i="2" s="1"/>
  <c r="C77" i="5"/>
  <c r="C76" i="5"/>
  <c r="C75" i="5"/>
  <c r="O400" i="2" s="1"/>
  <c r="C74" i="5"/>
  <c r="O327" i="2" s="1"/>
  <c r="C73" i="5"/>
  <c r="O426" i="2" s="1"/>
  <c r="C72" i="5"/>
  <c r="C71" i="5"/>
  <c r="C70" i="5"/>
  <c r="C69" i="5"/>
  <c r="C68" i="5"/>
  <c r="C67" i="5"/>
  <c r="O2959" i="2" s="1"/>
  <c r="C66" i="5"/>
  <c r="C65" i="5"/>
  <c r="O2855" i="2" s="1"/>
  <c r="C64" i="5"/>
  <c r="C63" i="5"/>
  <c r="C62" i="5"/>
  <c r="C61" i="5"/>
  <c r="C60" i="5"/>
  <c r="C59" i="5"/>
  <c r="O1480" i="2" s="1"/>
  <c r="C58" i="5"/>
  <c r="O2853" i="2" s="1"/>
  <c r="C57" i="5"/>
  <c r="C56" i="5"/>
  <c r="C55" i="5"/>
  <c r="C54" i="5"/>
  <c r="C53" i="5"/>
  <c r="C52" i="5"/>
  <c r="C51" i="5"/>
  <c r="O1668" i="2" s="1"/>
  <c r="C50" i="5"/>
  <c r="C49" i="5"/>
  <c r="C48" i="5"/>
  <c r="C47" i="5"/>
  <c r="C46" i="5"/>
  <c r="C45" i="5"/>
  <c r="C44" i="5"/>
  <c r="C43" i="5"/>
  <c r="O1414" i="2" s="1"/>
  <c r="C42" i="5"/>
  <c r="C41" i="5"/>
  <c r="C40" i="5"/>
  <c r="O1532" i="2" s="1"/>
  <c r="C39" i="5"/>
  <c r="C38" i="5"/>
  <c r="C37" i="5"/>
  <c r="C36" i="5"/>
  <c r="C35" i="5"/>
  <c r="O1021" i="2" s="1"/>
  <c r="C34" i="5"/>
  <c r="C33" i="5"/>
  <c r="C32" i="5"/>
  <c r="C31" i="5"/>
  <c r="O1785" i="2" s="1"/>
  <c r="C30" i="5"/>
  <c r="C29" i="5"/>
  <c r="C28" i="5"/>
  <c r="C27" i="5"/>
  <c r="O992" i="2" s="1"/>
  <c r="C26" i="5"/>
  <c r="O274" i="2" s="1"/>
  <c r="C25" i="5"/>
  <c r="C24" i="5"/>
  <c r="C23" i="5"/>
  <c r="O1332" i="2" s="1"/>
  <c r="C22" i="5"/>
  <c r="C21" i="5"/>
  <c r="C20" i="5"/>
  <c r="C19" i="5"/>
  <c r="O2092" i="2" s="1"/>
  <c r="C18" i="5"/>
  <c r="C17" i="5"/>
  <c r="C16" i="5"/>
  <c r="C15" i="5"/>
  <c r="O699" i="2" s="1"/>
  <c r="C14" i="5"/>
  <c r="O130" i="2" s="1"/>
  <c r="C13" i="5"/>
  <c r="O2675" i="2" s="1"/>
  <c r="C12" i="5"/>
  <c r="C11" i="5"/>
  <c r="O1344" i="2" s="1"/>
  <c r="C10" i="5"/>
  <c r="C9" i="5"/>
  <c r="C8" i="5"/>
  <c r="C7" i="5"/>
  <c r="O3019" i="2" s="1"/>
  <c r="C6" i="5"/>
  <c r="C5" i="5"/>
  <c r="C4" i="5"/>
  <c r="C3" i="5"/>
  <c r="O2283" i="2" s="1"/>
  <c r="C2" i="5"/>
  <c r="B4" i="6" l="1"/>
  <c r="A4" i="6" s="1"/>
  <c r="B20" i="6"/>
  <c r="B22" i="6" s="1"/>
  <c r="B17" i="6"/>
  <c r="B16" i="6" s="1"/>
  <c r="O2775" i="2"/>
  <c r="O1159" i="2"/>
  <c r="O1488" i="2"/>
  <c r="O2549" i="2"/>
  <c r="O1945" i="2"/>
  <c r="O79" i="2"/>
  <c r="O2803" i="2"/>
  <c r="O2874" i="2"/>
  <c r="O2661" i="2"/>
  <c r="O2832" i="2"/>
  <c r="O2002" i="2"/>
  <c r="O2230" i="2"/>
  <c r="O1597" i="2"/>
  <c r="O1421" i="2"/>
  <c r="O951" i="2"/>
  <c r="O631" i="2"/>
  <c r="O181" i="2"/>
  <c r="O2161" i="2"/>
  <c r="O2330" i="2"/>
  <c r="O54" i="2"/>
  <c r="O2796" i="2"/>
  <c r="O25" i="2"/>
  <c r="O1870" i="2"/>
  <c r="O374" i="2"/>
  <c r="O871" i="2"/>
  <c r="O170" i="2"/>
  <c r="O479" i="2"/>
  <c r="O1603" i="2"/>
  <c r="O2188" i="2"/>
  <c r="O101" i="2"/>
  <c r="O1379" i="2"/>
  <c r="O1666" i="2"/>
  <c r="O842" i="2"/>
  <c r="O2999" i="2"/>
  <c r="O843" i="2"/>
  <c r="O944" i="2"/>
  <c r="O1859" i="2"/>
  <c r="O272" i="2"/>
  <c r="O1513" i="2"/>
  <c r="O2223" i="2"/>
  <c r="O2608" i="2"/>
  <c r="O854" i="2"/>
  <c r="O91" i="2"/>
  <c r="O1833" i="2"/>
  <c r="O2835" i="2"/>
  <c r="O1000" i="2"/>
  <c r="O328" i="2"/>
  <c r="O808" i="2"/>
  <c r="O614" i="2"/>
  <c r="O777" i="2"/>
  <c r="O1554" i="2"/>
  <c r="O2772" i="2"/>
  <c r="O2533" i="2"/>
  <c r="O1246" i="2"/>
  <c r="O2712" i="2"/>
  <c r="O1003" i="2"/>
  <c r="O830" i="2"/>
  <c r="O2800" i="2"/>
  <c r="O1935" i="2"/>
  <c r="O732" i="2"/>
  <c r="O1578" i="2"/>
  <c r="O1248" i="2"/>
  <c r="O688" i="2"/>
  <c r="O2365" i="2"/>
  <c r="O2280" i="2"/>
  <c r="O675" i="2"/>
  <c r="O894" i="2"/>
  <c r="O2973" i="2"/>
  <c r="O2272" i="2"/>
  <c r="O2539" i="2"/>
  <c r="O1390" i="2"/>
  <c r="O733" i="2"/>
  <c r="O1818" i="2"/>
  <c r="O2641" i="2"/>
  <c r="O1224" i="2"/>
  <c r="O2923" i="2"/>
  <c r="O1601" i="2"/>
  <c r="O483" i="2"/>
  <c r="O294" i="2"/>
  <c r="O1952" i="2"/>
  <c r="O114" i="2"/>
  <c r="O1683" i="2"/>
  <c r="O1326" i="2"/>
  <c r="O2550" i="2"/>
  <c r="O1015" i="2"/>
  <c r="O525" i="2"/>
  <c r="O2046" i="2"/>
  <c r="O1411" i="2"/>
  <c r="O924" i="2"/>
  <c r="O1338" i="2"/>
  <c r="O1746" i="2"/>
  <c r="O1767" i="2"/>
  <c r="O1058" i="2"/>
  <c r="O2303" i="2"/>
  <c r="O2814" i="2"/>
  <c r="O2975" i="2"/>
  <c r="O1712" i="2"/>
  <c r="O161" i="2"/>
  <c r="O95" i="2"/>
  <c r="O582" i="2"/>
  <c r="O2377" i="2"/>
  <c r="O2885" i="2"/>
  <c r="O645" i="2"/>
  <c r="O627" i="2"/>
  <c r="O770" i="2"/>
  <c r="O1623" i="2"/>
  <c r="O1701" i="2"/>
  <c r="O392" i="2"/>
  <c r="O2367" i="2"/>
  <c r="O1827" i="2"/>
  <c r="O2569" i="2"/>
  <c r="O2769" i="2"/>
  <c r="O1567" i="2"/>
  <c r="O396" i="2"/>
  <c r="O2673" i="2"/>
  <c r="O196" i="2"/>
  <c r="O2431" i="2"/>
  <c r="O902" i="2"/>
  <c r="O3034" i="2"/>
  <c r="O298" i="2"/>
  <c r="O444" i="2"/>
  <c r="O872" i="2"/>
  <c r="O1351" i="2"/>
  <c r="O2866" i="2"/>
  <c r="O2564" i="2"/>
  <c r="O287" i="2"/>
  <c r="O2141" i="2"/>
  <c r="O2201" i="2"/>
  <c r="O2282" i="2"/>
  <c r="O2351" i="2"/>
  <c r="O2491" i="2"/>
  <c r="O175" i="2"/>
  <c r="O1233" i="2"/>
  <c r="O2824" i="2"/>
  <c r="O2404" i="2"/>
  <c r="O2833" i="2"/>
  <c r="O837" i="2"/>
  <c r="O2663" i="2"/>
  <c r="O1385" i="2"/>
  <c r="O176" i="2"/>
  <c r="O235" i="2"/>
  <c r="O3023" i="2"/>
  <c r="O2196" i="2"/>
  <c r="O466" i="2"/>
  <c r="O2748" i="2"/>
  <c r="O2286" i="2"/>
  <c r="O1292" i="2"/>
  <c r="O2779" i="2"/>
  <c r="O1657" i="2"/>
  <c r="O1477" i="2"/>
  <c r="O2032" i="2"/>
  <c r="O911" i="2"/>
  <c r="O2246" i="2"/>
  <c r="O284" i="2"/>
  <c r="O719" i="2"/>
  <c r="O1633" i="2"/>
  <c r="O1325" i="2"/>
  <c r="O2595" i="2"/>
  <c r="O735" i="2"/>
  <c r="O1876" i="2"/>
  <c r="O1408" i="2"/>
  <c r="O853" i="2"/>
  <c r="O1867" i="2"/>
  <c r="O1752" i="2"/>
  <c r="O2372" i="2"/>
  <c r="O112" i="2"/>
  <c r="O1679" i="2"/>
  <c r="O291" i="2"/>
  <c r="O866" i="2"/>
  <c r="O2017" i="2"/>
  <c r="O2206" i="2"/>
  <c r="O737" i="2"/>
  <c r="O1959" i="2"/>
  <c r="O2400" i="2"/>
  <c r="O751" i="2"/>
  <c r="O2458" i="2"/>
  <c r="O711" i="2"/>
  <c r="O323" i="2"/>
  <c r="O2497" i="2"/>
  <c r="O2428" i="2"/>
  <c r="O2270" i="2"/>
  <c r="O562" i="2"/>
  <c r="O795" i="2"/>
  <c r="O349" i="2"/>
  <c r="O516" i="2"/>
  <c r="O1801" i="2"/>
  <c r="O296" i="2"/>
  <c r="O1017" i="2"/>
  <c r="O1914" i="2"/>
  <c r="O1139" i="2"/>
  <c r="O2709" i="2"/>
  <c r="O2471" i="2"/>
  <c r="O1162" i="2"/>
  <c r="O1762" i="2"/>
  <c r="O2976" i="2"/>
  <c r="O96" i="2"/>
  <c r="O2402" i="2"/>
  <c r="O2631" i="2"/>
  <c r="O877" i="2"/>
  <c r="O391" i="2"/>
  <c r="O2215" i="2"/>
  <c r="O778" i="2"/>
  <c r="O1039" i="2"/>
  <c r="O1349" i="2"/>
  <c r="O548" i="2"/>
  <c r="O2433" i="2"/>
  <c r="O806" i="2"/>
  <c r="O921" i="2"/>
  <c r="O2461" i="2"/>
  <c r="O2097" i="2"/>
  <c r="O32" i="2"/>
  <c r="O1088" i="2"/>
  <c r="O939" i="2"/>
  <c r="O1435" i="2"/>
  <c r="O1417" i="2"/>
  <c r="O1509" i="2"/>
  <c r="O2806" i="2"/>
  <c r="O1783" i="2"/>
  <c r="O1568" i="2"/>
  <c r="O2577" i="2"/>
  <c r="O1311" i="2"/>
  <c r="O1960" i="2"/>
  <c r="O2852" i="2"/>
  <c r="O177" i="2"/>
  <c r="O2315" i="2"/>
  <c r="O334" i="2"/>
  <c r="O1796" i="2"/>
  <c r="O2078" i="2"/>
  <c r="O2909" i="2"/>
  <c r="O1133" i="2"/>
  <c r="O2786" i="2"/>
  <c r="O1995" i="2"/>
  <c r="O2499" i="2"/>
  <c r="O2982" i="2"/>
  <c r="O1709" i="2"/>
  <c r="O710" i="2"/>
  <c r="O315" i="2"/>
  <c r="O2418" i="2"/>
  <c r="O1823" i="2"/>
  <c r="O438" i="2"/>
  <c r="O988" i="2"/>
  <c r="O1401" i="2"/>
  <c r="O2189" i="2"/>
  <c r="O207" i="2"/>
  <c r="O736" i="2"/>
  <c r="O1719" i="2"/>
  <c r="O162" i="2"/>
  <c r="O2170" i="2"/>
  <c r="O2168" i="2"/>
  <c r="O571" i="2"/>
  <c r="O1416" i="2"/>
  <c r="O2565" i="2"/>
  <c r="O545" i="2"/>
  <c r="O2054" i="2"/>
  <c r="O1006" i="2"/>
  <c r="O717" i="2"/>
  <c r="O2346" i="2"/>
  <c r="O999" i="2"/>
  <c r="O2612" i="2"/>
  <c r="O652" i="2"/>
  <c r="O1011" i="2"/>
  <c r="O1990" i="2"/>
  <c r="O2250" i="2"/>
  <c r="O2420" i="2"/>
  <c r="O2104" i="2"/>
  <c r="O2576" i="2"/>
  <c r="O283" i="2"/>
  <c r="O1084" i="2"/>
  <c r="O1078" i="2"/>
  <c r="O486" i="2"/>
  <c r="O1734" i="2"/>
  <c r="O1240" i="2"/>
  <c r="O2505" i="2"/>
  <c r="O590" i="2"/>
  <c r="O2731" i="2"/>
  <c r="O585" i="2"/>
  <c r="O2744" i="2"/>
  <c r="O49" i="2"/>
  <c r="O1690" i="2"/>
  <c r="O172" i="2"/>
  <c r="O1824" i="2"/>
  <c r="O1994" i="2"/>
  <c r="O1188" i="2"/>
  <c r="O2599" i="2"/>
  <c r="O2518" i="2"/>
  <c r="O132" i="2"/>
  <c r="O1613" i="2"/>
  <c r="O870" i="2"/>
  <c r="O1629" i="2"/>
  <c r="O1659" i="2"/>
  <c r="O1468" i="2"/>
  <c r="O2460" i="2"/>
  <c r="O2520" i="2"/>
  <c r="O1611" i="2"/>
  <c r="O1654" i="2"/>
  <c r="O2554" i="2"/>
  <c r="O936" i="2"/>
  <c r="O1863" i="2"/>
  <c r="O657" i="2"/>
  <c r="O342" i="2"/>
  <c r="O1766" i="2"/>
  <c r="O2447" i="2"/>
  <c r="O1776" i="2"/>
  <c r="O2542" i="2"/>
  <c r="O2974" i="2"/>
  <c r="O324" i="2"/>
  <c r="O1454" i="2"/>
  <c r="O2840" i="2"/>
  <c r="O1751" i="2"/>
  <c r="O2507" i="2"/>
  <c r="O330" i="2"/>
  <c r="O2844" i="2"/>
  <c r="O234" i="2"/>
  <c r="O2411" i="2"/>
  <c r="O2561" i="2"/>
  <c r="O993" i="2"/>
  <c r="O1343" i="2"/>
  <c r="O2363" i="2"/>
  <c r="O1931" i="2"/>
  <c r="O2140" i="2"/>
  <c r="O2361" i="2"/>
  <c r="O1842" i="2"/>
  <c r="O601" i="2"/>
  <c r="O1434" i="2"/>
  <c r="O943" i="2"/>
  <c r="O2983" i="2"/>
  <c r="O1861" i="2"/>
  <c r="O19" i="2"/>
  <c r="O425" i="2"/>
  <c r="O2226" i="2"/>
  <c r="O2485" i="2"/>
  <c r="O874" i="2"/>
  <c r="O704" i="2"/>
  <c r="O2808" i="2"/>
  <c r="O2823" i="2"/>
  <c r="O846" i="2"/>
  <c r="O336" i="2"/>
  <c r="O2304" i="2"/>
  <c r="O2059" i="2"/>
  <c r="O1697" i="2"/>
  <c r="O2714" i="2"/>
  <c r="O1964" i="2"/>
  <c r="O862" i="2"/>
  <c r="O2349" i="2"/>
  <c r="O141" i="2"/>
  <c r="O2607" i="2"/>
  <c r="O1440" i="2"/>
  <c r="O1930" i="2"/>
  <c r="O2966" i="2"/>
  <c r="O1394" i="2"/>
  <c r="O1371" i="2"/>
  <c r="O908" i="2"/>
  <c r="O34" i="2"/>
  <c r="O746" i="2"/>
  <c r="O2946" i="2"/>
  <c r="O3031" i="2"/>
  <c r="O1425" i="2"/>
  <c r="O2914" i="2"/>
  <c r="O2701" i="2"/>
  <c r="O2887" i="2"/>
  <c r="O1365" i="2"/>
  <c r="O1669" i="2"/>
  <c r="O887" i="2"/>
  <c r="O1731" i="2"/>
  <c r="O388" i="2"/>
  <c r="O2992" i="2"/>
  <c r="O3021" i="2"/>
  <c r="O2787" i="2"/>
  <c r="O838" i="2"/>
  <c r="O2941" i="2"/>
  <c r="O237" i="2"/>
  <c r="O290" i="2"/>
  <c r="O2410" i="2"/>
  <c r="O2115" i="2"/>
  <c r="O1085" i="2"/>
  <c r="O807" i="2"/>
  <c r="O312" i="2"/>
  <c r="O2024" i="2"/>
  <c r="O1887" i="2"/>
  <c r="O518" i="2"/>
  <c r="O372" i="2"/>
  <c r="O1648" i="2"/>
  <c r="O2642" i="2"/>
  <c r="O1472" i="2"/>
  <c r="O3040" i="2"/>
  <c r="O2578" i="2"/>
  <c r="O1765" i="2"/>
  <c r="O1586" i="2"/>
  <c r="O1245" i="2"/>
  <c r="O1864" i="2"/>
  <c r="O1934" i="2"/>
  <c r="O2727" i="2"/>
  <c r="O1724" i="2"/>
  <c r="O947" i="2"/>
  <c r="O3014" i="2"/>
  <c r="O2329" i="2"/>
  <c r="O1103" i="2"/>
  <c r="O1830" i="2"/>
  <c r="O1304" i="2"/>
  <c r="O2780" i="2"/>
  <c r="O2279" i="2"/>
  <c r="O194" i="2"/>
  <c r="O1702" i="2"/>
  <c r="O1367" i="2"/>
  <c r="O1439" i="2"/>
  <c r="O203" i="2"/>
  <c r="O1283" i="2"/>
  <c r="O629" i="2"/>
  <c r="O2120" i="2"/>
  <c r="O2184" i="2"/>
  <c r="O1119" i="2"/>
  <c r="O2156" i="2"/>
  <c r="O1612" i="2"/>
  <c r="O2013" i="2"/>
  <c r="O1779" i="2"/>
  <c r="O1592" i="2"/>
  <c r="O1194" i="2"/>
  <c r="O1857" i="2"/>
  <c r="O2288" i="2"/>
  <c r="O598" i="2"/>
  <c r="O1231" i="2"/>
  <c r="O2326" i="2"/>
  <c r="O1388" i="2"/>
  <c r="O1190" i="2"/>
  <c r="O360" i="2"/>
  <c r="O1550" i="2"/>
  <c r="O1418" i="2"/>
  <c r="O1211" i="2"/>
  <c r="O2052" i="2"/>
  <c r="O1316" i="2"/>
  <c r="O127" i="2"/>
  <c r="O210" i="2"/>
  <c r="O805" i="2"/>
  <c r="O1764" i="2"/>
  <c r="O2882" i="2"/>
  <c r="O2228" i="2"/>
  <c r="O3008" i="2"/>
  <c r="O556" i="2"/>
  <c r="O2257" i="2"/>
  <c r="O1306" i="2"/>
  <c r="O3002" i="2"/>
  <c r="O1442" i="2"/>
  <c r="O640" i="2"/>
  <c r="O1020" i="2"/>
  <c r="O1323" i="2"/>
  <c r="O1329" i="2"/>
  <c r="O2389" i="2"/>
  <c r="O371" i="2"/>
  <c r="O59" i="2"/>
  <c r="O557" i="2"/>
  <c r="O2545" i="2"/>
  <c r="O990" i="2"/>
  <c r="O2233" i="2"/>
  <c r="O731" i="2"/>
  <c r="O273" i="2"/>
  <c r="O1463" i="2"/>
  <c r="O661" i="2"/>
  <c r="O1970" i="2"/>
  <c r="O1985" i="2"/>
  <c r="O2274" i="2"/>
  <c r="O2802" i="2"/>
  <c r="O2020" i="2"/>
  <c r="O535" i="2"/>
  <c r="O2702" i="2"/>
  <c r="O912" i="2"/>
  <c r="O1665" i="2"/>
  <c r="O381" i="2"/>
  <c r="O2676" i="2"/>
  <c r="O743" i="2"/>
  <c r="O713" i="2"/>
  <c r="O201" i="2"/>
  <c r="O2225" i="2"/>
  <c r="O14" i="2"/>
  <c r="O2850" i="2"/>
  <c r="O2547" i="2"/>
  <c r="O845" i="2"/>
  <c r="O83" i="2"/>
  <c r="O1903" i="2"/>
  <c r="O2214" i="2"/>
  <c r="O1475" i="2"/>
  <c r="O2838" i="2"/>
  <c r="O1588" i="2"/>
  <c r="O1759" i="2"/>
  <c r="O692" i="2"/>
  <c r="O1518" i="2"/>
  <c r="O239" i="2"/>
  <c r="O920" i="2"/>
  <c r="O309" i="2"/>
  <c r="O1906" i="2"/>
  <c r="O1744" i="2"/>
  <c r="O863" i="2"/>
  <c r="O390" i="2"/>
  <c r="O2556" i="2"/>
  <c r="O2393" i="2"/>
  <c r="O1050" i="2"/>
  <c r="O2269" i="2"/>
  <c r="O2251" i="2"/>
  <c r="O2651" i="2"/>
  <c r="O539" i="2"/>
  <c r="O2159" i="2"/>
  <c r="O507" i="2"/>
  <c r="O1309" i="2"/>
  <c r="O2356" i="2"/>
  <c r="O2963" i="2"/>
  <c r="O2896" i="2"/>
  <c r="O626" i="2"/>
  <c r="O134" i="2"/>
  <c r="O111" i="2"/>
  <c r="O511" i="2"/>
  <c r="O991" i="2"/>
  <c r="O788" i="2"/>
  <c r="O1022" i="2"/>
  <c r="O452" i="2"/>
  <c r="O554" i="2"/>
  <c r="O1092" i="2"/>
  <c r="O2487" i="2"/>
  <c r="O1821" i="2"/>
  <c r="O1001" i="2"/>
  <c r="O2724" i="2"/>
  <c r="O2397" i="2"/>
  <c r="O226" i="2"/>
  <c r="O1053" i="2"/>
  <c r="O232" i="2"/>
  <c r="O1037" i="2"/>
  <c r="O1239" i="2"/>
  <c r="O2944" i="2"/>
  <c r="O262" i="2"/>
  <c r="O953" i="2"/>
  <c r="O1604" i="2"/>
  <c r="O446" i="2"/>
  <c r="O606" i="2"/>
  <c r="O1988" i="2"/>
  <c r="O1625" i="2"/>
  <c r="O1632" i="2"/>
  <c r="O780" i="2"/>
  <c r="O2236" i="2"/>
  <c r="O844" i="2"/>
  <c r="O443" i="2"/>
  <c r="O2171" i="2"/>
  <c r="O2408" i="2"/>
  <c r="O2160" i="2"/>
  <c r="O2231" i="2"/>
  <c r="O2306" i="2"/>
  <c r="O275" i="2"/>
  <c r="O2038" i="2"/>
  <c r="O720" i="2"/>
  <c r="O2220" i="2"/>
  <c r="O2200" i="2"/>
  <c r="O1150" i="2"/>
  <c r="O684" i="2"/>
  <c r="O633" i="2"/>
  <c r="O2864" i="2"/>
  <c r="O1235" i="2"/>
  <c r="O2860" i="2"/>
  <c r="O898" i="2"/>
  <c r="O618" i="2"/>
  <c r="O801" i="2"/>
  <c r="O610" i="2"/>
  <c r="O1106" i="2"/>
  <c r="O2879" i="2"/>
  <c r="O2058" i="2"/>
  <c r="O465" i="2"/>
  <c r="O1800" i="2"/>
  <c r="O484" i="2"/>
  <c r="O1810" i="2"/>
  <c r="O2495" i="2"/>
  <c r="O1333" i="2"/>
  <c r="O1141" i="2"/>
  <c r="O1244" i="2"/>
  <c r="O1093" i="2"/>
  <c r="O1781" i="2"/>
  <c r="O762" i="2"/>
  <c r="O2414" i="2"/>
  <c r="O1772" i="2"/>
  <c r="O179" i="2"/>
  <c r="O2813" i="2"/>
  <c r="O2848" i="2"/>
  <c r="O1593" i="2"/>
  <c r="O878" i="2"/>
  <c r="O2468" i="2"/>
  <c r="O2139" i="2"/>
  <c r="O1187" i="2"/>
  <c r="O2938" i="2"/>
  <c r="O2155" i="2"/>
  <c r="O2654" i="2"/>
  <c r="O2668" i="2"/>
  <c r="O2783" i="2"/>
  <c r="O318" i="2"/>
  <c r="O2014" i="2"/>
  <c r="O1267" i="2"/>
  <c r="O1466" i="2"/>
  <c r="O1576" i="2"/>
  <c r="O1862" i="2"/>
  <c r="O404" i="2"/>
  <c r="O2715" i="2"/>
  <c r="O89" i="2"/>
  <c r="O1621" i="2"/>
  <c r="O2572" i="2"/>
  <c r="O1681" i="2"/>
  <c r="O2669" i="2"/>
  <c r="O1786" i="2"/>
  <c r="O2093" i="2"/>
  <c r="O799" i="2"/>
  <c r="O1855" i="2"/>
  <c r="O406" i="2"/>
  <c r="O389" i="2"/>
  <c r="O940" i="2"/>
  <c r="O1115" i="2"/>
  <c r="O2450" i="2"/>
  <c r="O1025" i="2"/>
  <c r="O1993" i="2"/>
  <c r="O5" i="2"/>
  <c r="O1560" i="2"/>
  <c r="O802" i="2"/>
  <c r="O2766" i="2"/>
  <c r="O2735" i="2"/>
  <c r="O167" i="2"/>
  <c r="O195" i="2"/>
  <c r="O1201" i="2"/>
  <c r="O2557" i="2"/>
  <c r="O1939" i="2"/>
  <c r="O2247" i="2"/>
  <c r="O1570" i="2"/>
  <c r="O2335" i="2"/>
  <c r="O1820" i="2"/>
  <c r="O2950" i="2"/>
  <c r="O2674" i="2"/>
  <c r="O2267" i="2"/>
  <c r="O1872" i="2"/>
  <c r="O2266" i="2"/>
  <c r="O103" i="2"/>
  <c r="O2500" i="2"/>
  <c r="O1236" i="2"/>
  <c r="O2795" i="2"/>
  <c r="O1372" i="2"/>
  <c r="O569" i="2"/>
  <c r="O61" i="2"/>
  <c r="O1342" i="2"/>
  <c r="O1642" i="2"/>
  <c r="O3006" i="2"/>
  <c r="O2426" i="2"/>
  <c r="O2295" i="2"/>
  <c r="O2876" i="2"/>
  <c r="O2071" i="2"/>
  <c r="O1146" i="2"/>
  <c r="O2527" i="2"/>
  <c r="O2788" i="2"/>
  <c r="O2176" i="2"/>
  <c r="O804" i="2"/>
  <c r="O341" i="2"/>
  <c r="O2903" i="2"/>
  <c r="O1451" i="2"/>
  <c r="O2785" i="2"/>
  <c r="O2695" i="2"/>
  <c r="O2149" i="2"/>
  <c r="O2919" i="2"/>
  <c r="O3025" i="2"/>
  <c r="O1063" i="2"/>
  <c r="O2961" i="2"/>
  <c r="O62" i="2"/>
  <c r="O2005" i="2"/>
  <c r="O2846" i="2"/>
  <c r="O1873" i="2"/>
  <c r="O2931" i="2"/>
  <c r="O1052" i="2"/>
  <c r="O1331" i="2"/>
  <c r="O2018" i="2"/>
  <c r="O1166" i="2"/>
  <c r="O230" i="2"/>
  <c r="O2822" i="2"/>
  <c r="O365" i="2"/>
  <c r="O2682" i="2"/>
  <c r="O1672" i="2"/>
  <c r="O997" i="2"/>
  <c r="O227" i="2"/>
  <c r="O2429" i="2"/>
  <c r="O2875" i="2"/>
  <c r="O2067" i="2"/>
  <c r="O353" i="2"/>
  <c r="O2148" i="2"/>
  <c r="O1005" i="2"/>
  <c r="O403" i="2"/>
  <c r="O1511" i="2"/>
  <c r="O6" i="2"/>
  <c r="O281" i="2"/>
  <c r="O1717" i="2"/>
  <c r="O809" i="2"/>
  <c r="O1869" i="2"/>
  <c r="O705" i="2"/>
  <c r="O2605" i="2"/>
  <c r="O2949" i="2"/>
  <c r="O1972" i="2"/>
  <c r="O1607" i="2"/>
  <c r="O2540" i="2"/>
  <c r="O1453" i="2"/>
  <c r="O1660" i="2"/>
  <c r="O293" i="2"/>
  <c r="O1508" i="2"/>
  <c r="O1131" i="2"/>
  <c r="O2324" i="2"/>
  <c r="O1258" i="2"/>
  <c r="O1293" i="2"/>
  <c r="O783" i="2"/>
  <c r="O2743" i="2"/>
  <c r="O1968" i="2"/>
  <c r="O2222" i="2"/>
  <c r="O2873" i="2"/>
  <c r="O2688" i="2"/>
  <c r="O551" i="2"/>
  <c r="O2075" i="2"/>
  <c r="O969" i="2"/>
  <c r="O1221" i="2"/>
  <c r="O499" i="2"/>
  <c r="O477" i="2"/>
  <c r="O42" i="2"/>
  <c r="O2259" i="2"/>
  <c r="O2048" i="2"/>
  <c r="O1723" i="2"/>
  <c r="O1692" i="2"/>
  <c r="O463" i="2"/>
  <c r="O2506" i="2"/>
  <c r="O2922" i="2"/>
  <c r="O1544" i="2"/>
  <c r="O2252" i="2"/>
  <c r="O1334" i="2"/>
  <c r="O242" i="2"/>
  <c r="O2717" i="2"/>
  <c r="O2245" i="2"/>
  <c r="O420" i="2"/>
  <c r="O1163" i="2"/>
  <c r="O763" i="2"/>
  <c r="O2868" i="2"/>
  <c r="O790" i="2"/>
  <c r="O2620" i="2"/>
  <c r="O1191" i="2"/>
  <c r="O1784" i="2"/>
  <c r="O840" i="2"/>
  <c r="O1497" i="2"/>
  <c r="O68" i="2"/>
  <c r="O698" i="2"/>
  <c r="O660" i="2"/>
  <c r="O2221" i="2"/>
  <c r="O1736" i="2"/>
  <c r="O2552" i="2"/>
  <c r="O2742" i="2"/>
  <c r="O190" i="2"/>
  <c r="O2667" i="2"/>
  <c r="O753" i="2"/>
  <c r="O2439" i="2"/>
  <c r="O2298" i="2"/>
  <c r="O1317" i="2"/>
  <c r="O1189" i="2"/>
  <c r="O1535" i="2"/>
  <c r="O1894" i="2"/>
  <c r="O2745" i="2"/>
  <c r="O2863" i="2"/>
  <c r="O2849" i="2"/>
  <c r="O1048" i="2"/>
  <c r="O1682" i="2"/>
  <c r="O236" i="2"/>
  <c r="O1691" i="2"/>
  <c r="O2600" i="2"/>
  <c r="O2993" i="2"/>
  <c r="O2398" i="2"/>
  <c r="O3041" i="2"/>
  <c r="O2178" i="2"/>
  <c r="O580" i="2"/>
  <c r="O125" i="2"/>
  <c r="O1032" i="2"/>
  <c r="O2936" i="2"/>
  <c r="O664" i="2"/>
  <c r="O2558" i="2"/>
  <c r="O2333" i="2"/>
  <c r="O1841" i="2"/>
  <c r="O1748" i="2"/>
  <c r="O2318" i="2"/>
  <c r="O1027" i="2"/>
  <c r="O592" i="2"/>
  <c r="O2559" i="2"/>
  <c r="O368" i="2"/>
  <c r="O2158" i="2"/>
  <c r="O3022" i="2"/>
  <c r="O308" i="2"/>
  <c r="O1376" i="2"/>
  <c r="O131" i="2"/>
  <c r="O2930" i="2"/>
  <c r="O2511" i="2"/>
  <c r="O2334" i="2"/>
  <c r="O1575" i="2"/>
  <c r="O2277" i="2"/>
  <c r="O1538" i="2"/>
  <c r="O1868" i="2"/>
  <c r="O2639" i="2"/>
  <c r="O1996" i="2"/>
  <c r="O1951" i="2"/>
  <c r="O2689" i="2"/>
  <c r="O1091" i="2"/>
  <c r="O2589" i="2"/>
  <c r="O2905" i="2"/>
  <c r="O1252" i="2"/>
  <c r="O105" i="2"/>
  <c r="O1380" i="2"/>
  <c r="O2165" i="2"/>
  <c r="O2392" i="2"/>
  <c r="O822" i="2"/>
  <c r="O53" i="2"/>
  <c r="O2294" i="2"/>
  <c r="O2484" i="2"/>
  <c r="O2310" i="2"/>
  <c r="O423" i="2"/>
  <c r="O1761" i="2"/>
  <c r="O2570" i="2"/>
  <c r="O1169" i="2"/>
  <c r="O1428" i="2"/>
  <c r="O1261" i="2"/>
  <c r="O1251" i="2"/>
  <c r="O583" i="2"/>
  <c r="O314" i="2"/>
  <c r="O395" i="2"/>
  <c r="O1100" i="2"/>
  <c r="O1330" i="2"/>
  <c r="O461" i="2"/>
  <c r="O348" i="2"/>
  <c r="O2523" i="2"/>
  <c r="O1704" i="2"/>
  <c r="O2354" i="2"/>
  <c r="O1739" i="2"/>
  <c r="O1825" i="2"/>
  <c r="O468" i="2"/>
  <c r="O46" i="2"/>
  <c r="O1446" i="2"/>
  <c r="O1368" i="2"/>
  <c r="O453" i="2"/>
  <c r="O386" i="2"/>
  <c r="O217" i="2"/>
  <c r="O64" i="2"/>
  <c r="O666" i="2"/>
  <c r="O1199" i="2"/>
  <c r="O725" i="2"/>
  <c r="O1135" i="2"/>
  <c r="O1278" i="2"/>
  <c r="O1849" i="2"/>
  <c r="O2000" i="2"/>
  <c r="O1760" i="2"/>
  <c r="O2537" i="2"/>
  <c r="O2671" i="2"/>
  <c r="O875" i="2"/>
  <c r="O1398" i="2"/>
  <c r="O2541" i="2"/>
  <c r="O1730" i="2"/>
  <c r="O577" i="2"/>
  <c r="O1250" i="2"/>
  <c r="O1262" i="2"/>
  <c r="O84" i="2"/>
  <c r="O1526" i="2"/>
  <c r="O2707" i="2"/>
  <c r="O1839" i="2"/>
  <c r="O850" i="2"/>
  <c r="O791" i="2"/>
  <c r="O1879" i="2"/>
  <c r="O1034" i="2"/>
  <c r="O2998" i="2"/>
  <c r="O899" i="2"/>
  <c r="O707" i="2"/>
  <c r="O2134" i="2"/>
  <c r="O1643" i="2"/>
  <c r="O937" i="2"/>
  <c r="O2387" i="2"/>
  <c r="O421" i="2"/>
  <c r="O1249" i="2"/>
  <c r="O2179" i="2"/>
  <c r="O361" i="2"/>
  <c r="O1727" i="2"/>
  <c r="O1948" i="2"/>
  <c r="O23" i="2"/>
  <c r="O858" i="2"/>
  <c r="O3026" i="2"/>
  <c r="O1530" i="2"/>
  <c r="O1318" i="2"/>
  <c r="O1132" i="2"/>
  <c r="O1361" i="2"/>
  <c r="O540" i="2"/>
  <c r="O722" i="2"/>
  <c r="O1259" i="2"/>
  <c r="O2253" i="2"/>
  <c r="O2293" i="2"/>
  <c r="O1409" i="2"/>
  <c r="O1347" i="2"/>
  <c r="O544" i="2"/>
  <c r="O1279" i="2"/>
  <c r="O489" i="2"/>
  <c r="O1775" i="2"/>
  <c r="O2012" i="2"/>
  <c r="O2913" i="2"/>
  <c r="O2449" i="2"/>
  <c r="O11" i="2"/>
  <c r="O166" i="2"/>
  <c r="O681" i="2"/>
  <c r="O1324" i="2"/>
  <c r="O1069" i="2"/>
  <c r="O2007" i="2"/>
  <c r="O85" i="2"/>
  <c r="O2219" i="2"/>
  <c r="O1895" i="2"/>
  <c r="O1803" i="2"/>
  <c r="O16" i="2"/>
  <c r="O2560" i="2"/>
  <c r="O2003" i="2"/>
  <c r="O1699" i="2"/>
  <c r="O17" i="2"/>
  <c r="O1673" i="2"/>
  <c r="O1485" i="2"/>
  <c r="O810" i="2"/>
  <c r="O2185" i="2"/>
  <c r="O2099" i="2"/>
  <c r="O1095" i="2"/>
  <c r="O1369" i="2"/>
  <c r="O851" i="2"/>
  <c r="O505" i="2"/>
  <c r="O1081" i="2"/>
  <c r="O311" i="2"/>
  <c r="O2562" i="2"/>
  <c r="O686" i="2"/>
  <c r="O2289" i="2"/>
  <c r="O2167" i="2"/>
  <c r="O1983" i="2"/>
  <c r="O413" i="2"/>
  <c r="O1600" i="2"/>
  <c r="O1186" i="2"/>
  <c r="O2763" i="2"/>
  <c r="O1494" i="2"/>
  <c r="O703" i="2"/>
  <c r="O2338" i="2"/>
  <c r="O1377" i="2"/>
  <c r="O2580" i="2"/>
  <c r="O2064" i="2"/>
  <c r="O3001" i="2"/>
  <c r="O566" i="2"/>
  <c r="O833" i="2"/>
  <c r="O2920" i="2"/>
  <c r="O1164" i="2"/>
  <c r="O58" i="2"/>
  <c r="O188" i="2"/>
  <c r="O1505" i="2"/>
  <c r="O2031" i="2"/>
  <c r="O1740" i="2"/>
  <c r="O931" i="2"/>
  <c r="O578" i="2"/>
  <c r="O2925" i="2"/>
  <c r="O2818" i="2"/>
  <c r="O573" i="2"/>
  <c r="O346" i="2"/>
  <c r="O1795" i="2"/>
  <c r="O1174" i="2"/>
  <c r="O2157" i="2"/>
  <c r="O1755" i="2"/>
  <c r="O970" i="2"/>
  <c r="O2897" i="2"/>
  <c r="O3009" i="2"/>
  <c r="O2143" i="2"/>
  <c r="O2153" i="2"/>
  <c r="O1946" i="2"/>
  <c r="O2084" i="2"/>
  <c r="O2640" i="2"/>
  <c r="O44" i="2"/>
  <c r="O2297" i="2"/>
  <c r="O2425" i="2"/>
  <c r="O1137" i="2"/>
  <c r="O156" i="2"/>
  <c r="O1223" i="2"/>
  <c r="O2341" i="2"/>
  <c r="O3018" i="2"/>
  <c r="O1693" i="2"/>
  <c r="O1977" i="2"/>
  <c r="O1710" i="2"/>
  <c r="O454" i="2"/>
  <c r="O561" i="2"/>
  <c r="O1486" i="2"/>
  <c r="O1406" i="2"/>
  <c r="O1387" i="2"/>
  <c r="O2584" i="2"/>
  <c r="O2207" i="2"/>
  <c r="O1726" i="2"/>
  <c r="O317" i="2"/>
  <c r="O75" i="2"/>
  <c r="O2618" i="2"/>
  <c r="O2568" i="2"/>
  <c r="O998" i="2"/>
  <c r="O1921" i="2"/>
  <c r="O2" i="2"/>
  <c r="O2403" i="2"/>
  <c r="O2911" i="2"/>
  <c r="O416" i="2"/>
  <c r="O1852" i="2"/>
  <c r="O880" i="2"/>
  <c r="O1506" i="2"/>
  <c r="O1975" i="2"/>
  <c r="O1182" i="2"/>
  <c r="O12" i="2"/>
  <c r="O954" i="2"/>
  <c r="O849" i="2"/>
  <c r="O2229" i="2"/>
  <c r="O69" i="2"/>
  <c r="O264" i="2"/>
  <c r="O434" i="2"/>
  <c r="O221" i="2"/>
  <c r="O729" i="2"/>
  <c r="O2218" i="2"/>
  <c r="O2362" i="2"/>
  <c r="O490" i="2"/>
  <c r="O2888" i="2"/>
  <c r="O86" i="2"/>
  <c r="O1812" i="2"/>
  <c r="O596" i="2"/>
  <c r="O527" i="2"/>
  <c r="O2352" i="2"/>
  <c r="O2197" i="2"/>
  <c r="O564" i="2"/>
  <c r="O721" i="2"/>
  <c r="O39" i="2"/>
  <c r="O2609" i="2"/>
  <c r="O968" i="2"/>
  <c r="O2357" i="2"/>
  <c r="O1313" i="2"/>
  <c r="O2216" i="2"/>
  <c r="O303" i="2"/>
  <c r="O1320" i="2"/>
  <c r="O1314" i="2"/>
  <c r="O2413" i="2"/>
  <c r="O2009" i="2"/>
  <c r="O1404" i="2"/>
  <c r="O2129" i="2"/>
  <c r="O2778" i="2"/>
  <c r="O2386" i="2"/>
  <c r="O2821" i="2"/>
  <c r="O2039" i="2"/>
  <c r="O1792" i="2"/>
  <c r="O2008" i="2"/>
  <c r="O1041" i="2"/>
  <c r="O1018" i="2"/>
  <c r="O1470" i="2"/>
  <c r="O1126" i="2"/>
  <c r="O724" i="2"/>
  <c r="O1955" i="2"/>
  <c r="O1449" i="2"/>
  <c r="O599" i="2"/>
  <c r="O2016" i="2"/>
  <c r="O2022" i="2"/>
  <c r="O223" i="2"/>
  <c r="O794" i="2"/>
  <c r="O2767" i="2"/>
  <c r="O815" i="2"/>
  <c r="O2268" i="2"/>
  <c r="O636" i="2"/>
  <c r="O956" i="2"/>
  <c r="O1875" i="2"/>
  <c r="O1523" i="2"/>
  <c r="O456" i="2"/>
  <c r="O286" i="2"/>
  <c r="O326" i="2"/>
  <c r="O2932" i="2"/>
  <c r="O2137" i="2"/>
  <c r="O2994" i="2"/>
  <c r="O764" i="2"/>
  <c r="O1402" i="2"/>
  <c r="O1438" i="2"/>
  <c r="O635" i="2"/>
  <c r="O1510" i="2"/>
  <c r="O1631" i="2"/>
  <c r="O2836" i="2"/>
  <c r="O2898" i="2"/>
  <c r="O1070" i="2"/>
  <c r="O2553" i="2"/>
  <c r="O1253" i="2"/>
  <c r="O691" i="2"/>
  <c r="O972" i="2"/>
  <c r="O2892" i="2"/>
  <c r="O2417" i="2"/>
  <c r="O677" i="2"/>
  <c r="O644" i="2"/>
  <c r="O2435" i="2"/>
  <c r="O2812" i="2"/>
  <c r="O380" i="2"/>
  <c r="O982" i="2"/>
  <c r="O2467" i="2"/>
  <c r="O2880" i="2"/>
  <c r="O831" i="2"/>
  <c r="O2548" i="2"/>
  <c r="O1720" i="2"/>
  <c r="O1160" i="2"/>
  <c r="O1200" i="2"/>
  <c r="O408" i="2"/>
  <c r="O608" i="2"/>
  <c r="O823" i="2"/>
  <c r="O482" i="2"/>
  <c r="O1155" i="2"/>
  <c r="O2183" i="2"/>
  <c r="O1495" i="2"/>
  <c r="O216" i="2"/>
  <c r="O1046" i="2"/>
  <c r="O2195" i="2"/>
  <c r="O151" i="2"/>
  <c r="O1599" i="2"/>
  <c r="O1986" i="2"/>
  <c r="O48" i="2"/>
  <c r="O2732" i="2"/>
  <c r="O514" i="2"/>
  <c r="O1436" i="2"/>
  <c r="O2811" i="2"/>
  <c r="O9" i="2"/>
  <c r="O1161" i="2"/>
  <c r="O1714" i="2"/>
  <c r="O193" i="2"/>
  <c r="O1920" i="2"/>
  <c r="O1461" i="2"/>
  <c r="O2977" i="2"/>
  <c r="O2470" i="2"/>
  <c r="O2042" i="2"/>
  <c r="O1143" i="2"/>
  <c r="O206" i="2"/>
  <c r="O2532" i="2"/>
  <c r="O90" i="2"/>
  <c r="O1035" i="2"/>
  <c r="O225" i="2"/>
  <c r="O2630" i="2"/>
  <c r="O449" i="2"/>
  <c r="O1900" i="2"/>
  <c r="O1319" i="2"/>
  <c r="O331" i="2"/>
  <c r="O1220" i="2"/>
  <c r="O1684" i="2"/>
  <c r="O2105" i="2"/>
  <c r="O2869" i="2"/>
  <c r="O1974" i="2"/>
  <c r="O2718" i="2"/>
  <c r="O411" i="2"/>
  <c r="O1241" i="2"/>
  <c r="O38" i="2"/>
  <c r="O1068" i="2"/>
  <c r="O1415" i="2"/>
  <c r="O306" i="2"/>
  <c r="O2320" i="2"/>
  <c r="O1953" i="2"/>
  <c r="O37" i="2"/>
  <c r="O2336" i="2"/>
  <c r="O2798" i="2"/>
  <c r="O3010" i="2"/>
  <c r="O2956" i="2"/>
  <c r="O1384" i="2"/>
  <c r="O708" i="2"/>
  <c r="O1238" i="2"/>
  <c r="O1366" i="2"/>
  <c r="O2981" i="2"/>
  <c r="O2391" i="2"/>
  <c r="O1374" i="2"/>
  <c r="O2784" i="2"/>
  <c r="O13" i="2"/>
  <c r="O1179" i="2"/>
  <c r="O2762" i="2"/>
  <c r="O891" i="2"/>
  <c r="O2127" i="2"/>
  <c r="O1094" i="2"/>
  <c r="O1096" i="2"/>
  <c r="O1412" i="2"/>
  <c r="O2307" i="2"/>
  <c r="O2332" i="2"/>
  <c r="O568" i="2"/>
  <c r="O1891" i="2"/>
  <c r="O1574" i="2"/>
  <c r="O1496" i="2"/>
  <c r="O2751" i="2"/>
  <c r="O1725" i="2"/>
  <c r="O839" i="2"/>
  <c r="O412" i="2"/>
  <c r="O1929" i="2"/>
  <c r="O436" i="2"/>
  <c r="O773" i="2"/>
  <c r="O852" i="2"/>
  <c r="O1473" i="2"/>
  <c r="O509" i="2"/>
  <c r="O1913" i="2"/>
  <c r="O1639" i="2"/>
  <c r="O1713" i="2"/>
  <c r="O267" i="2"/>
  <c r="O1038" i="2"/>
  <c r="O662" i="2"/>
  <c r="O916" i="2"/>
  <c r="O2473" i="2"/>
  <c r="O730" i="2"/>
  <c r="O2205" i="2"/>
  <c r="O2466" i="2"/>
  <c r="O977" i="2"/>
  <c r="O2190" i="2"/>
  <c r="O2535" i="2"/>
  <c r="O21" i="2"/>
  <c r="O1569" i="2"/>
  <c r="O2638" i="2"/>
  <c r="O779" i="2"/>
  <c r="O861" i="2"/>
  <c r="O2342" i="2"/>
  <c r="O209" i="2"/>
  <c r="O2703" i="2"/>
  <c r="O2374" i="2"/>
  <c r="O2604" i="2"/>
  <c r="O2747" i="2"/>
  <c r="O1790" i="2"/>
  <c r="O774" i="2"/>
  <c r="O1217" i="2"/>
  <c r="O895" i="2"/>
  <c r="O447" i="2"/>
  <c r="O2739" i="2"/>
  <c r="O1856" i="2"/>
  <c r="O2590" i="2"/>
  <c r="O1060" i="2"/>
  <c r="O597" i="2"/>
  <c r="O2006" i="2"/>
  <c r="O245" i="2"/>
  <c r="O35" i="2"/>
  <c r="O1049" i="2"/>
  <c r="O2051" i="2"/>
  <c r="O2457" i="2"/>
  <c r="O1507" i="2"/>
  <c r="O2100" i="2"/>
  <c r="O2996" i="2"/>
  <c r="O1482" i="2"/>
  <c r="O249" i="2"/>
  <c r="O1072" i="2"/>
  <c r="O945" i="2"/>
  <c r="O2680" i="2"/>
  <c r="O1696" i="2"/>
  <c r="O1969" i="2"/>
  <c r="O2308" i="2"/>
  <c r="O2837" i="2"/>
  <c r="O1885" i="2"/>
  <c r="O1557" i="2"/>
  <c r="O2401" i="2"/>
  <c r="O1998" i="2"/>
  <c r="O363" i="2"/>
  <c r="O1105" i="2"/>
  <c r="O1527" i="2"/>
  <c r="O1456" i="2"/>
  <c r="O2865" i="2"/>
  <c r="O638" i="2"/>
  <c r="O2388" i="2"/>
  <c r="O182" i="2"/>
  <c r="O1728" i="2"/>
  <c r="O1202" i="2"/>
  <c r="O1940" i="2"/>
  <c r="O798" i="2"/>
  <c r="O588" i="2"/>
  <c r="O2254" i="2"/>
  <c r="O2177" i="2"/>
  <c r="O892" i="2"/>
  <c r="O2068" i="2"/>
  <c r="O738" i="2"/>
  <c r="O1322" i="2"/>
  <c r="O65" i="2"/>
  <c r="O2076" i="2"/>
  <c r="O2370" i="2"/>
  <c r="O2144" i="2"/>
  <c r="O1519" i="2"/>
  <c r="O2081" i="2"/>
  <c r="O1602" i="2"/>
  <c r="O2174" i="2"/>
  <c r="O693" i="2"/>
  <c r="O2970" i="2"/>
  <c r="O2637" i="2"/>
  <c r="O385" i="2"/>
  <c r="O2350" i="2"/>
  <c r="O3005" i="2"/>
  <c r="O1356" i="2"/>
  <c r="O41" i="2"/>
  <c r="O1721" i="2"/>
  <c r="O424" i="2"/>
  <c r="O919" i="2"/>
  <c r="O1151" i="2"/>
  <c r="O3036" i="2"/>
  <c r="O1289" i="2"/>
  <c r="O1203" i="2"/>
  <c r="O2629" i="2"/>
  <c r="O1559" i="2"/>
  <c r="O2044" i="2"/>
  <c r="O1397" i="2"/>
  <c r="O1616" i="2"/>
  <c r="O1209" i="2"/>
  <c r="O1062" i="2"/>
  <c r="O1124" i="2"/>
  <c r="O1147" i="2"/>
  <c r="O185" i="2"/>
  <c r="O934" i="2"/>
  <c r="O882" i="2"/>
  <c r="O819" i="2"/>
  <c r="O1645" i="2"/>
  <c r="O2121" i="2"/>
  <c r="O567" i="2"/>
  <c r="O428" i="2"/>
  <c r="O2379" i="2"/>
  <c r="O607" i="2"/>
  <c r="O383" i="2"/>
  <c r="O1735" i="2"/>
  <c r="O2773" i="2"/>
  <c r="O1102" i="2"/>
  <c r="O382" i="2"/>
  <c r="O897" i="2"/>
  <c r="O27" i="2"/>
  <c r="O2083" i="2"/>
  <c r="O867" i="2"/>
  <c r="O739" i="2"/>
  <c r="O1884" i="2"/>
  <c r="O1933" i="2"/>
  <c r="O1321" i="2"/>
  <c r="O2090" i="2"/>
  <c r="O2677" i="2"/>
  <c r="O2521" i="2"/>
  <c r="O1937" i="2"/>
  <c r="O789" i="2"/>
  <c r="O1075" i="2"/>
  <c r="O47" i="2"/>
  <c r="O2508" i="2"/>
  <c r="O996" i="2"/>
  <c r="O728" i="2"/>
  <c r="O122" i="2"/>
  <c r="O1441" i="2"/>
  <c r="O716" i="2"/>
  <c r="O1828" i="2"/>
  <c r="O674" i="2"/>
  <c r="O430" i="2"/>
  <c r="O903" i="2"/>
  <c r="O1646" i="2"/>
  <c r="O377" i="2"/>
  <c r="O3028" i="2"/>
  <c r="O868" i="2"/>
  <c r="O183" i="2"/>
  <c r="O2730" i="2"/>
  <c r="O1030" i="2"/>
  <c r="O625" i="2"/>
  <c r="O1809" i="2"/>
  <c r="O612" i="2"/>
  <c r="O1481" i="2"/>
  <c r="O1978" i="2"/>
  <c r="O1116" i="2"/>
  <c r="O359" i="2"/>
  <c r="O302" i="2"/>
  <c r="O549" i="2"/>
  <c r="O1168" i="2"/>
  <c r="O1491" i="2"/>
  <c r="O2538" i="2"/>
  <c r="O1636" i="2"/>
  <c r="O1882" i="2"/>
  <c r="O376" i="2"/>
  <c r="O1539" i="2"/>
  <c r="O146" i="2"/>
  <c r="O574" i="2"/>
  <c r="O2173" i="2"/>
  <c r="O654" i="2"/>
  <c r="O2037" i="2"/>
  <c r="O1892" i="2"/>
  <c r="O2117" i="2"/>
  <c r="O1926" i="2"/>
  <c r="O2719" i="2"/>
  <c r="O126" i="2"/>
  <c r="O803" i="2"/>
  <c r="O2611" i="2"/>
  <c r="O10" i="2"/>
  <c r="O748" i="2"/>
  <c r="O292" i="2"/>
  <c r="O71" i="2"/>
  <c r="O22" i="2"/>
  <c r="O1942" i="2"/>
  <c r="O1263" i="2"/>
  <c r="O1256" i="2"/>
  <c r="O1671" i="2"/>
  <c r="O1866" i="2"/>
  <c r="O2407" i="2"/>
  <c r="O818" i="2"/>
  <c r="O1158" i="2"/>
  <c r="O2235" i="2"/>
  <c r="O2980" i="2"/>
  <c r="O1514" i="2"/>
  <c r="O857" i="2"/>
  <c r="O1210" i="2"/>
  <c r="O2383" i="2"/>
  <c r="O1448" i="2"/>
  <c r="O781" i="2"/>
  <c r="O2643" i="2"/>
  <c r="O2243" i="2"/>
  <c r="O1637" i="2"/>
  <c r="O2322" i="2"/>
  <c r="O2098" i="2"/>
  <c r="O2754" i="2"/>
  <c r="O915" i="2"/>
  <c r="O1536" i="2"/>
  <c r="O1064" i="2"/>
  <c r="O2082" i="2"/>
  <c r="O1737" i="2"/>
  <c r="O1016" i="2"/>
  <c r="O2111" i="2"/>
  <c r="O2917" i="2"/>
  <c r="O2384" i="2"/>
  <c r="O929" i="2"/>
  <c r="O1079" i="2"/>
  <c r="O2801" i="2"/>
  <c r="O905" i="2"/>
  <c r="O8" i="2"/>
  <c r="O231" i="2"/>
  <c r="O1156" i="2"/>
  <c r="O2498" i="2"/>
  <c r="O2686" i="2"/>
  <c r="O782" i="2"/>
  <c r="O1340" i="2"/>
  <c r="O414" i="2"/>
  <c r="O2546" i="2"/>
  <c r="O522" i="2"/>
  <c r="O1051" i="2"/>
  <c r="O2494" i="2"/>
  <c r="O2679" i="2"/>
  <c r="O981" i="2"/>
  <c r="O1610" i="2"/>
  <c r="O1813" i="2"/>
  <c r="O135" i="2"/>
  <c r="O1585" i="2"/>
  <c r="O2782" i="2"/>
  <c r="O2474" i="2"/>
  <c r="O2678" i="2"/>
  <c r="O2884" i="2"/>
  <c r="O2366" i="2"/>
  <c r="O1836" i="2"/>
  <c r="O1165" i="2"/>
  <c r="O1838" i="2"/>
  <c r="O459" i="2"/>
  <c r="O2657" i="2"/>
  <c r="O2705" i="2"/>
  <c r="O60" i="2"/>
  <c r="O687" i="2"/>
  <c r="O24" i="2"/>
  <c r="O2026" i="2"/>
  <c r="O497" i="2"/>
  <c r="O338" i="2"/>
  <c r="O137" i="2"/>
  <c r="O637" i="2"/>
  <c r="O344" i="2"/>
  <c r="O1729" i="2"/>
  <c r="O2634" i="2"/>
  <c r="O345" i="2"/>
  <c r="O1198" i="2"/>
  <c r="O1205" i="2"/>
  <c r="O1303" i="2"/>
  <c r="O440" i="2"/>
  <c r="O2526" i="2"/>
  <c r="O2122" i="2"/>
  <c r="O1043" i="2"/>
  <c r="O1853" i="2"/>
  <c r="O695" i="2"/>
  <c r="O2089" i="2"/>
  <c r="O572" i="2"/>
  <c r="O1170" i="2"/>
  <c r="O2088" i="2"/>
  <c r="O1915" i="2"/>
  <c r="O1542" i="2"/>
  <c r="O2900" i="2"/>
  <c r="O2934" i="2"/>
  <c r="O2305" i="2"/>
  <c r="O246" i="2"/>
  <c r="O2647" i="2"/>
  <c r="O723" i="2"/>
  <c r="O2736" i="2"/>
  <c r="O1957" i="2"/>
  <c r="O352" i="2"/>
  <c r="O354" i="2"/>
  <c r="O2459" i="2"/>
  <c r="O1413" i="2"/>
  <c r="O1846" i="2"/>
  <c r="O1255" i="2"/>
  <c r="O1214" i="2"/>
  <c r="O1581" i="2"/>
  <c r="O200" i="2"/>
  <c r="O1644" i="2"/>
  <c r="O2513" i="2"/>
  <c r="O2327" i="2"/>
  <c r="O1782" i="2"/>
  <c r="O530" i="2"/>
  <c r="O1447" i="2"/>
  <c r="O445" i="2"/>
  <c r="O1606" i="2"/>
  <c r="O847" i="2"/>
  <c r="O1061" i="2"/>
  <c r="O2453" i="2"/>
  <c r="O1845" i="2"/>
  <c r="O962" i="2"/>
  <c r="O1707" i="2"/>
  <c r="O2928" i="2"/>
  <c r="O437" i="2"/>
  <c r="O663" i="2"/>
  <c r="O2968" i="2"/>
  <c r="O1708" i="2"/>
  <c r="O2776" i="2"/>
  <c r="O700" i="2"/>
  <c r="O1396" i="2"/>
  <c r="O2581" i="2"/>
  <c r="O2452" i="2"/>
  <c r="O1437" i="2"/>
  <c r="O288" i="2"/>
  <c r="O2988" i="2"/>
  <c r="O2209" i="2"/>
  <c r="O2050" i="2"/>
  <c r="O1582" i="2"/>
  <c r="O864" i="2"/>
  <c r="O1829" i="2"/>
  <c r="O304" i="2"/>
  <c r="O523" i="2"/>
  <c r="O1312" i="2"/>
  <c r="O524" i="2"/>
  <c r="O2015" i="2"/>
  <c r="O493" i="2"/>
  <c r="O709" i="2"/>
  <c r="O107" i="2"/>
  <c r="O2080" i="2"/>
  <c r="O1274" i="2"/>
  <c r="O2343" i="2"/>
  <c r="O2348" i="2"/>
  <c r="O510" i="2"/>
  <c r="O1807" i="2"/>
  <c r="O1787" i="2"/>
  <c r="O2907" i="2"/>
  <c r="O187" i="2"/>
  <c r="O2232" i="2"/>
  <c r="O2313" i="2"/>
  <c r="O1042" i="2"/>
  <c r="O2626" i="2"/>
  <c r="O3039" i="2"/>
  <c r="O2261" i="2"/>
  <c r="O2489" i="2"/>
  <c r="O594" i="2"/>
  <c r="O1563" i="2"/>
  <c r="O928" i="2"/>
  <c r="O1183" i="2"/>
  <c r="O339" i="2"/>
  <c r="O817" i="2"/>
  <c r="O958" i="2"/>
  <c r="O148" i="2"/>
  <c r="O909" i="2"/>
  <c r="O1546" i="2"/>
  <c r="O1687" i="2"/>
  <c r="O2947" i="2"/>
  <c r="O124" i="2"/>
  <c r="O28" i="2"/>
  <c r="O579" i="2"/>
  <c r="O696" i="2"/>
  <c r="O2655" i="2"/>
  <c r="O776" i="2"/>
  <c r="O143" i="2"/>
  <c r="O785" i="2"/>
  <c r="O1207" i="2"/>
  <c r="O1793" i="2"/>
  <c r="O1788" i="2"/>
  <c r="O1275" i="2"/>
  <c r="O685" i="2"/>
  <c r="O2136" i="2"/>
  <c r="O2733" i="2"/>
  <c r="O624" i="2"/>
  <c r="O890" i="2"/>
  <c r="O1181" i="2"/>
  <c r="O1594" i="2"/>
  <c r="O2509" i="2"/>
  <c r="O2582" i="2"/>
  <c r="O690" i="2"/>
  <c r="O1688" i="2"/>
  <c r="O1109" i="2"/>
  <c r="O2415" i="2"/>
  <c r="O1814" i="2"/>
  <c r="O689" i="2"/>
  <c r="O1489" i="2"/>
  <c r="O2047" i="2"/>
  <c r="O1073" i="2"/>
  <c r="O2212" i="2"/>
  <c r="O531" i="2"/>
  <c r="O1794" i="2"/>
  <c r="O1877" i="2"/>
  <c r="O2419" i="2"/>
  <c r="O491" i="2"/>
  <c r="O2355" i="2"/>
  <c r="O1675" i="2"/>
  <c r="O2227" i="2"/>
  <c r="O133" i="2"/>
  <c r="O1619" i="2"/>
  <c r="O2135" i="2"/>
  <c r="O337" i="2"/>
  <c r="O718" i="2"/>
  <c r="O2510" i="2"/>
  <c r="O2340" i="2"/>
  <c r="O2987" i="2"/>
  <c r="O1572" i="2"/>
  <c r="O1791" i="2"/>
  <c r="O2311" i="2"/>
  <c r="O2321" i="2"/>
  <c r="O1580" i="2"/>
  <c r="O3024" i="2"/>
  <c r="O2369" i="2"/>
  <c r="O2116" i="2"/>
  <c r="O2442" i="2"/>
  <c r="O756" i="2"/>
  <c r="O1352" i="2"/>
  <c r="O668" i="2"/>
  <c r="O933" i="2"/>
  <c r="O285" i="2"/>
  <c r="O1373" i="2"/>
  <c r="O1874" i="2"/>
  <c r="O2586" i="2"/>
  <c r="O1541" i="2"/>
  <c r="O672" i="2"/>
  <c r="O2720" i="2"/>
  <c r="O313" i="2"/>
  <c r="O923" i="2"/>
  <c r="O1443" i="2"/>
  <c r="O2422" i="2"/>
  <c r="O1180" i="2"/>
  <c r="O369" i="2"/>
  <c r="O250" i="2"/>
  <c r="O1392" i="2"/>
  <c r="O2405" i="2"/>
  <c r="O129" i="2"/>
  <c r="O942" i="2"/>
  <c r="O316" i="2"/>
  <c r="O856" i="2"/>
  <c r="O375" i="2"/>
  <c r="O816" i="2"/>
  <c r="O320" i="2"/>
  <c r="O1176" i="2"/>
  <c r="O119" i="2"/>
  <c r="O2883" i="2"/>
  <c r="O455" i="2"/>
  <c r="O405" i="2"/>
  <c r="O1595" i="2"/>
  <c r="O1837" i="2"/>
  <c r="O1512" i="2"/>
  <c r="O2309" i="2"/>
  <c r="O2036" i="2"/>
  <c r="O1893" i="2"/>
  <c r="O1148" i="2"/>
  <c r="O2416" i="2"/>
  <c r="O2969" i="2"/>
  <c r="O1553" i="2"/>
  <c r="O295" i="2"/>
  <c r="O2841" i="2"/>
  <c r="O550" i="2"/>
  <c r="O1360" i="2"/>
  <c r="O529" i="2"/>
  <c r="O1467" i="2"/>
  <c r="O835" i="2"/>
  <c r="O2765" i="2"/>
  <c r="O1228" i="2"/>
  <c r="O1178" i="2"/>
  <c r="O40" i="2"/>
  <c r="O1649" i="2"/>
  <c r="O1144" i="2"/>
  <c r="O1266" i="2"/>
  <c r="O1524" i="2"/>
  <c r="O2594" i="2"/>
  <c r="O1562" i="2"/>
  <c r="O1031" i="2"/>
  <c r="O513" i="2"/>
  <c r="O2858" i="2"/>
  <c r="O1350" i="2"/>
  <c r="O893" i="2"/>
  <c r="O2271" i="2"/>
  <c r="O1130" i="2"/>
  <c r="O2943" i="2"/>
  <c r="O3" i="2"/>
  <c r="O2793" i="2"/>
  <c r="O1429" i="2"/>
  <c r="O244" i="2"/>
  <c r="O2659" i="2"/>
  <c r="O2265" i="2"/>
  <c r="O521" i="2"/>
  <c r="O1815" i="2"/>
  <c r="O1989" i="2"/>
  <c r="O1651" i="2"/>
  <c r="O503" i="2"/>
  <c r="O2713" i="2"/>
  <c r="O2142" i="2"/>
  <c r="O1706" i="2"/>
  <c r="O325" i="2"/>
  <c r="O1528" i="2"/>
  <c r="O1281" i="2"/>
  <c r="O859" i="2"/>
  <c r="O2360" i="2"/>
  <c r="O658" i="2"/>
  <c r="O2867" i="2"/>
  <c r="O2750" i="2"/>
  <c r="O2575" i="2"/>
  <c r="O2074" i="2"/>
  <c r="O1961" i="2"/>
  <c r="O715" i="2"/>
  <c r="O930" i="2"/>
  <c r="O643" i="2"/>
  <c r="O2237" i="2"/>
  <c r="O154" i="2"/>
  <c r="O2421" i="2"/>
  <c r="O1216" i="2"/>
  <c r="O2323" i="2"/>
  <c r="O1012" i="2"/>
  <c r="O2660" i="2"/>
  <c r="O642" i="2"/>
  <c r="O841" i="2"/>
  <c r="O199" i="2"/>
  <c r="O1556" i="2"/>
  <c r="O351" i="2"/>
  <c r="O255" i="2"/>
  <c r="O2929" i="2"/>
  <c r="O3020" i="2"/>
  <c r="O2412" i="2"/>
  <c r="O149" i="2"/>
  <c r="O2312" i="2"/>
  <c r="O683" i="2"/>
  <c r="O2881" i="2"/>
  <c r="O1375" i="2"/>
  <c r="O754" i="2"/>
  <c r="O1848" i="2"/>
  <c r="O2927" i="2"/>
  <c r="O1533" i="2"/>
  <c r="O241" i="2"/>
  <c r="O1888" i="2"/>
  <c r="O1355" i="2"/>
  <c r="O1620" i="2"/>
  <c r="O2614" i="2"/>
  <c r="O884" i="2"/>
  <c r="O2588" i="2"/>
  <c r="O3037" i="2"/>
  <c r="O1711" i="2"/>
  <c r="O2524" i="2"/>
  <c r="O1758" i="2"/>
  <c r="O1076" i="2"/>
  <c r="O335" i="2"/>
  <c r="O4" i="2"/>
  <c r="O7" i="2"/>
  <c r="O2760" i="2"/>
  <c r="O673" i="2"/>
  <c r="O1098" i="2"/>
  <c r="O927" i="2"/>
  <c r="O419" i="2"/>
  <c r="O1753" i="2"/>
  <c r="O961" i="2"/>
  <c r="O76" i="2"/>
  <c r="O159" i="2"/>
  <c r="O604" i="2"/>
  <c r="O153" i="2"/>
  <c r="O694" i="2"/>
  <c r="O792" i="2"/>
  <c r="O1363" i="2"/>
  <c r="O1608" i="2"/>
  <c r="O2278" i="2"/>
  <c r="O1805" i="2"/>
  <c r="O2241" i="2"/>
  <c r="O1577" i="2"/>
  <c r="O2464" i="2"/>
  <c r="O410" i="2"/>
  <c r="O2482" i="2"/>
  <c r="O1768" i="2"/>
  <c r="O2385" i="2"/>
  <c r="O1910" i="2"/>
  <c r="O2937" i="2"/>
  <c r="O1571" i="2"/>
  <c r="O2807" i="2"/>
  <c r="O2694" i="2"/>
  <c r="O280" i="2"/>
  <c r="O160" i="2"/>
  <c r="O2710" i="2"/>
  <c r="O1419" i="2"/>
  <c r="O97" i="2"/>
  <c r="O2373" i="2"/>
  <c r="O1364" i="2"/>
  <c r="O1389" i="2"/>
  <c r="O1816" i="2"/>
  <c r="O1171" i="2"/>
  <c r="O2799" i="2"/>
  <c r="O2504" i="2"/>
  <c r="O1280" i="2"/>
  <c r="O793" i="2"/>
  <c r="O2915" i="2"/>
  <c r="O2069" i="2"/>
  <c r="O87" i="2"/>
  <c r="O1901" i="2"/>
  <c r="O1844" i="2"/>
  <c r="O168" i="2"/>
  <c r="O2656" i="2"/>
  <c r="O832" i="2"/>
  <c r="O2991" i="2"/>
  <c r="O1587" i="2"/>
  <c r="O1618" i="2"/>
  <c r="O307" i="2"/>
  <c r="O3016" i="2"/>
  <c r="O935" i="2"/>
  <c r="O2810" i="2"/>
  <c r="O384" i="2"/>
  <c r="O796" i="2"/>
  <c r="O1040" i="2"/>
  <c r="O2815" i="2"/>
  <c r="O702" i="2"/>
  <c r="O2130" i="2"/>
  <c r="O2741" i="2"/>
  <c r="O2910" i="2"/>
  <c r="O2427" i="2"/>
  <c r="O2902" i="2"/>
  <c r="O243" i="2"/>
  <c r="O56" i="2"/>
  <c r="O2696" i="2"/>
  <c r="O848" i="2"/>
  <c r="O263" i="2"/>
  <c r="O1924" i="2"/>
  <c r="O2834" i="2"/>
  <c r="O528" i="2"/>
  <c r="O1630" i="2"/>
  <c r="O2119" i="2"/>
  <c r="O623" i="2"/>
  <c r="O2486" i="2"/>
  <c r="O2423" i="2"/>
  <c r="O2314" i="2"/>
  <c r="O2211" i="2"/>
  <c r="O261" i="2"/>
  <c r="O2409" i="2"/>
  <c r="O1551" i="2"/>
  <c r="O2935" i="2"/>
  <c r="O1080" i="2"/>
  <c r="O2596" i="2"/>
  <c r="O2030" i="2"/>
  <c r="O2213" i="2"/>
  <c r="O2085" i="2"/>
  <c r="O1272" i="2"/>
  <c r="O1797" i="2"/>
  <c r="O2395" i="2"/>
  <c r="O2113" i="2"/>
  <c r="O584" i="2"/>
  <c r="O171" i="2"/>
  <c r="O2070" i="2"/>
  <c r="O2285" i="2"/>
  <c r="O1652" i="2"/>
  <c r="O896" i="2"/>
  <c r="O1698" i="2"/>
  <c r="O2551" i="2"/>
  <c r="O1890" i="2"/>
  <c r="O2169" i="2"/>
  <c r="O128" i="2"/>
  <c r="O2021" i="2"/>
  <c r="O2516" i="2"/>
  <c r="O233" i="2"/>
  <c r="O2971" i="2"/>
  <c r="O1393" i="2"/>
  <c r="O1965" i="2"/>
  <c r="O885" i="2"/>
  <c r="O2924" i="2"/>
  <c r="O537" i="2"/>
  <c r="O639" i="2"/>
  <c r="O1066" i="2"/>
  <c r="O43" i="2"/>
  <c r="O1638" i="2"/>
  <c r="O946" i="2"/>
  <c r="O224" i="2"/>
  <c r="O197" i="2"/>
  <c r="O1121" i="2"/>
  <c r="O1229" i="2"/>
  <c r="O469" i="2"/>
  <c r="O593" i="2"/>
  <c r="O1460" i="2"/>
  <c r="O589" i="2"/>
  <c r="O144" i="2"/>
  <c r="O1410" i="2"/>
  <c r="O198" i="2"/>
  <c r="O784" i="2"/>
  <c r="O2040" i="2"/>
  <c r="O2124" i="2"/>
  <c r="O1635" i="2"/>
  <c r="O1308" i="2"/>
  <c r="O2146" i="2"/>
  <c r="O616" i="2"/>
  <c r="O2368" i="2"/>
  <c r="O757" i="2"/>
  <c r="O1590" i="2"/>
  <c r="O1339" i="2"/>
  <c r="O1902" i="2"/>
  <c r="O356" i="2"/>
  <c r="O1302" i="2"/>
  <c r="O488" i="2"/>
  <c r="O985" i="2"/>
  <c r="O394" i="2"/>
  <c r="O1307" i="2"/>
  <c r="O2066" i="2"/>
  <c r="O2034" i="2"/>
  <c r="O164" i="2"/>
  <c r="O2406" i="2"/>
  <c r="O2493" i="2"/>
  <c r="O1722" i="2"/>
  <c r="O2114" i="2"/>
  <c r="O2004" i="2"/>
  <c r="O2759" i="2"/>
  <c r="O1215" i="2"/>
  <c r="O517" i="2"/>
  <c r="O2187" i="2"/>
  <c r="O1444" i="2"/>
  <c r="O2302" i="2"/>
  <c r="O2432" i="2"/>
  <c r="O1111" i="2"/>
  <c r="O2606" i="2"/>
  <c r="O2345" i="2"/>
  <c r="O2756" i="2"/>
  <c r="O883" i="2"/>
  <c r="O2704" i="2"/>
  <c r="O697" i="2"/>
  <c r="O300" i="2"/>
  <c r="O575" i="2"/>
  <c r="O1010" i="2"/>
  <c r="O1138" i="2"/>
  <c r="O761" i="2"/>
  <c r="O1980" i="2"/>
  <c r="O2107" i="2"/>
  <c r="O641" i="2"/>
  <c r="O256" i="2"/>
  <c r="O254" i="2"/>
  <c r="O2722" i="2"/>
  <c r="O2480" i="2"/>
  <c r="O2202" i="2"/>
  <c r="O2563" i="2"/>
  <c r="O3017" i="2"/>
  <c r="O93" i="2"/>
  <c r="O2256" i="2"/>
  <c r="O3033" i="2"/>
  <c r="O1026" i="2"/>
  <c r="O955" i="2"/>
  <c r="O1242" i="2"/>
  <c r="O1851" i="2"/>
  <c r="O1270" i="2"/>
  <c r="O2448" i="2"/>
  <c r="O366" i="2"/>
  <c r="O2347" i="2"/>
  <c r="O1300" i="2"/>
  <c r="O1881" i="2"/>
  <c r="O634" i="2"/>
  <c r="O492" i="2"/>
  <c r="O1479" i="2"/>
  <c r="O1464" i="2"/>
  <c r="O813" i="2"/>
  <c r="O948" i="2"/>
  <c r="O1641" i="2"/>
  <c r="O476" i="2"/>
  <c r="O340" i="2"/>
  <c r="O649" i="2"/>
  <c r="O765" i="2"/>
  <c r="O2967" i="2"/>
  <c r="O2555" i="2"/>
  <c r="O2585" i="2"/>
  <c r="O1382" i="2"/>
  <c r="O1153" i="2"/>
  <c r="O1348" i="2"/>
  <c r="O2469" i="2"/>
  <c r="O98" i="2"/>
  <c r="O2028" i="2"/>
  <c r="O712" i="2"/>
  <c r="O1123" i="2"/>
  <c r="O1341" i="2"/>
  <c r="O67" i="2"/>
  <c r="O253" i="2"/>
  <c r="O1923" i="2"/>
  <c r="O2476" i="2"/>
  <c r="O749" i="2"/>
  <c r="O519" i="2"/>
  <c r="O1584" i="2"/>
  <c r="O1107" i="2"/>
  <c r="O429" i="2"/>
  <c r="O2997" i="2"/>
  <c r="O959" i="2"/>
  <c r="O966" i="2"/>
  <c r="O1346" i="2"/>
  <c r="O941" i="2"/>
  <c r="O2723" i="2"/>
  <c r="O2829" i="2"/>
  <c r="O2204" i="2"/>
  <c r="O1196" i="2"/>
  <c r="O986" i="2"/>
  <c r="O1886" i="2"/>
  <c r="O1716" i="2"/>
  <c r="O1328" i="2"/>
  <c r="O865" i="2"/>
  <c r="O240" i="2"/>
  <c r="O734" i="2"/>
  <c r="O1566" i="2"/>
  <c r="O1455" i="2"/>
  <c r="O204" i="2"/>
  <c r="O2490" i="2"/>
  <c r="O2437" i="2"/>
  <c r="O563" i="2"/>
  <c r="O767" i="2"/>
  <c r="O2632" i="2"/>
  <c r="O2472" i="2"/>
  <c r="O2794" i="2"/>
  <c r="O829" i="2"/>
  <c r="O3004" i="2"/>
  <c r="O1670" i="2"/>
  <c r="O1742" i="2"/>
  <c r="O656" i="2"/>
  <c r="O2465" i="2"/>
  <c r="O1110" i="2"/>
  <c r="O1917" i="2"/>
  <c r="O432" i="2"/>
  <c r="O2895" i="2"/>
  <c r="O1741" i="2"/>
  <c r="O2382" i="2"/>
  <c r="O1074" i="2"/>
  <c r="O2191" i="2"/>
  <c r="O1941" i="2"/>
  <c r="O2287" i="2"/>
  <c r="O2962" i="2"/>
  <c r="O1743" i="2"/>
  <c r="O118" i="2"/>
  <c r="O259" i="2"/>
  <c r="O983" i="2"/>
  <c r="O364" i="2"/>
  <c r="O2451" i="2"/>
  <c r="O1172" i="2"/>
  <c r="O1944" i="2"/>
  <c r="O904" i="2"/>
  <c r="O886" i="2"/>
  <c r="O92" i="2"/>
  <c r="O2255" i="2"/>
  <c r="O2264" i="2"/>
  <c r="O2921" i="2"/>
  <c r="O2087" i="2"/>
  <c r="O2095" i="2"/>
  <c r="O1596" i="2"/>
  <c r="O1531" i="2"/>
  <c r="O701" i="2"/>
  <c r="O1276" i="2"/>
  <c r="O617" i="2"/>
  <c r="O587" i="2"/>
  <c r="O1979" i="2"/>
  <c r="O2861" i="2"/>
  <c r="O1516" i="2"/>
  <c r="O2501" i="2"/>
  <c r="O1403" i="2"/>
  <c r="O1452" i="2"/>
  <c r="O1004" i="2"/>
  <c r="O2337" i="2"/>
  <c r="O2989" i="2"/>
  <c r="O2665" i="2"/>
  <c r="O671" i="2"/>
  <c r="O20" i="2"/>
  <c r="O2725" i="2"/>
  <c r="O2623" i="2"/>
  <c r="O2479" i="2"/>
  <c r="O2809" i="2"/>
  <c r="O1896" i="2"/>
  <c r="O553" i="2"/>
  <c r="O2857" i="2"/>
  <c r="O2752" i="2"/>
  <c r="O2954" i="2"/>
  <c r="O439" i="2"/>
  <c r="O615" i="2"/>
  <c r="O1400" i="2"/>
  <c r="O1476" i="2"/>
  <c r="O2530" i="2"/>
  <c r="O1230" i="2"/>
  <c r="O2353" i="2"/>
  <c r="O1008" i="2"/>
  <c r="O1071" i="2"/>
  <c r="O422" i="2"/>
  <c r="O1498" i="2"/>
  <c r="O2948" i="2"/>
  <c r="O2872" i="2"/>
  <c r="O2079" i="2"/>
  <c r="O2444" i="2"/>
  <c r="O2249" i="2"/>
  <c r="O247" i="2"/>
  <c r="O1432" i="2"/>
  <c r="O2716" i="2"/>
  <c r="O2515" i="2"/>
  <c r="O1009" i="2"/>
  <c r="O1458" i="2"/>
  <c r="O1208" i="2"/>
  <c r="O1273" i="2"/>
  <c r="O2043" i="2"/>
  <c r="O2955" i="2"/>
  <c r="O1127" i="2"/>
  <c r="O2926" i="2"/>
  <c r="O1674" i="2"/>
  <c r="O1561" i="2"/>
  <c r="O481" i="2"/>
  <c r="O914" i="2"/>
  <c r="O1583" i="2"/>
  <c r="O1185" i="2"/>
  <c r="O2628" i="2"/>
  <c r="O611" i="2"/>
  <c r="O113" i="2"/>
  <c r="O2573" i="2"/>
  <c r="O498" i="2"/>
  <c r="O441" i="2"/>
  <c r="O559" i="2"/>
  <c r="O1808" i="2"/>
  <c r="O2958" i="2"/>
  <c r="O1478" i="2"/>
  <c r="O1175" i="2"/>
  <c r="O1905" i="2"/>
  <c r="O1002" i="2"/>
  <c r="O1422" i="2"/>
  <c r="O1718" i="2"/>
  <c r="O1219" i="2"/>
  <c r="O812" i="2"/>
  <c r="O2952" i="2"/>
  <c r="O1499" i="2"/>
  <c r="O984" i="2"/>
  <c r="O1598" i="2"/>
  <c r="O2424" i="2"/>
  <c r="O2985" i="2"/>
  <c r="O1029" i="2"/>
  <c r="O1540" i="2"/>
  <c r="O1383" i="2"/>
  <c r="O2344" i="2"/>
  <c r="O157" i="2"/>
  <c r="O1007" i="2"/>
  <c r="O2645" i="2"/>
  <c r="O1284" i="2"/>
  <c r="O1089" i="2"/>
  <c r="O189" i="2"/>
  <c r="O1469" i="2"/>
  <c r="O1899" i="2"/>
  <c r="O448" i="2"/>
  <c r="O1685" i="2"/>
  <c r="O1543" i="2"/>
  <c r="O2889" i="2"/>
  <c r="O1991" i="2"/>
  <c r="O665" i="2"/>
  <c r="O995" i="2"/>
  <c r="O1617" i="2"/>
  <c r="O2972" i="2"/>
  <c r="O980" i="2"/>
  <c r="O2817" i="2"/>
  <c r="O680" i="2"/>
  <c r="O1265" i="2"/>
  <c r="O2684" i="2"/>
  <c r="O158" i="2"/>
  <c r="O2831" i="2"/>
  <c r="O2681" i="2"/>
  <c r="O1082" i="2"/>
  <c r="O2636" i="2"/>
  <c r="O2454" i="2"/>
  <c r="O1055" i="2"/>
  <c r="O2291" i="2"/>
  <c r="O1798" i="2"/>
  <c r="O1177" i="2"/>
  <c r="O787" i="2"/>
  <c r="O1880" i="2"/>
  <c r="O2797" i="2"/>
  <c r="O1140" i="2"/>
  <c r="O1826" i="2"/>
  <c r="O2055" i="2"/>
  <c r="O1579" i="2"/>
  <c r="O276" i="2"/>
  <c r="O2770" i="2"/>
  <c r="O2056" i="2"/>
  <c r="O1353" i="2"/>
  <c r="O184" i="2"/>
  <c r="O1045" i="2"/>
  <c r="O2789" i="2"/>
  <c r="O2828" i="2"/>
  <c r="O881" i="2"/>
  <c r="O1291" i="2"/>
  <c r="O2624" i="2"/>
  <c r="O319" i="2"/>
  <c r="O2065" i="2"/>
  <c r="O2166" i="2"/>
  <c r="O536" i="2"/>
  <c r="O1391" i="2"/>
  <c r="O94" i="2"/>
  <c r="O1129" i="2"/>
  <c r="O2699" i="2"/>
  <c r="O1966" i="2"/>
  <c r="O506" i="2"/>
  <c r="O1640" i="2"/>
  <c r="O2094" i="2"/>
  <c r="O99" i="2"/>
  <c r="O1976" i="2"/>
  <c r="O2826" i="2"/>
  <c r="O100" i="2"/>
  <c r="O591" i="2"/>
  <c r="O2317" i="2"/>
  <c r="O2842" i="2"/>
  <c r="O2740" i="2"/>
  <c r="O755" i="2"/>
  <c r="O2758" i="2"/>
  <c r="O2248" i="2"/>
  <c r="O949" i="2"/>
  <c r="O18" i="2"/>
  <c r="O104" i="2"/>
  <c r="O547" i="2"/>
  <c r="O742" i="2"/>
  <c r="O2777" i="2"/>
  <c r="O52" i="2"/>
  <c r="O2574" i="2"/>
  <c r="O110" i="2"/>
  <c r="O600" i="2"/>
  <c r="O2172" i="2"/>
  <c r="O467" i="2"/>
  <c r="O2566" i="2"/>
  <c r="O66" i="2"/>
  <c r="O1700" i="2"/>
  <c r="O1840" i="2"/>
  <c r="O2603" i="2"/>
  <c r="O1227" i="2"/>
  <c r="O258" i="2"/>
  <c r="O2503" i="2"/>
  <c r="O2544" i="2"/>
  <c r="O174" i="2"/>
  <c r="O963" i="2"/>
  <c r="O1167" i="2"/>
  <c r="O2960" i="2"/>
  <c r="O2198" i="2"/>
  <c r="O173" i="2"/>
  <c r="O120" i="2"/>
  <c r="O3013" i="2"/>
  <c r="O759" i="2"/>
  <c r="O800" i="2"/>
  <c r="O2060" i="2"/>
  <c r="O1090" i="2"/>
  <c r="O2096" i="2"/>
  <c r="O538" i="2"/>
  <c r="O2728" i="2"/>
  <c r="O1622" i="2"/>
  <c r="O834" i="2"/>
  <c r="O1992" i="2"/>
  <c r="O1118" i="2"/>
  <c r="O1225" i="2"/>
  <c r="O1749" i="2"/>
  <c r="O2854" i="2"/>
  <c r="O2147" i="2"/>
  <c r="O2953" i="2"/>
  <c r="O2528" i="2"/>
  <c r="O648" i="2"/>
  <c r="O1732" i="2"/>
  <c r="O1605" i="2"/>
  <c r="O828" i="2"/>
  <c r="O347" i="2"/>
  <c r="O1503" i="2"/>
  <c r="O211" i="2"/>
  <c r="O1627" i="2"/>
  <c r="O560" i="2"/>
  <c r="O1386" i="2"/>
  <c r="O1982" i="2"/>
  <c r="O1802" i="2"/>
  <c r="O139" i="2"/>
  <c r="O1898" i="2"/>
  <c r="O1936" i="2"/>
  <c r="O1149" i="2"/>
  <c r="O2328" i="2"/>
  <c r="O3038" i="2"/>
  <c r="O1832" i="2"/>
  <c r="O1973" i="2"/>
  <c r="O1354" i="2"/>
  <c r="O2381" i="2"/>
  <c r="O2757" i="2"/>
  <c r="O2583" i="2"/>
  <c r="O2035" i="2"/>
  <c r="O3007" i="2"/>
  <c r="O2664" i="2"/>
  <c r="O938" i="2"/>
  <c r="O169" i="2"/>
  <c r="O2319" i="2"/>
  <c r="O415" i="2"/>
  <c r="O2687" i="2"/>
  <c r="O1399" i="2"/>
  <c r="O2522" i="2"/>
  <c r="O1232" i="2"/>
  <c r="O2906" i="2"/>
  <c r="O2478" i="2"/>
  <c r="O889" i="2"/>
  <c r="O1247" i="2"/>
  <c r="O2933" i="2"/>
  <c r="O1958" i="2"/>
  <c r="O3015" i="2"/>
  <c r="O431" i="2"/>
  <c r="O2579" i="2"/>
  <c r="O297" i="2"/>
  <c r="O1943" i="2"/>
  <c r="O88" i="2"/>
  <c r="O2430" i="2"/>
  <c r="O2199" i="2"/>
  <c r="O2951" i="2"/>
  <c r="O989" i="2"/>
  <c r="O2290" i="2"/>
  <c r="O480" i="2"/>
  <c r="O251" i="2"/>
  <c r="O1014" i="2"/>
  <c r="O605" i="2"/>
  <c r="O1192" i="2"/>
  <c r="O2001" i="2"/>
  <c r="O1117" i="2"/>
  <c r="O2649" i="2"/>
  <c r="O926" i="2"/>
  <c r="O2683" i="2"/>
  <c r="O1662" i="2"/>
  <c r="O2053" i="2"/>
  <c r="O220" i="2"/>
  <c r="O1054" i="2"/>
  <c r="O1450" i="2"/>
  <c r="O2601" i="2"/>
  <c r="O1492" i="2"/>
  <c r="O836" i="2"/>
  <c r="O2816" i="2"/>
  <c r="O108" i="2"/>
  <c r="O478" i="2"/>
  <c r="O1033" i="2"/>
  <c r="O1981" i="2"/>
  <c r="O1850" i="2"/>
  <c r="O1184" i="2"/>
  <c r="O2011" i="2"/>
  <c r="O1517" i="2"/>
  <c r="O2621" i="2"/>
  <c r="O2648" i="2"/>
  <c r="O2133" i="2"/>
  <c r="O1680" i="2"/>
  <c r="O2753" i="2"/>
  <c r="O1922" i="2"/>
  <c r="O2670" i="2"/>
  <c r="O435" i="2"/>
  <c r="O2010" i="2"/>
  <c r="O2132" i="2"/>
  <c r="O2186" i="2"/>
  <c r="O2536" i="2"/>
  <c r="O2145" i="2"/>
  <c r="O475" i="2"/>
  <c r="O2653" i="2"/>
  <c r="O1287" i="2"/>
  <c r="O2764" i="2"/>
  <c r="O2617" i="2"/>
  <c r="O2692" i="2"/>
  <c r="O2893" i="2"/>
  <c r="O1754" i="2"/>
  <c r="O1745" i="2"/>
  <c r="O2300" i="2"/>
  <c r="O109" i="2"/>
  <c r="O901" i="2"/>
  <c r="O2531" i="2"/>
  <c r="O473" i="2"/>
  <c r="O2871" i="2"/>
  <c r="O1529" i="2"/>
  <c r="O973" i="2"/>
  <c r="O229" i="2"/>
  <c r="O30" i="2"/>
  <c r="O2242" i="2"/>
  <c r="O971" i="2"/>
  <c r="O595" i="2"/>
  <c r="O2650" i="2"/>
  <c r="O322" i="2"/>
  <c r="O2658" i="2"/>
  <c r="O2622" i="2"/>
  <c r="O2217" i="2"/>
  <c r="O29" i="2"/>
  <c r="O3027" i="2"/>
  <c r="O1142" i="2"/>
  <c r="O1703" i="2"/>
  <c r="O628" i="2"/>
  <c r="O873" i="2"/>
  <c r="O1484" i="2"/>
  <c r="O1457" i="2"/>
  <c r="O2292" i="2"/>
  <c r="O2049" i="2"/>
  <c r="O1909" i="2"/>
  <c r="O1086" i="2"/>
  <c r="O1770" i="2"/>
  <c r="O81" i="2"/>
  <c r="O252" i="2"/>
  <c r="O2894" i="2"/>
  <c r="O2726" i="2"/>
  <c r="O2791" i="2"/>
  <c r="O760" i="2"/>
  <c r="O2691" i="2"/>
  <c r="O508" i="2"/>
  <c r="O821" i="2"/>
  <c r="O265" i="2"/>
  <c r="O2729" i="2"/>
  <c r="O1804" i="2"/>
  <c r="O1288" i="2"/>
  <c r="O542" i="2"/>
  <c r="O917" i="2"/>
  <c r="O2194" i="2"/>
  <c r="O1077" i="2"/>
  <c r="O2904" i="2"/>
  <c r="O464" i="2"/>
  <c r="O1624" i="2"/>
  <c r="O2635" i="2"/>
  <c r="O2239" i="2"/>
  <c r="O1545" i="2"/>
  <c r="O2891" i="2"/>
  <c r="O2151" i="2"/>
  <c r="O814" i="2"/>
  <c r="O888" i="2"/>
  <c r="O451" i="2"/>
  <c r="O1962" i="2"/>
  <c r="O1212" i="2"/>
  <c r="O2163" i="2"/>
  <c r="O502" i="2"/>
  <c r="O2519" i="2"/>
  <c r="O2700" i="2"/>
  <c r="O1430" i="2"/>
  <c r="O136" i="2"/>
  <c r="O138" i="2"/>
  <c r="O2339" i="2"/>
  <c r="O458" i="2"/>
  <c r="O2234" i="2"/>
  <c r="O811" i="2"/>
  <c r="O1405" i="2"/>
  <c r="O1483" i="2"/>
  <c r="O1423" i="2"/>
  <c r="O485" i="2"/>
  <c r="O2534" i="2"/>
  <c r="O655" i="2"/>
  <c r="O3030" i="2"/>
  <c r="O1987" i="2"/>
  <c r="O2964" i="2"/>
  <c r="O80" i="2"/>
  <c r="O305" i="2"/>
  <c r="O494" i="2"/>
  <c r="O2072" i="2"/>
  <c r="O2918" i="2"/>
  <c r="O1907" i="2"/>
  <c r="O2593" i="2"/>
  <c r="O1757" i="2"/>
  <c r="O2571" i="2"/>
  <c r="O1493" i="2"/>
  <c r="O1715" i="2"/>
  <c r="O2706" i="2"/>
  <c r="O2019" i="2"/>
  <c r="O2942" i="2"/>
  <c r="O2856" i="2"/>
  <c r="O1967" i="2"/>
  <c r="O987" i="2"/>
  <c r="O115" i="2"/>
  <c r="O2378" i="2"/>
  <c r="O1112" i="2"/>
  <c r="O1327" i="2"/>
  <c r="O2790" i="2"/>
  <c r="O471" i="2"/>
  <c r="O1883" i="2"/>
  <c r="O1345" i="2"/>
  <c r="O1195" i="2"/>
  <c r="O1747" i="2"/>
  <c r="O2912" i="2"/>
  <c r="O213" i="2"/>
  <c r="O2587" i="2"/>
  <c r="O2851" i="2"/>
  <c r="O2940" i="2"/>
  <c r="O142" i="2"/>
  <c r="O500" i="2"/>
  <c r="O1634" i="2"/>
  <c r="O2182" i="2"/>
  <c r="O457" i="2"/>
  <c r="O1294" i="2"/>
  <c r="O278" i="2"/>
  <c r="O1099" i="2"/>
  <c r="O150" i="2"/>
  <c r="O1831" i="2"/>
  <c r="O2672" i="2"/>
  <c r="O621" i="2"/>
  <c r="O2296" i="2"/>
  <c r="O1465" i="2"/>
  <c r="O2073" i="2"/>
  <c r="O820" i="2"/>
  <c r="O329" i="2"/>
  <c r="O1984" i="2"/>
  <c r="O1667" i="2"/>
  <c r="O2890" i="2"/>
  <c r="O2445" i="2"/>
  <c r="O520" i="2"/>
  <c r="O36" i="2"/>
  <c r="O1036" i="2"/>
  <c r="O2118" i="2"/>
  <c r="O2517" i="2"/>
  <c r="O1799" i="2"/>
  <c r="O333" i="2"/>
  <c r="O1298" i="2"/>
  <c r="O2859" i="2"/>
  <c r="O1918" i="2"/>
  <c r="O2990" i="2"/>
  <c r="O332" i="2"/>
  <c r="O2126" i="2"/>
  <c r="O967" i="2"/>
  <c r="O2502" i="2"/>
  <c r="O2734" i="2"/>
  <c r="O1305" i="2"/>
  <c r="O1878" i="2"/>
  <c r="O472" i="2"/>
  <c r="O1777" i="2"/>
  <c r="O827" i="2"/>
  <c r="O2238" i="2"/>
  <c r="O470" i="2"/>
  <c r="O3032" i="2"/>
  <c r="O2399" i="2"/>
  <c r="O1548" i="2"/>
  <c r="O2358" i="2"/>
  <c r="O208" i="2"/>
  <c r="O825" i="2"/>
  <c r="O2390" i="2"/>
  <c r="O2041" i="2"/>
  <c r="O747" i="2"/>
  <c r="O1113" i="2"/>
  <c r="O950" i="2"/>
  <c r="O1378" i="2"/>
  <c r="O1122" i="2"/>
  <c r="O2483" i="2"/>
  <c r="O1911" i="2"/>
  <c r="O869" i="2"/>
  <c r="O769" i="2"/>
  <c r="O495" i="2"/>
  <c r="O1065" i="2"/>
  <c r="O543" i="2"/>
  <c r="O1947" i="2"/>
  <c r="O268" i="2"/>
  <c r="O532" i="2"/>
  <c r="O678" i="2"/>
  <c r="O73" i="2"/>
  <c r="O1520" i="2"/>
  <c r="O3011" i="2"/>
  <c r="O2613" i="2"/>
  <c r="O26" i="2"/>
  <c r="O1694" i="2"/>
  <c r="O1678" i="2"/>
  <c r="O1733" i="2"/>
  <c r="O2396" i="2"/>
  <c r="O1971" i="2"/>
  <c r="O771" i="2"/>
  <c r="O2602" i="2"/>
  <c r="O1664" i="2"/>
  <c r="O913" i="2"/>
  <c r="O918" i="2"/>
  <c r="O2804" i="2"/>
  <c r="O1555" i="2"/>
  <c r="O1705" i="2"/>
  <c r="O1315" i="2"/>
  <c r="O1858" i="2"/>
  <c r="O2102" i="2"/>
  <c r="O2325" i="2"/>
  <c r="O1589" i="2"/>
  <c r="O1237" i="2"/>
  <c r="O1268" i="2"/>
  <c r="O214" i="2"/>
  <c r="O1336" i="2"/>
  <c r="O2749" i="2"/>
  <c r="O1431" i="2"/>
  <c r="O178" i="2"/>
  <c r="O1653" i="2"/>
  <c r="O1424" i="2"/>
  <c r="O1500" i="2"/>
  <c r="O558" i="2"/>
  <c r="O2192" i="2"/>
  <c r="O433" i="2"/>
  <c r="O679" i="2"/>
  <c r="O2481" i="2"/>
  <c r="O744" i="2"/>
  <c r="O1686" i="2"/>
  <c r="O1778" i="2"/>
  <c r="O1310" i="2"/>
  <c r="O1573" i="2"/>
  <c r="O1257" i="2"/>
  <c r="O620" i="2"/>
  <c r="O1835" i="2"/>
  <c r="O2027" i="2"/>
  <c r="O2870" i="2"/>
  <c r="O515" i="2"/>
  <c r="O1521" i="2"/>
  <c r="O565" i="2"/>
  <c r="O399" i="2"/>
  <c r="O2792" i="2"/>
  <c r="O994" i="2"/>
  <c r="O925" i="2"/>
  <c r="O427" i="2"/>
  <c r="O740" i="2"/>
  <c r="O1474" i="2"/>
  <c r="O1932" i="2"/>
  <c r="O3029" i="2"/>
  <c r="O1615" i="2"/>
  <c r="O1677" i="2"/>
  <c r="O957" i="2"/>
  <c r="O77" i="2"/>
  <c r="O2627" i="2"/>
  <c r="O379" i="2"/>
  <c r="O78" i="2"/>
  <c r="O3035" i="2"/>
  <c r="O186" i="2"/>
  <c r="O2957" i="2"/>
  <c r="O741" i="2"/>
  <c r="O669" i="2"/>
  <c r="O1234" i="2"/>
  <c r="O2619" i="2"/>
  <c r="O279" i="2"/>
  <c r="O218" i="2"/>
  <c r="O2240" i="2"/>
  <c r="O1771" i="2"/>
  <c r="O1108" i="2"/>
  <c r="O752" i="2"/>
  <c r="O2281" i="2"/>
  <c r="O2475" i="2"/>
  <c r="O2224" i="2"/>
  <c r="O1834" i="2"/>
  <c r="O257" i="2"/>
  <c r="O2109" i="2"/>
  <c r="O2746" i="2"/>
  <c r="O1462" i="2"/>
  <c r="O2916" i="2"/>
  <c r="O2845" i="2"/>
  <c r="O824" i="2"/>
  <c r="O1134" i="2"/>
  <c r="O270" i="2"/>
  <c r="O418" i="2"/>
  <c r="O215" i="2"/>
  <c r="O1756" i="2"/>
  <c r="O2276" i="2"/>
  <c r="O70" i="2"/>
  <c r="O1949" i="2"/>
  <c r="O772" i="2"/>
  <c r="O1925" i="2"/>
  <c r="O2284" i="2"/>
  <c r="O2275" i="2"/>
  <c r="O180" i="2"/>
  <c r="O2150" i="2"/>
  <c r="O1097" i="2"/>
  <c r="O1296" i="2"/>
  <c r="O750" i="2"/>
  <c r="O2203" i="2"/>
  <c r="O2939" i="2"/>
  <c r="O106" i="2"/>
  <c r="O1057" i="2"/>
  <c r="O2180" i="2"/>
  <c r="O2193" i="2"/>
  <c r="O450" i="2"/>
  <c r="O555" i="2"/>
  <c r="O1487" i="2"/>
  <c r="O2446" i="2"/>
  <c r="O2492" i="2"/>
  <c r="O378" i="2"/>
  <c r="O2597" i="2"/>
  <c r="O367" i="2"/>
  <c r="O1218" i="2"/>
  <c r="O248" i="2"/>
  <c r="O1650" i="2"/>
  <c r="O277" i="2"/>
  <c r="O1136" i="2"/>
  <c r="O222" i="2"/>
  <c r="O2693" i="2"/>
  <c r="O2512" i="2"/>
  <c r="O965" i="2"/>
  <c r="O1871" i="2"/>
  <c r="O1908" i="2"/>
  <c r="O1282" i="2"/>
  <c r="O2986" i="2"/>
  <c r="O2616" i="2"/>
  <c r="O102" i="2"/>
  <c r="O1427" i="2"/>
  <c r="O55" i="2"/>
  <c r="O2886" i="2"/>
  <c r="O1822" i="2"/>
  <c r="O1222" i="2"/>
  <c r="O975" i="2"/>
  <c r="O2708" i="2"/>
  <c r="O2592" i="2"/>
  <c r="O1558" i="2"/>
  <c r="O1928" i="2"/>
  <c r="O879" i="2"/>
  <c r="O117" i="2"/>
  <c r="O1271" i="2"/>
  <c r="O1152" i="2"/>
  <c r="O2164" i="2"/>
  <c r="O1243" i="2"/>
  <c r="O2633" i="2"/>
  <c r="O1128" i="2"/>
  <c r="O15" i="2"/>
  <c r="O2443" i="2"/>
  <c r="O659" i="2"/>
  <c r="O910" i="2"/>
  <c r="O609" i="2"/>
  <c r="O310" i="2"/>
  <c r="O1145" i="2"/>
  <c r="O2862" i="2"/>
  <c r="O1564" i="2"/>
  <c r="O2543" i="2"/>
  <c r="O2152" i="2"/>
  <c r="O619" i="2"/>
  <c r="O1295" i="2"/>
  <c r="O1628" i="2"/>
  <c r="O653" i="2"/>
  <c r="O2737" i="2"/>
  <c r="O1370" i="2"/>
  <c r="O1997" i="2"/>
  <c r="O1750" i="2"/>
  <c r="O74" i="2"/>
  <c r="O212" i="2"/>
  <c r="O1865" i="2"/>
  <c r="O1769" i="2"/>
  <c r="O1950" i="2"/>
  <c r="O2103" i="2"/>
  <c r="O474" i="2"/>
  <c r="O393" i="2"/>
  <c r="O1157" i="2"/>
  <c r="O670" i="2"/>
  <c r="O2567" i="2"/>
  <c r="O1912" i="2"/>
  <c r="O797" i="2"/>
  <c r="O1661" i="2"/>
  <c r="O2995" i="2"/>
  <c r="O2711" i="2"/>
  <c r="O442" i="2"/>
  <c r="O855" i="2"/>
  <c r="O2138" i="2"/>
  <c r="O650" i="2"/>
  <c r="O1663" i="2"/>
  <c r="O1534" i="2"/>
  <c r="O602" i="2"/>
  <c r="O1626" i="2"/>
  <c r="O960" i="2"/>
  <c r="O978" i="2"/>
  <c r="O1522" i="2"/>
  <c r="O1359" i="2"/>
  <c r="O1226" i="2"/>
  <c r="O1101" i="2"/>
  <c r="O1290" i="2"/>
  <c r="O301" i="2"/>
  <c r="O2033" i="2"/>
  <c r="O2091" i="2"/>
  <c r="O2394" i="2"/>
  <c r="O2108" i="2"/>
  <c r="O2761" i="2"/>
  <c r="O2820" i="2"/>
  <c r="O1197" i="2"/>
  <c r="O1269" i="2"/>
  <c r="O512" i="2"/>
  <c r="O1847" i="2"/>
  <c r="O31" i="2"/>
  <c r="O2755" i="2"/>
  <c r="O2440" i="2"/>
  <c r="O121" i="2"/>
  <c r="O2899" i="2"/>
  <c r="O1843" i="2"/>
  <c r="O387" i="2"/>
  <c r="O586" i="2"/>
  <c r="O552" i="2"/>
  <c r="O219" i="2"/>
  <c r="O632" i="2"/>
  <c r="O2364" i="2"/>
  <c r="O1019" i="2"/>
  <c r="O1515" i="2"/>
  <c r="O2316" i="2"/>
  <c r="O271" i="2"/>
  <c r="O2434" i="2"/>
  <c r="O922" i="2"/>
  <c r="O630" i="2"/>
  <c r="O1286" i="2"/>
  <c r="O147" i="2"/>
  <c r="O2262" i="2"/>
  <c r="O758" i="2"/>
  <c r="O1264" i="2"/>
  <c r="O646" i="2"/>
  <c r="O1999" i="2"/>
  <c r="O876" i="2"/>
  <c r="O45" i="2"/>
  <c r="O745" i="2"/>
  <c r="O2057" i="2"/>
  <c r="O1738" i="2"/>
  <c r="O2662" i="2"/>
  <c r="O72" i="2"/>
  <c r="O2843" i="2"/>
  <c r="O979" i="2"/>
  <c r="O1362" i="2"/>
  <c r="O1695" i="2"/>
  <c r="O2128" i="2"/>
  <c r="O1889" i="2"/>
  <c r="O1525" i="2"/>
  <c r="O1780" i="2"/>
  <c r="O2106" i="2"/>
  <c r="O202" i="2"/>
  <c r="O417" i="2"/>
  <c r="O2984" i="2"/>
  <c r="O1260" i="2"/>
  <c r="O2965" i="2"/>
  <c r="O1381" i="2"/>
  <c r="O2376" i="2"/>
  <c r="O2488" i="2"/>
  <c r="O50" i="2"/>
  <c r="O1154" i="2"/>
  <c r="O1299" i="2"/>
  <c r="O2721" i="2"/>
  <c r="O407" i="2"/>
  <c r="O2061" i="2"/>
  <c r="O2529" i="2"/>
  <c r="O676" i="2"/>
  <c r="O1490" i="2"/>
  <c r="O2086" i="2"/>
  <c r="O613" i="2"/>
  <c r="O2181" i="2"/>
  <c r="O647" i="2"/>
  <c r="O786" i="2"/>
  <c r="O932" i="2"/>
  <c r="O370" i="2"/>
  <c r="O952" i="2"/>
  <c r="O570" i="2"/>
  <c r="O2768" i="2"/>
  <c r="O1173" i="2"/>
  <c r="O192" i="2"/>
  <c r="O1854" i="2"/>
  <c r="O1504" i="2"/>
  <c r="O1938" i="2"/>
  <c r="O1204" i="2"/>
  <c r="O1547" i="2"/>
  <c r="O1897" i="2"/>
  <c r="O3012" i="2"/>
  <c r="O2666" i="2"/>
  <c r="O266" i="2"/>
  <c r="O860" i="2"/>
  <c r="O487" i="2"/>
  <c r="O2615" i="2"/>
  <c r="O373" i="2"/>
  <c r="O260" i="2"/>
  <c r="O682" i="2"/>
  <c r="O496" i="2"/>
  <c r="O1656" i="2"/>
  <c r="O2301" i="2"/>
  <c r="O1954" i="2"/>
  <c r="O1028" i="2"/>
  <c r="O1658" i="2"/>
  <c r="O2652" i="2"/>
  <c r="O1806" i="2"/>
  <c r="O1206" i="2"/>
  <c r="O2273" i="2"/>
  <c r="O2441" i="2"/>
  <c r="O2025" i="2"/>
  <c r="O2263" i="2"/>
  <c r="O1763" i="2"/>
  <c r="O2591" i="2"/>
  <c r="O3003" i="2"/>
  <c r="O2162" i="2"/>
  <c r="O2805" i="2"/>
  <c r="O1013" i="2"/>
  <c r="O1023" i="2"/>
  <c r="O1537" i="2"/>
  <c r="O1916" i="2"/>
  <c r="O1213" i="2"/>
  <c r="O2380" i="2"/>
  <c r="O2154" i="2"/>
  <c r="O1024" i="2"/>
  <c r="O2210" i="2"/>
  <c r="O1502" i="2"/>
  <c r="O357" i="2"/>
  <c r="O1549" i="2"/>
  <c r="O533" i="2"/>
  <c r="O1335" i="2"/>
  <c r="O726" i="2"/>
  <c r="O1114" i="2"/>
  <c r="O2244" i="2"/>
  <c r="O2514" i="2"/>
  <c r="O299" i="2"/>
  <c r="O775" i="2"/>
  <c r="O1811" i="2"/>
  <c r="O1254" i="2"/>
  <c r="O526" i="2"/>
  <c r="O402" i="2"/>
  <c r="O2063" i="2"/>
  <c r="O2359" i="2"/>
  <c r="O727" i="2"/>
  <c r="O1471" i="2"/>
  <c r="O1647" i="2"/>
  <c r="O1789" i="2"/>
  <c r="O1817" i="2"/>
  <c r="O1773" i="2"/>
  <c r="O63" i="2"/>
  <c r="O2112" i="2"/>
  <c r="O2878" i="2"/>
  <c r="O976" i="2"/>
  <c r="O238" i="2"/>
  <c r="O1337" i="2"/>
  <c r="O1357" i="2"/>
  <c r="O1083" i="2"/>
  <c r="O343" i="2"/>
  <c r="O1774" i="2"/>
  <c r="O1044" i="2"/>
  <c r="O1297" i="2"/>
  <c r="O1358" i="2"/>
  <c r="O1056" i="2"/>
  <c r="O51" i="2"/>
  <c r="O2690" i="2"/>
  <c r="O358" i="2"/>
  <c r="O900" i="2"/>
  <c r="O2299" i="2"/>
  <c r="O1407" i="2"/>
  <c r="O2827" i="2"/>
  <c r="O33" i="2"/>
  <c r="O1120" i="2"/>
  <c r="O1676" i="2"/>
  <c r="O2371" i="2"/>
  <c r="O1420" i="2"/>
  <c r="O622" i="2"/>
  <c r="O1285" i="2"/>
  <c r="O2945" i="2"/>
  <c r="O2771" i="2"/>
  <c r="O581" i="2"/>
  <c r="O2738" i="2"/>
  <c r="O57" i="2"/>
  <c r="O1904" i="2"/>
  <c r="O541" i="2"/>
  <c r="O1963" i="2"/>
  <c r="O2331" i="2"/>
  <c r="O2598" i="2"/>
  <c r="O269" i="2"/>
  <c r="O2110" i="2"/>
  <c r="O546" i="2"/>
  <c r="O462" i="2"/>
  <c r="O1426" i="2"/>
  <c r="O165" i="2"/>
  <c r="O1459" i="2"/>
  <c r="O2175" i="2"/>
  <c r="O2901" i="2"/>
  <c r="O2847" i="2"/>
  <c r="O1433" i="2"/>
  <c r="O2610" i="2"/>
  <c r="O768" i="2"/>
  <c r="O1860" i="2"/>
  <c r="O3000" i="2"/>
  <c r="O2375" i="2"/>
  <c r="O289" i="2"/>
  <c r="O2625" i="2"/>
  <c r="O1277" i="2"/>
  <c r="O282" i="2"/>
  <c r="O2260" i="2"/>
  <c r="O2045" i="2"/>
  <c r="O906" i="2"/>
  <c r="O1591" i="2"/>
  <c r="O2825" i="2"/>
  <c r="O667" i="2"/>
  <c r="O1565" i="2"/>
  <c r="O1047" i="2"/>
  <c r="O2496" i="2"/>
  <c r="O2456" i="2"/>
  <c r="O1609" i="2"/>
  <c r="O1614" i="2"/>
  <c r="O163" i="2"/>
  <c r="O1956" i="2"/>
  <c r="O766" i="2"/>
  <c r="O362" i="2"/>
  <c r="O1445" i="2"/>
  <c r="O706" i="2"/>
  <c r="O1689" i="2"/>
  <c r="O2023" i="2"/>
  <c r="O2877" i="2"/>
  <c r="O2462" i="2"/>
  <c r="O2258" i="2"/>
  <c r="O2830" i="2"/>
  <c r="O145" i="2"/>
  <c r="O1301" i="2"/>
  <c r="O205" i="2"/>
  <c r="O2477" i="2"/>
  <c r="O2455" i="2"/>
  <c r="O228" i="2"/>
  <c r="O603" i="2"/>
  <c r="O350" i="2"/>
  <c r="O1552" i="2"/>
  <c r="O826" i="2"/>
  <c r="O2644" i="2"/>
  <c r="O2125" i="2"/>
  <c r="O2077" i="2"/>
  <c r="O140" i="2"/>
  <c r="O2839" i="2"/>
  <c r="O2131" i="2"/>
  <c r="O1819" i="2"/>
  <c r="O1125" i="2"/>
  <c r="O1395" i="2"/>
  <c r="O2123" i="2"/>
  <c r="O2646" i="2"/>
  <c r="O1067" i="2"/>
  <c r="O2697" i="2"/>
  <c r="O2101" i="2"/>
  <c r="O2819" i="2"/>
  <c r="O191" i="2"/>
  <c r="O460" i="2"/>
  <c r="O2698" i="2"/>
  <c r="O651" i="2"/>
  <c r="O1087" i="2"/>
  <c r="O2781" i="2"/>
  <c r="O907" i="2"/>
  <c r="O409" i="2"/>
  <c r="O2978" i="2"/>
  <c r="O576" i="2"/>
  <c r="O123" i="2"/>
  <c r="O501" i="2"/>
  <c r="O1059" i="2"/>
  <c r="O2525" i="2"/>
  <c r="O2062" i="2"/>
  <c r="O1655" i="2"/>
  <c r="O2436" i="2"/>
  <c r="O504" i="2"/>
  <c r="O2908" i="2"/>
  <c r="O155" i="2"/>
  <c r="O714" i="2"/>
  <c r="O2463" i="2"/>
  <c r="O2774" i="2"/>
  <c r="O355" i="2"/>
  <c r="O152" i="2"/>
  <c r="O2979" i="2"/>
  <c r="O2685" i="2"/>
  <c r="O974" i="2"/>
  <c r="O964" i="2"/>
  <c r="O1919" i="2"/>
  <c r="O321" i="2"/>
  <c r="O398" i="2"/>
  <c r="O1927" i="2"/>
  <c r="O2029" i="2"/>
  <c r="O2438" i="2"/>
  <c r="O116" i="2"/>
  <c r="O1193" i="2"/>
  <c r="O534" i="2"/>
  <c r="O397" i="2"/>
  <c r="O1501" i="2"/>
  <c r="O1104" i="2"/>
  <c r="O82" i="2"/>
  <c r="B7" i="6" l="1"/>
  <c r="A7" i="6" s="1"/>
</calcChain>
</file>

<file path=xl/sharedStrings.xml><?xml version="1.0" encoding="utf-8"?>
<sst xmlns="http://schemas.openxmlformats.org/spreadsheetml/2006/main" count="16017" uniqueCount="3207">
  <si>
    <t>fecha,flota,puerto,provincia,provincia_id,departamento,departamento_id,latitud,longitud,categoria,especie,especie_agrupada,captura</t>
  </si>
  <si>
    <t>2019-01,Rada o ría,Bahía Blanca,Buenos Aires,06,Bahía Blanca,06056,-38.789246,-62.272499,Crustáceos,Camarón,otras especies,221363</t>
  </si>
  <si>
    <t>2019-01,Congeladores poteros nacionales,Caleta Olivia / Paula,Santa Cruz,78,Deseado,78014,-46.436049,-67.514904,Moluscos,Calamar Illex,Calamar Illex,101156</t>
  </si>
  <si>
    <t>2019-01,Costeros,Caleta Olivia / Paula,Santa Cruz,78,Deseado,78014,-46.436049,-67.514904,Peces,Merluza hubbsi,Merluza hubbsi S41,4236</t>
  </si>
  <si>
    <t>2019-01,Costeros,Caleta Olivia / Paula,Santa Cruz,78,Deseado,78014,-46.436049,-67.514904,Peces,Rayas nep,Rayas (sin V. Cost),33214</t>
  </si>
  <si>
    <t>2019-01,Fresqueros,Caleta Olivia / Paula,Santa Cruz,78,Deseado,78014,-46.436049,-67.514904,Peces,Merluza hubbsi,Merluza hubbsi S41,2123</t>
  </si>
  <si>
    <t>2019-01,Rada o ría,Caleta Olivia / Paula,Santa Cruz,78,Deseado,78014,-46.436049,-67.514904,Peces,Merluza hubbsi,Merluza hubbsi S41,118321</t>
  </si>
  <si>
    <t>2019-01,Rada o ría,Caleta Olivia / Paula,Santa Cruz,78,Deseado,78014,-46.436049,-67.514904,Peces,Pez gallo,otras especies,323</t>
  </si>
  <si>
    <t>2019-01,Rada o ría,Caleta Olivia / Paula,Santa Cruz,78,Deseado,78014,-46.436049,-67.514904,Peces,Rayas nep,Rayas (sin V. Cost),7548</t>
  </si>
  <si>
    <t>2019-01,Congeladores poteros nacionales,Comodoro Rivadavia,Chubut,26,Escalante,26021,-45.862528,-67.46664,Moluscos,Calamar Illex,Calamar Illex,726</t>
  </si>
  <si>
    <t>2019-01,Costeros,Comodoro Rivadavia,Chubut,26,Escalante,26021,-45.862528,-67.46664,Peces,Merluza hubbsi,Merluza hubbsi S41,9121</t>
  </si>
  <si>
    <t>2019-01,Fresqueros,Comodoro Rivadavia,Chubut,26,Escalante,26021,-45.862528,-67.46664,Crustáceos,Centolla,Centolla,4048644</t>
  </si>
  <si>
    <t>2019-01,Fresqueros,Comodoro Rivadavia,Chubut,26,Escalante,26021,-45.862528,-67.46664,Moluscos,Calamar Illex,Calamar Illex,35571</t>
  </si>
  <si>
    <t>2019-01,Fresqueros,Comodoro Rivadavia,Chubut,26,Escalante,26021,-45.862528,-67.46664,Peces,Abadejo,Abadejo,371047</t>
  </si>
  <si>
    <t>2019-01,Fresqueros,Comodoro Rivadavia,Chubut,26,Escalante,26021,-45.862528,-67.46664,Peces,Merluza hubbsi,Merluza hubbsi S41,75</t>
  </si>
  <si>
    <t>2019-01,Fresqueros,Comodoro Rivadavia,Chubut,26,Escalante,26021,-45.862528,-67.46664,Peces,Notothenia,otras especies,181566</t>
  </si>
  <si>
    <t>2019-01,Fresqueros,Comodoro Rivadavia,Chubut,26,Escalante,26021,-45.862528,-67.46664,Peces,Rayas nep,Rayas (sin V. Cost),1241777</t>
  </si>
  <si>
    <t>2019-01,Congeladores arrastreros,Mar del Plata,Buenos Aires,06,General Pueyrredon,06357,-38.04915,-57.536848,Moluscos,Vieira (callos),Vieira (callos),1333213</t>
  </si>
  <si>
    <t>2019-01,Congeladores poteros nacionales,Mar del Plata,Buenos Aires,06,General Pueyrredon,06357,-38.04915,-57.536848,Moluscos,Calamar Illex,Calamar Illex,9175735</t>
  </si>
  <si>
    <t>2019-01,Costeros,Mar del Plata,Buenos Aires,06,General Pueyrredon,06357,-38.04915,-57.536848,Crustáceos,Cangrejo,otras especies,68579</t>
  </si>
  <si>
    <t>2019-01,Costeros,Mar del Plata,Buenos Aires,06,General Pueyrredon,06357,-38.04915,-57.536848,Moluscos,Calamar Illex,Calamar Illex,18622724</t>
  </si>
  <si>
    <t>2019-01,Costeros,Mar del Plata,Buenos Aires,06,General Pueyrredon,06357,-38.04915,-57.536848,Moluscos,Calamar Loligo,otras especies,7624857</t>
  </si>
  <si>
    <t>2019-01,Costeros,Mar del Plata,Buenos Aires,06,General Pueyrredon,06357,-38.04915,-57.536848,Moluscos,Caracol,otras especies,104775</t>
  </si>
  <si>
    <t>2019-01,Costeros,Mar del Plata,Buenos Aires,06,General Pueyrredon,06357,-38.04915,-57.536848,Peces,Abadejo,Abadejo,91000</t>
  </si>
  <si>
    <t>2019-01,Costeros,Mar del Plata,Buenos Aires,06,General Pueyrredon,06357,-38.04915,-57.536848,Peces,Anchoa de banco,Variado costero,965</t>
  </si>
  <si>
    <t>2019-01,Costeros,Mar del Plata,Buenos Aires,06,General Pueyrredon,06357,-38.04915,-57.536848,Peces,Bacalao austral,otras especies,313980</t>
  </si>
  <si>
    <t>2019-01,Costeros,Mar del Plata,Buenos Aires,06,General Pueyrredon,06357,-38.04915,-57.536848,Peces,Bagre,otras especies,9767</t>
  </si>
  <si>
    <t>2019-01,Costeros,Mar del Plata,Buenos Aires,06,General Pueyrredon,06357,-38.04915,-57.536848,Peces,Besugo,otras especies,9417</t>
  </si>
  <si>
    <t>2019-01,Costeros,Mar del Plata,Buenos Aires,06,General Pueyrredon,06357,-38.04915,-57.536848,Peces,Besugo,Variado costero,1081</t>
  </si>
  <si>
    <t>2019-01,Costeros,Mar del Plata,Buenos Aires,06,General Pueyrredon,06357,-38.04915,-57.536848,Peces,Brótola,otras especies,171</t>
  </si>
  <si>
    <t>2019-01,Costeros,Mar del Plata,Buenos Aires,06,General Pueyrredon,06357,-38.04915,-57.536848,Peces,Brótola,Variado costero,13131</t>
  </si>
  <si>
    <t>2019-01,Costeros,Mar del Plata,Buenos Aires,06,General Pueyrredon,06357,-38.04915,-57.536848,Peces,Caballa,otras especies,4658</t>
  </si>
  <si>
    <t>2019-01,Costeros,Mar del Plata,Buenos Aires,06,General Pueyrredon,06357,-38.04915,-57.536848,Peces,Castañeta,Variado costero,297</t>
  </si>
  <si>
    <t>2019-01,Costeros,Mar del Plata,Buenos Aires,06,General Pueyrredon,06357,-38.04915,-57.536848,Peces,Corvina blanca,otras especies,1046</t>
  </si>
  <si>
    <t>2019-01,Costeros,Mar del Plata,Buenos Aires,06,General Pueyrredon,06357,-38.04915,-57.536848,Peces,Corvina blanca,Variado costero,9339</t>
  </si>
  <si>
    <t>2019-01,Costeros,Mar del Plata,Buenos Aires,06,General Pueyrredon,06357,-38.04915,-57.536848,Peces,Corvina negra,Variado costero,337743</t>
  </si>
  <si>
    <t>2019-01,Costeros,Mar del Plata,Buenos Aires,06,General Pueyrredon,06357,-38.04915,-57.536848,Peces,Gatuzo,otras especies,276</t>
  </si>
  <si>
    <t>2019-01,Costeros,Mar del Plata,Buenos Aires,06,General Pueyrredon,06357,-38.04915,-57.536848,Peces,Gatuzo,Variado costero,1381</t>
  </si>
  <si>
    <t>2019-01,Costeros,Mar del Plata,Buenos Aires,06,General Pueyrredon,06357,-38.04915,-57.536848,Peces,Lenguados nep,otras especies,316</t>
  </si>
  <si>
    <t>2019-01,Costeros,Mar del Plata,Buenos Aires,06,General Pueyrredon,06357,-38.04915,-57.536848,Peces,Lenguados nep,Variado costero,576</t>
  </si>
  <si>
    <t>2019-01,Costeros,Mar del Plata,Buenos Aires,06,General Pueyrredon,06357,-38.04915,-57.536848,Peces,Merluza hubbsi,Merluza hubbsi N41 CTMFM,955</t>
  </si>
  <si>
    <t>2019-01,Costeros,Mar del Plata,Buenos Aires,06,General Pueyrredon,06357,-38.04915,-57.536848,Peces,Merluza hubbsi,Merluza hubbsi S41,386001</t>
  </si>
  <si>
    <t>2019-01,Costeros,Mar del Plata,Buenos Aires,06,General Pueyrredon,06357,-38.04915,-57.536848,Peces,Mero,otras especies,8140</t>
  </si>
  <si>
    <t>2019-01,Costeros,Mar del Plata,Buenos Aires,06,General Pueyrredon,06357,-38.04915,-57.536848,Peces,Mero,Variado costero,3620</t>
  </si>
  <si>
    <t>2019-01,Costeros,Mar del Plata,Buenos Aires,06,General Pueyrredon,06357,-38.04915,-57.536848,Peces,Palometa,Variado costero,120745</t>
  </si>
  <si>
    <t>2019-01,Costeros,Mar del Plata,Buenos Aires,06,General Pueyrredon,06357,-38.04915,-57.536848,Peces,Pargo,otras especies,18238</t>
  </si>
  <si>
    <t>2019-01,Costeros,Mar del Plata,Buenos Aires,06,General Pueyrredon,06357,-38.04915,-57.536848,Peces,Pargo,Variado costero,581218</t>
  </si>
  <si>
    <t>2019-01,Costeros,Mar del Plata,Buenos Aires,06,General Pueyrredon,06357,-38.04915,-57.536848,Peces,Pescadilla,otras especies,130306</t>
  </si>
  <si>
    <t>2019-01,Costeros,Mar del Plata,Buenos Aires,06,General Pueyrredon,06357,-38.04915,-57.536848,Peces,Pescadilla,Variado costero,270049</t>
  </si>
  <si>
    <t>2019-01,Costeros,Mar del Plata,Buenos Aires,06,General Pueyrredon,06357,-38.04915,-57.536848,Peces,Pescadilla real,Variado costero,3125</t>
  </si>
  <si>
    <t>2019-01,Costeros,Mar del Plata,Buenos Aires,06,General Pueyrredon,06357,-38.04915,-57.536848,Peces,Pez gallo,otras especies,32509</t>
  </si>
  <si>
    <t>2019-01,Costeros,Mar del Plata,Buenos Aires,06,General Pueyrredon,06357,-38.04915,-57.536848,Peces,Pez gallo,Variado costero,11499</t>
  </si>
  <si>
    <t>2019-01,Costeros,Mar del Plata,Buenos Aires,06,General Pueyrredon,06357,-38.04915,-57.536848,Peces,Pez palo,otras especies,1210</t>
  </si>
  <si>
    <t>2019-01,Costeros,Mar del Plata,Buenos Aires,06,General Pueyrredon,06357,-38.04915,-57.536848,Peces,Pez palo,Variado costero,56669</t>
  </si>
  <si>
    <t>2019-01,Costeros,Mar del Plata,Buenos Aires,06,General Pueyrredon,06357,-38.04915,-57.536848,Peces,Pez sable,Variado costero,4260</t>
  </si>
  <si>
    <t>2019-01,Costeros,Mar del Plata,Buenos Aires,06,General Pueyrredon,06357,-38.04915,-57.536848,Peces,Pez ángel,otras especies,88251</t>
  </si>
  <si>
    <t>2019-01,Costeros,Mar del Plata,Buenos Aires,06,General Pueyrredon,06357,-38.04915,-57.536848,Peces,Pez ángel,Variado costero,13128</t>
  </si>
  <si>
    <t>2019-01,Costeros,Mar del Plata,Buenos Aires,06,General Pueyrredon,06357,-38.04915,-57.536848,Peces,Rayas nep,Rayas (sin V. Cost),1735</t>
  </si>
  <si>
    <t>2019-01,Costeros,Mar del Plata,Buenos Aires,06,General Pueyrredon,06357,-38.04915,-57.536848,Peces,Rayas nep,Variado costero,1744</t>
  </si>
  <si>
    <t>2019-01,Costeros,Mar del Plata,Buenos Aires,06,General Pueyrredon,06357,-38.04915,-57.536848,Peces,Rubio,otras especies,24249</t>
  </si>
  <si>
    <t>2019-01,Costeros,Mar del Plata,Buenos Aires,06,General Pueyrredon,06357,-38.04915,-57.536848,Peces,Róbalo,otras especies,1007293</t>
  </si>
  <si>
    <t>2019-01,Costeros,Mar del Plata,Buenos Aires,06,General Pueyrredon,06357,-38.04915,-57.536848,Peces,Salmonete,otras especies,821</t>
  </si>
  <si>
    <t>2019-01,Costeros,Mar del Plata,Buenos Aires,06,General Pueyrredon,06357,-38.04915,-57.536848,Peces,Salmón de mar,otras especies,11253</t>
  </si>
  <si>
    <t>2019-01,Costeros,Mar del Plata,Buenos Aires,06,General Pueyrredon,06357,-38.04915,-57.536848,Peces,Salmón de mar,Variado costero,237904</t>
  </si>
  <si>
    <t>2019-01,Costeros,Mar del Plata,Buenos Aires,06,General Pueyrredon,06357,-38.04915,-57.536848,Peces,Tiburones nep,otras especies,107150</t>
  </si>
  <si>
    <t>2019-01,Costeros,Mar del Plata,Buenos Aires,06,General Pueyrredon,06357,-38.04915,-57.536848,Peces,Tiburones nep,Variado costero,496468</t>
  </si>
  <si>
    <t>2019-01,Costeros,Mar del Plata,Buenos Aires,06,General Pueyrredon,06357,-38.04915,-57.536848,Peces,Tiburón espinoso,otras especies,478</t>
  </si>
  <si>
    <t>2019-01,Fresqueros,Mar del Plata,Buenos Aires,06,General Pueyrredon,06357,-38.04915,-57.536848,Crustáceos,Langostino,Langostino,396</t>
  </si>
  <si>
    <t>2019-01,Fresqueros,Mar del Plata,Buenos Aires,06,General Pueyrredon,06357,-38.04915,-57.536848,Moluscos,Calamar Illex,Calamar Illex,16589</t>
  </si>
  <si>
    <t>2019-01,Fresqueros,Mar del Plata,Buenos Aires,06,General Pueyrredon,06357,-38.04915,-57.536848,Peces,Abadejo,Abadejo,5083</t>
  </si>
  <si>
    <t>2019-01,Fresqueros,Mar del Plata,Buenos Aires,06,General Pueyrredon,06357,-38.04915,-57.536848,Peces,Anchoa de banco,Variado costero,27589</t>
  </si>
  <si>
    <t>2019-01,Fresqueros,Mar del Plata,Buenos Aires,06,General Pueyrredon,06357,-38.04915,-57.536848,Peces,Bacalao austral,otras especies,1005</t>
  </si>
  <si>
    <t>2019-01,Fresqueros,Mar del Plata,Buenos Aires,06,General Pueyrredon,06357,-38.04915,-57.536848,Peces,Besugo,Variado costero,10099</t>
  </si>
  <si>
    <t>2019-01,Fresqueros,Mar del Plata,Buenos Aires,06,General Pueyrredon,06357,-38.04915,-57.536848,Peces,Brótola,otras especies,1887</t>
  </si>
  <si>
    <t>2019-01,Fresqueros,Mar del Plata,Buenos Aires,06,General Pueyrredon,06357,-38.04915,-57.536848,Peces,Caballa,otras especies,90</t>
  </si>
  <si>
    <t>2019-01,Fresqueros,Mar del Plata,Buenos Aires,06,General Pueyrredon,06357,-38.04915,-57.536848,Peces,Cazón,Variado costero,468</t>
  </si>
  <si>
    <t>2019-01,Fresqueros,Mar del Plata,Buenos Aires,06,General Pueyrredon,06357,-38.04915,-57.536848,Peces,Corvina blanca,Variado costero,30</t>
  </si>
  <si>
    <t>2019-01,Fresqueros,Mar del Plata,Buenos Aires,06,General Pueyrredon,06357,-38.04915,-57.536848,Peces,Gatuzo,otras especies,149</t>
  </si>
  <si>
    <t>2019-01,Fresqueros,Mar del Plata,Buenos Aires,06,General Pueyrredon,06357,-38.04915,-57.536848,Peces,Gatuzo,Variado costero,28</t>
  </si>
  <si>
    <t>2019-01,Fresqueros,Mar del Plata,Buenos Aires,06,General Pueyrredon,06357,-38.04915,-57.536848,Peces,Lenguados nep,otras especies,423</t>
  </si>
  <si>
    <t>2019-01,Fresqueros,Mar del Plata,Buenos Aires,06,General Pueyrredon,06357,-38.04915,-57.536848,Peces,Lenguados nep,Variado costero,22</t>
  </si>
  <si>
    <t>2019-01,Fresqueros,Mar del Plata,Buenos Aires,06,General Pueyrredon,06357,-38.04915,-57.536848,Peces,Merluza hubbsi,Merluza hubbsi N41 CTMFM,6</t>
  </si>
  <si>
    <t>2019-01,Fresqueros,Mar del Plata,Buenos Aires,06,General Pueyrredon,06357,-38.04915,-57.536848,Peces,Merluza hubbsi,Merluza hubbsi N41 ZEEA,26707</t>
  </si>
  <si>
    <t>2019-01,Fresqueros,Mar del Plata,Buenos Aires,06,General Pueyrredon,06357,-38.04915,-57.536848,Peces,Merluza hubbsi,Merluza hubbsi S41,40</t>
  </si>
  <si>
    <t>2019-01,Fresqueros,Mar del Plata,Buenos Aires,06,General Pueyrredon,06357,-38.04915,-57.536848,Peces,Mero,otras especies,18545579</t>
  </si>
  <si>
    <t>2019-01,Fresqueros,Mar del Plata,Buenos Aires,06,General Pueyrredon,06357,-38.04915,-57.536848,Peces,Mero,Variado costero,96</t>
  </si>
  <si>
    <t>2019-01,Fresqueros,Mar del Plata,Buenos Aires,06,General Pueyrredon,06357,-38.04915,-57.536848,Peces,Notothenia,otras especies,600</t>
  </si>
  <si>
    <t>2019-01,Fresqueros,Mar del Plata,Buenos Aires,06,General Pueyrredon,06357,-38.04915,-57.536848,Peces,Palometa,Variado costero,1350</t>
  </si>
  <si>
    <t>2019-01,Fresqueros,Mar del Plata,Buenos Aires,06,General Pueyrredon,06357,-38.04915,-57.536848,Peces,Pargo,Variado costero,240</t>
  </si>
  <si>
    <t>2019-01,Fresqueros,Mar del Plata,Buenos Aires,06,General Pueyrredon,06357,-38.04915,-57.536848,Peces,Pescadilla,Variado costero,360</t>
  </si>
  <si>
    <t>2019-01,Fresqueros,Mar del Plata,Buenos Aires,06,General Pueyrredon,06357,-38.04915,-57.536848,Peces,Pez gallo,otras especies,2700</t>
  </si>
  <si>
    <t>2019-01,Fresqueros,Mar del Plata,Buenos Aires,06,General Pueyrredon,06357,-38.04915,-57.536848,Peces,Pez gallo,Variado costero,4479</t>
  </si>
  <si>
    <t>2019-01,Fresqueros,Mar del Plata,Buenos Aires,06,General Pueyrredon,06357,-38.04915,-57.536848,Peces,Pez palo,Variado costero,419007</t>
  </si>
  <si>
    <t>2019-01,Fresqueros,Mar del Plata,Buenos Aires,06,General Pueyrredon,06357,-38.04915,-57.536848,Peces,Pez sable,Variado costero,66</t>
  </si>
  <si>
    <t>2019-01,Fresqueros,Mar del Plata,Buenos Aires,06,General Pueyrredon,06357,-38.04915,-57.536848,Peces,Pez ángel,otras especies,544</t>
  </si>
  <si>
    <t>2019-01,Fresqueros,Mar del Plata,Buenos Aires,06,General Pueyrredon,06357,-38.04915,-57.536848,Peces,Pez ángel,Variado costero,3943</t>
  </si>
  <si>
    <t>2019-01,Fresqueros,Mar del Plata,Buenos Aires,06,General Pueyrredon,06357,-38.04915,-57.536848,Peces,Rayas nep,Rayas (sin V. Cost),3047</t>
  </si>
  <si>
    <t>2019-01,Fresqueros,Mar del Plata,Buenos Aires,06,General Pueyrredon,06357,-38.04915,-57.536848,Peces,Rayas nep,Variado costero,3270</t>
  </si>
  <si>
    <t>2019-01,Fresqueros,Mar del Plata,Buenos Aires,06,General Pueyrredon,06357,-38.04915,-57.536848,Peces,Rubio,otras especies,896</t>
  </si>
  <si>
    <t>2019-01,Fresqueros,Mar del Plata,Buenos Aires,06,General Pueyrredon,06357,-38.04915,-57.536848,Peces,Róbalo,otras especies,58752</t>
  </si>
  <si>
    <t>2019-01,Fresqueros,Mar del Plata,Buenos Aires,06,General Pueyrredon,06357,-38.04915,-57.536848,Peces,Salmonete,otras especies,175</t>
  </si>
  <si>
    <t>2019-01,Fresqueros,Mar del Plata,Buenos Aires,06,General Pueyrredon,06357,-38.04915,-57.536848,Peces,Salmón de mar,otras especies,279</t>
  </si>
  <si>
    <t>2019-01,Fresqueros,Mar del Plata,Buenos Aires,06,General Pueyrredon,06357,-38.04915,-57.536848,Peces,Salmón de mar,Variado costero,3995</t>
  </si>
  <si>
    <t>2019-01,Fresqueros,Mar del Plata,Buenos Aires,06,General Pueyrredon,06357,-38.04915,-57.536848,Peces,Savorín,otras especies,478020</t>
  </si>
  <si>
    <t>2019-01,Fresqueros,Mar del Plata,Buenos Aires,06,General Pueyrredon,06357,-38.04915,-57.536848,Peces,Tiburones nep,otras especies,350</t>
  </si>
  <si>
    <t>2019-01,Fresqueros,Mar del Plata,Buenos Aires,06,General Pueyrredon,06357,-38.04915,-57.536848,Peces,Tiburones nep,Variado costero,2115</t>
  </si>
  <si>
    <t>2019-01,Rada o ría,Mar del Plata,Buenos Aires,06,General Pueyrredon,06357,-38.04915,-57.536848,Crustáceos,Cangrejo,otras especies,450</t>
  </si>
  <si>
    <t>2019-01,Rada o ría,Mar del Plata,Buenos Aires,06,General Pueyrredon,06357,-38.04915,-57.536848,Moluscos,Calamar Loligo,otras especies,21014</t>
  </si>
  <si>
    <t>2019-01,Rada o ría,Mar del Plata,Buenos Aires,06,General Pueyrredon,06357,-38.04915,-57.536848,Peces,Besugo,otras especies,2644</t>
  </si>
  <si>
    <t>2019-01,Rada o ría,Mar del Plata,Buenos Aires,06,General Pueyrredon,06357,-38.04915,-57.536848,Peces,Besugo,Variado costero,703</t>
  </si>
  <si>
    <t>2019-01,Rada o ría,Mar del Plata,Buenos Aires,06,General Pueyrredon,06357,-38.04915,-57.536848,Peces,Caballa,otras especies,60</t>
  </si>
  <si>
    <t>2019-01,Rada o ría,Mar del Plata,Buenos Aires,06,General Pueyrredon,06357,-38.04915,-57.536848,Peces,Chernia,Variado costero,728793</t>
  </si>
  <si>
    <t>2019-01,Rada o ría,Mar del Plata,Buenos Aires,06,General Pueyrredon,06357,-38.04915,-57.536848,Peces,Corvina blanca,otras especies,20982</t>
  </si>
  <si>
    <t>2019-01,Rada o ría,Mar del Plata,Buenos Aires,06,General Pueyrredon,06357,-38.04915,-57.536848,Peces,Corvina blanca,Variado costero,8320</t>
  </si>
  <si>
    <t>2019-01,Rada o ría,Mar del Plata,Buenos Aires,06,General Pueyrredon,06357,-38.04915,-57.536848,Peces,Gatuzo,otras especies,3808</t>
  </si>
  <si>
    <t>2019-01,Rada o ría,Mar del Plata,Buenos Aires,06,General Pueyrredon,06357,-38.04915,-57.536848,Peces,Gatuzo,Variado costero,914414</t>
  </si>
  <si>
    <t>2019-01,Rada o ría,Mar del Plata,Buenos Aires,06,General Pueyrredon,06357,-38.04915,-57.536848,Peces,Lenguados nep,otras especies,64</t>
  </si>
  <si>
    <t>2019-01,Rada o ría,Mar del Plata,Buenos Aires,06,General Pueyrredon,06357,-38.04915,-57.536848,Peces,Lenguados nep,Variado costero,2555</t>
  </si>
  <si>
    <t>2019-01,Rada o ría,Mar del Plata,Buenos Aires,06,General Pueyrredon,06357,-38.04915,-57.536848,Peces,Merluza hubbsi,Merluza hubbsi N41 CTMFM,126</t>
  </si>
  <si>
    <t>2019-01,Rada o ría,Mar del Plata,Buenos Aires,06,General Pueyrredon,06357,-38.04915,-57.536848,Peces,Mero,otras especies,128929</t>
  </si>
  <si>
    <t>2019-01,Rada o ría,Mar del Plata,Buenos Aires,06,General Pueyrredon,06357,-38.04915,-57.536848,Peces,Mero,Variado costero,91092</t>
  </si>
  <si>
    <t>2019-01,Rada o ría,Mar del Plata,Buenos Aires,06,General Pueyrredon,06357,-38.04915,-57.536848,Peces,Pargo,Variado costero,973</t>
  </si>
  <si>
    <t>2019-01,Rada o ría,Mar del Plata,Buenos Aires,06,General Pueyrredon,06357,-38.04915,-57.536848,Peces,Pejerrey,otras especies,201</t>
  </si>
  <si>
    <t>2019-01,Rada o ría,Mar del Plata,Buenos Aires,06,General Pueyrredon,06357,-38.04915,-57.536848,Peces,Pescadilla,otras especies,20459</t>
  </si>
  <si>
    <t>2019-01,Rada o ría,Mar del Plata,Buenos Aires,06,General Pueyrredon,06357,-38.04915,-57.536848,Peces,Pescadilla,Variado costero,510</t>
  </si>
  <si>
    <t>2019-01,Rada o ría,Mar del Plata,Buenos Aires,06,General Pueyrredon,06357,-38.04915,-57.536848,Peces,Pez palo,otras especies,35</t>
  </si>
  <si>
    <t>2019-01,Rada o ría,Mar del Plata,Buenos Aires,06,General Pueyrredon,06357,-38.04915,-57.536848,Peces,Pez palo,Variado costero,60</t>
  </si>
  <si>
    <t>2019-01,Rada o ría,Mar del Plata,Buenos Aires,06,General Pueyrredon,06357,-38.04915,-57.536848,Peces,Pez ángel,otras especies,153926</t>
  </si>
  <si>
    <t>2019-01,Rada o ría,Mar del Plata,Buenos Aires,06,General Pueyrredon,06357,-38.04915,-57.536848,Peces,Pez ángel,Variado costero,376</t>
  </si>
  <si>
    <t>2019-01,Rada o ría,Mar del Plata,Buenos Aires,06,General Pueyrredon,06357,-38.04915,-57.536848,Peces,Rayas nep,Rayas (sin V. Cost),22617</t>
  </si>
  <si>
    <t>2019-01,Rada o ría,Mar del Plata,Buenos Aires,06,General Pueyrredon,06357,-38.04915,-57.536848,Peces,Rayas nep,Variado costero,401</t>
  </si>
  <si>
    <t>2019-01,Rada o ría,Mar del Plata,Buenos Aires,06,General Pueyrredon,06357,-38.04915,-57.536848,Peces,Salmonete,otras especies,13139</t>
  </si>
  <si>
    <t>2019-01,Rada o ría,Mar del Plata,Buenos Aires,06,General Pueyrredon,06357,-38.04915,-57.536848,Peces,Salmón de mar,otras especies,59998</t>
  </si>
  <si>
    <t>2019-01,Rada o ría,Mar del Plata,Buenos Aires,06,General Pueyrredon,06357,-38.04915,-57.536848,Peces,Salmón de mar,Variado costero,14766</t>
  </si>
  <si>
    <t>2019-01,Rada o ría,Mar del Plata,Buenos Aires,06,General Pueyrredon,06357,-38.04915,-57.536848,Peces,Tiburones nep,Variado costero,4398352</t>
  </si>
  <si>
    <t>2019-01,Fresqueros,Necochea / Quequén,Buenos Aires,06,Necochea,06581,-38.576184,-58.701949,Peces,Merluza hubbsi,Merluza hubbsi S41,7766</t>
  </si>
  <si>
    <t>2019-01,Fresqueros,Necochea / Quequén,Buenos Aires,06,Necochea,06581,-38.576184,-58.701949,Peces,Raya hocicuda / picuda,Rayas (sin V. Cost),2126</t>
  </si>
  <si>
    <t>2019-01,Rada o ría,Necochea / Quequén,Buenos Aires,06,Necochea,06581,-38.576184,-58.701949,Moluscos,Calamar Loligo,otras especies,30</t>
  </si>
  <si>
    <t>2019-01,Rada o ría,Necochea / Quequén,Buenos Aires,06,Necochea,06581,-38.576184,-58.701949,Moluscos,Caracol,otras especies,429</t>
  </si>
  <si>
    <t>2019-01,Rada o ría,Necochea / Quequén,Buenos Aires,06,Necochea,06581,-38.576184,-58.701949,Peces,Besugo,Variado costero,6239</t>
  </si>
  <si>
    <t>2019-01,Rada o ría,Necochea / Quequén,Buenos Aires,06,Necochea,06581,-38.576184,-58.701949,Peces,Corvina blanca,Variado costero,21677</t>
  </si>
  <si>
    <t>2019-01,Rada o ría,Necochea / Quequén,Buenos Aires,06,Necochea,06581,-38.576184,-58.701949,Peces,Gatuzo,Variado costero,5004</t>
  </si>
  <si>
    <t>2019-01,Rada o ría,Necochea / Quequén,Buenos Aires,06,Necochea,06581,-38.576184,-58.701949,Peces,Jurel,otras especies,4415</t>
  </si>
  <si>
    <t>2019-01,Rada o ría,Necochea / Quequén,Buenos Aires,06,Necochea,06581,-38.576184,-58.701949,Peces,Lenguados nep,Variado costero,19851</t>
  </si>
  <si>
    <t>2019-01,Rada o ría,Necochea / Quequén,Buenos Aires,06,Necochea,06581,-38.576184,-58.701949,Peces,Mero,Variado costero,4861</t>
  </si>
  <si>
    <t>2019-01,Rada o ría,Necochea / Quequén,Buenos Aires,06,Necochea,06581,-38.576184,-58.701949,Peces,Pargo,Variado costero,277</t>
  </si>
  <si>
    <t>2019-01,Rada o ría,Necochea / Quequén,Buenos Aires,06,Necochea,06581,-38.576184,-58.701949,Peces,Pescadilla,Variado costero,13845</t>
  </si>
  <si>
    <t>2019-01,Rada o ría,Necochea / Quequén,Buenos Aires,06,Necochea,06581,-38.576184,-58.701949,Peces,Pez gallo,Variado costero,149380</t>
  </si>
  <si>
    <t>2019-01,Rada o ría,Necochea / Quequén,Buenos Aires,06,Necochea,06581,-38.576184,-58.701949,Peces,Pez palo,Variado costero,36495</t>
  </si>
  <si>
    <t>2019-01,Rada o ría,Necochea / Quequén,Buenos Aires,06,Necochea,06581,-38.576184,-58.701949,Peces,Pez ángel,Variado costero,3380</t>
  </si>
  <si>
    <t>2019-01,Rada o ría,Necochea / Quequén,Buenos Aires,06,Necochea,06581,-38.576184,-58.701949,Peces,Rayas nep,Variado costero,65</t>
  </si>
  <si>
    <t>2019-01,Rada o ría,Necochea / Quequén,Buenos Aires,06,Necochea,06581,-38.576184,-58.701949,Peces,Salmón de mar,Variado costero,227</t>
  </si>
  <si>
    <t>2019-01,Rada o ría,Necochea / Quequén,Buenos Aires,06,Necochea,06581,-38.576184,-58.701949,Peces,Tiburones nep,Variado costero,6419</t>
  </si>
  <si>
    <t>2019-01,Congeladores poteros nacionales,otros puertos Buenos Aires,Buenos Aires,06,sin especificar,06999,,,Moluscos,Calamar Illex,Calamar Illex,3945</t>
  </si>
  <si>
    <t>2019-01,Costeros,otros puertos Buenos Aires,Buenos Aires,06,sin especificar,06999,,,Peces,Bagre,otras especies,1089</t>
  </si>
  <si>
    <t>2019-01,Costeros,otros puertos Buenos Aires,Buenos Aires,06,sin especificar,06999,,,Peces,Corvina blanca,Variado costero,494</t>
  </si>
  <si>
    <t>2019-01,Costeros,otros puertos Buenos Aires,Buenos Aires,06,sin especificar,06999,,,Peces,Corvina negra,Variado costero,138</t>
  </si>
  <si>
    <t>2019-01,Costeros,otros puertos Buenos Aires,Buenos Aires,06,sin especificar,06999,,,Peces,Gatuzo,Variado costero,10116</t>
  </si>
  <si>
    <t>2019-01,Costeros,otros puertos Buenos Aires,Buenos Aires,06,sin especificar,06999,,,Peces,Palometa,Variado costero,252</t>
  </si>
  <si>
    <t>2019-01,Costeros,otros puertos Buenos Aires,Buenos Aires,06,sin especificar,06999,,,Peces,Pescadilla,Variado costero,3562</t>
  </si>
  <si>
    <t>2019-01,Costeros,otros puertos Buenos Aires,Buenos Aires,06,sin especificar,06999,,,Peces,Pez ángel,Variado costero,6360</t>
  </si>
  <si>
    <t>2019-01,Costeros,otros puertos Buenos Aires,Buenos Aires,06,sin especificar,06999,,,Peces,Rayas nep,Variado costero,5410</t>
  </si>
  <si>
    <t>2019-01,Rada o ría,otros puertos Buenos Aires,Buenos Aires,06,sin especificar,06999,,,Crustáceos,Camarón,otras especies,178591</t>
  </si>
  <si>
    <t>2019-01,Rada o ría,otros puertos Buenos Aires,Buenos Aires,06,sin especificar,06999,,,Crustáceos,Langostino,Langostino,89</t>
  </si>
  <si>
    <t>2019-01,Rada o ría,otros puertos Buenos Aires,Buenos Aires,06,sin especificar,06999,,,Peces,Bagre,otras especies,5721</t>
  </si>
  <si>
    <t>2019-01,Rada o ría,otros puertos Buenos Aires,Buenos Aires,06,sin especificar,06999,,,Peces,Brótola,Variado costero,30</t>
  </si>
  <si>
    <t>2019-01,Rada o ría,otros puertos Buenos Aires,Buenos Aires,06,sin especificar,06999,,,Peces,Corvina blanca,Variado costero,1003602</t>
  </si>
  <si>
    <t>2019-01,Rada o ría,otros puertos Buenos Aires,Buenos Aires,06,sin especificar,06999,,,Peces,Gatuzo,Variado costero,44534</t>
  </si>
  <si>
    <t>2019-01,Rada o ría,otros puertos Buenos Aires,Buenos Aires,06,sin especificar,06999,,,Peces,Lenguados nep,Variado costero,118</t>
  </si>
  <si>
    <t>2019-01,Rada o ría,otros puertos Buenos Aires,Buenos Aires,06,sin especificar,06999,,,Peces,Lisa,Variado costero,353040</t>
  </si>
  <si>
    <t>2019-01,Rada o ría,otros puertos Buenos Aires,Buenos Aires,06,sin especificar,06999,,,Peces,Otras especies de peces,otras especies,420</t>
  </si>
  <si>
    <t>2019-01,Rada o ría,otros puertos Buenos Aires,Buenos Aires,06,sin especificar,06999,,,Peces,Palometa,Variado costero,980</t>
  </si>
  <si>
    <t>2019-01,Rada o ría,otros puertos Buenos Aires,Buenos Aires,06,sin especificar,06999,,,Peces,Pescadilla,Variado costero,2819</t>
  </si>
  <si>
    <t>2019-01,Rada o ría,otros puertos Buenos Aires,Buenos Aires,06,sin especificar,06999,,,Peces,Pez gallo,Variado costero,245</t>
  </si>
  <si>
    <t>2019-01,Rada o ría,otros puertos Buenos Aires,Buenos Aires,06,sin especificar,06999,,,Peces,Pez ángel,Variado costero,890</t>
  </si>
  <si>
    <t>2019-01,Rada o ría,otros puertos Buenos Aires,Buenos Aires,06,sin especificar,06999,,,Peces,Rayas nep,Rayas (sin V. Cost),50147</t>
  </si>
  <si>
    <t>2019-01,Rada o ría,otros puertos Buenos Aires,Buenos Aires,06,sin especificar,06999,,,Peces,Rayas nep,Variado costero,372000</t>
  </si>
  <si>
    <t>2019-01,Congeladores poteros nacionales,Puerto Deseado,Santa Cruz,78,Deseado,78014,-47.753106,-65.911745,Moluscos,Calamar Illex,Calamar Illex,60</t>
  </si>
  <si>
    <t>2019-01,Congeladores trampas,Puerto Deseado,Santa Cruz,78,Deseado,78014,-47.753106,-65.911745,Crustáceos,Centolla,Centolla,110</t>
  </si>
  <si>
    <t>2019-01,Fresqueros,Puerto Deseado,Santa Cruz,78,Deseado,78014,-47.753106,-65.911745,Crustáceos,Centolla,Centolla,490</t>
  </si>
  <si>
    <t>2019-01,Fresqueros,Puerto Deseado,Santa Cruz,78,Deseado,78014,-47.753106,-65.911745,Moluscos,Calamar Illex,Calamar Illex,200</t>
  </si>
  <si>
    <t>2019-01,Fresqueros,Puerto Deseado,Santa Cruz,78,Deseado,78014,-47.753106,-65.911745,Peces,Abadejo,Abadejo,3030</t>
  </si>
  <si>
    <t>2019-01,Fresqueros,Puerto Deseado,Santa Cruz,78,Deseado,78014,-47.753106,-65.911745,Peces,Merluza hubbsi,Merluza hubbsi S41,7390</t>
  </si>
  <si>
    <t>2019-01,Fresqueros,Puerto Deseado,Santa Cruz,78,Deseado,78014,-47.753106,-65.911745,Peces,Notothenia,otras especies,60990</t>
  </si>
  <si>
    <t>2019-01,Fresqueros,Puerto Deseado,Santa Cruz,78,Deseado,78014,-47.753106,-65.911745,Peces,Raya hocicuda / picuda,Rayas (sin V. Cost),70</t>
  </si>
  <si>
    <t>2019-01,Fresqueros,Puerto Deseado,Santa Cruz,78,Deseado,78014,-47.753106,-65.911745,Peces,Rubio,otras especies,490</t>
  </si>
  <si>
    <t>2019-01,Congeladores arrastreros,Puerto Madryn,Chubut,26,Biedma,26007,-42.723398,-65.03362,Moluscos,Calamar Illex,Calamar Illex,6013</t>
  </si>
  <si>
    <t>2019-01,Congeladores arrastreros,Puerto Madryn,Chubut,26,Biedma,26007,-42.723398,-65.03362,Peces,Abadejo,Abadejo,1525</t>
  </si>
  <si>
    <t>2019-01,Congeladores arrastreros,Puerto Madryn,Chubut,26,Biedma,26007,-42.723398,-65.03362,Peces,Merluza hubbsi,Merluza hubbsi S41,50</t>
  </si>
  <si>
    <t>2019-01,Congeladores arrastreros,Puerto Madryn,Chubut,26,Biedma,26007,-42.723398,-65.03362,Peces,Pampanito,otras especies,250</t>
  </si>
  <si>
    <t>2019-01,Congeladores poteros nacionales,Puerto Madryn,Chubut,26,Biedma,26007,-42.723398,-65.03362,Moluscos,Calamar Illex,Calamar Illex,78670</t>
  </si>
  <si>
    <t>2019-01,Costeros,Puerto Madryn,Chubut,26,Biedma,26007,-42.723398,-65.03362,Crustáceos,Langostino,Langostino,9535</t>
  </si>
  <si>
    <t>2019-01,Costeros,Puerto Madryn,Chubut,26,Biedma,26007,-42.723398,-65.03362,Peces,Salmón de mar,otras especies,92473</t>
  </si>
  <si>
    <t>2019-01,Costeros,Rawson,Chubut,26,Rawson,26077,-43.336741,-65.061964,Crustáceos,Langostino,Langostino,2280</t>
  </si>
  <si>
    <t>2019-01,Costeros,Rawson,Chubut,26,Rawson,26077,-43.336741,-65.061964,Peces,Merluza hubbsi,Merluza hubbsi S41,14427</t>
  </si>
  <si>
    <t>2019-01,Fresqueros,Rawson,Chubut,26,Rawson,26077,-43.336741,-65.061964,Crustáceos,Langostino,Langostino,3785</t>
  </si>
  <si>
    <t>2019-01,Rada o ría,Rawson,Chubut,26,Rawson,26077,-43.336741,-65.061964,Crustáceos,Langostino,Langostino,43465</t>
  </si>
  <si>
    <t>2019-01,Rada o ría,Rawson,Chubut,26,Rawson,26077,-43.336741,-65.061964,Moluscos,Calamar Illex,Calamar Illex,4030</t>
  </si>
  <si>
    <t>2019-01,Rada o ría,Rawson,Chubut,26,Rawson,26077,-43.336741,-65.061964,Moluscos,Calamar Loligo,otras especies,695</t>
  </si>
  <si>
    <t>2019-01,Rada o ría,Rawson,Chubut,26,Rawson,26077,-43.336741,-65.061964,Peces,Merluza hubbsi,Merluza hubbsi S41,2265</t>
  </si>
  <si>
    <t>2019-01,Rada o ría,Rawson,Chubut,26,Rawson,26077,-43.336741,-65.061964,Peces,Mero,otras especies,3130</t>
  </si>
  <si>
    <t>2019-01,Rada o ría,Rawson,Chubut,26,Rawson,26077,-43.336741,-65.061964,Peces,Pejerrey,otras especies,100</t>
  </si>
  <si>
    <t>2019-01,Rada o ría,Rawson,Chubut,26,Rawson,26077,-43.336741,-65.061964,Peces,Pez gallo,otras especies,5046</t>
  </si>
  <si>
    <t>2019-01,Rada o ría,Rawson,Chubut,26,Rawson,26077,-43.336741,-65.061964,Peces,Salmón de mar,otras especies,475</t>
  </si>
  <si>
    <t>2019-01,Costeros,Rosales,Buenos Aires,06,Coronel de Marina Leonardo Rosales,06182,-38.89977,-62.079012,Peces,Gatuzo,otras especies,1575</t>
  </si>
  <si>
    <t>2019-01,Costeros,Rosales,Buenos Aires,06,Coronel de Marina Leonardo Rosales,06182,-38.89977,-62.079012,Peces,Lenguados nep,otras especies,9175</t>
  </si>
  <si>
    <t>2019-01,Costeros,Rosales,Buenos Aires,06,Coronel de Marina Leonardo Rosales,06182,-38.89977,-62.079012,Peces,Palometa,otras especies,500</t>
  </si>
  <si>
    <t>2019-01,Costeros,Rosales,Buenos Aires,06,Coronel de Marina Leonardo Rosales,06182,-38.89977,-62.079012,Peces,Pescadilla,otras especies,26790</t>
  </si>
  <si>
    <t>2019-01,Costeros,San Antonio Este,Río Negro,62,San Antonio,62077,-40.79875,-64.883536,Crustáceos,Langostino,Langostino,161</t>
  </si>
  <si>
    <t>2019-01,Costeros,San Antonio Este,Río Negro,62,San Antonio,62077,-40.79875,-64.883536,Peces,Lenguados nep,otras especies,1080</t>
  </si>
  <si>
    <t>2019-01,Costeros,San Antonio Este,Río Negro,62,San Antonio,62077,-40.79875,-64.883536,Peces,Merluza hubbsi,Merluza hubbsi GSM,8603</t>
  </si>
  <si>
    <t>2019-01,Costeros,San Antonio Este,Río Negro,62,San Antonio,62077,-40.79875,-64.883536,Peces,Mero,otras especies,2329</t>
  </si>
  <si>
    <t>2019-01,Costeros,San Antonio Este,Río Negro,62,San Antonio,62077,-40.79875,-64.883536,Peces,Otras especies de peces,otras especies,19633</t>
  </si>
  <si>
    <t>2019-01,Costeros,San Antonio Este,Río Negro,62,San Antonio,62077,-40.79875,-64.883536,Peces,Pez gallo,otras especies,9854</t>
  </si>
  <si>
    <t>2019-01,Costeros,San Antonio Este,Río Negro,62,San Antonio,62077,-40.79875,-64.883536,Peces,Raya hocicuda / picuda,Rayas (sin V. Cost),18717</t>
  </si>
  <si>
    <t>2019-01,Costeros,San Antonio Este,Río Negro,62,San Antonio,62077,-40.79875,-64.883536,Peces,Rayas nep,Rayas (sin V. Cost),104</t>
  </si>
  <si>
    <t>2019-01,Costeros,San Antonio Este,Río Negro,62,San Antonio,62077,-40.79875,-64.883536,Peces,Salmón de mar,otras especies,285</t>
  </si>
  <si>
    <t>2019-01,Costeros,San Antonio Oeste,Río Negro,62,San Antonio,62077,-40.725698,-64.934194,Crustáceos,Langostino,Langostino,12042</t>
  </si>
  <si>
    <t>2019-01,Costeros,San Antonio Oeste,Río Negro,62,San Antonio,62077,-40.725698,-64.934194,Moluscos,Calamar Illex,Calamar Illex,4630</t>
  </si>
  <si>
    <t>2019-01,Costeros,San Antonio Oeste,Río Negro,62,San Antonio,62077,-40.725698,-64.934194,Peces,Gatuzo,otras especies,10</t>
  </si>
  <si>
    <t>2019-01,Costeros,San Antonio Oeste,Río Negro,62,San Antonio,62077,-40.725698,-64.934194,Peces,Lenguados nep,otras especies,53</t>
  </si>
  <si>
    <t>2019-01,Costeros,San Antonio Oeste,Río Negro,62,San Antonio,62077,-40.725698,-64.934194,Peces,Merluza hubbsi,Merluza hubbsi GSM,1015</t>
  </si>
  <si>
    <t>2019-01,Costeros,San Antonio Oeste,Río Negro,62,San Antonio,62077,-40.725698,-64.934194,Peces,Mero,otras especies,850</t>
  </si>
  <si>
    <t>2019-01,Costeros,San Antonio Oeste,Río Negro,62,San Antonio,62077,-40.725698,-64.934194,Peces,Otras especies de peces,otras especies,45</t>
  </si>
  <si>
    <t>2019-01,Costeros,San Antonio Oeste,Río Negro,62,San Antonio,62077,-40.725698,-64.934194,Peces,Palometa,otras especies,920</t>
  </si>
  <si>
    <t>2019-01,Costeros,San Antonio Oeste,Río Negro,62,San Antonio,62077,-40.725698,-64.934194,Peces,Pez gallo,otras especies,450</t>
  </si>
  <si>
    <t>2019-01,Costeros,San Antonio Oeste,Río Negro,62,San Antonio,62077,-40.725698,-64.934194,Peces,Raya hocicuda / picuda,Rayas (sin V. Cost),72</t>
  </si>
  <si>
    <t>2019-01,Costeros,San Antonio Oeste,Río Negro,62,San Antonio,62077,-40.725698,-64.934194,Peces,Salmón de mar,otras especies,1076</t>
  </si>
  <si>
    <t>2019-01,Rada o ría,San Antonio Oeste,Río Negro,62,San Antonio,62077,-40.725698,-64.934194,Crustáceos,Langostino,Langostino,15</t>
  </si>
  <si>
    <t>2019-01,Rada o ría,San Antonio Oeste,Río Negro,62,San Antonio,62077,-40.725698,-64.934194,Peces,Lenguados nep,otras especies,10</t>
  </si>
  <si>
    <t>2019-01,Rada o ría,San Antonio Oeste,Río Negro,62,San Antonio,62077,-40.725698,-64.934194,Peces,Merluza hubbsi,Merluza hubbsi GSM,1560</t>
  </si>
  <si>
    <t>2019-01,Rada o ría,San Antonio Oeste,Río Negro,62,San Antonio,62077,-40.725698,-64.934194,Peces,Pez gallo,otras especies,24</t>
  </si>
  <si>
    <t>2019-01,Rada o ría,San Antonio Oeste,Río Negro,62,San Antonio,62077,-40.725698,-64.934194,Peces,Raya hocicuda / picuda,Rayas (sin V. Cost),3474248</t>
  </si>
  <si>
    <t>2019-01,Costeros,San Clemente del Tuyú,Buenos Aires,06,La Costa,06420,-36.342328,-56.746143,Peces,Pescadilla real,Variado costero,864</t>
  </si>
  <si>
    <t>2019-01,Rada o ría,San Clemente del Tuyú,Buenos Aires,06,La Costa,06420,-36.342328,-56.746143,Peces,Corvina blanca,Variado costero,2784</t>
  </si>
  <si>
    <t>2019-01,Rada o ría,San Clemente del Tuyú,Buenos Aires,06,La Costa,06420,-36.342328,-56.746143,Peces,Lisa,Variado costero,8160</t>
  </si>
  <si>
    <t>2019-01,Fresqueros,San Julián,Santa Cruz,78,Magallanes,78042,-49.300594,-67.721019,Crustáceos,Centolla,Centolla,14656</t>
  </si>
  <si>
    <t>2019-01,Congeladores arrastreros,Ushuaia,Tierra del Fuego,94,Ushuaia,94015,-54.808106,-68.304301,Moluscos,Vieira (callos),Vieira (callos),2</t>
  </si>
  <si>
    <t>2019-01,Congeladores arrastreros,Ushuaia,Tierra del Fuego,94,Ushuaia,94015,-54.808106,-68.304301,Peces,Abadejo,Abadejo,12416</t>
  </si>
  <si>
    <t>2019-01,Congeladores arrastreros,Ushuaia,Tierra del Fuego,94,Ushuaia,94015,-54.808106,-68.304301,Peces,Bacalao austral,otras especies,2432</t>
  </si>
  <si>
    <t>2019-01,Congeladores arrastreros,Ushuaia,Tierra del Fuego,94,Ushuaia,94015,-54.808106,-68.304301,Peces,Granadero,otras especies,52238</t>
  </si>
  <si>
    <t>2019-01,Congeladores arrastreros,Ushuaia,Tierra del Fuego,94,Ushuaia,94015,-54.808106,-68.304301,Peces,Merluza austral,otras especies,60</t>
  </si>
  <si>
    <t>2019-01,Congeladores arrastreros,Ushuaia,Tierra del Fuego,94,Ushuaia,94015,-54.808106,-68.304301,Peces,Merluza de cola,Merluza de cola,23146</t>
  </si>
  <si>
    <t>2019-01,Congeladores arrastreros,Ushuaia,Tierra del Fuego,94,Ushuaia,94015,-54.808106,-68.304301,Peces,Merluza negra,Merluza negra,4745</t>
  </si>
  <si>
    <t>2019-01,Congeladores arrastreros,Ushuaia,Tierra del Fuego,94,Ushuaia,94015,-54.808106,-68.304301,Peces,Polaca,Polaca,60</t>
  </si>
  <si>
    <t>2019-01,Congeladores arrastreros,Ushuaia,Tierra del Fuego,94,Ushuaia,94015,-54.808106,-68.304301,Peces,Rayas nep,Rayas (sin V. Cost),20400</t>
  </si>
  <si>
    <t>2019-01,Congeladores arrastreros,Ushuaia,Tierra del Fuego,94,Ushuaia,94015,-54.808106,-68.304301,Peces,Savorín,otras especies,180</t>
  </si>
  <si>
    <t>2019-02,Congeladores poteros nacionales,Caleta Olivia / Paula,Santa Cruz,78,Deseado,78014,-46.436049,-67.514904,Moluscos,Calamar Illex,Calamar Illex,3850341</t>
  </si>
  <si>
    <t>2019-02,Costeros,Caleta Olivia / Paula,Santa Cruz,78,Deseado,78014,-46.436049,-67.514904,Peces,Merluza hubbsi,Merluza hubbsi S41,66136</t>
  </si>
  <si>
    <t>2019-02,Costeros,Caleta Olivia / Paula,Santa Cruz,78,Deseado,78014,-46.436049,-67.514904,Peces,Rayas nep,Rayas (sin V. Cost),3079</t>
  </si>
  <si>
    <t>2019-02,Fresqueros,Caleta Olivia / Paula,Santa Cruz,78,Deseado,78014,-46.436049,-67.514904,Crustáceos,Centolla,Centolla,538</t>
  </si>
  <si>
    <t>2019-02,Fresqueros,Caleta Olivia / Paula,Santa Cruz,78,Deseado,78014,-46.436049,-67.514904,Peces,Merluza hubbsi,Merluza hubbsi S41,2417166</t>
  </si>
  <si>
    <t>2019-02,Rada o ría,Caleta Olivia / Paula,Santa Cruz,78,Deseado,78014,-46.436049,-67.514904,Peces,Merluza hubbsi,Merluza hubbsi S41,29</t>
  </si>
  <si>
    <t>2019-02,Rada o ría,Caleta Olivia / Paula,Santa Cruz,78,Deseado,78014,-46.436049,-67.514904,Peces,Pez gallo,otras especies,16</t>
  </si>
  <si>
    <t>2019-02,Congeladores poteros nacionales,Comodoro Rivadavia,Chubut,26,Escalante,26021,-45.862528,-67.46664,Moluscos,Calamar Illex,Calamar Illex,95</t>
  </si>
  <si>
    <t>2019-02,Costeros,Comodoro Rivadavia,Chubut,26,Escalante,26021,-45.862528,-67.46664,Peces,Merluza hubbsi,Merluza hubbsi S41,52248</t>
  </si>
  <si>
    <t>2019-02,Costeros,Comodoro Rivadavia,Chubut,26,Escalante,26021,-45.862528,-67.46664,Peces,Pez gallo,otras especies,611</t>
  </si>
  <si>
    <t>2019-02,Fresqueros,Comodoro Rivadavia,Chubut,26,Escalante,26021,-45.862528,-67.46664,Crustáceos,Centolla,Centolla,1258</t>
  </si>
  <si>
    <t>2019-02,Fresqueros,Comodoro Rivadavia,Chubut,26,Escalante,26021,-45.862528,-67.46664,Moluscos,Calamar Illex,Calamar Illex,702</t>
  </si>
  <si>
    <t>2019-02,Fresqueros,Comodoro Rivadavia,Chubut,26,Escalante,26021,-45.862528,-67.46664,Peces,Abadejo,Abadejo,8795</t>
  </si>
  <si>
    <t>2019-02,Fresqueros,Comodoro Rivadavia,Chubut,26,Escalante,26021,-45.862528,-67.46664,Peces,Merluza hubbsi,Merluza hubbsi N41 CTMFM,708</t>
  </si>
  <si>
    <t>2019-02,Fresqueros,Comodoro Rivadavia,Chubut,26,Escalante,26021,-45.862528,-67.46664,Peces,Merluza hubbsi,Merluza hubbsi S41,203044</t>
  </si>
  <si>
    <t>2019-02,Fresqueros,Comodoro Rivadavia,Chubut,26,Escalante,26021,-45.862528,-67.46664,Peces,Pez gallo,otras especies,3033218</t>
  </si>
  <si>
    <t>2019-02,Fresqueros,Comodoro Rivadavia,Chubut,26,Escalante,26021,-45.862528,-67.46664,Peces,Rayas nep,Rayas (sin V. Cost),54754</t>
  </si>
  <si>
    <t>2019-02,Congeladores arrastreros,Mar del Plata,Buenos Aires,06,General Pueyrredon,06357,-38.04915,-57.536848,Moluscos,Calamar Illex,Calamar Illex,31</t>
  </si>
  <si>
    <t>2019-02,Congeladores arrastreros,Mar del Plata,Buenos Aires,06,General Pueyrredon,06357,-38.04915,-57.536848,Peces,Abadejo,Abadejo,890648</t>
  </si>
  <si>
    <t>2019-02,Congeladores arrastreros,Mar del Plata,Buenos Aires,06,General Pueyrredon,06357,-38.04915,-57.536848,Peces,Bacalao austral,otras especies,26</t>
  </si>
  <si>
    <t>2019-02,Congeladores arrastreros,Mar del Plata,Buenos Aires,06,General Pueyrredon,06357,-38.04915,-57.536848,Peces,Caballa,otras especies,58763</t>
  </si>
  <si>
    <t>2019-02,Congeladores arrastreros,Mar del Plata,Buenos Aires,06,General Pueyrredon,06357,-38.04915,-57.536848,Peces,Merluza hubbsi,Merluza hubbsi S41,55</t>
  </si>
  <si>
    <t>2019-02,Congeladores arrastreros,Mar del Plata,Buenos Aires,06,General Pueyrredon,06357,-38.04915,-57.536848,Peces,Mero,otras especies,226965</t>
  </si>
  <si>
    <t>2019-02,Congeladores arrastreros,Mar del Plata,Buenos Aires,06,General Pueyrredon,06357,-38.04915,-57.536848,Peces,Notothenia,otras especies,7531</t>
  </si>
  <si>
    <t>2019-02,Congeladores arrastreros,Mar del Plata,Buenos Aires,06,General Pueyrredon,06357,-38.04915,-57.536848,Peces,Palometa,otras especies,15926</t>
  </si>
  <si>
    <t>2019-02,Congeladores arrastreros,Mar del Plata,Buenos Aires,06,General Pueyrredon,06357,-38.04915,-57.536848,Peces,Pampanito,otras especies,11005</t>
  </si>
  <si>
    <t>2019-02,Congeladores arrastreros,Mar del Plata,Buenos Aires,06,General Pueyrredon,06357,-38.04915,-57.536848,Peces,Pampanito,Variado costero,14034</t>
  </si>
  <si>
    <t>2019-02,Congeladores arrastreros,Mar del Plata,Buenos Aires,06,General Pueyrredon,06357,-38.04915,-57.536848,Peces,Papafigo,otras especies,2218348</t>
  </si>
  <si>
    <t>2019-02,Congeladores arrastreros,Mar del Plata,Buenos Aires,06,General Pueyrredon,06357,-38.04915,-57.536848,Peces,Raya hocicuda / picuda,Rayas (sin V. Cost),46321</t>
  </si>
  <si>
    <t>2019-02,Congeladores arrastreros,Mar del Plata,Buenos Aires,06,General Pueyrredon,06357,-38.04915,-57.536848,Peces,Rayas nep,Rayas (sin V. Cost),181622</t>
  </si>
  <si>
    <t>2019-02,Congeladores arrastreros,Mar del Plata,Buenos Aires,06,General Pueyrredon,06357,-38.04915,-57.536848,Peces,Rubio,otras especies,1957</t>
  </si>
  <si>
    <t>2019-02,Congeladores poteros nacionales,Mar del Plata,Buenos Aires,06,General Pueyrredon,06357,-38.04915,-57.536848,Moluscos,Calamar Illex,Calamar Illex,15674</t>
  </si>
  <si>
    <t>2019-02,Congeladores trampas,Mar del Plata,Buenos Aires,06,General Pueyrredon,06357,-38.04915,-57.536848,Crustáceos,Centolla,Centolla,300</t>
  </si>
  <si>
    <t>2019-02,Costeros,Mar del Plata,Buenos Aires,06,General Pueyrredon,06357,-38.04915,-57.536848,Crustáceos,Cangrejo,otras especies,155790</t>
  </si>
  <si>
    <t>2019-02,Costeros,Mar del Plata,Buenos Aires,06,General Pueyrredon,06357,-38.04915,-57.536848,Crustáceos,Langostino,Langostino,580177</t>
  </si>
  <si>
    <t>2019-02,Costeros,Mar del Plata,Buenos Aires,06,General Pueyrredon,06357,-38.04915,-57.536848,Moluscos,Calamar Illex,Calamar Illex,1226152</t>
  </si>
  <si>
    <t>2019-02,Costeros,Mar del Plata,Buenos Aires,06,General Pueyrredon,06357,-38.04915,-57.536848,Moluscos,Calamar Loligo,otras especies,11721596</t>
  </si>
  <si>
    <t>2019-02,Costeros,Mar del Plata,Buenos Aires,06,General Pueyrredon,06357,-38.04915,-57.536848,Peces,Abadejo,Abadejo,521386</t>
  </si>
  <si>
    <t>2019-02,Costeros,Mar del Plata,Buenos Aires,06,General Pueyrredon,06357,-38.04915,-57.536848,Peces,Anchoa de banco,otras especies,14415622</t>
  </si>
  <si>
    <t>2019-02,Costeros,Mar del Plata,Buenos Aires,06,General Pueyrredon,06357,-38.04915,-57.536848,Peces,Anchoa de banco,Variado costero,5260399</t>
  </si>
  <si>
    <t>2019-02,Costeros,Mar del Plata,Buenos Aires,06,General Pueyrredon,06357,-38.04915,-57.536848,Peces,Bacalao austral,otras especies,72858</t>
  </si>
  <si>
    <t>2019-02,Costeros,Mar del Plata,Buenos Aires,06,General Pueyrredon,06357,-38.04915,-57.536848,Peces,Bagre,otras especies,61693</t>
  </si>
  <si>
    <t>2019-02,Costeros,Mar del Plata,Buenos Aires,06,General Pueyrredon,06357,-38.04915,-57.536848,Peces,Besugo,otras especies,112424</t>
  </si>
  <si>
    <t>2019-02,Costeros,Mar del Plata,Buenos Aires,06,General Pueyrredon,06357,-38.04915,-57.536848,Peces,Besugo,Variado costero,134800</t>
  </si>
  <si>
    <t>2019-02,Costeros,Mar del Plata,Buenos Aires,06,General Pueyrredon,06357,-38.04915,-57.536848,Peces,Brótola,otras especies,920</t>
  </si>
  <si>
    <t>2019-02,Costeros,Mar del Plata,Buenos Aires,06,General Pueyrredon,06357,-38.04915,-57.536848,Peces,Brótola,Variado costero,423087</t>
  </si>
  <si>
    <t>2019-02,Costeros,Mar del Plata,Buenos Aires,06,General Pueyrredon,06357,-38.04915,-57.536848,Peces,Caballa,otras especies,637</t>
  </si>
  <si>
    <t>2019-02,Costeros,Mar del Plata,Buenos Aires,06,General Pueyrredon,06357,-38.04915,-57.536848,Peces,Chernia,Variado costero,1811</t>
  </si>
  <si>
    <t>2019-02,Costeros,Mar del Plata,Buenos Aires,06,General Pueyrredon,06357,-38.04915,-57.536848,Peces,Corvina blanca,otras especies,459</t>
  </si>
  <si>
    <t>2019-02,Costeros,Mar del Plata,Buenos Aires,06,General Pueyrredon,06357,-38.04915,-57.536848,Peces,Corvina blanca,Variado costero,294</t>
  </si>
  <si>
    <t>2019-02,Costeros,Mar del Plata,Buenos Aires,06,General Pueyrredon,06357,-38.04915,-57.536848,Peces,Corvina negra,Variado costero,7022</t>
  </si>
  <si>
    <t>2019-02,Costeros,Mar del Plata,Buenos Aires,06,General Pueyrredon,06357,-38.04915,-57.536848,Peces,Gatuzo,otras especies,19279</t>
  </si>
  <si>
    <t>2019-02,Costeros,Mar del Plata,Buenos Aires,06,General Pueyrredon,06357,-38.04915,-57.536848,Peces,Gatuzo,Variado costero,34</t>
  </si>
  <si>
    <t>2019-02,Costeros,Mar del Plata,Buenos Aires,06,General Pueyrredon,06357,-38.04915,-57.536848,Peces,Lenguados nep,otras especies,19246</t>
  </si>
  <si>
    <t>2019-02,Costeros,Mar del Plata,Buenos Aires,06,General Pueyrredon,06357,-38.04915,-57.536848,Peces,Lenguados nep,Variado costero,208</t>
  </si>
  <si>
    <t>2019-02,Costeros,Mar del Plata,Buenos Aires,06,General Pueyrredon,06357,-38.04915,-57.536848,Peces,Merluza hubbsi,Merluza hubbsi N41 CTMFM,1213</t>
  </si>
  <si>
    <t>2019-02,Costeros,Mar del Plata,Buenos Aires,06,General Pueyrredon,06357,-38.04915,-57.536848,Peces,Merluza hubbsi,Merluza hubbsi N41 ZEEA,11108</t>
  </si>
  <si>
    <t>2019-02,Costeros,Mar del Plata,Buenos Aires,06,General Pueyrredon,06357,-38.04915,-57.536848,Peces,Merluza hubbsi,Merluza hubbsi S41,324814</t>
  </si>
  <si>
    <t>2019-02,Costeros,Mar del Plata,Buenos Aires,06,General Pueyrredon,06357,-38.04915,-57.536848,Peces,Mero,otras especies,1244</t>
  </si>
  <si>
    <t>2019-02,Costeros,Mar del Plata,Buenos Aires,06,General Pueyrredon,06357,-38.04915,-57.536848,Peces,Mero,Variado costero,4361</t>
  </si>
  <si>
    <t>2019-02,Costeros,Mar del Plata,Buenos Aires,06,General Pueyrredon,06357,-38.04915,-57.536848,Peces,Palometa,Variado costero,1231</t>
  </si>
  <si>
    <t>2019-02,Costeros,Mar del Plata,Buenos Aires,06,General Pueyrredon,06357,-38.04915,-57.536848,Peces,Papafigo,otras especies,30</t>
  </si>
  <si>
    <t>2019-02,Costeros,Mar del Plata,Buenos Aires,06,General Pueyrredon,06357,-38.04915,-57.536848,Peces,Pargo,otras especies,484</t>
  </si>
  <si>
    <t>2019-02,Costeros,Mar del Plata,Buenos Aires,06,General Pueyrredon,06357,-38.04915,-57.536848,Peces,Pargo,Variado costero,624660</t>
  </si>
  <si>
    <t>2019-02,Costeros,Mar del Plata,Buenos Aires,06,General Pueyrredon,06357,-38.04915,-57.536848,Peces,Pescadilla,otras especies,13245</t>
  </si>
  <si>
    <t>2019-02,Costeros,Mar del Plata,Buenos Aires,06,General Pueyrredon,06357,-38.04915,-57.536848,Peces,Pescadilla,Variado costero,4467</t>
  </si>
  <si>
    <t>2019-02,Costeros,Mar del Plata,Buenos Aires,06,General Pueyrredon,06357,-38.04915,-57.536848,Peces,Pescadilla real,Variado costero,209547</t>
  </si>
  <si>
    <t>2019-02,Costeros,Mar del Plata,Buenos Aires,06,General Pueyrredon,06357,-38.04915,-57.536848,Peces,Pez gallo,otras especies,55957</t>
  </si>
  <si>
    <t>2019-02,Costeros,Mar del Plata,Buenos Aires,06,General Pueyrredon,06357,-38.04915,-57.536848,Peces,Pez gallo,Variado costero,489113</t>
  </si>
  <si>
    <t>2019-02,Costeros,Mar del Plata,Buenos Aires,06,General Pueyrredon,06357,-38.04915,-57.536848,Peces,Pez palo,otras especies,448113</t>
  </si>
  <si>
    <t>2019-02,Costeros,Mar del Plata,Buenos Aires,06,General Pueyrredon,06357,-38.04915,-57.536848,Peces,Pez palo,Variado costero,150619</t>
  </si>
  <si>
    <t>2019-02,Costeros,Mar del Plata,Buenos Aires,06,General Pueyrredon,06357,-38.04915,-57.536848,Peces,Pez sable,Variado costero,103119</t>
  </si>
  <si>
    <t>2019-02,Costeros,Mar del Plata,Buenos Aires,06,General Pueyrredon,06357,-38.04915,-57.536848,Peces,Pez ángel,otras especies,5109</t>
  </si>
  <si>
    <t>2019-02,Costeros,Mar del Plata,Buenos Aires,06,General Pueyrredon,06357,-38.04915,-57.536848,Peces,Pez ángel,Variado costero,44759</t>
  </si>
  <si>
    <t>2019-02,Costeros,Mar del Plata,Buenos Aires,06,General Pueyrredon,06357,-38.04915,-57.536848,Peces,Raya hocicuda / picuda,Rayas (sin V. Cost),11344</t>
  </si>
  <si>
    <t>2019-02,Costeros,Mar del Plata,Buenos Aires,06,General Pueyrredon,06357,-38.04915,-57.536848,Peces,Raya hocicuda / picuda,Variado costero,442</t>
  </si>
  <si>
    <t>2019-02,Costeros,Mar del Plata,Buenos Aires,06,General Pueyrredon,06357,-38.04915,-57.536848,Peces,Rayas nep,Rayas (sin V. Cost),4880</t>
  </si>
  <si>
    <t>2019-02,Costeros,Mar del Plata,Buenos Aires,06,General Pueyrredon,06357,-38.04915,-57.536848,Peces,Rayas nep,Variado costero,58536</t>
  </si>
  <si>
    <t>2019-02,Costeros,Mar del Plata,Buenos Aires,06,General Pueyrredon,06357,-38.04915,-57.536848,Peces,Rubio,otras especies,31965</t>
  </si>
  <si>
    <t>2019-02,Costeros,Mar del Plata,Buenos Aires,06,General Pueyrredon,06357,-38.04915,-57.536848,Peces,Salmonete,otras especies,227801</t>
  </si>
  <si>
    <t>2019-02,Costeros,Mar del Plata,Buenos Aires,06,General Pueyrredon,06357,-38.04915,-57.536848,Peces,Salmón de mar,otras especies,3162</t>
  </si>
  <si>
    <t>2019-02,Costeros,Mar del Plata,Buenos Aires,06,General Pueyrredon,06357,-38.04915,-57.536848,Peces,Salmón de mar,Variado costero,284</t>
  </si>
  <si>
    <t>2019-02,Costeros,Mar del Plata,Buenos Aires,06,General Pueyrredon,06357,-38.04915,-57.536848,Peces,Tiburones nep,otras especies,3156</t>
  </si>
  <si>
    <t>2019-02,Costeros,Mar del Plata,Buenos Aires,06,General Pueyrredon,06357,-38.04915,-57.536848,Peces,Tiburones nep,Variado costero,116231</t>
  </si>
  <si>
    <t>2019-02,Fresqueros,Mar del Plata,Buenos Aires,06,General Pueyrredon,06357,-38.04915,-57.536848,Crustáceos,Langostino,Langostino,788937</t>
  </si>
  <si>
    <t>2019-02,Fresqueros,Mar del Plata,Buenos Aires,06,General Pueyrredon,06357,-38.04915,-57.536848,Moluscos,Calamar Illex,Calamar Illex,256</t>
  </si>
  <si>
    <t>2019-02,Fresqueros,Mar del Plata,Buenos Aires,06,General Pueyrredon,06357,-38.04915,-57.536848,Peces,Abadejo,Abadejo,26040</t>
  </si>
  <si>
    <t>2019-02,Fresqueros,Mar del Plata,Buenos Aires,06,General Pueyrredon,06357,-38.04915,-57.536848,Peces,Anchoa de banco,Variado costero,277530</t>
  </si>
  <si>
    <t>2019-02,Fresqueros,Mar del Plata,Buenos Aires,06,General Pueyrredon,06357,-38.04915,-57.536848,Peces,Bacalao austral,otras especies,8325</t>
  </si>
  <si>
    <t>2019-02,Fresqueros,Mar del Plata,Buenos Aires,06,General Pueyrredon,06357,-38.04915,-57.536848,Peces,Besugo,Variado costero,7807</t>
  </si>
  <si>
    <t>2019-02,Fresqueros,Mar del Plata,Buenos Aires,06,General Pueyrredon,06357,-38.04915,-57.536848,Peces,Brótola,otras especies,188365</t>
  </si>
  <si>
    <t>2019-02,Fresqueros,Mar del Plata,Buenos Aires,06,General Pueyrredon,06357,-38.04915,-57.536848,Peces,Caballa,otras especies,489674</t>
  </si>
  <si>
    <t>2019-02,Fresqueros,Mar del Plata,Buenos Aires,06,General Pueyrredon,06357,-38.04915,-57.536848,Peces,Cazón,otras especies,128</t>
  </si>
  <si>
    <t>2019-02,Fresqueros,Mar del Plata,Buenos Aires,06,General Pueyrredon,06357,-38.04915,-57.536848,Peces,Corvina blanca,Variado costero,28304</t>
  </si>
  <si>
    <t>2019-02,Fresqueros,Mar del Plata,Buenos Aires,06,General Pueyrredon,06357,-38.04915,-57.536848,Peces,Gatuzo,Variado costero,7229</t>
  </si>
  <si>
    <t>2019-02,Fresqueros,Mar del Plata,Buenos Aires,06,General Pueyrredon,06357,-38.04915,-57.536848,Peces,Lenguados nep,otras especies,30678</t>
  </si>
  <si>
    <t>2019-02,Fresqueros,Mar del Plata,Buenos Aires,06,General Pueyrredon,06357,-38.04915,-57.536848,Peces,Lenguados nep,Variado costero,167</t>
  </si>
  <si>
    <t>2019-02,Fresqueros,Mar del Plata,Buenos Aires,06,General Pueyrredon,06357,-38.04915,-57.536848,Peces,Merluza hubbsi,Merluza hubbsi N41 CTMFM,1760</t>
  </si>
  <si>
    <t>2019-02,Fresqueros,Mar del Plata,Buenos Aires,06,General Pueyrredon,06357,-38.04915,-57.536848,Peces,Merluza hubbsi,Merluza hubbsi N41 ZEEA,10</t>
  </si>
  <si>
    <t>2019-02,Fresqueros,Mar del Plata,Buenos Aires,06,General Pueyrredon,06357,-38.04915,-57.536848,Peces,Merluza hubbsi,Merluza hubbsi S41,90</t>
  </si>
  <si>
    <t>2019-02,Fresqueros,Mar del Plata,Buenos Aires,06,General Pueyrredon,06357,-38.04915,-57.536848,Peces,Mero,otras especies,569</t>
  </si>
  <si>
    <t>2019-02,Fresqueros,Mar del Plata,Buenos Aires,06,General Pueyrredon,06357,-38.04915,-57.536848,Peces,Mero,Variado costero,40</t>
  </si>
  <si>
    <t>2019-02,Fresqueros,Mar del Plata,Buenos Aires,06,General Pueyrredon,06357,-38.04915,-57.536848,Peces,Notothenia,otras especies,1400</t>
  </si>
  <si>
    <t>2019-02,Fresqueros,Mar del Plata,Buenos Aires,06,General Pueyrredon,06357,-38.04915,-57.536848,Peces,Otras especies de peces,otras especies,10</t>
  </si>
  <si>
    <t>2019-02,Fresqueros,Mar del Plata,Buenos Aires,06,General Pueyrredon,06357,-38.04915,-57.536848,Peces,Palometa,Variado costero,10</t>
  </si>
  <si>
    <t>2019-02,Fresqueros,Mar del Plata,Buenos Aires,06,General Pueyrredon,06357,-38.04915,-57.536848,Peces,Pargo,Variado costero,215</t>
  </si>
  <si>
    <t>2019-02,Fresqueros,Mar del Plata,Buenos Aires,06,General Pueyrredon,06357,-38.04915,-57.536848,Peces,Pescadilla,Variado costero,58</t>
  </si>
  <si>
    <t>2019-02,Fresqueros,Mar del Plata,Buenos Aires,06,General Pueyrredon,06357,-38.04915,-57.536848,Peces,Pescadilla real,Variado costero,114</t>
  </si>
  <si>
    <t>2019-02,Fresqueros,Mar del Plata,Buenos Aires,06,General Pueyrredon,06357,-38.04915,-57.536848,Peces,Pez gallo,otras especies,13651</t>
  </si>
  <si>
    <t>2019-02,Fresqueros,Mar del Plata,Buenos Aires,06,General Pueyrredon,06357,-38.04915,-57.536848,Peces,Pez gallo,Variado costero,11645</t>
  </si>
  <si>
    <t>2019-02,Fresqueros,Mar del Plata,Buenos Aires,06,General Pueyrredon,06357,-38.04915,-57.536848,Peces,Pez palo,Variado costero,9432248</t>
  </si>
  <si>
    <t>2019-02,Fresqueros,Mar del Plata,Buenos Aires,06,General Pueyrredon,06357,-38.04915,-57.536848,Peces,Pez sable,Variado costero,384</t>
  </si>
  <si>
    <t>2019-02,Fresqueros,Mar del Plata,Buenos Aires,06,General Pueyrredon,06357,-38.04915,-57.536848,Peces,Pez ángel,Variado costero,102</t>
  </si>
  <si>
    <t>2019-02,Fresqueros,Mar del Plata,Buenos Aires,06,General Pueyrredon,06357,-38.04915,-57.536848,Peces,Raya hocicuda / picuda,Rayas (sin V. Cost),165</t>
  </si>
  <si>
    <t>2019-02,Fresqueros,Mar del Plata,Buenos Aires,06,General Pueyrredon,06357,-38.04915,-57.536848,Peces,Rayas nep,Rayas (sin V. Cost),6111</t>
  </si>
  <si>
    <t>2019-02,Fresqueros,Mar del Plata,Buenos Aires,06,General Pueyrredon,06357,-38.04915,-57.536848,Peces,Rayas nep,Variado costero,33</t>
  </si>
  <si>
    <t>2019-02,Fresqueros,Mar del Plata,Buenos Aires,06,General Pueyrredon,06357,-38.04915,-57.536848,Peces,Rubio,otras especies,426908</t>
  </si>
  <si>
    <t>2019-02,Fresqueros,Mar del Plata,Buenos Aires,06,General Pueyrredon,06357,-38.04915,-57.536848,Peces,Salmón de mar,otras especies,3811</t>
  </si>
  <si>
    <t>2019-02,Fresqueros,Mar del Plata,Buenos Aires,06,General Pueyrredon,06357,-38.04915,-57.536848,Peces,Salmón de mar,Variado costero,774</t>
  </si>
  <si>
    <t>2019-02,Fresqueros,Mar del Plata,Buenos Aires,06,General Pueyrredon,06357,-38.04915,-57.536848,Peces,Savorín,otras especies,1730</t>
  </si>
  <si>
    <t>2019-02,Fresqueros,Mar del Plata,Buenos Aires,06,General Pueyrredon,06357,-38.04915,-57.536848,Peces,Tiburones nep,otras especies,32416</t>
  </si>
  <si>
    <t>2019-02,Fresqueros,Mar del Plata,Buenos Aires,06,General Pueyrredon,06357,-38.04915,-57.536848,Peces,Tiburones nep,Variado costero,495</t>
  </si>
  <si>
    <t>2019-02,Rada o ría,Mar del Plata,Buenos Aires,06,General Pueyrredon,06357,-38.04915,-57.536848,Crustáceos,Cangrejo,otras especies,198</t>
  </si>
  <si>
    <t>2019-02,Rada o ría,Mar del Plata,Buenos Aires,06,General Pueyrredon,06357,-38.04915,-57.536848,Moluscos,Calamar Loligo,otras especies,576</t>
  </si>
  <si>
    <t>2019-02,Rada o ría,Mar del Plata,Buenos Aires,06,General Pueyrredon,06357,-38.04915,-57.536848,Peces,Anchoa de banco,Variado costero,5893</t>
  </si>
  <si>
    <t>2019-02,Rada o ría,Mar del Plata,Buenos Aires,06,General Pueyrredon,06357,-38.04915,-57.536848,Peces,Besugo,otras especies,14592</t>
  </si>
  <si>
    <t>2019-02,Rada o ría,Mar del Plata,Buenos Aires,06,General Pueyrredon,06357,-38.04915,-57.536848,Peces,Besugo,Variado costero,14604</t>
  </si>
  <si>
    <t>2019-02,Rada o ría,Mar del Plata,Buenos Aires,06,General Pueyrredon,06357,-38.04915,-57.536848,Peces,Bonito,otras especies,2808</t>
  </si>
  <si>
    <t>2019-02,Rada o ría,Mar del Plata,Buenos Aires,06,General Pueyrredon,06357,-38.04915,-57.536848,Peces,Brótola,Variado costero,160</t>
  </si>
  <si>
    <t>2019-02,Rada o ría,Mar del Plata,Buenos Aires,06,General Pueyrredon,06357,-38.04915,-57.536848,Peces,Castañeta,otras especies,379042</t>
  </si>
  <si>
    <t>2019-02,Rada o ría,Mar del Plata,Buenos Aires,06,General Pueyrredon,06357,-38.04915,-57.536848,Peces,Corvina blanca,otras especies,1922</t>
  </si>
  <si>
    <t>2019-02,Rada o ría,Mar del Plata,Buenos Aires,06,General Pueyrredon,06357,-38.04915,-57.536848,Peces,Corvina blanca,Variado costero,12783</t>
  </si>
  <si>
    <t>2019-02,Rada o ría,Mar del Plata,Buenos Aires,06,General Pueyrredon,06357,-38.04915,-57.536848,Peces,Gatuzo,otras especies,766</t>
  </si>
  <si>
    <t>2019-02,Rada o ría,Mar del Plata,Buenos Aires,06,General Pueyrredon,06357,-38.04915,-57.536848,Peces,Gatuzo,Variado costero,384</t>
  </si>
  <si>
    <t>2019-02,Rada o ría,Mar del Plata,Buenos Aires,06,General Pueyrredon,06357,-38.04915,-57.536848,Peces,Jurel,otras especies,100</t>
  </si>
  <si>
    <t>2019-02,Rada o ría,Mar del Plata,Buenos Aires,06,General Pueyrredon,06357,-38.04915,-57.536848,Peces,Lenguados nep,otras especies,150</t>
  </si>
  <si>
    <t>2019-02,Rada o ría,Mar del Plata,Buenos Aires,06,General Pueyrredon,06357,-38.04915,-57.536848,Peces,Lenguados nep,Variado costero,29944</t>
  </si>
  <si>
    <t>2019-02,Rada o ría,Mar del Plata,Buenos Aires,06,General Pueyrredon,06357,-38.04915,-57.536848,Peces,Mero,otras especies,317078</t>
  </si>
  <si>
    <t>2019-02,Rada o ría,Mar del Plata,Buenos Aires,06,General Pueyrredon,06357,-38.04915,-57.536848,Peces,Mero,Variado costero,22916</t>
  </si>
  <si>
    <t>2019-02,Rada o ría,Mar del Plata,Buenos Aires,06,General Pueyrredon,06357,-38.04915,-57.536848,Peces,Pargo,Variado costero,1211</t>
  </si>
  <si>
    <t>2019-02,Rada o ría,Mar del Plata,Buenos Aires,06,General Pueyrredon,06357,-38.04915,-57.536848,Peces,Pescadilla,otras especies,676</t>
  </si>
  <si>
    <t>2019-02,Rada o ría,Mar del Plata,Buenos Aires,06,General Pueyrredon,06357,-38.04915,-57.536848,Peces,Pescadilla,Variado costero,57669</t>
  </si>
  <si>
    <t>2019-02,Rada o ría,Mar del Plata,Buenos Aires,06,General Pueyrredon,06357,-38.04915,-57.536848,Peces,Pez limón,otras especies,1056564</t>
  </si>
  <si>
    <t>2019-02,Rada o ría,Mar del Plata,Buenos Aires,06,General Pueyrredon,06357,-38.04915,-57.536848,Peces,Pez palo,otras especies,414</t>
  </si>
  <si>
    <t>2019-02,Rada o ría,Mar del Plata,Buenos Aires,06,General Pueyrredon,06357,-38.04915,-57.536848,Peces,Pez palo,Variado costero,1858</t>
  </si>
  <si>
    <t>2019-02,Rada o ría,Mar del Plata,Buenos Aires,06,General Pueyrredon,06357,-38.04915,-57.536848,Peces,Pez ángel,otras especies,378</t>
  </si>
  <si>
    <t>2019-02,Rada o ría,Mar del Plata,Buenos Aires,06,General Pueyrredon,06357,-38.04915,-57.536848,Peces,Pez ángel,Variado costero,239892</t>
  </si>
  <si>
    <t>2019-02,Rada o ría,Mar del Plata,Buenos Aires,06,General Pueyrredon,06357,-38.04915,-57.536848,Peces,Rayas nep,Rayas (sin V. Cost),197689</t>
  </si>
  <si>
    <t>2019-02,Rada o ría,Mar del Plata,Buenos Aires,06,General Pueyrredon,06357,-38.04915,-57.536848,Peces,Rayas nep,Variado costero,1881</t>
  </si>
  <si>
    <t>2019-02,Rada o ría,Mar del Plata,Buenos Aires,06,General Pueyrredon,06357,-38.04915,-57.536848,Peces,Salmonete,otras especies,894</t>
  </si>
  <si>
    <t>2019-02,Rada o ría,Mar del Plata,Buenos Aires,06,General Pueyrredon,06357,-38.04915,-57.536848,Peces,Salmón de mar,otras especies,18902</t>
  </si>
  <si>
    <t>2019-02,Rada o ría,Mar del Plata,Buenos Aires,06,General Pueyrredon,06357,-38.04915,-57.536848,Peces,Salmón de mar,Variado costero,874</t>
  </si>
  <si>
    <t>2019-02,Rada o ría,Necochea / Quequén,Buenos Aires,06,Necochea,06581,-38.576184,-58.701949,Moluscos,Calamar Loligo,otras especies,6245</t>
  </si>
  <si>
    <t>2019-02,Rada o ría,Necochea / Quequén,Buenos Aires,06,Necochea,06581,-38.576184,-58.701949,Moluscos,Caracol,otras especies,29</t>
  </si>
  <si>
    <t>2019-02,Rada o ría,Necochea / Quequén,Buenos Aires,06,Necochea,06581,-38.576184,-58.701949,Peces,Besugo,Variado costero,155385</t>
  </si>
  <si>
    <t>2019-02,Rada o ría,Necochea / Quequén,Buenos Aires,06,Necochea,06581,-38.576184,-58.701949,Peces,Brótola,Variado costero,8944</t>
  </si>
  <si>
    <t>2019-02,Rada o ría,Necochea / Quequén,Buenos Aires,06,Necochea,06581,-38.576184,-58.701949,Peces,Corvina blanca,Variado costero,1370</t>
  </si>
  <si>
    <t>2019-02,Rada o ría,Necochea / Quequén,Buenos Aires,06,Necochea,06581,-38.576184,-58.701949,Peces,Gatuzo,Variado costero,16986</t>
  </si>
  <si>
    <t>2019-02,Rada o ría,Necochea / Quequén,Buenos Aires,06,Necochea,06581,-38.576184,-58.701949,Peces,Jurel,otras especies,3808753</t>
  </si>
  <si>
    <t>2019-02,Rada o ría,Necochea / Quequén,Buenos Aires,06,Necochea,06581,-38.576184,-58.701949,Peces,Lenguados nep,Variado costero,770307</t>
  </si>
  <si>
    <t>2019-02,Rada o ría,Necochea / Quequén,Buenos Aires,06,Necochea,06581,-38.576184,-58.701949,Peces,Mero,Variado costero,6211193</t>
  </si>
  <si>
    <t>2019-02,Rada o ría,Necochea / Quequén,Buenos Aires,06,Necochea,06581,-38.576184,-58.701949,Peces,Pargo,Variado costero,862</t>
  </si>
  <si>
    <t>2019-02,Rada o ría,Necochea / Quequén,Buenos Aires,06,Necochea,06581,-38.576184,-58.701949,Peces,Pescadilla,Variado costero,995</t>
  </si>
  <si>
    <t>2019-02,Rada o ría,Necochea / Quequén,Buenos Aires,06,Necochea,06581,-38.576184,-58.701949,Peces,Pez gallo,Variado costero,1734</t>
  </si>
  <si>
    <t>2019-02,Rada o ría,Necochea / Quequén,Buenos Aires,06,Necochea,06581,-38.576184,-58.701949,Peces,Pez palo,Variado costero,35</t>
  </si>
  <si>
    <t>2019-02,Rada o ría,Necochea / Quequén,Buenos Aires,06,Necochea,06581,-38.576184,-58.701949,Peces,Pez ángel,Variado costero,1122</t>
  </si>
  <si>
    <t>2019-02,Rada o ría,Necochea / Quequén,Buenos Aires,06,Necochea,06581,-38.576184,-58.701949,Peces,Rayas nep,Variado costero,1038</t>
  </si>
  <si>
    <t>2019-02,Rada o ría,Necochea / Quequén,Buenos Aires,06,Necochea,06581,-38.576184,-58.701949,Peces,Salmón de mar,Variado costero,38387</t>
  </si>
  <si>
    <t>2019-02,Rada o ría,Necochea / Quequén,Buenos Aires,06,Necochea,06581,-38.576184,-58.701949,Peces,Tiburones nep,Variado costero,70</t>
  </si>
  <si>
    <t>2019-02,Congeladores poteros nacionales,otros puertos Buenos Aires,Buenos Aires,06,sin especificar,06999,,,Moluscos,Calamar Illex,Calamar Illex,32</t>
  </si>
  <si>
    <t>2019-02,Costeros,otros puertos Buenos Aires,Buenos Aires,06,sin especificar,06999,,,Peces,Brótola,Variado costero,204</t>
  </si>
  <si>
    <t>2019-02,Costeros,otros puertos Buenos Aires,Buenos Aires,06,sin especificar,06999,,,Peces,Cazón,Variado costero,8840</t>
  </si>
  <si>
    <t>2019-02,Costeros,otros puertos Buenos Aires,Buenos Aires,06,sin especificar,06999,,,Peces,Corvina blanca,Variado costero,219</t>
  </si>
  <si>
    <t>2019-02,Costeros,otros puertos Buenos Aires,Buenos Aires,06,sin especificar,06999,,,Peces,Gatuzo,Variado costero,13264</t>
  </si>
  <si>
    <t>2019-02,Costeros,otros puertos Buenos Aires,Buenos Aires,06,sin especificar,06999,,,Peces,Lisa,Variado costero,3080</t>
  </si>
  <si>
    <t>2019-02,Costeros,otros puertos Buenos Aires,Buenos Aires,06,sin especificar,06999,,,Peces,Otras especies de peces,Variado costero,506152</t>
  </si>
  <si>
    <t>2019-02,Costeros,otros puertos Buenos Aires,Buenos Aires,06,sin especificar,06999,,,Peces,Palometa,Variado costero,43381</t>
  </si>
  <si>
    <t>2019-02,Costeros,otros puertos Buenos Aires,Buenos Aires,06,sin especificar,06999,,,Peces,Pescadilla,Variado costero,798</t>
  </si>
  <si>
    <t>2019-02,Costeros,otros puertos Buenos Aires,Buenos Aires,06,sin especificar,06999,,,Peces,Pez ángel,Variado costero,34</t>
  </si>
  <si>
    <t>2019-02,Costeros,otros puertos Buenos Aires,Buenos Aires,06,sin especificar,06999,,,Peces,Rayas nep,Variado costero,2037</t>
  </si>
  <si>
    <t>2019-02,Rada o ría,otros puertos Buenos Aires,Buenos Aires,06,sin especificar,06999,,,Crustáceos,Camarón,otras especies,336</t>
  </si>
  <si>
    <t>2019-02,Rada o ría,otros puertos Buenos Aires,Buenos Aires,06,sin especificar,06999,,,Crustáceos,Langostino,Langostino,90</t>
  </si>
  <si>
    <t>2019-02,Rada o ría,otros puertos Buenos Aires,Buenos Aires,06,sin especificar,06999,,,Peces,Bagre,otras especies,32</t>
  </si>
  <si>
    <t>2019-02,Rada o ría,otros puertos Buenos Aires,Buenos Aires,06,sin especificar,06999,,,Peces,Bonito,otras especies,7204</t>
  </si>
  <si>
    <t>2019-02,Rada o ría,otros puertos Buenos Aires,Buenos Aires,06,sin especificar,06999,,,Peces,Brótola,Variado costero,3578</t>
  </si>
  <si>
    <t>2019-02,Rada o ría,otros puertos Buenos Aires,Buenos Aires,06,sin especificar,06999,,,Peces,Corvina blanca,Variado costero,592991</t>
  </si>
  <si>
    <t>2019-02,Rada o ría,otros puertos Buenos Aires,Buenos Aires,06,sin especificar,06999,,,Peces,Gatuzo,Variado costero,2384</t>
  </si>
  <si>
    <t>2019-02,Rada o ría,otros puertos Buenos Aires,Buenos Aires,06,sin especificar,06999,,,Peces,Lenguados nep,Variado costero,28</t>
  </si>
  <si>
    <t>2019-02,Rada o ría,otros puertos Buenos Aires,Buenos Aires,06,sin especificar,06999,,,Peces,Otras especies de peces,otras especies,27</t>
  </si>
  <si>
    <t>2019-02,Rada o ría,otros puertos Buenos Aires,Buenos Aires,06,sin especificar,06999,,,Peces,Palometa,Variado costero,609899</t>
  </si>
  <si>
    <t>2019-02,Rada o ría,otros puertos Buenos Aires,Buenos Aires,06,sin especificar,06999,,,Peces,Pescadilla,otras especies,967050</t>
  </si>
  <si>
    <t>2019-02,Rada o ría,otros puertos Buenos Aires,Buenos Aires,06,sin especificar,06999,,,Peces,Pescadilla,Variado costero,750</t>
  </si>
  <si>
    <t>2019-02,Rada o ría,otros puertos Buenos Aires,Buenos Aires,06,sin especificar,06999,,,Peces,Pescadilla real,Variado costero,580</t>
  </si>
  <si>
    <t>2019-02,Rada o ría,otros puertos Buenos Aires,Buenos Aires,06,sin especificar,06999,,,Peces,Pez gallo,Variado costero,1832</t>
  </si>
  <si>
    <t>2019-02,Rada o ría,otros puertos Buenos Aires,Buenos Aires,06,sin especificar,06999,,,Peces,Pez ángel,Variado costero,40</t>
  </si>
  <si>
    <t>2019-02,Congeladores arrastreros,Puerto Deseado,Santa Cruz,78,Deseado,78014,-47.753106,-65.911745,Peces,Merluza negra,Merluza negra,780</t>
  </si>
  <si>
    <t>2019-02,Congeladores poteros nacionales,Puerto Deseado,Santa Cruz,78,Deseado,78014,-47.753106,-65.911745,Moluscos,Calamar Illex,Calamar Illex,26171</t>
  </si>
  <si>
    <t>2019-02,Congeladores trampas,Puerto Deseado,Santa Cruz,78,Deseado,78014,-47.753106,-65.911745,Crustáceos,Centolla,Centolla,16595</t>
  </si>
  <si>
    <t>2019-02,Fresqueros,Puerto Deseado,Santa Cruz,78,Deseado,78014,-47.753106,-65.911745,Moluscos,Calamar Illex,Calamar Illex,80</t>
  </si>
  <si>
    <t>2019-02,Fresqueros,Puerto Deseado,Santa Cruz,78,Deseado,78014,-47.753106,-65.911745,Peces,Abadejo,Abadejo,35</t>
  </si>
  <si>
    <t>2019-02,Fresqueros,Puerto Deseado,Santa Cruz,78,Deseado,78014,-47.753106,-65.911745,Peces,Merluza hubbsi,Merluza hubbsi S41,105</t>
  </si>
  <si>
    <t>2019-02,Fresqueros,Puerto Deseado,Santa Cruz,78,Deseado,78014,-47.753106,-65.911745,Peces,Raya hocicuda / picuda,Rayas (sin V. Cost),1540</t>
  </si>
  <si>
    <t>2019-02,Fresqueros,Puerto Deseado,Santa Cruz,78,Deseado,78014,-47.753106,-65.911745,Peces,Rubio,otras especies,2040</t>
  </si>
  <si>
    <t>2019-02,Fresqueros,Puerto Deseado,Santa Cruz,78,Deseado,78014,-47.753106,-65.911745,Peces,Róbalo,otras especies,2880</t>
  </si>
  <si>
    <t>2019-02,Congeladores arrastreros,Puerto Madryn,Chubut,26,Biedma,26007,-42.723398,-65.03362,Moluscos,Calamar Illex,Calamar Illex,700</t>
  </si>
  <si>
    <t>2019-02,Congeladores arrastreros,Puerto Madryn,Chubut,26,Biedma,26007,-42.723398,-65.03362,Peces,Abadejo,Abadejo,9800</t>
  </si>
  <si>
    <t>2019-02,Congeladores arrastreros,Puerto Madryn,Chubut,26,Biedma,26007,-42.723398,-65.03362,Peces,Caballa,otras especies,37744</t>
  </si>
  <si>
    <t>2019-02,Congeladores arrastreros,Puerto Madryn,Chubut,26,Biedma,26007,-42.723398,-65.03362,Peces,Merluza hubbsi,Merluza hubbsi S41,1190</t>
  </si>
  <si>
    <t>2019-02,Congeladores arrastreros,Puerto Madryn,Chubut,26,Biedma,26007,-42.723398,-65.03362,Peces,Notothenia,otras especies,6594</t>
  </si>
  <si>
    <t>2019-02,Congeladores arrastreros,Puerto Madryn,Chubut,26,Biedma,26007,-42.723398,-65.03362,Peces,Pampanito,otras especies,8000</t>
  </si>
  <si>
    <t>2019-02,Congeladores arrastreros,Puerto Madryn,Chubut,26,Biedma,26007,-42.723398,-65.03362,Peces,Rubio,otras especies,225</t>
  </si>
  <si>
    <t>2019-02,Congeladores poteros nacionales,Puerto Madryn,Chubut,26,Biedma,26007,-42.723398,-65.03362,Moluscos,Calamar Illex,Calamar Illex,78542</t>
  </si>
  <si>
    <t>2019-02,Costeros,Puerto Madryn,Chubut,26,Biedma,26007,-42.723398,-65.03362,Crustáceos,Langostino,Langostino,710</t>
  </si>
  <si>
    <t>2019-02,Costeros,Punta Colorada,Río Negro,62,San Antonio,62077,-41.697354,-65.027413,Crustáceos,Langostino,Langostino,14400</t>
  </si>
  <si>
    <t>2019-02,Costeros,Rawson,Chubut,26,Rawson,26077,-43.336741,-65.061964,Crustáceos,Langostino,Langostino,61335</t>
  </si>
  <si>
    <t>2019-02,Costeros,Rawson,Chubut,26,Rawson,26077,-43.336741,-65.061964,Peces,Merluza hubbsi,Merluza hubbsi S41,3960</t>
  </si>
  <si>
    <t>2019-02,Fresqueros,Rawson,Chubut,26,Rawson,26077,-43.336741,-65.061964,Crustáceos,Langostino,Langostino,14055</t>
  </si>
  <si>
    <t>2019-02,Rada o ría,Rawson,Chubut,26,Rawson,26077,-43.336741,-65.061964,Crustáceos,Langostino,Langostino,5320</t>
  </si>
  <si>
    <t>2019-02,Rada o ría,Rawson,Chubut,26,Rawson,26077,-43.336741,-65.061964,Moluscos,Calamar Illex,Calamar Illex,28170</t>
  </si>
  <si>
    <t>2019-02,Rada o ría,Rawson,Chubut,26,Rawson,26077,-43.336741,-65.061964,Moluscos,Calamar Loligo,otras especies,1225</t>
  </si>
  <si>
    <t>2019-02,Rada o ría,Rawson,Chubut,26,Rawson,26077,-43.336741,-65.061964,Peces,Merluza hubbsi,Merluza hubbsi S41,1220</t>
  </si>
  <si>
    <t>2019-02,Rada o ría,Rawson,Chubut,26,Rawson,26077,-43.336741,-65.061964,Peces,Mero,otras especies,4117</t>
  </si>
  <si>
    <t>2019-02,Rada o ría,Rawson,Chubut,26,Rawson,26077,-43.336741,-65.061964,Peces,Pez gallo,otras especies,1307</t>
  </si>
  <si>
    <t>2019-02,Rada o ría,Rawson,Chubut,26,Rawson,26077,-43.336741,-65.061964,Peces,Salmón de mar,otras especies,5577</t>
  </si>
  <si>
    <t>2019-02,Rada o ría,Río Salado,Buenos Aires,06,Castelli,06168,-35.745949,-57.380561,Peces,Anchoa de banco,Variado costero,9094</t>
  </si>
  <si>
    <t>2019-02,Rada o ría,Río Salado,Buenos Aires,06,Castelli,06168,-35.745949,-57.380561,Peces,Lisa,Variado costero,283</t>
  </si>
  <si>
    <t>2019-02,Rada o ría,Río Salado,Buenos Aires,06,Castelli,06168,-35.745949,-57.380561,Peces,Otras especies de peces,otras especies,3140</t>
  </si>
  <si>
    <t>2019-02,Rada o ría,Río Salado,Buenos Aires,06,Castelli,06168,-35.745949,-57.380561,Peces,Pescadilla,Variado costero,12709</t>
  </si>
  <si>
    <t>2019-02,Rada o ría,Río Salado,Buenos Aires,06,Castelli,06168,-35.745949,-57.380561,Peces,Pescadilla real,Variado costero,600</t>
  </si>
  <si>
    <t>2019-02,Rada o ría,Río Salado,Buenos Aires,06,Castelli,06168,-35.745949,-57.380561,Peces,Raya lisa,Variado costero,36462</t>
  </si>
  <si>
    <t>2019-02,Congeladores poteros nacionales,Rosales,Buenos Aires,06,Coronel de Marina Leonardo Rosales,06182,-38.89977,-62.079012,Moluscos,Calamar Illex,Calamar Illex,1812</t>
  </si>
  <si>
    <t>2019-02,Costeros,San Antonio Este,Río Negro,62,San Antonio,62077,-40.79875,-64.883536,Peces,Cazón,otras especies,1150</t>
  </si>
  <si>
    <t>2019-02,Costeros,San Antonio Este,Río Negro,62,San Antonio,62077,-40.79875,-64.883536,Peces,Gatuzo,otras especies,10064</t>
  </si>
  <si>
    <t>2019-02,Costeros,San Antonio Este,Río Negro,62,San Antonio,62077,-40.79875,-64.883536,Peces,Lenguados nep,otras especies,184</t>
  </si>
  <si>
    <t>2019-02,Costeros,San Antonio Este,Río Negro,62,San Antonio,62077,-40.79875,-64.883536,Peces,Merluza de cola,Merluza de cola,22319</t>
  </si>
  <si>
    <t>2019-02,Costeros,San Antonio Este,Río Negro,62,San Antonio,62077,-40.79875,-64.883536,Peces,Merluza hubbsi,Merluza hubbsi GSM,13558</t>
  </si>
  <si>
    <t>2019-02,Costeros,San Antonio Este,Río Negro,62,San Antonio,62077,-40.79875,-64.883536,Peces,Mero,otras especies,27808</t>
  </si>
  <si>
    <t>2019-02,Costeros,San Antonio Este,Río Negro,62,San Antonio,62077,-40.79875,-64.883536,Peces,Otras especies de peces,otras especies,2648</t>
  </si>
  <si>
    <t>2019-02,Costeros,San Antonio Este,Río Negro,62,San Antonio,62077,-40.79875,-64.883536,Peces,Palometa,otras especies,213</t>
  </si>
  <si>
    <t>2019-02,Costeros,San Antonio Este,Río Negro,62,San Antonio,62077,-40.79875,-64.883536,Peces,Pez gallo,otras especies,4045</t>
  </si>
  <si>
    <t>2019-02,Costeros,San Antonio Este,Río Negro,62,San Antonio,62077,-40.79875,-64.883536,Peces,Pez ángel,otras especies,100</t>
  </si>
  <si>
    <t>2019-02,Costeros,San Antonio Este,Río Negro,62,San Antonio,62077,-40.79875,-64.883536,Peces,Raya lisa,Rayas (sin V. Cost),30</t>
  </si>
  <si>
    <t>2019-02,Costeros,San Antonio Este,Río Negro,62,San Antonio,62077,-40.79875,-64.883536,Peces,Raya marmolada,Rayas (sin V. Cost),180</t>
  </si>
  <si>
    <t>2019-02,Costeros,San Antonio Este,Río Negro,62,San Antonio,62077,-40.79875,-64.883536,Peces,Rayas nep,Rayas (sin V. Cost),30</t>
  </si>
  <si>
    <t>2019-02,Costeros,San Antonio Este,Río Negro,62,San Antonio,62077,-40.79875,-64.883536,Peces,Salmón de mar,otras especies,2460</t>
  </si>
  <si>
    <t>2019-02,Rada o ría,San Antonio Este,Río Negro,62,San Antonio,62077,-40.79875,-64.883536,Crustáceos,Langostino,Langostino,600</t>
  </si>
  <si>
    <t>2019-02,Rada o ría,San Antonio Este,Río Negro,62,San Antonio,62077,-40.79875,-64.883536,Peces,Merluza hubbsi,Merluza hubbsi S41,15</t>
  </si>
  <si>
    <t>2019-02,Rada o ría,San Antonio Este,Río Negro,62,San Antonio,62077,-40.79875,-64.883536,Peces,Mero,otras especies,6480</t>
  </si>
  <si>
    <t>2019-02,Rada o ría,San Antonio Este,Río Negro,62,San Antonio,62077,-40.79875,-64.883536,Peces,Pez gallo,otras especies,45</t>
  </si>
  <si>
    <t>2019-02,Costeros,San Antonio Oeste,Río Negro,62,San Antonio,62077,-40.725698,-64.934194,Crustáceos,Langostino,Langostino,90</t>
  </si>
  <si>
    <t>2019-02,Costeros,San Antonio Oeste,Río Negro,62,San Antonio,62077,-40.725698,-64.934194,Peces,Lenguados nep,otras especies,600</t>
  </si>
  <si>
    <t>2019-02,Costeros,San Antonio Oeste,Río Negro,62,San Antonio,62077,-40.725698,-64.934194,Peces,Merluza de cola,Merluza de cola,351</t>
  </si>
  <si>
    <t>2019-02,Costeros,San Antonio Oeste,Río Negro,62,San Antonio,62077,-40.725698,-64.934194,Peces,Merluza hubbsi,Merluza hubbsi GSM,15</t>
  </si>
  <si>
    <t>2019-02,Costeros,San Antonio Oeste,Río Negro,62,San Antonio,62077,-40.725698,-64.934194,Peces,Otras especies de peces,otras especies,60</t>
  </si>
  <si>
    <t>2019-02,Costeros,San Antonio Oeste,Río Negro,62,San Antonio,62077,-40.725698,-64.934194,Peces,Pez gallo,otras especies,1986223</t>
  </si>
  <si>
    <t>2019-02,Costeros,San Antonio Oeste,Río Negro,62,San Antonio,62077,-40.725698,-64.934194,Peces,Raya hocicuda / picuda,Rayas (sin V. Cost),3104</t>
  </si>
  <si>
    <t>2019-02,Costeros,San Antonio Oeste,Río Negro,62,San Antonio,62077,-40.725698,-64.934194,Peces,Rayas nep,Rayas (sin V. Cost),5597</t>
  </si>
  <si>
    <t>2019-02,Costeros,San Antonio Oeste,Río Negro,62,San Antonio,62077,-40.725698,-64.934194,Peces,Salmón de mar,otras especies,5192</t>
  </si>
  <si>
    <t>2019-02,Rada o ría,San Antonio Oeste,Río Negro,62,San Antonio,62077,-40.725698,-64.934194,Crustáceos,Langostino,Langostino,7698</t>
  </si>
  <si>
    <t>2019-02,Rada o ría,San Antonio Oeste,Río Negro,62,San Antonio,62077,-40.725698,-64.934194,Peces,Lenguados nep,otras especies,5568</t>
  </si>
  <si>
    <t>2019-02,Rada o ría,San Antonio Oeste,Río Negro,62,San Antonio,62077,-40.725698,-64.934194,Peces,Merluza hubbsi,Merluza hubbsi GSM,751</t>
  </si>
  <si>
    <t>2019-02,Rada o ría,San Antonio Oeste,Río Negro,62,San Antonio,62077,-40.725698,-64.934194,Peces,Mero,otras especies,1760</t>
  </si>
  <si>
    <t>2019-02,Rada o ría,San Antonio Oeste,Río Negro,62,San Antonio,62077,-40.725698,-64.934194,Peces,Otras especies de peces,otras especies,7439</t>
  </si>
  <si>
    <t>2019-02,Rada o ría,San Antonio Oeste,Río Negro,62,San Antonio,62077,-40.725698,-64.934194,Peces,Pez gallo,otras especies,14493</t>
  </si>
  <si>
    <t>2019-02,Rada o ría,San Antonio Oeste,Río Negro,62,San Antonio,62077,-40.725698,-64.934194,Peces,Raya hocicuda / picuda,Rayas (sin V. Cost),5860</t>
  </si>
  <si>
    <t>2019-02,Rada o ría,San Antonio Oeste,Río Negro,62,San Antonio,62077,-40.725698,-64.934194,Peces,Salmón de mar,otras especies,6790</t>
  </si>
  <si>
    <t>2019-02,Costeros,San Clemente del Tuyú,Buenos Aires,06,La Costa,06420,-36.342328,-56.746143,Peces,Otras especies de peces,otras especies,4768</t>
  </si>
  <si>
    <t>2019-02,Rada o ría,San Clemente del Tuyú,Buenos Aires,06,La Costa,06420,-36.342328,-56.746143,Peces,Corvina blanca,Variado costero,13137</t>
  </si>
  <si>
    <t>2019-02,Rada o ría,San Clemente del Tuyú,Buenos Aires,06,La Costa,06420,-36.342328,-56.746143,Peces,Lisa,Variado costero,320</t>
  </si>
  <si>
    <t>2019-02,Rada o ría,San Clemente del Tuyú,Buenos Aires,06,La Costa,06420,-36.342328,-56.746143,Peces,Otras especies de peces,otras especies,512</t>
  </si>
  <si>
    <t>2019-02,Rada o ría,San Clemente del Tuyú,Buenos Aires,06,La Costa,06420,-36.342328,-56.746143,Peces,Pescadilla real,Variado costero,544</t>
  </si>
  <si>
    <t>2019-02,Congeladores arrastreros,Ushuaia,Tierra del Fuego,94,Ushuaia,94015,-54.808106,-68.304301,Moluscos,Calamar Illex,Calamar Illex,28124</t>
  </si>
  <si>
    <t>2019-02,Congeladores arrastreros,Ushuaia,Tierra del Fuego,94,Ushuaia,94015,-54.808106,-68.304301,Peces,Abadejo,Abadejo,90</t>
  </si>
  <si>
    <t>2019-02,Congeladores arrastreros,Ushuaia,Tierra del Fuego,94,Ushuaia,94015,-54.808106,-68.304301,Peces,Bacalao austral,otras especies,148884</t>
  </si>
  <si>
    <t>2019-02,Congeladores arrastreros,Ushuaia,Tierra del Fuego,94,Ushuaia,94015,-54.808106,-68.304301,Peces,Granadero,otras especies,30</t>
  </si>
  <si>
    <t>2019-02,Congeladores arrastreros,Ushuaia,Tierra del Fuego,94,Ushuaia,94015,-54.808106,-68.304301,Peces,Merluza austral,otras especies,70</t>
  </si>
  <si>
    <t>2019-02,Congeladores arrastreros,Ushuaia,Tierra del Fuego,94,Ushuaia,94015,-54.808106,-68.304301,Peces,Merluza de cola,Merluza de cola,7949</t>
  </si>
  <si>
    <t>2019-02,Congeladores arrastreros,Ushuaia,Tierra del Fuego,94,Ushuaia,94015,-54.808106,-68.304301,Peces,Merluza hubbsi,Merluza hubbsi S41,840</t>
  </si>
  <si>
    <t>2019-02,Congeladores arrastreros,Ushuaia,Tierra del Fuego,94,Ushuaia,94015,-54.808106,-68.304301,Peces,Merluza negra,Merluza negra,90</t>
  </si>
  <si>
    <t>2019-02,Congeladores arrastreros,Ushuaia,Tierra del Fuego,94,Ushuaia,94015,-54.808106,-68.304301,Peces,Pampanito,otras especies,7200</t>
  </si>
  <si>
    <t>2019-02,Congeladores arrastreros,Ushuaia,Tierra del Fuego,94,Ushuaia,94015,-54.808106,-68.304301,Peces,Polaca,Polaca,1620</t>
  </si>
  <si>
    <t>2019-02,Congeladores arrastreros,Ushuaia,Tierra del Fuego,94,Ushuaia,94015,-54.808106,-68.304301,Peces,Rayas nep,Rayas (sin V. Cost),1390</t>
  </si>
  <si>
    <t>2019-02,Congeladores arrastreros,Ushuaia,Tierra del Fuego,94,Ushuaia,94015,-54.808106,-68.304301,Peces,Savorín,otras especies,168</t>
  </si>
  <si>
    <t>2019-03,Rada o ría,Bahía Blanca,Buenos Aires,06,Bahía Blanca,06056,-38.789246,-62.272499,Crustáceos,Camarón,otras especies,341668</t>
  </si>
  <si>
    <t>2019-03,Congeladores poteros nacionales,Caleta Olivia / Paula,Santa Cruz,78,Deseado,78014,-46.436049,-67.514904,Moluscos,Calamar Illex,Calamar Illex,204</t>
  </si>
  <si>
    <t>2019-03,Congeladores tangoneros,Caleta Olivia / Paula,Santa Cruz,78,Deseado,78014,-46.436049,-67.514904,Crustáceos,Langostino,Langostino,58206</t>
  </si>
  <si>
    <t>2019-03,Costeros,Caleta Olivia / Paula,Santa Cruz,78,Deseado,78014,-46.436049,-67.514904,Peces,Merluza hubbsi,Merluza hubbsi S41,28282</t>
  </si>
  <si>
    <t>2019-03,Fresqueros,Caleta Olivia / Paula,Santa Cruz,78,Deseado,78014,-46.436049,-67.514904,Crustáceos,Centolla,Centolla,3600</t>
  </si>
  <si>
    <t>2019-03,Fresqueros,Caleta Olivia / Paula,Santa Cruz,78,Deseado,78014,-46.436049,-67.514904,Peces,Abadejo,Abadejo,5279</t>
  </si>
  <si>
    <t>2019-03,Fresqueros,Caleta Olivia / Paula,Santa Cruz,78,Deseado,78014,-46.436049,-67.514904,Peces,Merluza hubbsi,Merluza hubbsi S41,2803888</t>
  </si>
  <si>
    <t>2019-03,Fresqueros,Caleta Olivia / Paula,Santa Cruz,78,Deseado,78014,-46.436049,-67.514904,Peces,Pez gallo,otras especies,17</t>
  </si>
  <si>
    <t>2019-03,Fresqueros,Caleta Olivia / Paula,Santa Cruz,78,Deseado,78014,-46.436049,-67.514904,Peces,Rayas nep,Rayas (sin V. Cost),32295</t>
  </si>
  <si>
    <t>2019-03,Rada o ría,Caleta Olivia / Paula,Santa Cruz,78,Deseado,78014,-46.436049,-67.514904,Peces,Merluza hubbsi,Merluza hubbsi S41,2014</t>
  </si>
  <si>
    <t>2019-03,Fresqueros,Camarones,Chubut,26,Florentino Ameghino,26028,-44.798941,-65.709705,Crustáceos,Centolla,Centolla,93</t>
  </si>
  <si>
    <t>2019-03,Fresqueros,Camarones,Chubut,26,Florentino Ameghino,26028,-44.798941,-65.709705,Peces,Merluza hubbsi,Merluza hubbsi S41,349628</t>
  </si>
  <si>
    <t>2019-03,Costeros,Comodoro Rivadavia,Chubut,26,Escalante,26021,-45.862528,-67.46664,Peces,Merluza hubbsi,Merluza hubbsi S41,655629</t>
  </si>
  <si>
    <t>2019-03,Costeros,Comodoro Rivadavia,Chubut,26,Escalante,26021,-45.862528,-67.46664,Peces,Pez gallo,otras especies,106</t>
  </si>
  <si>
    <t>2019-03,Fresqueros,Comodoro Rivadavia,Chubut,26,Escalante,26021,-45.862528,-67.46664,Crustáceos,Centolla,Centolla,33903</t>
  </si>
  <si>
    <t>2019-03,Fresqueros,Comodoro Rivadavia,Chubut,26,Escalante,26021,-45.862528,-67.46664,Peces,Merluza hubbsi,Merluza hubbsi S41,1063</t>
  </si>
  <si>
    <t>2019-03,Fresqueros,Comodoro Rivadavia,Chubut,26,Escalante,26021,-45.862528,-67.46664,Peces,Pez gallo,otras especies,7142</t>
  </si>
  <si>
    <t>2019-03,Costeros,General Lavalle,Buenos Aires,06,General Lavalle,06336,-36.398453,-56.946467,Peces,Bagre,otras especies,101041</t>
  </si>
  <si>
    <t>2019-03,Costeros,General Lavalle,Buenos Aires,06,General Lavalle,06336,-36.398453,-56.946467,Peces,Corvina blanca,Variado costero,3631117</t>
  </si>
  <si>
    <t>2019-03,Costeros,General Lavalle,Buenos Aires,06,General Lavalle,06336,-36.398453,-56.946467,Peces,Lisa,Variado costero,1248</t>
  </si>
  <si>
    <t>2019-03,Costeros,General Lavalle,Buenos Aires,06,General Lavalle,06336,-36.398453,-56.946467,Peces,Otras especies de peces,otras especies,72020</t>
  </si>
  <si>
    <t>2019-03,Costeros,General Lavalle,Buenos Aires,06,General Lavalle,06336,-36.398453,-56.946467,Peces,Pescadilla real,Variado costero,1656</t>
  </si>
  <si>
    <t>2019-03,Costeros,General Lavalle,Buenos Aires,06,General Lavalle,06336,-36.398453,-56.946467,Peces,Rayas nep,Variado costero,369</t>
  </si>
  <si>
    <t>2019-03,Rada o ría,General Lavalle,Buenos Aires,06,General Lavalle,06336,-36.398453,-56.946467,Peces,Bagre,otras especies,3469</t>
  </si>
  <si>
    <t>2019-03,Rada o ría,General Lavalle,Buenos Aires,06,General Lavalle,06336,-36.398453,-56.946467,Peces,Corvina blanca,Variado costero,3174</t>
  </si>
  <si>
    <t>2019-03,Rada o ría,General Lavalle,Buenos Aires,06,General Lavalle,06336,-36.398453,-56.946467,Peces,Lenguados nep,Variado costero,17937</t>
  </si>
  <si>
    <t>2019-03,Rada o ría,General Lavalle,Buenos Aires,06,General Lavalle,06336,-36.398453,-56.946467,Peces,Lisa,Variado costero,22959</t>
  </si>
  <si>
    <t>2019-03,Rada o ría,General Lavalle,Buenos Aires,06,General Lavalle,06336,-36.398453,-56.946467,Peces,Otras especies de peces,otras especies,19104</t>
  </si>
  <si>
    <t>2019-03,Rada o ría,General Lavalle,Buenos Aires,06,General Lavalle,06336,-36.398453,-56.946467,Peces,Pescadilla real,Variado costero,3960792</t>
  </si>
  <si>
    <t>2019-03,Rada o ría,General Lavalle,Buenos Aires,06,General Lavalle,06336,-36.398453,-56.946467,Peces,Rayas nep,Variado costero,948878</t>
  </si>
  <si>
    <t>2019-03,Congeladores arrastreros,Mar del Plata,Buenos Aires,06,General Pueyrredon,06357,-38.04915,-57.536848,Moluscos,Calamar Illex,Calamar Illex,3075</t>
  </si>
  <si>
    <t>2019-03,Congeladores arrastreros,Mar del Plata,Buenos Aires,06,General Pueyrredon,06357,-38.04915,-57.536848,Moluscos,Calamar Loligo,otras especies,1481</t>
  </si>
  <si>
    <t>2019-03,Congeladores arrastreros,Mar del Plata,Buenos Aires,06,General Pueyrredon,06357,-38.04915,-57.536848,Moluscos,Vieira (callos),Vieira (callos),344937</t>
  </si>
  <si>
    <t>2019-03,Congeladores arrastreros,Mar del Plata,Buenos Aires,06,General Pueyrredon,06357,-38.04915,-57.536848,Peces,Abadejo,Abadejo,930</t>
  </si>
  <si>
    <t>2019-03,Congeladores arrastreros,Mar del Plata,Buenos Aires,06,General Pueyrredon,06357,-38.04915,-57.536848,Peces,Bacalao austral,otras especies,441442</t>
  </si>
  <si>
    <t>2019-03,Congeladores arrastreros,Mar del Plata,Buenos Aires,06,General Pueyrredon,06357,-38.04915,-57.536848,Peces,Caballa,otras especies,30684</t>
  </si>
  <si>
    <t>2019-03,Congeladores arrastreros,Mar del Plata,Buenos Aires,06,General Pueyrredon,06357,-38.04915,-57.536848,Peces,Merluza hubbsi,Merluza hubbsi S41,5882714</t>
  </si>
  <si>
    <t>2019-03,Congeladores arrastreros,Mar del Plata,Buenos Aires,06,General Pueyrredon,06357,-38.04915,-57.536848,Peces,Merluza negra,Merluza negra,3</t>
  </si>
  <si>
    <t>2019-03,Congeladores arrastreros,Mar del Plata,Buenos Aires,06,General Pueyrredon,06357,-38.04915,-57.536848,Peces,Pampanito,otras especies,203137</t>
  </si>
  <si>
    <t>2019-03,Congeladores arrastreros,Mar del Plata,Buenos Aires,06,General Pueyrredon,06357,-38.04915,-57.536848,Peces,Rayas nep,Rayas (sin V. Cost),3719616</t>
  </si>
  <si>
    <t>2019-03,Congeladores arrastreros,Mar del Plata,Buenos Aires,06,General Pueyrredon,06357,-38.04915,-57.536848,Peces,Rubio,otras especies,11</t>
  </si>
  <si>
    <t>2019-03,Congeladores poteros nacionales,Mar del Plata,Buenos Aires,06,General Pueyrredon,06357,-38.04915,-57.536848,Moluscos,Calamar Illex,Calamar Illex,1092871</t>
  </si>
  <si>
    <t>2019-03,Congeladores poteros nacionales,Mar del Plata,Buenos Aires,06,General Pueyrredon,06357,-38.04915,-57.536848,Moluscos,Calamar Loligo,otras especies,44442</t>
  </si>
  <si>
    <t>2019-03,Congeladores tangoneros,Mar del Plata,Buenos Aires,06,General Pueyrredon,06357,-38.04915,-57.536848,Crustáceos,Langostino,Langostino,239462</t>
  </si>
  <si>
    <t>2019-03,Congeladores tangoneros,Mar del Plata,Buenos Aires,06,General Pueyrredon,06357,-38.04915,-57.536848,Peces,Merluza hubbsi,Merluza hubbsi S41,1685726</t>
  </si>
  <si>
    <t>2019-03,Costeros,Mar del Plata,Buenos Aires,06,General Pueyrredon,06357,-38.04915,-57.536848,Crustáceos,Cangrejo,otras especies,1916</t>
  </si>
  <si>
    <t>2019-03,Costeros,Mar del Plata,Buenos Aires,06,General Pueyrredon,06357,-38.04915,-57.536848,Crustáceos,Langostino,Langostino,3679440</t>
  </si>
  <si>
    <t>2019-03,Costeros,Mar del Plata,Buenos Aires,06,General Pueyrredon,06357,-38.04915,-57.536848,Moluscos,Calamar Illex,Calamar Illex,6538</t>
  </si>
  <si>
    <t>2019-03,Costeros,Mar del Plata,Buenos Aires,06,General Pueyrredon,06357,-38.04915,-57.536848,Moluscos,Calamar Loligo,otras especies,1346</t>
  </si>
  <si>
    <t>2019-03,Costeros,Mar del Plata,Buenos Aires,06,General Pueyrredon,06357,-38.04915,-57.536848,Peces,Abadejo,Abadejo,326494</t>
  </si>
  <si>
    <t>2019-03,Costeros,Mar del Plata,Buenos Aires,06,General Pueyrredon,06357,-38.04915,-57.536848,Peces,Anchoa de banco,otras especies,92576</t>
  </si>
  <si>
    <t>2019-03,Costeros,Mar del Plata,Buenos Aires,06,General Pueyrredon,06357,-38.04915,-57.536848,Peces,Anchoa de banco,Variado costero,150680</t>
  </si>
  <si>
    <t>2019-03,Costeros,Mar del Plata,Buenos Aires,06,General Pueyrredon,06357,-38.04915,-57.536848,Peces,Bacalao austral,otras especies,359759</t>
  </si>
  <si>
    <t>2019-03,Costeros,Mar del Plata,Buenos Aires,06,General Pueyrredon,06357,-38.04915,-57.536848,Peces,Bagre,otras especies,3293</t>
  </si>
  <si>
    <t>2019-03,Costeros,Mar del Plata,Buenos Aires,06,General Pueyrredon,06357,-38.04915,-57.536848,Peces,Besugo,otras especies,120</t>
  </si>
  <si>
    <t>2019-03,Costeros,Mar del Plata,Buenos Aires,06,General Pueyrredon,06357,-38.04915,-57.536848,Peces,Besugo,Variado costero,17000</t>
  </si>
  <si>
    <t>2019-03,Costeros,Mar del Plata,Buenos Aires,06,General Pueyrredon,06357,-38.04915,-57.536848,Peces,Brótola,otras especies,30</t>
  </si>
  <si>
    <t>2019-03,Costeros,Mar del Plata,Buenos Aires,06,General Pueyrredon,06357,-38.04915,-57.536848,Peces,Brótola,Variado costero,30</t>
  </si>
  <si>
    <t>2019-03,Costeros,Mar del Plata,Buenos Aires,06,General Pueyrredon,06357,-38.04915,-57.536848,Peces,Caballa,otras especies,1650</t>
  </si>
  <si>
    <t>2019-03,Costeros,Mar del Plata,Buenos Aires,06,General Pueyrredon,06357,-38.04915,-57.536848,Peces,Castañeta,Variado costero,90</t>
  </si>
  <si>
    <t>2019-03,Costeros,Mar del Plata,Buenos Aires,06,General Pueyrredon,06357,-38.04915,-57.536848,Peces,Chernia,Variado costero,331</t>
  </si>
  <si>
    <t>2019-03,Costeros,Mar del Plata,Buenos Aires,06,General Pueyrredon,06357,-38.04915,-57.536848,Peces,Corvina blanca,otras especies,2618</t>
  </si>
  <si>
    <t>2019-03,Costeros,Mar del Plata,Buenos Aires,06,General Pueyrredon,06357,-38.04915,-57.536848,Peces,Corvina blanca,Variado costero,2221</t>
  </si>
  <si>
    <t>2019-03,Costeros,Mar del Plata,Buenos Aires,06,General Pueyrredon,06357,-38.04915,-57.536848,Peces,Gatuzo,otras especies,840</t>
  </si>
  <si>
    <t>2019-03,Costeros,Mar del Plata,Buenos Aires,06,General Pueyrredon,06357,-38.04915,-57.536848,Peces,Gatuzo,Variado costero,5371</t>
  </si>
  <si>
    <t>2019-03,Costeros,Mar del Plata,Buenos Aires,06,General Pueyrredon,06357,-38.04915,-57.536848,Peces,Lenguados nep,otras especies,307</t>
  </si>
  <si>
    <t>2019-03,Costeros,Mar del Plata,Buenos Aires,06,General Pueyrredon,06357,-38.04915,-57.536848,Peces,Lenguados nep,Variado costero,30195</t>
  </si>
  <si>
    <t>2019-03,Costeros,Mar del Plata,Buenos Aires,06,General Pueyrredon,06357,-38.04915,-57.536848,Peces,Lisa,Variado costero,272</t>
  </si>
  <si>
    <t>2019-03,Costeros,Mar del Plata,Buenos Aires,06,General Pueyrredon,06357,-38.04915,-57.536848,Peces,Merluza hubbsi,Merluza hubbsi N41 CTMFM,1846</t>
  </si>
  <si>
    <t>2019-03,Costeros,Mar del Plata,Buenos Aires,06,General Pueyrredon,06357,-38.04915,-57.536848,Peces,Merluza hubbsi,Merluza hubbsi N41 ZEEA,34498</t>
  </si>
  <si>
    <t>2019-03,Costeros,Mar del Plata,Buenos Aires,06,General Pueyrredon,06357,-38.04915,-57.536848,Peces,Merluza hubbsi,Merluza hubbsi S41,280768</t>
  </si>
  <si>
    <t>2019-03,Costeros,Mar del Plata,Buenos Aires,06,General Pueyrredon,06357,-38.04915,-57.536848,Peces,Mero,otras especies,2134</t>
  </si>
  <si>
    <t>2019-03,Costeros,Mar del Plata,Buenos Aires,06,General Pueyrredon,06357,-38.04915,-57.536848,Peces,Mero,Variado costero,5875</t>
  </si>
  <si>
    <t>2019-03,Costeros,Mar del Plata,Buenos Aires,06,General Pueyrredon,06357,-38.04915,-57.536848,Peces,Otras especies de peces,otras especies,2343</t>
  </si>
  <si>
    <t>2019-03,Costeros,Mar del Plata,Buenos Aires,06,General Pueyrredon,06357,-38.04915,-57.536848,Peces,Palometa,Variado costero,960</t>
  </si>
  <si>
    <t>2019-03,Costeros,Mar del Plata,Buenos Aires,06,General Pueyrredon,06357,-38.04915,-57.536848,Peces,Pampanito,Variado costero,31</t>
  </si>
  <si>
    <t>2019-03,Costeros,Mar del Plata,Buenos Aires,06,General Pueyrredon,06357,-38.04915,-57.536848,Peces,Papafigo,otras especies,4223</t>
  </si>
  <si>
    <t>2019-03,Costeros,Mar del Plata,Buenos Aires,06,General Pueyrredon,06357,-38.04915,-57.536848,Peces,Pargo,otras especies,719545</t>
  </si>
  <si>
    <t>2019-03,Costeros,Mar del Plata,Buenos Aires,06,General Pueyrredon,06357,-38.04915,-57.536848,Peces,Pargo,Variado costero,11600</t>
  </si>
  <si>
    <t>2019-03,Costeros,Mar del Plata,Buenos Aires,06,General Pueyrredon,06357,-38.04915,-57.536848,Peces,Pescadilla,otras especies,175797</t>
  </si>
  <si>
    <t>2019-03,Costeros,Mar del Plata,Buenos Aires,06,General Pueyrredon,06357,-38.04915,-57.536848,Peces,Pescadilla,Variado costero,33171</t>
  </si>
  <si>
    <t>2019-03,Costeros,Mar del Plata,Buenos Aires,06,General Pueyrredon,06357,-38.04915,-57.536848,Peces,Pescadilla real,Variado costero,428266</t>
  </si>
  <si>
    <t>2019-03,Costeros,Mar del Plata,Buenos Aires,06,General Pueyrredon,06357,-38.04915,-57.536848,Peces,Pez gallo,otras especies,992</t>
  </si>
  <si>
    <t>2019-03,Costeros,Mar del Plata,Buenos Aires,06,General Pueyrredon,06357,-38.04915,-57.536848,Peces,Pez gallo,Variado costero,64895</t>
  </si>
  <si>
    <t>2019-03,Costeros,Mar del Plata,Buenos Aires,06,General Pueyrredon,06357,-38.04915,-57.536848,Peces,Pez palo,otras especies,17914</t>
  </si>
  <si>
    <t>2019-03,Costeros,Mar del Plata,Buenos Aires,06,General Pueyrredon,06357,-38.04915,-57.536848,Peces,Pez palo,Variado costero,261882</t>
  </si>
  <si>
    <t>2019-03,Costeros,Mar del Plata,Buenos Aires,06,General Pueyrredon,06357,-38.04915,-57.536848,Peces,Pez sable,Variado costero,6558</t>
  </si>
  <si>
    <t>2019-03,Costeros,Mar del Plata,Buenos Aires,06,General Pueyrredon,06357,-38.04915,-57.536848,Peces,Pez ángel,otras especies,78282</t>
  </si>
  <si>
    <t>2019-03,Costeros,Mar del Plata,Buenos Aires,06,General Pueyrredon,06357,-38.04915,-57.536848,Peces,Pez ángel,Variado costero,693</t>
  </si>
  <si>
    <t>2019-03,Costeros,Mar del Plata,Buenos Aires,06,General Pueyrredon,06357,-38.04915,-57.536848,Peces,Rayas nep,Rayas (sin V. Cost),11934</t>
  </si>
  <si>
    <t>2019-03,Costeros,Mar del Plata,Buenos Aires,06,General Pueyrredon,06357,-38.04915,-57.536848,Peces,Rayas nep,Variado costero,34</t>
  </si>
  <si>
    <t>2019-03,Costeros,Mar del Plata,Buenos Aires,06,General Pueyrredon,06357,-38.04915,-57.536848,Peces,Rubio,otras especies,1434</t>
  </si>
  <si>
    <t>2019-03,Costeros,Mar del Plata,Buenos Aires,06,General Pueyrredon,06357,-38.04915,-57.536848,Peces,Salmonete,otras especies,3392</t>
  </si>
  <si>
    <t>2019-03,Costeros,Mar del Plata,Buenos Aires,06,General Pueyrredon,06357,-38.04915,-57.536848,Peces,Salmón de mar,otras especies,38711</t>
  </si>
  <si>
    <t>2019-03,Costeros,Mar del Plata,Buenos Aires,06,General Pueyrredon,06357,-38.04915,-57.536848,Peces,Salmón de mar,Variado costero,30147</t>
  </si>
  <si>
    <t>2019-03,Costeros,Mar del Plata,Buenos Aires,06,General Pueyrredon,06357,-38.04915,-57.536848,Peces,Tiburones nep,otras especies,421760</t>
  </si>
  <si>
    <t>2019-03,Costeros,Mar del Plata,Buenos Aires,06,General Pueyrredon,06357,-38.04915,-57.536848,Peces,Tiburones nep,Variado costero,1376</t>
  </si>
  <si>
    <t>2019-03,Fresqueros,Mar del Plata,Buenos Aires,06,General Pueyrredon,06357,-38.04915,-57.536848,Crustáceos,Langostino,Langostino,1475</t>
  </si>
  <si>
    <t>2019-03,Fresqueros,Mar del Plata,Buenos Aires,06,General Pueyrredon,06357,-38.04915,-57.536848,Moluscos,Calamar Illex,Calamar Illex,22492</t>
  </si>
  <si>
    <t>2019-03,Fresqueros,Mar del Plata,Buenos Aires,06,General Pueyrredon,06357,-38.04915,-57.536848,Peces,Abadejo,Abadejo,57828</t>
  </si>
  <si>
    <t>2019-03,Fresqueros,Mar del Plata,Buenos Aires,06,General Pueyrredon,06357,-38.04915,-57.536848,Peces,Bacalao austral,otras especies,680105</t>
  </si>
  <si>
    <t>2019-03,Fresqueros,Mar del Plata,Buenos Aires,06,General Pueyrredon,06357,-38.04915,-57.536848,Peces,Besugo,Variado costero,3934</t>
  </si>
  <si>
    <t>2019-03,Fresqueros,Mar del Plata,Buenos Aires,06,General Pueyrredon,06357,-38.04915,-57.536848,Peces,Brótola,otras especies,26158</t>
  </si>
  <si>
    <t>2019-03,Fresqueros,Mar del Plata,Buenos Aires,06,General Pueyrredon,06357,-38.04915,-57.536848,Peces,Brótola,Variado costero,244550</t>
  </si>
  <si>
    <t>2019-03,Fresqueros,Mar del Plata,Buenos Aires,06,General Pueyrredon,06357,-38.04915,-57.536848,Peces,Caballa,otras especies,80701</t>
  </si>
  <si>
    <t>2019-03,Fresqueros,Mar del Plata,Buenos Aires,06,General Pueyrredon,06357,-38.04915,-57.536848,Peces,Castañeta,otras especies,418917</t>
  </si>
  <si>
    <t>2019-03,Fresqueros,Mar del Plata,Buenos Aires,06,General Pueyrredon,06357,-38.04915,-57.536848,Peces,Castañeta,Variado costero,420</t>
  </si>
  <si>
    <t>2019-03,Fresqueros,Mar del Plata,Buenos Aires,06,General Pueyrredon,06357,-38.04915,-57.536848,Peces,Cazón,otras especies,15904</t>
  </si>
  <si>
    <t>2019-03,Fresqueros,Mar del Plata,Buenos Aires,06,General Pueyrredon,06357,-38.04915,-57.536848,Peces,Chernia,Variado costero,6181</t>
  </si>
  <si>
    <t>2019-03,Fresqueros,Mar del Plata,Buenos Aires,06,General Pueyrredon,06357,-38.04915,-57.536848,Peces,Corvina blanca,otras especies,58067</t>
  </si>
  <si>
    <t>2019-03,Fresqueros,Mar del Plata,Buenos Aires,06,General Pueyrredon,06357,-38.04915,-57.536848,Peces,Corvina blanca,Variado costero,657</t>
  </si>
  <si>
    <t>2019-03,Fresqueros,Mar del Plata,Buenos Aires,06,General Pueyrredon,06357,-38.04915,-57.536848,Peces,Gatuzo,otras especies,1776</t>
  </si>
  <si>
    <t>2019-03,Fresqueros,Mar del Plata,Buenos Aires,06,General Pueyrredon,06357,-38.04915,-57.536848,Peces,Gatuzo,Variado costero,10</t>
  </si>
  <si>
    <t>2019-03,Fresqueros,Mar del Plata,Buenos Aires,06,General Pueyrredon,06357,-38.04915,-57.536848,Peces,Lenguados nep,otras especies,15</t>
  </si>
  <si>
    <t>2019-03,Fresqueros,Mar del Plata,Buenos Aires,06,General Pueyrredon,06357,-38.04915,-57.536848,Peces,Lenguados nep,Variado costero,1540</t>
  </si>
  <si>
    <t>2019-03,Fresqueros,Mar del Plata,Buenos Aires,06,General Pueyrredon,06357,-38.04915,-57.536848,Peces,Merluza hubbsi,Merluza hubbsi N41 CTMFM,840</t>
  </si>
  <si>
    <t>2019-03,Fresqueros,Mar del Plata,Buenos Aires,06,General Pueyrredon,06357,-38.04915,-57.536848,Peces,Merluza hubbsi,Merluza hubbsi N41 ZEEA,300</t>
  </si>
  <si>
    <t>2019-03,Fresqueros,Mar del Plata,Buenos Aires,06,General Pueyrredon,06357,-38.04915,-57.536848,Peces,Merluza hubbsi,Merluza hubbsi S41,1800</t>
  </si>
  <si>
    <t>2019-03,Fresqueros,Mar del Plata,Buenos Aires,06,General Pueyrredon,06357,-38.04915,-57.536848,Peces,Merluza negra,Merluza negra,5</t>
  </si>
  <si>
    <t>2019-03,Fresqueros,Mar del Plata,Buenos Aires,06,General Pueyrredon,06357,-38.04915,-57.536848,Peces,Mero,otras especies,45</t>
  </si>
  <si>
    <t>2019-03,Fresqueros,Mar del Plata,Buenos Aires,06,General Pueyrredon,06357,-38.04915,-57.536848,Peces,Mero,Variado costero,1500</t>
  </si>
  <si>
    <t>2019-03,Fresqueros,Mar del Plata,Buenos Aires,06,General Pueyrredon,06357,-38.04915,-57.536848,Peces,Notothenia,otras especies,3166180</t>
  </si>
  <si>
    <t>2019-03,Fresqueros,Mar del Plata,Buenos Aires,06,General Pueyrredon,06357,-38.04915,-57.536848,Peces,Otras especies de peces,otras especies,288</t>
  </si>
  <si>
    <t>2019-03,Fresqueros,Mar del Plata,Buenos Aires,06,General Pueyrredon,06357,-38.04915,-57.536848,Peces,Otras especies de peces,Variado costero,80</t>
  </si>
  <si>
    <t>2019-03,Fresqueros,Mar del Plata,Buenos Aires,06,General Pueyrredon,06357,-38.04915,-57.536848,Peces,Palometa,Variado costero,80</t>
  </si>
  <si>
    <t>2019-03,Fresqueros,Mar del Plata,Buenos Aires,06,General Pueyrredon,06357,-38.04915,-57.536848,Peces,Papafigo,otras especies,33</t>
  </si>
  <si>
    <t>2019-03,Fresqueros,Mar del Plata,Buenos Aires,06,General Pueyrredon,06357,-38.04915,-57.536848,Peces,Pargo,otras especies,132</t>
  </si>
  <si>
    <t>2019-03,Fresqueros,Mar del Plata,Buenos Aires,06,General Pueyrredon,06357,-38.04915,-57.536848,Peces,Pargo,Variado costero,5359</t>
  </si>
  <si>
    <t>2019-03,Fresqueros,Mar del Plata,Buenos Aires,06,General Pueyrredon,06357,-38.04915,-57.536848,Peces,Pescadilla,otras especies,528</t>
  </si>
  <si>
    <t>2019-03,Fresqueros,Mar del Plata,Buenos Aires,06,General Pueyrredon,06357,-38.04915,-57.536848,Peces,Pescadilla,Variado costero,353224</t>
  </si>
  <si>
    <t>2019-03,Fresqueros,Mar del Plata,Buenos Aires,06,General Pueyrredon,06357,-38.04915,-57.536848,Peces,Pez gallo,otras especies,1477</t>
  </si>
  <si>
    <t>2019-03,Fresqueros,Mar del Plata,Buenos Aires,06,General Pueyrredon,06357,-38.04915,-57.536848,Peces,Pez gallo,Variado costero,272</t>
  </si>
  <si>
    <t>2019-03,Fresqueros,Mar del Plata,Buenos Aires,06,General Pueyrredon,06357,-38.04915,-57.536848,Peces,Pez palo,otras especies,132</t>
  </si>
  <si>
    <t>2019-03,Fresqueros,Mar del Plata,Buenos Aires,06,General Pueyrredon,06357,-38.04915,-57.536848,Peces,Pez palo,Variado costero,23324</t>
  </si>
  <si>
    <t>2019-03,Fresqueros,Mar del Plata,Buenos Aires,06,General Pueyrredon,06357,-38.04915,-57.536848,Peces,Pez sable,Variado costero,297</t>
  </si>
  <si>
    <t>2019-03,Fresqueros,Mar del Plata,Buenos Aires,06,General Pueyrredon,06357,-38.04915,-57.536848,Peces,Pez ángel,otras especies,8231</t>
  </si>
  <si>
    <t>2019-03,Fresqueros,Mar del Plata,Buenos Aires,06,General Pueyrredon,06357,-38.04915,-57.536848,Peces,Pez ángel,Variado costero,9759</t>
  </si>
  <si>
    <t>2019-03,Fresqueros,Mar del Plata,Buenos Aires,06,General Pueyrredon,06357,-38.04915,-57.536848,Peces,Raya hocicuda / picuda,Rayas (sin V. Cost),165</t>
  </si>
  <si>
    <t>2019-03,Fresqueros,Mar del Plata,Buenos Aires,06,General Pueyrredon,06357,-38.04915,-57.536848,Peces,Raya hocicuda / picuda,Variado costero,10202</t>
  </si>
  <si>
    <t>2019-03,Fresqueros,Mar del Plata,Buenos Aires,06,General Pueyrredon,06357,-38.04915,-57.536848,Peces,Rayas nep,Rayas (sin V. Cost),3134</t>
  </si>
  <si>
    <t>2019-03,Fresqueros,Mar del Plata,Buenos Aires,06,General Pueyrredon,06357,-38.04915,-57.536848,Peces,Rayas nep,Variado costero,352424</t>
  </si>
  <si>
    <t>2019-03,Fresqueros,Mar del Plata,Buenos Aires,06,General Pueyrredon,06357,-38.04915,-57.536848,Peces,Rubio,otras especies,3814</t>
  </si>
  <si>
    <t>2019-03,Fresqueros,Mar del Plata,Buenos Aires,06,General Pueyrredon,06357,-38.04915,-57.536848,Peces,Róbalo,otras especies,20854</t>
  </si>
  <si>
    <t>2019-03,Fresqueros,Mar del Plata,Buenos Aires,06,General Pueyrredon,06357,-38.04915,-57.536848,Peces,Salmonete,otras especies,1194</t>
  </si>
  <si>
    <t>2019-03,Fresqueros,Mar del Plata,Buenos Aires,06,General Pueyrredon,06357,-38.04915,-57.536848,Peces,Salmón de mar,otras especies,170</t>
  </si>
  <si>
    <t>2019-03,Fresqueros,Mar del Plata,Buenos Aires,06,General Pueyrredon,06357,-38.04915,-57.536848,Peces,Salmón de mar,Variado costero,150</t>
  </si>
  <si>
    <t>2019-03,Fresqueros,Mar del Plata,Buenos Aires,06,General Pueyrredon,06357,-38.04915,-57.536848,Peces,Savorín,otras especies,2296</t>
  </si>
  <si>
    <t>2019-03,Fresqueros,Mar del Plata,Buenos Aires,06,General Pueyrredon,06357,-38.04915,-57.536848,Peces,Tiburones nep,otras especies,259</t>
  </si>
  <si>
    <t>2019-03,Fresqueros,Mar del Plata,Buenos Aires,06,General Pueyrredon,06357,-38.04915,-57.536848,Peces,Tiburones nep,Variado costero,66</t>
  </si>
  <si>
    <t>2019-03,Rada o ría,Mar del Plata,Buenos Aires,06,General Pueyrredon,06357,-38.04915,-57.536848,Crustáceos,Cangrejo,otras especies,70174</t>
  </si>
  <si>
    <t>2019-03,Rada o ría,Mar del Plata,Buenos Aires,06,General Pueyrredon,06357,-38.04915,-57.536848,Moluscos,Calamar Loligo,otras especies,94</t>
  </si>
  <si>
    <t>2019-03,Rada o ría,Mar del Plata,Buenos Aires,06,General Pueyrredon,06357,-38.04915,-57.536848,Peces,Abadejo,Abadejo,2861584</t>
  </si>
  <si>
    <t>2019-03,Rada o ría,Mar del Plata,Buenos Aires,06,General Pueyrredon,06357,-38.04915,-57.536848,Peces,Anchoa de banco,Variado costero,1703</t>
  </si>
  <si>
    <t>2019-03,Rada o ría,Mar del Plata,Buenos Aires,06,General Pueyrredon,06357,-38.04915,-57.536848,Peces,Bagre,otras especies,448</t>
  </si>
  <si>
    <t>2019-03,Rada o ría,Mar del Plata,Buenos Aires,06,General Pueyrredon,06357,-38.04915,-57.536848,Peces,Besugo,Variado costero,10098</t>
  </si>
  <si>
    <t>2019-03,Rada o ría,Mar del Plata,Buenos Aires,06,General Pueyrredon,06357,-38.04915,-57.536848,Peces,Bonito,otras especies,259000</t>
  </si>
  <si>
    <t>2019-03,Rada o ría,Mar del Plata,Buenos Aires,06,General Pueyrredon,06357,-38.04915,-57.536848,Peces,Brótola,Variado costero,9178</t>
  </si>
  <si>
    <t>2019-03,Rada o ría,Mar del Plata,Buenos Aires,06,General Pueyrredon,06357,-38.04915,-57.536848,Peces,Chernia,Variado costero,1050797</t>
  </si>
  <si>
    <t>2019-03,Rada o ría,Mar del Plata,Buenos Aires,06,General Pueyrredon,06357,-38.04915,-57.536848,Peces,Cornalito,otras especies,1021</t>
  </si>
  <si>
    <t>2019-03,Rada o ría,Mar del Plata,Buenos Aires,06,General Pueyrredon,06357,-38.04915,-57.536848,Peces,Corvina blanca,Variado costero,150796</t>
  </si>
  <si>
    <t>2019-03,Rada o ría,Mar del Plata,Buenos Aires,06,General Pueyrredon,06357,-38.04915,-57.536848,Peces,Gatuzo,Variado costero,79688</t>
  </si>
  <si>
    <t>2019-03,Rada o ría,Mar del Plata,Buenos Aires,06,General Pueyrredon,06357,-38.04915,-57.536848,Peces,Lenguados nep,Variado costero,106706</t>
  </si>
  <si>
    <t>2019-03,Rada o ría,Mar del Plata,Buenos Aires,06,General Pueyrredon,06357,-38.04915,-57.536848,Peces,Merluza hubbsi,Merluza hubbsi N41 CTMFM,476</t>
  </si>
  <si>
    <t>2019-03,Rada o ría,Mar del Plata,Buenos Aires,06,General Pueyrredon,06357,-38.04915,-57.536848,Peces,Mero,Variado costero,16985</t>
  </si>
  <si>
    <t>2019-03,Rada o ría,Mar del Plata,Buenos Aires,06,General Pueyrredon,06357,-38.04915,-57.536848,Peces,Pargo,Variado costero,219</t>
  </si>
  <si>
    <t>2019-03,Rada o ría,Mar del Plata,Buenos Aires,06,General Pueyrredon,06357,-38.04915,-57.536848,Peces,Pescadilla,Variado costero,494</t>
  </si>
  <si>
    <t>2019-03,Rada o ría,Mar del Plata,Buenos Aires,06,General Pueyrredon,06357,-38.04915,-57.536848,Peces,Pez gallo,Variado costero,204175</t>
  </si>
  <si>
    <t>2019-03,Rada o ría,Mar del Plata,Buenos Aires,06,General Pueyrredon,06357,-38.04915,-57.536848,Peces,Pez palo,Variado costero,68</t>
  </si>
  <si>
    <t>2019-03,Rada o ría,Mar del Plata,Buenos Aires,06,General Pueyrredon,06357,-38.04915,-57.536848,Peces,Pez ángel,Variado costero,4</t>
  </si>
  <si>
    <t>2019-03,Rada o ría,Mar del Plata,Buenos Aires,06,General Pueyrredon,06357,-38.04915,-57.536848,Peces,Rayas nep,Variado costero,28</t>
  </si>
  <si>
    <t>2019-03,Rada o ría,Mar del Plata,Buenos Aires,06,General Pueyrredon,06357,-38.04915,-57.536848,Peces,Salmonete,otras especies,408</t>
  </si>
  <si>
    <t>2019-03,Rada o ría,Mar del Plata,Buenos Aires,06,General Pueyrredon,06357,-38.04915,-57.536848,Peces,Salmón de mar,Variado costero,1683</t>
  </si>
  <si>
    <t>2019-03,Rada o ría,Mar del Plata,Buenos Aires,06,General Pueyrredon,06357,-38.04915,-57.536848,Peces,Tiburones nep,Variado costero,21224</t>
  </si>
  <si>
    <t>2019-03,Rada o ría,Necochea / Quequén,Buenos Aires,06,Necochea,06581,-38.576184,-58.701949,Crustáceos,Cangrejo,otras especies,4413</t>
  </si>
  <si>
    <t>2019-03,Rada o ría,Necochea / Quequén,Buenos Aires,06,Necochea,06581,-38.576184,-58.701949,Moluscos,Calamar Loligo,otras especies,29209</t>
  </si>
  <si>
    <t>2019-03,Rada o ría,Necochea / Quequén,Buenos Aires,06,Necochea,06581,-38.576184,-58.701949,Moluscos,Caracol,otras especies,5900</t>
  </si>
  <si>
    <t>2019-03,Rada o ría,Necochea / Quequén,Buenos Aires,06,Necochea,06581,-38.576184,-58.701949,Peces,Anchoa de banco,Variado costero,32892</t>
  </si>
  <si>
    <t>2019-03,Rada o ría,Necochea / Quequén,Buenos Aires,06,Necochea,06581,-38.576184,-58.701949,Peces,Besugo,Variado costero,268662</t>
  </si>
  <si>
    <t>2019-03,Rada o ría,Necochea / Quequén,Buenos Aires,06,Necochea,06581,-38.576184,-58.701949,Peces,Brótola,Variado costero,480026</t>
  </si>
  <si>
    <t>2019-03,Rada o ría,Necochea / Quequén,Buenos Aires,06,Necochea,06581,-38.576184,-58.701949,Peces,Congrio,Variado costero,10730804</t>
  </si>
  <si>
    <t>2019-03,Rada o ría,Necochea / Quequén,Buenos Aires,06,Necochea,06581,-38.576184,-58.701949,Peces,Corvina blanca,Variado costero,201</t>
  </si>
  <si>
    <t>2019-03,Rada o ría,Necochea / Quequén,Buenos Aires,06,Necochea,06581,-38.576184,-58.701949,Peces,Gatuzo,Variado costero,9977</t>
  </si>
  <si>
    <t>2019-03,Rada o ría,Necochea / Quequén,Buenos Aires,06,Necochea,06581,-38.576184,-58.701949,Peces,Lenguados nep,Variado costero,19191</t>
  </si>
  <si>
    <t>2019-03,Rada o ría,Necochea / Quequén,Buenos Aires,06,Necochea,06581,-38.576184,-58.701949,Peces,Mero,Variado costero,3160</t>
  </si>
  <si>
    <t>2019-03,Rada o ría,Necochea / Quequén,Buenos Aires,06,Necochea,06581,-38.576184,-58.701949,Peces,Pargo,Variado costero,377</t>
  </si>
  <si>
    <t>2019-03,Rada o ría,Necochea / Quequén,Buenos Aires,06,Necochea,06581,-38.576184,-58.701949,Peces,Pescadilla,Variado costero,5</t>
  </si>
  <si>
    <t>2019-03,Rada o ría,Necochea / Quequén,Buenos Aires,06,Necochea,06581,-38.576184,-58.701949,Peces,Pez gallo,Variado costero,102</t>
  </si>
  <si>
    <t>2019-03,Rada o ría,Necochea / Quequén,Buenos Aires,06,Necochea,06581,-38.576184,-58.701949,Peces,Pez palo,Variado costero,1976</t>
  </si>
  <si>
    <t>2019-03,Rada o ría,Necochea / Quequén,Buenos Aires,06,Necochea,06581,-38.576184,-58.701949,Peces,Pez ángel,Variado costero,2983</t>
  </si>
  <si>
    <t>2019-03,Rada o ría,Necochea / Quequén,Buenos Aires,06,Necochea,06581,-38.576184,-58.701949,Peces,Rayas nep,Variado costero,7403</t>
  </si>
  <si>
    <t>2019-03,Rada o ría,Necochea / Quequén,Buenos Aires,06,Necochea,06581,-38.576184,-58.701949,Peces,Salmonete,otras especies,9691</t>
  </si>
  <si>
    <t>2019-03,Rada o ría,Necochea / Quequén,Buenos Aires,06,Necochea,06581,-38.576184,-58.701949,Peces,Salmón de mar,Variado costero,19726</t>
  </si>
  <si>
    <t>2019-03,Rada o ría,Necochea / Quequén,Buenos Aires,06,Necochea,06581,-38.576184,-58.701949,Peces,Tiburones nep,Variado costero,11206</t>
  </si>
  <si>
    <t>2019-03,Congeladores poteros nacionales,otros puertos Buenos Aires,Buenos Aires,06,sin especificar,06999,,,Moluscos,Calamar Illex,Calamar Illex,60514</t>
  </si>
  <si>
    <t>2019-03,Costeros,otros puertos Buenos Aires,Buenos Aires,06,sin especificar,06999,,,Peces,Anchoa de banco,Variado costero,10954</t>
  </si>
  <si>
    <t>2019-03,Costeros,otros puertos Buenos Aires,Buenos Aires,06,sin especificar,06999,,,Peces,Bagre,otras especies,48942</t>
  </si>
  <si>
    <t>2019-03,Costeros,otros puertos Buenos Aires,Buenos Aires,06,sin especificar,06999,,,Peces,Corvina blanca,Variado costero,217</t>
  </si>
  <si>
    <t>2019-03,Costeros,otros puertos Buenos Aires,Buenos Aires,06,sin especificar,06999,,,Peces,Gatuzo,Variado costero,4098</t>
  </si>
  <si>
    <t>2019-03,Costeros,otros puertos Buenos Aires,Buenos Aires,06,sin especificar,06999,,,Peces,Lisa,otras especies,30786</t>
  </si>
  <si>
    <t>2019-03,Costeros,otros puertos Buenos Aires,Buenos Aires,06,sin especificar,06999,,,Peces,Lisa,Variado costero,3199</t>
  </si>
  <si>
    <t>2019-03,Costeros,otros puertos Buenos Aires,Buenos Aires,06,sin especificar,06999,,,Peces,Palometa,Variado costero,3002</t>
  </si>
  <si>
    <t>2019-03,Costeros,otros puertos Buenos Aires,Buenos Aires,06,sin especificar,06999,,,Peces,Pez ángel,Variado costero,299573</t>
  </si>
  <si>
    <t>2019-03,Costeros,otros puertos Buenos Aires,Buenos Aires,06,sin especificar,06999,,,Peces,Rayas nep,Variado costero,142152</t>
  </si>
  <si>
    <t>2019-03,Rada o ría,otros puertos Buenos Aires,Buenos Aires,06,sin especificar,06999,,,Crustáceos,Camarón,otras especies,396</t>
  </si>
  <si>
    <t>2019-03,Rada o ría,otros puertos Buenos Aires,Buenos Aires,06,sin especificar,06999,,,Crustáceos,Langostino,Langostino,397</t>
  </si>
  <si>
    <t>2019-03,Rada o ría,otros puertos Buenos Aires,Buenos Aires,06,sin especificar,06999,,,Crustáceos,Otras especies de crustác,otras especies,2786</t>
  </si>
  <si>
    <t>2019-03,Rada o ría,otros puertos Buenos Aires,Buenos Aires,06,sin especificar,06999,,,Peces,Bagre,otras especies,3707</t>
  </si>
  <si>
    <t>2019-03,Rada o ría,otros puertos Buenos Aires,Buenos Aires,06,sin especificar,06999,,,Peces,Corvina blanca,otras especies,11186</t>
  </si>
  <si>
    <t>2019-03,Rada o ría,otros puertos Buenos Aires,Buenos Aires,06,sin especificar,06999,,,Peces,Corvina blanca,Variado costero,266</t>
  </si>
  <si>
    <t>2019-03,Rada o ría,otros puertos Buenos Aires,Buenos Aires,06,sin especificar,06999,,,Peces,Gatuzo,Variado costero,10</t>
  </si>
  <si>
    <t>2019-03,Rada o ría,otros puertos Buenos Aires,Buenos Aires,06,sin especificar,06999,,,Peces,Lenguados nep,otras especies,71</t>
  </si>
  <si>
    <t>2019-03,Rada o ría,otros puertos Buenos Aires,Buenos Aires,06,sin especificar,06999,,,Peces,Lisa,otras especies,1886</t>
  </si>
  <si>
    <t>2019-03,Rada o ría,otros puertos Buenos Aires,Buenos Aires,06,sin especificar,06999,,,Peces,Lisa,Variado costero,5616</t>
  </si>
  <si>
    <t>2019-03,Rada o ría,otros puertos Buenos Aires,Buenos Aires,06,sin especificar,06999,,,Peces,Otras especies de peces,otras especies,464008</t>
  </si>
  <si>
    <t>2019-03,Rada o ría,otros puertos Buenos Aires,Buenos Aires,06,sin especificar,06999,,,Peces,Pejerrey,otras especies,180</t>
  </si>
  <si>
    <t>2019-03,Rada o ría,otros puertos Buenos Aires,Buenos Aires,06,sin especificar,06999,,,Peces,Pescadilla,Variado costero,3125</t>
  </si>
  <si>
    <t>2019-03,Rada o ría,otros puertos Buenos Aires,Buenos Aires,06,sin especificar,06999,,,Peces,Raya lisa,Rayas (sin V. Cost),119684</t>
  </si>
  <si>
    <t>2019-03,Rada o ría,otros puertos Buenos Aires,Buenos Aires,06,sin especificar,06999,,,Peces,Raya marmolada,Rayas (sin V. Cost),175938</t>
  </si>
  <si>
    <t>2019-03,Congeladores arrastreros,Puerto Deseado,Santa Cruz,78,Deseado,78014,-47.753106,-65.911745,Peces,Merluza negra,Merluza negra,279310</t>
  </si>
  <si>
    <t>2019-03,Congeladores poteros nacionales,Puerto Deseado,Santa Cruz,78,Deseado,78014,-47.753106,-65.911745,Moluscos,Calamar Illex,Calamar Illex,828</t>
  </si>
  <si>
    <t>2019-03,Congeladores poteros nacionales,Puerto Deseado,Santa Cruz,78,Deseado,78014,-47.753106,-65.911745,Moluscos,Calamar Loligo,otras especies,570</t>
  </si>
  <si>
    <t>2019-03,Congeladores trampas,Puerto Deseado,Santa Cruz,78,Deseado,78014,-47.753106,-65.911745,Crustáceos,Centolla,Centolla,20862</t>
  </si>
  <si>
    <t>2019-03,Fresqueros,Puerto Deseado,Santa Cruz,78,Deseado,78014,-47.753106,-65.911745,Moluscos,Calamar Illex,Calamar Illex,2840</t>
  </si>
  <si>
    <t>2019-03,Fresqueros,Puerto Deseado,Santa Cruz,78,Deseado,78014,-47.753106,-65.911745,Peces,Abadejo,Abadejo,4180</t>
  </si>
  <si>
    <t>2019-03,Fresqueros,Puerto Deseado,Santa Cruz,78,Deseado,78014,-47.753106,-65.911745,Peces,Merluza hubbsi,Merluza hubbsi S41,415</t>
  </si>
  <si>
    <t>2019-03,Fresqueros,Puerto Deseado,Santa Cruz,78,Deseado,78014,-47.753106,-65.911745,Peces,Notothenia,otras especies,762500</t>
  </si>
  <si>
    <t>2019-03,Fresqueros,Puerto Deseado,Santa Cruz,78,Deseado,78014,-47.753106,-65.911745,Peces,Raya hocicuda / picuda,Rayas (sin V. Cost),720</t>
  </si>
  <si>
    <t>2019-03,Congeladores arrastreros,Puerto Madryn,Chubut,26,Biedma,26007,-42.723398,-65.03362,Moluscos,Calamar Illex,Calamar Illex,126350</t>
  </si>
  <si>
    <t>2019-03,Congeladores arrastreros,Puerto Madryn,Chubut,26,Biedma,26007,-42.723398,-65.03362,Moluscos,Calamar Loligo,otras especies,150</t>
  </si>
  <si>
    <t>2019-03,Congeladores arrastreros,Puerto Madryn,Chubut,26,Biedma,26007,-42.723398,-65.03362,Peces,Abadejo,Abadejo,630</t>
  </si>
  <si>
    <t>2019-03,Congeladores arrastreros,Puerto Madryn,Chubut,26,Biedma,26007,-42.723398,-65.03362,Peces,Bacalao austral,otras especies,30</t>
  </si>
  <si>
    <t>2019-03,Congeladores arrastreros,Puerto Madryn,Chubut,26,Biedma,26007,-42.723398,-65.03362,Peces,Caballa,otras especies,8100</t>
  </si>
  <si>
    <t>2019-03,Congeladores arrastreros,Puerto Madryn,Chubut,26,Biedma,26007,-42.723398,-65.03362,Peces,Merluza de cola,Merluza de cola,840</t>
  </si>
  <si>
    <t>2019-03,Congeladores arrastreros,Puerto Madryn,Chubut,26,Biedma,26007,-42.723398,-65.03362,Peces,Merluza hubbsi,Merluza hubbsi S41,510</t>
  </si>
  <si>
    <t>2019-03,Congeladores arrastreros,Puerto Madryn,Chubut,26,Biedma,26007,-42.723398,-65.03362,Peces,Otras especies de peces,otras especies,230</t>
  </si>
  <si>
    <t>2019-03,Congeladores arrastreros,Puerto Madryn,Chubut,26,Biedma,26007,-42.723398,-65.03362,Peces,Pampanito,otras especies,380</t>
  </si>
  <si>
    <t>2019-03,Congeladores arrastreros,Puerto Madryn,Chubut,26,Biedma,26007,-42.723398,-65.03362,Peces,Rayas nep,Rayas (sin V. Cost),295</t>
  </si>
  <si>
    <t>2019-03,Congeladores arrastreros,Puerto Madryn,Chubut,26,Biedma,26007,-42.723398,-65.03362,Peces,Rubio,otras especies,200</t>
  </si>
  <si>
    <t>2019-03,Congeladores poteros nacionales,Puerto Madryn,Chubut,26,Biedma,26007,-42.723398,-65.03362,Moluscos,Calamar Illex,Calamar Illex,24015</t>
  </si>
  <si>
    <t>2019-03,Congeladores tangoneros,Puerto Madryn,Chubut,26,Biedma,26007,-42.723398,-65.03362,Crustáceos,Langostino,Langostino,1500</t>
  </si>
  <si>
    <t>2019-03,Congeladores tangoneros,Puerto Madryn,Chubut,26,Biedma,26007,-42.723398,-65.03362,Peces,Merluza hubbsi,Merluza hubbsi S41,105</t>
  </si>
  <si>
    <t>2019-03,Congeladores tangoneros,Puerto Madryn,Chubut,26,Biedma,26007,-42.723398,-65.03362,Peces,Otras especies de peces,otras especies,175</t>
  </si>
  <si>
    <t>2019-03,Fresqueros,Puerto Madryn,Chubut,26,Biedma,26007,-42.723398,-65.03362,Crustáceos,Langostino,Langostino,4040</t>
  </si>
  <si>
    <t>2019-03,Costeros,Rawson,Chubut,26,Rawson,26077,-43.336741,-65.061964,Crustáceos,Langostino,Langostino,6790</t>
  </si>
  <si>
    <t>2019-03,Costeros,Rawson,Chubut,26,Rawson,26077,-43.336741,-65.061964,Peces,Merluza hubbsi,Merluza hubbsi S41,8085</t>
  </si>
  <si>
    <t>2019-03,Fresqueros,Rawson,Chubut,26,Rawson,26077,-43.336741,-65.061964,Crustáceos,Langostino,Langostino,34362</t>
  </si>
  <si>
    <t>2019-03,Rada o ría,Rawson,Chubut,26,Rawson,26077,-43.336741,-65.061964,Crustáceos,Langostino,Langostino,35</t>
  </si>
  <si>
    <t>2019-03,Rada o ría,Rawson,Chubut,26,Rawson,26077,-43.336741,-65.061964,Moluscos,Calamar Illex,Calamar Illex,9815</t>
  </si>
  <si>
    <t>2019-03,Rada o ría,Rawson,Chubut,26,Rawson,26077,-43.336741,-65.061964,Moluscos,Calamar Loligo,otras especies,2365</t>
  </si>
  <si>
    <t>2019-03,Rada o ría,Rawson,Chubut,26,Rawson,26077,-43.336741,-65.061964,Peces,Merluza hubbsi,Merluza hubbsi S41,53042</t>
  </si>
  <si>
    <t>2019-03,Rada o ría,Rawson,Chubut,26,Rawson,26077,-43.336741,-65.061964,Peces,Mero,otras especies,1105</t>
  </si>
  <si>
    <t>2019-03,Rada o ría,Rawson,Chubut,26,Rawson,26077,-43.336741,-65.061964,Peces,Palometa,otras especies,70317</t>
  </si>
  <si>
    <t>2019-03,Rada o ría,Rawson,Chubut,26,Rawson,26077,-43.336741,-65.061964,Peces,Pez gallo,otras especies,16680</t>
  </si>
  <si>
    <t>2019-03,Rada o ría,Rawson,Chubut,26,Rawson,26077,-43.336741,-65.061964,Peces,Salmón de mar,otras especies,25083</t>
  </si>
  <si>
    <t>2019-03,Rada o ría,Río Salado,Buenos Aires,06,Castelli,06168,-35.745949,-57.380561,Peces,Lisa,Variado costero,1191</t>
  </si>
  <si>
    <t>2019-03,Rada o ría,Río Salado,Buenos Aires,06,Castelli,06168,-35.745949,-57.380561,Peces,Otras especies de peces,otras especies,7530</t>
  </si>
  <si>
    <t>2019-03,Rada o ría,Río Salado,Buenos Aires,06,Castelli,06168,-35.745949,-57.380561,Peces,Pescadilla,Variado costero,1625</t>
  </si>
  <si>
    <t>2019-03,Rada o ría,Río Salado,Buenos Aires,06,Castelli,06168,-35.745949,-57.380561,Peces,Pescadilla real,Variado costero,60</t>
  </si>
  <si>
    <t>2019-03,Rada o ría,Río Salado,Buenos Aires,06,Castelli,06168,-35.745949,-57.380561,Peces,Raya lisa,Variado costero,355</t>
  </si>
  <si>
    <t>2019-03,Congeladores poteros nacionales,Rosales,Buenos Aires,06,Coronel de Marina Leonardo Rosales,06182,-38.89977,-62.079012,Moluscos,Calamar Illex,Calamar Illex,8583</t>
  </si>
  <si>
    <t>2019-03,Costeros,Rosales,Buenos Aires,06,Coronel de Marina Leonardo Rosales,06182,-38.89977,-62.079012,Crustáceos,Camarón,otras especies,64</t>
  </si>
  <si>
    <t>2019-03,Costeros,Rosales,Buenos Aires,06,Coronel de Marina Leonardo Rosales,06182,-38.89977,-62.079012,Crustáceos,Langostino,Langostino,11092</t>
  </si>
  <si>
    <t>2019-03,Costeros,San Antonio Este,Río Negro,62,San Antonio,62077,-40.79875,-64.883536,Peces,Abadejo,Abadejo,248</t>
  </si>
  <si>
    <t>2019-03,Costeros,San Antonio Este,Río Negro,62,San Antonio,62077,-40.79875,-64.883536,Peces,Gatuzo,otras especies,424</t>
  </si>
  <si>
    <t>2019-03,Costeros,San Antonio Este,Río Negro,62,San Antonio,62077,-40.79875,-64.883536,Peces,Lenguados nep,otras especies,33833</t>
  </si>
  <si>
    <t>2019-03,Costeros,San Antonio Este,Río Negro,62,San Antonio,62077,-40.79875,-64.883536,Peces,Merluza de cola,Merluza de cola,18394</t>
  </si>
  <si>
    <t>2019-03,Costeros,San Antonio Este,Río Negro,62,San Antonio,62077,-40.79875,-64.883536,Peces,Merluza hubbsi,Merluza hubbsi GSM,32365</t>
  </si>
  <si>
    <t>2019-03,Costeros,San Antonio Este,Río Negro,62,San Antonio,62077,-40.79875,-64.883536,Peces,Mero,otras especies,1405</t>
  </si>
  <si>
    <t>2019-03,Costeros,San Antonio Este,Río Negro,62,San Antonio,62077,-40.79875,-64.883536,Peces,Otras especies de peces,otras especies,100</t>
  </si>
  <si>
    <t>2019-03,Costeros,San Antonio Este,Río Negro,62,San Antonio,62077,-40.79875,-64.883536,Peces,Palometa,otras especies,9816</t>
  </si>
  <si>
    <t>2019-03,Costeros,San Antonio Este,Río Negro,62,San Antonio,62077,-40.79875,-64.883536,Peces,Pez gallo,otras especies,64</t>
  </si>
  <si>
    <t>2019-03,Costeros,San Antonio Este,Río Negro,62,San Antonio,62077,-40.79875,-64.883536,Peces,Pez ángel,otras especies,20608</t>
  </si>
  <si>
    <t>2019-03,Costeros,San Antonio Este,Río Negro,62,San Antonio,62077,-40.79875,-64.883536,Peces,Rayas nep,Rayas (sin V. Cost),14559</t>
  </si>
  <si>
    <t>2019-03,Costeros,San Antonio Este,Río Negro,62,San Antonio,62077,-40.79875,-64.883536,Peces,Salmón de mar,otras especies,26708</t>
  </si>
  <si>
    <t>2019-03,Costeros,San Antonio Este,Río Negro,62,San Antonio,62077,-40.79875,-64.883536,Peces,Tiburones nep,otras especies,93</t>
  </si>
  <si>
    <t>2019-03,Fresqueros,San Antonio Este,Río Negro,62,San Antonio,62077,-40.79875,-64.883536,Peces,Merluza hubbsi,Merluza hubbsi GSM,2001</t>
  </si>
  <si>
    <t>2019-03,Fresqueros,San Antonio Este,Río Negro,62,San Antonio,62077,-40.79875,-64.883536,Peces,Mero,otras especies,894</t>
  </si>
  <si>
    <t>2019-03,Fresqueros,San Antonio Este,Río Negro,62,San Antonio,62077,-40.79875,-64.883536,Peces,Otras especies de peces,otras especies,15711</t>
  </si>
  <si>
    <t>2019-03,Fresqueros,San Antonio Este,Río Negro,62,San Antonio,62077,-40.79875,-64.883536,Peces,Pez gallo,otras especies,1131</t>
  </si>
  <si>
    <t>2019-03,Fresqueros,San Antonio Este,Río Negro,62,San Antonio,62077,-40.79875,-64.883536,Peces,Raya hocicuda / picuda,Rayas (sin V. Cost),150</t>
  </si>
  <si>
    <t>2019-03,Fresqueros,San Antonio Este,Río Negro,62,San Antonio,62077,-40.79875,-64.883536,Peces,Salmón de mar,otras especies,302</t>
  </si>
  <si>
    <t>2019-03,Rada o ría,San Antonio Este,Río Negro,62,San Antonio,62077,-40.79875,-64.883536,Crustáceos,Langostino,Langostino,330</t>
  </si>
  <si>
    <t>2019-03,Costeros,San Antonio Oeste,Río Negro,62,San Antonio,62077,-40.725698,-64.934194,Crustáceos,Langostino,Langostino,446</t>
  </si>
  <si>
    <t>2019-03,Costeros,San Antonio Oeste,Río Negro,62,San Antonio,62077,-40.725698,-64.934194,Peces,Lenguados nep,otras especies,1560</t>
  </si>
  <si>
    <t>2019-03,Costeros,San Antonio Oeste,Río Negro,62,San Antonio,62077,-40.725698,-64.934194,Peces,Merluza hubbsi,Merluza hubbsi GSM,120</t>
  </si>
  <si>
    <t>2019-03,Costeros,San Antonio Oeste,Río Negro,62,San Antonio,62077,-40.725698,-64.934194,Peces,Otras especies de peces,otras especies,160</t>
  </si>
  <si>
    <t>2019-03,Costeros,San Antonio Oeste,Río Negro,62,San Antonio,62077,-40.725698,-64.934194,Peces,Pez gallo,otras especies,435</t>
  </si>
  <si>
    <t>2019-03,Costeros,San Antonio Oeste,Río Negro,62,San Antonio,62077,-40.725698,-64.934194,Peces,Raya hocicuda / picuda,Rayas (sin V. Cost),300</t>
  </si>
  <si>
    <t>2019-03,Costeros,San Antonio Oeste,Río Negro,62,San Antonio,62077,-40.725698,-64.934194,Peces,Raya lisa,Rayas (sin V. Cost),100</t>
  </si>
  <si>
    <t>2019-03,Costeros,San Antonio Oeste,Río Negro,62,San Antonio,62077,-40.725698,-64.934194,Peces,Rayas nep,Rayas (sin V. Cost),422</t>
  </si>
  <si>
    <t>2019-03,Costeros,San Antonio Oeste,Río Negro,62,San Antonio,62077,-40.725698,-64.934194,Peces,Salmón de mar,otras especies,269</t>
  </si>
  <si>
    <t>2019-03,Rada o ría,San Antonio Oeste,Río Negro,62,San Antonio,62077,-40.725698,-64.934194,Crustáceos,Langostino,Langostino,140</t>
  </si>
  <si>
    <t>2019-03,Rada o ría,San Antonio Oeste,Río Negro,62,San Antonio,62077,-40.725698,-64.934194,Peces,Lenguados nep,otras especies,412785</t>
  </si>
  <si>
    <t>2019-03,Rada o ría,San Antonio Oeste,Río Negro,62,San Antonio,62077,-40.725698,-64.934194,Peces,Merluza hubbsi,Merluza hubbsi GSM,316</t>
  </si>
  <si>
    <t>2019-03,Rada o ría,San Antonio Oeste,Río Negro,62,San Antonio,62077,-40.725698,-64.934194,Peces,Otras especies de peces,otras especies,736</t>
  </si>
  <si>
    <t>2019-03,Rada o ría,San Antonio Oeste,Río Negro,62,San Antonio,62077,-40.725698,-64.934194,Peces,Pez gallo,otras especies,2464</t>
  </si>
  <si>
    <t>2019-03,Costeros,San Clemente del Tuyú,Buenos Aires,06,La Costa,06420,-36.342328,-56.746143,Peces,Lisa,Variado costero,320</t>
  </si>
  <si>
    <t>2019-03,Costeros,San Clemente del Tuyú,Buenos Aires,06,La Costa,06420,-36.342328,-56.746143,Peces,Pescadilla real,Variado costero,320</t>
  </si>
  <si>
    <t>2019-03,Rada o ría,San Clemente del Tuyú,Buenos Aires,06,La Costa,06420,-36.342328,-56.746143,Peces,Corvina blanca,Variado costero,768</t>
  </si>
  <si>
    <t>2019-03,Rada o ría,San Clemente del Tuyú,Buenos Aires,06,La Costa,06420,-36.342328,-56.746143,Peces,Lisa,Variado costero,480</t>
  </si>
  <si>
    <t>2019-03,Rada o ría,San Clemente del Tuyú,Buenos Aires,06,La Costa,06420,-36.342328,-56.746143,Peces,Pescadilla real,Variado costero,4250</t>
  </si>
  <si>
    <t>2019-03,Congeladores arrastreros,Ushuaia,Tierra del Fuego,94,Ushuaia,94015,-54.808106,-68.304301,Moluscos,Calamar Illex,Calamar Illex,34543</t>
  </si>
  <si>
    <t>2019-03,Congeladores arrastreros,Ushuaia,Tierra del Fuego,94,Ushuaia,94015,-54.808106,-68.304301,Peces,Abadejo,Abadejo,16315</t>
  </si>
  <si>
    <t>2019-03,Congeladores arrastreros,Ushuaia,Tierra del Fuego,94,Ushuaia,94015,-54.808106,-68.304301,Peces,Bacalao austral,otras especies,9958</t>
  </si>
  <si>
    <t>2019-03,Congeladores arrastreros,Ushuaia,Tierra del Fuego,94,Ushuaia,94015,-54.808106,-68.304301,Peces,Granadero,otras especies,10725</t>
  </si>
  <si>
    <t>2019-03,Congeladores arrastreros,Ushuaia,Tierra del Fuego,94,Ushuaia,94015,-54.808106,-68.304301,Peces,Merluza austral,otras especies,13900</t>
  </si>
  <si>
    <t>2019-03,Congeladores arrastreros,Ushuaia,Tierra del Fuego,94,Ushuaia,94015,-54.808106,-68.304301,Peces,Merluza de cola,Merluza de cola,16607</t>
  </si>
  <si>
    <t>2019-03,Congeladores arrastreros,Ushuaia,Tierra del Fuego,94,Ushuaia,94015,-54.808106,-68.304301,Peces,Merluza negra,Merluza negra,270</t>
  </si>
  <si>
    <t>2019-03,Congeladores arrastreros,Ushuaia,Tierra del Fuego,94,Ushuaia,94015,-54.808106,-68.304301,Peces,Otras especies de peces,otras especies,77493</t>
  </si>
  <si>
    <t>2019-03,Congeladores arrastreros,Ushuaia,Tierra del Fuego,94,Ushuaia,94015,-54.808106,-68.304301,Peces,Pampanito,otras especies,330</t>
  </si>
  <si>
    <t>2019-03,Congeladores arrastreros,Ushuaia,Tierra del Fuego,94,Ushuaia,94015,-54.808106,-68.304301,Peces,Polaca,Polaca,4922</t>
  </si>
  <si>
    <t>2019-03,Congeladores arrastreros,Ushuaia,Tierra del Fuego,94,Ushuaia,94015,-54.808106,-68.304301,Peces,Rayas nep,Rayas (sin V. Cost),3367</t>
  </si>
  <si>
    <t>2019-03,Congeladores arrastreros,Ushuaia,Tierra del Fuego,94,Ushuaia,94015,-54.808106,-68.304301,Peces,Savorín,otras especies,1060</t>
  </si>
  <si>
    <t>2019-03,Congeladores trampas,Ushuaia,Tierra del Fuego,94,Ushuaia,94015,-54.808106,-68.304301,Crustáceos,Centolla,Centolla,1733</t>
  </si>
  <si>
    <t>2019-04,Costeros,Caleta Cordova,Chubut,26,Escalante,26021,-45.748762,-67.377537,Peces,Merluza hubbsi,Merluza hubbsi S41,102708</t>
  </si>
  <si>
    <t>2019-04,Congeladores poteros nacionales,Caleta Olivia / Paula,Santa Cruz,78,Deseado,78014,-46.436049,-67.514904,Moluscos,Calamar Illex,Calamar Illex,178044</t>
  </si>
  <si>
    <t>2019-04,Congeladores tangoneros,Caleta Olivia / Paula,Santa Cruz,78,Deseado,78014,-46.436049,-67.514904,Crustáceos,Langostino,Langostino,35831</t>
  </si>
  <si>
    <t>2019-04,Congeladores tangoneros,Caleta Olivia / Paula,Santa Cruz,78,Deseado,78014,-46.436049,-67.514904,Peces,Merluza hubbsi,Merluza hubbsi S41,18534</t>
  </si>
  <si>
    <t>2019-04,Costeros,Caleta Olivia / Paula,Santa Cruz,78,Deseado,78014,-46.436049,-67.514904,Peces,Merluza hubbsi,Merluza hubbsi S41,742</t>
  </si>
  <si>
    <t>2019-04,Costeros,Caleta Olivia / Paula,Santa Cruz,78,Deseado,78014,-46.436049,-67.514904,Peces,Rayas nep,Rayas (sin V. Cost),78</t>
  </si>
  <si>
    <t>2019-04,Fresqueros,Caleta Olivia / Paula,Santa Cruz,78,Deseado,78014,-46.436049,-67.514904,Crustáceos,Centolla,Centolla,9569699</t>
  </si>
  <si>
    <t>2019-04,Fresqueros,Caleta Olivia / Paula,Santa Cruz,78,Deseado,78014,-46.436049,-67.514904,Peces,Merluza hubbsi,Merluza hubbsi S41,51016</t>
  </si>
  <si>
    <t>2019-04,Fresqueros,Caleta Olivia / Paula,Santa Cruz,78,Deseado,78014,-46.436049,-67.514904,Peces,Raya hocicuda / picuda,Rayas (sin V. Cost),116469</t>
  </si>
  <si>
    <t>2019-04,Rada o ría,Caleta Olivia / Paula,Santa Cruz,78,Deseado,78014,-46.436049,-67.514904,Peces,Merluza hubbsi,Merluza hubbsi S41,24751</t>
  </si>
  <si>
    <t>2019-04,Fresqueros,Camarones,Chubut,26,Florentino Ameghino,26028,-44.798941,-65.709705,Crustáceos,Centolla,Centolla,2781</t>
  </si>
  <si>
    <t>2019-04,Fresqueros,Camarones,Chubut,26,Florentino Ameghino,26028,-44.798941,-65.709705,Peces,Merluza hubbsi,Merluza hubbsi S41,609</t>
  </si>
  <si>
    <t>2019-04,Costeros,Comodoro Rivadavia,Chubut,26,Escalante,26021,-45.862528,-67.46664,Peces,Merluza hubbsi,Merluza hubbsi S41,97</t>
  </si>
  <si>
    <t>2019-04,Fresqueros,Comodoro Rivadavia,Chubut,26,Escalante,26021,-45.862528,-67.46664,Crustáceos,Centolla,Centolla,4377</t>
  </si>
  <si>
    <t>2019-04,Fresqueros,Comodoro Rivadavia,Chubut,26,Escalante,26021,-45.862528,-67.46664,Peces,Merluza hubbsi,Merluza hubbsi S41,351</t>
  </si>
  <si>
    <t>2019-04,Fresqueros,Comodoro Rivadavia,Chubut,26,Escalante,26021,-45.862528,-67.46664,Peces,Pez gallo,otras especies,38</t>
  </si>
  <si>
    <t>2019-04,Costeros,General Lavalle,Buenos Aires,06,General Lavalle,06336,-36.398453,-56.946467,Peces,Bagre,otras especies,3291</t>
  </si>
  <si>
    <t>2019-04,Costeros,General Lavalle,Buenos Aires,06,General Lavalle,06336,-36.398453,-56.946467,Peces,Brótola,Variado costero,332</t>
  </si>
  <si>
    <t>2019-04,Costeros,General Lavalle,Buenos Aires,06,General Lavalle,06336,-36.398453,-56.946467,Peces,Congrio,Variado costero,9580</t>
  </si>
  <si>
    <t>2019-04,Costeros,General Lavalle,Buenos Aires,06,General Lavalle,06336,-36.398453,-56.946467,Peces,Corvina blanca,Variado costero,1919</t>
  </si>
  <si>
    <t>2019-04,Costeros,General Lavalle,Buenos Aires,06,General Lavalle,06336,-36.398453,-56.946467,Peces,Lenguados nep,Variado costero,54</t>
  </si>
  <si>
    <t>2019-04,Costeros,General Lavalle,Buenos Aires,06,General Lavalle,06336,-36.398453,-56.946467,Peces,Lisa,Variado costero,2143018</t>
  </si>
  <si>
    <t>2019-04,Costeros,General Lavalle,Buenos Aires,06,General Lavalle,06336,-36.398453,-56.946467,Peces,Otras especies de peces,otras especies,34675</t>
  </si>
  <si>
    <t>2019-04,Costeros,General Lavalle,Buenos Aires,06,General Lavalle,06336,-36.398453,-56.946467,Peces,Pejerrey,otras especies,51</t>
  </si>
  <si>
    <t>2019-04,Costeros,General Lavalle,Buenos Aires,06,General Lavalle,06336,-36.398453,-56.946467,Peces,Pescadilla,Variado costero,142381</t>
  </si>
  <si>
    <t>2019-04,Costeros,General Lavalle,Buenos Aires,06,General Lavalle,06336,-36.398453,-56.946467,Peces,Pescadilla real,Variado costero,18487</t>
  </si>
  <si>
    <t>2019-04,Costeros,General Lavalle,Buenos Aires,06,General Lavalle,06336,-36.398453,-56.946467,Peces,Pez ángel,Variado costero,21787</t>
  </si>
  <si>
    <t>2019-04,Costeros,General Lavalle,Buenos Aires,06,General Lavalle,06336,-36.398453,-56.946467,Peces,Rayas nep,Variado costero,63</t>
  </si>
  <si>
    <t>2019-04,Rada o ría,General Lavalle,Buenos Aires,06,General Lavalle,06336,-36.398453,-56.946467,Peces,Bagre,otras especies,4877</t>
  </si>
  <si>
    <t>2019-04,Rada o ría,General Lavalle,Buenos Aires,06,General Lavalle,06336,-36.398453,-56.946467,Peces,Brótola,Variado costero,277548</t>
  </si>
  <si>
    <t>2019-04,Rada o ría,General Lavalle,Buenos Aires,06,General Lavalle,06336,-36.398453,-56.946467,Peces,Congrio,Variado costero,1924981</t>
  </si>
  <si>
    <t>2019-04,Rada o ría,General Lavalle,Buenos Aires,06,General Lavalle,06336,-36.398453,-56.946467,Peces,Corvina blanca,Variado costero,2346</t>
  </si>
  <si>
    <t>2019-04,Rada o ría,General Lavalle,Buenos Aires,06,General Lavalle,06336,-36.398453,-56.946467,Peces,Lenguados nep,Variado costero,8674</t>
  </si>
  <si>
    <t>2019-04,Rada o ría,General Lavalle,Buenos Aires,06,General Lavalle,06336,-36.398453,-56.946467,Peces,Lisa,Variado costero,22126</t>
  </si>
  <si>
    <t>2019-04,Rada o ría,General Lavalle,Buenos Aires,06,General Lavalle,06336,-36.398453,-56.946467,Peces,Otras especies de peces,otras especies,728</t>
  </si>
  <si>
    <t>2019-04,Rada o ría,General Lavalle,Buenos Aires,06,General Lavalle,06336,-36.398453,-56.946467,Peces,Pejerrey,otras especies,239</t>
  </si>
  <si>
    <t>2019-04,Rada o ría,General Lavalle,Buenos Aires,06,General Lavalle,06336,-36.398453,-56.946467,Peces,Pescadilla,Variado costero,161911</t>
  </si>
  <si>
    <t>2019-04,Rada o ría,General Lavalle,Buenos Aires,06,General Lavalle,06336,-36.398453,-56.946467,Peces,Pescadilla real,Variado costero,1118</t>
  </si>
  <si>
    <t>2019-04,Rada o ría,General Lavalle,Buenos Aires,06,General Lavalle,06336,-36.398453,-56.946467,Peces,Pez ángel,Variado costero,6640</t>
  </si>
  <si>
    <t>2019-04,Rada o ría,General Lavalle,Buenos Aires,06,General Lavalle,06336,-36.398453,-56.946467,Peces,Raya de círculos,Variado costero,2367</t>
  </si>
  <si>
    <t>2019-04,Rada o ría,General Lavalle,Buenos Aires,06,General Lavalle,06336,-36.398453,-56.946467,Peces,Raya marmolada,Variado costero,12142</t>
  </si>
  <si>
    <t>2019-04,Rada o ría,General Lavalle,Buenos Aires,06,General Lavalle,06336,-36.398453,-56.946467,Peces,Rayas nep,Variado costero,6813186</t>
  </si>
  <si>
    <t>2019-04,Congeladores arrastreros,Mar del Plata,Buenos Aires,06,General Pueyrredon,06357,-38.04915,-57.536848,Moluscos,Calamar Illex,Calamar Illex,95628</t>
  </si>
  <si>
    <t>2019-04,Congeladores arrastreros,Mar del Plata,Buenos Aires,06,General Pueyrredon,06357,-38.04915,-57.536848,Moluscos,Vieira (callos),Vieira (callos),143860</t>
  </si>
  <si>
    <t>2019-04,Congeladores arrastreros,Mar del Plata,Buenos Aires,06,General Pueyrredon,06357,-38.04915,-57.536848,Peces,Abadejo,Abadejo,662</t>
  </si>
  <si>
    <t>2019-04,Congeladores arrastreros,Mar del Plata,Buenos Aires,06,General Pueyrredon,06357,-38.04915,-57.536848,Peces,Bacalao austral,otras especies,19852</t>
  </si>
  <si>
    <t>2019-04,Congeladores arrastreros,Mar del Plata,Buenos Aires,06,General Pueyrredon,06357,-38.04915,-57.536848,Peces,Caballa,otras especies,14805</t>
  </si>
  <si>
    <t>2019-04,Congeladores arrastreros,Mar del Plata,Buenos Aires,06,General Pueyrredon,06357,-38.04915,-57.536848,Peces,Merluza de cola,Merluza de cola,1272035</t>
  </si>
  <si>
    <t>2019-04,Congeladores arrastreros,Mar del Plata,Buenos Aires,06,General Pueyrredon,06357,-38.04915,-57.536848,Peces,Merluza hubbsi,Merluza hubbsi S41,260073</t>
  </si>
  <si>
    <t>2019-04,Congeladores arrastreros,Mar del Plata,Buenos Aires,06,General Pueyrredon,06357,-38.04915,-57.536848,Peces,Notothenia,otras especies,109662</t>
  </si>
  <si>
    <t>2019-04,Congeladores arrastreros,Mar del Plata,Buenos Aires,06,General Pueyrredon,06357,-38.04915,-57.536848,Peces,Pampanito,otras especies,107268</t>
  </si>
  <si>
    <t>2019-04,Congeladores arrastreros,Mar del Plata,Buenos Aires,06,General Pueyrredon,06357,-38.04915,-57.536848,Peces,Papafigo,otras especies,32559</t>
  </si>
  <si>
    <t>2019-04,Congeladores arrastreros,Mar del Plata,Buenos Aires,06,General Pueyrredon,06357,-38.04915,-57.536848,Peces,Raya hocicuda / picuda,Rayas (sin V. Cost),872664</t>
  </si>
  <si>
    <t>2019-04,Congeladores arrastreros,Mar del Plata,Buenos Aires,06,General Pueyrredon,06357,-38.04915,-57.536848,Peces,Rayas nep,Rayas (sin V. Cost),536</t>
  </si>
  <si>
    <t>2019-04,Congeladores arrastreros,Mar del Plata,Buenos Aires,06,General Pueyrredon,06357,-38.04915,-57.536848,Peces,Rubio,otras especies,1352470</t>
  </si>
  <si>
    <t>2019-04,Congeladores arrastreros,Mar del Plata,Buenos Aires,06,General Pueyrredon,06357,-38.04915,-57.536848,Peces,Róbalo,otras especies,1607</t>
  </si>
  <si>
    <t>2019-04,Congeladores arrastreros,Mar del Plata,Buenos Aires,06,General Pueyrredon,06357,-38.04915,-57.536848,Peces,Salmón de mar,otras especies,203861</t>
  </si>
  <si>
    <t>2019-04,Congeladores arrastreros,Mar del Plata,Buenos Aires,06,General Pueyrredon,06357,-38.04915,-57.536848,Peces,Savorín,otras especies,409</t>
  </si>
  <si>
    <t>2019-04,Congeladores poteros nacionales,Mar del Plata,Buenos Aires,06,General Pueyrredon,06357,-38.04915,-57.536848,Moluscos,Calamar Illex,Calamar Illex,867054</t>
  </si>
  <si>
    <t>2019-04,Congeladores tangoneros,Mar del Plata,Buenos Aires,06,General Pueyrredon,06357,-38.04915,-57.536848,Crustáceos,Langostino,Langostino,884</t>
  </si>
  <si>
    <t>2019-04,Congeladores tangoneros,Mar del Plata,Buenos Aires,06,General Pueyrredon,06357,-38.04915,-57.536848,Peces,Merluza hubbsi,Merluza hubbsi S41,4796703</t>
  </si>
  <si>
    <t>2019-04,Congeladores trampas,Mar del Plata,Buenos Aires,06,General Pueyrredon,06357,-38.04915,-57.536848,Crustáceos,Centolla,Centolla,8559</t>
  </si>
  <si>
    <t>2019-04,Costeros,Mar del Plata,Buenos Aires,06,General Pueyrredon,06357,-38.04915,-57.536848,Crustáceos,Cangrejo,otras especies,27</t>
  </si>
  <si>
    <t>2019-04,Costeros,Mar del Plata,Buenos Aires,06,General Pueyrredon,06357,-38.04915,-57.536848,Moluscos,Calamar Illex,Calamar Illex,396</t>
  </si>
  <si>
    <t>2019-04,Costeros,Mar del Plata,Buenos Aires,06,General Pueyrredon,06357,-38.04915,-57.536848,Moluscos,Caracol,otras especies,381</t>
  </si>
  <si>
    <t>2019-04,Costeros,Mar del Plata,Buenos Aires,06,General Pueyrredon,06357,-38.04915,-57.536848,Moluscos,Pulpitos,otras especies,255</t>
  </si>
  <si>
    <t>2019-04,Costeros,Mar del Plata,Buenos Aires,06,General Pueyrredon,06357,-38.04915,-57.536848,Peces,Abadejo,Abadejo,38661</t>
  </si>
  <si>
    <t>2019-04,Costeros,Mar del Plata,Buenos Aires,06,General Pueyrredon,06357,-38.04915,-57.536848,Peces,Anchoa de banco,otras especies,175857</t>
  </si>
  <si>
    <t>2019-04,Costeros,Mar del Plata,Buenos Aires,06,General Pueyrredon,06357,-38.04915,-57.536848,Peces,Anchoa de banco,Variado costero,53912</t>
  </si>
  <si>
    <t>2019-04,Costeros,Mar del Plata,Buenos Aires,06,General Pueyrredon,06357,-38.04915,-57.536848,Peces,Bacalao austral,otras especies,3174</t>
  </si>
  <si>
    <t>2019-04,Costeros,Mar del Plata,Buenos Aires,06,General Pueyrredon,06357,-38.04915,-57.536848,Peces,Bagre,otras especies,62700</t>
  </si>
  <si>
    <t>2019-04,Costeros,Mar del Plata,Buenos Aires,06,General Pueyrredon,06357,-38.04915,-57.536848,Peces,Besugo,otras especies,178716</t>
  </si>
  <si>
    <t>2019-04,Costeros,Mar del Plata,Buenos Aires,06,General Pueyrredon,06357,-38.04915,-57.536848,Peces,Besugo,Variado costero,140</t>
  </si>
  <si>
    <t>2019-04,Costeros,Mar del Plata,Buenos Aires,06,General Pueyrredon,06357,-38.04915,-57.536848,Peces,Bonito,otras especies,612841</t>
  </si>
  <si>
    <t>2019-04,Costeros,Mar del Plata,Buenos Aires,06,General Pueyrredon,06357,-38.04915,-57.536848,Peces,Brótola,otras especies,570</t>
  </si>
  <si>
    <t>2019-04,Costeros,Mar del Plata,Buenos Aires,06,General Pueyrredon,06357,-38.04915,-57.536848,Peces,Brótola,Variado costero,10</t>
  </si>
  <si>
    <t>2019-04,Costeros,Mar del Plata,Buenos Aires,06,General Pueyrredon,06357,-38.04915,-57.536848,Peces,Caballa,otras especies,10</t>
  </si>
  <si>
    <t>2019-04,Costeros,Mar del Plata,Buenos Aires,06,General Pueyrredon,06357,-38.04915,-57.536848,Peces,Castañeta,Variado costero,24600</t>
  </si>
  <si>
    <t>2019-04,Costeros,Mar del Plata,Buenos Aires,06,General Pueyrredon,06357,-38.04915,-57.536848,Peces,Chernia,Variado costero,60</t>
  </si>
  <si>
    <t>2019-04,Costeros,Mar del Plata,Buenos Aires,06,General Pueyrredon,06357,-38.04915,-57.536848,Peces,Congrio,Variado costero,150</t>
  </si>
  <si>
    <t>2019-04,Costeros,Mar del Plata,Buenos Aires,06,General Pueyrredon,06357,-38.04915,-57.536848,Peces,Corvina blanca,otras especies,110</t>
  </si>
  <si>
    <t>2019-04,Costeros,Mar del Plata,Buenos Aires,06,General Pueyrredon,06357,-38.04915,-57.536848,Peces,Corvina blanca,Variado costero,10</t>
  </si>
  <si>
    <t>2019-04,Costeros,Mar del Plata,Buenos Aires,06,General Pueyrredon,06357,-38.04915,-57.536848,Peces,Gatuzo,otras especies,80</t>
  </si>
  <si>
    <t>2019-04,Costeros,Mar del Plata,Buenos Aires,06,General Pueyrredon,06357,-38.04915,-57.536848,Peces,Gatuzo,Variado costero,9470</t>
  </si>
  <si>
    <t>2019-04,Costeros,Mar del Plata,Buenos Aires,06,General Pueyrredon,06357,-38.04915,-57.536848,Peces,Lenguados nep,otras especies,370</t>
  </si>
  <si>
    <t>2019-04,Costeros,Mar del Plata,Buenos Aires,06,General Pueyrredon,06357,-38.04915,-57.536848,Peces,Lenguados nep,Variado costero,1540</t>
  </si>
  <si>
    <t>2019-04,Costeros,Mar del Plata,Buenos Aires,06,General Pueyrredon,06357,-38.04915,-57.536848,Peces,Merluza hubbsi,Merluza hubbsi N41 CTMFM,427</t>
  </si>
  <si>
    <t>2019-04,Costeros,Mar del Plata,Buenos Aires,06,General Pueyrredon,06357,-38.04915,-57.536848,Peces,Merluza hubbsi,Merluza hubbsi N41 ZEEA,17310</t>
  </si>
  <si>
    <t>2019-04,Costeros,Mar del Plata,Buenos Aires,06,General Pueyrredon,06357,-38.04915,-57.536848,Peces,Merluza hubbsi,Merluza hubbsi S41,554</t>
  </si>
  <si>
    <t>2019-04,Costeros,Mar del Plata,Buenos Aires,06,General Pueyrredon,06357,-38.04915,-57.536848,Peces,Mero,otras especies,235</t>
  </si>
  <si>
    <t>2019-04,Costeros,Mar del Plata,Buenos Aires,06,General Pueyrredon,06357,-38.04915,-57.536848,Peces,Mero,Variado costero,15607</t>
  </si>
  <si>
    <t>2019-04,Costeros,Mar del Plata,Buenos Aires,06,General Pueyrredon,06357,-38.04915,-57.536848,Peces,Otras especies de peces,otras especies,1516</t>
  </si>
  <si>
    <t>2019-04,Costeros,Mar del Plata,Buenos Aires,06,General Pueyrredon,06357,-38.04915,-57.536848,Peces,Palometa,Variado costero,84548</t>
  </si>
  <si>
    <t>2019-04,Costeros,Mar del Plata,Buenos Aires,06,General Pueyrredon,06357,-38.04915,-57.536848,Peces,Pargo,otras especies,141</t>
  </si>
  <si>
    <t>2019-04,Costeros,Mar del Plata,Buenos Aires,06,General Pueyrredon,06357,-38.04915,-57.536848,Peces,Pargo,Variado costero,5051</t>
  </si>
  <si>
    <t>2019-04,Costeros,Mar del Plata,Buenos Aires,06,General Pueyrredon,06357,-38.04915,-57.536848,Peces,Pejerrey,otras especies,30745</t>
  </si>
  <si>
    <t>2019-04,Costeros,Mar del Plata,Buenos Aires,06,General Pueyrredon,06357,-38.04915,-57.536848,Peces,Pescadilla,otras especies,322141</t>
  </si>
  <si>
    <t>2019-04,Costeros,Mar del Plata,Buenos Aires,06,General Pueyrredon,06357,-38.04915,-57.536848,Peces,Pescadilla,Variado costero,360</t>
  </si>
  <si>
    <t>2019-04,Costeros,Mar del Plata,Buenos Aires,06,General Pueyrredon,06357,-38.04915,-57.536848,Peces,Pescadilla real,Variado costero,1586</t>
  </si>
  <si>
    <t>2019-04,Costeros,Mar del Plata,Buenos Aires,06,General Pueyrredon,06357,-38.04915,-57.536848,Peces,Pez gallo,otras especies,6348</t>
  </si>
  <si>
    <t>2019-04,Costeros,Mar del Plata,Buenos Aires,06,General Pueyrredon,06357,-38.04915,-57.536848,Peces,Pez gallo,Variado costero,144</t>
  </si>
  <si>
    <t>2019-04,Costeros,Mar del Plata,Buenos Aires,06,General Pueyrredon,06357,-38.04915,-57.536848,Peces,Pez limón,otras especies,120</t>
  </si>
  <si>
    <t>2019-04,Costeros,Mar del Plata,Buenos Aires,06,General Pueyrredon,06357,-38.04915,-57.536848,Peces,Pez palo,otras especies,2352</t>
  </si>
  <si>
    <t>2019-04,Costeros,Mar del Plata,Buenos Aires,06,General Pueyrredon,06357,-38.04915,-57.536848,Peces,Pez palo,Variado costero,302</t>
  </si>
  <si>
    <t>2019-04,Costeros,Mar del Plata,Buenos Aires,06,General Pueyrredon,06357,-38.04915,-57.536848,Peces,Pez sable,otras especies,26891</t>
  </si>
  <si>
    <t>2019-04,Costeros,Mar del Plata,Buenos Aires,06,General Pueyrredon,06357,-38.04915,-57.536848,Peces,Pez sable,Variado costero,1465017</t>
  </si>
  <si>
    <t>2019-04,Costeros,Mar del Plata,Buenos Aires,06,General Pueyrredon,06357,-38.04915,-57.536848,Peces,Pez ángel,otras especies,21759</t>
  </si>
  <si>
    <t>2019-04,Costeros,Mar del Plata,Buenos Aires,06,General Pueyrredon,06357,-38.04915,-57.536848,Peces,Pez ángel,Variado costero,347704</t>
  </si>
  <si>
    <t>2019-04,Costeros,Mar del Plata,Buenos Aires,06,General Pueyrredon,06357,-38.04915,-57.536848,Peces,Raya hocicuda / picuda,Variado costero,56023</t>
  </si>
  <si>
    <t>2019-04,Costeros,Mar del Plata,Buenos Aires,06,General Pueyrredon,06357,-38.04915,-57.536848,Peces,Rayas nep,Rayas (sin V. Cost),380863</t>
  </si>
  <si>
    <t>2019-04,Costeros,Mar del Plata,Buenos Aires,06,General Pueyrredon,06357,-38.04915,-57.536848,Peces,Rayas nep,Variado costero,245013</t>
  </si>
  <si>
    <t>2019-04,Costeros,Mar del Plata,Buenos Aires,06,General Pueyrredon,06357,-38.04915,-57.536848,Peces,Rubio,otras especies,244315</t>
  </si>
  <si>
    <t>2019-04,Costeros,Mar del Plata,Buenos Aires,06,General Pueyrredon,06357,-38.04915,-57.536848,Peces,Róbalo,otras especies,201061</t>
  </si>
  <si>
    <t>2019-04,Costeros,Mar del Plata,Buenos Aires,06,General Pueyrredon,06357,-38.04915,-57.536848,Peces,Salmonete,otras especies,4643</t>
  </si>
  <si>
    <t>2019-04,Costeros,Mar del Plata,Buenos Aires,06,General Pueyrredon,06357,-38.04915,-57.536848,Peces,Salmón de mar,otras especies,60194</t>
  </si>
  <si>
    <t>2019-04,Costeros,Mar del Plata,Buenos Aires,06,General Pueyrredon,06357,-38.04915,-57.536848,Peces,Salmón de mar,Variado costero,3088</t>
  </si>
  <si>
    <t>2019-04,Costeros,Mar del Plata,Buenos Aires,06,General Pueyrredon,06357,-38.04915,-57.536848,Peces,Tiburones nep,otras especies,8702</t>
  </si>
  <si>
    <t>2019-04,Costeros,Mar del Plata,Buenos Aires,06,General Pueyrredon,06357,-38.04915,-57.536848,Peces,Tiburones nep,Variado costero,3005</t>
  </si>
  <si>
    <t>2019-04,Costeros,Mar del Plata,Buenos Aires,06,General Pueyrredon,06357,-38.04915,-57.536848,Peces,Tiburón espinoso,otras especies,22115</t>
  </si>
  <si>
    <t>2019-04,Fresqueros,Mar del Plata,Buenos Aires,06,General Pueyrredon,06357,-38.04915,-57.536848,Crustáceos,Langostino,Langostino,570</t>
  </si>
  <si>
    <t>2019-04,Fresqueros,Mar del Plata,Buenos Aires,06,General Pueyrredon,06357,-38.04915,-57.536848,Moluscos,Calamar Illex,Calamar Illex,87690</t>
  </si>
  <si>
    <t>2019-04,Fresqueros,Mar del Plata,Buenos Aires,06,General Pueyrredon,06357,-38.04915,-57.536848,Moluscos,Caracol,otras especies,457039</t>
  </si>
  <si>
    <t>2019-04,Fresqueros,Mar del Plata,Buenos Aires,06,General Pueyrredon,06357,-38.04915,-57.536848,Peces,Abadejo,Abadejo,5713</t>
  </si>
  <si>
    <t>2019-04,Fresqueros,Mar del Plata,Buenos Aires,06,General Pueyrredon,06357,-38.04915,-57.536848,Peces,Anchoa de banco,otras especies,1917</t>
  </si>
  <si>
    <t>2019-04,Fresqueros,Mar del Plata,Buenos Aires,06,General Pueyrredon,06357,-38.04915,-57.536848,Peces,Anchoa de banco,Variado costero,18123</t>
  </si>
  <si>
    <t>2019-04,Fresqueros,Mar del Plata,Buenos Aires,06,General Pueyrredon,06357,-38.04915,-57.536848,Peces,Bacalao austral,otras especies,2040</t>
  </si>
  <si>
    <t>2019-04,Fresqueros,Mar del Plata,Buenos Aires,06,General Pueyrredon,06357,-38.04915,-57.536848,Peces,Besugo,otras especies,140592</t>
  </si>
  <si>
    <t>2019-04,Fresqueros,Mar del Plata,Buenos Aires,06,General Pueyrredon,06357,-38.04915,-57.536848,Peces,Besugo,Variado costero,795154</t>
  </si>
  <si>
    <t>2019-04,Fresqueros,Mar del Plata,Buenos Aires,06,General Pueyrredon,06357,-38.04915,-57.536848,Peces,Brótola,otras especies,321</t>
  </si>
  <si>
    <t>2019-04,Fresqueros,Mar del Plata,Buenos Aires,06,General Pueyrredon,06357,-38.04915,-57.536848,Peces,Brótola,Variado costero,20611</t>
  </si>
  <si>
    <t>2019-04,Fresqueros,Mar del Plata,Buenos Aires,06,General Pueyrredon,06357,-38.04915,-57.536848,Peces,Caballa,otras especies,30340</t>
  </si>
  <si>
    <t>2019-04,Fresqueros,Mar del Plata,Buenos Aires,06,General Pueyrredon,06357,-38.04915,-57.536848,Peces,Castañeta,otras especies,200015</t>
  </si>
  <si>
    <t>2019-04,Fresqueros,Mar del Plata,Buenos Aires,06,General Pueyrredon,06357,-38.04915,-57.536848,Peces,Castañeta,Variado costero,8931</t>
  </si>
  <si>
    <t>2019-04,Fresqueros,Mar del Plata,Buenos Aires,06,General Pueyrredon,06357,-38.04915,-57.536848,Peces,Corvina blanca,otras especies,212839</t>
  </si>
  <si>
    <t>2019-04,Fresqueros,Mar del Plata,Buenos Aires,06,General Pueyrredon,06357,-38.04915,-57.536848,Peces,Corvina blanca,Variado costero,380076</t>
  </si>
  <si>
    <t>2019-04,Fresqueros,Mar del Plata,Buenos Aires,06,General Pueyrredon,06357,-38.04915,-57.536848,Peces,Gatuzo,otras especies,105</t>
  </si>
  <si>
    <t>2019-04,Fresqueros,Mar del Plata,Buenos Aires,06,General Pueyrredon,06357,-38.04915,-57.536848,Peces,Gatuzo,Variado costero,1020</t>
  </si>
  <si>
    <t>2019-04,Fresqueros,Mar del Plata,Buenos Aires,06,General Pueyrredon,06357,-38.04915,-57.536848,Peces,Lenguados nep,otras especies,38203</t>
  </si>
  <si>
    <t>2019-04,Fresqueros,Mar del Plata,Buenos Aires,06,General Pueyrredon,06357,-38.04915,-57.536848,Peces,Lenguados nep,Variado costero,11059</t>
  </si>
  <si>
    <t>2019-04,Fresqueros,Mar del Plata,Buenos Aires,06,General Pueyrredon,06357,-38.04915,-57.536848,Peces,Merluza hubbsi,Merluza hubbsi N41 CTMFM,67649</t>
  </si>
  <si>
    <t>2019-04,Fresqueros,Mar del Plata,Buenos Aires,06,General Pueyrredon,06357,-38.04915,-57.536848,Peces,Merluza hubbsi,Merluza hubbsi N41 ZEEA,3555</t>
  </si>
  <si>
    <t>2019-04,Fresqueros,Mar del Plata,Buenos Aires,06,General Pueyrredon,06357,-38.04915,-57.536848,Peces,Merluza hubbsi,Merluza hubbsi S41,28114</t>
  </si>
  <si>
    <t>2019-04,Fresqueros,Mar del Plata,Buenos Aires,06,General Pueyrredon,06357,-38.04915,-57.536848,Peces,Merluza negra,Merluza negra,840</t>
  </si>
  <si>
    <t>2019-04,Fresqueros,Mar del Plata,Buenos Aires,06,General Pueyrredon,06357,-38.04915,-57.536848,Peces,Mero,otras especies,1114</t>
  </si>
  <si>
    <t>2019-04,Fresqueros,Mar del Plata,Buenos Aires,06,General Pueyrredon,06357,-38.04915,-57.536848,Peces,Mero,Variado costero,92</t>
  </si>
  <si>
    <t>2019-04,Fresqueros,Mar del Plata,Buenos Aires,06,General Pueyrredon,06357,-38.04915,-57.536848,Peces,Notothenia,otras especies,30</t>
  </si>
  <si>
    <t>2019-04,Fresqueros,Mar del Plata,Buenos Aires,06,General Pueyrredon,06357,-38.04915,-57.536848,Peces,Palometa,Variado costero,248</t>
  </si>
  <si>
    <t>2019-04,Fresqueros,Mar del Plata,Buenos Aires,06,General Pueyrredon,06357,-38.04915,-57.536848,Peces,Papafigo,otras especies,759295</t>
  </si>
  <si>
    <t>2019-04,Fresqueros,Mar del Plata,Buenos Aires,06,General Pueyrredon,06357,-38.04915,-57.536848,Peces,Pargo,otras especies,35</t>
  </si>
  <si>
    <t>2019-04,Fresqueros,Mar del Plata,Buenos Aires,06,General Pueyrredon,06357,-38.04915,-57.536848,Peces,Pargo,Variado costero,5481</t>
  </si>
  <si>
    <t>2019-04,Fresqueros,Mar del Plata,Buenos Aires,06,General Pueyrredon,06357,-38.04915,-57.536848,Peces,Pescadilla,otras especies,105</t>
  </si>
  <si>
    <t>2019-04,Fresqueros,Mar del Plata,Buenos Aires,06,General Pueyrredon,06357,-38.04915,-57.536848,Peces,Pescadilla,Variado costero,162020</t>
  </si>
  <si>
    <t>2019-04,Fresqueros,Mar del Plata,Buenos Aires,06,General Pueyrredon,06357,-38.04915,-57.536848,Peces,Pescadilla real,Variado costero,348</t>
  </si>
  <si>
    <t>2019-04,Fresqueros,Mar del Plata,Buenos Aires,06,General Pueyrredon,06357,-38.04915,-57.536848,Peces,Pez gallo,otras especies,12777</t>
  </si>
  <si>
    <t>2019-04,Fresqueros,Mar del Plata,Buenos Aires,06,General Pueyrredon,06357,-38.04915,-57.536848,Peces,Pez gallo,Variado costero,245</t>
  </si>
  <si>
    <t>2019-04,Fresqueros,Mar del Plata,Buenos Aires,06,General Pueyrredon,06357,-38.04915,-57.536848,Peces,Pez palo,otras especies,3544</t>
  </si>
  <si>
    <t>2019-04,Fresqueros,Mar del Plata,Buenos Aires,06,General Pueyrredon,06357,-38.04915,-57.536848,Peces,Pez palo,Variado costero,70</t>
  </si>
  <si>
    <t>2019-04,Fresqueros,Mar del Plata,Buenos Aires,06,General Pueyrredon,06357,-38.04915,-57.536848,Peces,Pez sable,Variado costero,9090</t>
  </si>
  <si>
    <t>2019-04,Fresqueros,Mar del Plata,Buenos Aires,06,General Pueyrredon,06357,-38.04915,-57.536848,Peces,Pez ángel,otras especies,30</t>
  </si>
  <si>
    <t>2019-04,Fresqueros,Mar del Plata,Buenos Aires,06,General Pueyrredon,06357,-38.04915,-57.536848,Peces,Pez ángel,Variado costero,1799</t>
  </si>
  <si>
    <t>2019-04,Fresqueros,Mar del Plata,Buenos Aires,06,General Pueyrredon,06357,-38.04915,-57.536848,Peces,Rayas nep,Rayas (sin V. Cost),3480</t>
  </si>
  <si>
    <t>2019-04,Fresqueros,Mar del Plata,Buenos Aires,06,General Pueyrredon,06357,-38.04915,-57.536848,Peces,Rayas nep,Variado costero,99</t>
  </si>
  <si>
    <t>2019-04,Fresqueros,Mar del Plata,Buenos Aires,06,General Pueyrredon,06357,-38.04915,-57.536848,Peces,Rubio,otras especies,307633</t>
  </si>
  <si>
    <t>2019-04,Fresqueros,Mar del Plata,Buenos Aires,06,General Pueyrredon,06357,-38.04915,-57.536848,Peces,Róbalo,otras especies,60</t>
  </si>
  <si>
    <t>2019-04,Fresqueros,Mar del Plata,Buenos Aires,06,General Pueyrredon,06357,-38.04915,-57.536848,Peces,Salmonete,otras especies,4427</t>
  </si>
  <si>
    <t>2019-04,Fresqueros,Mar del Plata,Buenos Aires,06,General Pueyrredon,06357,-38.04915,-57.536848,Peces,Salmón de mar,otras especies,32</t>
  </si>
  <si>
    <t>2019-04,Fresqueros,Mar del Plata,Buenos Aires,06,General Pueyrredon,06357,-38.04915,-57.536848,Peces,Salmón de mar,Variado costero,28388</t>
  </si>
  <si>
    <t>2019-04,Fresqueros,Mar del Plata,Buenos Aires,06,General Pueyrredon,06357,-38.04915,-57.536848,Peces,Tiburones nep,otras especies,3274</t>
  </si>
  <si>
    <t>2019-04,Fresqueros,Mar del Plata,Buenos Aires,06,General Pueyrredon,06357,-38.04915,-57.536848,Peces,Tiburones nep,Variado costero,2199</t>
  </si>
  <si>
    <t>2019-04,Rada o ría,Mar del Plata,Buenos Aires,06,General Pueyrredon,06357,-38.04915,-57.536848,Moluscos,Calamar Loligo,otras especies,6886</t>
  </si>
  <si>
    <t>2019-04,Rada o ría,Mar del Plata,Buenos Aires,06,General Pueyrredon,06357,-38.04915,-57.536848,Moluscos,Pulpitos,otras especies,2099739</t>
  </si>
  <si>
    <t>2019-04,Rada o ría,Mar del Plata,Buenos Aires,06,General Pueyrredon,06357,-38.04915,-57.536848,Peces,Abadejo,Abadejo,1921</t>
  </si>
  <si>
    <t>2019-04,Rada o ría,Mar del Plata,Buenos Aires,06,General Pueyrredon,06357,-38.04915,-57.536848,Peces,Anchoa de banco,Variado costero,8317</t>
  </si>
  <si>
    <t>2019-04,Rada o ría,Mar del Plata,Buenos Aires,06,General Pueyrredon,06357,-38.04915,-57.536848,Peces,Besugo,Variado costero,68450</t>
  </si>
  <si>
    <t>2019-04,Rada o ría,Mar del Plata,Buenos Aires,06,General Pueyrredon,06357,-38.04915,-57.536848,Peces,Castañeta,Variado costero,11612</t>
  </si>
  <si>
    <t>2019-04,Rada o ría,Mar del Plata,Buenos Aires,06,General Pueyrredon,06357,-38.04915,-57.536848,Peces,Cornalito,otras especies,1815398</t>
  </si>
  <si>
    <t>2019-04,Rada o ría,Mar del Plata,Buenos Aires,06,General Pueyrredon,06357,-38.04915,-57.536848,Peces,Corvina blanca,otras especies,2520</t>
  </si>
  <si>
    <t>2019-04,Rada o ría,Mar del Plata,Buenos Aires,06,General Pueyrredon,06357,-38.04915,-57.536848,Peces,Corvina blanca,Variado costero,114388</t>
  </si>
  <si>
    <t>2019-04,Rada o ría,Mar del Plata,Buenos Aires,06,General Pueyrredon,06357,-38.04915,-57.536848,Peces,Gatuzo,Variado costero,80838</t>
  </si>
  <si>
    <t>2019-04,Rada o ría,Mar del Plata,Buenos Aires,06,General Pueyrredon,06357,-38.04915,-57.536848,Peces,Lenguados nep,otras especies,689</t>
  </si>
  <si>
    <t>2019-04,Rada o ría,Mar del Plata,Buenos Aires,06,General Pueyrredon,06357,-38.04915,-57.536848,Peces,Lenguados nep,Variado costero,299850</t>
  </si>
  <si>
    <t>2019-04,Rada o ría,Mar del Plata,Buenos Aires,06,General Pueyrredon,06357,-38.04915,-57.536848,Peces,Merluza hubbsi,Merluza hubbsi N41 CTMFM,191</t>
  </si>
  <si>
    <t>2019-04,Rada o ría,Mar del Plata,Buenos Aires,06,General Pueyrredon,06357,-38.04915,-57.536848,Peces,Mero,otras especies,3292</t>
  </si>
  <si>
    <t>2019-04,Rada o ría,Mar del Plata,Buenos Aires,06,General Pueyrredon,06357,-38.04915,-57.536848,Peces,Mero,Variado costero,6370</t>
  </si>
  <si>
    <t>2019-04,Rada o ría,Mar del Plata,Buenos Aires,06,General Pueyrredon,06357,-38.04915,-57.536848,Peces,Palometa,Variado costero,13434</t>
  </si>
  <si>
    <t>2019-04,Rada o ría,Mar del Plata,Buenos Aires,06,General Pueyrredon,06357,-38.04915,-57.536848,Peces,Pargo,otras especies,57058</t>
  </si>
  <si>
    <t>2019-04,Rada o ría,Mar del Plata,Buenos Aires,06,General Pueyrredon,06357,-38.04915,-57.536848,Peces,Pargo,Variado costero,340</t>
  </si>
  <si>
    <t>2019-04,Rada o ría,Mar del Plata,Buenos Aires,06,General Pueyrredon,06357,-38.04915,-57.536848,Peces,Pescadilla,otras especies,613</t>
  </si>
  <si>
    <t>2019-04,Rada o ría,Mar del Plata,Buenos Aires,06,General Pueyrredon,06357,-38.04915,-57.536848,Peces,Pescadilla,Variado costero,12960</t>
  </si>
  <si>
    <t>2019-04,Rada o ría,Mar del Plata,Buenos Aires,06,General Pueyrredon,06357,-38.04915,-57.536848,Peces,Pescadilla real,Variado costero,627</t>
  </si>
  <si>
    <t>2019-04,Rada o ría,Mar del Plata,Buenos Aires,06,General Pueyrredon,06357,-38.04915,-57.536848,Peces,Pez gallo,Variado costero,363</t>
  </si>
  <si>
    <t>2019-04,Rada o ría,Mar del Plata,Buenos Aires,06,General Pueyrredon,06357,-38.04915,-57.536848,Peces,Pez palo,otras especies,1578</t>
  </si>
  <si>
    <t>2019-04,Rada o ría,Mar del Plata,Buenos Aires,06,General Pueyrredon,06357,-38.04915,-57.536848,Peces,Pez palo,Variado costero,98987</t>
  </si>
  <si>
    <t>2019-04,Rada o ría,Mar del Plata,Buenos Aires,06,General Pueyrredon,06357,-38.04915,-57.536848,Peces,Pez ángel,otras especies,3042</t>
  </si>
  <si>
    <t>2019-04,Rada o ría,Mar del Plata,Buenos Aires,06,General Pueyrredon,06357,-38.04915,-57.536848,Peces,Pez ángel,Variado costero,58025</t>
  </si>
  <si>
    <t>2019-04,Rada o ría,Mar del Plata,Buenos Aires,06,General Pueyrredon,06357,-38.04915,-57.536848,Peces,Rayas nep,Rayas (sin V. Cost),7918</t>
  </si>
  <si>
    <t>2019-04,Rada o ría,Mar del Plata,Buenos Aires,06,General Pueyrredon,06357,-38.04915,-57.536848,Peces,Rayas nep,Variado costero,39032</t>
  </si>
  <si>
    <t>2019-04,Rada o ría,Mar del Plata,Buenos Aires,06,General Pueyrredon,06357,-38.04915,-57.536848,Peces,Salmonete,otras especies,543670</t>
  </si>
  <si>
    <t>2019-04,Rada o ría,Mar del Plata,Buenos Aires,06,General Pueyrredon,06357,-38.04915,-57.536848,Peces,Salmón de mar,otras especies,3263800</t>
  </si>
  <si>
    <t>2019-04,Rada o ría,Mar del Plata,Buenos Aires,06,General Pueyrredon,06357,-38.04915,-57.536848,Peces,Salmón de mar,Variado costero,9450514</t>
  </si>
  <si>
    <t>2019-04,Rada o ría,Mar del Plata,Buenos Aires,06,General Pueyrredon,06357,-38.04915,-57.536848,Peces,Tiburones nep,Variado costero,297</t>
  </si>
  <si>
    <t>2019-04,Rada o ría,Necochea / Quequén,Buenos Aires,06,Necochea,06581,-38.576184,-58.701949,Crustáceos,Cangrejo,otras especies,1264</t>
  </si>
  <si>
    <t>2019-04,Rada o ría,Necochea / Quequén,Buenos Aires,06,Necochea,06581,-38.576184,-58.701949,Moluscos,Calamar Loligo,otras especies,2278</t>
  </si>
  <si>
    <t>2019-04,Rada o ría,Necochea / Quequén,Buenos Aires,06,Necochea,06581,-38.576184,-58.701949,Moluscos,Caracol,otras especies,650</t>
  </si>
  <si>
    <t>2019-04,Rada o ría,Necochea / Quequén,Buenos Aires,06,Necochea,06581,-38.576184,-58.701949,Moluscos,Pulpitos,otras especies,291</t>
  </si>
  <si>
    <t>2019-04,Rada o ría,Necochea / Quequén,Buenos Aires,06,Necochea,06581,-38.576184,-58.701949,Peces,Anchoa de banco,Variado costero,540</t>
  </si>
  <si>
    <t>2019-04,Rada o ría,Necochea / Quequén,Buenos Aires,06,Necochea,06581,-38.576184,-58.701949,Peces,Besugo,Variado costero,1440</t>
  </si>
  <si>
    <t>2019-04,Rada o ría,Necochea / Quequén,Buenos Aires,06,Necochea,06581,-38.576184,-58.701949,Peces,Brótola,Variado costero,30</t>
  </si>
  <si>
    <t>2019-04,Rada o ría,Necochea / Quequén,Buenos Aires,06,Necochea,06581,-38.576184,-58.701949,Peces,Congrio,Variado costero,12039</t>
  </si>
  <si>
    <t>2019-04,Rada o ría,Necochea / Quequén,Buenos Aires,06,Necochea,06581,-38.576184,-58.701949,Peces,Corvina blanca,Variado costero,53985</t>
  </si>
  <si>
    <t>2019-04,Rada o ría,Necochea / Quequén,Buenos Aires,06,Necochea,06581,-38.576184,-58.701949,Peces,Gatuzo,Variado costero,279</t>
  </si>
  <si>
    <t>2019-04,Rada o ría,Necochea / Quequén,Buenos Aires,06,Necochea,06581,-38.576184,-58.701949,Peces,Lenguados nep,Variado costero,2315</t>
  </si>
  <si>
    <t>2019-04,Rada o ría,Necochea / Quequén,Buenos Aires,06,Necochea,06581,-38.576184,-58.701949,Peces,Mero,Variado costero,2032</t>
  </si>
  <si>
    <t>2019-04,Rada o ría,Necochea / Quequén,Buenos Aires,06,Necochea,06581,-38.576184,-58.701949,Peces,Palometa,Variado costero,15310</t>
  </si>
  <si>
    <t>2019-04,Rada o ría,Necochea / Quequén,Buenos Aires,06,Necochea,06581,-38.576184,-58.701949,Peces,Pescadilla,Variado costero,71822</t>
  </si>
  <si>
    <t>2019-04,Rada o ría,Necochea / Quequén,Buenos Aires,06,Necochea,06581,-38.576184,-58.701949,Peces,Pez gallo,Variado costero,2549</t>
  </si>
  <si>
    <t>2019-04,Rada o ría,Necochea / Quequén,Buenos Aires,06,Necochea,06581,-38.576184,-58.701949,Peces,Pez palo,Variado costero,4699</t>
  </si>
  <si>
    <t>2019-04,Rada o ría,Necochea / Quequén,Buenos Aires,06,Necochea,06581,-38.576184,-58.701949,Peces,Pez ángel,Variado costero,28262</t>
  </si>
  <si>
    <t>2019-04,Rada o ría,Necochea / Quequén,Buenos Aires,06,Necochea,06581,-38.576184,-58.701949,Peces,Rayas nep,Variado costero,892754</t>
  </si>
  <si>
    <t>2019-04,Rada o ría,Necochea / Quequén,Buenos Aires,06,Necochea,06581,-38.576184,-58.701949,Peces,Salmonete,otras especies,64043</t>
  </si>
  <si>
    <t>2019-04,Rada o ría,Necochea / Quequén,Buenos Aires,06,Necochea,06581,-38.576184,-58.701949,Peces,Salmón de mar,Variado costero,95</t>
  </si>
  <si>
    <t>2019-04,Rada o ría,Necochea / Quequén,Buenos Aires,06,Necochea,06581,-38.576184,-58.701949,Peces,Tiburones nep,Variado costero,723</t>
  </si>
  <si>
    <t>2019-04,Congeladores poteros nacionales,otros puertos Buenos Aires,Buenos Aires,06,sin especificar,06999,,,Moluscos,Calamar Illex,Calamar Illex,1285</t>
  </si>
  <si>
    <t>2019-04,Congeladores tangoneros,otros puertos Buenos Aires,Buenos Aires,06,sin especificar,06999,,,Crustáceos,Langostino,Langostino,1827</t>
  </si>
  <si>
    <t>2019-04,Congeladores tangoneros,otros puertos Buenos Aires,Buenos Aires,06,sin especificar,06999,,,Peces,Merluza hubbsi,Merluza hubbsi S41,5148</t>
  </si>
  <si>
    <t>2019-04,Rada o ría,otros puertos Buenos Aires,Buenos Aires,06,sin especificar,06999,,,Crustáceos,Camarón,otras especies,160</t>
  </si>
  <si>
    <t>2019-04,Rada o ría,otros puertos Buenos Aires,Buenos Aires,06,sin especificar,06999,,,Crustáceos,Langostino,Langostino,2891</t>
  </si>
  <si>
    <t>2019-04,Rada o ría,otros puertos Buenos Aires,Buenos Aires,06,sin especificar,06999,,,Peces,Corvina blanca,Variado costero,65255</t>
  </si>
  <si>
    <t>2019-04,Rada o ría,otros puertos Buenos Aires,Buenos Aires,06,sin especificar,06999,,,Peces,Lenguados nep,otras especies,390</t>
  </si>
  <si>
    <t>2019-04,Rada o ría,otros puertos Buenos Aires,Buenos Aires,06,sin especificar,06999,,,Peces,Lisa,otras especies,69433</t>
  </si>
  <si>
    <t>2019-04,Rada o ría,otros puertos Buenos Aires,Buenos Aires,06,sin especificar,06999,,,Peces,Otras especies de peces,otras especies,21862</t>
  </si>
  <si>
    <t>2019-04,Rada o ría,otros puertos Buenos Aires,Buenos Aires,06,sin especificar,06999,,,Peces,Pejerrey,otras especies,690</t>
  </si>
  <si>
    <t>2019-04,Rada o ría,otros puertos Buenos Aires,Buenos Aires,06,sin especificar,06999,,,Peces,Pescadilla,otras especies,191416</t>
  </si>
  <si>
    <t>2019-04,Rada o ría,otros puertos Buenos Aires,Buenos Aires,06,sin especificar,06999,,,Peces,Raya lisa,Rayas (sin V. Cost),450</t>
  </si>
  <si>
    <t>2019-04,Congeladores arrastreros,Puerto Deseado,Santa Cruz,78,Deseado,78014,-47.753106,-65.911745,Moluscos,Calamar Illex,Calamar Illex,30</t>
  </si>
  <si>
    <t>2019-04,Congeladores arrastreros,Puerto Deseado,Santa Cruz,78,Deseado,78014,-47.753106,-65.911745,Peces,Abadejo,Abadejo,17280</t>
  </si>
  <si>
    <t>2019-04,Congeladores arrastreros,Puerto Deseado,Santa Cruz,78,Deseado,78014,-47.753106,-65.911745,Peces,Bacalao austral,otras especies,1830</t>
  </si>
  <si>
    <t>2019-04,Congeladores arrastreros,Puerto Deseado,Santa Cruz,78,Deseado,78014,-47.753106,-65.911745,Peces,Bonito,otras especies,505003</t>
  </si>
  <si>
    <t>2019-04,Congeladores arrastreros,Puerto Deseado,Santa Cruz,78,Deseado,78014,-47.753106,-65.911745,Peces,Cabrilla,otras especies,1650</t>
  </si>
  <si>
    <t>2019-04,Congeladores arrastreros,Puerto Deseado,Santa Cruz,78,Deseado,78014,-47.753106,-65.911745,Peces,Merluza hubbsi,Merluza hubbsi S41,10</t>
  </si>
  <si>
    <t>2019-04,Congeladores arrastreros,Puerto Deseado,Santa Cruz,78,Deseado,78014,-47.753106,-65.911745,Peces,Pampanito,otras especies,10</t>
  </si>
  <si>
    <t>2019-04,Congeladores arrastreros,Puerto Deseado,Santa Cruz,78,Deseado,78014,-47.753106,-65.911745,Peces,Savorín,otras especies,298740</t>
  </si>
  <si>
    <t>2019-04,Congeladores poteros nacionales,Puerto Deseado,Santa Cruz,78,Deseado,78014,-47.753106,-65.911745,Moluscos,Calamar Illex,Calamar Illex,1830</t>
  </si>
  <si>
    <t>2019-04,Congeladores tangoneros,Puerto Deseado,Santa Cruz,78,Deseado,78014,-47.753106,-65.911745,Crustáceos,Langostino,Langostino,900</t>
  </si>
  <si>
    <t>2019-04,Congeladores tangoneros,Puerto Deseado,Santa Cruz,78,Deseado,78014,-47.753106,-65.911745,Peces,Merluza hubbsi,Merluza hubbsi S41,210</t>
  </si>
  <si>
    <t>2019-04,Congeladores trampas,Puerto Deseado,Santa Cruz,78,Deseado,78014,-47.753106,-65.911745,Crustáceos,Centolla,Centolla,10</t>
  </si>
  <si>
    <t>2019-04,Fresqueros,Puerto Deseado,Santa Cruz,78,Deseado,78014,-47.753106,-65.911745,Peces,Merluza hubbsi,Merluza hubbsi S41,2330</t>
  </si>
  <si>
    <t>2019-04,Fresqueros,Puerto Deseado,Santa Cruz,78,Deseado,78014,-47.753106,-65.911745,Peces,Raya hocicuda / picuda,Rayas (sin V. Cost),29349</t>
  </si>
  <si>
    <t>2019-04,Congeladores arrastreros,Puerto Madryn,Chubut,26,Biedma,26007,-42.723398,-65.03362,Moluscos,Calamar Illex,Calamar Illex,1030</t>
  </si>
  <si>
    <t>2019-04,Congeladores arrastreros,Puerto Madryn,Chubut,26,Biedma,26007,-42.723398,-65.03362,Peces,Abadejo,Abadejo,300</t>
  </si>
  <si>
    <t>2019-04,Congeladores arrastreros,Puerto Madryn,Chubut,26,Biedma,26007,-42.723398,-65.03362,Peces,Bacalao austral,otras especies,570</t>
  </si>
  <si>
    <t>2019-04,Congeladores arrastreros,Puerto Madryn,Chubut,26,Biedma,26007,-42.723398,-65.03362,Peces,Caballa,otras especies,6040</t>
  </si>
  <si>
    <t>2019-04,Congeladores arrastreros,Puerto Madryn,Chubut,26,Biedma,26007,-42.723398,-65.03362,Peces,Merluza austral,otras especies,80</t>
  </si>
  <si>
    <t>2019-04,Congeladores arrastreros,Puerto Madryn,Chubut,26,Biedma,26007,-42.723398,-65.03362,Peces,Merluza de cola,Merluza de cola,35</t>
  </si>
  <si>
    <t>2019-04,Congeladores arrastreros,Puerto Madryn,Chubut,26,Biedma,26007,-42.723398,-65.03362,Peces,Merluza hubbsi,Merluza hubbsi S41,160</t>
  </si>
  <si>
    <t>2019-04,Congeladores arrastreros,Puerto Madryn,Chubut,26,Biedma,26007,-42.723398,-65.03362,Peces,Merluza negra,Merluza negra,525</t>
  </si>
  <si>
    <t>2019-04,Congeladores arrastreros,Puerto Madryn,Chubut,26,Biedma,26007,-42.723398,-65.03362,Peces,Pampanito,otras especies,8310</t>
  </si>
  <si>
    <t>2019-04,Congeladores arrastreros,Puerto Madryn,Chubut,26,Biedma,26007,-42.723398,-65.03362,Peces,Papafigo,otras especies,200</t>
  </si>
  <si>
    <t>2019-04,Congeladores arrastreros,Puerto Madryn,Chubut,26,Biedma,26007,-42.723398,-65.03362,Peces,Rayas nep,Rayas (sin V. Cost),39640</t>
  </si>
  <si>
    <t>2019-04,Congeladores arrastreros,Puerto Madryn,Chubut,26,Biedma,26007,-42.723398,-65.03362,Peces,Savorín,otras especies,3620</t>
  </si>
  <si>
    <t>2019-04,Congeladores poteros nacionales,Puerto Madryn,Chubut,26,Biedma,26007,-42.723398,-65.03362,Moluscos,Calamar Illex,Calamar Illex,55384</t>
  </si>
  <si>
    <t>2019-04,Congeladores tangoneros,Puerto Madryn,Chubut,26,Biedma,26007,-42.723398,-65.03362,Crustáceos,Langostino,Langostino,5025</t>
  </si>
  <si>
    <t>2019-04,Congeladores tangoneros,Puerto Madryn,Chubut,26,Biedma,26007,-42.723398,-65.03362,Peces,Merluza hubbsi,Merluza hubbsi S41,7599</t>
  </si>
  <si>
    <t>2019-04,Congeladores tangoneros,Puerto Madryn,Chubut,26,Biedma,26007,-42.723398,-65.03362,Peces,Otras especies de peces,otras especies,30190</t>
  </si>
  <si>
    <t>2019-04,Congeladores tangoneros,Puerto Madryn,Chubut,26,Biedma,26007,-42.723398,-65.03362,Peces,Papafigo,otras especies,4110</t>
  </si>
  <si>
    <t>2019-04,Congeladores tangoneros,Puerto Madryn,Chubut,26,Biedma,26007,-42.723398,-65.03362,Peces,Pez palo,otras especies,1461</t>
  </si>
  <si>
    <t>2019-04,Congeladores tangoneros,Puerto Madryn,Chubut,26,Biedma,26007,-42.723398,-65.03362,Peces,Pez palo,Variado costero,10812</t>
  </si>
  <si>
    <t>2019-04,Congeladores trampas,Puerto Madryn,Chubut,26,Biedma,26007,-42.723398,-65.03362,Crustáceos,Centolla,Centolla,175</t>
  </si>
  <si>
    <t>2019-04,Costeros,Puerto Madryn,Chubut,26,Biedma,26007,-42.723398,-65.03362,Crustáceos,Langostino,Langostino,2340</t>
  </si>
  <si>
    <t>2019-04,Costeros,Puerto Madryn,Chubut,26,Biedma,26007,-42.723398,-65.03362,Peces,Merluza hubbsi,Merluza hubbsi S41,7163</t>
  </si>
  <si>
    <t>2019-04,Costeros,Puerto Madryn,Chubut,26,Biedma,26007,-42.723398,-65.03362,Peces,Mero,otras especies,10156</t>
  </si>
  <si>
    <t>2019-04,Costeros,Puerto Madryn,Chubut,26,Biedma,26007,-42.723398,-65.03362,Peces,Salmón de mar,otras especies,31416</t>
  </si>
  <si>
    <t>2019-04,Fresqueros,Puerto Madryn,Chubut,26,Biedma,26007,-42.723398,-65.03362,Crustáceos,Langostino,Langostino,350</t>
  </si>
  <si>
    <t>2019-04,Costeros,Rawson,Chubut,26,Rawson,26077,-43.336741,-65.061964,Crustáceos,Langostino,Langostino,400</t>
  </si>
  <si>
    <t>2019-04,Fresqueros,Rawson,Chubut,26,Rawson,26077,-43.336741,-65.061964,Crustáceos,Langostino,Langostino,30248</t>
  </si>
  <si>
    <t>2019-04,Rada o ría,Rawson,Chubut,26,Rawson,26077,-43.336741,-65.061964,Crustáceos,Langostino,Langostino,55095</t>
  </si>
  <si>
    <t>2019-04,Rada o ría,Rawson,Chubut,26,Rawson,26077,-43.336741,-65.061964,Moluscos,Calamar Loligo,otras especies,3583</t>
  </si>
  <si>
    <t>2019-04,Rada o ría,Rawson,Chubut,26,Rawson,26077,-43.336741,-65.061964,Peces,Lenguados nep,otras especies,10094</t>
  </si>
  <si>
    <t>2019-04,Rada o ría,Rawson,Chubut,26,Rawson,26077,-43.336741,-65.061964,Peces,Merluza hubbsi,Merluza hubbsi S41,3570</t>
  </si>
  <si>
    <t>2019-04,Rada o ría,Rawson,Chubut,26,Rawson,26077,-43.336741,-65.061964,Peces,Mero,otras especies,23578</t>
  </si>
  <si>
    <t>2019-04,Rada o ría,Rawson,Chubut,26,Rawson,26077,-43.336741,-65.061964,Peces,Pez gallo,otras especies,3697</t>
  </si>
  <si>
    <t>2019-04,Rada o ría,Rawson,Chubut,26,Rawson,26077,-43.336741,-65.061964,Peces,Salmón de mar,otras especies,3375</t>
  </si>
  <si>
    <t>2019-04,Rada o ría,Río Salado,Buenos Aires,06,Castelli,06168,-35.745949,-57.380561,Peces,Corvina blanca,Variado costero,7245</t>
  </si>
  <si>
    <t>2019-04,Rada o ría,Río Salado,Buenos Aires,06,Castelli,06168,-35.745949,-57.380561,Peces,Pescadilla,Variado costero,3280</t>
  </si>
  <si>
    <t>2019-04,Congeladores poteros nacionales,Rosales,Buenos Aires,06,Coronel de Marina Leonardo Rosales,06182,-38.89977,-62.079012,Moluscos,Calamar Illex,Calamar Illex,200</t>
  </si>
  <si>
    <t>2019-04,Costeros,San Antonio Este,Río Negro,62,San Antonio,62077,-40.79875,-64.883536,Peces,Gatuzo,otras especies,156</t>
  </si>
  <si>
    <t>2019-04,Costeros,San Antonio Este,Río Negro,62,San Antonio,62077,-40.79875,-64.883536,Peces,Lenguados nep,otras especies,5156</t>
  </si>
  <si>
    <t>2019-04,Costeros,San Antonio Este,Río Negro,62,San Antonio,62077,-40.79875,-64.883536,Peces,Merluza de cola,Merluza de cola,30</t>
  </si>
  <si>
    <t>2019-04,Costeros,San Antonio Este,Río Negro,62,San Antonio,62077,-40.79875,-64.883536,Peces,Merluza hubbsi,Merluza hubbsi GSM,352</t>
  </si>
  <si>
    <t>2019-04,Costeros,San Antonio Este,Río Negro,62,San Antonio,62077,-40.79875,-64.883536,Peces,Mero,otras especies,14110</t>
  </si>
  <si>
    <t>2019-04,Costeros,San Antonio Este,Río Negro,62,San Antonio,62077,-40.79875,-64.883536,Peces,Pez gallo,otras especies,531</t>
  </si>
  <si>
    <t>2019-04,Costeros,San Antonio Este,Río Negro,62,San Antonio,62077,-40.79875,-64.883536,Peces,Pez ángel,otras especies,192</t>
  </si>
  <si>
    <t>2019-04,Costeros,San Antonio Este,Río Negro,62,San Antonio,62077,-40.79875,-64.883536,Peces,Rayas nep,Rayas (sin V. Cost),25784</t>
  </si>
  <si>
    <t>2019-04,Costeros,San Antonio Este,Río Negro,62,San Antonio,62077,-40.79875,-64.883536,Peces,Salmón de mar,otras especies,14742</t>
  </si>
  <si>
    <t>2019-04,Fresqueros,San Antonio Este,Río Negro,62,San Antonio,62077,-40.79875,-64.883536,Peces,Gatuzo,otras especies,23603</t>
  </si>
  <si>
    <t>2019-04,Fresqueros,San Antonio Este,Río Negro,62,San Antonio,62077,-40.79875,-64.883536,Peces,Merluza hubbsi,Merluza hubbsi GSM,3035</t>
  </si>
  <si>
    <t>2019-04,Fresqueros,San Antonio Este,Río Negro,62,San Antonio,62077,-40.79875,-64.883536,Peces,Mero,otras especies,31</t>
  </si>
  <si>
    <t>2019-04,Fresqueros,San Antonio Este,Río Negro,62,San Antonio,62077,-40.79875,-64.883536,Peces,Otras especies de peces,otras especies,4584</t>
  </si>
  <si>
    <t>2019-04,Fresqueros,San Antonio Este,Río Negro,62,San Antonio,62077,-40.79875,-64.883536,Peces,Pez gallo,otras especies,95</t>
  </si>
  <si>
    <t>2019-04,Fresqueros,San Antonio Este,Río Negro,62,San Antonio,62077,-40.79875,-64.883536,Peces,Salmón de mar,otras especies,13921</t>
  </si>
  <si>
    <t>2019-04,Rada o ría,San Antonio Este,Río Negro,62,San Antonio,62077,-40.79875,-64.883536,Crustáceos,Langostino,Langostino,13330</t>
  </si>
  <si>
    <t>2019-04,Costeros,San Antonio Oeste,Río Negro,62,San Antonio,62077,-40.725698,-64.934194,Crustáceos,Langostino,Langostino,20272</t>
  </si>
  <si>
    <t>2019-04,Costeros,San Antonio Oeste,Río Negro,62,San Antonio,62077,-40.725698,-64.934194,Peces,Cazón,otras especies,152</t>
  </si>
  <si>
    <t>2019-04,Costeros,San Antonio Oeste,Río Negro,62,San Antonio,62077,-40.725698,-64.934194,Peces,Gatuzo,otras especies,3195</t>
  </si>
  <si>
    <t>2019-04,Costeros,San Antonio Oeste,Río Negro,62,San Antonio,62077,-40.725698,-64.934194,Peces,Lenguados nep,otras especies,2214</t>
  </si>
  <si>
    <t>2019-04,Costeros,San Antonio Oeste,Río Negro,62,San Antonio,62077,-40.725698,-64.934194,Peces,Merluza de cola,Merluza de cola,15269</t>
  </si>
  <si>
    <t>2019-04,Costeros,San Antonio Oeste,Río Negro,62,San Antonio,62077,-40.725698,-64.934194,Peces,Merluza hubbsi,Merluza hubbsi GSM,4224</t>
  </si>
  <si>
    <t>2019-04,Costeros,San Antonio Oeste,Río Negro,62,San Antonio,62077,-40.725698,-64.934194,Peces,Mero,otras especies,210</t>
  </si>
  <si>
    <t>2019-04,Costeros,San Antonio Oeste,Río Negro,62,San Antonio,62077,-40.725698,-64.934194,Peces,Otras especies de peces,otras especies,365</t>
  </si>
  <si>
    <t>2019-04,Costeros,San Antonio Oeste,Río Negro,62,San Antonio,62077,-40.725698,-64.934194,Peces,Palometa,otras especies,220</t>
  </si>
  <si>
    <t>2019-04,Costeros,San Antonio Oeste,Río Negro,62,San Antonio,62077,-40.725698,-64.934194,Peces,Pez gallo,otras especies,570</t>
  </si>
  <si>
    <t>2019-04,Costeros,San Antonio Oeste,Río Negro,62,San Antonio,62077,-40.725698,-64.934194,Peces,Raya hocicuda / picuda,Rayas (sin V. Cost),160</t>
  </si>
  <si>
    <t>2019-04,Costeros,San Antonio Oeste,Río Negro,62,San Antonio,62077,-40.725698,-64.934194,Peces,Salmón de mar,otras especies,80</t>
  </si>
  <si>
    <t>2019-04,Rada o ría,San Antonio Oeste,Río Negro,62,San Antonio,62077,-40.725698,-64.934194,Crustáceos,Langostino,Langostino,136</t>
  </si>
  <si>
    <t>2019-04,Rada o ría,San Antonio Oeste,Río Negro,62,San Antonio,62077,-40.725698,-64.934194,Peces,Cazón,otras especies,62624</t>
  </si>
  <si>
    <t>2019-04,Rada o ría,San Antonio Oeste,Río Negro,62,San Antonio,62077,-40.725698,-64.934194,Peces,Gatuzo,otras especies,1088</t>
  </si>
  <si>
    <t>2019-04,Rada o ría,San Antonio Oeste,Río Negro,62,San Antonio,62077,-40.725698,-64.934194,Peces,Lenguados nep,otras especies,1286</t>
  </si>
  <si>
    <t>2019-04,Rada o ría,San Antonio Oeste,Río Negro,62,San Antonio,62077,-40.725698,-64.934194,Peces,Merluza hubbsi,Merluza hubbsi GSM,3072</t>
  </si>
  <si>
    <t>2019-04,Rada o ría,San Antonio Oeste,Río Negro,62,San Antonio,62077,-40.725698,-64.934194,Peces,Merluza hubbsi,Merluza hubbsi S41,64</t>
  </si>
  <si>
    <t>2019-04,Rada o ría,San Antonio Oeste,Río Negro,62,San Antonio,62077,-40.725698,-64.934194,Peces,Mero,otras especies,1206</t>
  </si>
  <si>
    <t>2019-04,Rada o ría,San Antonio Oeste,Río Negro,62,San Antonio,62077,-40.725698,-64.934194,Peces,Otras especies de peces,otras especies,32</t>
  </si>
  <si>
    <t>2019-04,Rada o ría,San Antonio Oeste,Río Negro,62,San Antonio,62077,-40.725698,-64.934194,Peces,Palometa,otras especies,1472</t>
  </si>
  <si>
    <t>2019-04,Rada o ría,San Antonio Oeste,Río Negro,62,San Antonio,62077,-40.725698,-64.934194,Peces,Pez gallo,otras especies,192</t>
  </si>
  <si>
    <t>2019-04,Rada o ría,San Antonio Oeste,Río Negro,62,San Antonio,62077,-40.725698,-64.934194,Peces,Raya hocicuda / picuda,Rayas (sin V. Cost),5440</t>
  </si>
  <si>
    <t>2019-04,Rada o ría,San Antonio Oeste,Río Negro,62,San Antonio,62077,-40.725698,-64.934194,Peces,Rayas nep,Rayas (sin V. Cost),18736</t>
  </si>
  <si>
    <t>2019-04,Rada o ría,San Antonio Oeste,Río Negro,62,San Antonio,62077,-40.725698,-64.934194,Peces,Salmón de mar,otras especies,90</t>
  </si>
  <si>
    <t>2019-04,Rada o ría,San Clemente del Tuyú,Buenos Aires,06,La Costa,06420,-36.342328,-56.746143,Peces,Corvina blanca,Variado costero,180</t>
  </si>
  <si>
    <t>2019-04,Rada o ría,San Clemente del Tuyú,Buenos Aires,06,La Costa,06420,-36.342328,-56.746143,Peces,Lenguados nep,Variado costero,913</t>
  </si>
  <si>
    <t>2019-04,Rada o ría,San Clemente del Tuyú,Buenos Aires,06,La Costa,06420,-36.342328,-56.746143,Peces,Pescadilla real,Variado costero,120692</t>
  </si>
  <si>
    <t>2019-04,Congeladores arrastreros,Ushuaia,Tierra del Fuego,94,Ushuaia,94015,-54.808106,-68.304301,Moluscos,Vieira (callos),Vieira (callos),2070</t>
  </si>
  <si>
    <t>2019-04,Congeladores arrastreros,Ushuaia,Tierra del Fuego,94,Ushuaia,94015,-54.808106,-68.304301,Peces,Abadejo,Abadejo,120</t>
  </si>
  <si>
    <t>2019-04,Congeladores arrastreros,Ushuaia,Tierra del Fuego,94,Ushuaia,94015,-54.808106,-68.304301,Peces,Bacalao austral,otras especies,238</t>
  </si>
  <si>
    <t>2019-04,Congeladores arrastreros,Ushuaia,Tierra del Fuego,94,Ushuaia,94015,-54.808106,-68.304301,Peces,Granadero,otras especies,330</t>
  </si>
  <si>
    <t>2019-04,Congeladores arrastreros,Ushuaia,Tierra del Fuego,94,Ushuaia,94015,-54.808106,-68.304301,Peces,Merluza austral,otras especies,37127</t>
  </si>
  <si>
    <t>2019-04,Congeladores arrastreros,Ushuaia,Tierra del Fuego,94,Ushuaia,94015,-54.808106,-68.304301,Peces,Merluza de cola,Merluza de cola,1473</t>
  </si>
  <si>
    <t>2019-04,Congeladores arrastreros,Ushuaia,Tierra del Fuego,94,Ushuaia,94015,-54.808106,-68.304301,Peces,Merluza negra,Merluza negra,108</t>
  </si>
  <si>
    <t>2019-04,Congeladores arrastreros,Ushuaia,Tierra del Fuego,94,Ushuaia,94015,-54.808106,-68.304301,Peces,Polaca,Polaca,1716</t>
  </si>
  <si>
    <t>2019-04,Congeladores arrastreros,Ushuaia,Tierra del Fuego,94,Ushuaia,94015,-54.808106,-68.304301,Peces,Rayas nep,Rayas (sin V. Cost),373</t>
  </si>
  <si>
    <t>2019-04,Congeladores arrastreros,Ushuaia,Tierra del Fuego,94,Ushuaia,94015,-54.808106,-68.304301,Peces,Savorín,otras especies,15</t>
  </si>
  <si>
    <t>2019-04,Congeladores trampas,Ushuaia,Tierra del Fuego,94,Ushuaia,94015,-54.808106,-68.304301,Crustáceos,Centolla,Centolla,310</t>
  </si>
  <si>
    <t>2019-05,Costeros,Caleta Cordova,Chubut,26,Escalante,26021,-45.748762,-67.377537,Peces,Merluza hubbsi,Merluza hubbsi S41,10024</t>
  </si>
  <si>
    <t>2019-05,Costeros,Caleta Cordova,Chubut,26,Escalante,26021,-45.748762,-67.377537,Peces,Otras especies de peces,otras especies,439</t>
  </si>
  <si>
    <t>2019-05,Costeros,Caleta Cordova,Chubut,26,Escalante,26021,-45.748762,-67.377537,Peces,Pez gallo,otras especies,304520</t>
  </si>
  <si>
    <t>2019-05,Costeros,Caleta Cordova,Chubut,26,Escalante,26021,-45.748762,-67.377537,Peces,Raya lisa,Rayas (sin V. Cost),19145</t>
  </si>
  <si>
    <t>2019-05,Costeros,Caleta Cordova,Chubut,26,Escalante,26021,-45.748762,-67.377537,Peces,Rayas nep,Rayas (sin V. Cost),19093</t>
  </si>
  <si>
    <t>2019-05,Congeladores tangoneros,Caleta Olivia / Paula,Santa Cruz,78,Deseado,78014,-46.436049,-67.514904,Crustáceos,Langostino,Langostino,11022942</t>
  </si>
  <si>
    <t>2019-05,Congeladores tangoneros,Caleta Olivia / Paula,Santa Cruz,78,Deseado,78014,-46.436049,-67.514904,Peces,Merluza hubbsi,Merluza hubbsi S41,715</t>
  </si>
  <si>
    <t>2019-05,Costeros,Caleta Olivia / Paula,Santa Cruz,78,Deseado,78014,-46.436049,-67.514904,Peces,Merluza hubbsi,Merluza hubbsi S41,126052</t>
  </si>
  <si>
    <t>2019-05,Fresqueros,Caleta Olivia / Paula,Santa Cruz,78,Deseado,78014,-46.436049,-67.514904,Peces,Merluza hubbsi,Merluza hubbsi S41,34300</t>
  </si>
  <si>
    <t>2019-05,Fresqueros,Caleta Olivia / Paula,Santa Cruz,78,Deseado,78014,-46.436049,-67.514904,Peces,Pez gallo,otras especies,216</t>
  </si>
  <si>
    <t>2019-05,Fresqueros,Caleta Olivia / Paula,Santa Cruz,78,Deseado,78014,-46.436049,-67.514904,Peces,Raya hocicuda / picuda,Rayas (sin V. Cost),12506</t>
  </si>
  <si>
    <t>2019-05,Rada o ría,Caleta Olivia / Paula,Santa Cruz,78,Deseado,78014,-46.436049,-67.514904,Peces,Merluza hubbsi,Merluza hubbsi S41,355</t>
  </si>
  <si>
    <t>2019-05,Rada o ría,Caleta Olivia / Paula,Santa Cruz,78,Deseado,78014,-46.436049,-67.514904,Peces,Pez gallo,otras especies,1125</t>
  </si>
  <si>
    <t>2019-05,Fresqueros,Camarones,Chubut,26,Florentino Ameghino,26028,-44.798941,-65.709705,Crustáceos,Centolla,Centolla,433</t>
  </si>
  <si>
    <t>2019-05,Congeladores trampas,Comodoro Rivadavia,Chubut,26,Escalante,26021,-45.862528,-67.46664,Crustáceos,Centolla,Centolla,1559</t>
  </si>
  <si>
    <t>2019-05,Costeros,Comodoro Rivadavia,Chubut,26,Escalante,26021,-45.862528,-67.46664,Peces,Merluza hubbsi,Merluza hubbsi S41,438</t>
  </si>
  <si>
    <t>2019-05,Costeros,Comodoro Rivadavia,Chubut,26,Escalante,26021,-45.862528,-67.46664,Peces,Pez gallo,otras especies,109137</t>
  </si>
  <si>
    <t>2019-05,Costeros,Comodoro Rivadavia,Chubut,26,Escalante,26021,-45.862528,-67.46664,Peces,Rayas nep,Rayas (sin V. Cost),716</t>
  </si>
  <si>
    <t>2019-05,Fresqueros,Comodoro Rivadavia,Chubut,26,Escalante,26021,-45.862528,-67.46664,Crustáceos,Centolla,Centolla,929</t>
  </si>
  <si>
    <t>2019-05,Fresqueros,Comodoro Rivadavia,Chubut,26,Escalante,26021,-45.862528,-67.46664,Peces,Merluza hubbsi,Merluza hubbsi S41,28556</t>
  </si>
  <si>
    <t>2019-05,Fresqueros,Comodoro Rivadavia,Chubut,26,Escalante,26021,-45.862528,-67.46664,Peces,Pez gallo,otras especies,24338</t>
  </si>
  <si>
    <t>2019-05,Fresqueros,Comodoro Rivadavia,Chubut,26,Escalante,26021,-45.862528,-67.46664,Peces,Rayas nep,Rayas (sin V. Cost),396033</t>
  </si>
  <si>
    <t>2019-05,Costeros,General Lavalle,Buenos Aires,06,General Lavalle,06336,-36.398453,-56.946467,Moluscos,Otras especies de molusco,otras especies,6115060</t>
  </si>
  <si>
    <t>2019-05,Costeros,General Lavalle,Buenos Aires,06,General Lavalle,06336,-36.398453,-56.946467,Peces,Anchoa de banco,Variado costero,63287</t>
  </si>
  <si>
    <t>2019-05,Costeros,General Lavalle,Buenos Aires,06,General Lavalle,06336,-36.398453,-56.946467,Peces,Cazón,Variado costero,28387</t>
  </si>
  <si>
    <t>2019-05,Costeros,General Lavalle,Buenos Aires,06,General Lavalle,06336,-36.398453,-56.946467,Peces,Chucho,Variado costero,11</t>
  </si>
  <si>
    <t>2019-05,Costeros,General Lavalle,Buenos Aires,06,General Lavalle,06336,-36.398453,-56.946467,Peces,Congrio,Variado costero,26</t>
  </si>
  <si>
    <t>2019-05,Costeros,General Lavalle,Buenos Aires,06,General Lavalle,06336,-36.398453,-56.946467,Peces,Corvina blanca,Variado costero,1205</t>
  </si>
  <si>
    <t>2019-05,Costeros,General Lavalle,Buenos Aires,06,General Lavalle,06336,-36.398453,-56.946467,Peces,Corvina negra,Variado costero,4625</t>
  </si>
  <si>
    <t>2019-05,Costeros,General Lavalle,Buenos Aires,06,General Lavalle,06336,-36.398453,-56.946467,Peces,Lenguados nep,Variado costero,1924</t>
  </si>
  <si>
    <t>2019-05,Costeros,General Lavalle,Buenos Aires,06,General Lavalle,06336,-36.398453,-56.946467,Peces,Otras especies de peces,otras especies,20824</t>
  </si>
  <si>
    <t>2019-05,Costeros,General Lavalle,Buenos Aires,06,General Lavalle,06336,-36.398453,-56.946467,Peces,Otras especies de peces,Variado costero,1896903</t>
  </si>
  <si>
    <t>2019-05,Costeros,General Lavalle,Buenos Aires,06,General Lavalle,06336,-36.398453,-56.946467,Peces,Palometa,Variado costero,4883</t>
  </si>
  <si>
    <t>2019-05,Costeros,General Lavalle,Buenos Aires,06,General Lavalle,06336,-36.398453,-56.946467,Peces,Pargo,Variado costero,1599</t>
  </si>
  <si>
    <t>2019-05,Costeros,General Lavalle,Buenos Aires,06,General Lavalle,06336,-36.398453,-56.946467,Peces,Pescadilla,Variado costero,164</t>
  </si>
  <si>
    <t>2019-05,Costeros,General Lavalle,Buenos Aires,06,General Lavalle,06336,-36.398453,-56.946467,Peces,Pescadilla real,Variado costero,3005</t>
  </si>
  <si>
    <t>2019-05,Costeros,General Lavalle,Buenos Aires,06,General Lavalle,06336,-36.398453,-56.946467,Peces,Pez sable,Variado costero,1299</t>
  </si>
  <si>
    <t>2019-05,Costeros,General Lavalle,Buenos Aires,06,General Lavalle,06336,-36.398453,-56.946467,Peces,Pez ángel,Variado costero,5658</t>
  </si>
  <si>
    <t>2019-05,Costeros,General Lavalle,Buenos Aires,06,General Lavalle,06336,-36.398453,-56.946467,Peces,Rayas nep,Variado costero,855386</t>
  </si>
  <si>
    <t>2019-05,Rada o ría,General Lavalle,Buenos Aires,06,General Lavalle,06336,-36.398453,-56.946467,Moluscos,Otras especies de molusco,otras especies,334</t>
  </si>
  <si>
    <t>2019-05,Rada o ría,General Lavalle,Buenos Aires,06,General Lavalle,06336,-36.398453,-56.946467,Peces,Anchoa de banco,Variado costero,1505958</t>
  </si>
  <si>
    <t>2019-05,Rada o ría,General Lavalle,Buenos Aires,06,General Lavalle,06336,-36.398453,-56.946467,Peces,Bagre,otras especies,2305</t>
  </si>
  <si>
    <t>2019-05,Rada o ría,General Lavalle,Buenos Aires,06,General Lavalle,06336,-36.398453,-56.946467,Peces,Cazón,Variado costero,188696</t>
  </si>
  <si>
    <t>2019-05,Rada o ría,General Lavalle,Buenos Aires,06,General Lavalle,06336,-36.398453,-56.946467,Peces,Chucho,Variado costero,325</t>
  </si>
  <si>
    <t>2019-05,Rada o ría,General Lavalle,Buenos Aires,06,General Lavalle,06336,-36.398453,-56.946467,Peces,Congrio,Variado costero,967115</t>
  </si>
  <si>
    <t>2019-05,Rada o ría,General Lavalle,Buenos Aires,06,General Lavalle,06336,-36.398453,-56.946467,Peces,Congrio de profundidad,otras especies,1663</t>
  </si>
  <si>
    <t>2019-05,Rada o ría,General Lavalle,Buenos Aires,06,General Lavalle,06336,-36.398453,-56.946467,Peces,Corvina blanca,Variado costero,572502</t>
  </si>
  <si>
    <t>2019-05,Rada o ría,General Lavalle,Buenos Aires,06,General Lavalle,06336,-36.398453,-56.946467,Peces,Corvina negra,Variado costero,1116</t>
  </si>
  <si>
    <t>2019-05,Rada o ría,General Lavalle,Buenos Aires,06,General Lavalle,06336,-36.398453,-56.946467,Peces,Gatuzo,Variado costero,91809</t>
  </si>
  <si>
    <t>2019-05,Rada o ría,General Lavalle,Buenos Aires,06,General Lavalle,06336,-36.398453,-56.946467,Peces,Lenguados nep,Variado costero,14519</t>
  </si>
  <si>
    <t>2019-05,Rada o ría,General Lavalle,Buenos Aires,06,General Lavalle,06336,-36.398453,-56.946467,Peces,Otras especies de peces,otras especies,139204</t>
  </si>
  <si>
    <t>2019-05,Rada o ría,General Lavalle,Buenos Aires,06,General Lavalle,06336,-36.398453,-56.946467,Peces,Otras especies de peces,Variado costero,825310</t>
  </si>
  <si>
    <t>2019-05,Rada o ría,General Lavalle,Buenos Aires,06,General Lavalle,06336,-36.398453,-56.946467,Peces,Palometa,Variado costero,140</t>
  </si>
  <si>
    <t>2019-05,Rada o ría,General Lavalle,Buenos Aires,06,General Lavalle,06336,-36.398453,-56.946467,Peces,Pargo,Variado costero,945</t>
  </si>
  <si>
    <t>2019-05,Rada o ría,General Lavalle,Buenos Aires,06,General Lavalle,06336,-36.398453,-56.946467,Peces,Pescadilla,Variado costero,730</t>
  </si>
  <si>
    <t>2019-05,Rada o ría,General Lavalle,Buenos Aires,06,General Lavalle,06336,-36.398453,-56.946467,Peces,Pescadilla real,Variado costero,2240</t>
  </si>
  <si>
    <t>2019-05,Rada o ría,General Lavalle,Buenos Aires,06,General Lavalle,06336,-36.398453,-56.946467,Peces,Pez sable,Variado costero,665895</t>
  </si>
  <si>
    <t>2019-05,Rada o ría,General Lavalle,Buenos Aires,06,General Lavalle,06336,-36.398453,-56.946467,Peces,Pez ángel,Variado costero,1499248</t>
  </si>
  <si>
    <t>2019-05,Rada o ría,General Lavalle,Buenos Aires,06,General Lavalle,06336,-36.398453,-56.946467,Peces,Rayas nep,Variado costero,60</t>
  </si>
  <si>
    <t>2019-05,Rada o ría,General Lavalle,Buenos Aires,06,General Lavalle,06336,-36.398453,-56.946467,Peces,Saraca,Variado costero,1019</t>
  </si>
  <si>
    <t>2019-05,Congeladores arrastreros,Mar del Plata,Buenos Aires,06,General Pueyrredon,06357,-38.04915,-57.536848,Moluscos,Calamar Illex,Calamar Illex,20</t>
  </si>
  <si>
    <t>2019-05,Congeladores arrastreros,Mar del Plata,Buenos Aires,06,General Pueyrredon,06357,-38.04915,-57.536848,Moluscos,Calamar Loligo,otras especies,240</t>
  </si>
  <si>
    <t>2019-05,Congeladores arrastreros,Mar del Plata,Buenos Aires,06,General Pueyrredon,06357,-38.04915,-57.536848,Moluscos,Vieira (callos),Vieira (callos),60</t>
  </si>
  <si>
    <t>2019-05,Congeladores arrastreros,Mar del Plata,Buenos Aires,06,General Pueyrredon,06357,-38.04915,-57.536848,Peces,Abadejo,Abadejo,50</t>
  </si>
  <si>
    <t>2019-05,Congeladores arrastreros,Mar del Plata,Buenos Aires,06,General Pueyrredon,06357,-38.04915,-57.536848,Peces,Bacalao austral,otras especies,20</t>
  </si>
  <si>
    <t>2019-05,Congeladores arrastreros,Mar del Plata,Buenos Aires,06,General Pueyrredon,06357,-38.04915,-57.536848,Peces,Merluza hubbsi,Merluza hubbsi S41,2500</t>
  </si>
  <si>
    <t>2019-05,Congeladores arrastreros,Mar del Plata,Buenos Aires,06,General Pueyrredon,06357,-38.04915,-57.536848,Peces,Notothenia,otras especies,20</t>
  </si>
  <si>
    <t>2019-05,Congeladores arrastreros,Mar del Plata,Buenos Aires,06,General Pueyrredon,06357,-38.04915,-57.536848,Peces,Pampanito,otras especies,70</t>
  </si>
  <si>
    <t>2019-05,Congeladores arrastreros,Mar del Plata,Buenos Aires,06,General Pueyrredon,06357,-38.04915,-57.536848,Peces,Papafigo,otras especies,100</t>
  </si>
  <si>
    <t>2019-05,Congeladores arrastreros,Mar del Plata,Buenos Aires,06,General Pueyrredon,06357,-38.04915,-57.536848,Peces,Raya hocicuda / picuda,Rayas (sin V. Cost),30</t>
  </si>
  <si>
    <t>2019-05,Congeladores arrastreros,Mar del Plata,Buenos Aires,06,General Pueyrredon,06357,-38.04915,-57.536848,Peces,Rayas nep,Rayas (sin V. Cost),20</t>
  </si>
  <si>
    <t>2019-05,Congeladores arrastreros,Mar del Plata,Buenos Aires,06,General Pueyrredon,06357,-38.04915,-57.536848,Peces,Rubio,otras especies,20</t>
  </si>
  <si>
    <t>2019-05,Congeladores arrastreros,Mar del Plata,Buenos Aires,06,General Pueyrredon,06357,-38.04915,-57.536848,Peces,Róbalo,otras especies,20500</t>
  </si>
  <si>
    <t>2019-05,Congeladores arrastreros,Mar del Plata,Buenos Aires,06,General Pueyrredon,06357,-38.04915,-57.536848,Peces,Savorín,otras especies,1200</t>
  </si>
  <si>
    <t>2019-05,Congeladores tangoneros,Mar del Plata,Buenos Aires,06,General Pueyrredon,06357,-38.04915,-57.536848,Crustáceos,Langostino,Langostino,50</t>
  </si>
  <si>
    <t>2019-05,Congeladores tangoneros,Mar del Plata,Buenos Aires,06,General Pueyrredon,06357,-38.04915,-57.536848,Peces,Merluza hubbsi,Merluza hubbsi S41,50</t>
  </si>
  <si>
    <t>2019-05,Congeladores trampas,Mar del Plata,Buenos Aires,06,General Pueyrredon,06357,-38.04915,-57.536848,Crustáceos,Centolla,Centolla,1300</t>
  </si>
  <si>
    <t>2019-05,Costeros,Mar del Plata,Buenos Aires,06,General Pueyrredon,06357,-38.04915,-57.536848,Crustáceos,Cangrejo,otras especies,1320</t>
  </si>
  <si>
    <t>2019-05,Costeros,Mar del Plata,Buenos Aires,06,General Pueyrredon,06357,-38.04915,-57.536848,Moluscos,Calamar Illex,Calamar Illex,16103</t>
  </si>
  <si>
    <t>2019-05,Costeros,Mar del Plata,Buenos Aires,06,General Pueyrredon,06357,-38.04915,-57.536848,Moluscos,Caracol,otras especies,88</t>
  </si>
  <si>
    <t>2019-05,Costeros,Mar del Plata,Buenos Aires,06,General Pueyrredon,06357,-38.04915,-57.536848,Peces,Abadejo,Abadejo,16281</t>
  </si>
  <si>
    <t>2019-05,Costeros,Mar del Plata,Buenos Aires,06,General Pueyrredon,06357,-38.04915,-57.536848,Peces,Anchoa de banco,otras especies,34</t>
  </si>
  <si>
    <t>2019-05,Costeros,Mar del Plata,Buenos Aires,06,General Pueyrredon,06357,-38.04915,-57.536848,Peces,Anchoa de banco,Variado costero,26589</t>
  </si>
  <si>
    <t>2019-05,Costeros,Mar del Plata,Buenos Aires,06,General Pueyrredon,06357,-38.04915,-57.536848,Peces,Bacalao austral,otras especies,35</t>
  </si>
  <si>
    <t>2019-05,Costeros,Mar del Plata,Buenos Aires,06,General Pueyrredon,06357,-38.04915,-57.536848,Peces,Bagre,otras especies,536</t>
  </si>
  <si>
    <t>2019-05,Costeros,Mar del Plata,Buenos Aires,06,General Pueyrredon,06357,-38.04915,-57.536848,Peces,Besugo,otras especies,15019</t>
  </si>
  <si>
    <t>2019-05,Costeros,Mar del Plata,Buenos Aires,06,General Pueyrredon,06357,-38.04915,-57.536848,Peces,Besugo,Variado costero,285650</t>
  </si>
  <si>
    <t>2019-05,Costeros,Mar del Plata,Buenos Aires,06,General Pueyrredon,06357,-38.04915,-57.536848,Peces,Brótola,otras especies,177</t>
  </si>
  <si>
    <t>2019-05,Costeros,Mar del Plata,Buenos Aires,06,General Pueyrredon,06357,-38.04915,-57.536848,Peces,Brótola,Variado costero,4101</t>
  </si>
  <si>
    <t>2019-05,Costeros,Mar del Plata,Buenos Aires,06,General Pueyrredon,06357,-38.04915,-57.536848,Peces,Chernia,Variado costero,2800</t>
  </si>
  <si>
    <t>2019-05,Costeros,Mar del Plata,Buenos Aires,06,General Pueyrredon,06357,-38.04915,-57.536848,Peces,Congrio,Variado costero,72</t>
  </si>
  <si>
    <t>2019-05,Costeros,Mar del Plata,Buenos Aires,06,General Pueyrredon,06357,-38.04915,-57.536848,Peces,Corvina blanca,otras especies,30018</t>
  </si>
  <si>
    <t>2019-05,Costeros,Mar del Plata,Buenos Aires,06,General Pueyrredon,06357,-38.04915,-57.536848,Peces,Corvina blanca,Variado costero,1380930</t>
  </si>
  <si>
    <t>2019-05,Costeros,Mar del Plata,Buenos Aires,06,General Pueyrredon,06357,-38.04915,-57.536848,Peces,Corvina negra,Variado costero,1650</t>
  </si>
  <si>
    <t>2019-05,Costeros,Mar del Plata,Buenos Aires,06,General Pueyrredon,06357,-38.04915,-57.536848,Peces,Gatuzo,otras especies,16193</t>
  </si>
  <si>
    <t>2019-05,Costeros,Mar del Plata,Buenos Aires,06,General Pueyrredon,06357,-38.04915,-57.536848,Peces,Gatuzo,Variado costero,282395</t>
  </si>
  <si>
    <t>2019-05,Costeros,Mar del Plata,Buenos Aires,06,General Pueyrredon,06357,-38.04915,-57.536848,Peces,Lenguados nep,otras especies,21854</t>
  </si>
  <si>
    <t>2019-05,Costeros,Mar del Plata,Buenos Aires,06,General Pueyrredon,06357,-38.04915,-57.536848,Peces,Lenguados nep,Variado costero,316043</t>
  </si>
  <si>
    <t>2019-05,Costeros,Mar del Plata,Buenos Aires,06,General Pueyrredon,06357,-38.04915,-57.536848,Peces,Merluza de cola,Merluza de cola,330</t>
  </si>
  <si>
    <t>2019-05,Costeros,Mar del Plata,Buenos Aires,06,General Pueyrredon,06357,-38.04915,-57.536848,Peces,Merluza hubbsi,Merluza hubbsi N41 CTMFM,190425</t>
  </si>
  <si>
    <t>2019-05,Costeros,Mar del Plata,Buenos Aires,06,General Pueyrredon,06357,-38.04915,-57.536848,Peces,Merluza hubbsi,Merluza hubbsi N41 ZEEA,168983</t>
  </si>
  <si>
    <t>2019-05,Costeros,Mar del Plata,Buenos Aires,06,General Pueyrredon,06357,-38.04915,-57.536848,Peces,Merluza hubbsi,Merluza hubbsi S41,266169</t>
  </si>
  <si>
    <t>2019-05,Costeros,Mar del Plata,Buenos Aires,06,General Pueyrredon,06357,-38.04915,-57.536848,Peces,Mero,otras especies,5035</t>
  </si>
  <si>
    <t>2019-05,Costeros,Mar del Plata,Buenos Aires,06,General Pueyrredon,06357,-38.04915,-57.536848,Peces,Mero,Variado costero,27487</t>
  </si>
  <si>
    <t>2019-05,Costeros,Mar del Plata,Buenos Aires,06,General Pueyrredon,06357,-38.04915,-57.536848,Peces,Otras especies de peces,otras especies,570</t>
  </si>
  <si>
    <t>2019-05,Costeros,Mar del Plata,Buenos Aires,06,General Pueyrredon,06357,-38.04915,-57.536848,Peces,Palometa,Variado costero,3450</t>
  </si>
  <si>
    <t>2019-05,Costeros,Mar del Plata,Buenos Aires,06,General Pueyrredon,06357,-38.04915,-57.536848,Peces,Pampanito,otras especies,9</t>
  </si>
  <si>
    <t>2019-05,Costeros,Mar del Plata,Buenos Aires,06,General Pueyrredon,06357,-38.04915,-57.536848,Peces,Pampanito,Variado costero,23</t>
  </si>
  <si>
    <t>2019-05,Costeros,Mar del Plata,Buenos Aires,06,General Pueyrredon,06357,-38.04915,-57.536848,Peces,Papafigo,otras especies,233</t>
  </si>
  <si>
    <t>2019-05,Costeros,Mar del Plata,Buenos Aires,06,General Pueyrredon,06357,-38.04915,-57.536848,Peces,Pargo,otras especies,1233</t>
  </si>
  <si>
    <t>2019-05,Costeros,Mar del Plata,Buenos Aires,06,General Pueyrredon,06357,-38.04915,-57.536848,Peces,Pargo,Variado costero,38343</t>
  </si>
  <si>
    <t>2019-05,Costeros,Mar del Plata,Buenos Aires,06,General Pueyrredon,06357,-38.04915,-57.536848,Peces,Pescadilla,otras especies,5570</t>
  </si>
  <si>
    <t>2019-05,Costeros,Mar del Plata,Buenos Aires,06,General Pueyrredon,06357,-38.04915,-57.536848,Peces,Pescadilla,Variado costero,752379</t>
  </si>
  <si>
    <t>2019-05,Costeros,Mar del Plata,Buenos Aires,06,General Pueyrredon,06357,-38.04915,-57.536848,Peces,Pescadilla real,Variado costero,7065</t>
  </si>
  <si>
    <t>2019-05,Costeros,Mar del Plata,Buenos Aires,06,General Pueyrredon,06357,-38.04915,-57.536848,Peces,Pez gallo,otras especies,1046</t>
  </si>
  <si>
    <t>2019-05,Costeros,Mar del Plata,Buenos Aires,06,General Pueyrredon,06357,-38.04915,-57.536848,Peces,Pez gallo,Variado costero,8215</t>
  </si>
  <si>
    <t>2019-05,Costeros,Mar del Plata,Buenos Aires,06,General Pueyrredon,06357,-38.04915,-57.536848,Peces,Pez palo,otras especies,31979</t>
  </si>
  <si>
    <t>2019-05,Costeros,Mar del Plata,Buenos Aires,06,General Pueyrredon,06357,-38.04915,-57.536848,Peces,Pez palo,Variado costero,316456</t>
  </si>
  <si>
    <t>2019-05,Costeros,Mar del Plata,Buenos Aires,06,General Pueyrredon,06357,-38.04915,-57.536848,Peces,Pez sable,otras especies,3251</t>
  </si>
  <si>
    <t>2019-05,Costeros,Mar del Plata,Buenos Aires,06,General Pueyrredon,06357,-38.04915,-57.536848,Peces,Pez sable,Variado costero,69434</t>
  </si>
  <si>
    <t>2019-05,Costeros,Mar del Plata,Buenos Aires,06,General Pueyrredon,06357,-38.04915,-57.536848,Peces,Pez ángel,otras especies,6657</t>
  </si>
  <si>
    <t>2019-05,Costeros,Mar del Plata,Buenos Aires,06,General Pueyrredon,06357,-38.04915,-57.536848,Peces,Pez ángel,Variado costero,158059</t>
  </si>
  <si>
    <t>2019-05,Costeros,Mar del Plata,Buenos Aires,06,General Pueyrredon,06357,-38.04915,-57.536848,Peces,Raya hocicuda / picuda,Rayas (sin V. Cost),1365</t>
  </si>
  <si>
    <t>2019-05,Costeros,Mar del Plata,Buenos Aires,06,General Pueyrredon,06357,-38.04915,-57.536848,Peces,Raya hocicuda / picuda,Variado costero,5110</t>
  </si>
  <si>
    <t>2019-05,Costeros,Mar del Plata,Buenos Aires,06,General Pueyrredon,06357,-38.04915,-57.536848,Peces,Raya pintada,Rayas (sin V. Cost),1365</t>
  </si>
  <si>
    <t>2019-05,Costeros,Mar del Plata,Buenos Aires,06,General Pueyrredon,06357,-38.04915,-57.536848,Peces,Raya pintada,Variado costero,5110</t>
  </si>
  <si>
    <t>2019-05,Costeros,Mar del Plata,Buenos Aires,06,General Pueyrredon,06357,-38.04915,-57.536848,Peces,Rayas nep,Rayas (sin V. Cost),184924</t>
  </si>
  <si>
    <t>2019-05,Costeros,Mar del Plata,Buenos Aires,06,General Pueyrredon,06357,-38.04915,-57.536848,Peces,Rayas nep,Variado costero,450405</t>
  </si>
  <si>
    <t>2019-05,Costeros,Mar del Plata,Buenos Aires,06,General Pueyrredon,06357,-38.04915,-57.536848,Peces,Rubio,otras especies,175</t>
  </si>
  <si>
    <t>2019-05,Costeros,Mar del Plata,Buenos Aires,06,General Pueyrredon,06357,-38.04915,-57.536848,Peces,Salmonete,otras especies,15129</t>
  </si>
  <si>
    <t>2019-05,Costeros,Mar del Plata,Buenos Aires,06,General Pueyrredon,06357,-38.04915,-57.536848,Peces,Salmón de mar,otras especies,3059</t>
  </si>
  <si>
    <t>2019-05,Costeros,Mar del Plata,Buenos Aires,06,General Pueyrredon,06357,-38.04915,-57.536848,Peces,Salmón de mar,Variado costero,43170</t>
  </si>
  <si>
    <t>2019-05,Costeros,Mar del Plata,Buenos Aires,06,General Pueyrredon,06357,-38.04915,-57.536848,Peces,Tiburones nep,otras especies,4026</t>
  </si>
  <si>
    <t>2019-05,Costeros,Mar del Plata,Buenos Aires,06,General Pueyrredon,06357,-38.04915,-57.536848,Peces,Tiburones nep,Variado costero,57083</t>
  </si>
  <si>
    <t>2019-05,Costeros,Mar del Plata,Buenos Aires,06,General Pueyrredon,06357,-38.04915,-57.536848,Peces,Tiburón gris,otras especies,820</t>
  </si>
  <si>
    <t>2019-05,Fresqueros,Mar del Plata,Buenos Aires,06,General Pueyrredon,06357,-38.04915,-57.536848,Crustáceos,Langostino,Langostino,7552</t>
  </si>
  <si>
    <t>2019-05,Fresqueros,Mar del Plata,Buenos Aires,06,General Pueyrredon,06357,-38.04915,-57.536848,Moluscos,Calamar Illex,Calamar Illex,80</t>
  </si>
  <si>
    <t>2019-05,Fresqueros,Mar del Plata,Buenos Aires,06,General Pueyrredon,06357,-38.04915,-57.536848,Peces,Abadejo,Abadejo,80</t>
  </si>
  <si>
    <t>2019-05,Fresqueros,Mar del Plata,Buenos Aires,06,General Pueyrredon,06357,-38.04915,-57.536848,Peces,Anchoa de banco,Variado costero,105</t>
  </si>
  <si>
    <t>2019-05,Fresqueros,Mar del Plata,Buenos Aires,06,General Pueyrredon,06357,-38.04915,-57.536848,Peces,Bacalao austral,otras especies,15785</t>
  </si>
  <si>
    <t>2019-05,Fresqueros,Mar del Plata,Buenos Aires,06,General Pueyrredon,06357,-38.04915,-57.536848,Peces,Besugo,otras especies,4725</t>
  </si>
  <si>
    <t>2019-05,Fresqueros,Mar del Plata,Buenos Aires,06,General Pueyrredon,06357,-38.04915,-57.536848,Peces,Besugo,Variado costero,140</t>
  </si>
  <si>
    <t>2019-05,Fresqueros,Mar del Plata,Buenos Aires,06,General Pueyrredon,06357,-38.04915,-57.536848,Peces,Corvina blanca,otras especies,266420</t>
  </si>
  <si>
    <t>2019-05,Fresqueros,Mar del Plata,Buenos Aires,06,General Pueyrredon,06357,-38.04915,-57.536848,Peces,Corvina blanca,Variado costero,665</t>
  </si>
  <si>
    <t>2019-05,Fresqueros,Mar del Plata,Buenos Aires,06,General Pueyrredon,06357,-38.04915,-57.536848,Peces,Gatuzo,otras especies,11795</t>
  </si>
  <si>
    <t>2019-05,Fresqueros,Mar del Plata,Buenos Aires,06,General Pueyrredon,06357,-38.04915,-57.536848,Peces,Gatuzo,Variado costero,805</t>
  </si>
  <si>
    <t>2019-05,Fresqueros,Mar del Plata,Buenos Aires,06,General Pueyrredon,06357,-38.04915,-57.536848,Peces,Lenguados nep,otras especies,10080</t>
  </si>
  <si>
    <t>2019-05,Fresqueros,Mar del Plata,Buenos Aires,06,General Pueyrredon,06357,-38.04915,-57.536848,Peces,Lenguados nep,Variado costero,315</t>
  </si>
  <si>
    <t>2019-05,Fresqueros,Mar del Plata,Buenos Aires,06,General Pueyrredon,06357,-38.04915,-57.536848,Peces,Merluza hubbsi,Merluza hubbsi N41 CTMFM,4070</t>
  </si>
  <si>
    <t>2019-05,Fresqueros,Mar del Plata,Buenos Aires,06,General Pueyrredon,06357,-38.04915,-57.536848,Peces,Merluza hubbsi,Merluza hubbsi N41 ZEEA,4362</t>
  </si>
  <si>
    <t>2019-05,Fresqueros,Mar del Plata,Buenos Aires,06,General Pueyrredon,06357,-38.04915,-57.536848,Peces,Merluza hubbsi,Merluza hubbsi S41,253</t>
  </si>
  <si>
    <t>2019-05,Fresqueros,Mar del Plata,Buenos Aires,06,General Pueyrredon,06357,-38.04915,-57.536848,Peces,Mero,otras especies,1878</t>
  </si>
  <si>
    <t>2019-05,Fresqueros,Mar del Plata,Buenos Aires,06,General Pueyrredon,06357,-38.04915,-57.536848,Peces,Mero,Variado costero,1569</t>
  </si>
  <si>
    <t>2019-05,Fresqueros,Mar del Plata,Buenos Aires,06,General Pueyrredon,06357,-38.04915,-57.536848,Peces,Notothenia,otras especies,2054</t>
  </si>
  <si>
    <t>2019-05,Fresqueros,Mar del Plata,Buenos Aires,06,General Pueyrredon,06357,-38.04915,-57.536848,Peces,Palometa,Variado costero,243676</t>
  </si>
  <si>
    <t>2019-05,Fresqueros,Mar del Plata,Buenos Aires,06,General Pueyrredon,06357,-38.04915,-57.536848,Peces,Papafigo,otras especies,244</t>
  </si>
  <si>
    <t>2019-05,Fresqueros,Mar del Plata,Buenos Aires,06,General Pueyrredon,06357,-38.04915,-57.536848,Peces,Pargo,otras especies,4912</t>
  </si>
  <si>
    <t>2019-05,Fresqueros,Mar del Plata,Buenos Aires,06,General Pueyrredon,06357,-38.04915,-57.536848,Peces,Pargo,Variado costero,835</t>
  </si>
  <si>
    <t>2019-05,Fresqueros,Mar del Plata,Buenos Aires,06,General Pueyrredon,06357,-38.04915,-57.536848,Peces,Pescadilla,otras especies,56971</t>
  </si>
  <si>
    <t>2019-05,Fresqueros,Mar del Plata,Buenos Aires,06,General Pueyrredon,06357,-38.04915,-57.536848,Peces,Pescadilla,Variado costero,32</t>
  </si>
  <si>
    <t>2019-05,Fresqueros,Mar del Plata,Buenos Aires,06,General Pueyrredon,06357,-38.04915,-57.536848,Peces,Pez gallo,Variado costero,96</t>
  </si>
  <si>
    <t>2019-05,Fresqueros,Mar del Plata,Buenos Aires,06,General Pueyrredon,06357,-38.04915,-57.536848,Peces,Pez palo,otras especies,3704</t>
  </si>
  <si>
    <t>2019-05,Fresqueros,Mar del Plata,Buenos Aires,06,General Pueyrredon,06357,-38.04915,-57.536848,Peces,Pez palo,Variado costero,500</t>
  </si>
  <si>
    <t>2019-05,Fresqueros,Mar del Plata,Buenos Aires,06,General Pueyrredon,06357,-38.04915,-57.536848,Peces,Pez sable,otras especies,2227</t>
  </si>
  <si>
    <t>2019-05,Fresqueros,Mar del Plata,Buenos Aires,06,General Pueyrredon,06357,-38.04915,-57.536848,Peces,Pez sable,Variado costero,1463</t>
  </si>
  <si>
    <t>2019-05,Fresqueros,Mar del Plata,Buenos Aires,06,General Pueyrredon,06357,-38.04915,-57.536848,Peces,Pez ángel,otras especies,1818331</t>
  </si>
  <si>
    <t>2019-05,Fresqueros,Mar del Plata,Buenos Aires,06,General Pueyrredon,06357,-38.04915,-57.536848,Peces,Pez ángel,Variado costero,1212</t>
  </si>
  <si>
    <t>2019-05,Fresqueros,Mar del Plata,Buenos Aires,06,General Pueyrredon,06357,-38.04915,-57.536848,Peces,Rayas nep,Rayas (sin V. Cost),167</t>
  </si>
  <si>
    <t>2019-05,Fresqueros,Mar del Plata,Buenos Aires,06,General Pueyrredon,06357,-38.04915,-57.536848,Peces,Rayas nep,Variado costero,14065</t>
  </si>
  <si>
    <t>2019-05,Fresqueros,Mar del Plata,Buenos Aires,06,General Pueyrredon,06357,-38.04915,-57.536848,Peces,Rubio,otras especies,8861</t>
  </si>
  <si>
    <t>2019-05,Fresqueros,Mar del Plata,Buenos Aires,06,General Pueyrredon,06357,-38.04915,-57.536848,Peces,Salmonete,otras especies,1558061</t>
  </si>
  <si>
    <t>2019-05,Fresqueros,Mar del Plata,Buenos Aires,06,General Pueyrredon,06357,-38.04915,-57.536848,Peces,Salmón de mar,otras especies,333</t>
  </si>
  <si>
    <t>2019-05,Fresqueros,Mar del Plata,Buenos Aires,06,General Pueyrredon,06357,-38.04915,-57.536848,Peces,Salmón de mar,Variado costero,518</t>
  </si>
  <si>
    <t>2019-05,Fresqueros,Mar del Plata,Buenos Aires,06,General Pueyrredon,06357,-38.04915,-57.536848,Peces,Tiburones nep,otras especies,131640</t>
  </si>
  <si>
    <t>2019-05,Fresqueros,Mar del Plata,Buenos Aires,06,General Pueyrredon,06357,-38.04915,-57.536848,Peces,Tiburones nep,Variado costero,47916</t>
  </si>
  <si>
    <t>2019-05,Rada o ría,Mar del Plata,Buenos Aires,06,General Pueyrredon,06357,-38.04915,-57.536848,Crustáceos,Camarón,otras especies,228034</t>
  </si>
  <si>
    <t>2019-05,Rada o ría,Mar del Plata,Buenos Aires,06,General Pueyrredon,06357,-38.04915,-57.536848,Crustáceos,Cangrejo,otras especies,2702</t>
  </si>
  <si>
    <t>2019-05,Rada o ría,Mar del Plata,Buenos Aires,06,General Pueyrredon,06357,-38.04915,-57.536848,Crustáceos,Langostino,Langostino,3872</t>
  </si>
  <si>
    <t>2019-05,Rada o ría,Mar del Plata,Buenos Aires,06,General Pueyrredon,06357,-38.04915,-57.536848,Moluscos,Pulpitos,otras especies,4170</t>
  </si>
  <si>
    <t>2019-05,Rada o ría,Mar del Plata,Buenos Aires,06,General Pueyrredon,06357,-38.04915,-57.536848,Peces,Anchoa de banco,Variado costero,8766</t>
  </si>
  <si>
    <t>2019-05,Rada o ría,Mar del Plata,Buenos Aires,06,General Pueyrredon,06357,-38.04915,-57.536848,Peces,Besugo,Variado costero,4586</t>
  </si>
  <si>
    <t>2019-05,Rada o ría,Mar del Plata,Buenos Aires,06,General Pueyrredon,06357,-38.04915,-57.536848,Peces,Brótola,Variado costero,315867</t>
  </si>
  <si>
    <t>2019-05,Rada o ría,Mar del Plata,Buenos Aires,06,General Pueyrredon,06357,-38.04915,-57.536848,Peces,Castañeta,otras especies,4086</t>
  </si>
  <si>
    <t>2019-05,Rada o ría,Mar del Plata,Buenos Aires,06,General Pueyrredon,06357,-38.04915,-57.536848,Peces,Castañeta,Variado costero,29414</t>
  </si>
  <si>
    <t>2019-05,Rada o ría,Mar del Plata,Buenos Aires,06,General Pueyrredon,06357,-38.04915,-57.536848,Peces,Chernia,Variado costero,3378</t>
  </si>
  <si>
    <t>2019-05,Rada o ría,Mar del Plata,Buenos Aires,06,General Pueyrredon,06357,-38.04915,-57.536848,Peces,Cornalito,otras especies,17968</t>
  </si>
  <si>
    <t>2019-05,Rada o ría,Mar del Plata,Buenos Aires,06,General Pueyrredon,06357,-38.04915,-57.536848,Peces,Corvina blanca,Variado costero,1578832</t>
  </si>
  <si>
    <t>2019-05,Rada o ría,Mar del Plata,Buenos Aires,06,General Pueyrredon,06357,-38.04915,-57.536848,Peces,Gatuzo,Variado costero,4401394</t>
  </si>
  <si>
    <t>2019-05,Rada o ría,Mar del Plata,Buenos Aires,06,General Pueyrredon,06357,-38.04915,-57.536848,Peces,Jurel,otras especies,9135018</t>
  </si>
  <si>
    <t>2019-05,Rada o ría,Mar del Plata,Buenos Aires,06,General Pueyrredon,06357,-38.04915,-57.536848,Peces,Lenguados nep,otras especies,287</t>
  </si>
  <si>
    <t>2019-05,Rada o ría,Mar del Plata,Buenos Aires,06,General Pueyrredon,06357,-38.04915,-57.536848,Peces,Lenguados nep,Variado costero,718</t>
  </si>
  <si>
    <t>2019-05,Rada o ría,Mar del Plata,Buenos Aires,06,General Pueyrredon,06357,-38.04915,-57.536848,Peces,Merluza hubbsi,Merluza hubbsi N41 CTMFM,1173</t>
  </si>
  <si>
    <t>2019-05,Rada o ría,Mar del Plata,Buenos Aires,06,General Pueyrredon,06357,-38.04915,-57.536848,Peces,Mero,Variado costero,1144</t>
  </si>
  <si>
    <t>2019-05,Rada o ría,Mar del Plata,Buenos Aires,06,General Pueyrredon,06357,-38.04915,-57.536848,Peces,Otras especies de peces,otras especies,180</t>
  </si>
  <si>
    <t>2019-05,Rada o ría,Mar del Plata,Buenos Aires,06,General Pueyrredon,06357,-38.04915,-57.536848,Peces,Palometa,Variado costero,1784</t>
  </si>
  <si>
    <t>2019-05,Rada o ría,Mar del Plata,Buenos Aires,06,General Pueyrredon,06357,-38.04915,-57.536848,Peces,Pargo,Variado costero,3078</t>
  </si>
  <si>
    <t>2019-05,Rada o ría,Mar del Plata,Buenos Aires,06,General Pueyrredon,06357,-38.04915,-57.536848,Peces,Pejerrey,otras especies,2613</t>
  </si>
  <si>
    <t>2019-05,Rada o ría,Mar del Plata,Buenos Aires,06,General Pueyrredon,06357,-38.04915,-57.536848,Peces,Pescadilla,Variado costero,30987</t>
  </si>
  <si>
    <t>2019-05,Rada o ría,Mar del Plata,Buenos Aires,06,General Pueyrredon,06357,-38.04915,-57.536848,Peces,Pescadilla real,Variado costero,442</t>
  </si>
  <si>
    <t>2019-05,Rada o ría,Mar del Plata,Buenos Aires,06,General Pueyrredon,06357,-38.04915,-57.536848,Peces,Pez gallo,otras especies,8604</t>
  </si>
  <si>
    <t>2019-05,Rada o ría,Mar del Plata,Buenos Aires,06,General Pueyrredon,06357,-38.04915,-57.536848,Peces,Pez gallo,Variado costero,22174</t>
  </si>
  <si>
    <t>2019-05,Rada o ría,Mar del Plata,Buenos Aires,06,General Pueyrredon,06357,-38.04915,-57.536848,Peces,Pez palo,otras especies,320</t>
  </si>
  <si>
    <t>2019-05,Rada o ría,Mar del Plata,Buenos Aires,06,General Pueyrredon,06357,-38.04915,-57.536848,Peces,Pez palo,Variado costero,20530</t>
  </si>
  <si>
    <t>2019-05,Rada o ría,Mar del Plata,Buenos Aires,06,General Pueyrredon,06357,-38.04915,-57.536848,Peces,Pez sable,Variado costero,2573</t>
  </si>
  <si>
    <t>2019-05,Rada o ría,Mar del Plata,Buenos Aires,06,General Pueyrredon,06357,-38.04915,-57.536848,Peces,Pez ángel,otras especies,12010</t>
  </si>
  <si>
    <t>2019-05,Rada o ría,Mar del Plata,Buenos Aires,06,General Pueyrredon,06357,-38.04915,-57.536848,Peces,Pez ángel,Variado costero,977459</t>
  </si>
  <si>
    <t>2019-05,Rada o ría,Mar del Plata,Buenos Aires,06,General Pueyrredon,06357,-38.04915,-57.536848,Peces,Raya hocicuda / picuda,Variado costero,28584</t>
  </si>
  <si>
    <t>2019-05,Rada o ría,Mar del Plata,Buenos Aires,06,General Pueyrredon,06357,-38.04915,-57.536848,Peces,Rayas nep,Rayas (sin V. Cost),225</t>
  </si>
  <si>
    <t>2019-05,Rada o ría,Mar del Plata,Buenos Aires,06,General Pueyrredon,06357,-38.04915,-57.536848,Peces,Rayas nep,Variado costero,62</t>
  </si>
  <si>
    <t>2019-05,Rada o ría,Mar del Plata,Buenos Aires,06,General Pueyrredon,06357,-38.04915,-57.536848,Peces,Salmonete,otras especies,3240</t>
  </si>
  <si>
    <t>2019-05,Rada o ría,Mar del Plata,Buenos Aires,06,General Pueyrredon,06357,-38.04915,-57.536848,Peces,Salmón de mar,Variado costero,5152</t>
  </si>
  <si>
    <t>2019-05,Rada o ría,Mar del Plata,Buenos Aires,06,General Pueyrredon,06357,-38.04915,-57.536848,Peces,Saraca,Variado costero,1106</t>
  </si>
  <si>
    <t>2019-05,Rada o ría,Mar del Plata,Buenos Aires,06,General Pueyrredon,06357,-38.04915,-57.536848,Peces,Tiburones nep,Variado costero,3296</t>
  </si>
  <si>
    <t>2019-05,Rada o ría,Necochea / Quequén,Buenos Aires,06,Necochea,06581,-38.576184,-58.701949,Crustáceos,Cangrejo,otras especies,193716</t>
  </si>
  <si>
    <t>2019-05,Rada o ría,Necochea / Quequén,Buenos Aires,06,Necochea,06581,-38.576184,-58.701949,Moluscos,Calamar Loligo,otras especies,389</t>
  </si>
  <si>
    <t>2019-05,Rada o ría,Necochea / Quequén,Buenos Aires,06,Necochea,06581,-38.576184,-58.701949,Moluscos,Caracol,otras especies,353</t>
  </si>
  <si>
    <t>2019-05,Rada o ría,Necochea / Quequén,Buenos Aires,06,Necochea,06581,-38.576184,-58.701949,Peces,Anchoa de banco,Variado costero,30</t>
  </si>
  <si>
    <t>2019-05,Rada o ría,Necochea / Quequén,Buenos Aires,06,Necochea,06581,-38.576184,-58.701949,Peces,Bagre,otras especies,3690</t>
  </si>
  <si>
    <t>2019-05,Rada o ría,Necochea / Quequén,Buenos Aires,06,Necochea,06581,-38.576184,-58.701949,Peces,Besugo,otras especies,109830</t>
  </si>
  <si>
    <t>2019-05,Rada o ría,Necochea / Quequén,Buenos Aires,06,Necochea,06581,-38.576184,-58.701949,Peces,Besugo,Variado costero,30</t>
  </si>
  <si>
    <t>2019-05,Rada o ría,Necochea / Quequén,Buenos Aires,06,Necochea,06581,-38.576184,-58.701949,Peces,Brótola,Variado costero,30</t>
  </si>
  <si>
    <t>2019-05,Rada o ría,Necochea / Quequén,Buenos Aires,06,Necochea,06581,-38.576184,-58.701949,Peces,Congrio,Variado costero,4740</t>
  </si>
  <si>
    <t>2019-05,Rada o ría,Necochea / Quequén,Buenos Aires,06,Necochea,06581,-38.576184,-58.701949,Peces,Corvina blanca,otras especies,120</t>
  </si>
  <si>
    <t>2019-05,Rada o ría,Necochea / Quequén,Buenos Aires,06,Necochea,06581,-38.576184,-58.701949,Peces,Corvina blanca,Variado costero,665510</t>
  </si>
  <si>
    <t>2019-05,Rada o ría,Necochea / Quequén,Buenos Aires,06,Necochea,06581,-38.576184,-58.701949,Peces,Gatuzo,otras especies,190</t>
  </si>
  <si>
    <t>2019-05,Rada o ría,Necochea / Quequén,Buenos Aires,06,Necochea,06581,-38.576184,-58.701949,Peces,Gatuzo,Variado costero,20</t>
  </si>
  <si>
    <t>2019-05,Rada o ría,Necochea / Quequén,Buenos Aires,06,Necochea,06581,-38.576184,-58.701949,Peces,Lenguados nep,otras especies,240</t>
  </si>
  <si>
    <t>2019-05,Rada o ría,Necochea / Quequén,Buenos Aires,06,Necochea,06581,-38.576184,-58.701949,Peces,Lenguados nep,Variado costero,210</t>
  </si>
  <si>
    <t>2019-05,Rada o ría,Necochea / Quequén,Buenos Aires,06,Necochea,06581,-38.576184,-58.701949,Peces,Merluza hubbsi,Merluza hubbsi N41 CTMFM,60</t>
  </si>
  <si>
    <t>2019-05,Rada o ría,Necochea / Quequén,Buenos Aires,06,Necochea,06581,-38.576184,-58.701949,Peces,Mero,otras especies,50</t>
  </si>
  <si>
    <t>2019-05,Rada o ría,Necochea / Quequén,Buenos Aires,06,Necochea,06581,-38.576184,-58.701949,Peces,Mero,Variado costero,20</t>
  </si>
  <si>
    <t>2019-05,Rada o ría,Necochea / Quequén,Buenos Aires,06,Necochea,06581,-38.576184,-58.701949,Peces,Otras especies de peces,Variado costero,30</t>
  </si>
  <si>
    <t>2019-05,Rada o ría,Necochea / Quequén,Buenos Aires,06,Necochea,06581,-38.576184,-58.701949,Peces,Pargo,Variado costero,392195</t>
  </si>
  <si>
    <t>2019-05,Rada o ría,Necochea / Quequén,Buenos Aires,06,Necochea,06581,-38.576184,-58.701949,Peces,Pescadilla,otras especies,20</t>
  </si>
  <si>
    <t>2019-05,Rada o ría,Necochea / Quequén,Buenos Aires,06,Necochea,06581,-38.576184,-58.701949,Peces,Pescadilla,Variado costero,60</t>
  </si>
  <si>
    <t>2019-05,Rada o ría,Necochea / Quequén,Buenos Aires,06,Necochea,06581,-38.576184,-58.701949,Peces,Pez gallo,Variado costero,2890</t>
  </si>
  <si>
    <t>2019-05,Rada o ría,Necochea / Quequén,Buenos Aires,06,Necochea,06581,-38.576184,-58.701949,Peces,Pez palo,otras especies,428</t>
  </si>
  <si>
    <t>2019-05,Rada o ría,Necochea / Quequén,Buenos Aires,06,Necochea,06581,-38.576184,-58.701949,Peces,Pez palo,Variado costero,30</t>
  </si>
  <si>
    <t>2019-05,Rada o ría,Necochea / Quequén,Buenos Aires,06,Necochea,06581,-38.576184,-58.701949,Peces,Pez ángel,otras especies,380</t>
  </si>
  <si>
    <t>2019-05,Rada o ría,Necochea / Quequén,Buenos Aires,06,Necochea,06581,-38.576184,-58.701949,Peces,Pez ángel,Variado costero,20</t>
  </si>
  <si>
    <t>2019-05,Rada o ría,Necochea / Quequén,Buenos Aires,06,Necochea,06581,-38.576184,-58.701949,Peces,Rayas nep,Rayas (sin V. Cost),36880</t>
  </si>
  <si>
    <t>2019-05,Rada o ría,Necochea / Quequén,Buenos Aires,06,Necochea,06581,-38.576184,-58.701949,Peces,Rayas nep,Variado costero,12755</t>
  </si>
  <si>
    <t>2019-05,Rada o ría,Necochea / Quequén,Buenos Aires,06,Necochea,06581,-38.576184,-58.701949,Peces,Salmonete,otras especies,50</t>
  </si>
  <si>
    <t>2019-05,Rada o ría,Necochea / Quequén,Buenos Aires,06,Necochea,06581,-38.576184,-58.701949,Peces,Salmón de mar,otras especies,260</t>
  </si>
  <si>
    <t>2019-05,Rada o ría,Necochea / Quequén,Buenos Aires,06,Necochea,06581,-38.576184,-58.701949,Peces,Salmón de mar,Variado costero,6670</t>
  </si>
  <si>
    <t>2019-05,Rada o ría,Necochea / Quequén,Buenos Aires,06,Necochea,06581,-38.576184,-58.701949,Peces,Tiburones nep,otras especies,10470</t>
  </si>
  <si>
    <t>2019-05,Rada o ría,Necochea / Quequén,Buenos Aires,06,Necochea,06581,-38.576184,-58.701949,Peces,Tiburones nep,Variado costero,47</t>
  </si>
  <si>
    <t>2019-05,Congeladores tangoneros,otros puertos Buenos Aires,Buenos Aires,06,sin especificar,06999,,,Crustáceos,Langostino,Langostino,150</t>
  </si>
  <si>
    <t>2019-05,Congeladores tangoneros,otros puertos Buenos Aires,Buenos Aires,06,sin especificar,06999,,,Peces,Merluza hubbsi,Merluza hubbsi S41,12</t>
  </si>
  <si>
    <t>2019-05,Rada o ría,otros puertos Buenos Aires,Buenos Aires,06,sin especificar,06999,,,Crustáceos,Camarón,otras especies,175</t>
  </si>
  <si>
    <t>2019-05,Rada o ría,otros puertos Buenos Aires,Buenos Aires,06,sin especificar,06999,,,Crustáceos,Langostino,Langostino,8124</t>
  </si>
  <si>
    <t>2019-05,Rada o ría,otros puertos Buenos Aires,Buenos Aires,06,sin especificar,06999,,,Peces,Corvina blanca,Variado costero,12490</t>
  </si>
  <si>
    <t>2019-05,Rada o ría,otros puertos Buenos Aires,Buenos Aires,06,sin especificar,06999,,,Peces,Otras especies de peces,otras especies,691</t>
  </si>
  <si>
    <t>2019-05,Rada o ría,otros puertos Buenos Aires,Buenos Aires,06,sin especificar,06999,,,Peces,Palometa,Variado costero,100</t>
  </si>
  <si>
    <t>2019-05,Rada o ría,otros puertos Buenos Aires,Buenos Aires,06,sin especificar,06999,,,Peces,Pescadilla,Variado costero,90</t>
  </si>
  <si>
    <t>2019-05,Rada o ría,otros puertos Buenos Aires,Buenos Aires,06,sin especificar,06999,,,Peces,Pescadilla real,Variado costero,45</t>
  </si>
  <si>
    <t>2019-05,Congeladores arrastreros,Puerto Deseado,Santa Cruz,78,Deseado,78014,-47.753106,-65.911745,Moluscos,Calamar Illex,Calamar Illex,24922</t>
  </si>
  <si>
    <t>2019-05,Congeladores arrastreros,Puerto Deseado,Santa Cruz,78,Deseado,78014,-47.753106,-65.911745,Peces,Abadejo,Abadejo,82036</t>
  </si>
  <si>
    <t>2019-05,Congeladores arrastreros,Puerto Deseado,Santa Cruz,78,Deseado,78014,-47.753106,-65.911745,Peces,Merluza hubbsi,Merluza hubbsi S41,12708</t>
  </si>
  <si>
    <t>2019-05,Congeladores tangoneros,Puerto Deseado,Santa Cruz,78,Deseado,78014,-47.753106,-65.911745,Crustáceos,Langostino,Langostino,750</t>
  </si>
  <si>
    <t>2019-05,Congeladores tangoneros,Puerto Deseado,Santa Cruz,78,Deseado,78014,-47.753106,-65.911745,Peces,Merluza hubbsi,Merluza hubbsi S41,726</t>
  </si>
  <si>
    <t>2019-05,Congeladores trampas,Puerto Deseado,Santa Cruz,78,Deseado,78014,-47.753106,-65.911745,Crustáceos,Centolla,Centolla,24012</t>
  </si>
  <si>
    <t>2019-05,Fresqueros,Puerto Deseado,Santa Cruz,78,Deseado,78014,-47.753106,-65.911745,Peces,Merluza hubbsi,Merluza hubbsi S41,1715</t>
  </si>
  <si>
    <t>2019-05,Fresqueros,Puerto Deseado,Santa Cruz,78,Deseado,78014,-47.753106,-65.911745,Peces,Pez gallo,otras especies,7254</t>
  </si>
  <si>
    <t>2019-05,Fresqueros,Puerto Deseado,Santa Cruz,78,Deseado,78014,-47.753106,-65.911745,Peces,Raya hocicuda / picuda,Rayas (sin V. Cost),36</t>
  </si>
  <si>
    <t>2019-05,Congeladores arrastreros,Puerto Madryn,Chubut,26,Biedma,26007,-42.723398,-65.03362,Moluscos,Calamar Illex,Calamar Illex,2064</t>
  </si>
  <si>
    <t>2019-05,Congeladores arrastreros,Puerto Madryn,Chubut,26,Biedma,26007,-42.723398,-65.03362,Moluscos,Calamar Loligo,otras especies,1842</t>
  </si>
  <si>
    <t>2019-05,Congeladores arrastreros,Puerto Madryn,Chubut,26,Biedma,26007,-42.723398,-65.03362,Peces,Abadejo,Abadejo,320</t>
  </si>
  <si>
    <t>2019-05,Congeladores arrastreros,Puerto Madryn,Chubut,26,Biedma,26007,-42.723398,-65.03362,Peces,Bacalao austral,otras especies,349252</t>
  </si>
  <si>
    <t>2019-05,Congeladores arrastreros,Puerto Madryn,Chubut,26,Biedma,26007,-42.723398,-65.03362,Peces,Merluza de cola,Merluza de cola,17550</t>
  </si>
  <si>
    <t>2019-05,Congeladores arrastreros,Puerto Madryn,Chubut,26,Biedma,26007,-42.723398,-65.03362,Peces,Merluza hubbsi,Merluza hubbsi S41,35</t>
  </si>
  <si>
    <t>2019-05,Congeladores arrastreros,Puerto Madryn,Chubut,26,Biedma,26007,-42.723398,-65.03362,Peces,Pampanito,otras especies,1323</t>
  </si>
  <si>
    <t>2019-05,Congeladores arrastreros,Puerto Madryn,Chubut,26,Biedma,26007,-42.723398,-65.03362,Peces,Papafigo,otras especies,350</t>
  </si>
  <si>
    <t>2019-05,Congeladores arrastreros,Puerto Madryn,Chubut,26,Biedma,26007,-42.723398,-65.03362,Peces,Rubio,otras especies,28027</t>
  </si>
  <si>
    <t>2019-05,Congeladores arrastreros,Puerto Madryn,Chubut,26,Biedma,26007,-42.723398,-65.03362,Peces,Savorín,otras especies,955</t>
  </si>
  <si>
    <t>2019-05,Congeladores tangoneros,Puerto Madryn,Chubut,26,Biedma,26007,-42.723398,-65.03362,Crustáceos,Langostino,Langostino,175</t>
  </si>
  <si>
    <t>2019-05,Congeladores tangoneros,Puerto Madryn,Chubut,26,Biedma,26007,-42.723398,-65.03362,Peces,Merluza hubbsi,Merluza hubbsi S41,11383</t>
  </si>
  <si>
    <t>2019-05,Costeros,Río Salado,Buenos Aires,06,Castelli,06168,-35.745949,-57.380561,Peces,Corvina blanca,Variado costero,2099</t>
  </si>
  <si>
    <t>2019-05,Rada o ría,Río Salado,Buenos Aires,06,Castelli,06168,-35.745949,-57.380561,Peces,Corvina blanca,Variado costero,215</t>
  </si>
  <si>
    <t>2019-05,Rada o ría,Río Salado,Buenos Aires,06,Castelli,06168,-35.745949,-57.380561,Peces,Pescadilla real,Variado costero,56502</t>
  </si>
  <si>
    <t>2019-05,Costeros,Rosales,Buenos Aires,06,Coronel de Marina Leonardo Rosales,06182,-38.89977,-62.079012,Crustáceos,Camarón,otras especies,1440</t>
  </si>
  <si>
    <t>2019-05,Costeros,Rosales,Buenos Aires,06,Coronel de Marina Leonardo Rosales,06182,-38.89977,-62.079012,Crustáceos,Langostino,Langostino,4435</t>
  </si>
  <si>
    <t>2019-05,Costeros,San Antonio Este,Río Negro,62,San Antonio,62077,-40.79875,-64.883536,Peces,Cazón,otras especies,250</t>
  </si>
  <si>
    <t>2019-05,Costeros,San Antonio Este,Río Negro,62,San Antonio,62077,-40.79875,-64.883536,Peces,Gatuzo,otras especies,2490</t>
  </si>
  <si>
    <t>2019-05,Costeros,San Antonio Este,Río Negro,62,San Antonio,62077,-40.79875,-64.883536,Peces,Lenguados nep,otras especies,240</t>
  </si>
  <si>
    <t>2019-05,Costeros,San Antonio Este,Río Negro,62,San Antonio,62077,-40.79875,-64.883536,Peces,Merluza de cola,Merluza de cola,126</t>
  </si>
  <si>
    <t>2019-05,Costeros,San Antonio Este,Río Negro,62,San Antonio,62077,-40.79875,-64.883536,Peces,Merluza hubbsi,Merluza hubbsi GSM,4389</t>
  </si>
  <si>
    <t>2019-05,Costeros,San Antonio Este,Río Negro,62,San Antonio,62077,-40.79875,-64.883536,Peces,Mero,otras especies,2911</t>
  </si>
  <si>
    <t>2019-05,Costeros,San Antonio Este,Río Negro,62,San Antonio,62077,-40.79875,-64.883536,Peces,Pez gallo,otras especies,61</t>
  </si>
  <si>
    <t>2019-05,Costeros,San Antonio Este,Río Negro,62,San Antonio,62077,-40.79875,-64.883536,Peces,Pez ángel,otras especies,960</t>
  </si>
  <si>
    <t>2019-05,Costeros,San Antonio Este,Río Negro,62,San Antonio,62077,-40.79875,-64.883536,Peces,Rayas nep,Rayas (sin V. Cost),16312</t>
  </si>
  <si>
    <t>2019-05,Costeros,San Antonio Este,Río Negro,62,San Antonio,62077,-40.79875,-64.883536,Peces,Salmón de mar,otras especies,535</t>
  </si>
  <si>
    <t>2019-05,Costeros,San Antonio Este,Río Negro,62,San Antonio,62077,-40.79875,-64.883536,Peces,Tiburones nep,otras especies,347</t>
  </si>
  <si>
    <t>2019-05,Fresqueros,San Antonio Este,Río Negro,62,San Antonio,62077,-40.79875,-64.883536,Moluscos,Calamar Illex,Calamar Illex,1312</t>
  </si>
  <si>
    <t>2019-05,Fresqueros,San Antonio Este,Río Negro,62,San Antonio,62077,-40.79875,-64.883536,Peces,Gatuzo,otras especies,15624</t>
  </si>
  <si>
    <t>2019-05,Fresqueros,San Antonio Este,Río Negro,62,San Antonio,62077,-40.79875,-64.883536,Peces,Merluza hubbsi,Merluza hubbsi GSM,480</t>
  </si>
  <si>
    <t>2019-05,Fresqueros,San Antonio Este,Río Negro,62,San Antonio,62077,-40.79875,-64.883536,Peces,Mero,otras especies,11402</t>
  </si>
  <si>
    <t>2019-05,Fresqueros,San Antonio Este,Río Negro,62,San Antonio,62077,-40.79875,-64.883536,Peces,Otras especies de peces,otras especies,832</t>
  </si>
  <si>
    <t>2019-05,Fresqueros,San Antonio Este,Río Negro,62,San Antonio,62077,-40.79875,-64.883536,Peces,Pez gallo,otras especies,15515</t>
  </si>
  <si>
    <t>2019-05,Fresqueros,San Antonio Este,Río Negro,62,San Antonio,62077,-40.79875,-64.883536,Peces,Salmón de mar,otras especies,68</t>
  </si>
  <si>
    <t>2019-05,Costeros,San Antonio Oeste,Río Negro,62,San Antonio,62077,-40.725698,-64.934194,Crustáceos,Langostino,Langostino,64</t>
  </si>
  <si>
    <t>2019-05,Costeros,San Antonio Oeste,Río Negro,62,San Antonio,62077,-40.725698,-64.934194,Moluscos,Calamar Illex,Calamar Illex,1276</t>
  </si>
  <si>
    <t>2019-05,Costeros,San Antonio Oeste,Río Negro,62,San Antonio,62077,-40.725698,-64.934194,Peces,Cazón,otras especies,32</t>
  </si>
  <si>
    <t>2019-05,Costeros,San Antonio Oeste,Río Negro,62,San Antonio,62077,-40.725698,-64.934194,Peces,Gatuzo,otras especies,295</t>
  </si>
  <si>
    <t>2019-05,Costeros,San Antonio Oeste,Río Negro,62,San Antonio,62077,-40.725698,-64.934194,Peces,Lenguados nep,otras especies,576</t>
  </si>
  <si>
    <t>2019-05,Costeros,San Antonio Oeste,Río Negro,62,San Antonio,62077,-40.725698,-64.934194,Peces,Merluza hubbsi,Merluza hubbsi GSM,8994</t>
  </si>
  <si>
    <t>2019-05,Costeros,San Antonio Oeste,Río Negro,62,San Antonio,62077,-40.725698,-64.934194,Peces,Mero,otras especies,1590</t>
  </si>
  <si>
    <t>2019-05,Costeros,San Antonio Oeste,Río Negro,62,San Antonio,62077,-40.725698,-64.934194,Peces,Otras especies de peces,otras especies,160</t>
  </si>
  <si>
    <t>2019-05,Costeros,San Antonio Oeste,Río Negro,62,San Antonio,62077,-40.725698,-64.934194,Peces,Palometa,otras especies,8576</t>
  </si>
  <si>
    <t>2019-05,Costeros,San Antonio Oeste,Río Negro,62,San Antonio,62077,-40.725698,-64.934194,Peces,Pez gallo,otras especies,700</t>
  </si>
  <si>
    <t>2019-05,Costeros,San Antonio Oeste,Río Negro,62,San Antonio,62077,-40.725698,-64.934194,Peces,Pez palo,otras especies,8789</t>
  </si>
  <si>
    <t>2019-05,Costeros,San Antonio Oeste,Río Negro,62,San Antonio,62077,-40.725698,-64.934194,Peces,Pez ángel,otras especies,1645</t>
  </si>
  <si>
    <t>2019-05,Costeros,San Antonio Oeste,Río Negro,62,San Antonio,62077,-40.725698,-64.934194,Peces,Raya hocicuda / picuda,Rayas (sin V. Cost),19971</t>
  </si>
  <si>
    <t>2019-05,Costeros,San Antonio Oeste,Río Negro,62,San Antonio,62077,-40.725698,-64.934194,Peces,Raya marmolada,Rayas (sin V. Cost),600</t>
  </si>
  <si>
    <t>2019-05,Costeros,San Antonio Oeste,Río Negro,62,San Antonio,62077,-40.725698,-64.934194,Peces,Rayas nep,Rayas (sin V. Cost),204</t>
  </si>
  <si>
    <t>2019-05,Costeros,San Antonio Oeste,Río Negro,62,San Antonio,62077,-40.725698,-64.934194,Peces,Salmón de mar,otras especies,1799</t>
  </si>
  <si>
    <t>2019-05,Rada o ría,San Antonio Oeste,Río Negro,62,San Antonio,62077,-40.725698,-64.934194,Crustáceos,Langostino,Langostino,170</t>
  </si>
  <si>
    <t>2019-05,Rada o ría,San Antonio Oeste,Río Negro,62,San Antonio,62077,-40.725698,-64.934194,Peces,Cazón,otras especies,2096</t>
  </si>
  <si>
    <t>2019-05,Rada o ría,San Antonio Oeste,Río Negro,62,San Antonio,62077,-40.725698,-64.934194,Peces,Gatuzo,otras especies,10790</t>
  </si>
  <si>
    <t>2019-05,Rada o ría,San Antonio Oeste,Río Negro,62,San Antonio,62077,-40.725698,-64.934194,Peces,Lenguados nep,otras especies,10215</t>
  </si>
  <si>
    <t>2019-05,Rada o ría,San Antonio Oeste,Río Negro,62,San Antonio,62077,-40.725698,-64.934194,Peces,Merluza hubbsi,Merluza hubbsi GSM,47991</t>
  </si>
  <si>
    <t>2019-05,Rada o ría,San Antonio Oeste,Río Negro,62,San Antonio,62077,-40.725698,-64.934194,Peces,Mero,otras especies,380</t>
  </si>
  <si>
    <t>2019-05,Rada o ría,San Antonio Oeste,Río Negro,62,San Antonio,62077,-40.725698,-64.934194,Peces,Otras especies de peces,otras especies,58</t>
  </si>
  <si>
    <t>2019-05,Rada o ría,San Antonio Oeste,Río Negro,62,San Antonio,62077,-40.725698,-64.934194,Peces,Palometa,otras especies,4656</t>
  </si>
  <si>
    <t>2019-05,Rada o ría,San Antonio Oeste,Río Negro,62,San Antonio,62077,-40.725698,-64.934194,Peces,Pez gallo,otras especies,276</t>
  </si>
  <si>
    <t>2019-05,Rada o ría,San Antonio Oeste,Río Negro,62,San Antonio,62077,-40.725698,-64.934194,Peces,Pez ángel,otras especies,63844</t>
  </si>
  <si>
    <t>2019-05,Rada o ría,San Antonio Oeste,Río Negro,62,San Antonio,62077,-40.725698,-64.934194,Peces,Raya hocicuda / picuda,Rayas (sin V. Cost),90</t>
  </si>
  <si>
    <t>2019-05,Rada o ría,San Antonio Oeste,Río Negro,62,San Antonio,62077,-40.725698,-64.934194,Peces,Raya marrón oscuro,Rayas (sin V. Cost),18</t>
  </si>
  <si>
    <t>2019-05,Rada o ría,San Antonio Oeste,Río Negro,62,San Antonio,62077,-40.725698,-64.934194,Peces,Rayas nep,Rayas (sin V. Cost),2912</t>
  </si>
  <si>
    <t>2019-05,Rada o ría,San Antonio Oeste,Río Negro,62,San Antonio,62077,-40.725698,-64.934194,Peces,Salmón de mar,otras especies,2176</t>
  </si>
  <si>
    <t>2019-05,Rada o ría,San Clemente del Tuyú,Buenos Aires,06,La Costa,06420,-36.342328,-56.746143,Peces,Corvina blanca,Variado costero,662</t>
  </si>
  <si>
    <t>2019-05,Rada o ría,San Clemente del Tuyú,Buenos Aires,06,La Costa,06420,-36.342328,-56.746143,Peces,Lisa,Variado costero,127184</t>
  </si>
  <si>
    <t>2019-05,Rada o ría,San Clemente del Tuyú,Buenos Aires,06,La Costa,06420,-36.342328,-56.746143,Peces,Otras especies de peces,otras especies,128</t>
  </si>
  <si>
    <t>2019-05,Rada o ría,San Clemente del Tuyú,Buenos Aires,06,La Costa,06420,-36.342328,-56.746143,Peces,Palometa,Variado costero,996</t>
  </si>
  <si>
    <t>2019-05,Rada o ría,San Clemente del Tuyú,Buenos Aires,06,La Costa,06420,-36.342328,-56.746143,Peces,Pescadilla,Variado costero,32</t>
  </si>
  <si>
    <t>2019-05,Rada o ría,San Clemente del Tuyú,Buenos Aires,06,La Costa,06420,-36.342328,-56.746143,Peces,Pescadilla real,Variado costero,41898</t>
  </si>
  <si>
    <t>2019-05,Congeladores arrastreros,Ushuaia,Tierra del Fuego,94,Ushuaia,94015,-54.808106,-68.304301,Peces,Abadejo,Abadejo,192</t>
  </si>
  <si>
    <t>2019-05,Congeladores arrastreros,Ushuaia,Tierra del Fuego,94,Ushuaia,94015,-54.808106,-68.304301,Peces,Bacalao austral,otras especies,6578</t>
  </si>
  <si>
    <t>2019-05,Congeladores arrastreros,Ushuaia,Tierra del Fuego,94,Ushuaia,94015,-54.808106,-68.304301,Peces,Granadero,otras especies,900</t>
  </si>
  <si>
    <t>2019-05,Congeladores arrastreros,Ushuaia,Tierra del Fuego,94,Ushuaia,94015,-54.808106,-68.304301,Peces,Merluza austral,otras especies,815</t>
  </si>
  <si>
    <t>2019-05,Congeladores arrastreros,Ushuaia,Tierra del Fuego,94,Ushuaia,94015,-54.808106,-68.304301,Peces,Merluza de cola,Merluza de cola,738</t>
  </si>
  <si>
    <t>2019-05,Congeladores arrastreros,Ushuaia,Tierra del Fuego,94,Ushuaia,94015,-54.808106,-68.304301,Peces,Merluza hubbsi,Merluza hubbsi S41,24834</t>
  </si>
  <si>
    <t>2019-05,Congeladores arrastreros,Ushuaia,Tierra del Fuego,94,Ushuaia,94015,-54.808106,-68.304301,Peces,Merluza negra,Merluza negra,4706</t>
  </si>
  <si>
    <t>2019-05,Congeladores arrastreros,Ushuaia,Tierra del Fuego,94,Ushuaia,94015,-54.808106,-68.304301,Peces,Otras especies de peces,otras especies,634</t>
  </si>
  <si>
    <t>2019-05,Congeladores arrastreros,Ushuaia,Tierra del Fuego,94,Ushuaia,94015,-54.808106,-68.304301,Peces,Polaca,Polaca,812</t>
  </si>
  <si>
    <t>2019-05,Congeladores arrastreros,Ushuaia,Tierra del Fuego,94,Ushuaia,94015,-54.808106,-68.304301,Peces,Rayas nep,Rayas (sin V. Cost),1356</t>
  </si>
  <si>
    <t>2019-05,Congeladores arrastreros,Ushuaia,Tierra del Fuego,94,Ushuaia,94015,-54.808106,-68.304301,Peces,Savorín,otras especies,1672</t>
  </si>
  <si>
    <t>2019-06,Rada o ría,Bahía Blanca,Buenos Aires,06,Bahía Blanca,06056,-38.789246,-62.272499,Crustáceos,Camarón,otras especies,5401</t>
  </si>
  <si>
    <t>2019-06,Rada o ría,Bahía Blanca,Buenos Aires,06,Bahía Blanca,06056,-38.789246,-62.272499,Crustáceos,Langostino,Langostino,273</t>
  </si>
  <si>
    <t>2019-06,Costeros,Caleta Cordova,Chubut,26,Escalante,26021,-45.748762,-67.377537,Peces,Merluza hubbsi,Merluza hubbsi S41,460141</t>
  </si>
  <si>
    <t>2019-06,Costeros,Caleta Cordova,Chubut,26,Escalante,26021,-45.748762,-67.377537,Peces,Pez gallo,otras especies,42726</t>
  </si>
  <si>
    <t>2019-06,Costeros,Caleta Cordova,Chubut,26,Escalante,26021,-45.748762,-67.377537,Peces,Pez palo,otras especies,6724</t>
  </si>
  <si>
    <t>2019-06,Costeros,Caleta Cordova,Chubut,26,Escalante,26021,-45.748762,-67.377537,Peces,Raya cola corta,Rayas (sin V. Cost),612</t>
  </si>
  <si>
    <t>2019-06,Costeros,Caleta Cordova,Chubut,26,Escalante,26021,-45.748762,-67.377537,Peces,Raya hocicuda / picuda,Rayas (sin V. Cost),16026876</t>
  </si>
  <si>
    <t>2019-06,Costeros,Caleta Cordova,Chubut,26,Escalante,26021,-45.748762,-67.377537,Peces,Raya lisa,Rayas (sin V. Cost),41184</t>
  </si>
  <si>
    <t>2019-06,Congeladores tangoneros,Caleta Olivia / Paula,Santa Cruz,78,Deseado,78014,-46.436049,-67.514904,Crustáceos,Langostino,Langostino,8490</t>
  </si>
  <si>
    <t>2019-06,Congeladores tangoneros,Caleta Olivia / Paula,Santa Cruz,78,Deseado,78014,-46.436049,-67.514904,Peces,Merluza hubbsi,Merluza hubbsi S41,2569</t>
  </si>
  <si>
    <t>2019-06,Costeros,Caleta Olivia / Paula,Santa Cruz,78,Deseado,78014,-46.436049,-67.514904,Peces,Merluza hubbsi,Merluza hubbsi S41,7060</t>
  </si>
  <si>
    <t>2019-06,Fresqueros,Caleta Olivia / Paula,Santa Cruz,78,Deseado,78014,-46.436049,-67.514904,Crustáceos,Langostino,Langostino,3686</t>
  </si>
  <si>
    <t>2019-06,Fresqueros,Caleta Olivia / Paula,Santa Cruz,78,Deseado,78014,-46.436049,-67.514904,Peces,Merluza hubbsi,Merluza hubbsi S41,123</t>
  </si>
  <si>
    <t>2019-06,Fresqueros,Caleta Olivia / Paula,Santa Cruz,78,Deseado,78014,-46.436049,-67.514904,Peces,Raya hocicuda / picuda,Rayas (sin V. Cost),25628</t>
  </si>
  <si>
    <t>2019-06,Rada o ría,Caleta Olivia / Paula,Santa Cruz,78,Deseado,78014,-46.436049,-67.514904,Peces,Merluza hubbsi,Merluza hubbsi N41 ZEEA,2966</t>
  </si>
  <si>
    <t>2019-06,Rada o ría,Caleta Olivia / Paula,Santa Cruz,78,Deseado,78014,-46.436049,-67.514904,Peces,Merluza hubbsi,Merluza hubbsi S41,117576</t>
  </si>
  <si>
    <t>2019-06,Rada o ría,Caleta Olivia / Paula,Santa Cruz,78,Deseado,78014,-46.436049,-67.514904,Peces,Pez gallo,otras especies,5911766</t>
  </si>
  <si>
    <t>2019-06,Costeros,Camarones,Chubut,26,Florentino Ameghino,26028,-44.798941,-65.709705,Crustáceos,Langostino,Langostino,24</t>
  </si>
  <si>
    <t>2019-06,Fresqueros,Camarones,Chubut,26,Florentino Ameghino,26028,-44.798941,-65.709705,Crustáceos,Langostino,Langostino,34872</t>
  </si>
  <si>
    <t>2019-06,Congeladores tangoneros,Comodoro Rivadavia,Chubut,26,Escalante,26021,-45.862528,-67.46664,Crustáceos,Langostino,Langostino,502</t>
  </si>
  <si>
    <t>2019-06,Congeladores tangoneros,Comodoro Rivadavia,Chubut,26,Escalante,26021,-45.862528,-67.46664,Peces,Merluza hubbsi,Merluza hubbsi S41,244530</t>
  </si>
  <si>
    <t>2019-06,Costeros,Comodoro Rivadavia,Chubut,26,Escalante,26021,-45.862528,-67.46664,Crustáceos,Langostino,Langostino,2662</t>
  </si>
  <si>
    <t>2019-06,Costeros,Comodoro Rivadavia,Chubut,26,Escalante,26021,-45.862528,-67.46664,Peces,Merluza hubbsi,Merluza hubbsi S41,35998</t>
  </si>
  <si>
    <t>2019-06,Costeros,Comodoro Rivadavia,Chubut,26,Escalante,26021,-45.862528,-67.46664,Peces,Pez gallo,otras especies,365306</t>
  </si>
  <si>
    <t>2019-06,Costeros,Comodoro Rivadavia,Chubut,26,Escalante,26021,-45.862528,-67.46664,Peces,Rayas nep,Rayas (sin V. Cost),55828</t>
  </si>
  <si>
    <t>2019-06,Fresqueros,Comodoro Rivadavia,Chubut,26,Escalante,26021,-45.862528,-67.46664,Crustáceos,Langostino,Langostino,5888762</t>
  </si>
  <si>
    <t>2019-06,Fresqueros,Comodoro Rivadavia,Chubut,26,Escalante,26021,-45.862528,-67.46664,Peces,Merluza hubbsi,Merluza hubbsi S41,9826</t>
  </si>
  <si>
    <t>2019-06,Costeros,General Lavalle,Buenos Aires,06,General Lavalle,06336,-36.398453,-56.946467,Moluscos,Caracol,otras especies,310615</t>
  </si>
  <si>
    <t>2019-06,Costeros,General Lavalle,Buenos Aires,06,General Lavalle,06336,-36.398453,-56.946467,Peces,Anchoa de banco,Variado costero,1209</t>
  </si>
  <si>
    <t>2019-06,Costeros,General Lavalle,Buenos Aires,06,General Lavalle,06336,-36.398453,-56.946467,Peces,Brótola,Variado costero,18</t>
  </si>
  <si>
    <t>2019-06,Costeros,General Lavalle,Buenos Aires,06,General Lavalle,06336,-36.398453,-56.946467,Peces,Chucho,Variado costero,1358104</t>
  </si>
  <si>
    <t>2019-06,Costeros,General Lavalle,Buenos Aires,06,General Lavalle,06336,-36.398453,-56.946467,Peces,Congrio,Variado costero,8951</t>
  </si>
  <si>
    <t>2019-06,Costeros,General Lavalle,Buenos Aires,06,General Lavalle,06336,-36.398453,-56.946467,Peces,Corvina blanca,Variado costero,43396</t>
  </si>
  <si>
    <t>2019-06,Costeros,General Lavalle,Buenos Aires,06,General Lavalle,06336,-36.398453,-56.946467,Peces,Corvina negra,Variado costero,903563</t>
  </si>
  <si>
    <t>2019-06,Costeros,General Lavalle,Buenos Aires,06,General Lavalle,06336,-36.398453,-56.946467,Peces,Lenguados nep,Variado costero,129</t>
  </si>
  <si>
    <t>2019-06,Costeros,General Lavalle,Buenos Aires,06,General Lavalle,06336,-36.398453,-56.946467,Peces,Otras especies de peces,otras especies,211461</t>
  </si>
  <si>
    <t>2019-06,Costeros,General Lavalle,Buenos Aires,06,General Lavalle,06336,-36.398453,-56.946467,Peces,Palometa,Variado costero,24</t>
  </si>
  <si>
    <t>2019-06,Costeros,General Lavalle,Buenos Aires,06,General Lavalle,06336,-36.398453,-56.946467,Peces,Pargo,Variado costero,503103</t>
  </si>
  <si>
    <t>2019-06,Costeros,General Lavalle,Buenos Aires,06,General Lavalle,06336,-36.398453,-56.946467,Peces,Pescadilla,Variado costero,280</t>
  </si>
  <si>
    <t>2019-06,Costeros,General Lavalle,Buenos Aires,06,General Lavalle,06336,-36.398453,-56.946467,Peces,Pescadilla real,Variado costero,4743196</t>
  </si>
  <si>
    <t>2019-06,Costeros,General Lavalle,Buenos Aires,06,General Lavalle,06336,-36.398453,-56.946467,Peces,Pez sable,Variado costero,3709</t>
  </si>
  <si>
    <t>2019-06,Costeros,General Lavalle,Buenos Aires,06,General Lavalle,06336,-36.398453,-56.946467,Peces,Pez ángel,Variado costero,4841690</t>
  </si>
  <si>
    <t>2019-06,Costeros,General Lavalle,Buenos Aires,06,General Lavalle,06336,-36.398453,-56.946467,Peces,Rayas nep,Variado costero,5303</t>
  </si>
  <si>
    <t>2019-06,Rada o ría,General Lavalle,Buenos Aires,06,General Lavalle,06336,-36.398453,-56.946467,Moluscos,Caracol,otras especies,67332</t>
  </si>
  <si>
    <t>2019-06,Rada o ría,General Lavalle,Buenos Aires,06,General Lavalle,06336,-36.398453,-56.946467,Peces,Anchoa de banco,Variado costero,868314</t>
  </si>
  <si>
    <t>2019-06,Rada o ría,General Lavalle,Buenos Aires,06,General Lavalle,06336,-36.398453,-56.946467,Peces,Bagre,otras especies,75615</t>
  </si>
  <si>
    <t>2019-06,Rada o ría,General Lavalle,Buenos Aires,06,General Lavalle,06336,-36.398453,-56.946467,Peces,Brótola,Variado costero,210</t>
  </si>
  <si>
    <t>2019-06,Rada o ría,General Lavalle,Buenos Aires,06,General Lavalle,06336,-36.398453,-56.946467,Peces,Chucho,Variado costero,1750</t>
  </si>
  <si>
    <t>2019-06,Rada o ría,General Lavalle,Buenos Aires,06,General Lavalle,06336,-36.398453,-56.946467,Peces,Congrio,Variado costero,7530</t>
  </si>
  <si>
    <t>2019-06,Rada o ría,General Lavalle,Buenos Aires,06,General Lavalle,06336,-36.398453,-56.946467,Peces,Congrio de profundidad,otras especies,175</t>
  </si>
  <si>
    <t>2019-06,Rada o ría,General Lavalle,Buenos Aires,06,General Lavalle,06336,-36.398453,-56.946467,Peces,Corvina blanca,Variado costero,200776</t>
  </si>
  <si>
    <t>2019-06,Rada o ría,General Lavalle,Buenos Aires,06,General Lavalle,06336,-36.398453,-56.946467,Peces,Corvina negra,Variado costero,513857</t>
  </si>
  <si>
    <t>2019-06,Rada o ría,General Lavalle,Buenos Aires,06,General Lavalle,06336,-36.398453,-56.946467,Peces,Lenguados nep,Variado costero,10416</t>
  </si>
  <si>
    <t>2019-06,Rada o ría,General Lavalle,Buenos Aires,06,General Lavalle,06336,-36.398453,-56.946467,Peces,Lisa,Variado costero,1023792</t>
  </si>
  <si>
    <t>2019-06,Rada o ría,General Lavalle,Buenos Aires,06,General Lavalle,06336,-36.398453,-56.946467,Peces,Mero,Variado costero,4838</t>
  </si>
  <si>
    <t>2019-06,Rada o ría,General Lavalle,Buenos Aires,06,General Lavalle,06336,-36.398453,-56.946467,Peces,Otras especies de peces,otras especies,712</t>
  </si>
  <si>
    <t>2019-06,Rada o ría,General Lavalle,Buenos Aires,06,General Lavalle,06336,-36.398453,-56.946467,Peces,Palometa,Variado costero,50</t>
  </si>
  <si>
    <t>2019-06,Rada o ría,General Lavalle,Buenos Aires,06,General Lavalle,06336,-36.398453,-56.946467,Peces,Pargo,Variado costero,3160</t>
  </si>
  <si>
    <t>2019-06,Rada o ría,General Lavalle,Buenos Aires,06,General Lavalle,06336,-36.398453,-56.946467,Peces,Pescadilla,Variado costero,10</t>
  </si>
  <si>
    <t>2019-06,Rada o ría,General Lavalle,Buenos Aires,06,General Lavalle,06336,-36.398453,-56.946467,Peces,Pescadilla real,Variado costero,250</t>
  </si>
  <si>
    <t>2019-06,Rada o ría,General Lavalle,Buenos Aires,06,General Lavalle,06336,-36.398453,-56.946467,Peces,Pez sable,Variado costero,70</t>
  </si>
  <si>
    <t>2019-06,Rada o ría,General Lavalle,Buenos Aires,06,General Lavalle,06336,-36.398453,-56.946467,Peces,Pez ángel,Variado costero,39414</t>
  </si>
  <si>
    <t>2019-06,Rada o ría,General Lavalle,Buenos Aires,06,General Lavalle,06336,-36.398453,-56.946467,Peces,Raya marmolada,Variado costero,1190</t>
  </si>
  <si>
    <t>2019-06,Rada o ría,General Lavalle,Buenos Aires,06,General Lavalle,06336,-36.398453,-56.946467,Peces,Rayas nep,Variado costero,100</t>
  </si>
  <si>
    <t>2019-06,Rada o ría,General Lavalle,Buenos Aires,06,General Lavalle,06336,-36.398453,-56.946467,Peces,Saraca,Variado costero,340</t>
  </si>
  <si>
    <t>2019-06,Congeladores arrastreros,Mar del Plata,Buenos Aires,06,General Pueyrredon,06357,-38.04915,-57.536848,Moluscos,Calamar Illex,Calamar Illex,110</t>
  </si>
  <si>
    <t>2019-06,Congeladores arrastreros,Mar del Plata,Buenos Aires,06,General Pueyrredon,06357,-38.04915,-57.536848,Moluscos,Calamar Loligo,otras especies,140</t>
  </si>
  <si>
    <t>2019-06,Congeladores arrastreros,Mar del Plata,Buenos Aires,06,General Pueyrredon,06357,-38.04915,-57.536848,Moluscos,Vieira (callos),Vieira (callos),21700</t>
  </si>
  <si>
    <t>2019-06,Congeladores arrastreros,Mar del Plata,Buenos Aires,06,General Pueyrredon,06357,-38.04915,-57.536848,Peces,Abadejo,Abadejo,4280</t>
  </si>
  <si>
    <t>2019-06,Congeladores arrastreros,Mar del Plata,Buenos Aires,06,General Pueyrredon,06357,-38.04915,-57.536848,Peces,Bacalao austral,otras especies,10</t>
  </si>
  <si>
    <t>2019-06,Congeladores arrastreros,Mar del Plata,Buenos Aires,06,General Pueyrredon,06357,-38.04915,-57.536848,Peces,Merluza de cola,Merluza de cola,180</t>
  </si>
  <si>
    <t>2019-06,Congeladores arrastreros,Mar del Plata,Buenos Aires,06,General Pueyrredon,06357,-38.04915,-57.536848,Peces,Merluza hubbsi,Merluza hubbsi S41,3200</t>
  </si>
  <si>
    <t>2019-06,Congeladores arrastreros,Mar del Plata,Buenos Aires,06,General Pueyrredon,06357,-38.04915,-57.536848,Peces,Pampanito,otras especies,1296</t>
  </si>
  <si>
    <t>2019-06,Congeladores arrastreros,Mar del Plata,Buenos Aires,06,General Pueyrredon,06357,-38.04915,-57.536848,Peces,Papafigo,otras especies,3396</t>
  </si>
  <si>
    <t>2019-06,Congeladores arrastreros,Mar del Plata,Buenos Aires,06,General Pueyrredon,06357,-38.04915,-57.536848,Peces,Raya hocicuda / picuda,Rayas (sin V. Cost),21227</t>
  </si>
  <si>
    <t>2019-06,Congeladores arrastreros,Mar del Plata,Buenos Aires,06,General Pueyrredon,06357,-38.04915,-57.536848,Peces,Rayas nep,Rayas (sin V. Cost),58</t>
  </si>
  <si>
    <t>2019-06,Congeladores arrastreros,Mar del Plata,Buenos Aires,06,General Pueyrredon,06357,-38.04915,-57.536848,Peces,Rubio,otras especies,7462</t>
  </si>
  <si>
    <t>2019-06,Congeladores tangoneros,Mar del Plata,Buenos Aires,06,General Pueyrredon,06357,-38.04915,-57.536848,Crustáceos,Langostino,Langostino,108544</t>
  </si>
  <si>
    <t>2019-06,Congeladores tangoneros,Mar del Plata,Buenos Aires,06,General Pueyrredon,06357,-38.04915,-57.536848,Peces,Merluza hubbsi,Merluza hubbsi S41,93</t>
  </si>
  <si>
    <t>2019-06,Costeros,Mar del Plata,Buenos Aires,06,General Pueyrredon,06357,-38.04915,-57.536848,Moluscos,Calamar Illex,Calamar Illex,2199</t>
  </si>
  <si>
    <t>2019-06,Costeros,Mar del Plata,Buenos Aires,06,General Pueyrredon,06357,-38.04915,-57.536848,Peces,Abadejo,Abadejo,33</t>
  </si>
  <si>
    <t>2019-06,Costeros,Mar del Plata,Buenos Aires,06,General Pueyrredon,06357,-38.04915,-57.536848,Peces,Anchoa de banco,Variado costero,470</t>
  </si>
  <si>
    <t>2019-06,Costeros,Mar del Plata,Buenos Aires,06,General Pueyrredon,06357,-38.04915,-57.536848,Peces,Bagre,otras especies,6472</t>
  </si>
  <si>
    <t>2019-06,Costeros,Mar del Plata,Buenos Aires,06,General Pueyrredon,06357,-38.04915,-57.536848,Peces,Besugo,otras especies,658417</t>
  </si>
  <si>
    <t>2019-06,Costeros,Mar del Plata,Buenos Aires,06,General Pueyrredon,06357,-38.04915,-57.536848,Peces,Besugo,Variado costero,24285</t>
  </si>
  <si>
    <t>2019-06,Costeros,Mar del Plata,Buenos Aires,06,General Pueyrredon,06357,-38.04915,-57.536848,Peces,Brótola,otras especies,88489</t>
  </si>
  <si>
    <t>2019-06,Costeros,Mar del Plata,Buenos Aires,06,General Pueyrredon,06357,-38.04915,-57.536848,Peces,Brótola,Variado costero,16322</t>
  </si>
  <si>
    <t>2019-06,Costeros,Mar del Plata,Buenos Aires,06,General Pueyrredon,06357,-38.04915,-57.536848,Peces,Chernia,otras especies,109021</t>
  </si>
  <si>
    <t>2019-06,Costeros,Mar del Plata,Buenos Aires,06,General Pueyrredon,06357,-38.04915,-57.536848,Peces,Congrio,Variado costero,96669</t>
  </si>
  <si>
    <t>2019-06,Costeros,Mar del Plata,Buenos Aires,06,General Pueyrredon,06357,-38.04915,-57.536848,Peces,Corvina blanca,otras especies,20705</t>
  </si>
  <si>
    <t>2019-06,Costeros,Mar del Plata,Buenos Aires,06,General Pueyrredon,06357,-38.04915,-57.536848,Peces,Corvina blanca,Variado costero,61198</t>
  </si>
  <si>
    <t>2019-06,Costeros,Mar del Plata,Buenos Aires,06,General Pueyrredon,06357,-38.04915,-57.536848,Peces,Gatuzo,otras especies,4725</t>
  </si>
  <si>
    <t>2019-06,Costeros,Mar del Plata,Buenos Aires,06,General Pueyrredon,06357,-38.04915,-57.536848,Peces,Gatuzo,Variado costero,28384</t>
  </si>
  <si>
    <t>2019-06,Costeros,Mar del Plata,Buenos Aires,06,General Pueyrredon,06357,-38.04915,-57.536848,Peces,Lenguados nep,otras especies,6706</t>
  </si>
  <si>
    <t>2019-06,Costeros,Mar del Plata,Buenos Aires,06,General Pueyrredon,06357,-38.04915,-57.536848,Peces,Lenguados nep,Variado costero,68</t>
  </si>
  <si>
    <t>2019-06,Costeros,Mar del Plata,Buenos Aires,06,General Pueyrredon,06357,-38.04915,-57.536848,Peces,Merluza hubbsi,Merluza hubbsi N41 CTMFM,481</t>
  </si>
  <si>
    <t>2019-06,Costeros,Mar del Plata,Buenos Aires,06,General Pueyrredon,06357,-38.04915,-57.536848,Peces,Merluza hubbsi,Merluza hubbsi N41 ZEEA,6361</t>
  </si>
  <si>
    <t>2019-06,Costeros,Mar del Plata,Buenos Aires,06,General Pueyrredon,06357,-38.04915,-57.536848,Peces,Merluza hubbsi,Merluza hubbsi S41,13290</t>
  </si>
  <si>
    <t>2019-06,Costeros,Mar del Plata,Buenos Aires,06,General Pueyrredon,06357,-38.04915,-57.536848,Peces,Mero,otras especies,730234</t>
  </si>
  <si>
    <t>2019-06,Costeros,Mar del Plata,Buenos Aires,06,General Pueyrredon,06357,-38.04915,-57.536848,Peces,Mero,Variado costero,180</t>
  </si>
  <si>
    <t>2019-06,Costeros,Mar del Plata,Buenos Aires,06,General Pueyrredon,06357,-38.04915,-57.536848,Peces,Palometa,Variado costero,6493</t>
  </si>
  <si>
    <t>2019-06,Costeros,Mar del Plata,Buenos Aires,06,General Pueyrredon,06357,-38.04915,-57.536848,Peces,Pampanito,Variado costero,3803</t>
  </si>
  <si>
    <t>2019-06,Costeros,Mar del Plata,Buenos Aires,06,General Pueyrredon,06357,-38.04915,-57.536848,Peces,Papafigo,otras especies,31029</t>
  </si>
  <si>
    <t>2019-06,Costeros,Mar del Plata,Buenos Aires,06,General Pueyrredon,06357,-38.04915,-57.536848,Peces,Pargo,Variado costero,141147</t>
  </si>
  <si>
    <t>2019-06,Costeros,Mar del Plata,Buenos Aires,06,General Pueyrredon,06357,-38.04915,-57.536848,Peces,Pescadilla,otras especies,53135</t>
  </si>
  <si>
    <t>2019-06,Costeros,Mar del Plata,Buenos Aires,06,General Pueyrredon,06357,-38.04915,-57.536848,Peces,Pescadilla,Variado costero,5926</t>
  </si>
  <si>
    <t>2019-06,Costeros,Mar del Plata,Buenos Aires,06,General Pueyrredon,06357,-38.04915,-57.536848,Peces,Pescadilla real,otras especies,52757</t>
  </si>
  <si>
    <t>2019-06,Costeros,Mar del Plata,Buenos Aires,06,General Pueyrredon,06357,-38.04915,-57.536848,Peces,Pescadilla real,Variado costero,50333</t>
  </si>
  <si>
    <t>2019-06,Costeros,Mar del Plata,Buenos Aires,06,General Pueyrredon,06357,-38.04915,-57.536848,Peces,Pez gallo,Variado costero,151450</t>
  </si>
  <si>
    <t>2019-06,Costeros,Mar del Plata,Buenos Aires,06,General Pueyrredon,06357,-38.04915,-57.536848,Peces,Pez palo,otras especies,6533</t>
  </si>
  <si>
    <t>2019-06,Costeros,Mar del Plata,Buenos Aires,06,General Pueyrredon,06357,-38.04915,-57.536848,Peces,Pez palo,Variado costero,3926</t>
  </si>
  <si>
    <t>2019-06,Costeros,Mar del Plata,Buenos Aires,06,General Pueyrredon,06357,-38.04915,-57.536848,Peces,Pez sable,Variado costero,19572</t>
  </si>
  <si>
    <t>2019-06,Costeros,Mar del Plata,Buenos Aires,06,General Pueyrredon,06357,-38.04915,-57.536848,Peces,Pez ángel,otras especies,3593</t>
  </si>
  <si>
    <t>2019-06,Costeros,Mar del Plata,Buenos Aires,06,General Pueyrredon,06357,-38.04915,-57.536848,Peces,Pez ángel,Variado costero,24032</t>
  </si>
  <si>
    <t>2019-06,Costeros,Mar del Plata,Buenos Aires,06,General Pueyrredon,06357,-38.04915,-57.536848,Peces,Rayas nep,Rayas (sin V. Cost),34773</t>
  </si>
  <si>
    <t>2019-06,Costeros,Mar del Plata,Buenos Aires,06,General Pueyrredon,06357,-38.04915,-57.536848,Peces,Rayas nep,Variado costero,12000</t>
  </si>
  <si>
    <t>2019-06,Costeros,Mar del Plata,Buenos Aires,06,General Pueyrredon,06357,-38.04915,-57.536848,Peces,Salmonete,otras especies,245</t>
  </si>
  <si>
    <t>2019-06,Costeros,Mar del Plata,Buenos Aires,06,General Pueyrredon,06357,-38.04915,-57.536848,Peces,Salmón de mar,otras especies,93788</t>
  </si>
  <si>
    <t>2019-06,Costeros,Mar del Plata,Buenos Aires,06,General Pueyrredon,06357,-38.04915,-57.536848,Peces,Salmón de mar,Variado costero,38903</t>
  </si>
  <si>
    <t>2019-06,Costeros,Mar del Plata,Buenos Aires,06,General Pueyrredon,06357,-38.04915,-57.536848,Peces,Tiburones nep,otras especies,1483</t>
  </si>
  <si>
    <t>2019-06,Costeros,Mar del Plata,Buenos Aires,06,General Pueyrredon,06357,-38.04915,-57.536848,Peces,Tiburones nep,Variado costero,33</t>
  </si>
  <si>
    <t>2019-06,Fresqueros,Mar del Plata,Buenos Aires,06,General Pueyrredon,06357,-38.04915,-57.536848,Moluscos,Calamar Illex,Calamar Illex,4800</t>
  </si>
  <si>
    <t>2019-06,Fresqueros,Mar del Plata,Buenos Aires,06,General Pueyrredon,06357,-38.04915,-57.536848,Peces,Abadejo,Abadejo,175</t>
  </si>
  <si>
    <t>2019-06,Fresqueros,Mar del Plata,Buenos Aires,06,General Pueyrredon,06357,-38.04915,-57.536848,Peces,Anchoa de banco,Variado costero,630</t>
  </si>
  <si>
    <t>2019-06,Fresqueros,Mar del Plata,Buenos Aires,06,General Pueyrredon,06357,-38.04915,-57.536848,Peces,Bacalao austral,otras especies,28000</t>
  </si>
  <si>
    <t>2019-06,Fresqueros,Mar del Plata,Buenos Aires,06,General Pueyrredon,06357,-38.04915,-57.536848,Peces,Besugo,Variado costero,490</t>
  </si>
  <si>
    <t>2019-06,Fresqueros,Mar del Plata,Buenos Aires,06,General Pueyrredon,06357,-38.04915,-57.536848,Peces,Corvina blanca,Variado costero,665</t>
  </si>
  <si>
    <t>2019-06,Fresqueros,Mar del Plata,Buenos Aires,06,General Pueyrredon,06357,-38.04915,-57.536848,Peces,Gatuzo,otras especies,105</t>
  </si>
  <si>
    <t>2019-06,Fresqueros,Mar del Plata,Buenos Aires,06,General Pueyrredon,06357,-38.04915,-57.536848,Peces,Gatuzo,Variado costero,1822</t>
  </si>
  <si>
    <t>2019-06,Fresqueros,Mar del Plata,Buenos Aires,06,General Pueyrredon,06357,-38.04915,-57.536848,Peces,Lenguados nep,Variado costero,2690</t>
  </si>
  <si>
    <t>2019-06,Fresqueros,Mar del Plata,Buenos Aires,06,General Pueyrredon,06357,-38.04915,-57.536848,Peces,Merluza hubbsi,Merluza hubbsi N41 CTMFM,860</t>
  </si>
  <si>
    <t>2019-06,Fresqueros,Mar del Plata,Buenos Aires,06,General Pueyrredon,06357,-38.04915,-57.536848,Peces,Merluza hubbsi,Merluza hubbsi N41 ZEEA,1124</t>
  </si>
  <si>
    <t>2019-06,Fresqueros,Mar del Plata,Buenos Aires,06,General Pueyrredon,06357,-38.04915,-57.536848,Peces,Merluza hubbsi,Merluza hubbsi S41,95732</t>
  </si>
  <si>
    <t>2019-06,Fresqueros,Mar del Plata,Buenos Aires,06,General Pueyrredon,06357,-38.04915,-57.536848,Peces,Mero,otras especies,1546</t>
  </si>
  <si>
    <t>2019-06,Fresqueros,Mar del Plata,Buenos Aires,06,General Pueyrredon,06357,-38.04915,-57.536848,Peces,Mero,Variado costero,19775</t>
  </si>
  <si>
    <t>2019-06,Fresqueros,Mar del Plata,Buenos Aires,06,General Pueyrredon,06357,-38.04915,-57.536848,Peces,Papafigo,otras especies,5780</t>
  </si>
  <si>
    <t>2019-06,Fresqueros,Mar del Plata,Buenos Aires,06,General Pueyrredon,06357,-38.04915,-57.536848,Peces,Pescadilla,Variado costero,192</t>
  </si>
  <si>
    <t>2019-06,Fresqueros,Mar del Plata,Buenos Aires,06,General Pueyrredon,06357,-38.04915,-57.536848,Peces,Pescadilla real,Variado costero,182</t>
  </si>
  <si>
    <t>2019-06,Fresqueros,Mar del Plata,Buenos Aires,06,General Pueyrredon,06357,-38.04915,-57.536848,Peces,Pez gallo,otras especies,3704</t>
  </si>
  <si>
    <t>2019-06,Fresqueros,Mar del Plata,Buenos Aires,06,General Pueyrredon,06357,-38.04915,-57.536848,Peces,Pez palo,Variado costero,300</t>
  </si>
  <si>
    <t>2019-06,Fresqueros,Mar del Plata,Buenos Aires,06,General Pueyrredon,06357,-38.04915,-57.536848,Peces,Pez sable,Variado costero,360</t>
  </si>
  <si>
    <t>2019-06,Fresqueros,Mar del Plata,Buenos Aires,06,General Pueyrredon,06357,-38.04915,-57.536848,Peces,Pez ángel,otras especies,701855</t>
  </si>
  <si>
    <t>2019-06,Fresqueros,Mar del Plata,Buenos Aires,06,General Pueyrredon,06357,-38.04915,-57.536848,Peces,Pez ángel,Variado costero,327655</t>
  </si>
  <si>
    <t>2019-06,Fresqueros,Mar del Plata,Buenos Aires,06,General Pueyrredon,06357,-38.04915,-57.536848,Peces,Raya hocicuda / picuda,Rayas (sin V. Cost),205</t>
  </si>
  <si>
    <t>2019-06,Fresqueros,Mar del Plata,Buenos Aires,06,General Pueyrredon,06357,-38.04915,-57.536848,Peces,Rayas nep,Rayas (sin V. Cost),2114954</t>
  </si>
  <si>
    <t>2019-06,Fresqueros,Mar del Plata,Buenos Aires,06,General Pueyrredon,06357,-38.04915,-57.536848,Peces,Rayas nep,Variado costero,1203086</t>
  </si>
  <si>
    <t>2019-06,Fresqueros,Mar del Plata,Buenos Aires,06,General Pueyrredon,06357,-38.04915,-57.536848,Peces,Rubio,otras especies,101033</t>
  </si>
  <si>
    <t>2019-06,Fresqueros,Mar del Plata,Buenos Aires,06,General Pueyrredon,06357,-38.04915,-57.536848,Peces,Tiburones nep,otras especies,14289</t>
  </si>
  <si>
    <t>2019-06,Fresqueros,Mar del Plata,Buenos Aires,06,General Pueyrredon,06357,-38.04915,-57.536848,Peces,Tiburones nep,Variado costero,49313</t>
  </si>
  <si>
    <t>2019-06,Fresqueros,Mar del Plata,Buenos Aires,06,General Pueyrredon,06357,-38.04915,-57.536848,Peces,Tiburón gris,otras especies,542</t>
  </si>
  <si>
    <t>2019-06,Rada o ría,Mar del Plata,Buenos Aires,06,General Pueyrredon,06357,-38.04915,-57.536848,Peces,Anchoa de banco,Variado costero,1246</t>
  </si>
  <si>
    <t>2019-06,Rada o ría,Mar del Plata,Buenos Aires,06,General Pueyrredon,06357,-38.04915,-57.536848,Peces,Besugo,Variado costero,20454</t>
  </si>
  <si>
    <t>2019-06,Rada o ría,Mar del Plata,Buenos Aires,06,General Pueyrredon,06357,-38.04915,-57.536848,Peces,Brótola,Variado costero,102091</t>
  </si>
  <si>
    <t>2019-06,Rada o ría,Mar del Plata,Buenos Aires,06,General Pueyrredon,06357,-38.04915,-57.536848,Peces,Castañeta,Variado costero,438</t>
  </si>
  <si>
    <t>2019-06,Rada o ría,Mar del Plata,Buenos Aires,06,General Pueyrredon,06357,-38.04915,-57.536848,Peces,Corvina blanca,Variado costero,2262</t>
  </si>
  <si>
    <t>2019-06,Rada o ría,Mar del Plata,Buenos Aires,06,General Pueyrredon,06357,-38.04915,-57.536848,Peces,Gatuzo,Variado costero,4363</t>
  </si>
  <si>
    <t>2019-06,Rada o ría,Mar del Plata,Buenos Aires,06,General Pueyrredon,06357,-38.04915,-57.536848,Peces,Lenguados nep,Variado costero,1119550</t>
  </si>
  <si>
    <t>2019-06,Rada o ría,Mar del Plata,Buenos Aires,06,General Pueyrredon,06357,-38.04915,-57.536848,Peces,Merluza hubbsi,Merluza hubbsi N41 CTMFM,3933369</t>
  </si>
  <si>
    <t>2019-06,Rada o ría,Mar del Plata,Buenos Aires,06,General Pueyrredon,06357,-38.04915,-57.536848,Peces,Mero,Variado costero,5301925</t>
  </si>
  <si>
    <t>2019-06,Rada o ría,Mar del Plata,Buenos Aires,06,General Pueyrredon,06357,-38.04915,-57.536848,Peces,Otras especies de peces,otras especies,1213</t>
  </si>
  <si>
    <t>2019-06,Rada o ría,Mar del Plata,Buenos Aires,06,General Pueyrredon,06357,-38.04915,-57.536848,Peces,Palometa,Variado costero,3737</t>
  </si>
  <si>
    <t>2019-06,Rada o ría,Mar del Plata,Buenos Aires,06,General Pueyrredon,06357,-38.04915,-57.536848,Peces,Pargo,Variado costero,450</t>
  </si>
  <si>
    <t>2019-06,Rada o ría,Mar del Plata,Buenos Aires,06,General Pueyrredon,06357,-38.04915,-57.536848,Peces,Pescadilla,Variado costero,10678</t>
  </si>
  <si>
    <t>2019-06,Rada o ría,Mar del Plata,Buenos Aires,06,General Pueyrredon,06357,-38.04915,-57.536848,Peces,Pescadilla real,Variado costero,620</t>
  </si>
  <si>
    <t>2019-06,Rada o ría,Mar del Plata,Buenos Aires,06,General Pueyrredon,06357,-38.04915,-57.536848,Peces,Pez palo,Variado costero,442</t>
  </si>
  <si>
    <t>2019-06,Rada o ría,Mar del Plata,Buenos Aires,06,General Pueyrredon,06357,-38.04915,-57.536848,Peces,Pez sable,Variado costero,926</t>
  </si>
  <si>
    <t>2019-06,Rada o ría,Mar del Plata,Buenos Aires,06,General Pueyrredon,06357,-38.04915,-57.536848,Peces,Pez ángel,Variado costero,16464</t>
  </si>
  <si>
    <t>2019-06,Rada o ría,Mar del Plata,Buenos Aires,06,General Pueyrredon,06357,-38.04915,-57.536848,Peces,Rayas nep,Variado costero,31</t>
  </si>
  <si>
    <t>2019-06,Rada o ría,Mar del Plata,Buenos Aires,06,General Pueyrredon,06357,-38.04915,-57.536848,Peces,Salmonete,otras especies,1868</t>
  </si>
  <si>
    <t>2019-06,Rada o ría,Mar del Plata,Buenos Aires,06,General Pueyrredon,06357,-38.04915,-57.536848,Peces,Salmón de mar,Variado costero,2848</t>
  </si>
  <si>
    <t>2019-06,Rada o ría,Mar del Plata,Buenos Aires,06,General Pueyrredon,06357,-38.04915,-57.536848,Peces,Tiburones nep,Variado costero,704590</t>
  </si>
  <si>
    <t>2019-06,Rada o ría,Necochea / Quequén,Buenos Aires,06,Necochea,06581,-38.576184,-58.701949,Crustáceos,Cangrejo,otras especies,6795</t>
  </si>
  <si>
    <t>2019-06,Rada o ría,Necochea / Quequén,Buenos Aires,06,Necochea,06581,-38.576184,-58.701949,Moluscos,Calamar Loligo,otras especies,90</t>
  </si>
  <si>
    <t>2019-06,Rada o ría,Necochea / Quequén,Buenos Aires,06,Necochea,06581,-38.576184,-58.701949,Moluscos,Caracol,otras especies,216</t>
  </si>
  <si>
    <t>2019-06,Rada o ría,Necochea / Quequén,Buenos Aires,06,Necochea,06581,-38.576184,-58.701949,Moluscos,Pulpos nep,otras especies,1018</t>
  </si>
  <si>
    <t>2019-06,Rada o ría,Necochea / Quequén,Buenos Aires,06,Necochea,06581,-38.576184,-58.701949,Peces,Anchoa de banco,Variado costero,28</t>
  </si>
  <si>
    <t>2019-06,Rada o ría,Necochea / Quequén,Buenos Aires,06,Necochea,06581,-38.576184,-58.701949,Peces,Bagre,otras especies,70264</t>
  </si>
  <si>
    <t>2019-06,Rada o ría,Necochea / Quequén,Buenos Aires,06,Necochea,06581,-38.576184,-58.701949,Peces,Besugo,Variado costero,65590</t>
  </si>
  <si>
    <t>2019-06,Rada o ría,Necochea / Quequén,Buenos Aires,06,Necochea,06581,-38.576184,-58.701949,Peces,Brótola,Variado costero,132</t>
  </si>
  <si>
    <t>2019-06,Rada o ría,Necochea / Quequén,Buenos Aires,06,Necochea,06581,-38.576184,-58.701949,Peces,Congrio,Variado costero,627</t>
  </si>
  <si>
    <t>2019-06,Rada o ría,Necochea / Quequén,Buenos Aires,06,Necochea,06581,-38.576184,-58.701949,Peces,Corvina blanca,Variado costero,1656187</t>
  </si>
  <si>
    <t>2019-06,Rada o ría,Necochea / Quequén,Buenos Aires,06,Necochea,06581,-38.576184,-58.701949,Peces,Gatuzo,Variado costero,407</t>
  </si>
  <si>
    <t>2019-06,Rada o ría,Necochea / Quequén,Buenos Aires,06,Necochea,06581,-38.576184,-58.701949,Peces,Lenguados nep,Variado costero,87</t>
  </si>
  <si>
    <t>2019-06,Rada o ría,Necochea / Quequén,Buenos Aires,06,Necochea,06581,-38.576184,-58.701949,Peces,Merluza hubbsi,Merluza hubbsi N41 CTMFM,16346</t>
  </si>
  <si>
    <t>2019-06,Rada o ría,Necochea / Quequén,Buenos Aires,06,Necochea,06581,-38.576184,-58.701949,Peces,Mero,Variado costero,180</t>
  </si>
  <si>
    <t>2019-06,Rada o ría,Necochea / Quequén,Buenos Aires,06,Necochea,06581,-38.576184,-58.701949,Peces,Pescadilla,Variado costero,1020</t>
  </si>
  <si>
    <t>2019-06,Rada o ría,Necochea / Quequén,Buenos Aires,06,Necochea,06581,-38.576184,-58.701949,Peces,Pez gallo,Variado costero,139350</t>
  </si>
  <si>
    <t>2019-06,Rada o ría,Necochea / Quequén,Buenos Aires,06,Necochea,06581,-38.576184,-58.701949,Peces,Pez palo,Variado costero,5370</t>
  </si>
  <si>
    <t>2019-06,Rada o ría,Necochea / Quequén,Buenos Aires,06,Necochea,06581,-38.576184,-58.701949,Peces,Pez ángel,Variado costero,90</t>
  </si>
  <si>
    <t>2019-06,Rada o ría,Necochea / Quequén,Buenos Aires,06,Necochea,06581,-38.576184,-58.701949,Peces,Rayas nep,Variado costero,800</t>
  </si>
  <si>
    <t>2019-06,Rada o ría,Necochea / Quequén,Buenos Aires,06,Necochea,06581,-38.576184,-58.701949,Peces,Salmonete,otras especies,400</t>
  </si>
  <si>
    <t>2019-06,Rada o ría,Necochea / Quequén,Buenos Aires,06,Necochea,06581,-38.576184,-58.701949,Peces,Salmón de mar,Variado costero,36500</t>
  </si>
  <si>
    <t>2019-06,Rada o ría,Necochea / Quequén,Buenos Aires,06,Necochea,06581,-38.576184,-58.701949,Peces,Tiburones nep,Variado costero,53657</t>
  </si>
  <si>
    <t>2019-06,Costeros,otros puertos Buenos Aires,Buenos Aires,06,sin especificar,06999,,,Peces,Corvina blanca,Variado costero,60</t>
  </si>
  <si>
    <t>2019-06,Costeros,otros puertos Buenos Aires,Buenos Aires,06,sin especificar,06999,,,Peces,Corvina negra,Variado costero,50</t>
  </si>
  <si>
    <t>2019-06,Costeros,otros puertos Buenos Aires,Buenos Aires,06,sin especificar,06999,,,Peces,Pescadilla,Variado costero,6130</t>
  </si>
  <si>
    <t>2019-06,Rada o ría,otros puertos Buenos Aires,Buenos Aires,06,sin especificar,06999,,,Crustáceos,Camarón,otras especies,510</t>
  </si>
  <si>
    <t>2019-06,Rada o ría,otros puertos Buenos Aires,Buenos Aires,06,sin especificar,06999,,,Crustáceos,Langostino,Langostino,10</t>
  </si>
  <si>
    <t>2019-06,Rada o ría,otros puertos Buenos Aires,Buenos Aires,06,sin especificar,06999,,,Peces,Bagre,otras especies,250</t>
  </si>
  <si>
    <t>2019-06,Rada o ría,otros puertos Buenos Aires,Buenos Aires,06,sin especificar,06999,,,Peces,Cazón,Variado costero,130</t>
  </si>
  <si>
    <t>2019-06,Rada o ría,otros puertos Buenos Aires,Buenos Aires,06,sin especificar,06999,,,Peces,Corvina blanca,Variado costero,30</t>
  </si>
  <si>
    <t>2019-06,Rada o ría,otros puertos Buenos Aires,Buenos Aires,06,sin especificar,06999,,,Peces,Gatuzo,Variado costero,981094</t>
  </si>
  <si>
    <t>2019-06,Rada o ría,otros puertos Buenos Aires,Buenos Aires,06,sin especificar,06999,,,Peces,Otras especies de peces,otras especies,55880</t>
  </si>
  <si>
    <t>2019-06,Rada o ría,otros puertos Buenos Aires,Buenos Aires,06,sin especificar,06999,,,Peces,Palometa,otras especies,610</t>
  </si>
  <si>
    <t>2019-06,Rada o ría,otros puertos Buenos Aires,Buenos Aires,06,sin especificar,06999,,,Peces,Pescadilla,otras especies,240</t>
  </si>
  <si>
    <t>2019-06,Rada o ría,otros puertos Buenos Aires,Buenos Aires,06,sin especificar,06999,,,Peces,Pescadilla,Variado costero,6000</t>
  </si>
  <si>
    <t>2019-06,Rada o ría,otros puertos Buenos Aires,Buenos Aires,06,sin especificar,06999,,,Peces,Raya lisa,Rayas (sin V. Cost),715</t>
  </si>
  <si>
    <t>2019-06,Rada o ría,otros puertos Buenos Aires,Buenos Aires,06,sin especificar,06999,,,Peces,Raya lisa,Variado costero,380</t>
  </si>
  <si>
    <t>2019-06,Rada o ría,otros puertos Buenos Aires,Buenos Aires,06,sin especificar,06999,,,Peces,Raya marmolada,Rayas (sin V. Cost),140</t>
  </si>
  <si>
    <t>2019-06,Rada o ría,otros puertos Buenos Aires,Buenos Aires,06,sin especificar,06999,,,Peces,Rayas nep,Rayas (sin V. Cost),99440</t>
  </si>
  <si>
    <t>2019-06,Congeladores tangoneros,Puerto Deseado,Santa Cruz,78,Deseado,78014,-47.753106,-65.911745,Crustáceos,Langostino,Langostino,9085</t>
  </si>
  <si>
    <t>2019-06,Congeladores tangoneros,Puerto Deseado,Santa Cruz,78,Deseado,78014,-47.753106,-65.911745,Peces,Merluza hubbsi,Merluza hubbsi S41,10</t>
  </si>
  <si>
    <t>2019-06,Fresqueros,Puerto Deseado,Santa Cruz,78,Deseado,78014,-47.753106,-65.911745,Crustáceos,Langostino,Langostino,510</t>
  </si>
  <si>
    <t>2019-06,Fresqueros,Puerto Deseado,Santa Cruz,78,Deseado,78014,-47.753106,-65.911745,Peces,Merluza hubbsi,Merluza hubbsi S41,2370</t>
  </si>
  <si>
    <t>2019-06,Fresqueros,Puerto Deseado,Santa Cruz,78,Deseado,78014,-47.753106,-65.911745,Peces,Pez gallo,otras especies,5425</t>
  </si>
  <si>
    <t>2019-06,Fresqueros,Puerto Deseado,Santa Cruz,78,Deseado,78014,-47.753106,-65.911745,Peces,Raya hocicuda / picuda,Rayas (sin V. Cost),3000</t>
  </si>
  <si>
    <t>2019-06,Congeladores arrastreros,Puerto Madryn,Chubut,26,Biedma,26007,-42.723398,-65.03362,Moluscos,Calamar Loligo,otras especies,76598</t>
  </si>
  <si>
    <t>2019-06,Congeladores arrastreros,Puerto Madryn,Chubut,26,Biedma,26007,-42.723398,-65.03362,Peces,Abadejo,Abadejo,2026</t>
  </si>
  <si>
    <t>2019-06,Congeladores arrastreros,Puerto Madryn,Chubut,26,Biedma,26007,-42.723398,-65.03362,Peces,Bacalao austral,otras especies,96</t>
  </si>
  <si>
    <t>2019-06,Congeladores arrastreros,Puerto Madryn,Chubut,26,Biedma,26007,-42.723398,-65.03362,Peces,Merluza de cola,Merluza de cola,60</t>
  </si>
  <si>
    <t>2019-06,Congeladores arrastreros,Puerto Madryn,Chubut,26,Biedma,26007,-42.723398,-65.03362,Peces,Merluza hubbsi,Merluza hubbsi S41,8257</t>
  </si>
  <si>
    <t>2019-06,Congeladores arrastreros,Puerto Madryn,Chubut,26,Biedma,26007,-42.723398,-65.03362,Peces,Notothenia,otras especies,5697</t>
  </si>
  <si>
    <t>2019-06,Congeladores arrastreros,Puerto Madryn,Chubut,26,Biedma,26007,-42.723398,-65.03362,Peces,Pampanito,otras especies,6510</t>
  </si>
  <si>
    <t>2019-06,Congeladores arrastreros,Puerto Madryn,Chubut,26,Biedma,26007,-42.723398,-65.03362,Peces,Rubio,otras especies,175</t>
  </si>
  <si>
    <t>2019-06,Congeladores tangoneros,Puerto Madryn,Chubut,26,Biedma,26007,-42.723398,-65.03362,Crustáceos,Langostino,Langostino,2045</t>
  </si>
  <si>
    <t>2019-06,Congeladores tangoneros,Puerto Madryn,Chubut,26,Biedma,26007,-42.723398,-65.03362,Peces,Merluza hubbsi,Merluza hubbsi S41,60</t>
  </si>
  <si>
    <t>2019-06,Congeladores trampas,Puerto Madryn,Chubut,26,Biedma,26007,-42.723398,-65.03362,Crustáceos,Centolla,Centolla,2000</t>
  </si>
  <si>
    <t>2019-06,Costeros,Puerto Madryn,Chubut,26,Biedma,26007,-42.723398,-65.03362,Crustáceos,Langostino,Langostino,930</t>
  </si>
  <si>
    <t>2019-06,Fresqueros,Puerto Madryn,Chubut,26,Biedma,26007,-42.723398,-65.03362,Crustáceos,Langostino,Langostino,360724</t>
  </si>
  <si>
    <t>2019-06,Fresqueros,Puerto Madryn,Chubut,26,Biedma,26007,-42.723398,-65.03362,Peces,Merluza hubbsi,Merluza hubbsi S41,770</t>
  </si>
  <si>
    <t>2019-06,Fresqueros,Puerto Madryn,Chubut,26,Biedma,26007,-42.723398,-65.03362,Peces,Rayas nep,Rayas (sin V. Cost),13881</t>
  </si>
  <si>
    <t>2019-06,Costeros,Rawson,Chubut,26,Rawson,26077,-43.336741,-65.061964,Peces,Merluza hubbsi,Merluza hubbsi S41,288</t>
  </si>
  <si>
    <t>2019-06,Costeros,Rawson,Chubut,26,Rawson,26077,-43.336741,-65.061964,Peces,Pez gallo,otras especies,2833</t>
  </si>
  <si>
    <t>2019-06,Costeros,Rawson,Chubut,26,Rawson,26077,-43.336741,-65.061964,Peces,Rayas nep,Rayas (sin V. Cost),10789</t>
  </si>
  <si>
    <t>2019-06,Fresqueros,Rawson,Chubut,26,Rawson,26077,-43.336741,-65.061964,Crustáceos,Langostino,Langostino,350</t>
  </si>
  <si>
    <t>2019-06,Costeros,Río Salado,Buenos Aires,06,Castelli,06168,-35.745949,-57.380561,Peces,Corvina blanca,Variado costero,1055</t>
  </si>
  <si>
    <t>2019-06,Rada o ría,Río Salado,Buenos Aires,06,Castelli,06168,-35.745949,-57.380561,Peces,Corvina blanca,Variado costero,916</t>
  </si>
  <si>
    <t>2019-06,Rada o ría,Río Salado,Buenos Aires,06,Castelli,06168,-35.745949,-57.380561,Peces,Pescadilla,Variado costero,130</t>
  </si>
  <si>
    <t>2019-06,Costeros,San Antonio Este,Río Negro,62,San Antonio,62077,-40.79875,-64.883536,Peces,Gatuzo,otras especies,36</t>
  </si>
  <si>
    <t>2019-06,Costeros,San Antonio Este,Río Negro,62,San Antonio,62077,-40.79875,-64.883536,Peces,Lenguados nep,otras especies,2588</t>
  </si>
  <si>
    <t>2019-06,Costeros,San Antonio Este,Río Negro,62,San Antonio,62077,-40.79875,-64.883536,Peces,Merluza hubbsi,Merluza hubbsi GSM,15</t>
  </si>
  <si>
    <t>2019-06,Costeros,San Antonio Este,Río Negro,62,San Antonio,62077,-40.79875,-64.883536,Peces,Pez gallo,otras especies,150</t>
  </si>
  <si>
    <t>2019-06,Costeros,San Antonio Este,Río Negro,62,San Antonio,62077,-40.79875,-64.883536,Peces,Rayas nep,Rayas (sin V. Cost),200</t>
  </si>
  <si>
    <t>2019-06,Costeros,San Antonio Este,Río Negro,62,San Antonio,62077,-40.79875,-64.883536,Peces,Tiburones nep,otras especies,12219</t>
  </si>
  <si>
    <t>2019-06,Fresqueros,San Antonio Este,Río Negro,62,San Antonio,62077,-40.79875,-64.883536,Moluscos,Calamar Illex,Calamar Illex,100</t>
  </si>
  <si>
    <t>2019-06,Fresqueros,San Antonio Este,Río Negro,62,San Antonio,62077,-40.79875,-64.883536,Peces,Gatuzo,otras especies,192</t>
  </si>
  <si>
    <t>2019-06,Fresqueros,San Antonio Este,Río Negro,62,San Antonio,62077,-40.79875,-64.883536,Peces,Merluza hubbsi,Merluza hubbsi GSM,2708</t>
  </si>
  <si>
    <t>2019-06,Fresqueros,San Antonio Este,Río Negro,62,San Antonio,62077,-40.79875,-64.883536,Peces,Pez gallo,otras especies,7667</t>
  </si>
  <si>
    <t>2019-06,Fresqueros,San Antonio Este,Río Negro,62,San Antonio,62077,-40.79875,-64.883536,Peces,Salmón de mar,otras especies,10966</t>
  </si>
  <si>
    <t>2019-06,Costeros,San Antonio Oeste,Río Negro,62,San Antonio,62077,-40.725698,-64.934194,Peces,Cazón,otras especies,32</t>
  </si>
  <si>
    <t>2019-06,Costeros,San Antonio Oeste,Río Negro,62,San Antonio,62077,-40.725698,-64.934194,Peces,Gatuzo,otras especies,2554</t>
  </si>
  <si>
    <t>2019-06,Costeros,San Antonio Oeste,Río Negro,62,San Antonio,62077,-40.725698,-64.934194,Peces,Lenguados nep,otras especies,3510</t>
  </si>
  <si>
    <t>2019-06,Costeros,San Antonio Oeste,Río Negro,62,San Antonio,62077,-40.725698,-64.934194,Peces,Merluza de cola,Merluza de cola,2388</t>
  </si>
  <si>
    <t>2019-06,Costeros,San Antonio Oeste,Río Negro,62,San Antonio,62077,-40.725698,-64.934194,Peces,Merluza hubbsi,Merluza hubbsi GSM,6939</t>
  </si>
  <si>
    <t>2019-06,Costeros,San Antonio Oeste,Río Negro,62,San Antonio,62077,-40.725698,-64.934194,Peces,Otras especies de peces,otras especies,5695</t>
  </si>
  <si>
    <t>2019-06,Costeros,San Antonio Oeste,Río Negro,62,San Antonio,62077,-40.725698,-64.934194,Peces,Pez gallo,otras especies,10589</t>
  </si>
  <si>
    <t>2019-06,Costeros,San Antonio Oeste,Río Negro,62,San Antonio,62077,-40.725698,-64.934194,Peces,Raya hocicuda / picuda,Rayas (sin V. Cost),527</t>
  </si>
  <si>
    <t>2019-06,Costeros,San Antonio Oeste,Río Negro,62,San Antonio,62077,-40.725698,-64.934194,Peces,Rayas nep,Rayas (sin V. Cost),1890</t>
  </si>
  <si>
    <t>2019-06,Costeros,San Antonio Oeste,Río Negro,62,San Antonio,62077,-40.725698,-64.934194,Peces,Salmón de mar,otras especies,1074</t>
  </si>
  <si>
    <t>2019-06,Costeros,San Clemente del Tuyú,Buenos Aires,06,La Costa,06420,-36.342328,-56.746143,Peces,Corvina blanca,Variado costero,7516</t>
  </si>
  <si>
    <t>2019-06,Costeros,San Clemente del Tuyú,Buenos Aires,06,La Costa,06420,-36.342328,-56.746143,Peces,Palometa,Variado costero,7567</t>
  </si>
  <si>
    <t>2019-06,Costeros,San Clemente del Tuyú,Buenos Aires,06,La Costa,06420,-36.342328,-56.746143,Peces,Pescadilla,Variado costero,120</t>
  </si>
  <si>
    <t>2019-06,Rada o ría,San Clemente del Tuyú,Buenos Aires,06,La Costa,06420,-36.342328,-56.746143,Peces,Bagre,otras especies,90</t>
  </si>
  <si>
    <t>2019-06,Rada o ría,San Clemente del Tuyú,Buenos Aires,06,La Costa,06420,-36.342328,-56.746143,Peces,Corvina blanca,Variado costero,88380</t>
  </si>
  <si>
    <t>2019-06,Rada o ría,San Clemente del Tuyú,Buenos Aires,06,La Costa,06420,-36.342328,-56.746143,Peces,Corvina negra,Variado costero,840</t>
  </si>
  <si>
    <t>2019-06,Rada o ría,San Clemente del Tuyú,Buenos Aires,06,La Costa,06420,-36.342328,-56.746143,Peces,Palometa,Variado costero,373</t>
  </si>
  <si>
    <t>2019-06,Rada o ría,San Clemente del Tuyú,Buenos Aires,06,La Costa,06420,-36.342328,-56.746143,Peces,Pescadilla,Variado costero,150</t>
  </si>
  <si>
    <t>2019-06,Rada o ría,San Clemente del Tuyú,Buenos Aires,06,La Costa,06420,-36.342328,-56.746143,Peces,Pescadilla real,Variado costero,3800</t>
  </si>
  <si>
    <t>2019-06,Congeladores arrastreros,Ushuaia,Tierra del Fuego,94,Ushuaia,94015,-54.808106,-68.304301,Moluscos,Vieira (callos),Vieira (callos),5589</t>
  </si>
  <si>
    <t>2019-06,Congeladores arrastreros,Ushuaia,Tierra del Fuego,94,Ushuaia,94015,-54.808106,-68.304301,Peces,Abadejo,Abadejo,143</t>
  </si>
  <si>
    <t>2019-06,Congeladores arrastreros,Ushuaia,Tierra del Fuego,94,Ushuaia,94015,-54.808106,-68.304301,Peces,Bacalao austral,otras especies,448</t>
  </si>
  <si>
    <t>2019-06,Congeladores arrastreros,Ushuaia,Tierra del Fuego,94,Ushuaia,94015,-54.808106,-68.304301,Peces,Granadero,otras especies,300</t>
  </si>
  <si>
    <t>2019-06,Congeladores arrastreros,Ushuaia,Tierra del Fuego,94,Ushuaia,94015,-54.808106,-68.304301,Peces,Merluza austral,otras especies,380</t>
  </si>
  <si>
    <t>2019-06,Congeladores arrastreros,Ushuaia,Tierra del Fuego,94,Ushuaia,94015,-54.808106,-68.304301,Peces,Merluza de cola,Merluza de cola,44086</t>
  </si>
  <si>
    <t>2019-06,Congeladores arrastreros,Ushuaia,Tierra del Fuego,94,Ushuaia,94015,-54.808106,-68.304301,Peces,Merluza hubbsi,Merluza hubbsi S41,2240</t>
  </si>
  <si>
    <t>2019-06,Congeladores arrastreros,Ushuaia,Tierra del Fuego,94,Ushuaia,94015,-54.808106,-68.304301,Peces,Merluza negra,Merluza negra,288</t>
  </si>
  <si>
    <t>2019-06,Congeladores arrastreros,Ushuaia,Tierra del Fuego,94,Ushuaia,94015,-54.808106,-68.304301,Peces,Otras especies de peces,otras especies,34944</t>
  </si>
  <si>
    <t>2019-06,Congeladores arrastreros,Ushuaia,Tierra del Fuego,94,Ushuaia,94015,-54.808106,-68.304301,Peces,Pampanito,otras especies,1000</t>
  </si>
  <si>
    <t>2019-06,Congeladores arrastreros,Ushuaia,Tierra del Fuego,94,Ushuaia,94015,-54.808106,-68.304301,Peces,Polaca,Polaca,90</t>
  </si>
  <si>
    <t>2019-06,Congeladores arrastreros,Ushuaia,Tierra del Fuego,94,Ushuaia,94015,-54.808106,-68.304301,Peces,Rayas nep,Rayas (sin V. Cost),8936</t>
  </si>
  <si>
    <t>2019-06,Congeladores arrastreros,Ushuaia,Tierra del Fuego,94,Ushuaia,94015,-54.808106,-68.304301,Peces,Savorín,otras especies,2698</t>
  </si>
  <si>
    <t>2019-07,Costeros,Caleta Cordova,Chubut,26,Escalante,26021,-45.748762,-67.377537,Peces,Merluza hubbsi,Merluza hubbsi S41,375</t>
  </si>
  <si>
    <t>2019-07,Congeladores tangoneros,Caleta Olivia / Paula,Santa Cruz,78,Deseado,78014,-46.436049,-67.514904,Crustáceos,Langostino,Langostino,102059</t>
  </si>
  <si>
    <t>2019-07,Fresqueros,Caleta Olivia / Paula,Santa Cruz,78,Deseado,78014,-46.436049,-67.514904,Crustáceos,Langostino,Langostino,27141</t>
  </si>
  <si>
    <t>2019-07,Costeros,Camarones,Chubut,26,Florentino Ameghino,26028,-44.798941,-65.709705,Crustáceos,Langostino,Langostino,2533</t>
  </si>
  <si>
    <t>2019-07,Fresqueros,Camarones,Chubut,26,Florentino Ameghino,26028,-44.798941,-65.709705,Crustáceos,Langostino,Langostino,10727306</t>
  </si>
  <si>
    <t>2019-07,Congeladores tangoneros,Comodoro Rivadavia,Chubut,26,Escalante,26021,-45.862528,-67.46664,Crustáceos,Langostino,Langostino,3760</t>
  </si>
  <si>
    <t>2019-07,Congeladores tangoneros,Comodoro Rivadavia,Chubut,26,Escalante,26021,-45.862528,-67.46664,Peces,Merluza hubbsi,Merluza hubbsi S41,201</t>
  </si>
  <si>
    <t>2019-07,Costeros,Comodoro Rivadavia,Chubut,26,Escalante,26021,-45.862528,-67.46664,Crustáceos,Langostino,Langostino,3140</t>
  </si>
  <si>
    <t>2019-07,Costeros,Comodoro Rivadavia,Chubut,26,Escalante,26021,-45.862528,-67.46664,Peces,Merluza hubbsi,Merluza hubbsi S41,4305</t>
  </si>
  <si>
    <t>2019-07,Costeros,Comodoro Rivadavia,Chubut,26,Escalante,26021,-45.862528,-67.46664,Peces,Palometa,otras especies,263</t>
  </si>
  <si>
    <t>2019-07,Costeros,Comodoro Rivadavia,Chubut,26,Escalante,26021,-45.862528,-67.46664,Peces,Pez gallo,otras especies,11709</t>
  </si>
  <si>
    <t>2019-07,Costeros,Comodoro Rivadavia,Chubut,26,Escalante,26021,-45.862528,-67.46664,Peces,Rayas nep,Rayas (sin V. Cost),23216</t>
  </si>
  <si>
    <t>2019-07,Fresqueros,Comodoro Rivadavia,Chubut,26,Escalante,26021,-45.862528,-67.46664,Crustáceos,Langostino,Langostino,1212</t>
  </si>
  <si>
    <t>2019-07,Fresqueros,Comodoro Rivadavia,Chubut,26,Escalante,26021,-45.862528,-67.46664,Peces,Merluza hubbsi,Merluza hubbsi S41,635088</t>
  </si>
  <si>
    <t>2019-07,Costeros,General Lavalle,Buenos Aires,06,General Lavalle,06336,-36.398453,-56.946467,Moluscos,Caracol,otras especies,1244</t>
  </si>
  <si>
    <t>2019-07,Costeros,General Lavalle,Buenos Aires,06,General Lavalle,06336,-36.398453,-56.946467,Peces,Chucho,Variado costero,465</t>
  </si>
  <si>
    <t>2019-07,Costeros,General Lavalle,Buenos Aires,06,General Lavalle,06336,-36.398453,-56.946467,Peces,Congrio,Variado costero,87805</t>
  </si>
  <si>
    <t>2019-07,Costeros,General Lavalle,Buenos Aires,06,General Lavalle,06336,-36.398453,-56.946467,Peces,Corvina blanca,Variado costero,1133</t>
  </si>
  <si>
    <t>2019-07,Costeros,General Lavalle,Buenos Aires,06,General Lavalle,06336,-36.398453,-56.946467,Peces,Otras especies de peces,otras especies,1352167</t>
  </si>
  <si>
    <t>2019-07,Costeros,General Lavalle,Buenos Aires,06,General Lavalle,06336,-36.398453,-56.946467,Peces,Papafigo,otras especies,156393</t>
  </si>
  <si>
    <t>2019-07,Costeros,General Lavalle,Buenos Aires,06,General Lavalle,06336,-36.398453,-56.946467,Peces,Pescadilla,Variado costero,134433</t>
  </si>
  <si>
    <t>2019-07,Costeros,General Lavalle,Buenos Aires,06,General Lavalle,06336,-36.398453,-56.946467,Peces,Pescadilla real,Variado costero,346714</t>
  </si>
  <si>
    <t>2019-07,Costeros,General Lavalle,Buenos Aires,06,General Lavalle,06336,-36.398453,-56.946467,Peces,Pez ángel,Variado costero,855569</t>
  </si>
  <si>
    <t>2019-07,Costeros,General Lavalle,Buenos Aires,06,General Lavalle,06336,-36.398453,-56.946467,Peces,Raya cola corta,Rayas (sin V. Cost),400201</t>
  </si>
  <si>
    <t>2019-07,Costeros,General Lavalle,Buenos Aires,06,General Lavalle,06336,-36.398453,-56.946467,Peces,Rayas nep,Variado costero,457</t>
  </si>
  <si>
    <t>2019-07,Costeros,General Lavalle,Buenos Aires,06,General Lavalle,06336,-36.398453,-56.946467,Peces,Saraca,Variado costero,654631</t>
  </si>
  <si>
    <t>2019-07,Rada o ría,General Lavalle,Buenos Aires,06,General Lavalle,06336,-36.398453,-56.946467,Moluscos,Caracol,otras especies,656</t>
  </si>
  <si>
    <t>2019-07,Rada o ría,General Lavalle,Buenos Aires,06,General Lavalle,06336,-36.398453,-56.946467,Peces,Anchoa de banco,Variado costero,6302019</t>
  </si>
  <si>
    <t>2019-07,Rada o ría,General Lavalle,Buenos Aires,06,General Lavalle,06336,-36.398453,-56.946467,Peces,Bagre,otras especies,5006</t>
  </si>
  <si>
    <t>2019-07,Rada o ría,General Lavalle,Buenos Aires,06,General Lavalle,06336,-36.398453,-56.946467,Peces,Chucho,Variado costero,10911609</t>
  </si>
  <si>
    <t>2019-07,Rada o ría,General Lavalle,Buenos Aires,06,General Lavalle,06336,-36.398453,-56.946467,Peces,Congrio,Variado costero,10275</t>
  </si>
  <si>
    <t>2019-07,Rada o ría,General Lavalle,Buenos Aires,06,General Lavalle,06336,-36.398453,-56.946467,Peces,Corvina blanca,otras especies,132825</t>
  </si>
  <si>
    <t>2019-07,Rada o ría,General Lavalle,Buenos Aires,06,General Lavalle,06336,-36.398453,-56.946467,Peces,Corvina blanca,Variado costero,1047580</t>
  </si>
  <si>
    <t>2019-07,Rada o ría,General Lavalle,Buenos Aires,06,General Lavalle,06336,-36.398453,-56.946467,Peces,Corvina negra,Variado costero,95561</t>
  </si>
  <si>
    <t>2019-07,Rada o ría,General Lavalle,Buenos Aires,06,General Lavalle,06336,-36.398453,-56.946467,Peces,Lenguados nep,Variado costero,458869</t>
  </si>
  <si>
    <t>2019-07,Rada o ría,General Lavalle,Buenos Aires,06,General Lavalle,06336,-36.398453,-56.946467,Peces,Lisa,Variado costero,30</t>
  </si>
  <si>
    <t>2019-07,Rada o ría,General Lavalle,Buenos Aires,06,General Lavalle,06336,-36.398453,-56.946467,Peces,Mero,Variado costero,322</t>
  </si>
  <si>
    <t>2019-07,Rada o ría,General Lavalle,Buenos Aires,06,General Lavalle,06336,-36.398453,-56.946467,Peces,Otras especies de peces,otras especies,650</t>
  </si>
  <si>
    <t>2019-07,Rada o ría,General Lavalle,Buenos Aires,06,General Lavalle,06336,-36.398453,-56.946467,Peces,Otras especies de peces,Variado costero,55</t>
  </si>
  <si>
    <t>2019-07,Rada o ría,General Lavalle,Buenos Aires,06,General Lavalle,06336,-36.398453,-56.946467,Peces,Palometa,Variado costero,430</t>
  </si>
  <si>
    <t>2019-07,Rada o ría,General Lavalle,Buenos Aires,06,General Lavalle,06336,-36.398453,-56.946467,Peces,Papafigo,otras especies,40</t>
  </si>
  <si>
    <t>2019-07,Rada o ría,General Lavalle,Buenos Aires,06,General Lavalle,06336,-36.398453,-56.946467,Peces,Pargo,Variado costero,52098</t>
  </si>
  <si>
    <t>2019-07,Rada o ría,General Lavalle,Buenos Aires,06,General Lavalle,06336,-36.398453,-56.946467,Peces,Pejerrey,otras especies,515</t>
  </si>
  <si>
    <t>2019-07,Rada o ría,General Lavalle,Buenos Aires,06,General Lavalle,06336,-36.398453,-56.946467,Peces,Pescadilla,otras especies,90</t>
  </si>
  <si>
    <t>2019-07,Rada o ría,General Lavalle,Buenos Aires,06,General Lavalle,06336,-36.398453,-56.946467,Peces,Pescadilla,Variado costero,63758</t>
  </si>
  <si>
    <t>2019-07,Rada o ría,General Lavalle,Buenos Aires,06,General Lavalle,06336,-36.398453,-56.946467,Peces,Pescadilla real,Variado costero,400</t>
  </si>
  <si>
    <t>2019-07,Rada o ría,General Lavalle,Buenos Aires,06,General Lavalle,06336,-36.398453,-56.946467,Peces,Pez ángel,Variado costero,20</t>
  </si>
  <si>
    <t>2019-07,Rada o ría,General Lavalle,Buenos Aires,06,General Lavalle,06336,-36.398453,-56.946467,Peces,Raya marmolada,Variado costero,15</t>
  </si>
  <si>
    <t>2019-07,Rada o ría,General Lavalle,Buenos Aires,06,General Lavalle,06336,-36.398453,-56.946467,Peces,Rayas nep,Variado costero,3664</t>
  </si>
  <si>
    <t>2019-07,Rada o ría,General Lavalle,Buenos Aires,06,General Lavalle,06336,-36.398453,-56.946467,Peces,Saraca,Variado costero,368</t>
  </si>
  <si>
    <t>2019-07,Congeladores arrastreros,Mar del Plata,Buenos Aires,06,General Pueyrredon,06357,-38.04915,-57.536848,Moluscos,Calamar Illex,Calamar Illex,30085</t>
  </si>
  <si>
    <t>2019-07,Congeladores arrastreros,Mar del Plata,Buenos Aires,06,General Pueyrredon,06357,-38.04915,-57.536848,Moluscos,Vieira (callos),Vieira (callos),9646</t>
  </si>
  <si>
    <t>2019-07,Congeladores arrastreros,Mar del Plata,Buenos Aires,06,General Pueyrredon,06357,-38.04915,-57.536848,Peces,Abadejo,Abadejo,4436</t>
  </si>
  <si>
    <t>2019-07,Congeladores arrastreros,Mar del Plata,Buenos Aires,06,General Pueyrredon,06357,-38.04915,-57.536848,Peces,Bacalao austral,otras especies,34</t>
  </si>
  <si>
    <t>2019-07,Congeladores arrastreros,Mar del Plata,Buenos Aires,06,General Pueyrredon,06357,-38.04915,-57.536848,Peces,Merluza hubbsi,Merluza hubbsi S41,20918</t>
  </si>
  <si>
    <t>2019-07,Congeladores arrastreros,Mar del Plata,Buenos Aires,06,General Pueyrredon,06357,-38.04915,-57.536848,Peces,Pampanito,otras especies,20075</t>
  </si>
  <si>
    <t>2019-07,Congeladores arrastreros,Mar del Plata,Buenos Aires,06,General Pueyrredon,06357,-38.04915,-57.536848,Peces,Papafigo,otras especies,40865</t>
  </si>
  <si>
    <t>2019-07,Congeladores arrastreros,Mar del Plata,Buenos Aires,06,General Pueyrredon,06357,-38.04915,-57.536848,Peces,Rayas nep,Rayas (sin V. Cost),34</t>
  </si>
  <si>
    <t>2019-07,Congeladores arrastreros,Mar del Plata,Buenos Aires,06,General Pueyrredon,06357,-38.04915,-57.536848,Peces,Rubio,otras especies,2262</t>
  </si>
  <si>
    <t>2019-07,Congeladores poteros nacionales,Mar del Plata,Buenos Aires,06,General Pueyrredon,06357,-38.04915,-57.536848,Moluscos,Calamar Illex,Calamar Illex,840</t>
  </si>
  <si>
    <t>2019-07,Congeladores tangoneros,Mar del Plata,Buenos Aires,06,General Pueyrredon,06357,-38.04915,-57.536848,Crustáceos,Langostino,Langostino,1336</t>
  </si>
  <si>
    <t>2019-07,Congeladores tangoneros,Mar del Plata,Buenos Aires,06,General Pueyrredon,06357,-38.04915,-57.536848,Peces,Merluza hubbsi,Merluza hubbsi S41,240</t>
  </si>
  <si>
    <t>2019-07,Costeros,Mar del Plata,Buenos Aires,06,General Pueyrredon,06357,-38.04915,-57.536848,Crustáceos,Langostino,Langostino,180</t>
  </si>
  <si>
    <t>2019-07,Costeros,Mar del Plata,Buenos Aires,06,General Pueyrredon,06357,-38.04915,-57.536848,Moluscos,Calamar Illex,Calamar Illex,1766</t>
  </si>
  <si>
    <t>2019-07,Costeros,Mar del Plata,Buenos Aires,06,General Pueyrredon,06357,-38.04915,-57.536848,Peces,Abadejo,Abadejo,11432</t>
  </si>
  <si>
    <t>2019-07,Costeros,Mar del Plata,Buenos Aires,06,General Pueyrredon,06357,-38.04915,-57.536848,Peces,Anchoa de banco,otras especies,1158808</t>
  </si>
  <si>
    <t>2019-07,Costeros,Mar del Plata,Buenos Aires,06,General Pueyrredon,06357,-38.04915,-57.536848,Peces,Anchoa de banco,Variado costero,40740</t>
  </si>
  <si>
    <t>2019-07,Costeros,Mar del Plata,Buenos Aires,06,General Pueyrredon,06357,-38.04915,-57.536848,Peces,Besugo,otras especies,138937</t>
  </si>
  <si>
    <t>2019-07,Costeros,Mar del Plata,Buenos Aires,06,General Pueyrredon,06357,-38.04915,-57.536848,Peces,Besugo,Variado costero,19232</t>
  </si>
  <si>
    <t>2019-07,Costeros,Mar del Plata,Buenos Aires,06,General Pueyrredon,06357,-38.04915,-57.536848,Peces,Brótola,Variado costero,84101</t>
  </si>
  <si>
    <t>2019-07,Costeros,Mar del Plata,Buenos Aires,06,General Pueyrredon,06357,-38.04915,-57.536848,Peces,Caballa,otras especies,210</t>
  </si>
  <si>
    <t>2019-07,Costeros,Mar del Plata,Buenos Aires,06,General Pueyrredon,06357,-38.04915,-57.536848,Peces,Castañeta,Variado costero,104159</t>
  </si>
  <si>
    <t>2019-07,Costeros,Mar del Plata,Buenos Aires,06,General Pueyrredon,06357,-38.04915,-57.536848,Peces,Chernia,otras especies,95603</t>
  </si>
  <si>
    <t>2019-07,Costeros,Mar del Plata,Buenos Aires,06,General Pueyrredon,06357,-38.04915,-57.536848,Peces,Chernia,Variado costero,7124</t>
  </si>
  <si>
    <t>2019-07,Costeros,Mar del Plata,Buenos Aires,06,General Pueyrredon,06357,-38.04915,-57.536848,Peces,Congrio,otras especies,32579</t>
  </si>
  <si>
    <t>2019-07,Costeros,Mar del Plata,Buenos Aires,06,General Pueyrredon,06357,-38.04915,-57.536848,Peces,Congrio,Variado costero,2472</t>
  </si>
  <si>
    <t>2019-07,Costeros,Mar del Plata,Buenos Aires,06,General Pueyrredon,06357,-38.04915,-57.536848,Peces,Corvina blanca,otras especies,506</t>
  </si>
  <si>
    <t>2019-07,Costeros,Mar del Plata,Buenos Aires,06,General Pueyrredon,06357,-38.04915,-57.536848,Peces,Corvina blanca,Variado costero,1361</t>
  </si>
  <si>
    <t>2019-07,Costeros,Mar del Plata,Buenos Aires,06,General Pueyrredon,06357,-38.04915,-57.536848,Peces,Gatuzo,otras especies,600</t>
  </si>
  <si>
    <t>2019-07,Costeros,Mar del Plata,Buenos Aires,06,General Pueyrredon,06357,-38.04915,-57.536848,Peces,Gatuzo,Variado costero,6260</t>
  </si>
  <si>
    <t>2019-07,Costeros,Mar del Plata,Buenos Aires,06,General Pueyrredon,06357,-38.04915,-57.536848,Peces,Lenguados nep,otras especies,14767</t>
  </si>
  <si>
    <t>2019-07,Costeros,Mar del Plata,Buenos Aires,06,General Pueyrredon,06357,-38.04915,-57.536848,Peces,Lenguados nep,Variado costero,837095</t>
  </si>
  <si>
    <t>2019-07,Costeros,Mar del Plata,Buenos Aires,06,General Pueyrredon,06357,-38.04915,-57.536848,Peces,Lisa,Variado costero,3946</t>
  </si>
  <si>
    <t>2019-07,Costeros,Mar del Plata,Buenos Aires,06,General Pueyrredon,06357,-38.04915,-57.536848,Peces,Merluza hubbsi,Merluza hubbsi N41 CTMFM,2978</t>
  </si>
  <si>
    <t>2019-07,Costeros,Mar del Plata,Buenos Aires,06,General Pueyrredon,06357,-38.04915,-57.536848,Peces,Merluza hubbsi,Merluza hubbsi N41 ZEEA,16469</t>
  </si>
  <si>
    <t>2019-07,Costeros,Mar del Plata,Buenos Aires,06,General Pueyrredon,06357,-38.04915,-57.536848,Peces,Mero,otras especies,34333</t>
  </si>
  <si>
    <t>2019-07,Costeros,Mar del Plata,Buenos Aires,06,General Pueyrredon,06357,-38.04915,-57.536848,Peces,Mero,Variado costero,71727</t>
  </si>
  <si>
    <t>2019-07,Costeros,Mar del Plata,Buenos Aires,06,General Pueyrredon,06357,-38.04915,-57.536848,Peces,Palometa,Variado costero,13057</t>
  </si>
  <si>
    <t>2019-07,Costeros,Mar del Plata,Buenos Aires,06,General Pueyrredon,06357,-38.04915,-57.536848,Peces,Pampanito,Variado costero,36587</t>
  </si>
  <si>
    <t>2019-07,Costeros,Mar del Plata,Buenos Aires,06,General Pueyrredon,06357,-38.04915,-57.536848,Peces,Papafigo,otras especies,86986</t>
  </si>
  <si>
    <t>2019-07,Costeros,Mar del Plata,Buenos Aires,06,General Pueyrredon,06357,-38.04915,-57.536848,Peces,Pargo,otras especies,153708</t>
  </si>
  <si>
    <t>2019-07,Costeros,Mar del Plata,Buenos Aires,06,General Pueyrredon,06357,-38.04915,-57.536848,Peces,Pargo,Variado costero,6443</t>
  </si>
  <si>
    <t>2019-07,Costeros,Mar del Plata,Buenos Aires,06,General Pueyrredon,06357,-38.04915,-57.536848,Peces,Pescadilla,otras especies,4399</t>
  </si>
  <si>
    <t>2019-07,Costeros,Mar del Plata,Buenos Aires,06,General Pueyrredon,06357,-38.04915,-57.536848,Peces,Pescadilla,Variado costero,14186</t>
  </si>
  <si>
    <t>2019-07,Costeros,Mar del Plata,Buenos Aires,06,General Pueyrredon,06357,-38.04915,-57.536848,Peces,Pescadilla real,Variado costero,875</t>
  </si>
  <si>
    <t>2019-07,Costeros,Mar del Plata,Buenos Aires,06,General Pueyrredon,06357,-38.04915,-57.536848,Peces,Pez gallo,otras especies,4914</t>
  </si>
  <si>
    <t>2019-07,Costeros,Mar del Plata,Buenos Aires,06,General Pueyrredon,06357,-38.04915,-57.536848,Peces,Pez gallo,Variado costero,21405</t>
  </si>
  <si>
    <t>2019-07,Costeros,Mar del Plata,Buenos Aires,06,General Pueyrredon,06357,-38.04915,-57.536848,Peces,Pez palo,otras especies,320</t>
  </si>
  <si>
    <t>2019-07,Costeros,Mar del Plata,Buenos Aires,06,General Pueyrredon,06357,-38.04915,-57.536848,Peces,Pez palo,Variado costero,35970</t>
  </si>
  <si>
    <t>2019-07,Costeros,Mar del Plata,Buenos Aires,06,General Pueyrredon,06357,-38.04915,-57.536848,Peces,Pez ángel,otras especies,1109683</t>
  </si>
  <si>
    <t>2019-07,Costeros,Mar del Plata,Buenos Aires,06,General Pueyrredon,06357,-38.04915,-57.536848,Peces,Pez ángel,Variado costero,2220</t>
  </si>
  <si>
    <t>2019-07,Costeros,Mar del Plata,Buenos Aires,06,General Pueyrredon,06357,-38.04915,-57.536848,Peces,Rayas nep,Rayas (sin V. Cost),10384</t>
  </si>
  <si>
    <t>2019-07,Costeros,Mar del Plata,Buenos Aires,06,General Pueyrredon,06357,-38.04915,-57.536848,Peces,Rayas nep,Variado costero,1044030</t>
  </si>
  <si>
    <t>2019-07,Costeros,Mar del Plata,Buenos Aires,06,General Pueyrredon,06357,-38.04915,-57.536848,Peces,Salmonete,otras especies,32</t>
  </si>
  <si>
    <t>2019-07,Costeros,Mar del Plata,Buenos Aires,06,General Pueyrredon,06357,-38.04915,-57.536848,Peces,Salmón de mar,otras especies,60</t>
  </si>
  <si>
    <t>2019-07,Costeros,Mar del Plata,Buenos Aires,06,General Pueyrredon,06357,-38.04915,-57.536848,Peces,Salmón de mar,Variado costero,31</t>
  </si>
  <si>
    <t>2019-07,Costeros,Mar del Plata,Buenos Aires,06,General Pueyrredon,06357,-38.04915,-57.536848,Peces,Sargo,Variado costero,853975</t>
  </si>
  <si>
    <t>2019-07,Costeros,Mar del Plata,Buenos Aires,06,General Pueyrredon,06357,-38.04915,-57.536848,Peces,Tiburones nep,otras especies,133657</t>
  </si>
  <si>
    <t>2019-07,Costeros,Mar del Plata,Buenos Aires,06,General Pueyrredon,06357,-38.04915,-57.536848,Peces,Tiburones nep,Variado costero,21140</t>
  </si>
  <si>
    <t>2019-07,Fresqueros,Mar del Plata,Buenos Aires,06,General Pueyrredon,06357,-38.04915,-57.536848,Moluscos,Calamar Illex,Calamar Illex,4480</t>
  </si>
  <si>
    <t>2019-07,Fresqueros,Mar del Plata,Buenos Aires,06,General Pueyrredon,06357,-38.04915,-57.536848,Peces,Abadejo,Abadejo,29137</t>
  </si>
  <si>
    <t>2019-07,Fresqueros,Mar del Plata,Buenos Aires,06,General Pueyrredon,06357,-38.04915,-57.536848,Peces,Anchoa de banco,Variado costero,140</t>
  </si>
  <si>
    <t>2019-07,Fresqueros,Mar del Plata,Buenos Aires,06,General Pueyrredon,06357,-38.04915,-57.536848,Peces,Bacalao austral,otras especies,140</t>
  </si>
  <si>
    <t>2019-07,Fresqueros,Mar del Plata,Buenos Aires,06,General Pueyrredon,06357,-38.04915,-57.536848,Peces,Besugo,Variado costero,600</t>
  </si>
  <si>
    <t>2019-07,Fresqueros,Mar del Plata,Buenos Aires,06,General Pueyrredon,06357,-38.04915,-57.536848,Peces,Corvina blanca,Variado costero,150</t>
  </si>
  <si>
    <t>2019-07,Fresqueros,Mar del Plata,Buenos Aires,06,General Pueyrredon,06357,-38.04915,-57.536848,Peces,Gatuzo,Variado costero,831381</t>
  </si>
  <si>
    <t>2019-07,Fresqueros,Mar del Plata,Buenos Aires,06,General Pueyrredon,06357,-38.04915,-57.536848,Peces,Lenguados nep,Variado costero,3895295</t>
  </si>
  <si>
    <t>2019-07,Fresqueros,Mar del Plata,Buenos Aires,06,General Pueyrredon,06357,-38.04915,-57.536848,Peces,Merluza hubbsi,Merluza hubbsi N41 CTMFM,2110464</t>
  </si>
  <si>
    <t>2019-07,Fresqueros,Mar del Plata,Buenos Aires,06,General Pueyrredon,06357,-38.04915,-57.536848,Peces,Merluza hubbsi,Merluza hubbsi N41 ZEEA,110</t>
  </si>
  <si>
    <t>2019-07,Fresqueros,Mar del Plata,Buenos Aires,06,General Pueyrredon,06357,-38.04915,-57.536848,Peces,Merluza hubbsi,Merluza hubbsi S41,12709</t>
  </si>
  <si>
    <t>2019-07,Fresqueros,Mar del Plata,Buenos Aires,06,General Pueyrredon,06357,-38.04915,-57.536848,Peces,Mero,Variado costero,21109</t>
  </si>
  <si>
    <t>2019-07,Fresqueros,Mar del Plata,Buenos Aires,06,General Pueyrredon,06357,-38.04915,-57.536848,Peces,Notothenia,otras especies,1190</t>
  </si>
  <si>
    <t>2019-07,Fresqueros,Mar del Plata,Buenos Aires,06,General Pueyrredon,06357,-38.04915,-57.536848,Peces,Papafigo,otras especies,490</t>
  </si>
  <si>
    <t>2019-07,Fresqueros,Mar del Plata,Buenos Aires,06,General Pueyrredon,06357,-38.04915,-57.536848,Peces,Pargo,Variado costero,101</t>
  </si>
  <si>
    <t>2019-07,Fresqueros,Mar del Plata,Buenos Aires,06,General Pueyrredon,06357,-38.04915,-57.536848,Peces,Pescadilla,Variado costero,121763</t>
  </si>
  <si>
    <t>2019-07,Fresqueros,Mar del Plata,Buenos Aires,06,General Pueyrredon,06357,-38.04915,-57.536848,Peces,Pescadilla real,Variado costero,4522</t>
  </si>
  <si>
    <t>2019-07,Fresqueros,Mar del Plata,Buenos Aires,06,General Pueyrredon,06357,-38.04915,-57.536848,Peces,Pez gallo,otras especies,1153</t>
  </si>
  <si>
    <t>2019-07,Fresqueros,Mar del Plata,Buenos Aires,06,General Pueyrredon,06357,-38.04915,-57.536848,Peces,Pez palo,Variado costero,197565</t>
  </si>
  <si>
    <t>2019-07,Fresqueros,Mar del Plata,Buenos Aires,06,General Pueyrredon,06357,-38.04915,-57.536848,Peces,Pez sable,Variado costero,249242</t>
  </si>
  <si>
    <t>2019-07,Fresqueros,Mar del Plata,Buenos Aires,06,General Pueyrredon,06357,-38.04915,-57.536848,Peces,Pez ángel,Variado costero,9539229</t>
  </si>
  <si>
    <t>2019-07,Fresqueros,Mar del Plata,Buenos Aires,06,General Pueyrredon,06357,-38.04915,-57.536848,Peces,Rayas nep,Rayas (sin V. Cost),173</t>
  </si>
  <si>
    <t>2019-07,Fresqueros,Mar del Plata,Buenos Aires,06,General Pueyrredon,06357,-38.04915,-57.536848,Peces,Rayas nep,Variado costero,750</t>
  </si>
  <si>
    <t>2019-07,Fresqueros,Mar del Plata,Buenos Aires,06,General Pueyrredon,06357,-38.04915,-57.536848,Peces,Rubio,otras especies,64</t>
  </si>
  <si>
    <t>2019-07,Fresqueros,Mar del Plata,Buenos Aires,06,General Pueyrredon,06357,-38.04915,-57.536848,Peces,Salmón de mar,Variado costero,544</t>
  </si>
  <si>
    <t>2019-07,Fresqueros,Mar del Plata,Buenos Aires,06,General Pueyrredon,06357,-38.04915,-57.536848,Peces,Tiburones nep,otras especies,47290</t>
  </si>
  <si>
    <t>2019-07,Fresqueros,Mar del Plata,Buenos Aires,06,General Pueyrredon,06357,-38.04915,-57.536848,Peces,Tiburones nep,Variado costero,32</t>
  </si>
  <si>
    <t>2019-07,Fresqueros,Mar del Plata,Buenos Aires,06,General Pueyrredon,06357,-38.04915,-57.536848,Peces,Tiburón espinoso,otras especies,925</t>
  </si>
  <si>
    <t>2019-07,Rada o ría,Mar del Plata,Buenos Aires,06,General Pueyrredon,06357,-38.04915,-57.536848,Crustáceos,Cangrejo,otras especies,423</t>
  </si>
  <si>
    <t>2019-07,Rada o ría,Mar del Plata,Buenos Aires,06,General Pueyrredon,06357,-38.04915,-57.536848,Moluscos,Calamar Illex,Calamar Illex,132</t>
  </si>
  <si>
    <t>2019-07,Rada o ría,Mar del Plata,Buenos Aires,06,General Pueyrredon,06357,-38.04915,-57.536848,Moluscos,Calamar Loligo,otras especies,983</t>
  </si>
  <si>
    <t>2019-07,Rada o ría,Mar del Plata,Buenos Aires,06,General Pueyrredon,06357,-38.04915,-57.536848,Moluscos,Pulpitos,otras especies,314401</t>
  </si>
  <si>
    <t>2019-07,Rada o ría,Mar del Plata,Buenos Aires,06,General Pueyrredon,06357,-38.04915,-57.536848,Moluscos,Pulpos nep,otras especies,4829</t>
  </si>
  <si>
    <t>2019-07,Rada o ría,Mar del Plata,Buenos Aires,06,General Pueyrredon,06357,-38.04915,-57.536848,Peces,Abadejo,Abadejo,645</t>
  </si>
  <si>
    <t>2019-07,Rada o ría,Mar del Plata,Buenos Aires,06,General Pueyrredon,06357,-38.04915,-57.536848,Peces,Besugo,Variado costero,26</t>
  </si>
  <si>
    <t>2019-07,Rada o ría,Mar del Plata,Buenos Aires,06,General Pueyrredon,06357,-38.04915,-57.536848,Peces,Castañeta,Variado costero,32</t>
  </si>
  <si>
    <t>2019-07,Rada o ría,Mar del Plata,Buenos Aires,06,General Pueyrredon,06357,-38.04915,-57.536848,Peces,Chernia,Variado costero,456</t>
  </si>
  <si>
    <t>2019-07,Rada o ría,Mar del Plata,Buenos Aires,06,General Pueyrredon,06357,-38.04915,-57.536848,Peces,Corvina blanca,Variado costero,120</t>
  </si>
  <si>
    <t>2019-07,Rada o ría,Mar del Plata,Buenos Aires,06,General Pueyrredon,06357,-38.04915,-57.536848,Peces,Gatuzo,Variado costero,5323364</t>
  </si>
  <si>
    <t>2019-07,Rada o ría,Mar del Plata,Buenos Aires,06,General Pueyrredon,06357,-38.04915,-57.536848,Peces,Lenguados nep,Variado costero,340</t>
  </si>
  <si>
    <t>2019-07,Rada o ría,Mar del Plata,Buenos Aires,06,General Pueyrredon,06357,-38.04915,-57.536848,Peces,Merluza hubbsi,Merluza hubbsi N41 CTMFM,125028</t>
  </si>
  <si>
    <t>2019-07,Rada o ría,Mar del Plata,Buenos Aires,06,General Pueyrredon,06357,-38.04915,-57.536848,Peces,Mero,Variado costero,630</t>
  </si>
  <si>
    <t>2019-07,Rada o ría,Mar del Plata,Buenos Aires,06,General Pueyrredon,06357,-38.04915,-57.536848,Peces,Palometa,Variado costero,34680</t>
  </si>
  <si>
    <t>2019-07,Rada o ría,Mar del Plata,Buenos Aires,06,General Pueyrredon,06357,-38.04915,-57.536848,Peces,Pescadilla,otras especies,90</t>
  </si>
  <si>
    <t>2019-07,Rada o ría,Mar del Plata,Buenos Aires,06,General Pueyrredon,06357,-38.04915,-57.536848,Peces,Pescadilla,Variado costero,720</t>
  </si>
  <si>
    <t>2019-07,Rada o ría,Mar del Plata,Buenos Aires,06,General Pueyrredon,06357,-38.04915,-57.536848,Peces,Pez palo,Variado costero,330</t>
  </si>
  <si>
    <t>2019-07,Rada o ría,Mar del Plata,Buenos Aires,06,General Pueyrredon,06357,-38.04915,-57.536848,Peces,Pez ángel,Variado costero,55</t>
  </si>
  <si>
    <t>2019-07,Rada o ría,Mar del Plata,Buenos Aires,06,General Pueyrredon,06357,-38.04915,-57.536848,Peces,Rayas nep,Variado costero,480</t>
  </si>
  <si>
    <t>2019-07,Rada o ría,Mar del Plata,Buenos Aires,06,General Pueyrredon,06357,-38.04915,-57.536848,Peces,Salmonete,otras especies,3420</t>
  </si>
  <si>
    <t>2019-07,Rada o ría,Mar del Plata,Buenos Aires,06,General Pueyrredon,06357,-38.04915,-57.536848,Peces,Salmón de mar,Variado costero,430</t>
  </si>
  <si>
    <t>2019-07,Rada o ría,Mar del Plata,Buenos Aires,06,General Pueyrredon,06357,-38.04915,-57.536848,Peces,Tiburones nep,Variado costero,130</t>
  </si>
  <si>
    <t>2019-07,Rada o ría,Necochea / Quequén,Buenos Aires,06,Necochea,06581,-38.576184,-58.701949,Crustáceos,Cangrejo,otras especies,6000</t>
  </si>
  <si>
    <t>2019-07,Rada o ría,Necochea / Quequén,Buenos Aires,06,Necochea,06581,-38.576184,-58.701949,Moluscos,Calamar Loligo,otras especies,2086896</t>
  </si>
  <si>
    <t>2019-07,Rada o ría,Necochea / Quequén,Buenos Aires,06,Necochea,06581,-38.576184,-58.701949,Moluscos,Caracol,otras especies,199825</t>
  </si>
  <si>
    <t>2019-07,Rada o ría,Necochea / Quequén,Buenos Aires,06,Necochea,06581,-38.576184,-58.701949,Moluscos,Pulpitos,otras especies,1915</t>
  </si>
  <si>
    <t>2019-07,Rada o ría,Necochea / Quequén,Buenos Aires,06,Necochea,06581,-38.576184,-58.701949,Peces,Besugo,Variado costero,2760</t>
  </si>
  <si>
    <t>2019-07,Rada o ría,Necochea / Quequén,Buenos Aires,06,Necochea,06581,-38.576184,-58.701949,Peces,Brótola,Variado costero,6000</t>
  </si>
  <si>
    <t>2019-07,Rada o ría,Necochea / Quequén,Buenos Aires,06,Necochea,06581,-38.576184,-58.701949,Peces,Castañeta,Variado costero,2165</t>
  </si>
  <si>
    <t>2019-07,Rada o ría,Necochea / Quequén,Buenos Aires,06,Necochea,06581,-38.576184,-58.701949,Peces,Congrio,Variado costero,30</t>
  </si>
  <si>
    <t>2019-07,Rada o ría,Necochea / Quequén,Buenos Aires,06,Necochea,06581,-38.576184,-58.701949,Peces,Corvina blanca,Variado costero,3810</t>
  </si>
  <si>
    <t>2019-07,Rada o ría,Necochea / Quequén,Buenos Aires,06,Necochea,06581,-38.576184,-58.701949,Peces,Gatuzo,Variado costero,90</t>
  </si>
  <si>
    <t>2019-07,Rada o ría,Necochea / Quequén,Buenos Aires,06,Necochea,06581,-38.576184,-58.701949,Peces,Lenguados nep,Variado costero,600</t>
  </si>
  <si>
    <t>2019-07,Rada o ría,Necochea / Quequén,Buenos Aires,06,Necochea,06581,-38.576184,-58.701949,Peces,Merluza hubbsi,Merluza hubbsi N41 CTMFM,270</t>
  </si>
  <si>
    <t>2019-07,Rada o ría,Necochea / Quequén,Buenos Aires,06,Necochea,06581,-38.576184,-58.701949,Peces,Mero,Variado costero,1500</t>
  </si>
  <si>
    <t>2019-07,Rada o ría,Necochea / Quequén,Buenos Aires,06,Necochea,06581,-38.576184,-58.701949,Peces,Papafigo,otras especies,306369</t>
  </si>
  <si>
    <t>2019-07,Rada o ría,Necochea / Quequén,Buenos Aires,06,Necochea,06581,-38.576184,-58.701949,Peces,Pescadilla,Variado costero,1030</t>
  </si>
  <si>
    <t>2019-07,Rada o ría,Necochea / Quequén,Buenos Aires,06,Necochea,06581,-38.576184,-58.701949,Peces,Pez gallo,Variado costero,20</t>
  </si>
  <si>
    <t>2019-07,Rada o ría,Necochea / Quequén,Buenos Aires,06,Necochea,06581,-38.576184,-58.701949,Peces,Pez palo,Variado costero,10245</t>
  </si>
  <si>
    <t>2019-07,Rada o ría,Necochea / Quequén,Buenos Aires,06,Necochea,06581,-38.576184,-58.701949,Peces,Pez sable,Variado costero,8956</t>
  </si>
  <si>
    <t>2019-07,Rada o ría,Necochea / Quequén,Buenos Aires,06,Necochea,06581,-38.576184,-58.701949,Peces,Pez ángel,Variado costero,10010</t>
  </si>
  <si>
    <t>2019-07,Rada o ría,Necochea / Quequén,Buenos Aires,06,Necochea,06581,-38.576184,-58.701949,Peces,Rayas nep,Variado costero,15</t>
  </si>
  <si>
    <t>2019-07,Rada o ría,Necochea / Quequén,Buenos Aires,06,Necochea,06581,-38.576184,-58.701949,Peces,Salmonete,otras especies,90</t>
  </si>
  <si>
    <t>2019-07,Rada o ría,Necochea / Quequén,Buenos Aires,06,Necochea,06581,-38.576184,-58.701949,Peces,Salmón de mar,Variado costero,80</t>
  </si>
  <si>
    <t>2019-07,Rada o ría,Necochea / Quequén,Buenos Aires,06,Necochea,06581,-38.576184,-58.701949,Peces,Tiburones nep,Variado costero,55</t>
  </si>
  <si>
    <t>2019-07,Congeladores poteros nacionales,otros puertos Buenos Aires,Buenos Aires,06,sin especificar,06999,,,Moluscos,Calamar Illex,Calamar Illex,20</t>
  </si>
  <si>
    <t>2019-07,Costeros,otros puertos Buenos Aires,Buenos Aires,06,sin especificar,06999,,,Peces,Anchoa de banco,Variado costero,115</t>
  </si>
  <si>
    <t>2019-07,Costeros,otros puertos Buenos Aires,Buenos Aires,06,sin especificar,06999,,,Peces,Corvina blanca,otras especies,3120</t>
  </si>
  <si>
    <t>2019-07,Costeros,otros puertos Buenos Aires,Buenos Aires,06,sin especificar,06999,,,Peces,Corvina blanca,Variado costero,180</t>
  </si>
  <si>
    <t>2019-07,Costeros,otros puertos Buenos Aires,Buenos Aires,06,sin especificar,06999,,,Peces,Gatuzo,Variado costero,80</t>
  </si>
  <si>
    <t>2019-07,Costeros,otros puertos Buenos Aires,Buenos Aires,06,sin especificar,06999,,,Peces,Pescadilla,Variado costero,1120</t>
  </si>
  <si>
    <t>2019-07,Rada o ría,otros puertos Buenos Aires,Buenos Aires,06,sin especificar,06999,,,Crustáceos,Camarón,otras especies,17554</t>
  </si>
  <si>
    <t>2019-07,Rada o ría,otros puertos Buenos Aires,Buenos Aires,06,sin especificar,06999,,,Crustáceos,Langostino,Langostino,17517</t>
  </si>
  <si>
    <t>2019-07,Rada o ría,otros puertos Buenos Aires,Buenos Aires,06,sin especificar,06999,,,Peces,Corvina blanca,Variado costero,2869</t>
  </si>
  <si>
    <t>2019-07,Rada o ría,otros puertos Buenos Aires,Buenos Aires,06,sin especificar,06999,,,Peces,Gatuzo,Variado costero,4494</t>
  </si>
  <si>
    <t>2019-07,Rada o ría,otros puertos Buenos Aires,Buenos Aires,06,sin especificar,06999,,,Peces,Lisa,Variado costero,70</t>
  </si>
  <si>
    <t>2019-07,Rada o ría,otros puertos Buenos Aires,Buenos Aires,06,sin especificar,06999,,,Peces,Palometa,Variado costero,2805</t>
  </si>
  <si>
    <t>2019-07,Rada o ría,otros puertos Buenos Aires,Buenos Aires,06,sin especificar,06999,,,Peces,Pargo,Variado costero,323377</t>
  </si>
  <si>
    <t>2019-07,Rada o ría,otros puertos Buenos Aires,Buenos Aires,06,sin especificar,06999,,,Peces,Pejerrey,otras especies,26096</t>
  </si>
  <si>
    <t>2019-07,Rada o ría,otros puertos Buenos Aires,Buenos Aires,06,sin especificar,06999,,,Peces,Pescadilla,otras especies,6335</t>
  </si>
  <si>
    <t>2019-07,Rada o ría,otros puertos Buenos Aires,Buenos Aires,06,sin especificar,06999,,,Peces,Pescadilla,Variado costero,12848</t>
  </si>
  <si>
    <t>2019-07,Rada o ría,otros puertos Buenos Aires,Buenos Aires,06,sin especificar,06999,,,Peces,Pez gallo,Variado costero,170</t>
  </si>
  <si>
    <t>2019-07,Rada o ría,otros puertos Buenos Aires,Buenos Aires,06,sin especificar,06999,,,Peces,Rayas nep,Rayas (sin V. Cost),4090</t>
  </si>
  <si>
    <t>2019-07,Congeladores poteros nacionales,Puerto Deseado,Santa Cruz,78,Deseado,78014,-47.753106,-65.911745,Moluscos,Calamar Illex,Calamar Illex,5736</t>
  </si>
  <si>
    <t>2019-07,Congeladores tangoneros,Puerto Deseado,Santa Cruz,78,Deseado,78014,-47.753106,-65.911745,Crustáceos,Langostino,Langostino,116</t>
  </si>
  <si>
    <t>2019-07,Congeladores tangoneros,Puerto Deseado,Santa Cruz,78,Deseado,78014,-47.753106,-65.911745,Peces,Merluza hubbsi,Merluza hubbsi S41,114</t>
  </si>
  <si>
    <t>2019-07,Congeladores poteros nacionales,Puerto Madryn,Chubut,26,Biedma,26007,-42.723398,-65.03362,Moluscos,Calamar Illex,Calamar Illex,1591</t>
  </si>
  <si>
    <t>2019-07,Congeladores tangoneros,Puerto Madryn,Chubut,26,Biedma,26007,-42.723398,-65.03362,Crustáceos,Langostino,Langostino,50</t>
  </si>
  <si>
    <t>2019-07,Congeladores tangoneros,Puerto Madryn,Chubut,26,Biedma,26007,-42.723398,-65.03362,Peces,Merluza hubbsi,Merluza hubbsi S41,510</t>
  </si>
  <si>
    <t>2019-07,Costeros,Puerto Madryn,Chubut,26,Biedma,26007,-42.723398,-65.03362,Crustáceos,Langostino,Langostino,64</t>
  </si>
  <si>
    <t>2019-07,Costeros,Puerto Madryn,Chubut,26,Biedma,26007,-42.723398,-65.03362,Peces,Merluza hubbsi,Merluza hubbsi S41,476</t>
  </si>
  <si>
    <t>2019-07,Costeros,Puerto Madryn,Chubut,26,Biedma,26007,-42.723398,-65.03362,Peces,Mero,otras especies,95</t>
  </si>
  <si>
    <t>2019-07,Costeros,Puerto Madryn,Chubut,26,Biedma,26007,-42.723398,-65.03362,Peces,Salmón de mar,otras especies,96</t>
  </si>
  <si>
    <t>2019-07,Fresqueros,Puerto Madryn,Chubut,26,Biedma,26007,-42.723398,-65.03362,Crustáceos,Langostino,Langostino,5032</t>
  </si>
  <si>
    <t>2019-07,Fresqueros,Puerto Madryn,Chubut,26,Biedma,26007,-42.723398,-65.03362,Peces,Merluza hubbsi,Merluza hubbsi S41,11839</t>
  </si>
  <si>
    <t>2019-07,Costeros,Rawson,Chubut,26,Rawson,26077,-43.336741,-65.061964,Crustáceos,Langostino,Langostino,1617</t>
  </si>
  <si>
    <t>2019-07,Costeros,Rawson,Chubut,26,Rawson,26077,-43.336741,-65.061964,Peces,Anchoíta,Anchoíta,4466</t>
  </si>
  <si>
    <t>2019-07,Costeros,Rawson,Chubut,26,Rawson,26077,-43.336741,-65.061964,Peces,Merluza hubbsi,Merluza hubbsi S41,442</t>
  </si>
  <si>
    <t>2019-07,Fresqueros,Rawson,Chubut,26,Rawson,26077,-43.336741,-65.061964,Crustáceos,Langostino,Langostino,2958</t>
  </si>
  <si>
    <t>2019-07,Costeros,Río Salado,Buenos Aires,06,Castelli,06168,-35.745949,-57.380561,Peces,Corvina blanca,otras especies,1087</t>
  </si>
  <si>
    <t>2019-07,Costeros,Río Salado,Buenos Aires,06,Castelli,06168,-35.745949,-57.380561,Peces,Corvina blanca,Variado costero,5456</t>
  </si>
  <si>
    <t>2019-07,Rada o ría,Río Salado,Buenos Aires,06,Castelli,06168,-35.745949,-57.380561,Peces,Anchoa de banco,Variado costero,736</t>
  </si>
  <si>
    <t>2019-07,Rada o ría,Río Salado,Buenos Aires,06,Castelli,06168,-35.745949,-57.380561,Peces,Corvina blanca,Variado costero,2985</t>
  </si>
  <si>
    <t>2019-07,Rada o ría,Río Salado,Buenos Aires,06,Castelli,06168,-35.745949,-57.380561,Peces,Lisa,Variado costero,8589</t>
  </si>
  <si>
    <t>2019-07,Rada o ría,Río Salado,Buenos Aires,06,Castelli,06168,-35.745949,-57.380561,Peces,Palometa,Variado costero,210</t>
  </si>
  <si>
    <t>2019-07,Rada o ría,Río Salado,Buenos Aires,06,Castelli,06168,-35.745949,-57.380561,Peces,Pejerrey,otras especies,1323</t>
  </si>
  <si>
    <t>2019-07,Rada o ría,Río Salado,Buenos Aires,06,Castelli,06168,-35.745949,-57.380561,Peces,Pescadilla,Variado costero,1125</t>
  </si>
  <si>
    <t>2019-07,Costeros,Rosales,Buenos Aires,06,Coronel de Marina Leonardo Rosales,06182,-38.89977,-62.079012,Crustáceos,Camarón,otras especies,780</t>
  </si>
  <si>
    <t>2019-07,Costeros,Rosales,Buenos Aires,06,Coronel de Marina Leonardo Rosales,06182,-38.89977,-62.079012,Crustáceos,Langostino,Langostino,275</t>
  </si>
  <si>
    <t>2019-07,Rada o ría,Rosales,Buenos Aires,06,Coronel de Marina Leonardo Rosales,06182,-38.89977,-62.079012,Crustáceos,Camarón,otras especies,862741</t>
  </si>
  <si>
    <t>2019-07,Rada o ría,Rosales,Buenos Aires,06,Coronel de Marina Leonardo Rosales,06182,-38.89977,-62.079012,Crustáceos,Langostino,Langostino,4150</t>
  </si>
  <si>
    <t>2019-07,Fresqueros,San Antonio Este,Río Negro,62,San Antonio,62077,-40.79875,-64.883536,Peces,Gatuzo,otras especies,5200</t>
  </si>
  <si>
    <t>2019-07,Fresqueros,San Antonio Este,Río Negro,62,San Antonio,62077,-40.79875,-64.883536,Peces,Merluza hubbsi,Merluza hubbsi GSM,975</t>
  </si>
  <si>
    <t>2019-07,Fresqueros,San Antonio Este,Río Negro,62,San Antonio,62077,-40.79875,-64.883536,Peces,Otras especies de peces,otras especies,355</t>
  </si>
  <si>
    <t>2019-07,Fresqueros,San Antonio Este,Río Negro,62,San Antonio,62077,-40.79875,-64.883536,Peces,Pez gallo,otras especies,4836</t>
  </si>
  <si>
    <t>2019-07,Fresqueros,San Antonio Este,Río Negro,62,San Antonio,62077,-40.79875,-64.883536,Peces,Raya hocicuda / picuda,Rayas (sin V. Cost),1080</t>
  </si>
  <si>
    <t>2019-07,Rada o ría,San Antonio Oeste,Río Negro,62,San Antonio,62077,-40.725698,-64.934194,Peces,Cazón,otras especies,20049</t>
  </si>
  <si>
    <t>2019-07,Rada o ría,San Antonio Oeste,Río Negro,62,San Antonio,62077,-40.725698,-64.934194,Peces,Gatuzo,otras especies,25</t>
  </si>
  <si>
    <t>2019-07,Rada o ría,San Antonio Oeste,Río Negro,62,San Antonio,62077,-40.725698,-64.934194,Peces,Merluza hubbsi,Merluza hubbsi GSM,320</t>
  </si>
  <si>
    <t>2019-07,Rada o ría,San Antonio Oeste,Río Negro,62,San Antonio,62077,-40.725698,-64.934194,Peces,Pez gallo,otras especies,672</t>
  </si>
  <si>
    <t>2019-07,Rada o ría,San Antonio Oeste,Río Negro,62,San Antonio,62077,-40.725698,-64.934194,Peces,Pez ángel,otras especies,494762</t>
  </si>
  <si>
    <t>2019-07,Rada o ría,San Antonio Oeste,Río Negro,62,San Antonio,62077,-40.725698,-64.934194,Peces,Raya hocicuda / picuda,Rayas (sin V. Cost),5166</t>
  </si>
  <si>
    <t>2019-07,Rada o ría,San Antonio Oeste,Río Negro,62,San Antonio,62077,-40.725698,-64.934194,Peces,Salmón de mar,otras especies,1888</t>
  </si>
  <si>
    <t>2019-07,Costeros,San Clemente del Tuyú,Buenos Aires,06,La Costa,06420,-36.342328,-56.746143,Peces,Palometa,Variado costero,14800</t>
  </si>
  <si>
    <t>2019-07,Costeros,San Clemente del Tuyú,Buenos Aires,06,La Costa,06420,-36.342328,-56.746143,Peces,Pescadilla,Variado costero,7648</t>
  </si>
  <si>
    <t>2019-07,Rada o ría,San Clemente del Tuyú,Buenos Aires,06,La Costa,06420,-36.342328,-56.746143,Peces,Anchoa de banco,Variado costero,140</t>
  </si>
  <si>
    <t>2019-07,Rada o ría,San Clemente del Tuyú,Buenos Aires,06,La Costa,06420,-36.342328,-56.746143,Peces,Corvina blanca,Variado costero,140</t>
  </si>
  <si>
    <t>2019-07,Rada o ría,San Clemente del Tuyú,Buenos Aires,06,La Costa,06420,-36.342328,-56.746143,Peces,Corvina negra,Variado costero,32</t>
  </si>
  <si>
    <t>2019-07,Rada o ría,San Clemente del Tuyú,Buenos Aires,06,La Costa,06420,-36.342328,-56.746143,Peces,Lisa,Variado costero,1581</t>
  </si>
  <si>
    <t>2019-07,Rada o ría,San Clemente del Tuyú,Buenos Aires,06,La Costa,06420,-36.342328,-56.746143,Peces,Otras especies de peces,otras especies,20128</t>
  </si>
  <si>
    <t>2019-07,Rada o ría,San Clemente del Tuyú,Buenos Aires,06,La Costa,06420,-36.342328,-56.746143,Peces,Palometa,Variado costero,3712</t>
  </si>
  <si>
    <t>2019-07,Rada o ría,San Clemente del Tuyú,Buenos Aires,06,La Costa,06420,-36.342328,-56.746143,Peces,Pejerrey,otras especies,64</t>
  </si>
  <si>
    <t>2019-07,Rada o ría,San Clemente del Tuyú,Buenos Aires,06,La Costa,06420,-36.342328,-56.746143,Peces,Pescadilla,Variado costero,2848</t>
  </si>
  <si>
    <t>2019-07,Rada o ría,San Clemente del Tuyú,Buenos Aires,06,La Costa,06420,-36.342328,-56.746143,Peces,Raya hocicuda / picuda,Variado costero,32</t>
  </si>
  <si>
    <t>2019-07,Rada o ría,San Clemente del Tuyú,Buenos Aires,06,La Costa,06420,-36.342328,-56.746143,Peces,Raya lisa,Variado costero,1670</t>
  </si>
  <si>
    <t>2019-07,Rada o ría,San Clemente del Tuyú,Buenos Aires,06,La Costa,06420,-36.342328,-56.746143,Peces,Rayas nep,Variado costero,61222</t>
  </si>
  <si>
    <t>2019-07,Rada o ría,San Clemente del Tuyú,Buenos Aires,06,La Costa,06420,-36.342328,-56.746143,Peces,Saraca,Variado costero,5088</t>
  </si>
  <si>
    <t>2019-07,Congeladores arrastreros,Ushuaia,Tierra del Fuego,94,Ushuaia,94015,-54.808106,-68.304301,Peces,Abadejo,Abadejo,4029</t>
  </si>
  <si>
    <t>2019-07,Congeladores arrastreros,Ushuaia,Tierra del Fuego,94,Ushuaia,94015,-54.808106,-68.304301,Peces,Bacalao austral,otras especies,3226</t>
  </si>
  <si>
    <t>2019-07,Congeladores arrastreros,Ushuaia,Tierra del Fuego,94,Ushuaia,94015,-54.808106,-68.304301,Peces,Granadero,otras especies,1634</t>
  </si>
  <si>
    <t>2019-07,Congeladores arrastreros,Ushuaia,Tierra del Fuego,94,Ushuaia,94015,-54.808106,-68.304301,Peces,Merluza austral,otras especies,10560</t>
  </si>
  <si>
    <t>2019-07,Congeladores arrastreros,Ushuaia,Tierra del Fuego,94,Ushuaia,94015,-54.808106,-68.304301,Peces,Merluza de cola,Merluza de cola,56784</t>
  </si>
  <si>
    <t>2019-07,Congeladores arrastreros,Ushuaia,Tierra del Fuego,94,Ushuaia,94015,-54.808106,-68.304301,Peces,Merluza hubbsi,Merluza hubbsi S41,1568</t>
  </si>
  <si>
    <t>2019-07,Congeladores arrastreros,Ushuaia,Tierra del Fuego,94,Ushuaia,94015,-54.808106,-68.304301,Peces,Notothenia,otras especies,608</t>
  </si>
  <si>
    <t>2019-07,Congeladores arrastreros,Ushuaia,Tierra del Fuego,94,Ushuaia,94015,-54.808106,-68.304301,Peces,Polaca,Polaca,720</t>
  </si>
  <si>
    <t>2019-07,Congeladores arrastreros,Ushuaia,Tierra del Fuego,94,Ushuaia,94015,-54.808106,-68.304301,Peces,Rayas nep,Rayas (sin V. Cost),2264</t>
  </si>
  <si>
    <t>2019-08,Rada o ría,Bahía Blanca,Buenos Aires,06,Bahía Blanca,06056,-38.789246,-62.272499,Peces,Pescadilla,otras especies,1497</t>
  </si>
  <si>
    <t>2019-08,Congeladores tangoneros,Caleta Olivia / Paula,Santa Cruz,78,Deseado,78014,-46.436049,-67.514904,Crustáceos,Langostino,Langostino,263975</t>
  </si>
  <si>
    <t>2019-08,Costeros,Caleta Olivia / Paula,Santa Cruz,78,Deseado,78014,-46.436049,-67.514904,Crustáceos,Langostino,Langostino,54740</t>
  </si>
  <si>
    <t>2019-08,Fresqueros,Caleta Olivia / Paula,Santa Cruz,78,Deseado,78014,-46.436049,-67.514904,Crustáceos,Langostino,Langostino,20366</t>
  </si>
  <si>
    <t>2019-08,Rada o ría,Caleta Olivia / Paula,Santa Cruz,78,Deseado,78014,-46.436049,-67.514904,Peces,Merluza hubbsi,Merluza hubbsi S41,20</t>
  </si>
  <si>
    <t>2019-08,Costeros,Camarones,Chubut,26,Florentino Ameghino,26028,-44.798941,-65.709705,Crustáceos,Langostino,Langostino,2097</t>
  </si>
  <si>
    <t>2019-08,Costeros,Camarones,Chubut,26,Florentino Ameghino,26028,-44.798941,-65.709705,Peces,Merluza hubbsi,Merluza hubbsi S41,13355897</t>
  </si>
  <si>
    <t>2019-08,Fresqueros,Camarones,Chubut,26,Florentino Ameghino,26028,-44.798941,-65.709705,Crustáceos,Langostino,Langostino,107</t>
  </si>
  <si>
    <t>2019-08,Congeladores tangoneros,Comodoro Rivadavia,Chubut,26,Escalante,26021,-45.862528,-67.46664,Crustáceos,Langostino,Langostino,1541</t>
  </si>
  <si>
    <t>2019-08,Congeladores tangoneros,Comodoro Rivadavia,Chubut,26,Escalante,26021,-45.862528,-67.46664,Peces,Merluza hubbsi,Merluza hubbsi S41,99</t>
  </si>
  <si>
    <t>2019-08,Costeros,Comodoro Rivadavia,Chubut,26,Escalante,26021,-45.862528,-67.46664,Crustáceos,Langostino,Langostino,322</t>
  </si>
  <si>
    <t>2019-08,Fresqueros,Comodoro Rivadavia,Chubut,26,Escalante,26021,-45.862528,-67.46664,Crustáceos,Langostino,Langostino,1518</t>
  </si>
  <si>
    <t>2019-08,Fresqueros,Comodoro Rivadavia,Chubut,26,Escalante,26021,-45.862528,-67.46664,Peces,Merluza hubbsi,Merluza hubbsi S41,12193</t>
  </si>
  <si>
    <t>2019-08,Costeros,General Lavalle,Buenos Aires,06,General Lavalle,06336,-36.398453,-56.946467,Moluscos,Caracol,otras especies,2953</t>
  </si>
  <si>
    <t>2019-08,Costeros,General Lavalle,Buenos Aires,06,General Lavalle,06336,-36.398453,-56.946467,Moluscos,Otras especies de molusco,otras especies,376</t>
  </si>
  <si>
    <t>2019-08,Costeros,General Lavalle,Buenos Aires,06,General Lavalle,06336,-36.398453,-56.946467,Peces,Anchoa de banco,Variado costero,9948</t>
  </si>
  <si>
    <t>2019-08,Costeros,General Lavalle,Buenos Aires,06,General Lavalle,06336,-36.398453,-56.946467,Peces,Chucho,Variado costero,2049</t>
  </si>
  <si>
    <t>2019-08,Costeros,General Lavalle,Buenos Aires,06,General Lavalle,06336,-36.398453,-56.946467,Peces,Congrio,Variado costero,192635</t>
  </si>
  <si>
    <t>2019-08,Costeros,General Lavalle,Buenos Aires,06,General Lavalle,06336,-36.398453,-56.946467,Peces,Corvina blanca,Variado costero,1732298</t>
  </si>
  <si>
    <t>2019-08,Costeros,General Lavalle,Buenos Aires,06,General Lavalle,06336,-36.398453,-56.946467,Peces,Corvina negra,Variado costero,156285</t>
  </si>
  <si>
    <t>2019-08,Costeros,General Lavalle,Buenos Aires,06,General Lavalle,06336,-36.398453,-56.946467,Peces,Gatuzo,Variado costero,529</t>
  </si>
  <si>
    <t>2019-08,Costeros,General Lavalle,Buenos Aires,06,General Lavalle,06336,-36.398453,-56.946467,Peces,Lenguados nep,Variado costero,767</t>
  </si>
  <si>
    <t>2019-08,Costeros,General Lavalle,Buenos Aires,06,General Lavalle,06336,-36.398453,-56.946467,Peces,Lisa,Variado costero,73538</t>
  </si>
  <si>
    <t>2019-08,Costeros,General Lavalle,Buenos Aires,06,General Lavalle,06336,-36.398453,-56.946467,Peces,Otras especies de peces,otras especies,304</t>
  </si>
  <si>
    <t>2019-08,Costeros,General Lavalle,Buenos Aires,06,General Lavalle,06336,-36.398453,-56.946467,Peces,Palometa,Variado costero,3913705</t>
  </si>
  <si>
    <t>2019-08,Costeros,General Lavalle,Buenos Aires,06,General Lavalle,06336,-36.398453,-56.946467,Peces,Papafigo,otras especies,3011</t>
  </si>
  <si>
    <t>2019-08,Costeros,General Lavalle,Buenos Aires,06,General Lavalle,06336,-36.398453,-56.946467,Peces,Pescadilla,Variado costero,851400</t>
  </si>
  <si>
    <t>2019-08,Costeros,General Lavalle,Buenos Aires,06,General Lavalle,06336,-36.398453,-56.946467,Peces,Pez ángel,Variado costero,735</t>
  </si>
  <si>
    <t>2019-08,Costeros,General Lavalle,Buenos Aires,06,General Lavalle,06336,-36.398453,-56.946467,Peces,Rayas nep,Variado costero,73717</t>
  </si>
  <si>
    <t>2019-08,Costeros,General Lavalle,Buenos Aires,06,General Lavalle,06336,-36.398453,-56.946467,Peces,Saraca,Variado costero,112321</t>
  </si>
  <si>
    <t>2019-08,Rada o ría,General Lavalle,Buenos Aires,06,General Lavalle,06336,-36.398453,-56.946467,Moluscos,Otras especies de molusco,otras especies,11628</t>
  </si>
  <si>
    <t>2019-08,Rada o ría,General Lavalle,Buenos Aires,06,General Lavalle,06336,-36.398453,-56.946467,Peces,Anchoa de banco,Variado costero,893</t>
  </si>
  <si>
    <t>2019-08,Rada o ría,General Lavalle,Buenos Aires,06,General Lavalle,06336,-36.398453,-56.946467,Peces,Bagre,otras especies,44119</t>
  </si>
  <si>
    <t>2019-08,Rada o ría,General Lavalle,Buenos Aires,06,General Lavalle,06336,-36.398453,-56.946467,Peces,Chucho,Variado costero,921798</t>
  </si>
  <si>
    <t>2019-08,Rada o ría,General Lavalle,Buenos Aires,06,General Lavalle,06336,-36.398453,-56.946467,Peces,Congrio,Variado costero,1325605</t>
  </si>
  <si>
    <t>2019-08,Rada o ría,General Lavalle,Buenos Aires,06,General Lavalle,06336,-36.398453,-56.946467,Peces,Corvina blanca,Variado costero,1432</t>
  </si>
  <si>
    <t>2019-08,Rada o ría,General Lavalle,Buenos Aires,06,General Lavalle,06336,-36.398453,-56.946467,Peces,Corvina negra,Variado costero,1302096</t>
  </si>
  <si>
    <t>2019-08,Rada o ría,General Lavalle,Buenos Aires,06,General Lavalle,06336,-36.398453,-56.946467,Peces,Gatuzo,Variado costero,1051</t>
  </si>
  <si>
    <t>2019-08,Rada o ría,General Lavalle,Buenos Aires,06,General Lavalle,06336,-36.398453,-56.946467,Peces,Lenguados nep,Variado costero,795018</t>
  </si>
  <si>
    <t>2019-08,Rada o ría,General Lavalle,Buenos Aires,06,General Lavalle,06336,-36.398453,-56.946467,Peces,Lisa,Variado costero,738</t>
  </si>
  <si>
    <t>2019-08,Rada o ría,General Lavalle,Buenos Aires,06,General Lavalle,06336,-36.398453,-56.946467,Peces,Mero,Variado costero,4530463</t>
  </si>
  <si>
    <t>2019-08,Rada o ría,General Lavalle,Buenos Aires,06,General Lavalle,06336,-36.398453,-56.946467,Peces,Otras especies de peces,otras especies,62</t>
  </si>
  <si>
    <t>2019-08,Rada o ría,General Lavalle,Buenos Aires,06,General Lavalle,06336,-36.398453,-56.946467,Peces,Palometa,Variado costero,3419</t>
  </si>
  <si>
    <t>2019-08,Rada o ría,General Lavalle,Buenos Aires,06,General Lavalle,06336,-36.398453,-56.946467,Peces,Papafigo,otras especies,12251060</t>
  </si>
  <si>
    <t>2019-08,Rada o ría,General Lavalle,Buenos Aires,06,General Lavalle,06336,-36.398453,-56.946467,Peces,Pargo,Variado costero,14800</t>
  </si>
  <si>
    <t>2019-08,Rada o ría,General Lavalle,Buenos Aires,06,General Lavalle,06336,-36.398453,-56.946467,Peces,Pejerrey,otras especies,41251</t>
  </si>
  <si>
    <t>2019-08,Rada o ría,General Lavalle,Buenos Aires,06,General Lavalle,06336,-36.398453,-56.946467,Peces,Pescadilla,Variado costero,1194371</t>
  </si>
  <si>
    <t>2019-08,Rada o ría,General Lavalle,Buenos Aires,06,General Lavalle,06336,-36.398453,-56.946467,Peces,Pescadilla real,Variado costero,32955</t>
  </si>
  <si>
    <t>2019-08,Rada o ría,General Lavalle,Buenos Aires,06,General Lavalle,06336,-36.398453,-56.946467,Peces,Pez ángel,Variado costero,326122</t>
  </si>
  <si>
    <t>2019-08,Rada o ría,General Lavalle,Buenos Aires,06,General Lavalle,06336,-36.398453,-56.946467,Peces,Raya marmolada,Variado costero,150</t>
  </si>
  <si>
    <t>2019-08,Rada o ría,General Lavalle,Buenos Aires,06,General Lavalle,06336,-36.398453,-56.946467,Peces,Rayas nep,Variado costero,240</t>
  </si>
  <si>
    <t>2019-08,Rada o ría,General Lavalle,Buenos Aires,06,General Lavalle,06336,-36.398453,-56.946467,Peces,Saraca,Variado costero,252</t>
  </si>
  <si>
    <t>2019-08,Congeladores arrastreros,Mar del Plata,Buenos Aires,06,General Pueyrredon,06357,-38.04915,-57.536848,Moluscos,Calamar Illex,Calamar Illex,130</t>
  </si>
  <si>
    <t>2019-08,Congeladores arrastreros,Mar del Plata,Buenos Aires,06,General Pueyrredon,06357,-38.04915,-57.536848,Moluscos,Vieira (callos),Vieira (callos),162</t>
  </si>
  <si>
    <t>2019-08,Congeladores arrastreros,Mar del Plata,Buenos Aires,06,General Pueyrredon,06357,-38.04915,-57.536848,Peces,Abadejo,Abadejo,108306</t>
  </si>
  <si>
    <t>2019-08,Congeladores arrastreros,Mar del Plata,Buenos Aires,06,General Pueyrredon,06357,-38.04915,-57.536848,Peces,Bacalao austral,otras especies,64</t>
  </si>
  <si>
    <t>2019-08,Congeladores arrastreros,Mar del Plata,Buenos Aires,06,General Pueyrredon,06357,-38.04915,-57.536848,Peces,Brótola,otras especies,20</t>
  </si>
  <si>
    <t>2019-08,Congeladores arrastreros,Mar del Plata,Buenos Aires,06,General Pueyrredon,06357,-38.04915,-57.536848,Peces,Granadero,otras especies,20</t>
  </si>
  <si>
    <t>2019-08,Congeladores arrastreros,Mar del Plata,Buenos Aires,06,General Pueyrredon,06357,-38.04915,-57.536848,Peces,Merluza hubbsi,Merluza hubbsi S41,1440</t>
  </si>
  <si>
    <t>2019-08,Congeladores arrastreros,Mar del Plata,Buenos Aires,06,General Pueyrredon,06357,-38.04915,-57.536848,Peces,Merluza negra,Merluza negra,592</t>
  </si>
  <si>
    <t>2019-08,Congeladores arrastreros,Mar del Plata,Buenos Aires,06,General Pueyrredon,06357,-38.04915,-57.536848,Peces,Pampanito,otras especies,392</t>
  </si>
  <si>
    <t>2019-08,Congeladores arrastreros,Mar del Plata,Buenos Aires,06,General Pueyrredon,06357,-38.04915,-57.536848,Peces,Papafigo,otras especies,100</t>
  </si>
  <si>
    <t>2019-08,Congeladores arrastreros,Mar del Plata,Buenos Aires,06,General Pueyrredon,06357,-38.04915,-57.536848,Peces,Pez gallo,otras especies,32776</t>
  </si>
  <si>
    <t>2019-08,Congeladores arrastreros,Mar del Plata,Buenos Aires,06,General Pueyrredon,06357,-38.04915,-57.536848,Peces,Raya hocicuda / picuda,Rayas (sin V. Cost),10</t>
  </si>
  <si>
    <t>2019-08,Congeladores arrastreros,Mar del Plata,Buenos Aires,06,General Pueyrredon,06357,-38.04915,-57.536848,Peces,Rayas nep,Rayas (sin V. Cost),7158</t>
  </si>
  <si>
    <t>2019-08,Congeladores arrastreros,Mar del Plata,Buenos Aires,06,General Pueyrredon,06357,-38.04915,-57.536848,Peces,Rubio,otras especies,130</t>
  </si>
  <si>
    <t>2019-08,Congeladores poteros nacionales,Mar del Plata,Buenos Aires,06,General Pueyrredon,06357,-38.04915,-57.536848,Moluscos,Calamar Illex,Calamar Illex,16</t>
  </si>
  <si>
    <t>2019-08,Congeladores tangoneros,Mar del Plata,Buenos Aires,06,General Pueyrredon,06357,-38.04915,-57.536848,Crustáceos,Langostino,Langostino,4896</t>
  </si>
  <si>
    <t>2019-08,Congeladores tangoneros,Mar del Plata,Buenos Aires,06,General Pueyrredon,06357,-38.04915,-57.536848,Peces,Merluza hubbsi,Merluza hubbsi S41,31698</t>
  </si>
  <si>
    <t>2019-08,Costeros,Mar del Plata,Buenos Aires,06,General Pueyrredon,06357,-38.04915,-57.536848,Crustáceos,Cangrejo,otras especies,368</t>
  </si>
  <si>
    <t>2019-08,Costeros,Mar del Plata,Buenos Aires,06,General Pueyrredon,06357,-38.04915,-57.536848,Crustáceos,Langostino,Langostino,3985</t>
  </si>
  <si>
    <t>2019-08,Costeros,Mar del Plata,Buenos Aires,06,General Pueyrredon,06357,-38.04915,-57.536848,Moluscos,Calamar Illex,Calamar Illex,4768</t>
  </si>
  <si>
    <t>2019-08,Costeros,Mar del Plata,Buenos Aires,06,General Pueyrredon,06357,-38.04915,-57.536848,Moluscos,Calamar Loligo,otras especies,245</t>
  </si>
  <si>
    <t>2019-08,Costeros,Mar del Plata,Buenos Aires,06,General Pueyrredon,06357,-38.04915,-57.536848,Peces,Abadejo,Abadejo,301</t>
  </si>
  <si>
    <t>2019-08,Costeros,Mar del Plata,Buenos Aires,06,General Pueyrredon,06357,-38.04915,-57.536848,Peces,Anchoa de banco,Variado costero,23605</t>
  </si>
  <si>
    <t>2019-08,Costeros,Mar del Plata,Buenos Aires,06,General Pueyrredon,06357,-38.04915,-57.536848,Peces,Bacalao austral,otras especies,3781</t>
  </si>
  <si>
    <t>2019-08,Costeros,Mar del Plata,Buenos Aires,06,General Pueyrredon,06357,-38.04915,-57.536848,Peces,Besugo,otras especies,600</t>
  </si>
  <si>
    <t>2019-08,Costeros,Mar del Plata,Buenos Aires,06,General Pueyrredon,06357,-38.04915,-57.536848,Peces,Besugo,Variado costero,207</t>
  </si>
  <si>
    <t>2019-08,Costeros,Mar del Plata,Buenos Aires,06,General Pueyrredon,06357,-38.04915,-57.536848,Peces,Caballa,otras especies,2116</t>
  </si>
  <si>
    <t>2019-08,Costeros,Mar del Plata,Buenos Aires,06,General Pueyrredon,06357,-38.04915,-57.536848,Peces,Castañeta,Variado costero,2017352</t>
  </si>
  <si>
    <t>2019-08,Costeros,Mar del Plata,Buenos Aires,06,General Pueyrredon,06357,-38.04915,-57.536848,Peces,Congrio,Variado costero,4236</t>
  </si>
  <si>
    <t>2019-08,Costeros,Mar del Plata,Buenos Aires,06,General Pueyrredon,06357,-38.04915,-57.536848,Peces,Corvina blanca,otras especies,116813</t>
  </si>
  <si>
    <t>2019-08,Costeros,Mar del Plata,Buenos Aires,06,General Pueyrredon,06357,-38.04915,-57.536848,Peces,Corvina blanca,Variado costero,2356</t>
  </si>
  <si>
    <t>2019-08,Costeros,Mar del Plata,Buenos Aires,06,General Pueyrredon,06357,-38.04915,-57.536848,Peces,Gatuzo,otras especies,110115</t>
  </si>
  <si>
    <t>2019-08,Costeros,Mar del Plata,Buenos Aires,06,General Pueyrredon,06357,-38.04915,-57.536848,Peces,Gatuzo,Variado costero,198</t>
  </si>
  <si>
    <t>2019-08,Costeros,Mar del Plata,Buenos Aires,06,General Pueyrredon,06357,-38.04915,-57.536848,Peces,Lenguados nep,otras especies,75473</t>
  </si>
  <si>
    <t>2019-08,Costeros,Mar del Plata,Buenos Aires,06,General Pueyrredon,06357,-38.04915,-57.536848,Peces,Lenguados nep,Variado costero,38612</t>
  </si>
  <si>
    <t>2019-08,Costeros,Mar del Plata,Buenos Aires,06,General Pueyrredon,06357,-38.04915,-57.536848,Peces,Lisa,Variado costero,24567</t>
  </si>
  <si>
    <t>2019-08,Costeros,Mar del Plata,Buenos Aires,06,General Pueyrredon,06357,-38.04915,-57.536848,Peces,Merluza hubbsi,Merluza hubbsi N41 CTMFM,15001</t>
  </si>
  <si>
    <t>2019-08,Costeros,Mar del Plata,Buenos Aires,06,General Pueyrredon,06357,-38.04915,-57.536848,Peces,Merluza hubbsi,Merluza hubbsi N41 ZEEA,29559</t>
  </si>
  <si>
    <t>2019-08,Costeros,Mar del Plata,Buenos Aires,06,General Pueyrredon,06357,-38.04915,-57.536848,Peces,Merluza hubbsi,Merluza hubbsi S41,1124</t>
  </si>
  <si>
    <t>2019-08,Costeros,Mar del Plata,Buenos Aires,06,General Pueyrredon,06357,-38.04915,-57.536848,Peces,Mero,otras especies,20028</t>
  </si>
  <si>
    <t>2019-08,Costeros,Mar del Plata,Buenos Aires,06,General Pueyrredon,06357,-38.04915,-57.536848,Peces,Mero,Variado costero,2175</t>
  </si>
  <si>
    <t>2019-08,Costeros,Mar del Plata,Buenos Aires,06,General Pueyrredon,06357,-38.04915,-57.536848,Peces,Palometa,otras especies,245</t>
  </si>
  <si>
    <t>2019-08,Costeros,Mar del Plata,Buenos Aires,06,General Pueyrredon,06357,-38.04915,-57.536848,Peces,Palometa,Variado costero,589</t>
  </si>
  <si>
    <t>2019-08,Costeros,Mar del Plata,Buenos Aires,06,General Pueyrredon,06357,-38.04915,-57.536848,Peces,Papafigo,otras especies,637460</t>
  </si>
  <si>
    <t>2019-08,Costeros,Mar del Plata,Buenos Aires,06,General Pueyrredon,06357,-38.04915,-57.536848,Peces,Pargo,Variado costero,1088</t>
  </si>
  <si>
    <t>2019-08,Costeros,Mar del Plata,Buenos Aires,06,General Pueyrredon,06357,-38.04915,-57.536848,Peces,Pescadilla,otras especies,288</t>
  </si>
  <si>
    <t>2019-08,Costeros,Mar del Plata,Buenos Aires,06,General Pueyrredon,06357,-38.04915,-57.536848,Peces,Pescadilla,Variado costero,24649</t>
  </si>
  <si>
    <t>2019-08,Costeros,Mar del Plata,Buenos Aires,06,General Pueyrredon,06357,-38.04915,-57.536848,Peces,Pescadilla real,Variado costero,4564</t>
  </si>
  <si>
    <t>2019-08,Costeros,Mar del Plata,Buenos Aires,06,General Pueyrredon,06357,-38.04915,-57.536848,Peces,Pez gallo,otras especies,96233</t>
  </si>
  <si>
    <t>2019-08,Costeros,Mar del Plata,Buenos Aires,06,General Pueyrredon,06357,-38.04915,-57.536848,Peces,Pez gallo,Variado costero,691</t>
  </si>
  <si>
    <t>2019-08,Costeros,Mar del Plata,Buenos Aires,06,General Pueyrredon,06357,-38.04915,-57.536848,Peces,Pez palo,otras especies,48875</t>
  </si>
  <si>
    <t>2019-08,Costeros,Mar del Plata,Buenos Aires,06,General Pueyrredon,06357,-38.04915,-57.536848,Peces,Pez palo,Variado costero,52635</t>
  </si>
  <si>
    <t>2019-08,Costeros,Mar del Plata,Buenos Aires,06,General Pueyrredon,06357,-38.04915,-57.536848,Peces,Pez ángel,otras especies,183897</t>
  </si>
  <si>
    <t>2019-08,Costeros,Mar del Plata,Buenos Aires,06,General Pueyrredon,06357,-38.04915,-57.536848,Peces,Pez ángel,Variado costero,748</t>
  </si>
  <si>
    <t>2019-08,Costeros,Mar del Plata,Buenos Aires,06,General Pueyrredon,06357,-38.04915,-57.536848,Peces,Rayas nep,Rayas (sin V. Cost),3568</t>
  </si>
  <si>
    <t>2019-08,Costeros,Mar del Plata,Buenos Aires,06,General Pueyrredon,06357,-38.04915,-57.536848,Peces,Rayas nep,Variado costero,203</t>
  </si>
  <si>
    <t>2019-08,Costeros,Mar del Plata,Buenos Aires,06,General Pueyrredon,06357,-38.04915,-57.536848,Peces,Rubio,otras especies,13782</t>
  </si>
  <si>
    <t>2019-08,Costeros,Mar del Plata,Buenos Aires,06,General Pueyrredon,06357,-38.04915,-57.536848,Peces,Salmonete,otras especies,180</t>
  </si>
  <si>
    <t>2019-08,Costeros,Mar del Plata,Buenos Aires,06,General Pueyrredon,06357,-38.04915,-57.536848,Peces,Salmón de mar,otras especies,7200</t>
  </si>
  <si>
    <t>2019-08,Costeros,Mar del Plata,Buenos Aires,06,General Pueyrredon,06357,-38.04915,-57.536848,Peces,Salmón de mar,Variado costero,70</t>
  </si>
  <si>
    <t>2019-08,Costeros,Mar del Plata,Buenos Aires,06,General Pueyrredon,06357,-38.04915,-57.536848,Peces,Sargo,Variado costero,16424</t>
  </si>
  <si>
    <t>2019-08,Costeros,Mar del Plata,Buenos Aires,06,General Pueyrredon,06357,-38.04915,-57.536848,Peces,Savorín,otras especies,1330</t>
  </si>
  <si>
    <t>2019-08,Costeros,Mar del Plata,Buenos Aires,06,General Pueyrredon,06357,-38.04915,-57.536848,Peces,Tiburones nep,otras especies,210</t>
  </si>
  <si>
    <t>2019-08,Costeros,Mar del Plata,Buenos Aires,06,General Pueyrredon,06357,-38.04915,-57.536848,Peces,Tiburones nep,Variado costero,465319</t>
  </si>
  <si>
    <t>2019-08,Fresqueros,Mar del Plata,Buenos Aires,06,General Pueyrredon,06357,-38.04915,-57.536848,Crustáceos,Langostino,Langostino,6390</t>
  </si>
  <si>
    <t>2019-08,Fresqueros,Mar del Plata,Buenos Aires,06,General Pueyrredon,06357,-38.04915,-57.536848,Moluscos,Calamar Illex,Calamar Illex,315</t>
  </si>
  <si>
    <t>2019-08,Fresqueros,Mar del Plata,Buenos Aires,06,General Pueyrredon,06357,-38.04915,-57.536848,Peces,Abadejo,Abadejo,34</t>
  </si>
  <si>
    <t>2019-08,Fresqueros,Mar del Plata,Buenos Aires,06,General Pueyrredon,06357,-38.04915,-57.536848,Peces,Anchoa de banco,Variado costero,60</t>
  </si>
  <si>
    <t>2019-08,Fresqueros,Mar del Plata,Buenos Aires,06,General Pueyrredon,06357,-38.04915,-57.536848,Peces,Bacalao austral,otras especies,17251</t>
  </si>
  <si>
    <t>2019-08,Fresqueros,Mar del Plata,Buenos Aires,06,General Pueyrredon,06357,-38.04915,-57.536848,Peces,Besugo,Variado costero,10</t>
  </si>
  <si>
    <t>2019-08,Fresqueros,Mar del Plata,Buenos Aires,06,General Pueyrredon,06357,-38.04915,-57.536848,Peces,Caballa,otras especies,111</t>
  </si>
  <si>
    <t>2019-08,Fresqueros,Mar del Plata,Buenos Aires,06,General Pueyrredon,06357,-38.04915,-57.536848,Peces,Corvina blanca,Variado costero,784676</t>
  </si>
  <si>
    <t>2019-08,Fresqueros,Mar del Plata,Buenos Aires,06,General Pueyrredon,06357,-38.04915,-57.536848,Peces,Gatuzo,otras especies,1046851</t>
  </si>
  <si>
    <t>2019-08,Fresqueros,Mar del Plata,Buenos Aires,06,General Pueyrredon,06357,-38.04915,-57.536848,Peces,Gatuzo,Variado costero,14878</t>
  </si>
  <si>
    <t>2019-08,Fresqueros,Mar del Plata,Buenos Aires,06,General Pueyrredon,06357,-38.04915,-57.536848,Peces,Lenguados nep,otras especies,51042</t>
  </si>
  <si>
    <t>2019-08,Fresqueros,Mar del Plata,Buenos Aires,06,General Pueyrredon,06357,-38.04915,-57.536848,Peces,Lenguados nep,Variado costero,140</t>
  </si>
  <si>
    <t>2019-08,Fresqueros,Mar del Plata,Buenos Aires,06,General Pueyrredon,06357,-38.04915,-57.536848,Peces,Lisa,Variado costero,140</t>
  </si>
  <si>
    <t>2019-08,Fresqueros,Mar del Plata,Buenos Aires,06,General Pueyrredon,06357,-38.04915,-57.536848,Peces,Merluza hubbsi,Merluza hubbsi N41 CTMFM,96</t>
  </si>
  <si>
    <t>2019-08,Fresqueros,Mar del Plata,Buenos Aires,06,General Pueyrredon,06357,-38.04915,-57.536848,Peces,Merluza hubbsi,Merluza hubbsi N41 ZEEA,11200</t>
  </si>
  <si>
    <t>2019-08,Fresqueros,Mar del Plata,Buenos Aires,06,General Pueyrredon,06357,-38.04915,-57.536848,Peces,Merluza hubbsi,Merluza hubbsi S41,320</t>
  </si>
  <si>
    <t>2019-08,Fresqueros,Mar del Plata,Buenos Aires,06,General Pueyrredon,06357,-38.04915,-57.536848,Peces,Mero,Variado costero,240</t>
  </si>
  <si>
    <t>2019-08,Fresqueros,Mar del Plata,Buenos Aires,06,General Pueyrredon,06357,-38.04915,-57.536848,Peces,Notothenia,otras especies,450</t>
  </si>
  <si>
    <t>2019-08,Fresqueros,Mar del Plata,Buenos Aires,06,General Pueyrredon,06357,-38.04915,-57.536848,Peces,Palometa,Variado costero,846800</t>
  </si>
  <si>
    <t>2019-08,Fresqueros,Mar del Plata,Buenos Aires,06,General Pueyrredon,06357,-38.04915,-57.536848,Peces,Pampanito,Variado costero,2646509</t>
  </si>
  <si>
    <t>2019-08,Fresqueros,Mar del Plata,Buenos Aires,06,General Pueyrredon,06357,-38.04915,-57.536848,Peces,Pargo,Variado costero,1265301</t>
  </si>
  <si>
    <t>2019-08,Fresqueros,Mar del Plata,Buenos Aires,06,General Pueyrredon,06357,-38.04915,-57.536848,Peces,Pescadilla,Variado costero,1154</t>
  </si>
  <si>
    <t>2019-08,Fresqueros,Mar del Plata,Buenos Aires,06,General Pueyrredon,06357,-38.04915,-57.536848,Peces,Pez gallo,otras especies,30262</t>
  </si>
  <si>
    <t>2019-08,Fresqueros,Mar del Plata,Buenos Aires,06,General Pueyrredon,06357,-38.04915,-57.536848,Peces,Pez gallo,Variado costero,13851</t>
  </si>
  <si>
    <t>2019-08,Fresqueros,Mar del Plata,Buenos Aires,06,General Pueyrredon,06357,-38.04915,-57.536848,Peces,Pez palo,Variado costero,18576</t>
  </si>
  <si>
    <t>2019-08,Fresqueros,Mar del Plata,Buenos Aires,06,General Pueyrredon,06357,-38.04915,-57.536848,Peces,Pez ángel,Variado costero,1591</t>
  </si>
  <si>
    <t>2019-08,Fresqueros,Mar del Plata,Buenos Aires,06,General Pueyrredon,06357,-38.04915,-57.536848,Peces,Rayas nep,Rayas (sin V. Cost),32</t>
  </si>
  <si>
    <t>2019-08,Fresqueros,Mar del Plata,Buenos Aires,06,General Pueyrredon,06357,-38.04915,-57.536848,Peces,Rayas nep,Variado costero,217</t>
  </si>
  <si>
    <t>2019-08,Fresqueros,Mar del Plata,Buenos Aires,06,General Pueyrredon,06357,-38.04915,-57.536848,Peces,Tiburones nep,otras especies,431040</t>
  </si>
  <si>
    <t>2019-08,Fresqueros,Mar del Plata,Buenos Aires,06,General Pueyrredon,06357,-38.04915,-57.536848,Peces,Tiburones nep,Variado costero,186674</t>
  </si>
  <si>
    <t>2019-08,Rada o ría,Mar del Plata,Buenos Aires,06,General Pueyrredon,06357,-38.04915,-57.536848,Crustáceos,Camarón,otras especies,131</t>
  </si>
  <si>
    <t>2019-08,Rada o ría,Mar del Plata,Buenos Aires,06,General Pueyrredon,06357,-38.04915,-57.536848,Crustáceos,Langostino,Langostino,3298</t>
  </si>
  <si>
    <t>2019-08,Rada o ría,Mar del Plata,Buenos Aires,06,General Pueyrredon,06357,-38.04915,-57.536848,Moluscos,Calamar Illex,Calamar Illex,90</t>
  </si>
  <si>
    <t>2019-08,Rada o ría,Mar del Plata,Buenos Aires,06,General Pueyrredon,06357,-38.04915,-57.536848,Moluscos,Calamar Loligo,otras especies,1667</t>
  </si>
  <si>
    <t>2019-08,Rada o ría,Mar del Plata,Buenos Aires,06,General Pueyrredon,06357,-38.04915,-57.536848,Moluscos,Calamar patagónico,otras especies,31</t>
  </si>
  <si>
    <t>2019-08,Rada o ría,Mar del Plata,Buenos Aires,06,General Pueyrredon,06357,-38.04915,-57.536848,Moluscos,Pulpitos,otras especies,91848</t>
  </si>
  <si>
    <t>2019-08,Rada o ría,Mar del Plata,Buenos Aires,06,General Pueyrredon,06357,-38.04915,-57.536848,Peces,Anchoa de banco,Variado costero,91672</t>
  </si>
  <si>
    <t>2019-08,Rada o ría,Mar del Plata,Buenos Aires,06,General Pueyrredon,06357,-38.04915,-57.536848,Peces,Besugo,otras especies,10356742</t>
  </si>
  <si>
    <t>2019-08,Rada o ría,Mar del Plata,Buenos Aires,06,General Pueyrredon,06357,-38.04915,-57.536848,Peces,Besugo,Variado costero,2245</t>
  </si>
  <si>
    <t>2019-08,Rada o ría,Mar del Plata,Buenos Aires,06,General Pueyrredon,06357,-38.04915,-57.536848,Peces,Castañeta,Variado costero,496</t>
  </si>
  <si>
    <t>2019-08,Rada o ría,Mar del Plata,Buenos Aires,06,General Pueyrredon,06357,-38.04915,-57.536848,Peces,Chernia,Variado costero,1708</t>
  </si>
  <si>
    <t>2019-08,Rada o ría,Mar del Plata,Buenos Aires,06,General Pueyrredon,06357,-38.04915,-57.536848,Peces,Cornalito,otras especies,34</t>
  </si>
  <si>
    <t>2019-08,Rada o ría,Mar del Plata,Buenos Aires,06,General Pueyrredon,06357,-38.04915,-57.536848,Peces,Corvina blanca,Variado costero,620</t>
  </si>
  <si>
    <t>2019-08,Rada o ría,Mar del Plata,Buenos Aires,06,General Pueyrredon,06357,-38.04915,-57.536848,Peces,Gatuzo,Variado costero,86394</t>
  </si>
  <si>
    <t>2019-08,Rada o ría,Mar del Plata,Buenos Aires,06,General Pueyrredon,06357,-38.04915,-57.536848,Peces,Lenguados nep,Variado costero,1921</t>
  </si>
  <si>
    <t>2019-08,Rada o ría,Mar del Plata,Buenos Aires,06,General Pueyrredon,06357,-38.04915,-57.536848,Peces,Merluza hubbsi,Merluza hubbsi N41 CTMFM,2843</t>
  </si>
  <si>
    <t>2019-08,Rada o ría,Mar del Plata,Buenos Aires,06,General Pueyrredon,06357,-38.04915,-57.536848,Peces,Mero,Variado costero,316</t>
  </si>
  <si>
    <t>2019-08,Rada o ría,Mar del Plata,Buenos Aires,06,General Pueyrredon,06357,-38.04915,-57.536848,Peces,Otras especies de peces,otras especies,418</t>
  </si>
  <si>
    <t>2019-08,Rada o ría,Mar del Plata,Buenos Aires,06,General Pueyrredon,06357,-38.04915,-57.536848,Peces,Palometa,Variado costero,198503</t>
  </si>
  <si>
    <t>2019-08,Rada o ría,Mar del Plata,Buenos Aires,06,General Pueyrredon,06357,-38.04915,-57.536848,Peces,Papafigo,otras especies,14812</t>
  </si>
  <si>
    <t>2019-08,Rada o ría,Mar del Plata,Buenos Aires,06,General Pueyrredon,06357,-38.04915,-57.536848,Peces,Pargo,Variado costero,28</t>
  </si>
  <si>
    <t>2019-08,Rada o ría,Mar del Plata,Buenos Aires,06,General Pueyrredon,06357,-38.04915,-57.536848,Peces,Pescadilla,Variado costero,311</t>
  </si>
  <si>
    <t>2019-08,Rada o ría,Mar del Plata,Buenos Aires,06,General Pueyrredon,06357,-38.04915,-57.536848,Peces,Pez gallo,Variado costero,4735766</t>
  </si>
  <si>
    <t>2019-08,Rada o ría,Mar del Plata,Buenos Aires,06,General Pueyrredon,06357,-38.04915,-57.536848,Peces,Pez palo,Variado costero,372</t>
  </si>
  <si>
    <t>2019-08,Rada o ría,Mar del Plata,Buenos Aires,06,General Pueyrredon,06357,-38.04915,-57.536848,Peces,Pez ángel,Variado costero,40537</t>
  </si>
  <si>
    <t>2019-08,Rada o ría,Mar del Plata,Buenos Aires,06,General Pueyrredon,06357,-38.04915,-57.536848,Peces,Rayas nep,Variado costero,1500</t>
  </si>
  <si>
    <t>2019-08,Rada o ría,Mar del Plata,Buenos Aires,06,General Pueyrredon,06357,-38.04915,-57.536848,Peces,Salmonete,otras especies,2548</t>
  </si>
  <si>
    <t>2019-08,Rada o ría,Mar del Plata,Buenos Aires,06,General Pueyrredon,06357,-38.04915,-57.536848,Peces,Salmón de mar,Variado costero,390</t>
  </si>
  <si>
    <t>2019-08,Rada o ría,Mar del Plata,Buenos Aires,06,General Pueyrredon,06357,-38.04915,-57.536848,Peces,Tiburones nep,Variado costero,14585</t>
  </si>
  <si>
    <t>2019-08,Rada o ría,Necochea / Quequén,Buenos Aires,06,Necochea,06581,-38.576184,-58.701949,Moluscos,Calamar Illex,Calamar Illex,930</t>
  </si>
  <si>
    <t>2019-08,Rada o ría,Necochea / Quequén,Buenos Aires,06,Necochea,06581,-38.576184,-58.701949,Moluscos,Calamar Loligo,otras especies,340</t>
  </si>
  <si>
    <t>2019-08,Rada o ría,Necochea / Quequén,Buenos Aires,06,Necochea,06581,-38.576184,-58.701949,Moluscos,Caracol,otras especies,400</t>
  </si>
  <si>
    <t>2019-08,Rada o ría,Necochea / Quequén,Buenos Aires,06,Necochea,06581,-38.576184,-58.701949,Moluscos,Pulpos nep,otras especies,2249437</t>
  </si>
  <si>
    <t>2019-08,Rada o ría,Necochea / Quequén,Buenos Aires,06,Necochea,06581,-38.576184,-58.701949,Peces,Anchoíta,Anchoíta,151949</t>
  </si>
  <si>
    <t>2019-08,Rada o ría,Necochea / Quequén,Buenos Aires,06,Necochea,06581,-38.576184,-58.701949,Peces,Besugo,Variado costero,55</t>
  </si>
  <si>
    <t>2019-08,Rada o ría,Necochea / Quequén,Buenos Aires,06,Necochea,06581,-38.576184,-58.701949,Peces,Castañeta,Variado costero,1790</t>
  </si>
  <si>
    <t>2019-08,Rada o ría,Necochea / Quequén,Buenos Aires,06,Necochea,06581,-38.576184,-58.701949,Peces,Corvina blanca,Variado costero,9690</t>
  </si>
  <si>
    <t>2019-08,Rada o ría,Necochea / Quequén,Buenos Aires,06,Necochea,06581,-38.576184,-58.701949,Peces,Gatuzo,Variado costero,15450</t>
  </si>
  <si>
    <t>2019-08,Rada o ría,Necochea / Quequén,Buenos Aires,06,Necochea,06581,-38.576184,-58.701949,Peces,Lenguados nep,Variado costero,2130</t>
  </si>
  <si>
    <t>2019-08,Rada o ría,Necochea / Quequén,Buenos Aires,06,Necochea,06581,-38.576184,-58.701949,Peces,Merluza hubbsi,Merluza hubbsi N41 CTMFM,7040</t>
  </si>
  <si>
    <t>2019-08,Rada o ría,Necochea / Quequén,Buenos Aires,06,Necochea,06581,-38.576184,-58.701949,Peces,Merluza hubbsi,Merluza hubbsi N41 ZEEA,490</t>
  </si>
  <si>
    <t>2019-08,Rada o ría,Necochea / Quequén,Buenos Aires,06,Necochea,06581,-38.576184,-58.701949,Peces,Mero,Variado costero,300</t>
  </si>
  <si>
    <t>2019-08,Rada o ría,Necochea / Quequén,Buenos Aires,06,Necochea,06581,-38.576184,-58.701949,Peces,Palometa,Variado costero,120</t>
  </si>
  <si>
    <t>2019-08,Rada o ría,Necochea / Quequén,Buenos Aires,06,Necochea,06581,-38.576184,-58.701949,Peces,Pescadilla,Variado costero,242396</t>
  </si>
  <si>
    <t>2019-08,Rada o ría,Necochea / Quequén,Buenos Aires,06,Necochea,06581,-38.576184,-58.701949,Peces,Pez gallo,Variado costero,1615</t>
  </si>
  <si>
    <t>2019-08,Rada o ría,Necochea / Quequén,Buenos Aires,06,Necochea,06581,-38.576184,-58.701949,Peces,Pez palo,Variado costero,70</t>
  </si>
  <si>
    <t>2019-08,Rada o ría,Necochea / Quequén,Buenos Aires,06,Necochea,06581,-38.576184,-58.701949,Peces,Pez ángel,Variado costero,15165</t>
  </si>
  <si>
    <t>2019-08,Rada o ría,Necochea / Quequén,Buenos Aires,06,Necochea,06581,-38.576184,-58.701949,Peces,Rayas nep,Variado costero,11830</t>
  </si>
  <si>
    <t>2019-08,Rada o ría,Necochea / Quequén,Buenos Aires,06,Necochea,06581,-38.576184,-58.701949,Peces,Salmonete,otras especies,9465</t>
  </si>
  <si>
    <t>2019-08,Rada o ría,Necochea / Quequén,Buenos Aires,06,Necochea,06581,-38.576184,-58.701949,Peces,Salmón de mar,Variado costero,101</t>
  </si>
  <si>
    <t>2019-08,Rada o ría,Necochea / Quequén,Buenos Aires,06,Necochea,06581,-38.576184,-58.701949,Peces,Tiburones nep,Variado costero,32</t>
  </si>
  <si>
    <t>2019-08,Congeladores poteros nacionales,otros puertos Buenos Aires,Buenos Aires,06,sin especificar,06999,,,Moluscos,Calamar Illex,Calamar Illex,1380</t>
  </si>
  <si>
    <t>2019-08,Congeladores tangoneros,otros puertos Buenos Aires,Buenos Aires,06,sin especificar,06999,,,Crustáceos,Langostino,Langostino,50</t>
  </si>
  <si>
    <t>2019-08,Congeladores tangoneros,otros puertos Buenos Aires,Buenos Aires,06,sin especificar,06999,,,Peces,Merluza hubbsi,Merluza hubbsi S41,1915</t>
  </si>
  <si>
    <t>2019-08,Costeros,otros puertos Buenos Aires,Buenos Aires,06,sin especificar,06999,,,Peces,Besugo,Variado costero,10</t>
  </si>
  <si>
    <t>2019-08,Costeros,otros puertos Buenos Aires,Buenos Aires,06,sin especificar,06999,,,Peces,Cazón,Variado costero,1930</t>
  </si>
  <si>
    <t>2019-08,Costeros,otros puertos Buenos Aires,Buenos Aires,06,sin especificar,06999,,,Peces,Corvina blanca,Variado costero,820</t>
  </si>
  <si>
    <t>2019-08,Costeros,otros puertos Buenos Aires,Buenos Aires,06,sin especificar,06999,,,Peces,Gatuzo,Variado costero,450</t>
  </si>
  <si>
    <t>2019-08,Costeros,otros puertos Buenos Aires,Buenos Aires,06,sin especificar,06999,,,Peces,Mero,Variado costero,690</t>
  </si>
  <si>
    <t>2019-08,Costeros,otros puertos Buenos Aires,Buenos Aires,06,sin especificar,06999,,,Peces,Palometa,Variado costero,2682</t>
  </si>
  <si>
    <t>2019-08,Costeros,otros puertos Buenos Aires,Buenos Aires,06,sin especificar,06999,,,Peces,Pargo,Variado costero,10198</t>
  </si>
  <si>
    <t>2019-08,Costeros,otros puertos Buenos Aires,Buenos Aires,06,sin especificar,06999,,,Peces,Pescadilla,Variado costero,27575</t>
  </si>
  <si>
    <t>2019-08,Costeros,otros puertos Buenos Aires,Buenos Aires,06,sin especificar,06999,,,Peces,Pez gallo,Variado costero,15793</t>
  </si>
  <si>
    <t>2019-08,Costeros,otros puertos Buenos Aires,Buenos Aires,06,sin especificar,06999,,,Peces,Rayas nep,Variado costero,10939</t>
  </si>
  <si>
    <t>2019-08,Rada o ría,otros puertos Buenos Aires,Buenos Aires,06,sin especificar,06999,,,Crustáceos,Camarón,otras especies,3403</t>
  </si>
  <si>
    <t>2019-08,Rada o ría,otros puertos Buenos Aires,Buenos Aires,06,sin especificar,06999,,,Crustáceos,Langostino,Langostino,3843</t>
  </si>
  <si>
    <t>2019-08,Rada o ría,otros puertos Buenos Aires,Buenos Aires,06,sin especificar,06999,,,Peces,Anchoa de banco,Variado costero,70</t>
  </si>
  <si>
    <t>2019-08,Rada o ría,otros puertos Buenos Aires,Buenos Aires,06,sin especificar,06999,,,Peces,Cazón,Variado costero,2042</t>
  </si>
  <si>
    <t>2019-08,Rada o ría,otros puertos Buenos Aires,Buenos Aires,06,sin especificar,06999,,,Peces,Corvina blanca,Variado costero,256</t>
  </si>
  <si>
    <t>2019-08,Rada o ría,otros puertos Buenos Aires,Buenos Aires,06,sin especificar,06999,,,Peces,Gatuzo,otras especies,8424</t>
  </si>
  <si>
    <t>2019-08,Rada o ría,otros puertos Buenos Aires,Buenos Aires,06,sin especificar,06999,,,Peces,Gatuzo,Variado costero,405205</t>
  </si>
  <si>
    <t>2019-08,Rada o ría,otros puertos Buenos Aires,Buenos Aires,06,sin especificar,06999,,,Peces,Lisa,Variado costero,165</t>
  </si>
  <si>
    <t>2019-08,Rada o ría,otros puertos Buenos Aires,Buenos Aires,06,sin especificar,06999,,,Peces,Otras especies de peces,otras especies,19966</t>
  </si>
  <si>
    <t>2019-08,Rada o ría,otros puertos Buenos Aires,Buenos Aires,06,sin especificar,06999,,,Peces,Palometa,Variado costero,6110</t>
  </si>
  <si>
    <t>2019-08,Rada o ría,otros puertos Buenos Aires,Buenos Aires,06,sin especificar,06999,,,Peces,Pargo,Variado costero,15549</t>
  </si>
  <si>
    <t>2019-08,Rada o ría,otros puertos Buenos Aires,Buenos Aires,06,sin especificar,06999,,,Peces,Pejerrey,otras especies,236</t>
  </si>
  <si>
    <t>2019-08,Rada o ría,otros puertos Buenos Aires,Buenos Aires,06,sin especificar,06999,,,Peces,Pescadilla,otras especies,3089</t>
  </si>
  <si>
    <t>2019-08,Rada o ría,otros puertos Buenos Aires,Buenos Aires,06,sin especificar,06999,,,Peces,Pescadilla,Variado costero,5071</t>
  </si>
  <si>
    <t>2019-08,Rada o ría,otros puertos Buenos Aires,Buenos Aires,06,sin especificar,06999,,,Peces,Raya lisa,Rayas (sin V. Cost),177</t>
  </si>
  <si>
    <t>2019-08,Rada o ría,otros puertos Buenos Aires,Buenos Aires,06,sin especificar,06999,,,Peces,Raya marmolada,Rayas (sin V. Cost),130</t>
  </si>
  <si>
    <t>2019-08,Rada o ría,otros puertos Buenos Aires,Buenos Aires,06,sin especificar,06999,,,Peces,Rayas nep,Rayas (sin V. Cost),560</t>
  </si>
  <si>
    <t>2019-08,Congeladores palangreros,Puerto Deseado,Santa Cruz,78,Deseado,78014,-47.753106,-65.911745,Peces,Merluza negra,Merluza negra,25</t>
  </si>
  <si>
    <t>2019-08,Congeladores poteros nacionales,Puerto Deseado,Santa Cruz,78,Deseado,78014,-47.753106,-65.911745,Moluscos,Calamar Illex,Calamar Illex,63371</t>
  </si>
  <si>
    <t>2019-08,Congeladores tangoneros,Puerto Deseado,Santa Cruz,78,Deseado,78014,-47.753106,-65.911745,Crustáceos,Langostino,Langostino,864</t>
  </si>
  <si>
    <t>2019-08,Congeladores tangoneros,Puerto Deseado,Santa Cruz,78,Deseado,78014,-47.753106,-65.911745,Peces,Merluza hubbsi,Merluza hubbsi N41 ZEEA,32</t>
  </si>
  <si>
    <t>2019-08,Congeladores tangoneros,Puerto Deseado,Santa Cruz,78,Deseado,78014,-47.753106,-65.911745,Peces,Merluza hubbsi,Merluza hubbsi S41,3356</t>
  </si>
  <si>
    <t>2019-08,Congeladores arrastreros,Puerto Madryn,Chubut,26,Biedma,26007,-42.723398,-65.03362,Moluscos,Calamar Illex,Calamar Illex,4128</t>
  </si>
  <si>
    <t>2019-08,Congeladores arrastreros,Puerto Madryn,Chubut,26,Biedma,26007,-42.723398,-65.03362,Peces,Abadejo,Abadejo,13456</t>
  </si>
  <si>
    <t>2019-08,Congeladores arrastreros,Puerto Madryn,Chubut,26,Biedma,26007,-42.723398,-65.03362,Peces,Bacalao austral,otras especies,552</t>
  </si>
  <si>
    <t>2019-08,Congeladores arrastreros,Puerto Madryn,Chubut,26,Biedma,26007,-42.723398,-65.03362,Peces,Merluza de cola,Merluza de cola,53</t>
  </si>
  <si>
    <t>2019-08,Congeladores arrastreros,Puerto Madryn,Chubut,26,Biedma,26007,-42.723398,-65.03362,Peces,Merluza hubbsi,Merluza hubbsi S41,2656</t>
  </si>
  <si>
    <t>2019-08,Congeladores poteros nacionales,Puerto Madryn,Chubut,26,Biedma,26007,-42.723398,-65.03362,Moluscos,Calamar Illex,Calamar Illex,128</t>
  </si>
  <si>
    <t>2019-08,Congeladores tangoneros,Puerto Madryn,Chubut,26,Biedma,26007,-42.723398,-65.03362,Crustáceos,Langostino,Langostino,576</t>
  </si>
  <si>
    <t>2019-08,Congeladores tangoneros,Puerto Madryn,Chubut,26,Biedma,26007,-42.723398,-65.03362,Peces,Merluza hubbsi,Merluza hubbsi S41,3602</t>
  </si>
  <si>
    <t>2019-08,Costeros,Puerto Madryn,Chubut,26,Biedma,26007,-42.723398,-65.03362,Crustáceos,Langostino,Langostino,4736</t>
  </si>
  <si>
    <t>2019-08,Fresqueros,Puerto Madryn,Chubut,26,Biedma,26007,-42.723398,-65.03362,Crustáceos,Langostino,Langostino,3069</t>
  </si>
  <si>
    <t>2019-08,Fresqueros,Puerto Madryn,Chubut,26,Biedma,26007,-42.723398,-65.03362,Peces,Merluza hubbsi,Merluza hubbsi S41,8131</t>
  </si>
  <si>
    <t>2019-08,Costeros,Rawson,Chubut,26,Rawson,26077,-43.336741,-65.061964,Crustáceos,Langostino,Langostino,330</t>
  </si>
  <si>
    <t>2019-08,Costeros,Rawson,Chubut,26,Rawson,26077,-43.336741,-65.061964,Peces,Anchoíta,Anchoíta,1097</t>
  </si>
  <si>
    <t>2019-08,Fresqueros,Rawson,Chubut,26,Rawson,26077,-43.336741,-65.061964,Crustáceos,Langostino,Langostino,1296</t>
  </si>
  <si>
    <t>2019-08,Costeros,Río Salado,Buenos Aires,06,Castelli,06168,-35.745949,-57.380561,Peces,Corvina blanca,Variado costero,3192</t>
  </si>
  <si>
    <t>2019-08,Rada o ría,Río Salado,Buenos Aires,06,Castelli,06168,-35.745949,-57.380561,Peces,Anchoa de banco,Variado costero,2217</t>
  </si>
  <si>
    <t>2019-08,Rada o ría,Río Salado,Buenos Aires,06,Castelli,06168,-35.745949,-57.380561,Peces,Corvina blanca,Variado costero,640</t>
  </si>
  <si>
    <t>2019-08,Rada o ría,Río Salado,Buenos Aires,06,Castelli,06168,-35.745949,-57.380561,Peces,Corvina negra,Variado costero,150</t>
  </si>
  <si>
    <t>2019-08,Rada o ría,Río Salado,Buenos Aires,06,Castelli,06168,-35.745949,-57.380561,Peces,Lenguados nep,Variado costero,722710</t>
  </si>
  <si>
    <t>2019-08,Rada o ría,Río Salado,Buenos Aires,06,Castelli,06168,-35.745949,-57.380561,Peces,Lisa,Variado costero,520</t>
  </si>
  <si>
    <t>2019-08,Rada o ría,Río Salado,Buenos Aires,06,Castelli,06168,-35.745949,-57.380561,Peces,Otras especies de peces,otras especies,19410</t>
  </si>
  <si>
    <t>2019-08,Rada o ría,Río Salado,Buenos Aires,06,Castelli,06168,-35.745949,-57.380561,Peces,Palometa,Variado costero,1728</t>
  </si>
  <si>
    <t>2019-08,Rada o ría,Río Salado,Buenos Aires,06,Castelli,06168,-35.745949,-57.380561,Peces,Pejerrey,otras especies,32</t>
  </si>
  <si>
    <t>2019-08,Rada o ría,Río Salado,Buenos Aires,06,Castelli,06168,-35.745949,-57.380561,Peces,Pescadilla,Variado costero,168</t>
  </si>
  <si>
    <t>2019-08,Rada o ría,Río Salado,Buenos Aires,06,Castelli,06168,-35.745949,-57.380561,Peces,Pescadilla real,Variado costero,93</t>
  </si>
  <si>
    <t>2019-08,Rada o ría,Río Salado,Buenos Aires,06,Castelli,06168,-35.745949,-57.380561,Peces,Raya hocicuda / picuda,Variado costero,390</t>
  </si>
  <si>
    <t>2019-08,Costeros,Rosales,Buenos Aires,06,Coronel de Marina Leonardo Rosales,06182,-38.89977,-62.079012,Crustáceos,Camarón,otras especies,20360</t>
  </si>
  <si>
    <t>2019-08,Costeros,Rosales,Buenos Aires,06,Coronel de Marina Leonardo Rosales,06182,-38.89977,-62.079012,Crustáceos,Langostino,Langostino,23051</t>
  </si>
  <si>
    <t>2019-08,Rada o ría,Rosales,Buenos Aires,06,Coronel de Marina Leonardo Rosales,06182,-38.89977,-62.079012,Crustáceos,Camarón,otras especies,389</t>
  </si>
  <si>
    <t>2019-08,Rada o ría,Rosales,Buenos Aires,06,Coronel de Marina Leonardo Rosales,06182,-38.89977,-62.079012,Crustáceos,Langostino,Langostino,220</t>
  </si>
  <si>
    <t>2019-08,Costeros,San Antonio Oeste,Río Negro,62,San Antonio,62077,-40.725698,-64.934194,Peces,Lenguados nep,otras especies,400</t>
  </si>
  <si>
    <t>2019-08,Costeros,San Antonio Oeste,Río Negro,62,San Antonio,62077,-40.725698,-64.934194,Peces,Merluza hubbsi,Merluza hubbsi GSM,96</t>
  </si>
  <si>
    <t>2019-08,Costeros,San Antonio Oeste,Río Negro,62,San Antonio,62077,-40.725698,-64.934194,Peces,Pez gallo,otras especies,705031</t>
  </si>
  <si>
    <t>2019-08,Costeros,San Antonio Oeste,Río Negro,62,San Antonio,62077,-40.725698,-64.934194,Peces,Raya hocicuda / picuda,Rayas (sin V. Cost),576</t>
  </si>
  <si>
    <t>2019-08,Rada o ría,San Antonio Oeste,Río Negro,62,San Antonio,62077,-40.725698,-64.934194,Moluscos,Calamar Illex,Calamar Illex,256</t>
  </si>
  <si>
    <t>2019-08,Rada o ría,San Antonio Oeste,Río Negro,62,San Antonio,62077,-40.725698,-64.934194,Peces,Abadejo,Abadejo,1216</t>
  </si>
  <si>
    <t>2019-08,Rada o ría,San Antonio Oeste,Río Negro,62,San Antonio,62077,-40.725698,-64.934194,Peces,Besugo,otras especies,60</t>
  </si>
  <si>
    <t>2019-08,Rada o ría,San Antonio Oeste,Río Negro,62,San Antonio,62077,-40.725698,-64.934194,Peces,Cazón,otras especies,384</t>
  </si>
  <si>
    <t>2019-08,Rada o ría,San Antonio Oeste,Río Negro,62,San Antonio,62077,-40.725698,-64.934194,Peces,Gatuzo,otras especies,28512</t>
  </si>
  <si>
    <t>2019-08,Rada o ría,San Antonio Oeste,Río Negro,62,San Antonio,62077,-40.725698,-64.934194,Peces,Lenguados nep,otras especies,992</t>
  </si>
  <si>
    <t>2019-08,Rada o ría,San Antonio Oeste,Río Negro,62,San Antonio,62077,-40.725698,-64.934194,Peces,Merluza hubbsi,Merluza hubbsi GSM,192</t>
  </si>
  <si>
    <t>2019-08,Rada o ría,San Antonio Oeste,Río Negro,62,San Antonio,62077,-40.725698,-64.934194,Peces,Mero,otras especies,64</t>
  </si>
  <si>
    <t>2019-08,Rada o ría,San Antonio Oeste,Río Negro,62,San Antonio,62077,-40.725698,-64.934194,Peces,Otras especies de peces,otras especies,120</t>
  </si>
  <si>
    <t>2019-08,Rada o ría,San Antonio Oeste,Río Negro,62,San Antonio,62077,-40.725698,-64.934194,Peces,Palometa,otras especies,160</t>
  </si>
  <si>
    <t>2019-08,Rada o ría,San Antonio Oeste,Río Negro,62,San Antonio,62077,-40.725698,-64.934194,Peces,Pez gallo,otras especies,608</t>
  </si>
  <si>
    <t>2019-08,Rada o ría,San Antonio Oeste,Río Negro,62,San Antonio,62077,-40.725698,-64.934194,Peces,Raya hocicuda / picuda,Rayas (sin V. Cost),32</t>
  </si>
  <si>
    <t>2019-08,Rada o ría,San Antonio Oeste,Río Negro,62,San Antonio,62077,-40.725698,-64.934194,Peces,Salmón de mar,otras especies,3168</t>
  </si>
  <si>
    <t>2019-08,Rada o ría,San Antonio Oeste,Río Negro,62,San Antonio,62077,-40.725698,-64.934194,Peces,Savorín,otras especies,160</t>
  </si>
  <si>
    <t>2019-08,Costeros,San Clemente del Tuyú,Buenos Aires,06,La Costa,06420,-36.342328,-56.746143,Peces,Corvina blanca,Variado costero,3360</t>
  </si>
  <si>
    <t>2019-08,Rada o ría,San Clemente del Tuyú,Buenos Aires,06,La Costa,06420,-36.342328,-56.746143,Peces,Anchoa de banco,Variado costero,672</t>
  </si>
  <si>
    <t>2019-08,Rada o ría,San Clemente del Tuyú,Buenos Aires,06,La Costa,06420,-36.342328,-56.746143,Peces,Corvina blanca,Variado costero,39104</t>
  </si>
  <si>
    <t>2019-08,Rada o ría,San Clemente del Tuyú,Buenos Aires,06,La Costa,06420,-36.342328,-56.746143,Peces,Corvina negra,Variado costero,224</t>
  </si>
  <si>
    <t>2019-08,Rada o ría,San Clemente del Tuyú,Buenos Aires,06,La Costa,06420,-36.342328,-56.746143,Peces,Lenguados nep,Variado costero,160</t>
  </si>
  <si>
    <t>2019-08,Rada o ría,San Clemente del Tuyú,Buenos Aires,06,La Costa,06420,-36.342328,-56.746143,Peces,Lisa,Variado costero,672</t>
  </si>
  <si>
    <t>2019-08,Rada o ría,San Clemente del Tuyú,Buenos Aires,06,La Costa,06420,-36.342328,-56.746143,Peces,Otras especies de peces,otras especies,16320</t>
  </si>
  <si>
    <t>2019-08,Rada o ría,San Clemente del Tuyú,Buenos Aires,06,La Costa,06420,-36.342328,-56.746143,Peces,Palometa,Variado costero,6176</t>
  </si>
  <si>
    <t>2019-08,Rada o ría,San Clemente del Tuyú,Buenos Aires,06,La Costa,06420,-36.342328,-56.746143,Peces,Pescadilla,Variado costero,593</t>
  </si>
  <si>
    <t>2019-08,Rada o ría,San Clemente del Tuyú,Buenos Aires,06,La Costa,06420,-36.342328,-56.746143,Peces,Saraca,Variado costero,416</t>
  </si>
  <si>
    <t>2019-08,Congeladores arrastreros,Ushuaia,Tierra del Fuego,94,Ushuaia,94015,-54.808106,-68.304301,Moluscos,Vieira (callos),Vieira (callos),154</t>
  </si>
  <si>
    <t>2019-08,Congeladores arrastreros,Ushuaia,Tierra del Fuego,94,Ushuaia,94015,-54.808106,-68.304301,Peces,Abadejo,Abadejo,58542</t>
  </si>
  <si>
    <t>2019-08,Congeladores arrastreros,Ushuaia,Tierra del Fuego,94,Ushuaia,94015,-54.808106,-68.304301,Peces,Bacalao austral,otras especies,2608</t>
  </si>
  <si>
    <t>2019-08,Congeladores arrastreros,Ushuaia,Tierra del Fuego,94,Ushuaia,94015,-54.808106,-68.304301,Peces,Granadero,otras especies,60</t>
  </si>
  <si>
    <t>2019-08,Congeladores arrastreros,Ushuaia,Tierra del Fuego,94,Ushuaia,94015,-54.808106,-68.304301,Peces,Merluza austral,otras especies,7078</t>
  </si>
  <si>
    <t>2019-08,Congeladores arrastreros,Ushuaia,Tierra del Fuego,94,Ushuaia,94015,-54.808106,-68.304301,Peces,Merluza de cola,Merluza de cola,3630</t>
  </si>
  <si>
    <t>2019-08,Congeladores arrastreros,Ushuaia,Tierra del Fuego,94,Ushuaia,94015,-54.808106,-68.304301,Peces,Merluza negra,Merluza negra,368</t>
  </si>
  <si>
    <t>2019-08,Congeladores arrastreros,Ushuaia,Tierra del Fuego,94,Ushuaia,94015,-54.808106,-68.304301,Peces,Polaca,Polaca,1474</t>
  </si>
  <si>
    <t>2019-08,Congeladores arrastreros,Ushuaia,Tierra del Fuego,94,Ushuaia,94015,-54.808106,-68.304301,Peces,Rayas nep,Rayas (sin V. Cost),2000</t>
  </si>
  <si>
    <t>2019-09,Rada o ría,Bahía Blanca,Buenos Aires,06,Bahía Blanca,06056,-38.789246,-62.272499,Crustáceos,Langostino,Langostino,53399</t>
  </si>
  <si>
    <t>2019-09,Congeladores tangoneros,Caleta Olivia / Paula,Santa Cruz,78,Deseado,78014,-46.436049,-67.514904,Crustáceos,Langostino,Langostino,22370</t>
  </si>
  <si>
    <t>2019-09,Fresqueros,Caleta Olivia / Paula,Santa Cruz,78,Deseado,78014,-46.436049,-67.514904,Crustáceos,Langostino,Langostino,5911</t>
  </si>
  <si>
    <t>2019-09,Rada o ría,Caleta Olivia / Paula,Santa Cruz,78,Deseado,78014,-46.436049,-67.514904,Peces,Merluza hubbsi,Merluza hubbsi N41 ZEEA,1560</t>
  </si>
  <si>
    <t>2019-09,Rada o ría,Caleta Olivia / Paula,Santa Cruz,78,Deseado,78014,-46.436049,-67.514904,Peces,Merluza hubbsi,Merluza hubbsi S41,10470694</t>
  </si>
  <si>
    <t>2019-09,Costeros,Camarones,Chubut,26,Florentino Ameghino,26028,-44.798941,-65.709705,Crustáceos,Langostino,Langostino,22</t>
  </si>
  <si>
    <t>2019-09,Costeros,Camarones,Chubut,26,Florentino Ameghino,26028,-44.798941,-65.709705,Peces,Merluza hubbsi,Merluza hubbsi S41,1135</t>
  </si>
  <si>
    <t>2019-09,Fresqueros,Camarones,Chubut,26,Florentino Ameghino,26028,-44.798941,-65.709705,Crustáceos,Langostino,Langostino,25</t>
  </si>
  <si>
    <t>2019-09,Fresqueros,Camarones,Chubut,26,Florentino Ameghino,26028,-44.798941,-65.709705,Peces,Merluza hubbsi,Merluza hubbsi S41,444</t>
  </si>
  <si>
    <t>2019-09,Congeladores tangoneros,Comodoro Rivadavia,Chubut,26,Escalante,26021,-45.862528,-67.46664,Crustáceos,Langostino,Langostino,8559</t>
  </si>
  <si>
    <t>2019-09,Congeladores tangoneros,Comodoro Rivadavia,Chubut,26,Escalante,26021,-45.862528,-67.46664,Peces,Merluza hubbsi,Merluza hubbsi S41,747</t>
  </si>
  <si>
    <t>2019-09,Costeros,Comodoro Rivadavia,Chubut,26,Escalante,26021,-45.862528,-67.46664,Crustáceos,Langostino,Langostino,116575</t>
  </si>
  <si>
    <t>2019-09,Fresqueros,Comodoro Rivadavia,Chubut,26,Escalante,26021,-45.862528,-67.46664,Crustáceos,Langostino,Langostino,19625</t>
  </si>
  <si>
    <t>2019-09,Fresqueros,Comodoro Rivadavia,Chubut,26,Escalante,26021,-45.862528,-67.46664,Peces,Merluza hubbsi,Merluza hubbsi S41,16336</t>
  </si>
  <si>
    <t>2019-09,Costeros,General Lavalle,Buenos Aires,06,General Lavalle,06336,-36.398453,-56.946467,Peces,Chucho,Variado costero,189022</t>
  </si>
  <si>
    <t>2019-09,Costeros,General Lavalle,Buenos Aires,06,General Lavalle,06336,-36.398453,-56.946467,Peces,Corvina blanca,Variado costero,3163969</t>
  </si>
  <si>
    <t>2019-09,Costeros,General Lavalle,Buenos Aires,06,General Lavalle,06336,-36.398453,-56.946467,Peces,Otras especies de peces,otras especies,24679</t>
  </si>
  <si>
    <t>2019-09,Costeros,General Lavalle,Buenos Aires,06,General Lavalle,06336,-36.398453,-56.946467,Peces,Pescadilla,Variado costero,4163</t>
  </si>
  <si>
    <t>2019-09,Costeros,General Lavalle,Buenos Aires,06,General Lavalle,06336,-36.398453,-56.946467,Peces,Rayas nep,Variado costero,54</t>
  </si>
  <si>
    <t>2019-09,Rada o ría,General Lavalle,Buenos Aires,06,General Lavalle,06336,-36.398453,-56.946467,Peces,Anchoa de banco,Variado costero,138210</t>
  </si>
  <si>
    <t>2019-09,Rada o ría,General Lavalle,Buenos Aires,06,General Lavalle,06336,-36.398453,-56.946467,Peces,Bagre,otras especies,466105</t>
  </si>
  <si>
    <t>2019-09,Rada o ría,General Lavalle,Buenos Aires,06,General Lavalle,06336,-36.398453,-56.946467,Peces,Besugo,Variado costero,809140</t>
  </si>
  <si>
    <t>2019-09,Rada o ría,General Lavalle,Buenos Aires,06,General Lavalle,06336,-36.398453,-56.946467,Peces,Brótola,Variado costero,1197</t>
  </si>
  <si>
    <t>2019-09,Rada o ría,General Lavalle,Buenos Aires,06,General Lavalle,06336,-36.398453,-56.946467,Peces,Chucho,Variado costero,765949</t>
  </si>
  <si>
    <t>2019-09,Rada o ría,General Lavalle,Buenos Aires,06,General Lavalle,06336,-36.398453,-56.946467,Peces,Congrio,Variado costero,878</t>
  </si>
  <si>
    <t>2019-09,Rada o ría,General Lavalle,Buenos Aires,06,General Lavalle,06336,-36.398453,-56.946467,Peces,Corvina blanca,Variado costero,2120850</t>
  </si>
  <si>
    <t>2019-09,Rada o ría,General Lavalle,Buenos Aires,06,General Lavalle,06336,-36.398453,-56.946467,Peces,Corvina negra,Variado costero,3548</t>
  </si>
  <si>
    <t>2019-09,Rada o ría,General Lavalle,Buenos Aires,06,General Lavalle,06336,-36.398453,-56.946467,Peces,Gatuzo,Variado costero,8081710</t>
  </si>
  <si>
    <t>2019-09,Rada o ría,General Lavalle,Buenos Aires,06,General Lavalle,06336,-36.398453,-56.946467,Peces,Lenguados nep,Variado costero,16788</t>
  </si>
  <si>
    <t>2019-09,Rada o ría,General Lavalle,Buenos Aires,06,General Lavalle,06336,-36.398453,-56.946467,Peces,Lisa,Variado costero,395986</t>
  </si>
  <si>
    <t>2019-09,Rada o ría,General Lavalle,Buenos Aires,06,General Lavalle,06336,-36.398453,-56.946467,Peces,Otras especies de peces,otras especies,3232</t>
  </si>
  <si>
    <t>2019-09,Rada o ría,General Lavalle,Buenos Aires,06,General Lavalle,06336,-36.398453,-56.946467,Peces,Otras especies de peces,Variado costero,36800</t>
  </si>
  <si>
    <t>2019-09,Rada o ría,General Lavalle,Buenos Aires,06,General Lavalle,06336,-36.398453,-56.946467,Peces,Palometa,Variado costero,10</t>
  </si>
  <si>
    <t>2019-09,Rada o ría,General Lavalle,Buenos Aires,06,General Lavalle,06336,-36.398453,-56.946467,Peces,Papafigo,otras especies,29906</t>
  </si>
  <si>
    <t>2019-09,Rada o ría,General Lavalle,Buenos Aires,06,General Lavalle,06336,-36.398453,-56.946467,Peces,Pargo,Variado costero,80</t>
  </si>
  <si>
    <t>2019-09,Rada o ría,General Lavalle,Buenos Aires,06,General Lavalle,06336,-36.398453,-56.946467,Peces,Pejerrey,otras especies,21300</t>
  </si>
  <si>
    <t>2019-09,Rada o ría,General Lavalle,Buenos Aires,06,General Lavalle,06336,-36.398453,-56.946467,Peces,Pescadilla,Variado costero,2200</t>
  </si>
  <si>
    <t>2019-09,Rada o ría,General Lavalle,Buenos Aires,06,General Lavalle,06336,-36.398453,-56.946467,Peces,Pescadilla real,Variado costero,46220</t>
  </si>
  <si>
    <t>2019-09,Rada o ría,General Lavalle,Buenos Aires,06,General Lavalle,06336,-36.398453,-56.946467,Peces,Pez gallo,Variado costero,692</t>
  </si>
  <si>
    <t>2019-09,Rada o ría,General Lavalle,Buenos Aires,06,General Lavalle,06336,-36.398453,-56.946467,Peces,Pez ángel,Variado costero,55</t>
  </si>
  <si>
    <t>2019-09,Rada o ría,General Lavalle,Buenos Aires,06,General Lavalle,06336,-36.398453,-56.946467,Peces,Raya marmolada,Variado costero,4312</t>
  </si>
  <si>
    <t>2019-09,Rada o ría,General Lavalle,Buenos Aires,06,General Lavalle,06336,-36.398453,-56.946467,Peces,Rayas nep,Variado costero,33</t>
  </si>
  <si>
    <t>2019-09,Rada o ría,General Lavalle,Buenos Aires,06,General Lavalle,06336,-36.398453,-56.946467,Peces,Saraca,Variado costero,2506</t>
  </si>
  <si>
    <t>2019-09,Congeladores arrastreros,Mar del Plata,Buenos Aires,06,General Pueyrredon,06357,-38.04915,-57.536848,Moluscos,Vieira (callos),Vieira (callos),199883</t>
  </si>
  <si>
    <t>2019-09,Congeladores arrastreros,Mar del Plata,Buenos Aires,06,General Pueyrredon,06357,-38.04915,-57.536848,Peces,Abadejo,Abadejo,203</t>
  </si>
  <si>
    <t>2019-09,Congeladores arrastreros,Mar del Plata,Buenos Aires,06,General Pueyrredon,06357,-38.04915,-57.536848,Peces,Bacalao austral,otras especies,19608</t>
  </si>
  <si>
    <t>2019-09,Congeladores arrastreros,Mar del Plata,Buenos Aires,06,General Pueyrredon,06357,-38.04915,-57.536848,Peces,Merluza de cola,Merluza de cola,96</t>
  </si>
  <si>
    <t>2019-09,Congeladores arrastreros,Mar del Plata,Buenos Aires,06,General Pueyrredon,06357,-38.04915,-57.536848,Peces,Merluza hubbsi,Merluza hubbsi S41,12980</t>
  </si>
  <si>
    <t>2019-09,Congeladores arrastreros,Mar del Plata,Buenos Aires,06,General Pueyrredon,06357,-38.04915,-57.536848,Peces,Merluza negra,Merluza negra,210</t>
  </si>
  <si>
    <t>2019-09,Congeladores arrastreros,Mar del Plata,Buenos Aires,06,General Pueyrredon,06357,-38.04915,-57.536848,Peces,Pampanito,otras especies,26</t>
  </si>
  <si>
    <t>2019-09,Congeladores arrastreros,Mar del Plata,Buenos Aires,06,General Pueyrredon,06357,-38.04915,-57.536848,Peces,Papafigo,otras especies,70</t>
  </si>
  <si>
    <t>2019-09,Congeladores arrastreros,Mar del Plata,Buenos Aires,06,General Pueyrredon,06357,-38.04915,-57.536848,Peces,Raya hocicuda / picuda,Rayas (sin V. Cost),198</t>
  </si>
  <si>
    <t>2019-09,Congeladores arrastreros,Mar del Plata,Buenos Aires,06,General Pueyrredon,06357,-38.04915,-57.536848,Peces,Rayas nep,Rayas (sin V. Cost),31219</t>
  </si>
  <si>
    <t>2019-09,Congeladores arrastreros,Mar del Plata,Buenos Aires,06,General Pueyrredon,06357,-38.04915,-57.536848,Peces,Rubio,otras especies,1800795</t>
  </si>
  <si>
    <t>2019-09,Congeladores tangoneros,Mar del Plata,Buenos Aires,06,General Pueyrredon,06357,-38.04915,-57.536848,Crustáceos,Langostino,Langostino,10721</t>
  </si>
  <si>
    <t>2019-09,Congeladores tangoneros,Mar del Plata,Buenos Aires,06,General Pueyrredon,06357,-38.04915,-57.536848,Peces,Merluza hubbsi,Merluza hubbsi S41,160181</t>
  </si>
  <si>
    <t>2019-09,Costeros,Mar del Plata,Buenos Aires,06,General Pueyrredon,06357,-38.04915,-57.536848,Crustáceos,Langostino,Langostino,5900</t>
  </si>
  <si>
    <t>2019-09,Costeros,Mar del Plata,Buenos Aires,06,General Pueyrredon,06357,-38.04915,-57.536848,Moluscos,Calamar Illex,Calamar Illex,81341</t>
  </si>
  <si>
    <t>2019-09,Costeros,Mar del Plata,Buenos Aires,06,General Pueyrredon,06357,-38.04915,-57.536848,Moluscos,Calamar Loligo,otras especies,93399</t>
  </si>
  <si>
    <t>2019-09,Costeros,Mar del Plata,Buenos Aires,06,General Pueyrredon,06357,-38.04915,-57.536848,Peces,Abadejo,Abadejo,89962</t>
  </si>
  <si>
    <t>2019-09,Costeros,Mar del Plata,Buenos Aires,06,General Pueyrredon,06357,-38.04915,-57.536848,Peces,Anchoa de banco,otras especies,102026</t>
  </si>
  <si>
    <t>2019-09,Costeros,Mar del Plata,Buenos Aires,06,General Pueyrredon,06357,-38.04915,-57.536848,Peces,Anchoa de banco,Variado costero,276</t>
  </si>
  <si>
    <t>2019-09,Costeros,Mar del Plata,Buenos Aires,06,General Pueyrredon,06357,-38.04915,-57.536848,Peces,Anchoíta,Anchoíta,74687</t>
  </si>
  <si>
    <t>2019-09,Costeros,Mar del Plata,Buenos Aires,06,General Pueyrredon,06357,-38.04915,-57.536848,Peces,Besugo,otras especies,945</t>
  </si>
  <si>
    <t>2019-09,Costeros,Mar del Plata,Buenos Aires,06,General Pueyrredon,06357,-38.04915,-57.536848,Peces,Besugo,Variado costero,23805</t>
  </si>
  <si>
    <t>2019-09,Costeros,Mar del Plata,Buenos Aires,06,General Pueyrredon,06357,-38.04915,-57.536848,Peces,Brótola,otras especies,850</t>
  </si>
  <si>
    <t>2019-09,Costeros,Mar del Plata,Buenos Aires,06,General Pueyrredon,06357,-38.04915,-57.536848,Peces,Caballa,otras especies,544</t>
  </si>
  <si>
    <t>2019-09,Costeros,Mar del Plata,Buenos Aires,06,General Pueyrredon,06357,-38.04915,-57.536848,Peces,Castañeta,Variado costero,1890</t>
  </si>
  <si>
    <t>2019-09,Costeros,Mar del Plata,Buenos Aires,06,General Pueyrredon,06357,-38.04915,-57.536848,Peces,Chernia,otras especies,4213</t>
  </si>
  <si>
    <t>2019-09,Costeros,Mar del Plata,Buenos Aires,06,General Pueyrredon,06357,-38.04915,-57.536848,Peces,Chernia,Variado costero,16156</t>
  </si>
  <si>
    <t>2019-09,Costeros,Mar del Plata,Buenos Aires,06,General Pueyrredon,06357,-38.04915,-57.536848,Peces,Congrio,Variado costero,570129</t>
  </si>
  <si>
    <t>2019-09,Costeros,Mar del Plata,Buenos Aires,06,General Pueyrredon,06357,-38.04915,-57.536848,Peces,Corvina blanca,otras especies,700</t>
  </si>
  <si>
    <t>2019-09,Costeros,Mar del Plata,Buenos Aires,06,General Pueyrredon,06357,-38.04915,-57.536848,Peces,Corvina blanca,Variado costero,36</t>
  </si>
  <si>
    <t>2019-09,Costeros,Mar del Plata,Buenos Aires,06,General Pueyrredon,06357,-38.04915,-57.536848,Peces,Gatuzo,otras especies,18293</t>
  </si>
  <si>
    <t>2019-09,Costeros,Mar del Plata,Buenos Aires,06,General Pueyrredon,06357,-38.04915,-57.536848,Peces,Gatuzo,Variado costero,12744</t>
  </si>
  <si>
    <t>2019-09,Costeros,Mar del Plata,Buenos Aires,06,General Pueyrredon,06357,-38.04915,-57.536848,Peces,Lenguados nep,otras especies,72449</t>
  </si>
  <si>
    <t>2019-09,Costeros,Mar del Plata,Buenos Aires,06,General Pueyrredon,06357,-38.04915,-57.536848,Peces,Lenguados nep,Variado costero,2495</t>
  </si>
  <si>
    <t>2019-09,Costeros,Mar del Plata,Buenos Aires,06,General Pueyrredon,06357,-38.04915,-57.536848,Peces,Merluza hubbsi,Merluza hubbsi N41 CTMFM,25122</t>
  </si>
  <si>
    <t>2019-09,Costeros,Mar del Plata,Buenos Aires,06,General Pueyrredon,06357,-38.04915,-57.536848,Peces,Merluza hubbsi,Merluza hubbsi N41 ZEEA,900</t>
  </si>
  <si>
    <t>2019-09,Costeros,Mar del Plata,Buenos Aires,06,General Pueyrredon,06357,-38.04915,-57.536848,Peces,Merluza hubbsi,Merluza hubbsi S41,63131</t>
  </si>
  <si>
    <t>2019-09,Costeros,Mar del Plata,Buenos Aires,06,General Pueyrredon,06357,-38.04915,-57.536848,Peces,Mero,otras especies,189800</t>
  </si>
  <si>
    <t>2019-09,Costeros,Mar del Plata,Buenos Aires,06,General Pueyrredon,06357,-38.04915,-57.536848,Peces,Mero,Variado costero,2533</t>
  </si>
  <si>
    <t>2019-09,Costeros,Mar del Plata,Buenos Aires,06,General Pueyrredon,06357,-38.04915,-57.536848,Peces,Palometa,otras especies,1196</t>
  </si>
  <si>
    <t>2019-09,Costeros,Mar del Plata,Buenos Aires,06,General Pueyrredon,06357,-38.04915,-57.536848,Peces,Palometa,Variado costero,13679</t>
  </si>
  <si>
    <t>2019-09,Costeros,Mar del Plata,Buenos Aires,06,General Pueyrredon,06357,-38.04915,-57.536848,Peces,Pampanito,otras especies,1139</t>
  </si>
  <si>
    <t>2019-09,Costeros,Mar del Plata,Buenos Aires,06,General Pueyrredon,06357,-38.04915,-57.536848,Peces,Pampanito,Variado costero,11801</t>
  </si>
  <si>
    <t>2019-09,Costeros,Mar del Plata,Buenos Aires,06,General Pueyrredon,06357,-38.04915,-57.536848,Peces,Papafigo,otras especies,120</t>
  </si>
  <si>
    <t>2019-09,Costeros,Mar del Plata,Buenos Aires,06,General Pueyrredon,06357,-38.04915,-57.536848,Peces,Pargo,Variado costero,1330</t>
  </si>
  <si>
    <t>2019-09,Costeros,Mar del Plata,Buenos Aires,06,General Pueyrredon,06357,-38.04915,-57.536848,Peces,Pescadilla,otras especies,120</t>
  </si>
  <si>
    <t>2019-09,Costeros,Mar del Plata,Buenos Aires,06,General Pueyrredon,06357,-38.04915,-57.536848,Peces,Pescadilla,Variado costero,54542</t>
  </si>
  <si>
    <t>2019-09,Costeros,Mar del Plata,Buenos Aires,06,General Pueyrredon,06357,-38.04915,-57.536848,Peces,Pescadilla real,Variado costero,7690</t>
  </si>
  <si>
    <t>2019-09,Costeros,Mar del Plata,Buenos Aires,06,General Pueyrredon,06357,-38.04915,-57.536848,Peces,Pez gallo,otras especies,315</t>
  </si>
  <si>
    <t>2019-09,Costeros,Mar del Plata,Buenos Aires,06,General Pueyrredon,06357,-38.04915,-57.536848,Peces,Pez gallo,Variado costero,315</t>
  </si>
  <si>
    <t>2019-09,Costeros,Mar del Plata,Buenos Aires,06,General Pueyrredon,06357,-38.04915,-57.536848,Peces,Pez palo,otras especies,32</t>
  </si>
  <si>
    <t>2019-09,Costeros,Mar del Plata,Buenos Aires,06,General Pueyrredon,06357,-38.04915,-57.536848,Peces,Pez palo,Variado costero,84</t>
  </si>
  <si>
    <t>2019-09,Costeros,Mar del Plata,Buenos Aires,06,General Pueyrredon,06357,-38.04915,-57.536848,Peces,Pez ángel,otras especies,413142</t>
  </si>
  <si>
    <t>2019-09,Costeros,Mar del Plata,Buenos Aires,06,General Pueyrredon,06357,-38.04915,-57.536848,Peces,Pez ángel,Variado costero,691432</t>
  </si>
  <si>
    <t>2019-09,Costeros,Mar del Plata,Buenos Aires,06,General Pueyrredon,06357,-38.04915,-57.536848,Peces,Raya lisa,Variado costero,100</t>
  </si>
  <si>
    <t>2019-09,Costeros,Mar del Plata,Buenos Aires,06,General Pueyrredon,06357,-38.04915,-57.536848,Peces,Rayas nep,Rayas (sin V. Cost),40</t>
  </si>
  <si>
    <t>2019-09,Costeros,Mar del Plata,Buenos Aires,06,General Pueyrredon,06357,-38.04915,-57.536848,Peces,Rayas nep,Variado costero,40</t>
  </si>
  <si>
    <t>2019-09,Costeros,Mar del Plata,Buenos Aires,06,General Pueyrredon,06357,-38.04915,-57.536848,Peces,Salmonete,otras especies,8160</t>
  </si>
  <si>
    <t>2019-09,Costeros,Mar del Plata,Buenos Aires,06,General Pueyrredon,06357,-38.04915,-57.536848,Peces,Salmón de mar,otras especies,80</t>
  </si>
  <si>
    <t>2019-09,Costeros,Mar del Plata,Buenos Aires,06,General Pueyrredon,06357,-38.04915,-57.536848,Peces,Salmón de mar,Variado costero,80</t>
  </si>
  <si>
    <t>2019-09,Costeros,Mar del Plata,Buenos Aires,06,General Pueyrredon,06357,-38.04915,-57.536848,Peces,Tiburones nep,otras especies,5642</t>
  </si>
  <si>
    <t>2019-09,Costeros,Mar del Plata,Buenos Aires,06,General Pueyrredon,06357,-38.04915,-57.536848,Peces,Tiburones nep,Variado costero,750</t>
  </si>
  <si>
    <t>2019-09,Costeros,Mar del Plata,Buenos Aires,06,General Pueyrredon,06357,-38.04915,-57.536848,Peces,Tiburón gris,otras especies,207643</t>
  </si>
  <si>
    <t>2019-09,Fresqueros,Mar del Plata,Buenos Aires,06,General Pueyrredon,06357,-38.04915,-57.536848,Crustáceos,Langostino,Langostino,656619</t>
  </si>
  <si>
    <t>2019-09,Fresqueros,Mar del Plata,Buenos Aires,06,General Pueyrredon,06357,-38.04915,-57.536848,Moluscos,Calamar Illex,Calamar Illex,1120</t>
  </si>
  <si>
    <t>2019-09,Fresqueros,Mar del Plata,Buenos Aires,06,General Pueyrredon,06357,-38.04915,-57.536848,Peces,Abadejo,Abadejo,235021</t>
  </si>
  <si>
    <t>2019-09,Fresqueros,Mar del Plata,Buenos Aires,06,General Pueyrredon,06357,-38.04915,-57.536848,Peces,Anchoa de banco,Variado costero,37896</t>
  </si>
  <si>
    <t>2019-09,Fresqueros,Mar del Plata,Buenos Aires,06,General Pueyrredon,06357,-38.04915,-57.536848,Peces,Anchoíta,Anchoíta,248587</t>
  </si>
  <si>
    <t>2019-09,Fresqueros,Mar del Plata,Buenos Aires,06,General Pueyrredon,06357,-38.04915,-57.536848,Peces,Besugo,Variado costero,4117</t>
  </si>
  <si>
    <t>2019-09,Fresqueros,Mar del Plata,Buenos Aires,06,General Pueyrredon,06357,-38.04915,-57.536848,Peces,Caballa,otras especies,19681</t>
  </si>
  <si>
    <t>2019-09,Fresqueros,Mar del Plata,Buenos Aires,06,General Pueyrredon,06357,-38.04915,-57.536848,Peces,Corvina blanca,Variado costero,170</t>
  </si>
  <si>
    <t>2019-09,Fresqueros,Mar del Plata,Buenos Aires,06,General Pueyrredon,06357,-38.04915,-57.536848,Peces,Gatuzo,otras especies,126866</t>
  </si>
  <si>
    <t>2019-09,Fresqueros,Mar del Plata,Buenos Aires,06,General Pueyrredon,06357,-38.04915,-57.536848,Peces,Gatuzo,Variado costero,4034</t>
  </si>
  <si>
    <t>2019-09,Fresqueros,Mar del Plata,Buenos Aires,06,General Pueyrredon,06357,-38.04915,-57.536848,Peces,Jurel,otras especies,1319073</t>
  </si>
  <si>
    <t>2019-09,Fresqueros,Mar del Plata,Buenos Aires,06,General Pueyrredon,06357,-38.04915,-57.536848,Peces,Lenguados nep,otras especies,116125</t>
  </si>
  <si>
    <t>2019-09,Fresqueros,Mar del Plata,Buenos Aires,06,General Pueyrredon,06357,-38.04915,-57.536848,Peces,Lenguados nep,Variado costero,272</t>
  </si>
  <si>
    <t>2019-09,Fresqueros,Mar del Plata,Buenos Aires,06,General Pueyrredon,06357,-38.04915,-57.536848,Peces,Merluza hubbsi,Merluza hubbsi N41 CTMFM,8161</t>
  </si>
  <si>
    <t>2019-09,Fresqueros,Mar del Plata,Buenos Aires,06,General Pueyrredon,06357,-38.04915,-57.536848,Peces,Merluza hubbsi,Merluza hubbsi N41 ZEEA,35</t>
  </si>
  <si>
    <t>2019-09,Fresqueros,Mar del Plata,Buenos Aires,06,General Pueyrredon,06357,-38.04915,-57.536848,Peces,Merluza hubbsi,Merluza hubbsi S41,60</t>
  </si>
  <si>
    <t>2019-09,Fresqueros,Mar del Plata,Buenos Aires,06,General Pueyrredon,06357,-38.04915,-57.536848,Peces,Mero,Variado costero,2272</t>
  </si>
  <si>
    <t>2019-09,Fresqueros,Mar del Plata,Buenos Aires,06,General Pueyrredon,06357,-38.04915,-57.536848,Peces,Notothenia,otras especies,96628</t>
  </si>
  <si>
    <t>2019-09,Fresqueros,Mar del Plata,Buenos Aires,06,General Pueyrredon,06357,-38.04915,-57.536848,Peces,Palometa,Variado costero,272767</t>
  </si>
  <si>
    <t>2019-09,Fresqueros,Mar del Plata,Buenos Aires,06,General Pueyrredon,06357,-38.04915,-57.536848,Peces,Papafigo,otras especies,9077114</t>
  </si>
  <si>
    <t>2019-09,Fresqueros,Mar del Plata,Buenos Aires,06,General Pueyrredon,06357,-38.04915,-57.536848,Peces,Pescadilla,Variado costero,8736</t>
  </si>
  <si>
    <t>2019-09,Fresqueros,Mar del Plata,Buenos Aires,06,General Pueyrredon,06357,-38.04915,-57.536848,Peces,Pescadilla real,Variado costero,776</t>
  </si>
  <si>
    <t>2019-09,Fresqueros,Mar del Plata,Buenos Aires,06,General Pueyrredon,06357,-38.04915,-57.536848,Peces,Pez gallo,otras especies,2325</t>
  </si>
  <si>
    <t>2019-09,Fresqueros,Mar del Plata,Buenos Aires,06,General Pueyrredon,06357,-38.04915,-57.536848,Peces,Pez gallo,Variado costero,1112</t>
  </si>
  <si>
    <t>2019-09,Fresqueros,Mar del Plata,Buenos Aires,06,General Pueyrredon,06357,-38.04915,-57.536848,Peces,Pez palo,Variado costero,57562</t>
  </si>
  <si>
    <t>2019-09,Fresqueros,Mar del Plata,Buenos Aires,06,General Pueyrredon,06357,-38.04915,-57.536848,Peces,Pez ángel,Variado costero,93</t>
  </si>
  <si>
    <t>2019-09,Fresqueros,Mar del Plata,Buenos Aires,06,General Pueyrredon,06357,-38.04915,-57.536848,Peces,Rayas nep,Rayas (sin V. Cost),333</t>
  </si>
  <si>
    <t>2019-09,Fresqueros,Mar del Plata,Buenos Aires,06,General Pueyrredon,06357,-38.04915,-57.536848,Peces,Rayas nep,Variado costero,1456</t>
  </si>
  <si>
    <t>2019-09,Fresqueros,Mar del Plata,Buenos Aires,06,General Pueyrredon,06357,-38.04915,-57.536848,Peces,Salmón de mar,Variado costero,1057</t>
  </si>
  <si>
    <t>2019-09,Fresqueros,Mar del Plata,Buenos Aires,06,General Pueyrredon,06357,-38.04915,-57.536848,Peces,Tiburones nep,otras especies,906</t>
  </si>
  <si>
    <t>2019-09,Fresqueros,Mar del Plata,Buenos Aires,06,General Pueyrredon,06357,-38.04915,-57.536848,Peces,Tiburones nep,Variado costero,185971</t>
  </si>
  <si>
    <t>2019-09,Rada o ría,Mar del Plata,Buenos Aires,06,General Pueyrredon,06357,-38.04915,-57.536848,Peces,Anchoa de banco,Variado costero,23124</t>
  </si>
  <si>
    <t>2019-09,Rada o ría,Mar del Plata,Buenos Aires,06,General Pueyrredon,06357,-38.04915,-57.536848,Peces,Anchoíta,Anchoíta,36</t>
  </si>
  <si>
    <t>2019-09,Rada o ría,Mar del Plata,Buenos Aires,06,General Pueyrredon,06357,-38.04915,-57.536848,Peces,Besugo,otras especies,233</t>
  </si>
  <si>
    <t>2019-09,Rada o ría,Mar del Plata,Buenos Aires,06,General Pueyrredon,06357,-38.04915,-57.536848,Peces,Corvina blanca,Variado costero,2313</t>
  </si>
  <si>
    <t>2019-09,Rada o ría,Mar del Plata,Buenos Aires,06,General Pueyrredon,06357,-38.04915,-57.536848,Peces,Gatuzo,Variado costero,1092119</t>
  </si>
  <si>
    <t>2019-09,Rada o ría,Mar del Plata,Buenos Aires,06,General Pueyrredon,06357,-38.04915,-57.536848,Peces,Lenguados nep,Variado costero,241</t>
  </si>
  <si>
    <t>2019-09,Rada o ría,Mar del Plata,Buenos Aires,06,General Pueyrredon,06357,-38.04915,-57.536848,Peces,Mero,otras especies,22231</t>
  </si>
  <si>
    <t>2019-09,Rada o ría,Mar del Plata,Buenos Aires,06,General Pueyrredon,06357,-38.04915,-57.536848,Peces,Palometa,Variado costero,42467</t>
  </si>
  <si>
    <t>2019-09,Rada o ría,Mar del Plata,Buenos Aires,06,General Pueyrredon,06357,-38.04915,-57.536848,Peces,Pescadilla,Variado costero,30</t>
  </si>
  <si>
    <t>2019-09,Rada o ría,Mar del Plata,Buenos Aires,06,General Pueyrredon,06357,-38.04915,-57.536848,Peces,Pez gallo,Variado costero,18720</t>
  </si>
  <si>
    <t>2019-09,Rada o ría,Mar del Plata,Buenos Aires,06,General Pueyrredon,06357,-38.04915,-57.536848,Peces,Pez palo,Variado costero,90</t>
  </si>
  <si>
    <t>2019-09,Rada o ría,Mar del Plata,Buenos Aires,06,General Pueyrredon,06357,-38.04915,-57.536848,Peces,Rayas nep,Variado costero,3150</t>
  </si>
  <si>
    <t>2019-09,Rada o ría,Mar del Plata,Buenos Aires,06,General Pueyrredon,06357,-38.04915,-57.536848,Peces,Saraca,Variado costero,450</t>
  </si>
  <si>
    <t>2019-09,Rada o ría,Mar del Plata,Buenos Aires,06,General Pueyrredon,06357,-38.04915,-57.536848,Peces,Tiburones nep,Variado costero,90</t>
  </si>
  <si>
    <t>2019-09,Rada o ría,Necochea / Quequén,Buenos Aires,06,Necochea,06581,-38.576184,-58.701949,Peces,Anchoíta,Anchoíta,330</t>
  </si>
  <si>
    <t>2019-09,Costeros,otros puertos Buenos Aires,Buenos Aires,06,sin especificar,06999,,,Peces,Besugo,Variado costero,11300</t>
  </si>
  <si>
    <t>2019-09,Costeros,otros puertos Buenos Aires,Buenos Aires,06,sin especificar,06999,,,Peces,Cazón,Variado costero,13117</t>
  </si>
  <si>
    <t>2019-09,Costeros,otros puertos Buenos Aires,Buenos Aires,06,sin especificar,06999,,,Peces,Corvina blanca,Variado costero,650</t>
  </si>
  <si>
    <t>2019-09,Costeros,otros puertos Buenos Aires,Buenos Aires,06,sin especificar,06999,,,Peces,Gatuzo,Variado costero,9240</t>
  </si>
  <si>
    <t>2019-09,Costeros,otros puertos Buenos Aires,Buenos Aires,06,sin especificar,06999,,,Peces,Mero,Variado costero,500</t>
  </si>
  <si>
    <t>2019-09,Costeros,otros puertos Buenos Aires,Buenos Aires,06,sin especificar,06999,,,Peces,Pescadilla,Variado costero,60</t>
  </si>
  <si>
    <t>2019-09,Costeros,otros puertos Buenos Aires,Buenos Aires,06,sin especificar,06999,,,Peces,Pescadilla real,Variado costero,115</t>
  </si>
  <si>
    <t>2019-09,Costeros,otros puertos Buenos Aires,Buenos Aires,06,sin especificar,06999,,,Peces,Rayas nep,Variado costero,360</t>
  </si>
  <si>
    <t>2019-09,Rada o ría,otros puertos Buenos Aires,Buenos Aires,06,sin especificar,06999,,,Crustáceos,Camarón,otras especies,793585</t>
  </si>
  <si>
    <t>2019-09,Rada o ría,otros puertos Buenos Aires,Buenos Aires,06,sin especificar,06999,,,Crustáceos,Langostino,Langostino,41980</t>
  </si>
  <si>
    <t>2019-09,Rada o ría,otros puertos Buenos Aires,Buenos Aires,06,sin especificar,06999,,,Peces,Anchoa de banco,Variado costero,210</t>
  </si>
  <si>
    <t>2019-09,Rada o ría,otros puertos Buenos Aires,Buenos Aires,06,sin especificar,06999,,,Peces,Cazón,Variado costero,2370</t>
  </si>
  <si>
    <t>2019-09,Rada o ría,otros puertos Buenos Aires,Buenos Aires,06,sin especificar,06999,,,Peces,Corvina blanca,Variado costero,7380</t>
  </si>
  <si>
    <t>2019-09,Rada o ría,otros puertos Buenos Aires,Buenos Aires,06,sin especificar,06999,,,Peces,Corvina negra,Variado costero,635</t>
  </si>
  <si>
    <t>2019-09,Rada o ría,otros puertos Buenos Aires,Buenos Aires,06,sin especificar,06999,,,Peces,Gatuzo,otras especies,15</t>
  </si>
  <si>
    <t>2019-09,Rada o ría,otros puertos Buenos Aires,Buenos Aires,06,sin especificar,06999,,,Peces,Gatuzo,Variado costero,4210</t>
  </si>
  <si>
    <t>2019-09,Rada o ría,otros puertos Buenos Aires,Buenos Aires,06,sin especificar,06999,,,Peces,Lisa,Variado costero,1620</t>
  </si>
  <si>
    <t>2019-09,Rada o ría,otros puertos Buenos Aires,Buenos Aires,06,sin especificar,06999,,,Peces,Otras especies de peces,otras especies,60</t>
  </si>
  <si>
    <t>2019-09,Rada o ría,otros puertos Buenos Aires,Buenos Aires,06,sin especificar,06999,,,Peces,Palometa,otras especies,840</t>
  </si>
  <si>
    <t>2019-09,Rada o ría,otros puertos Buenos Aires,Buenos Aires,06,sin especificar,06999,,,Peces,Palometa,Variado costero,279845</t>
  </si>
  <si>
    <t>2019-09,Rada o ría,otros puertos Buenos Aires,Buenos Aires,06,sin especificar,06999,,,Peces,Pampanito,otras especies,33142</t>
  </si>
  <si>
    <t>2019-09,Rada o ría,otros puertos Buenos Aires,Buenos Aires,06,sin especificar,06999,,,Peces,Pescadilla,otras especies,90</t>
  </si>
  <si>
    <t>2019-09,Rada o ría,otros puertos Buenos Aires,Buenos Aires,06,sin especificar,06999,,,Peces,Pescadilla,Variado costero,90</t>
  </si>
  <si>
    <t>2019-09,Rada o ría,otros puertos Buenos Aires,Buenos Aires,06,sin especificar,06999,,,Peces,Pescadilla real,Variado costero,17379</t>
  </si>
  <si>
    <t>2019-09,Rada o ría,otros puertos Buenos Aires,Buenos Aires,06,sin especificar,06999,,,Peces,Pez ángel,otras especies,11830</t>
  </si>
  <si>
    <t>2019-09,Rada o ría,otros puertos Buenos Aires,Buenos Aires,06,sin especificar,06999,,,Peces,Raya lisa,Rayas (sin V. Cost),10750</t>
  </si>
  <si>
    <t>2019-09,Rada o ría,otros puertos Buenos Aires,Buenos Aires,06,sin especificar,06999,,,Peces,Raya lisa,Variado costero,512</t>
  </si>
  <si>
    <t>2019-09,Rada o ría,otros puertos Buenos Aires,Buenos Aires,06,sin especificar,06999,,,Peces,Raya marmolada,Rayas (sin V. Cost),21164</t>
  </si>
  <si>
    <t>2019-09,Rada o ría,otros puertos Buenos Aires,Buenos Aires,06,sin especificar,06999,,,Peces,Rayas nep,Rayas (sin V. Cost),1620</t>
  </si>
  <si>
    <t>2019-09,Congeladores arrastreros,Puerto Deseado,Santa Cruz,78,Deseado,78014,-47.753106,-65.911745,Peces,Merluza negra,Merluza negra,427844</t>
  </si>
  <si>
    <t>2019-09,Congeladores tangoneros,Puerto Deseado,Santa Cruz,78,Deseado,78014,-47.753106,-65.911745,Crustáceos,Langostino,Langostino,160</t>
  </si>
  <si>
    <t>2019-09,Congeladores tangoneros,Puerto Deseado,Santa Cruz,78,Deseado,78014,-47.753106,-65.911745,Peces,Merluza hubbsi,Merluza hubbsi S41,366</t>
  </si>
  <si>
    <t>2019-09,Congeladores arrastreros,Puerto Madryn,Chubut,26,Biedma,26007,-42.723398,-65.03362,Peces,Abadejo,Abadejo,200</t>
  </si>
  <si>
    <t>2019-09,Congeladores arrastreros,Puerto Madryn,Chubut,26,Biedma,26007,-42.723398,-65.03362,Peces,Bacalao austral,otras especies,240</t>
  </si>
  <si>
    <t>2019-09,Congeladores arrastreros,Puerto Madryn,Chubut,26,Biedma,26007,-42.723398,-65.03362,Peces,Merluza de cola,Merluza de cola,99683</t>
  </si>
  <si>
    <t>2019-09,Congeladores arrastreros,Puerto Madryn,Chubut,26,Biedma,26007,-42.723398,-65.03362,Peces,Merluza hubbsi,Merluza hubbsi S41,778</t>
  </si>
  <si>
    <t>2019-09,Congeladores arrastreros,Puerto Madryn,Chubut,26,Biedma,26007,-42.723398,-65.03362,Peces,Notothenia,otras especies,30</t>
  </si>
  <si>
    <t>2019-09,Congeladores arrastreros,Puerto Madryn,Chubut,26,Biedma,26007,-42.723398,-65.03362,Peces,Pampanito,otras especies,2961</t>
  </si>
  <si>
    <t>2019-09,Congeladores arrastreros,Puerto Madryn,Chubut,26,Biedma,26007,-42.723398,-65.03362,Peces,Rubio,otras especies,2050</t>
  </si>
  <si>
    <t>2019-09,Congeladores tangoneros,Puerto Madryn,Chubut,26,Biedma,26007,-42.723398,-65.03362,Crustáceos,Langostino,Langostino,96</t>
  </si>
  <si>
    <t>2019-09,Congeladores tangoneros,Puerto Madryn,Chubut,26,Biedma,26007,-42.723398,-65.03362,Peces,Merluza hubbsi,Merluza hubbsi S41,234514</t>
  </si>
  <si>
    <t>2019-09,Costeros,Puerto Madryn,Chubut,26,Biedma,26007,-42.723398,-65.03362,Crustáceos,Langostino,Langostino,8017</t>
  </si>
  <si>
    <t>2019-09,Fresqueros,Puerto Madryn,Chubut,26,Biedma,26007,-42.723398,-65.03362,Crustáceos,Langostino,Langostino,2679</t>
  </si>
  <si>
    <t>2019-09,Fresqueros,Puerto Madryn,Chubut,26,Biedma,26007,-42.723398,-65.03362,Peces,Merluza hubbsi,Merluza hubbsi S41,16</t>
  </si>
  <si>
    <t>2019-09,Costeros,Rawson,Chubut,26,Rawson,26077,-43.336741,-65.061964,Crustáceos,Langostino,Langostino,60</t>
  </si>
  <si>
    <t>2019-09,Costeros,Rawson,Chubut,26,Rawson,26077,-43.336741,-65.061964,Peces,Anchoíta,Anchoíta,329487</t>
  </si>
  <si>
    <t>2019-09,Costeros,Rawson,Chubut,26,Rawson,26077,-43.336741,-65.061964,Peces,Merluza hubbsi,Merluza hubbsi S41,960</t>
  </si>
  <si>
    <t>2019-09,Costeros,Rawson,Chubut,26,Rawson,26077,-43.336741,-65.061964,Peces,Pez gallo,otras especies,887</t>
  </si>
  <si>
    <t>2019-09,Fresqueros,Rawson,Chubut,26,Rawson,26077,-43.336741,-65.061964,Crustáceos,Langostino,Langostino,13755</t>
  </si>
  <si>
    <t>2019-09,Costeros,Río Salado,Buenos Aires,06,Castelli,06168,-35.745949,-57.380561,Peces,Corvina blanca,Variado costero,64</t>
  </si>
  <si>
    <t>2019-09,Rada o ría,Río Salado,Buenos Aires,06,Castelli,06168,-35.745949,-57.380561,Peces,Anchoa de banco,Variado costero,1108</t>
  </si>
  <si>
    <t>2019-09,Rada o ría,Río Salado,Buenos Aires,06,Castelli,06168,-35.745949,-57.380561,Peces,Bagre,otras especies,84</t>
  </si>
  <si>
    <t>2019-09,Rada o ría,Río Salado,Buenos Aires,06,Castelli,06168,-35.745949,-57.380561,Peces,Corvina blanca,Variado costero,124</t>
  </si>
  <si>
    <t>2019-09,Rada o ría,Río Salado,Buenos Aires,06,Castelli,06168,-35.745949,-57.380561,Peces,Corvina negra,Variado costero,43</t>
  </si>
  <si>
    <t>2019-09,Rada o ría,Río Salado,Buenos Aires,06,Castelli,06168,-35.745949,-57.380561,Peces,Lenguados nep,Variado costero,41632</t>
  </si>
  <si>
    <t>2019-09,Rada o ría,Río Salado,Buenos Aires,06,Castelli,06168,-35.745949,-57.380561,Peces,Lisa,Variado costero,11218</t>
  </si>
  <si>
    <t>2019-09,Rada o ría,Río Salado,Buenos Aires,06,Castelli,06168,-35.745949,-57.380561,Peces,Otras especies de peces,otras especies,64</t>
  </si>
  <si>
    <t>2019-09,Rada o ría,Río Salado,Buenos Aires,06,Castelli,06168,-35.745949,-57.380561,Peces,Palometa,Variado costero,100</t>
  </si>
  <si>
    <t>2019-09,Rada o ría,Río Salado,Buenos Aires,06,Castelli,06168,-35.745949,-57.380561,Peces,Pejerrey,otras especies,1436</t>
  </si>
  <si>
    <t>2019-09,Rada o ría,Río Salado,Buenos Aires,06,Castelli,06168,-35.745949,-57.380561,Peces,Pescadilla,Variado costero,44</t>
  </si>
  <si>
    <t>2019-09,Rada o ría,Río Salado,Buenos Aires,06,Castelli,06168,-35.745949,-57.380561,Peces,Pescadilla real,Variado costero,30</t>
  </si>
  <si>
    <t>2019-09,Costeros,Rosales,Buenos Aires,06,Coronel de Marina Leonardo Rosales,06182,-38.89977,-62.079012,Crustáceos,Camarón,otras especies,290</t>
  </si>
  <si>
    <t>2019-09,Costeros,Rosales,Buenos Aires,06,Coronel de Marina Leonardo Rosales,06182,-38.89977,-62.079012,Crustáceos,Langostino,Langostino,188</t>
  </si>
  <si>
    <t>2019-09,Rada o ría,Rosales,Buenos Aires,06,Coronel de Marina Leonardo Rosales,06182,-38.89977,-62.079012,Crustáceos,Camarón,otras especies,2884</t>
  </si>
  <si>
    <t>2019-09,Rada o ría,Rosales,Buenos Aires,06,Coronel de Marina Leonardo Rosales,06182,-38.89977,-62.079012,Crustáceos,Langostino,Langostino,259342</t>
  </si>
  <si>
    <t>2019-09,Costeros,San Antonio Este,Río Negro,62,San Antonio,62077,-40.79875,-64.883536,Crustáceos,Langostino,Langostino,13662</t>
  </si>
  <si>
    <t>2019-09,Fresqueros,San Antonio Este,Río Negro,62,San Antonio,62077,-40.79875,-64.883536,Crustáceos,Langostino,Langostino,100</t>
  </si>
  <si>
    <t>2019-09,Fresqueros,San Antonio Este,Río Negro,62,San Antonio,62077,-40.79875,-64.883536,Peces,Gatuzo,otras especies,128</t>
  </si>
  <si>
    <t>2019-09,Fresqueros,San Antonio Este,Río Negro,62,San Antonio,62077,-40.79875,-64.883536,Peces,Merluza hubbsi,Merluza hubbsi GSM,700</t>
  </si>
  <si>
    <t>2019-09,Fresqueros,San Antonio Este,Río Negro,62,San Antonio,62077,-40.79875,-64.883536,Peces,Otras especies de peces,otras especies,416</t>
  </si>
  <si>
    <t>2019-09,Fresqueros,San Antonio Este,Río Negro,62,San Antonio,62077,-40.79875,-64.883536,Peces,Pez gallo,otras especies,2540</t>
  </si>
  <si>
    <t>2019-09,Fresqueros,San Antonio Este,Río Negro,62,San Antonio,62077,-40.79875,-64.883536,Peces,Raya hocicuda / picuda,Rayas (sin V. Cost),288</t>
  </si>
  <si>
    <t>2019-09,Fresqueros,San Antonio Este,Río Negro,62,San Antonio,62077,-40.79875,-64.883536,Peces,Salmón de mar,otras especies,960</t>
  </si>
  <si>
    <t>2019-09,Rada o ría,San Antonio Este,Río Negro,62,San Antonio,62077,-40.79875,-64.883536,Moluscos,Calamar Illex,Calamar Illex,80</t>
  </si>
  <si>
    <t>2019-09,Rada o ría,San Antonio Este,Río Negro,62,San Antonio,62077,-40.79875,-64.883536,Peces,Besugo,otras especies,80</t>
  </si>
  <si>
    <t>2019-09,Rada o ría,San Antonio Este,Río Negro,62,San Antonio,62077,-40.79875,-64.883536,Peces,Gatuzo,otras especies,180</t>
  </si>
  <si>
    <t>2019-09,Rada o ría,San Antonio Este,Río Negro,62,San Antonio,62077,-40.79875,-64.883536,Peces,Lenguados nep,otras especies,50</t>
  </si>
  <si>
    <t>2019-09,Rada o ría,San Antonio Este,Río Negro,62,San Antonio,62077,-40.79875,-64.883536,Peces,Merluza hubbsi,Merluza hubbsi GSM,720</t>
  </si>
  <si>
    <t>2019-09,Rada o ría,San Antonio Este,Río Negro,62,San Antonio,62077,-40.79875,-64.883536,Peces,Otras especies de peces,otras especies,120</t>
  </si>
  <si>
    <t>2019-09,Rada o ría,San Antonio Este,Río Negro,62,San Antonio,62077,-40.79875,-64.883536,Peces,Pez gallo,otras especies,20460</t>
  </si>
  <si>
    <t>2019-09,Rada o ría,San Antonio Este,Río Negro,62,San Antonio,62077,-40.79875,-64.883536,Peces,Pez ángel,otras especies,90</t>
  </si>
  <si>
    <t>2019-09,Rada o ría,San Antonio Este,Río Negro,62,San Antonio,62077,-40.79875,-64.883536,Peces,Raya hocicuda / picuda,Rayas (sin V. Cost),9362</t>
  </si>
  <si>
    <t>2019-09,Rada o ría,San Antonio Este,Río Negro,62,San Antonio,62077,-40.79875,-64.883536,Peces,Salmón de mar,otras especies,30</t>
  </si>
  <si>
    <t>2019-09,Rada o ría,San Antonio Oeste,Río Negro,62,San Antonio,62077,-40.725698,-64.934194,Peces,Gatuzo,otras especies,2387</t>
  </si>
  <si>
    <t>2019-09,Rada o ría,San Antonio Oeste,Río Negro,62,San Antonio,62077,-40.725698,-64.934194,Peces,Lenguados nep,otras especies,720</t>
  </si>
  <si>
    <t>2019-09,Rada o ría,San Antonio Oeste,Río Negro,62,San Antonio,62077,-40.725698,-64.934194,Peces,Merluza hubbsi,Merluza hubbsi GSM,240</t>
  </si>
  <si>
    <t>2019-09,Rada o ría,San Antonio Oeste,Río Negro,62,San Antonio,62077,-40.725698,-64.934194,Peces,Otras especies de peces,otras especies,210</t>
  </si>
  <si>
    <t>2019-09,Rada o ría,San Antonio Oeste,Río Negro,62,San Antonio,62077,-40.725698,-64.934194,Peces,Pez gallo,otras especies,61010</t>
  </si>
  <si>
    <t>2019-09,Rada o ría,San Antonio Oeste,Río Negro,62,San Antonio,62077,-40.725698,-64.934194,Peces,Raya hocicuda / picuda,Rayas (sin V. Cost),360</t>
  </si>
  <si>
    <t>2019-09,Rada o ría,San Antonio Oeste,Río Negro,62,San Antonio,62077,-40.725698,-64.934194,Peces,Salmón de mar,otras especies,7732</t>
  </si>
  <si>
    <t>2019-09,Costeros,San Clemente del Tuyú,Buenos Aires,06,La Costa,06420,-36.342328,-56.746143,Peces,Corvina blanca,Variado costero,2040</t>
  </si>
  <si>
    <t>2019-09,Rada o ría,San Clemente del Tuyú,Buenos Aires,06,La Costa,06420,-36.342328,-56.746143,Peces,Anchoa de banco,Variado costero,522</t>
  </si>
  <si>
    <t>2019-09,Rada o ría,San Clemente del Tuyú,Buenos Aires,06,La Costa,06420,-36.342328,-56.746143,Peces,Brótola,Variado costero,34</t>
  </si>
  <si>
    <t>2019-09,Rada o ría,San Clemente del Tuyú,Buenos Aires,06,La Costa,06420,-36.342328,-56.746143,Peces,Corvina blanca,Variado costero,35</t>
  </si>
  <si>
    <t>2019-09,Rada o ría,San Clemente del Tuyú,Buenos Aires,06,La Costa,06420,-36.342328,-56.746143,Peces,Corvina negra,Variado costero,16710</t>
  </si>
  <si>
    <t>2019-09,Rada o ría,San Clemente del Tuyú,Buenos Aires,06,La Costa,06420,-36.342328,-56.746143,Peces,Lisa,Variado costero,2000</t>
  </si>
  <si>
    <t>2019-09,Rada o ría,San Clemente del Tuyú,Buenos Aires,06,La Costa,06420,-36.342328,-56.746143,Peces,Otras especies de peces,otras especies,11033</t>
  </si>
  <si>
    <t>2019-09,Rada o ría,San Clemente del Tuyú,Buenos Aires,06,La Costa,06420,-36.342328,-56.746143,Peces,Palometa,Variado costero,2010</t>
  </si>
  <si>
    <t>2019-09,Rada o ría,San Clemente del Tuyú,Buenos Aires,06,La Costa,06420,-36.342328,-56.746143,Peces,Pescadilla,Variado costero,90</t>
  </si>
  <si>
    <t>2019-09,Congeladores arrastreros,Ushuaia,Tierra del Fuego,94,Ushuaia,94015,-54.808106,-68.304301,Moluscos,Vieira (callos),Vieira (callos),14849</t>
  </si>
  <si>
    <t>2019-10,Rada o ría,Bahía Blanca,Buenos Aires,06,Bahía Blanca,06056,-38.789246,-62.272499,Peces,Gatuzo,Variado costero,642</t>
  </si>
  <si>
    <t>2019-10,Rada o ría,Bahía Blanca,Buenos Aires,06,Bahía Blanca,06056,-38.789246,-62.272499,Peces,Palometa,Variado costero,145545</t>
  </si>
  <si>
    <t>2019-10,Rada o ría,Bahía Blanca,Buenos Aires,06,Bahía Blanca,06056,-38.789246,-62.272499,Peces,Pescadilla,Variado costero,48902</t>
  </si>
  <si>
    <t>2019-10,Rada o ría,Bahía Blanca,Buenos Aires,06,Bahía Blanca,06056,-38.789246,-62.272499,Peces,Raya marmolada,Variado costero,11257</t>
  </si>
  <si>
    <t>2019-10,Congeladores tangoneros,Caleta Olivia / Paula,Santa Cruz,78,Deseado,78014,-46.436049,-67.514904,Crustáceos,Langostino,Langostino,2271</t>
  </si>
  <si>
    <t>2019-10,Congeladores tangoneros,Caleta Olivia / Paula,Santa Cruz,78,Deseado,78014,-46.436049,-67.514904,Peces,Merluza austral,otras especies,596</t>
  </si>
  <si>
    <t>2019-10,Congeladores tangoneros,Caleta Olivia / Paula,Santa Cruz,78,Deseado,78014,-46.436049,-67.514904,Peces,Merluza hubbsi,Merluza hubbsi S41,35</t>
  </si>
  <si>
    <t>2019-10,Fresqueros,Caleta Olivia / Paula,Santa Cruz,78,Deseado,78014,-46.436049,-67.514904,Crustáceos,Langostino,Langostino,25</t>
  </si>
  <si>
    <t>2019-10,Fresqueros,Caleta Olivia / Paula,Santa Cruz,78,Deseado,78014,-46.436049,-67.514904,Peces,Abadejo,Abadejo,253122</t>
  </si>
  <si>
    <t>2019-10,Fresqueros,Caleta Olivia / Paula,Santa Cruz,78,Deseado,78014,-46.436049,-67.514904,Peces,Merluza hubbsi,Merluza hubbsi N41 ZEEA,1700</t>
  </si>
  <si>
    <t>2019-10,Fresqueros,Caleta Olivia / Paula,Santa Cruz,78,Deseado,78014,-46.436049,-67.514904,Peces,Merluza hubbsi,Merluza hubbsi S41,535</t>
  </si>
  <si>
    <t>2019-10,Fresqueros,Caleta Olivia / Paula,Santa Cruz,78,Deseado,78014,-46.436049,-67.514904,Peces,Notothenia,otras especies,2969</t>
  </si>
  <si>
    <t>2019-10,Fresqueros,Caleta Olivia / Paula,Santa Cruz,78,Deseado,78014,-46.436049,-67.514904,Peces,Raya hocicuda / picuda,Rayas (sin V. Cost),1132</t>
  </si>
  <si>
    <t>2019-10,Fresqueros,Caleta Olivia / Paula,Santa Cruz,78,Deseado,78014,-46.436049,-67.514904,Peces,Raya hocicuda / picuda,Variado costero,336</t>
  </si>
  <si>
    <t>2019-10,Rada o ría,Caleta Olivia / Paula,Santa Cruz,78,Deseado,78014,-46.436049,-67.514904,Peces,Merluza hubbsi,Merluza hubbsi S41,450</t>
  </si>
  <si>
    <t>2019-10,Costeros,Camarones,Chubut,26,Florentino Ameghino,26028,-44.798941,-65.709705,Crustáceos,Langostino,Langostino,12707555</t>
  </si>
  <si>
    <t>2019-10,Costeros,Camarones,Chubut,26,Florentino Ameghino,26028,-44.798941,-65.709705,Peces,Merluza hubbsi,Merluza hubbsi S41,228</t>
  </si>
  <si>
    <t>2019-10,Fresqueros,Camarones,Chubut,26,Florentino Ameghino,26028,-44.798941,-65.709705,Crustáceos,Langostino,Langostino,669</t>
  </si>
  <si>
    <t>2019-10,Fresqueros,Camarones,Chubut,26,Florentino Ameghino,26028,-44.798941,-65.709705,Peces,Merluza hubbsi,Merluza hubbsi S41,394</t>
  </si>
  <si>
    <t>2019-10,Costeros,Comodoro Rivadavia,Chubut,26,Escalante,26021,-45.862528,-67.46664,Crustáceos,Langostino,Langostino,35</t>
  </si>
  <si>
    <t>2019-10,Costeros,Comodoro Rivadavia,Chubut,26,Escalante,26021,-45.862528,-67.46664,Peces,Merluza hubbsi,Merluza hubbsi S41,5478</t>
  </si>
  <si>
    <t>2019-10,Fresqueros,Comodoro Rivadavia,Chubut,26,Escalante,26021,-45.862528,-67.46664,Crustáceos,Langostino,Langostino,600</t>
  </si>
  <si>
    <t>2019-10,Fresqueros,Comodoro Rivadavia,Chubut,26,Escalante,26021,-45.862528,-67.46664,Peces,Merluza hubbsi,Merluza hubbsi S41,3601</t>
  </si>
  <si>
    <t>2019-10,Costeros,General Lavalle,Buenos Aires,06,General Lavalle,06336,-36.398453,-56.946467,Peces,Bagre,otras especies,2232</t>
  </si>
  <si>
    <t>2019-10,Costeros,General Lavalle,Buenos Aires,06,General Lavalle,06336,-36.398453,-56.946467,Peces,Chucho,Variado costero,3791</t>
  </si>
  <si>
    <t>2019-10,Costeros,General Lavalle,Buenos Aires,06,General Lavalle,06336,-36.398453,-56.946467,Peces,Congrio,Variado costero,1598</t>
  </si>
  <si>
    <t>2019-10,Costeros,General Lavalle,Buenos Aires,06,General Lavalle,06336,-36.398453,-56.946467,Peces,Corvina blanca,Variado costero,4263</t>
  </si>
  <si>
    <t>2019-10,Costeros,General Lavalle,Buenos Aires,06,General Lavalle,06336,-36.398453,-56.946467,Peces,Corvina negra,Variado costero,32</t>
  </si>
  <si>
    <t>2019-10,Costeros,General Lavalle,Buenos Aires,06,General Lavalle,06336,-36.398453,-56.946467,Peces,Lenguados nep,Variado costero,17601</t>
  </si>
  <si>
    <t>2019-10,Costeros,General Lavalle,Buenos Aires,06,General Lavalle,06336,-36.398453,-56.946467,Peces,Otras especies de peces,otras especies,934</t>
  </si>
  <si>
    <t>2019-10,Costeros,General Lavalle,Buenos Aires,06,General Lavalle,06336,-36.398453,-56.946467,Peces,Pescadilla,Variado costero,2002</t>
  </si>
  <si>
    <t>2019-10,Costeros,General Lavalle,Buenos Aires,06,General Lavalle,06336,-36.398453,-56.946467,Peces,Pescadilla real,Variado costero,8294</t>
  </si>
  <si>
    <t>2019-10,Costeros,General Lavalle,Buenos Aires,06,General Lavalle,06336,-36.398453,-56.946467,Peces,Raya cola corta,Rayas (sin V. Cost),1324</t>
  </si>
  <si>
    <t>2019-10,Costeros,General Lavalle,Buenos Aires,06,General Lavalle,06336,-36.398453,-56.946467,Peces,Raya de círculos,Variado costero,26877</t>
  </si>
  <si>
    <t>2019-10,Costeros,General Lavalle,Buenos Aires,06,General Lavalle,06336,-36.398453,-56.946467,Peces,Raya marrón oscuro,Variado costero,178082</t>
  </si>
  <si>
    <t>2019-10,Costeros,General Lavalle,Buenos Aires,06,General Lavalle,06336,-36.398453,-56.946467,Peces,Rayas nep,Variado costero,11085</t>
  </si>
  <si>
    <t>2019-10,Costeros,General Lavalle,Buenos Aires,06,General Lavalle,06336,-36.398453,-56.946467,Peces,Saraca,Variado costero,19472</t>
  </si>
  <si>
    <t>2019-10,Rada o ría,General Lavalle,Buenos Aires,06,General Lavalle,06336,-36.398453,-56.946467,Peces,Anchoa de banco,Variado costero,175296</t>
  </si>
  <si>
    <t>2019-10,Rada o ría,General Lavalle,Buenos Aires,06,General Lavalle,06336,-36.398453,-56.946467,Peces,Bagre,otras especies,2178874</t>
  </si>
  <si>
    <t>2019-10,Rada o ría,General Lavalle,Buenos Aires,06,General Lavalle,06336,-36.398453,-56.946467,Peces,Brótola,Variado costero,58520</t>
  </si>
  <si>
    <t>2019-10,Rada o ría,General Lavalle,Buenos Aires,06,General Lavalle,06336,-36.398453,-56.946467,Peces,Congrio,Variado costero,1584</t>
  </si>
  <si>
    <t>2019-10,Rada o ría,General Lavalle,Buenos Aires,06,General Lavalle,06336,-36.398453,-56.946467,Peces,Corvina blanca,Variado costero,11471</t>
  </si>
  <si>
    <t>2019-10,Rada o ría,General Lavalle,Buenos Aires,06,General Lavalle,06336,-36.398453,-56.946467,Peces,Corvina negra,Variado costero,129</t>
  </si>
  <si>
    <t>2019-10,Rada o ría,General Lavalle,Buenos Aires,06,General Lavalle,06336,-36.398453,-56.946467,Peces,Lenguados nep,Variado costero,4284</t>
  </si>
  <si>
    <t>2019-10,Rada o ría,General Lavalle,Buenos Aires,06,General Lavalle,06336,-36.398453,-56.946467,Peces,Lisa,Variado costero,4624</t>
  </si>
  <si>
    <t>2019-10,Rada o ría,General Lavalle,Buenos Aires,06,General Lavalle,06336,-36.398453,-56.946467,Peces,Mero,Variado costero,666</t>
  </si>
  <si>
    <t>2019-10,Rada o ría,General Lavalle,Buenos Aires,06,General Lavalle,06336,-36.398453,-56.946467,Peces,Otras especies de peces,otras especies,9608</t>
  </si>
  <si>
    <t>2019-10,Rada o ría,General Lavalle,Buenos Aires,06,General Lavalle,06336,-36.398453,-56.946467,Peces,Palometa,Variado costero,410475</t>
  </si>
  <si>
    <t>2019-10,Rada o ría,General Lavalle,Buenos Aires,06,General Lavalle,06336,-36.398453,-56.946467,Peces,Pejerrey,otras especies,333</t>
  </si>
  <si>
    <t>2019-10,Rada o ría,General Lavalle,Buenos Aires,06,General Lavalle,06336,-36.398453,-56.946467,Peces,Pescadilla,Variado costero,1170</t>
  </si>
  <si>
    <t>2019-10,Rada o ría,General Lavalle,Buenos Aires,06,General Lavalle,06336,-36.398453,-56.946467,Peces,Pescadilla real,Variado costero,812688</t>
  </si>
  <si>
    <t>2019-10,Rada o ría,General Lavalle,Buenos Aires,06,General Lavalle,06336,-36.398453,-56.946467,Peces,Pez gallo,Variado costero,70</t>
  </si>
  <si>
    <t>2019-10,Rada o ría,General Lavalle,Buenos Aires,06,General Lavalle,06336,-36.398453,-56.946467,Peces,Pez ángel,Variado costero,15149</t>
  </si>
  <si>
    <t>2019-10,Rada o ría,General Lavalle,Buenos Aires,06,General Lavalle,06336,-36.398453,-56.946467,Peces,Raya marmolada,Variado costero,2599182</t>
  </si>
  <si>
    <t>2019-10,Rada o ría,General Lavalle,Buenos Aires,06,General Lavalle,06336,-36.398453,-56.946467,Peces,Rayas nep,Variado costero,896</t>
  </si>
  <si>
    <t>2019-10,Rada o ría,General Lavalle,Buenos Aires,06,General Lavalle,06336,-36.398453,-56.946467,Peces,Saraca,Variado costero,21</t>
  </si>
  <si>
    <t>2019-10,Congeladores arrastreros,Mar del Plata,Buenos Aires,06,General Pueyrredon,06357,-38.04915,-57.536848,Moluscos,Calamar Illex,Calamar Illex,6187</t>
  </si>
  <si>
    <t>2019-10,Congeladores arrastreros,Mar del Plata,Buenos Aires,06,General Pueyrredon,06357,-38.04915,-57.536848,Moluscos,Vieira (callos),Vieira (callos),306721</t>
  </si>
  <si>
    <t>2019-10,Congeladores arrastreros,Mar del Plata,Buenos Aires,06,General Pueyrredon,06357,-38.04915,-57.536848,Peces,Abadejo,Abadejo,668</t>
  </si>
  <si>
    <t>2019-10,Congeladores arrastreros,Mar del Plata,Buenos Aires,06,General Pueyrredon,06357,-38.04915,-57.536848,Peces,Bacalao austral,otras especies,4213553</t>
  </si>
  <si>
    <t>2019-10,Congeladores arrastreros,Mar del Plata,Buenos Aires,06,General Pueyrredon,06357,-38.04915,-57.536848,Peces,Besugo,otras especies,7534</t>
  </si>
  <si>
    <t>2019-10,Congeladores arrastreros,Mar del Plata,Buenos Aires,06,General Pueyrredon,06357,-38.04915,-57.536848,Peces,Besugo,Variado costero,8959475</t>
  </si>
  <si>
    <t>2019-10,Congeladores arrastreros,Mar del Plata,Buenos Aires,06,General Pueyrredon,06357,-38.04915,-57.536848,Peces,Brótola,otras especies,60</t>
  </si>
  <si>
    <t>2019-10,Congeladores arrastreros,Mar del Plata,Buenos Aires,06,General Pueyrredon,06357,-38.04915,-57.536848,Peces,Brótola,Variado costero,71524</t>
  </si>
  <si>
    <t>2019-10,Congeladores arrastreros,Mar del Plata,Buenos Aires,06,General Pueyrredon,06357,-38.04915,-57.536848,Peces,Caballa,otras especies,55747</t>
  </si>
  <si>
    <t>2019-10,Congeladores arrastreros,Mar del Plata,Buenos Aires,06,General Pueyrredon,06357,-38.04915,-57.536848,Peces,Gatuzo,otras especies,38807</t>
  </si>
  <si>
    <t>2019-10,Congeladores arrastreros,Mar del Plata,Buenos Aires,06,General Pueyrredon,06357,-38.04915,-57.536848,Peces,Gatuzo,Variado costero,24158</t>
  </si>
  <si>
    <t>2019-10,Congeladores arrastreros,Mar del Plata,Buenos Aires,06,General Pueyrredon,06357,-38.04915,-57.536848,Peces,Granadero,otras especies,53553</t>
  </si>
  <si>
    <t>2019-10,Congeladores arrastreros,Mar del Plata,Buenos Aires,06,General Pueyrredon,06357,-38.04915,-57.536848,Peces,Lenguados nep,otras especies,32</t>
  </si>
  <si>
    <t>2019-10,Congeladores arrastreros,Mar del Plata,Buenos Aires,06,General Pueyrredon,06357,-38.04915,-57.536848,Peces,Lenguados nep,Variado costero,32</t>
  </si>
  <si>
    <t>2019-10,Congeladores arrastreros,Mar del Plata,Buenos Aires,06,General Pueyrredon,06357,-38.04915,-57.536848,Peces,Merluza de cola,Merluza de cola,94</t>
  </si>
  <si>
    <t>2019-10,Congeladores arrastreros,Mar del Plata,Buenos Aires,06,General Pueyrredon,06357,-38.04915,-57.536848,Peces,Merluza hubbsi,Merluza hubbsi S41,59415</t>
  </si>
  <si>
    <t>2019-10,Congeladores arrastreros,Mar del Plata,Buenos Aires,06,General Pueyrredon,06357,-38.04915,-57.536848,Peces,Merluza negra,Merluza negra,32</t>
  </si>
  <si>
    <t>2019-10,Congeladores arrastreros,Mar del Plata,Buenos Aires,06,General Pueyrredon,06357,-38.04915,-57.536848,Peces,Mero,otras especies,64</t>
  </si>
  <si>
    <t>2019-10,Congeladores arrastreros,Mar del Plata,Buenos Aires,06,General Pueyrredon,06357,-38.04915,-57.536848,Peces,Mero,Variado costero,252</t>
  </si>
  <si>
    <t>2019-10,Congeladores arrastreros,Mar del Plata,Buenos Aires,06,General Pueyrredon,06357,-38.04915,-57.536848,Peces,Notothenia,otras especies,8064</t>
  </si>
  <si>
    <t>2019-10,Congeladores arrastreros,Mar del Plata,Buenos Aires,06,General Pueyrredon,06357,-38.04915,-57.536848,Peces,Pampanito,otras especies,2200</t>
  </si>
  <si>
    <t>2019-10,Congeladores arrastreros,Mar del Plata,Buenos Aires,06,General Pueyrredon,06357,-38.04915,-57.536848,Peces,Pampanito,Variado costero,192</t>
  </si>
  <si>
    <t>2019-10,Congeladores arrastreros,Mar del Plata,Buenos Aires,06,General Pueyrredon,06357,-38.04915,-57.536848,Peces,Papafigo,otras especies,448</t>
  </si>
  <si>
    <t>2019-10,Congeladores arrastreros,Mar del Plata,Buenos Aires,06,General Pueyrredon,06357,-38.04915,-57.536848,Peces,Pez gallo,otras especies,352</t>
  </si>
  <si>
    <t>2019-10,Congeladores arrastreros,Mar del Plata,Buenos Aires,06,General Pueyrredon,06357,-38.04915,-57.536848,Peces,Pez gallo,Variado costero,3604</t>
  </si>
  <si>
    <t>2019-10,Congeladores arrastreros,Mar del Plata,Buenos Aires,06,General Pueyrredon,06357,-38.04915,-57.536848,Peces,Pez palo,otras especies,32</t>
  </si>
  <si>
    <t>2019-10,Congeladores arrastreros,Mar del Plata,Buenos Aires,06,General Pueyrredon,06357,-38.04915,-57.536848,Peces,Raya hocicuda / picuda,Rayas (sin V. Cost),499</t>
  </si>
  <si>
    <t>2019-10,Congeladores arrastreros,Mar del Plata,Buenos Aires,06,General Pueyrredon,06357,-38.04915,-57.536848,Peces,Raya hocicuda / picuda,Variado costero,141825</t>
  </si>
  <si>
    <t>2019-10,Congeladores arrastreros,Mar del Plata,Buenos Aires,06,General Pueyrredon,06357,-38.04915,-57.536848,Peces,Rayas nep,Rayas (sin V. Cost),7403</t>
  </si>
  <si>
    <t>2019-10,Congeladores arrastreros,Mar del Plata,Buenos Aires,06,General Pueyrredon,06357,-38.04915,-57.536848,Peces,Rayas nep,Variado costero,90</t>
  </si>
  <si>
    <t>2019-10,Congeladores arrastreros,Mar del Plata,Buenos Aires,06,General Pueyrredon,06357,-38.04915,-57.536848,Peces,Salmonete,otras especies,5370</t>
  </si>
  <si>
    <t>2019-10,Congeladores arrastreros,Mar del Plata,Buenos Aires,06,General Pueyrredon,06357,-38.04915,-57.536848,Peces,Salmón de mar,otras especies,5997</t>
  </si>
  <si>
    <t>2019-10,Congeladores arrastreros,Mar del Plata,Buenos Aires,06,General Pueyrredon,06357,-38.04915,-57.536848,Peces,Salmón de mar,Variado costero,38532</t>
  </si>
  <si>
    <t>2019-10,Congeladores arrastreros,Mar del Plata,Buenos Aires,06,General Pueyrredon,06357,-38.04915,-57.536848,Peces,Savorín,otras especies,3084</t>
  </si>
  <si>
    <t>2019-10,Congeladores tangoneros,Mar del Plata,Buenos Aires,06,General Pueyrredon,06357,-38.04915,-57.536848,Crustáceos,Langostino,Langostino,341895</t>
  </si>
  <si>
    <t>2019-10,Congeladores tangoneros,Mar del Plata,Buenos Aires,06,General Pueyrredon,06357,-38.04915,-57.536848,Peces,Jurel,otras especies,327298</t>
  </si>
  <si>
    <t>2019-10,Congeladores tangoneros,Mar del Plata,Buenos Aires,06,General Pueyrredon,06357,-38.04915,-57.536848,Peces,Merluza hubbsi,Merluza hubbsi N41 ZEEA,215</t>
  </si>
  <si>
    <t>2019-10,Congeladores tangoneros,Mar del Plata,Buenos Aires,06,General Pueyrredon,06357,-38.04915,-57.536848,Peces,Merluza hubbsi,Merluza hubbsi S41,70</t>
  </si>
  <si>
    <t>2019-10,Costeros,Mar del Plata,Buenos Aires,06,General Pueyrredon,06357,-38.04915,-57.536848,Crustáceos,Cangrejo,otras especies,705</t>
  </si>
  <si>
    <t>2019-10,Costeros,Mar del Plata,Buenos Aires,06,General Pueyrredon,06357,-38.04915,-57.536848,Crustáceos,Langostino,Langostino,1714603</t>
  </si>
  <si>
    <t>2019-10,Costeros,Mar del Plata,Buenos Aires,06,General Pueyrredon,06357,-38.04915,-57.536848,Moluscos,Calamar Illex,Calamar Illex,9903</t>
  </si>
  <si>
    <t>2019-10,Costeros,Mar del Plata,Buenos Aires,06,General Pueyrredon,06357,-38.04915,-57.536848,Moluscos,Calamar Loligo,otras especies,159246</t>
  </si>
  <si>
    <t>2019-10,Costeros,Mar del Plata,Buenos Aires,06,General Pueyrredon,06357,-38.04915,-57.536848,Peces,Abadejo,Abadejo,9661</t>
  </si>
  <si>
    <t>2019-10,Costeros,Mar del Plata,Buenos Aires,06,General Pueyrredon,06357,-38.04915,-57.536848,Peces,Anchoa de banco,Variado costero,174599</t>
  </si>
  <si>
    <t>2019-10,Costeros,Mar del Plata,Buenos Aires,06,General Pueyrredon,06357,-38.04915,-57.536848,Peces,Anchoíta,Anchoíta,24225</t>
  </si>
  <si>
    <t>2019-10,Costeros,Mar del Plata,Buenos Aires,06,General Pueyrredon,06357,-38.04915,-57.536848,Peces,Besugo,otras especies,312558</t>
  </si>
  <si>
    <t>2019-10,Costeros,Mar del Plata,Buenos Aires,06,General Pueyrredon,06357,-38.04915,-57.536848,Peces,Besugo,Variado costero,143377</t>
  </si>
  <si>
    <t>2019-10,Costeros,Mar del Plata,Buenos Aires,06,General Pueyrredon,06357,-38.04915,-57.536848,Peces,Caballa,otras especies,6441</t>
  </si>
  <si>
    <t>2019-10,Costeros,Mar del Plata,Buenos Aires,06,General Pueyrredon,06357,-38.04915,-57.536848,Peces,Chernia,Variado costero,63421</t>
  </si>
  <si>
    <t>2019-10,Costeros,Mar del Plata,Buenos Aires,06,General Pueyrredon,06357,-38.04915,-57.536848,Peces,Congrio,Variado costero,11448</t>
  </si>
  <si>
    <t>2019-10,Costeros,Mar del Plata,Buenos Aires,06,General Pueyrredon,06357,-38.04915,-57.536848,Peces,Corvina blanca,otras especies,1180</t>
  </si>
  <si>
    <t>2019-10,Costeros,Mar del Plata,Buenos Aires,06,General Pueyrredon,06357,-38.04915,-57.536848,Peces,Corvina blanca,Variado costero,2845</t>
  </si>
  <si>
    <t>2019-10,Costeros,Mar del Plata,Buenos Aires,06,General Pueyrredon,06357,-38.04915,-57.536848,Peces,Gatuzo,otras especies,7786</t>
  </si>
  <si>
    <t>2019-10,Costeros,Mar del Plata,Buenos Aires,06,General Pueyrredon,06357,-38.04915,-57.536848,Peces,Gatuzo,Variado costero,288</t>
  </si>
  <si>
    <t>2019-10,Costeros,Mar del Plata,Buenos Aires,06,General Pueyrredon,06357,-38.04915,-57.536848,Peces,Lenguados nep,otras especies,387158</t>
  </si>
  <si>
    <t>2019-10,Costeros,Mar del Plata,Buenos Aires,06,General Pueyrredon,06357,-38.04915,-57.536848,Peces,Lenguados nep,Variado costero,1006</t>
  </si>
  <si>
    <t>2019-10,Costeros,Mar del Plata,Buenos Aires,06,General Pueyrredon,06357,-38.04915,-57.536848,Peces,Merluza hubbsi,Merluza hubbsi N41 CTMFM,2367</t>
  </si>
  <si>
    <t>2019-10,Costeros,Mar del Plata,Buenos Aires,06,General Pueyrredon,06357,-38.04915,-57.536848,Peces,Merluza hubbsi,Merluza hubbsi N41 ZEEA,20152</t>
  </si>
  <si>
    <t>2019-10,Costeros,Mar del Plata,Buenos Aires,06,General Pueyrredon,06357,-38.04915,-57.536848,Peces,Merluza hubbsi,Merluza hubbsi S41,14157</t>
  </si>
  <si>
    <t>2019-10,Costeros,Mar del Plata,Buenos Aires,06,General Pueyrredon,06357,-38.04915,-57.536848,Peces,Mero,otras especies,357603</t>
  </si>
  <si>
    <t>2019-10,Costeros,Mar del Plata,Buenos Aires,06,General Pueyrredon,06357,-38.04915,-57.536848,Peces,Mero,Variado costero,3770</t>
  </si>
  <si>
    <t>2019-10,Costeros,Mar del Plata,Buenos Aires,06,General Pueyrredon,06357,-38.04915,-57.536848,Peces,Palometa,Variado costero,49778</t>
  </si>
  <si>
    <t>2019-10,Costeros,Mar del Plata,Buenos Aires,06,General Pueyrredon,06357,-38.04915,-57.536848,Peces,Pampanito,Variado costero,2612</t>
  </si>
  <si>
    <t>2019-10,Costeros,Mar del Plata,Buenos Aires,06,General Pueyrredon,06357,-38.04915,-57.536848,Peces,Papafigo,otras especies,81542</t>
  </si>
  <si>
    <t>2019-10,Costeros,Mar del Plata,Buenos Aires,06,General Pueyrredon,06357,-38.04915,-57.536848,Peces,Pargo,Variado costero,200499</t>
  </si>
  <si>
    <t>2019-10,Costeros,Mar del Plata,Buenos Aires,06,General Pueyrredon,06357,-38.04915,-57.536848,Peces,Pescadilla,otras especies,5765</t>
  </si>
  <si>
    <t>2019-10,Costeros,Mar del Plata,Buenos Aires,06,General Pueyrredon,06357,-38.04915,-57.536848,Peces,Pescadilla,Variado costero,6169</t>
  </si>
  <si>
    <t>2019-10,Costeros,Mar del Plata,Buenos Aires,06,General Pueyrredon,06357,-38.04915,-57.536848,Peces,Pescadilla real,Variado costero,23547</t>
  </si>
  <si>
    <t>2019-10,Costeros,Mar del Plata,Buenos Aires,06,General Pueyrredon,06357,-38.04915,-57.536848,Peces,Pez gallo,otras especies,5120</t>
  </si>
  <si>
    <t>2019-10,Costeros,Mar del Plata,Buenos Aires,06,General Pueyrredon,06357,-38.04915,-57.536848,Peces,Pez gallo,Variado costero,3790</t>
  </si>
  <si>
    <t>2019-10,Costeros,Mar del Plata,Buenos Aires,06,General Pueyrredon,06357,-38.04915,-57.536848,Peces,Pez palo,otras especies,40342</t>
  </si>
  <si>
    <t>2019-10,Costeros,Mar del Plata,Buenos Aires,06,General Pueyrredon,06357,-38.04915,-57.536848,Peces,Pez palo,Variado costero,160</t>
  </si>
  <si>
    <t>2019-10,Costeros,Mar del Plata,Buenos Aires,06,General Pueyrredon,06357,-38.04915,-57.536848,Peces,Pez ángel,otras especies,660</t>
  </si>
  <si>
    <t>2019-10,Costeros,Mar del Plata,Buenos Aires,06,General Pueyrredon,06357,-38.04915,-57.536848,Peces,Pez ángel,Variado costero,240</t>
  </si>
  <si>
    <t>2019-10,Costeros,Mar del Plata,Buenos Aires,06,General Pueyrredon,06357,-38.04915,-57.536848,Peces,Raya cola corta,Rayas (sin V. Cost),275</t>
  </si>
  <si>
    <t>2019-10,Costeros,Mar del Plata,Buenos Aires,06,General Pueyrredon,06357,-38.04915,-57.536848,Peces,Rayas nep,Rayas (sin V. Cost),14250</t>
  </si>
  <si>
    <t>2019-10,Costeros,Mar del Plata,Buenos Aires,06,General Pueyrredon,06357,-38.04915,-57.536848,Peces,Rayas nep,Variado costero,90</t>
  </si>
  <si>
    <t>2019-10,Costeros,Mar del Plata,Buenos Aires,06,General Pueyrredon,06357,-38.04915,-57.536848,Peces,Salmonete,otras especies,300</t>
  </si>
  <si>
    <t>2019-10,Costeros,Mar del Plata,Buenos Aires,06,General Pueyrredon,06357,-38.04915,-57.536848,Peces,Salmón de mar,otras especies,732577</t>
  </si>
  <si>
    <t>2019-10,Costeros,Mar del Plata,Buenos Aires,06,General Pueyrredon,06357,-38.04915,-57.536848,Peces,Salmón de mar,Variado costero,2600</t>
  </si>
  <si>
    <t>2019-10,Costeros,Mar del Plata,Buenos Aires,06,General Pueyrredon,06357,-38.04915,-57.536848,Peces,Savorín,otras especies,579643</t>
  </si>
  <si>
    <t>2019-10,Costeros,Mar del Plata,Buenos Aires,06,General Pueyrredon,06357,-38.04915,-57.536848,Peces,Tiburones nep,otras especies,18625</t>
  </si>
  <si>
    <t>2019-10,Costeros,Mar del Plata,Buenos Aires,06,General Pueyrredon,06357,-38.04915,-57.536848,Peces,Tiburones nep,Variado costero,2912</t>
  </si>
  <si>
    <t>2019-10,Costeros,Mar del Plata,Buenos Aires,06,General Pueyrredon,06357,-38.04915,-57.536848,Peces,Tiburón escalandrún,Variado costero,100</t>
  </si>
  <si>
    <t>2019-10,Costeros,Mar del Plata,Buenos Aires,06,General Pueyrredon,06357,-38.04915,-57.536848,Peces,Tiburón martillo,otras especies,100</t>
  </si>
  <si>
    <t>2019-10,Fresqueros,Mar del Plata,Buenos Aires,06,General Pueyrredon,06357,-38.04915,-57.536848,Crustáceos,Langostino,Langostino,191228</t>
  </si>
  <si>
    <t>2019-10,Fresqueros,Mar del Plata,Buenos Aires,06,General Pueyrredon,06357,-38.04915,-57.536848,Moluscos,Calamar Illex,Calamar Illex,99</t>
  </si>
  <si>
    <t>2019-10,Fresqueros,Mar del Plata,Buenos Aires,06,General Pueyrredon,06357,-38.04915,-57.536848,Peces,Abadejo,Abadejo,66</t>
  </si>
  <si>
    <t>2019-10,Fresqueros,Mar del Plata,Buenos Aires,06,General Pueyrredon,06357,-38.04915,-57.536848,Peces,Anchoa de banco,Variado costero,2470</t>
  </si>
  <si>
    <t>2019-10,Fresqueros,Mar del Plata,Buenos Aires,06,General Pueyrredon,06357,-38.04915,-57.536848,Peces,Anchoíta,Anchoíta,528</t>
  </si>
  <si>
    <t>2019-10,Fresqueros,Mar del Plata,Buenos Aires,06,General Pueyrredon,06357,-38.04915,-57.536848,Peces,Bacalao austral,otras especies,416</t>
  </si>
  <si>
    <t>2019-10,Fresqueros,Mar del Plata,Buenos Aires,06,General Pueyrredon,06357,-38.04915,-57.536848,Peces,Besugo,Variado costero,448</t>
  </si>
  <si>
    <t>2019-10,Fresqueros,Mar del Plata,Buenos Aires,06,General Pueyrredon,06357,-38.04915,-57.536848,Peces,Caballa,otras especies,448</t>
  </si>
  <si>
    <t>2019-10,Fresqueros,Mar del Plata,Buenos Aires,06,General Pueyrredon,06357,-38.04915,-57.536848,Peces,Castañeta,otras especies,32</t>
  </si>
  <si>
    <t>2019-10,Fresqueros,Mar del Plata,Buenos Aires,06,General Pueyrredon,06357,-38.04915,-57.536848,Peces,Corvina blanca,Variado costero,385</t>
  </si>
  <si>
    <t>2019-10,Fresqueros,Mar del Plata,Buenos Aires,06,General Pueyrredon,06357,-38.04915,-57.536848,Peces,Gatuzo,otras especies,1952</t>
  </si>
  <si>
    <t>2019-10,Fresqueros,Mar del Plata,Buenos Aires,06,General Pueyrredon,06357,-38.04915,-57.536848,Peces,Gatuzo,Variado costero,1</t>
  </si>
  <si>
    <t>2019-10,Fresqueros,Mar del Plata,Buenos Aires,06,General Pueyrredon,06357,-38.04915,-57.536848,Peces,Jurel,otras especies,944</t>
  </si>
  <si>
    <t>2019-10,Fresqueros,Mar del Plata,Buenos Aires,06,General Pueyrredon,06357,-38.04915,-57.536848,Peces,Lenguados nep,otras especies,96</t>
  </si>
  <si>
    <t>2019-10,Fresqueros,Mar del Plata,Buenos Aires,06,General Pueyrredon,06357,-38.04915,-57.536848,Peces,Lenguados nep,Variado costero,1120</t>
  </si>
  <si>
    <t>2019-10,Fresqueros,Mar del Plata,Buenos Aires,06,General Pueyrredon,06357,-38.04915,-57.536848,Peces,Merluza de cola,Merluza de cola,64</t>
  </si>
  <si>
    <t>2019-10,Fresqueros,Mar del Plata,Buenos Aires,06,General Pueyrredon,06357,-38.04915,-57.536848,Peces,Merluza hubbsi,Merluza hubbsi N41 CTMFM,450</t>
  </si>
  <si>
    <t>2019-10,Fresqueros,Mar del Plata,Buenos Aires,06,General Pueyrredon,06357,-38.04915,-57.536848,Peces,Merluza hubbsi,Merluza hubbsi N41 ZEEA,190</t>
  </si>
  <si>
    <t>2019-10,Fresqueros,Mar del Plata,Buenos Aires,06,General Pueyrredon,06357,-38.04915,-57.536848,Peces,Merluza hubbsi,Merluza hubbsi S41,640</t>
  </si>
  <si>
    <t>2019-10,Fresqueros,Mar del Plata,Buenos Aires,06,General Pueyrredon,06357,-38.04915,-57.536848,Peces,Mero,otras especies,96</t>
  </si>
  <si>
    <t>2019-10,Fresqueros,Mar del Plata,Buenos Aires,06,General Pueyrredon,06357,-38.04915,-57.536848,Peces,Mero,Variado costero,300</t>
  </si>
  <si>
    <t>2019-10,Fresqueros,Mar del Plata,Buenos Aires,06,General Pueyrredon,06357,-38.04915,-57.536848,Peces,Notothenia,otras especies,197230</t>
  </si>
  <si>
    <t>2019-10,Fresqueros,Mar del Plata,Buenos Aires,06,General Pueyrredon,06357,-38.04915,-57.536848,Peces,Palometa,Variado costero,1118</t>
  </si>
  <si>
    <t>2019-10,Fresqueros,Mar del Plata,Buenos Aires,06,General Pueyrredon,06357,-38.04915,-57.536848,Peces,Papafigo,otras especies,18272</t>
  </si>
  <si>
    <t>2019-10,Fresqueros,Mar del Plata,Buenos Aires,06,General Pueyrredon,06357,-38.04915,-57.536848,Peces,Pescadilla,Variado costero,880500</t>
  </si>
  <si>
    <t>2019-10,Fresqueros,Mar del Plata,Buenos Aires,06,General Pueyrredon,06357,-38.04915,-57.536848,Peces,Pez gallo,otras especies,90</t>
  </si>
  <si>
    <t>2019-10,Fresqueros,Mar del Plata,Buenos Aires,06,General Pueyrredon,06357,-38.04915,-57.536848,Peces,Pez gallo,Variado costero,5542</t>
  </si>
  <si>
    <t>2019-10,Fresqueros,Mar del Plata,Buenos Aires,06,General Pueyrredon,06357,-38.04915,-57.536848,Peces,Pez palo,otras especies,680</t>
  </si>
  <si>
    <t>2019-10,Fresqueros,Mar del Plata,Buenos Aires,06,General Pueyrredon,06357,-38.04915,-57.536848,Peces,Pez palo,Variado costero,349345</t>
  </si>
  <si>
    <t>2019-10,Fresqueros,Mar del Plata,Buenos Aires,06,General Pueyrredon,06357,-38.04915,-57.536848,Peces,Pez ángel,otras especies,10265</t>
  </si>
  <si>
    <t>2019-10,Fresqueros,Mar del Plata,Buenos Aires,06,General Pueyrredon,06357,-38.04915,-57.536848,Peces,Pez ángel,Variado costero,174455</t>
  </si>
  <si>
    <t>2019-10,Fresqueros,Mar del Plata,Buenos Aires,06,General Pueyrredon,06357,-38.04915,-57.536848,Peces,Raya cola corta,Rayas (sin V. Cost),174895</t>
  </si>
  <si>
    <t>2019-10,Fresqueros,Mar del Plata,Buenos Aires,06,General Pueyrredon,06357,-38.04915,-57.536848,Peces,Raya hocicuda / picuda,Rayas (sin V. Cost),275850</t>
  </si>
  <si>
    <t>2019-10,Fresqueros,Mar del Plata,Buenos Aires,06,General Pueyrredon,06357,-38.04915,-57.536848,Peces,Raya hocicuda / picuda,Variado costero,2884</t>
  </si>
  <si>
    <t>2019-10,Fresqueros,Mar del Plata,Buenos Aires,06,General Pueyrredon,06357,-38.04915,-57.536848,Peces,Raya lisa,Rayas (sin V. Cost),49109</t>
  </si>
  <si>
    <t>2019-10,Fresqueros,Mar del Plata,Buenos Aires,06,General Pueyrredon,06357,-38.04915,-57.536848,Peces,Rayas nep,Rayas (sin V. Cost),1485</t>
  </si>
  <si>
    <t>2019-10,Fresqueros,Mar del Plata,Buenos Aires,06,General Pueyrredon,06357,-38.04915,-57.536848,Peces,Rayas nep,Variado costero,564688</t>
  </si>
  <si>
    <t>2019-10,Fresqueros,Mar del Plata,Buenos Aires,06,General Pueyrredon,06357,-38.04915,-57.536848,Peces,Rubio,otras especies,33</t>
  </si>
  <si>
    <t>2019-10,Fresqueros,Mar del Plata,Buenos Aires,06,General Pueyrredon,06357,-38.04915,-57.536848,Peces,Salmonete,otras especies,7306</t>
  </si>
  <si>
    <t>2019-10,Fresqueros,Mar del Plata,Buenos Aires,06,General Pueyrredon,06357,-38.04915,-57.536848,Peces,Salmón de mar,otras especies,2101395</t>
  </si>
  <si>
    <t>2019-10,Fresqueros,Mar del Plata,Buenos Aires,06,General Pueyrredon,06357,-38.04915,-57.536848,Peces,Salmón de mar,Variado costero,155</t>
  </si>
  <si>
    <t>2019-10,Fresqueros,Mar del Plata,Buenos Aires,06,General Pueyrredon,06357,-38.04915,-57.536848,Peces,Savorín,otras especies,98509</t>
  </si>
  <si>
    <t>2019-10,Fresqueros,Mar del Plata,Buenos Aires,06,General Pueyrredon,06357,-38.04915,-57.536848,Peces,Tiburones nep,otras especies,1895</t>
  </si>
  <si>
    <t>2019-10,Fresqueros,Mar del Plata,Buenos Aires,06,General Pueyrredon,06357,-38.04915,-57.536848,Peces,Tiburones nep,Variado costero,13314</t>
  </si>
  <si>
    <t>2019-10,Fresqueros,Mar del Plata,Buenos Aires,06,General Pueyrredon,06357,-38.04915,-57.536848,Peces,Tiburón bacota,otras especies,87</t>
  </si>
  <si>
    <t>2019-10,Fresqueros,Mar del Plata,Buenos Aires,06,General Pueyrredon,06357,-38.04915,-57.536848,Peces,Tiburón gris,otras especies,2120</t>
  </si>
  <si>
    <t>2019-10,Rada o ría,Mar del Plata,Buenos Aires,06,General Pueyrredon,06357,-38.04915,-57.536848,Peces,Anchoa de banco,Variado costero,3723</t>
  </si>
  <si>
    <t>2019-10,Rada o ría,Mar del Plata,Buenos Aires,06,General Pueyrredon,06357,-38.04915,-57.536848,Peces,Besugo,otras especies,816</t>
  </si>
  <si>
    <t>2019-10,Rada o ría,Mar del Plata,Buenos Aires,06,General Pueyrredon,06357,-38.04915,-57.536848,Peces,Besugo,Variado costero,28687</t>
  </si>
  <si>
    <t>2019-10,Rada o ría,Mar del Plata,Buenos Aires,06,General Pueyrredon,06357,-38.04915,-57.536848,Peces,Caballa,otras especies,2904185</t>
  </si>
  <si>
    <t>2019-10,Rada o ría,Mar del Plata,Buenos Aires,06,General Pueyrredon,06357,-38.04915,-57.536848,Peces,Chernia,otras especies,13785323</t>
  </si>
  <si>
    <t>2019-10,Rada o ría,Mar del Plata,Buenos Aires,06,General Pueyrredon,06357,-38.04915,-57.536848,Peces,Cornalito,otras especies,30</t>
  </si>
  <si>
    <t>2019-10,Rada o ría,Mar del Plata,Buenos Aires,06,General Pueyrredon,06357,-38.04915,-57.536848,Peces,Corvina blanca,Variado costero,8799</t>
  </si>
  <si>
    <t>2019-10,Rada o ría,Mar del Plata,Buenos Aires,06,General Pueyrredon,06357,-38.04915,-57.536848,Peces,Corvina negra,Variado costero,1467</t>
  </si>
  <si>
    <t>2019-10,Rada o ría,Mar del Plata,Buenos Aires,06,General Pueyrredon,06357,-38.04915,-57.536848,Peces,Gatuzo,Variado costero,1869</t>
  </si>
  <si>
    <t>2019-10,Rada o ría,Mar del Plata,Buenos Aires,06,General Pueyrredon,06357,-38.04915,-57.536848,Peces,Lenguados nep,Variado costero,3192</t>
  </si>
  <si>
    <t>2019-10,Rada o ría,Mar del Plata,Buenos Aires,06,General Pueyrredon,06357,-38.04915,-57.536848,Peces,Mero,otras especies,41646</t>
  </si>
  <si>
    <t>2019-10,Rada o ría,Mar del Plata,Buenos Aires,06,General Pueyrredon,06357,-38.04915,-57.536848,Peces,Mero,Variado costero,9046</t>
  </si>
  <si>
    <t>2019-10,Rada o ría,Mar del Plata,Buenos Aires,06,General Pueyrredon,06357,-38.04915,-57.536848,Peces,Otras especies de peces,otras especies,15774</t>
  </si>
  <si>
    <t>2019-10,Rada o ría,Mar del Plata,Buenos Aires,06,General Pueyrredon,06357,-38.04915,-57.536848,Peces,Palometa,Variado costero,30</t>
  </si>
  <si>
    <t>2019-10,Rada o ría,Mar del Plata,Buenos Aires,06,General Pueyrredon,06357,-38.04915,-57.536848,Peces,Pargo,Variado costero,6860</t>
  </si>
  <si>
    <t>2019-10,Rada o ría,Mar del Plata,Buenos Aires,06,General Pueyrredon,06357,-38.04915,-57.536848,Peces,Pescadilla,Variado costero,1291</t>
  </si>
  <si>
    <t>2019-10,Rada o ría,Mar del Plata,Buenos Aires,06,General Pueyrredon,06357,-38.04915,-57.536848,Peces,Pez gallo,Variado costero,1288</t>
  </si>
  <si>
    <t>2019-10,Rada o ría,Mar del Plata,Buenos Aires,06,General Pueyrredon,06357,-38.04915,-57.536848,Peces,Pez palo,Variado costero,7606</t>
  </si>
  <si>
    <t>2019-10,Rada o ría,Mar del Plata,Buenos Aires,06,General Pueyrredon,06357,-38.04915,-57.536848,Peces,Pez ángel,Variado costero,103200</t>
  </si>
  <si>
    <t>2019-10,Rada o ría,Mar del Plata,Buenos Aires,06,General Pueyrredon,06357,-38.04915,-57.536848,Peces,Raya marrón oscuro,Variado costero,90</t>
  </si>
  <si>
    <t>2019-10,Rada o ría,Mar del Plata,Buenos Aires,06,General Pueyrredon,06357,-38.04915,-57.536848,Peces,Rayas nep,Variado costero,3552</t>
  </si>
  <si>
    <t>2019-10,Rada o ría,Mar del Plata,Buenos Aires,06,General Pueyrredon,06357,-38.04915,-57.536848,Peces,Tiburones nep,Variado costero,409105</t>
  </si>
  <si>
    <t>2019-10,Rada o ría,Necochea / Quequén,Buenos Aires,06,Necochea,06581,-38.576184,-58.701949,Peces,Anchoíta,Anchoíta,12043</t>
  </si>
  <si>
    <t>2019-10,Congeladores tangoneros,otros puertos Buenos Aires,Buenos Aires,06,sin especificar,06999,,,Crustáceos,Langostino,Langostino,639</t>
  </si>
  <si>
    <t>2019-10,Congeladores tangoneros,otros puertos Buenos Aires,Buenos Aires,06,sin especificar,06999,,,Peces,Merluza hubbsi,Merluza hubbsi S41,315</t>
  </si>
  <si>
    <t>2019-10,Costeros,otros puertos Buenos Aires,Buenos Aires,06,sin especificar,06999,,,Peces,Cazón,Variado costero,141</t>
  </si>
  <si>
    <t>2019-10,Costeros,otros puertos Buenos Aires,Buenos Aires,06,sin especificar,06999,,,Peces,Corvina blanca,Variado costero,3695</t>
  </si>
  <si>
    <t>2019-10,Costeros,otros puertos Buenos Aires,Buenos Aires,06,sin especificar,06999,,,Peces,Gatuzo,Variado costero,39318</t>
  </si>
  <si>
    <t>2019-10,Costeros,otros puertos Buenos Aires,Buenos Aires,06,sin especificar,06999,,,Peces,Palometa,Variado costero,1339</t>
  </si>
  <si>
    <t>2019-10,Costeros,otros puertos Buenos Aires,Buenos Aires,06,sin especificar,06999,,,Peces,Pescadilla,Variado costero,3244</t>
  </si>
  <si>
    <t>2019-10,Rada o ría,otros puertos Buenos Aires,Buenos Aires,06,sin especificar,06999,,,Crustáceos,Camarón,otras especies,363</t>
  </si>
  <si>
    <t>2019-10,Rada o ría,otros puertos Buenos Aires,Buenos Aires,06,sin especificar,06999,,,Crustáceos,Langostino,Langostino,521</t>
  </si>
  <si>
    <t>2019-10,Rada o ría,otros puertos Buenos Aires,Buenos Aires,06,sin especificar,06999,,,Peces,Anchoa de banco,Variado costero,11407</t>
  </si>
  <si>
    <t>2019-10,Rada o ría,otros puertos Buenos Aires,Buenos Aires,06,sin especificar,06999,,,Peces,Cazón,Variado costero,67485</t>
  </si>
  <si>
    <t>2019-10,Rada o ría,otros puertos Buenos Aires,Buenos Aires,06,sin especificar,06999,,,Peces,Corvina blanca,otras especies,875</t>
  </si>
  <si>
    <t>2019-10,Rada o ría,otros puertos Buenos Aires,Buenos Aires,06,sin especificar,06999,,,Peces,Corvina blanca,Variado costero,1543646</t>
  </si>
  <si>
    <t>2019-10,Rada o ría,otros puertos Buenos Aires,Buenos Aires,06,sin especificar,06999,,,Peces,Gatuzo,otras especies,92606</t>
  </si>
  <si>
    <t>2019-10,Rada o ría,otros puertos Buenos Aires,Buenos Aires,06,sin especificar,06999,,,Peces,Gatuzo,Variado costero,36467</t>
  </si>
  <si>
    <t>2019-10,Rada o ría,otros puertos Buenos Aires,Buenos Aires,06,sin especificar,06999,,,Peces,Palometa,otras especies,88848</t>
  </si>
  <si>
    <t>2019-10,Rada o ría,otros puertos Buenos Aires,Buenos Aires,06,sin especificar,06999,,,Peces,Palometa,Variado costero,1443</t>
  </si>
  <si>
    <t>2019-10,Rada o ría,otros puertos Buenos Aires,Buenos Aires,06,sin especificar,06999,,,Peces,Pargo,Variado costero,2280</t>
  </si>
  <si>
    <t>2019-10,Rada o ría,otros puertos Buenos Aires,Buenos Aires,06,sin especificar,06999,,,Peces,Pescadilla,otras especies,420</t>
  </si>
  <si>
    <t>2019-10,Rada o ría,otros puertos Buenos Aires,Buenos Aires,06,sin especificar,06999,,,Peces,Pescadilla,Variado costero,11700</t>
  </si>
  <si>
    <t>2019-10,Rada o ría,otros puertos Buenos Aires,Buenos Aires,06,sin especificar,06999,,,Peces,Pez ángel,otras especies,1020</t>
  </si>
  <si>
    <t>2019-10,Rada o ría,otros puertos Buenos Aires,Buenos Aires,06,sin especificar,06999,,,Peces,Raya lisa,Rayas (sin V. Cost),13200</t>
  </si>
  <si>
    <t>2019-10,Rada o ría,otros puertos Buenos Aires,Buenos Aires,06,sin especificar,06999,,,Peces,Rayas nep,Rayas (sin V. Cost),146</t>
  </si>
  <si>
    <t>2019-10,Congeladores arrastreros,Puerto Deseado,Santa Cruz,78,Deseado,78014,-47.753106,-65.911745,Peces,Merluza negra,Merluza negra,1058</t>
  </si>
  <si>
    <t>2019-10,Congeladores tangoneros,Puerto Deseado,Santa Cruz,78,Deseado,78014,-47.753106,-65.911745,Crustáceos,Langostino,Langostino,112</t>
  </si>
  <si>
    <t>2019-10,Congeladores tangoneros,Puerto Deseado,Santa Cruz,78,Deseado,78014,-47.753106,-65.911745,Peces,Merluza hubbsi,Merluza hubbsi S41,30</t>
  </si>
  <si>
    <t>2019-10,Fresqueros,Puerto Deseado,Santa Cruz,78,Deseado,78014,-47.753106,-65.911745,Crustáceos,Langostino,Langostino,949874</t>
  </si>
  <si>
    <t>2019-10,Fresqueros,Puerto Deseado,Santa Cruz,78,Deseado,78014,-47.753106,-65.911745,Peces,Merluza hubbsi,Merluza hubbsi S41,41170</t>
  </si>
  <si>
    <t>2019-10,Fresqueros,Puerto Deseado,Santa Cruz,78,Deseado,78014,-47.753106,-65.911745,Peces,Raya hocicuda / picuda,Rayas (sin V. Cost),3994</t>
  </si>
  <si>
    <t>2019-10,Congeladores arrastreros,Puerto Madryn,Chubut,26,Biedma,26007,-42.723398,-65.03362,Peces,Abadejo,Abadejo,812</t>
  </si>
  <si>
    <t>2019-10,Congeladores arrastreros,Puerto Madryn,Chubut,26,Biedma,26007,-42.723398,-65.03362,Peces,Bacalao austral,otras especies,6400</t>
  </si>
  <si>
    <t>2019-10,Congeladores arrastreros,Puerto Madryn,Chubut,26,Biedma,26007,-42.723398,-65.03362,Peces,Merluza de cola,Merluza de cola,690</t>
  </si>
  <si>
    <t>2019-10,Congeladores arrastreros,Puerto Madryn,Chubut,26,Biedma,26007,-42.723398,-65.03362,Peces,Merluza hubbsi,Merluza hubbsi S41,112</t>
  </si>
  <si>
    <t>2019-10,Congeladores arrastreros,Puerto Madryn,Chubut,26,Biedma,26007,-42.723398,-65.03362,Peces,Pampanito,otras especies,430</t>
  </si>
  <si>
    <t>2019-10,Congeladores arrastreros,Puerto Madryn,Chubut,26,Biedma,26007,-42.723398,-65.03362,Peces,Papafigo,otras especies,23064</t>
  </si>
  <si>
    <t>2019-10,Congeladores arrastreros,Puerto Madryn,Chubut,26,Biedma,26007,-42.723398,-65.03362,Peces,Rubio,otras especies,63659</t>
  </si>
  <si>
    <t>2019-10,Congeladores tangoneros,Puerto Madryn,Chubut,26,Biedma,26007,-42.723398,-65.03362,Crustáceos,Langostino,Langostino,320</t>
  </si>
  <si>
    <t>2019-10,Congeladores tangoneros,Puerto Madryn,Chubut,26,Biedma,26007,-42.723398,-65.03362,Peces,Jurel,otras especies,414</t>
  </si>
  <si>
    <t>2019-10,Congeladores tangoneros,Puerto Madryn,Chubut,26,Biedma,26007,-42.723398,-65.03362,Peces,Merluza hubbsi,Merluza hubbsi S41,9298</t>
  </si>
  <si>
    <t>2019-10,Costeros,Puerto Madryn,Chubut,26,Biedma,26007,-42.723398,-65.03362,Crustáceos,Langostino,Langostino,5100</t>
  </si>
  <si>
    <t>2019-10,Costeros,Puerto Madryn,Chubut,26,Biedma,26007,-42.723398,-65.03362,Peces,Mero,otras especies,9556</t>
  </si>
  <si>
    <t>2019-10,Fresqueros,Puerto Madryn,Chubut,26,Biedma,26007,-42.723398,-65.03362,Crustáceos,Langostino,Langostino,320</t>
  </si>
  <si>
    <t>2019-10,Fresqueros,Puerto Madryn,Chubut,26,Biedma,26007,-42.723398,-65.03362,Peces,Merluza hubbsi,Merluza hubbsi S41,890</t>
  </si>
  <si>
    <t>2019-10,Costeros,Rawson,Chubut,26,Rawson,26077,-43.336741,-65.061964,Crustáceos,Langostino,Langostino,24363</t>
  </si>
  <si>
    <t>2019-10,Costeros,Rawson,Chubut,26,Rawson,26077,-43.336741,-65.061964,Peces,Merluza hubbsi,Merluza hubbsi S41,32715</t>
  </si>
  <si>
    <t>2019-10,Fresqueros,Rawson,Chubut,26,Rawson,26077,-43.336741,-65.061964,Crustáceos,Langostino,Langostino,260</t>
  </si>
  <si>
    <t>2019-10,Costeros,Río Salado,Buenos Aires,06,Castelli,06168,-35.745949,-57.380561,Peces,Corvina blanca,Variado costero,3970</t>
  </si>
  <si>
    <t>2019-10,Rada o ría,Río Salado,Buenos Aires,06,Castelli,06168,-35.745949,-57.380561,Peces,Bagre,otras especies,266128</t>
  </si>
  <si>
    <t>2019-10,Rada o ría,Río Salado,Buenos Aires,06,Castelli,06168,-35.745949,-57.380561,Peces,Corvina blanca,Variado costero,2522</t>
  </si>
  <si>
    <t>2019-10,Rada o ría,Río Salado,Buenos Aires,06,Castelli,06168,-35.745949,-57.380561,Peces,Corvina negra,Variado costero,5876</t>
  </si>
  <si>
    <t>2019-10,Rada o ría,Río Salado,Buenos Aires,06,Castelli,06168,-35.745949,-57.380561,Peces,Lenguados nep,Variado costero,9566</t>
  </si>
  <si>
    <t>2019-10,Rada o ría,Río Salado,Buenos Aires,06,Castelli,06168,-35.745949,-57.380561,Peces,Otras especies de peces,otras especies,740</t>
  </si>
  <si>
    <t>2019-10,Rada o ría,Río Salado,Buenos Aires,06,Castelli,06168,-35.745949,-57.380561,Peces,Palometa,Variado costero,70</t>
  </si>
  <si>
    <t>2019-10,Rada o ría,Río Salado,Buenos Aires,06,Castelli,06168,-35.745949,-57.380561,Peces,Pescadilla,Variado costero,3600</t>
  </si>
  <si>
    <t>2019-10,Rada o ría,Río Salado,Buenos Aires,06,Castelli,06168,-35.745949,-57.380561,Peces,Pescadilla real,Variado costero,60</t>
  </si>
  <si>
    <t>2019-10,Rada o ría,Río Salado,Buenos Aires,06,Castelli,06168,-35.745949,-57.380561,Peces,Saraca,Variado costero,5304</t>
  </si>
  <si>
    <t>2019-10,Costeros,Rosales,Buenos Aires,06,Coronel de Marina Leonardo Rosales,06182,-38.89977,-62.079012,Crustáceos,Camarón,otras especies,123574</t>
  </si>
  <si>
    <t>2019-10,Costeros,Rosales,Buenos Aires,06,Coronel de Marina Leonardo Rosales,06182,-38.89977,-62.079012,Crustáceos,Langostino,Langostino,1210</t>
  </si>
  <si>
    <t>2019-10,Rada o ría,Rosales,Buenos Aires,06,Coronel de Marina Leonardo Rosales,06182,-38.89977,-62.079012,Crustáceos,Camarón,otras especies,15304</t>
  </si>
  <si>
    <t>2019-10,Rada o ría,Rosales,Buenos Aires,06,Coronel de Marina Leonardo Rosales,06182,-38.89977,-62.079012,Crustáceos,Langostino,Langostino,2179</t>
  </si>
  <si>
    <t>2019-10,Costeros,San Antonio Este,Río Negro,62,San Antonio,62077,-40.79875,-64.883536,Peces,Merluza hubbsi,Merluza hubbsi S41,210</t>
  </si>
  <si>
    <t>2019-10,Costeros,San Antonio Este,Río Negro,62,San Antonio,62077,-40.79875,-64.883536,Peces,Mero,otras especies,10382</t>
  </si>
  <si>
    <t>2019-10,Costeros,San Antonio Este,Río Negro,62,San Antonio,62077,-40.79875,-64.883536,Peces,Pez gallo,otras especies,5609</t>
  </si>
  <si>
    <t>2019-10,Costeros,San Antonio Este,Río Negro,62,San Antonio,62077,-40.79875,-64.883536,Peces,Rayas nep,Rayas (sin V. Cost),637594</t>
  </si>
  <si>
    <t>2019-10,Costeros,San Antonio Este,Río Negro,62,San Antonio,62077,-40.79875,-64.883536,Peces,Savorín,otras especies,2995</t>
  </si>
  <si>
    <t>2019-10,Fresqueros,San Antonio Este,Río Negro,62,San Antonio,62077,-40.79875,-64.883536,Peces,Merluza hubbsi,Merluza hubbsi S41,2170</t>
  </si>
  <si>
    <t>2019-10,Fresqueros,San Antonio Este,Río Negro,62,San Antonio,62077,-40.79875,-64.883536,Peces,Raya lisa,Rayas (sin V. Cost),10</t>
  </si>
  <si>
    <t>2019-10,Costeros,San Antonio Oeste,Río Negro,62,San Antonio,62077,-40.725698,-64.934194,Peces,Caballa,otras especies,150</t>
  </si>
  <si>
    <t>2019-10,Costeros,San Antonio Oeste,Río Negro,62,San Antonio,62077,-40.725698,-64.934194,Peces,Gatuzo,otras especies,933</t>
  </si>
  <si>
    <t>2019-10,Costeros,San Antonio Oeste,Río Negro,62,San Antonio,62077,-40.725698,-64.934194,Peces,Gatuzo,Variado costero,18590</t>
  </si>
  <si>
    <t>2019-10,Costeros,San Antonio Oeste,Río Negro,62,San Antonio,62077,-40.725698,-64.934194,Peces,Lenguados nep,otras especies,16</t>
  </si>
  <si>
    <t>2019-10,Costeros,San Antonio Oeste,Río Negro,62,San Antonio,62077,-40.725698,-64.934194,Peces,Lenguados nep,Variado costero,23725</t>
  </si>
  <si>
    <t>2019-10,Costeros,San Antonio Oeste,Río Negro,62,San Antonio,62077,-40.725698,-64.934194,Peces,Merluza hubbsi,Merluza hubbsi GSM,97</t>
  </si>
  <si>
    <t>2019-10,Costeros,San Antonio Oeste,Río Negro,62,San Antonio,62077,-40.725698,-64.934194,Peces,Merluza hubbsi,Merluza hubbsi N41 CTMFM,300</t>
  </si>
  <si>
    <t>2019-10,Costeros,San Antonio Oeste,Río Negro,62,San Antonio,62077,-40.725698,-64.934194,Peces,Merluza hubbsi,Merluza hubbsi N41 ZEEA,90</t>
  </si>
  <si>
    <t>2019-10,Costeros,San Antonio Oeste,Río Negro,62,San Antonio,62077,-40.725698,-64.934194,Peces,Otras especies de peces,otras especies,17171</t>
  </si>
  <si>
    <t>2019-10,Costeros,San Antonio Oeste,Río Negro,62,San Antonio,62077,-40.725698,-64.934194,Peces,Pez gallo,otras especies,2903</t>
  </si>
  <si>
    <t>2019-10,Costeros,San Antonio Oeste,Río Negro,62,San Antonio,62077,-40.725698,-64.934194,Peces,Pez gallo,Variado costero,166</t>
  </si>
  <si>
    <t>2019-10,Costeros,San Antonio Oeste,Río Negro,62,San Antonio,62077,-40.725698,-64.934194,Peces,Pez palo,Variado costero,942</t>
  </si>
  <si>
    <t>2019-10,Costeros,San Antonio Oeste,Río Negro,62,San Antonio,62077,-40.725698,-64.934194,Peces,Pez ángel,Variado costero,250</t>
  </si>
  <si>
    <t>2019-10,Costeros,San Antonio Oeste,Río Negro,62,San Antonio,62077,-40.725698,-64.934194,Peces,Rayas nep,Rayas (sin V. Cost),1200</t>
  </si>
  <si>
    <t>2019-10,Costeros,San Antonio Oeste,Río Negro,62,San Antonio,62077,-40.725698,-64.934194,Peces,Salmón de mar,Variado costero,24870</t>
  </si>
  <si>
    <t>2019-10,Rada o ría,San Antonio Oeste,Río Negro,62,San Antonio,62077,-40.725698,-64.934194,Peces,Besugo,otras especies,4884</t>
  </si>
  <si>
    <t>2019-10,Rada o ría,San Antonio Oeste,Río Negro,62,San Antonio,62077,-40.725698,-64.934194,Peces,Cazón,otras especies,30</t>
  </si>
  <si>
    <t>2019-10,Rada o ría,San Antonio Oeste,Río Negro,62,San Antonio,62077,-40.725698,-64.934194,Peces,Gatuzo,otras especies,32</t>
  </si>
  <si>
    <t>2019-10,Rada o ría,San Antonio Oeste,Río Negro,62,San Antonio,62077,-40.725698,-64.934194,Peces,Lenguados nep,otras especies,102</t>
  </si>
  <si>
    <t>2019-10,Rada o ría,San Antonio Oeste,Río Negro,62,San Antonio,62077,-40.725698,-64.934194,Peces,Merluza hubbsi,Merluza hubbsi GSM,70</t>
  </si>
  <si>
    <t>2019-10,Rada o ría,San Antonio Oeste,Río Negro,62,San Antonio,62077,-40.725698,-64.934194,Peces,Mero,otras especies,736</t>
  </si>
  <si>
    <t>2019-10,Rada o ría,San Antonio Oeste,Río Negro,62,San Antonio,62077,-40.725698,-64.934194,Peces,Otras especies de peces,otras especies,3410</t>
  </si>
  <si>
    <t>2019-10,Rada o ría,San Antonio Oeste,Río Negro,62,San Antonio,62077,-40.725698,-64.934194,Peces,Pez gallo,otras especies,100</t>
  </si>
  <si>
    <t>2019-10,Rada o ría,San Antonio Oeste,Río Negro,62,San Antonio,62077,-40.725698,-64.934194,Peces,Pez ángel,otras especies,100</t>
  </si>
  <si>
    <t>2019-10,Rada o ría,San Antonio Oeste,Río Negro,62,San Antonio,62077,-40.725698,-64.934194,Peces,Raya hocicuda / picuda,Rayas (sin V. Cost),160</t>
  </si>
  <si>
    <t>2019-10,Rada o ría,San Antonio Oeste,Río Negro,62,San Antonio,62077,-40.725698,-64.934194,Peces,Salmón de mar,otras especies,128</t>
  </si>
  <si>
    <t>2019-10,Costeros,San Clemente del Tuyú,Buenos Aires,06,La Costa,06420,-36.342328,-56.746143,Peces,Corvina blanca,Variado costero,1842</t>
  </si>
  <si>
    <t>2019-10,Rada o ría,San Clemente del Tuyú,Buenos Aires,06,La Costa,06420,-36.342328,-56.746143,Peces,Anchoa de banco,Variado costero,410</t>
  </si>
  <si>
    <t>2019-10,Rada o ría,San Clemente del Tuyú,Buenos Aires,06,La Costa,06420,-36.342328,-56.746143,Peces,Corvina blanca,Variado costero,30272</t>
  </si>
  <si>
    <t>2019-10,Rada o ría,San Clemente del Tuyú,Buenos Aires,06,La Costa,06420,-36.342328,-56.746143,Peces,Corvina negra,Variado costero,64</t>
  </si>
  <si>
    <t>2019-10,Rada o ría,San Clemente del Tuyú,Buenos Aires,06,La Costa,06420,-36.342328,-56.746143,Peces,Lenguados nep,Variado costero,210</t>
  </si>
  <si>
    <t>2019-10,Rada o ría,San Clemente del Tuyú,Buenos Aires,06,La Costa,06420,-36.342328,-56.746143,Peces,Lisa,Variado costero,4878</t>
  </si>
  <si>
    <t>2019-10,Rada o ría,San Clemente del Tuyú,Buenos Aires,06,La Costa,06420,-36.342328,-56.746143,Peces,Pescadilla,Variado costero,192</t>
  </si>
  <si>
    <t>2019-10,Rada o ría,San Clemente del Tuyú,Buenos Aires,06,La Costa,06420,-36.342328,-56.746143,Peces,Pescadilla real,Variado costero,4510</t>
  </si>
  <si>
    <t>2019-10,Rada o ría,San Clemente del Tuyú,Buenos Aires,06,La Costa,06420,-36.342328,-56.746143,Peces,Saraca,Variado costero,288</t>
  </si>
  <si>
    <t>2019-10,Congeladores arrastreros,Ushuaia,Tierra del Fuego,94,Ushuaia,94015,-54.808106,-68.304301,Peces,Abadejo,Abadejo,16</t>
  </si>
  <si>
    <t>2019-10,Congeladores arrastreros,Ushuaia,Tierra del Fuego,94,Ushuaia,94015,-54.808106,-68.304301,Peces,Bacalao austral,otras especies,47076</t>
  </si>
  <si>
    <t>2019-10,Congeladores arrastreros,Ushuaia,Tierra del Fuego,94,Ushuaia,94015,-54.808106,-68.304301,Peces,Granadero,otras especies,7840</t>
  </si>
  <si>
    <t>2019-10,Congeladores arrastreros,Ushuaia,Tierra del Fuego,94,Ushuaia,94015,-54.808106,-68.304301,Peces,Merluza austral,otras especies,160</t>
  </si>
  <si>
    <t>2019-10,Congeladores arrastreros,Ushuaia,Tierra del Fuego,94,Ushuaia,94015,-54.808106,-68.304301,Peces,Merluza de cola,Merluza de cola,930</t>
  </si>
  <si>
    <t>2019-10,Congeladores arrastreros,Ushuaia,Tierra del Fuego,94,Ushuaia,94015,-54.808106,-68.304301,Peces,Merluza negra,Merluza negra,1160</t>
  </si>
  <si>
    <t>2019-10,Congeladores arrastreros,Ushuaia,Tierra del Fuego,94,Ushuaia,94015,-54.808106,-68.304301,Peces,Polaca,Polaca,1726</t>
  </si>
  <si>
    <t>2019-10,Congeladores arrastreros,Ushuaia,Tierra del Fuego,94,Ushuaia,94015,-54.808106,-68.304301,Peces,Rayas nep,Rayas (sin V. Cost),1500</t>
  </si>
  <si>
    <t>2019-11,Congeladores tangoneros,Caleta Olivia / Paula,Santa Cruz,78,Deseado,78014,-46.436049,-67.514904,Crustáceos,Langostino,Langostino,491694</t>
  </si>
  <si>
    <t>2019-11,Congeladores tangoneros,Caleta Olivia / Paula,Santa Cruz,78,Deseado,78014,-46.436049,-67.514904,Peces,Merluza hubbsi,Merluza hubbsi S41,434</t>
  </si>
  <si>
    <t>2019-11,Fresqueros,Caleta Olivia / Paula,Santa Cruz,78,Deseado,78014,-46.436049,-67.514904,Peces,Merluza hubbsi,Merluza hubbsi S41,4454</t>
  </si>
  <si>
    <t>2019-11,Rada o ría,General Lavalle,Buenos Aires,06,General Lavalle,06336,-36.398453,-56.946467,Peces,Corvina blanca,Variado costero,28610</t>
  </si>
  <si>
    <t>2019-11,Rada o ría,General Lavalle,Buenos Aires,06,General Lavalle,06336,-36.398453,-56.946467,Peces,Corvina negra,Variado costero,24066</t>
  </si>
  <si>
    <t>2019-11,Rada o ría,General Lavalle,Buenos Aires,06,General Lavalle,06336,-36.398453,-56.946467,Peces,Lenguados nep,Variado costero,2418538</t>
  </si>
  <si>
    <t>2019-11,Rada o ría,General Lavalle,Buenos Aires,06,General Lavalle,06336,-36.398453,-56.946467,Peces,Otras especies de peces,Variado costero,3537</t>
  </si>
  <si>
    <t>2019-11,Rada o ría,General Lavalle,Buenos Aires,06,General Lavalle,06336,-36.398453,-56.946467,Peces,Pescadilla real,Variado costero,1892926</t>
  </si>
  <si>
    <t>2019-11,Rada o ría,General Lavalle,Buenos Aires,06,General Lavalle,06336,-36.398453,-56.946467,Peces,Raya marmolada,Variado costero,4032</t>
  </si>
  <si>
    <t>2019-11,Rada o ría,General Lavalle,Buenos Aires,06,General Lavalle,06336,-36.398453,-56.946467,Peces,Saraca,Variado costero,124474</t>
  </si>
  <si>
    <t>2019-11,Congeladores arrastreros,Mar del Plata,Buenos Aires,06,General Pueyrredon,06357,-38.04915,-57.536848,Moluscos,Vieira (callos),Vieira (callos),3654</t>
  </si>
  <si>
    <t>2019-11,Congeladores tangoneros,Mar del Plata,Buenos Aires,06,General Pueyrredon,06357,-38.04915,-57.536848,Crustáceos,Langostino,Langostino,110365</t>
  </si>
  <si>
    <t>2019-11,Congeladores tangoneros,Mar del Plata,Buenos Aires,06,General Pueyrredon,06357,-38.04915,-57.536848,Peces,Merluza hubbsi,Merluza hubbsi S41,177</t>
  </si>
  <si>
    <t>2019-11,Costeros,Mar del Plata,Buenos Aires,06,General Pueyrredon,06357,-38.04915,-57.536848,Crustáceos,Cangrejo,otras especies,277607</t>
  </si>
  <si>
    <t>2019-11,Costeros,Mar del Plata,Buenos Aires,06,General Pueyrredon,06357,-38.04915,-57.536848,Moluscos,Calamar Illex,Calamar Illex,50</t>
  </si>
  <si>
    <t>2019-11,Costeros,Mar del Plata,Buenos Aires,06,General Pueyrredon,06357,-38.04915,-57.536848,Peces,Abadejo,Abadejo,788</t>
  </si>
  <si>
    <t>2019-11,Costeros,Mar del Plata,Buenos Aires,06,General Pueyrredon,06357,-38.04915,-57.536848,Peces,Anchoa de banco,Variado costero,398108</t>
  </si>
  <si>
    <t>2019-11,Costeros,Mar del Plata,Buenos Aires,06,General Pueyrredon,06357,-38.04915,-57.536848,Peces,Anchoíta,Anchoíta,1396</t>
  </si>
  <si>
    <t>2019-11,Costeros,Mar del Plata,Buenos Aires,06,General Pueyrredon,06357,-38.04915,-57.536848,Peces,Besugo,otras especies,114047</t>
  </si>
  <si>
    <t>2019-11,Costeros,Mar del Plata,Buenos Aires,06,General Pueyrredon,06357,-38.04915,-57.536848,Peces,Besugo,Variado costero,2381</t>
  </si>
  <si>
    <t>2019-11,Costeros,Mar del Plata,Buenos Aires,06,General Pueyrredon,06357,-38.04915,-57.536848,Peces,Brótola,otras especies,594</t>
  </si>
  <si>
    <t>2019-11,Costeros,Mar del Plata,Buenos Aires,06,General Pueyrredon,06357,-38.04915,-57.536848,Peces,Corvina blanca,Variado costero,102</t>
  </si>
  <si>
    <t>2019-11,Costeros,Mar del Plata,Buenos Aires,06,General Pueyrredon,06357,-38.04915,-57.536848,Peces,Gatuzo,Variado costero,1190</t>
  </si>
  <si>
    <t>2019-11,Costeros,Mar del Plata,Buenos Aires,06,General Pueyrredon,06357,-38.04915,-57.536848,Peces,Lenguados nep,otras especies,396</t>
  </si>
  <si>
    <t>2019-11,Costeros,Mar del Plata,Buenos Aires,06,General Pueyrredon,06357,-38.04915,-57.536848,Peces,Lenguados nep,Variado costero,237204</t>
  </si>
  <si>
    <t>2019-11,Costeros,Mar del Plata,Buenos Aires,06,General Pueyrredon,06357,-38.04915,-57.536848,Peces,Merluza hubbsi,Merluza hubbsi N41 CTMFM,806</t>
  </si>
  <si>
    <t>2019-11,Costeros,Mar del Plata,Buenos Aires,06,General Pueyrredon,06357,-38.04915,-57.536848,Peces,Merluza hubbsi,Merluza hubbsi N41 ZEEA,312263</t>
  </si>
  <si>
    <t>2019-11,Costeros,Mar del Plata,Buenos Aires,06,General Pueyrredon,06357,-38.04915,-57.536848,Peces,Mero,otras especies,170</t>
  </si>
  <si>
    <t>2019-11,Costeros,Mar del Plata,Buenos Aires,06,General Pueyrredon,06357,-38.04915,-57.536848,Peces,Mero,Variado costero,159744</t>
  </si>
  <si>
    <t>2019-11,Costeros,Mar del Plata,Buenos Aires,06,General Pueyrredon,06357,-38.04915,-57.536848,Peces,Palometa,Variado costero,10009</t>
  </si>
  <si>
    <t>2019-11,Costeros,Mar del Plata,Buenos Aires,06,General Pueyrredon,06357,-38.04915,-57.536848,Peces,Papafigo,otras especies,1680</t>
  </si>
  <si>
    <t>2019-11,Costeros,Mar del Plata,Buenos Aires,06,General Pueyrredon,06357,-38.04915,-57.536848,Peces,Pescadilla,otras especies,61009</t>
  </si>
  <si>
    <t>2019-11,Costeros,Mar del Plata,Buenos Aires,06,General Pueyrredon,06357,-38.04915,-57.536848,Peces,Pescadilla,Variado costero,743</t>
  </si>
  <si>
    <t>2019-11,Costeros,Mar del Plata,Buenos Aires,06,General Pueyrredon,06357,-38.04915,-57.536848,Peces,Pez palo,otras especies,2725</t>
  </si>
  <si>
    <t>2019-11,Costeros,Mar del Plata,Buenos Aires,06,General Pueyrredon,06357,-38.04915,-57.536848,Peces,Pez palo,Variado costero,21994</t>
  </si>
  <si>
    <t>2019-11,Costeros,Mar del Plata,Buenos Aires,06,General Pueyrredon,06357,-38.04915,-57.536848,Peces,Pez ángel,otras especies,3803</t>
  </si>
  <si>
    <t>2019-11,Costeros,Mar del Plata,Buenos Aires,06,General Pueyrredon,06357,-38.04915,-57.536848,Peces,Pez ángel,Variado costero,2590</t>
  </si>
  <si>
    <t>2019-11,Costeros,Mar del Plata,Buenos Aires,06,General Pueyrredon,06357,-38.04915,-57.536848,Peces,Raya hocicuda / picuda,Variado costero,495</t>
  </si>
  <si>
    <t>2019-11,Costeros,Mar del Plata,Buenos Aires,06,General Pueyrredon,06357,-38.04915,-57.536848,Peces,Rayas nep,Rayas (sin V. Cost),132</t>
  </si>
  <si>
    <t>2019-11,Costeros,Mar del Plata,Buenos Aires,06,General Pueyrredon,06357,-38.04915,-57.536848,Peces,Rayas nep,Variado costero,15090</t>
  </si>
  <si>
    <t>2019-11,Costeros,Mar del Plata,Buenos Aires,06,General Pueyrredon,06357,-38.04915,-57.536848,Peces,Salmón de mar,otras especies,2926</t>
  </si>
  <si>
    <t>2019-11,Costeros,Mar del Plata,Buenos Aires,06,General Pueyrredon,06357,-38.04915,-57.536848,Peces,Salmón de mar,Variado costero,173794</t>
  </si>
  <si>
    <t>2019-11,Costeros,Mar del Plata,Buenos Aires,06,General Pueyrredon,06357,-38.04915,-57.536848,Peces,Tiburones nep,otras especies,398</t>
  </si>
  <si>
    <t>2019-11,Costeros,Mar del Plata,Buenos Aires,06,General Pueyrredon,06357,-38.04915,-57.536848,Peces,Tiburones nep,Variado costero,14187</t>
  </si>
  <si>
    <t>2019-11,Costeros,Mar del Plata,Buenos Aires,06,General Pueyrredon,06357,-38.04915,-57.536848,Peces,Tiburón gris,otras especies,2584</t>
  </si>
  <si>
    <t>2019-11,Fresqueros,Mar del Plata,Buenos Aires,06,General Pueyrredon,06357,-38.04915,-57.536848,Moluscos,Calamar Illex,Calamar Illex,13885</t>
  </si>
  <si>
    <t>2019-11,Fresqueros,Mar del Plata,Buenos Aires,06,General Pueyrredon,06357,-38.04915,-57.536848,Peces,Abadejo,Abadejo,20790</t>
  </si>
  <si>
    <t>2019-11,Fresqueros,Mar del Plata,Buenos Aires,06,General Pueyrredon,06357,-38.04915,-57.536848,Peces,Anchoa de banco,Variado costero,52</t>
  </si>
  <si>
    <t>2019-11,Fresqueros,Mar del Plata,Buenos Aires,06,General Pueyrredon,06357,-38.04915,-57.536848,Peces,Anchoíta,Anchoíta,1549</t>
  </si>
  <si>
    <t>2019-11,Fresqueros,Mar del Plata,Buenos Aires,06,General Pueyrredon,06357,-38.04915,-57.536848,Peces,Caballa,otras especies,86</t>
  </si>
  <si>
    <t>2019-11,Fresqueros,Mar del Plata,Buenos Aires,06,General Pueyrredon,06357,-38.04915,-57.536848,Peces,Castañeta,otras especies,8093</t>
  </si>
  <si>
    <t>2019-11,Fresqueros,Mar del Plata,Buenos Aires,06,General Pueyrredon,06357,-38.04915,-57.536848,Peces,Corvina blanca,Variado costero,32</t>
  </si>
  <si>
    <t>2019-11,Fresqueros,Mar del Plata,Buenos Aires,06,General Pueyrredon,06357,-38.04915,-57.536848,Peces,Gatuzo,Variado costero,892928</t>
  </si>
  <si>
    <t>2019-11,Fresqueros,Mar del Plata,Buenos Aires,06,General Pueyrredon,06357,-38.04915,-57.536848,Peces,Lenguados nep,otras especies,322000</t>
  </si>
  <si>
    <t>2019-11,Fresqueros,Mar del Plata,Buenos Aires,06,General Pueyrredon,06357,-38.04915,-57.536848,Peces,Lenguados nep,Variado costero,616</t>
  </si>
  <si>
    <t>2019-11,Fresqueros,Mar del Plata,Buenos Aires,06,General Pueyrredon,06357,-38.04915,-57.536848,Peces,Merluza hubbsi,Merluza hubbsi N41 CTMFM,5789</t>
  </si>
  <si>
    <t>2019-11,Fresqueros,Mar del Plata,Buenos Aires,06,General Pueyrredon,06357,-38.04915,-57.536848,Peces,Merluza hubbsi,Merluza hubbsi N41 ZEEA,1024</t>
  </si>
  <si>
    <t>2019-11,Fresqueros,Mar del Plata,Buenos Aires,06,General Pueyrredon,06357,-38.04915,-57.536848,Peces,Merluza hubbsi,Merluza hubbsi S41,434044</t>
  </si>
  <si>
    <t>2019-11,Fresqueros,Mar del Plata,Buenos Aires,06,General Pueyrredon,06357,-38.04915,-57.536848,Peces,Palometa,Variado costero,10850</t>
  </si>
  <si>
    <t>2019-11,Fresqueros,Mar del Plata,Buenos Aires,06,General Pueyrredon,06357,-38.04915,-57.536848,Peces,Papafigo,otras especies,68</t>
  </si>
  <si>
    <t>2019-11,Fresqueros,Mar del Plata,Buenos Aires,06,General Pueyrredon,06357,-38.04915,-57.536848,Peces,Pescadilla,Variado costero,47075</t>
  </si>
  <si>
    <t>2019-11,Fresqueros,Mar del Plata,Buenos Aires,06,General Pueyrredon,06357,-38.04915,-57.536848,Peces,Pez gallo,otras especies,4305</t>
  </si>
  <si>
    <t>2019-11,Fresqueros,Mar del Plata,Buenos Aires,06,General Pueyrredon,06357,-38.04915,-57.536848,Peces,Pez palo,Variado costero,180</t>
  </si>
  <si>
    <t>2019-11,Fresqueros,Mar del Plata,Buenos Aires,06,General Pueyrredon,06357,-38.04915,-57.536848,Peces,Pez ángel,otras especies,640</t>
  </si>
  <si>
    <t>2019-11,Fresqueros,Mar del Plata,Buenos Aires,06,General Pueyrredon,06357,-38.04915,-57.536848,Peces,Pez ángel,Variado costero,4</t>
  </si>
  <si>
    <t>2019-11,Fresqueros,Mar del Plata,Buenos Aires,06,General Pueyrredon,06357,-38.04915,-57.536848,Peces,Raya cola corta,Rayas (sin V. Cost),537741</t>
  </si>
  <si>
    <t>2019-11,Fresqueros,Mar del Plata,Buenos Aires,06,General Pueyrredon,06357,-38.04915,-57.536848,Peces,Raya hocicuda / picuda,Rayas (sin V. Cost),1373342</t>
  </si>
  <si>
    <t>2019-11,Fresqueros,Mar del Plata,Buenos Aires,06,General Pueyrredon,06357,-38.04915,-57.536848,Peces,Raya hocicuda / picuda,Variado costero,352</t>
  </si>
  <si>
    <t>2019-11,Fresqueros,Mar del Plata,Buenos Aires,06,General Pueyrredon,06357,-38.04915,-57.536848,Peces,Rayas nep,Rayas (sin V. Cost),620</t>
  </si>
  <si>
    <t>2019-11,Fresqueros,Mar del Plata,Buenos Aires,06,General Pueyrredon,06357,-38.04915,-57.536848,Peces,Rayas nep,Variado costero,816</t>
  </si>
  <si>
    <t>2019-11,Fresqueros,Mar del Plata,Buenos Aires,06,General Pueyrredon,06357,-38.04915,-57.536848,Peces,Róbalo,otras especies,108</t>
  </si>
  <si>
    <t>2019-11,Fresqueros,Mar del Plata,Buenos Aires,06,General Pueyrredon,06357,-38.04915,-57.536848,Peces,Savorín,otras especies,700</t>
  </si>
  <si>
    <t>2019-11,Fresqueros,Mar del Plata,Buenos Aires,06,General Pueyrredon,06357,-38.04915,-57.536848,Peces,Tiburones nep,Variado costero,36</t>
  </si>
  <si>
    <t>2019-11,Fresqueros,Mar del Plata,Buenos Aires,06,General Pueyrredon,06357,-38.04915,-57.536848,Peces,Tiburón azul,otras especies,111</t>
  </si>
  <si>
    <t>2019-11,Fresqueros,Mar del Plata,Buenos Aires,06,General Pueyrredon,06357,-38.04915,-57.536848,Peces,Tiburón gris,otras especies,2030</t>
  </si>
  <si>
    <t>2019-11,Rada o ría,Necochea / Quequén,Buenos Aires,06,Necochea,06581,-38.576184,-58.701949,Peces,Anchoíta,Anchoíta,42104</t>
  </si>
  <si>
    <t>2019-11,Congeladores tangoneros,otros puertos Buenos Aires,Buenos Aires,06,sin especificar,06999,,,Crustáceos,Langostino,Langostino,396</t>
  </si>
  <si>
    <t>2019-11,Congeladores tangoneros,otros puertos Buenos Aires,Buenos Aires,06,sin especificar,06999,,,Peces,Jurel,otras especies,56829</t>
  </si>
  <si>
    <t>2019-11,Congeladores tangoneros,otros puertos Buenos Aires,Buenos Aires,06,sin especificar,06999,,,Peces,Merluza hubbsi,Merluza hubbsi S41,846</t>
  </si>
  <si>
    <t>2019-11,Congeladores tangoneros,Puerto Deseado,Santa Cruz,78,Deseado,78014,-47.753106,-65.911745,Crustáceos,Langostino,Langostino,64</t>
  </si>
  <si>
    <t>2019-11,Congeladores tangoneros,Puerto Deseado,Santa Cruz,78,Deseado,78014,-47.753106,-65.911745,Peces,Merluza hubbsi,Merluza hubbsi S41,2466</t>
  </si>
  <si>
    <t>2019-11,Fresqueros,Puerto Deseado,Santa Cruz,78,Deseado,78014,-47.753106,-65.911745,Peces,Merluza hubbsi,Merluza hubbsi S41,4160</t>
  </si>
  <si>
    <t>2019-11,Fresqueros,Puerto Deseado,Santa Cruz,78,Deseado,78014,-47.753106,-65.911745,Peces,Raya hocicuda / picuda,Rayas (sin V. Cost),30</t>
  </si>
  <si>
    <t>2019-11,Congeladores tangoneros,Puerto Madryn,Chubut,26,Biedma,26007,-42.723398,-65.03362,Crustáceos,Langostino,Langostino,50</t>
  </si>
  <si>
    <t>2019-11,Congeladores tangoneros,Puerto Madryn,Chubut,26,Biedma,26007,-42.723398,-65.03362,Peces,Merluza hubbsi,Merluza hubbsi S41,69069</t>
  </si>
  <si>
    <t>2019-11,Costeros,Rawson,Chubut,26,Rawson,26077,-43.336741,-65.061964,Crustáceos,Langostino,Langostino,245</t>
  </si>
  <si>
    <t>2019-11,Congeladores arrastreros,Ushuaia,Tierra del Fuego,94,Ushuaia,94015,-54.808106,-68.304301,Peces,Abadejo,Abadejo,38720</t>
  </si>
  <si>
    <t>2019-11,Congeladores arrastreros,Ushuaia,Tierra del Fuego,94,Ushuaia,94015,-54.808106,-68.304301,Peces,Bacalao austral,otras especies,416</t>
  </si>
  <si>
    <t>2019-11,Congeladores arrastreros,Ushuaia,Tierra del Fuego,94,Ushuaia,94015,-54.808106,-68.304301,Peces,Granadero,otras especies,160</t>
  </si>
  <si>
    <t>2019-11,Congeladores arrastreros,Ushuaia,Tierra del Fuego,94,Ushuaia,94015,-54.808106,-68.304301,Peces,Merluza austral,otras especies,32</t>
  </si>
  <si>
    <t>2019-11,Congeladores arrastreros,Ushuaia,Tierra del Fuego,94,Ushuaia,94015,-54.808106,-68.304301,Peces,Merluza de cola,Merluza de cola,1175</t>
  </si>
  <si>
    <t>2019-11,Congeladores arrastreros,Ushuaia,Tierra del Fuego,94,Ushuaia,94015,-54.808106,-68.304301,Peces,Merluza negra,Merluza negra,32</t>
  </si>
  <si>
    <t>2019-11,Congeladores arrastreros,Ushuaia,Tierra del Fuego,94,Ushuaia,94015,-54.808106,-68.304301,Peces,Polaca,Polaca,736</t>
  </si>
  <si>
    <t>2019-11,Congeladores arrastreros,Ushuaia,Tierra del Fuego,94,Ushuaia,94015,-54.808106,-68.304301,Peces,Rayas nep,Rayas (sin V. Cost),36562</t>
  </si>
  <si>
    <t>Rada o ría</t>
  </si>
  <si>
    <t>Bahía Blanca</t>
  </si>
  <si>
    <t>Buenos Aires</t>
  </si>
  <si>
    <t>Crustáceos</t>
  </si>
  <si>
    <t>Camarón</t>
  </si>
  <si>
    <t>otras especies</t>
  </si>
  <si>
    <t>Congeladores poteros nacionales</t>
  </si>
  <si>
    <t>Caleta Olivia / Paula</t>
  </si>
  <si>
    <t>Santa Cruz</t>
  </si>
  <si>
    <t>Deseado</t>
  </si>
  <si>
    <t>Moluscos</t>
  </si>
  <si>
    <t>Calamar Illex</t>
  </si>
  <si>
    <t>Costeros</t>
  </si>
  <si>
    <t>Peces</t>
  </si>
  <si>
    <t>Merluza hubbsi</t>
  </si>
  <si>
    <t>Merluza hubbsi S41</t>
  </si>
  <si>
    <t>Rayas nep</t>
  </si>
  <si>
    <t>Rayas (sin V. Cost)</t>
  </si>
  <si>
    <t>Fresqueros</t>
  </si>
  <si>
    <t>Pez gallo</t>
  </si>
  <si>
    <t>Comodoro Rivadavia</t>
  </si>
  <si>
    <t>Chubut</t>
  </si>
  <si>
    <t>Escalante</t>
  </si>
  <si>
    <t>Centolla</t>
  </si>
  <si>
    <t>Abadejo</t>
  </si>
  <si>
    <t>Notothenia</t>
  </si>
  <si>
    <t>Congeladores arrastreros</t>
  </si>
  <si>
    <t>Mar del Plata</t>
  </si>
  <si>
    <t>General Pueyrredon</t>
  </si>
  <si>
    <t>Vieira (callos)</t>
  </si>
  <si>
    <t>Cangrejo</t>
  </si>
  <si>
    <t>Calamar Loligo</t>
  </si>
  <si>
    <t>Caracol</t>
  </si>
  <si>
    <t>Anchoa de banco</t>
  </si>
  <si>
    <t>Variado costero</t>
  </si>
  <si>
    <t>Bacalao austral</t>
  </si>
  <si>
    <t>Bagre</t>
  </si>
  <si>
    <t>Besugo</t>
  </si>
  <si>
    <t>Brótola</t>
  </si>
  <si>
    <t>Caballa</t>
  </si>
  <si>
    <t>Castañeta</t>
  </si>
  <si>
    <t>Corvina blanca</t>
  </si>
  <si>
    <t>Corvina negra</t>
  </si>
  <si>
    <t>Gatuzo</t>
  </si>
  <si>
    <t>Lenguados nep</t>
  </si>
  <si>
    <t>Merluza hubbsi N41 CTMFM</t>
  </si>
  <si>
    <t>Mero</t>
  </si>
  <si>
    <t>Palometa</t>
  </si>
  <si>
    <t>Pargo</t>
  </si>
  <si>
    <t>Pescadilla</t>
  </si>
  <si>
    <t>Pescadilla real</t>
  </si>
  <si>
    <t>Pez palo</t>
  </si>
  <si>
    <t>Pez sable</t>
  </si>
  <si>
    <t>Pez ángel</t>
  </si>
  <si>
    <t>Rubio</t>
  </si>
  <si>
    <t>Róbalo</t>
  </si>
  <si>
    <t>Salmonete</t>
  </si>
  <si>
    <t>Salmón de mar</t>
  </si>
  <si>
    <t>Tiburones nep</t>
  </si>
  <si>
    <t>Tiburón espinoso</t>
  </si>
  <si>
    <t>Langostino</t>
  </si>
  <si>
    <t>Cazón</t>
  </si>
  <si>
    <t>Merluza hubbsi N41 ZEEA</t>
  </si>
  <si>
    <t>Savorín</t>
  </si>
  <si>
    <t>Chernia</t>
  </si>
  <si>
    <t>Pejerrey</t>
  </si>
  <si>
    <t>Necochea / Quequén</t>
  </si>
  <si>
    <t>Necochea</t>
  </si>
  <si>
    <t>Raya hocicuda / picuda</t>
  </si>
  <si>
    <t>Jurel</t>
  </si>
  <si>
    <t>otros puertos Buenos Aires</t>
  </si>
  <si>
    <t>sin especificar</t>
  </si>
  <si>
    <t>Lisa</t>
  </si>
  <si>
    <t>Otras especies de peces</t>
  </si>
  <si>
    <t>Puerto Deseado</t>
  </si>
  <si>
    <t>Congeladores trampas</t>
  </si>
  <si>
    <t>Puerto Madryn</t>
  </si>
  <si>
    <t>Biedma</t>
  </si>
  <si>
    <t>Pampanito</t>
  </si>
  <si>
    <t>Rawson</t>
  </si>
  <si>
    <t>Rosales</t>
  </si>
  <si>
    <t>Coronel de Marina Leonardo Rosales</t>
  </si>
  <si>
    <t>San Antonio Este</t>
  </si>
  <si>
    <t>Río Negro</t>
  </si>
  <si>
    <t>San Antonio</t>
  </si>
  <si>
    <t>Merluza hubbsi GSM</t>
  </si>
  <si>
    <t>San Antonio Oeste</t>
  </si>
  <si>
    <t>San Clemente del Tuyú</t>
  </si>
  <si>
    <t>La Costa</t>
  </si>
  <si>
    <t>San Julián</t>
  </si>
  <si>
    <t>Magallanes</t>
  </si>
  <si>
    <t>Ushuaia</t>
  </si>
  <si>
    <t>Tierra del Fuego</t>
  </si>
  <si>
    <t>Granadero</t>
  </si>
  <si>
    <t>Merluza austral</t>
  </si>
  <si>
    <t>Merluza de cola</t>
  </si>
  <si>
    <t>Merluza negra</t>
  </si>
  <si>
    <t>Polaca</t>
  </si>
  <si>
    <t>Papafigo</t>
  </si>
  <si>
    <t>Bonito</t>
  </si>
  <si>
    <t>Pez limón</t>
  </si>
  <si>
    <t>Punta Colorada</t>
  </si>
  <si>
    <t>Río Salado</t>
  </si>
  <si>
    <t>Castelli</t>
  </si>
  <si>
    <t>Raya lisa</t>
  </si>
  <si>
    <t>Raya marmolada</t>
  </si>
  <si>
    <t>Congeladores tangoneros</t>
  </si>
  <si>
    <t>Camarones</t>
  </si>
  <si>
    <t>Florentino Ameghino</t>
  </si>
  <si>
    <t>General Lavalle</t>
  </si>
  <si>
    <t>Cornalito</t>
  </si>
  <si>
    <t>Congrio</t>
  </si>
  <si>
    <t>Otras especies de crustác</t>
  </si>
  <si>
    <t>Caleta Cordova</t>
  </si>
  <si>
    <t>Raya de círculos</t>
  </si>
  <si>
    <t>Pulpitos</t>
  </si>
  <si>
    <t>Cabrilla</t>
  </si>
  <si>
    <t>Otras especies de molusco</t>
  </si>
  <si>
    <t>Chucho</t>
  </si>
  <si>
    <t>Congrio de profundidad</t>
  </si>
  <si>
    <t>Saraca</t>
  </si>
  <si>
    <t>Raya pintada</t>
  </si>
  <si>
    <t>Tiburón gris</t>
  </si>
  <si>
    <t>Raya marrón oscuro</t>
  </si>
  <si>
    <t>Raya cola corta</t>
  </si>
  <si>
    <t>Pulpos nep</t>
  </si>
  <si>
    <t>Sargo</t>
  </si>
  <si>
    <t>Anchoíta</t>
  </si>
  <si>
    <t>Calamar patagónico</t>
  </si>
  <si>
    <t>Congeladores palangreros</t>
  </si>
  <si>
    <t>Tiburón escalandrún</t>
  </si>
  <si>
    <t>Tiburón martillo</t>
  </si>
  <si>
    <t>Tiburón bacota</t>
  </si>
  <si>
    <t>Tiburón azul</t>
  </si>
  <si>
    <t>Precio por bulto</t>
  </si>
  <si>
    <t>Precio por kg</t>
  </si>
  <si>
    <t>Fecha</t>
  </si>
  <si>
    <t>Flota</t>
  </si>
  <si>
    <t>Puerto</t>
  </si>
  <si>
    <t>Provincia</t>
  </si>
  <si>
    <t>Provincia_id</t>
  </si>
  <si>
    <t>Departamento</t>
  </si>
  <si>
    <t>Departamento_id</t>
  </si>
  <si>
    <t>Latitud</t>
  </si>
  <si>
    <t>Longitud</t>
  </si>
  <si>
    <t>Categoria</t>
  </si>
  <si>
    <t>Especie_agrupada</t>
  </si>
  <si>
    <t>Captura</t>
  </si>
  <si>
    <t>Precio x kg</t>
  </si>
  <si>
    <t>Precio x bulto</t>
  </si>
  <si>
    <t>Especie</t>
  </si>
  <si>
    <t>Mar del plata</t>
  </si>
  <si>
    <t>¿Qué porcentaje del total de captura corresponde a moluscos?</t>
  </si>
  <si>
    <t>Preguntas</t>
  </si>
  <si>
    <t xml:space="preserve">  ¿Cuál es la especie mas cara por KG?</t>
  </si>
  <si>
    <t xml:space="preserve">  ¿Cuál es la especie mas cara por bulto?</t>
  </si>
  <si>
    <t xml:space="preserve">  ¿Cuál es el promedio de captura en 2019?</t>
  </si>
  <si>
    <t xml:space="preserve">  ¿Cuál de los siguientes 3 puertos es el que menos capturas realizo?</t>
  </si>
  <si>
    <t xml:space="preserve">  ¿Qué porcentaje del total de captura corresponde a moluscos?</t>
  </si>
  <si>
    <t xml:space="preserve">    ¿Cuál es el promedio de captura en 2019?</t>
  </si>
  <si>
    <t xml:space="preserve">    ¿Cuál es la especie mas cara por bulto?</t>
  </si>
  <si>
    <t xml:space="preserve">    ¿Cuál es la especie mas cara por KG?</t>
  </si>
  <si>
    <t>Total general</t>
  </si>
  <si>
    <t>Suma de Captura</t>
  </si>
  <si>
    <t xml:space="preserve"> Precio x bulto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</si>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</sst>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mm\-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4253A"/>
      <name val="Calibri"/>
      <family val="2"/>
      <scheme val="minor"/>
    </font>
    <font>
      <b/>
      <sz val="11"/>
      <color rgb="FF04253A"/>
      <name val="Calibri"/>
      <family val="2"/>
      <scheme val="minor"/>
    </font>
    <font>
      <b/>
      <sz val="11"/>
      <color rgb="FF4C837A"/>
      <name val="Calibri"/>
      <family val="2"/>
      <scheme val="minor"/>
    </font>
    <font>
      <b/>
      <u/>
      <sz val="11"/>
      <color rgb="FF04253A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0C8C1"/>
        <bgColor indexed="64"/>
      </patternFill>
    </fill>
    <fill>
      <patternFill patternType="solid">
        <fgColor rgb="FFEFE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837A"/>
        <bgColor indexed="64"/>
      </patternFill>
    </fill>
    <fill>
      <patternFill patternType="solid">
        <fgColor rgb="FFE1DDBF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4253A"/>
      </left>
      <right style="medium">
        <color rgb="FF04253A"/>
      </right>
      <top style="medium">
        <color rgb="FF04253A"/>
      </top>
      <bottom style="medium">
        <color indexed="64"/>
      </bottom>
      <diagonal/>
    </border>
    <border>
      <left style="medium">
        <color rgb="FF04253A"/>
      </left>
      <right style="medium">
        <color rgb="FF04253A"/>
      </right>
      <top/>
      <bottom style="thin">
        <color indexed="64"/>
      </bottom>
      <diagonal/>
    </border>
    <border>
      <left style="medium">
        <color rgb="FF04253A"/>
      </left>
      <right style="medium">
        <color rgb="FF04253A"/>
      </right>
      <top style="thin">
        <color indexed="64"/>
      </top>
      <bottom style="thin">
        <color indexed="64"/>
      </bottom>
      <diagonal/>
    </border>
    <border>
      <left style="medium">
        <color rgb="FF04253A"/>
      </left>
      <right style="medium">
        <color rgb="FF04253A"/>
      </right>
      <top style="thin">
        <color indexed="64"/>
      </top>
      <bottom style="thin">
        <color rgb="FF04253A"/>
      </bottom>
      <diagonal/>
    </border>
    <border>
      <left style="medium">
        <color rgb="FF04253A"/>
      </left>
      <right style="medium">
        <color rgb="FF04253A"/>
      </right>
      <top style="thin">
        <color indexed="64"/>
      </top>
      <bottom style="medium">
        <color rgb="FF04253A"/>
      </bottom>
      <diagonal/>
    </border>
    <border>
      <left style="thin">
        <color theme="5" tint="0.39997558519241921"/>
      </left>
      <right style="medium">
        <color rgb="FF04253A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/>
    <xf numFmtId="0" fontId="0" fillId="0" borderId="0" xfId="0" applyAlignment="1">
      <alignment horizontal="left"/>
    </xf>
    <xf numFmtId="49" fontId="18" fillId="34" borderId="25" xfId="0" applyNumberFormat="1" applyFont="1" applyFill="1" applyBorder="1"/>
    <xf numFmtId="49" fontId="18" fillId="34" borderId="23" xfId="0" applyNumberFormat="1" applyFont="1" applyFill="1" applyBorder="1"/>
    <xf numFmtId="49" fontId="18" fillId="34" borderId="24" xfId="0" applyNumberFormat="1" applyFont="1" applyFill="1" applyBorder="1"/>
    <xf numFmtId="0" fontId="19" fillId="33" borderId="11" xfId="0" applyFont="1" applyFill="1" applyBorder="1" applyAlignment="1">
      <alignment horizontal="center"/>
    </xf>
    <xf numFmtId="49" fontId="18" fillId="0" borderId="0" xfId="0" applyNumberFormat="1" applyFont="1"/>
    <xf numFmtId="0" fontId="18" fillId="34" borderId="25" xfId="0" applyFont="1" applyFill="1" applyBorder="1"/>
    <xf numFmtId="0" fontId="18" fillId="34" borderId="23" xfId="0" applyFont="1" applyFill="1" applyBorder="1"/>
    <xf numFmtId="0" fontId="18" fillId="34" borderId="24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19" fillId="33" borderId="20" xfId="0" applyFont="1" applyFill="1" applyBorder="1" applyAlignment="1">
      <alignment vertical="center"/>
    </xf>
    <xf numFmtId="0" fontId="19" fillId="33" borderId="21" xfId="0" applyFont="1" applyFill="1" applyBorder="1" applyAlignment="1">
      <alignment vertical="center"/>
    </xf>
    <xf numFmtId="0" fontId="19" fillId="33" borderId="22" xfId="0" applyFont="1" applyFill="1" applyBorder="1" applyAlignment="1">
      <alignment vertical="center"/>
    </xf>
    <xf numFmtId="49" fontId="18" fillId="34" borderId="17" xfId="0" applyNumberFormat="1" applyFont="1" applyFill="1" applyBorder="1"/>
    <xf numFmtId="164" fontId="18" fillId="34" borderId="18" xfId="0" applyNumberFormat="1" applyFont="1" applyFill="1" applyBorder="1"/>
    <xf numFmtId="164" fontId="18" fillId="34" borderId="19" xfId="0" applyNumberFormat="1" applyFont="1" applyFill="1" applyBorder="1"/>
    <xf numFmtId="49" fontId="18" fillId="34" borderId="12" xfId="0" applyNumberFormat="1" applyFont="1" applyFill="1" applyBorder="1"/>
    <xf numFmtId="164" fontId="18" fillId="34" borderId="10" xfId="0" applyNumberFormat="1" applyFont="1" applyFill="1" applyBorder="1"/>
    <xf numFmtId="164" fontId="18" fillId="34" borderId="13" xfId="0" applyNumberFormat="1" applyFont="1" applyFill="1" applyBorder="1"/>
    <xf numFmtId="49" fontId="18" fillId="34" borderId="14" xfId="0" applyNumberFormat="1" applyFont="1" applyFill="1" applyBorder="1"/>
    <xf numFmtId="164" fontId="18" fillId="34" borderId="15" xfId="0" applyNumberFormat="1" applyFont="1" applyFill="1" applyBorder="1"/>
    <xf numFmtId="164" fontId="18" fillId="34" borderId="16" xfId="0" applyNumberFormat="1" applyFont="1" applyFill="1" applyBorder="1"/>
    <xf numFmtId="1" fontId="18" fillId="34" borderId="19" xfId="0" applyNumberFormat="1" applyFont="1" applyFill="1" applyBorder="1"/>
    <xf numFmtId="1" fontId="18" fillId="34" borderId="13" xfId="0" applyNumberFormat="1" applyFont="1" applyFill="1" applyBorder="1"/>
    <xf numFmtId="1" fontId="18" fillId="34" borderId="16" xfId="0" applyNumberFormat="1" applyFont="1" applyFill="1" applyBorder="1"/>
    <xf numFmtId="49" fontId="18" fillId="34" borderId="19" xfId="0" applyNumberFormat="1" applyFont="1" applyFill="1" applyBorder="1"/>
    <xf numFmtId="49" fontId="18" fillId="34" borderId="13" xfId="0" applyNumberFormat="1" applyFont="1" applyFill="1" applyBorder="1"/>
    <xf numFmtId="49" fontId="18" fillId="34" borderId="16" xfId="0" applyNumberFormat="1" applyFont="1" applyFill="1" applyBorder="1"/>
    <xf numFmtId="49" fontId="18" fillId="34" borderId="18" xfId="0" applyNumberFormat="1" applyFont="1" applyFill="1" applyBorder="1"/>
    <xf numFmtId="49" fontId="18" fillId="34" borderId="10" xfId="0" applyNumberFormat="1" applyFont="1" applyFill="1" applyBorder="1"/>
    <xf numFmtId="49" fontId="18" fillId="34" borderId="15" xfId="0" applyNumberFormat="1" applyFont="1" applyFill="1" applyBorder="1"/>
    <xf numFmtId="0" fontId="18" fillId="34" borderId="17" xfId="0" applyFont="1" applyFill="1" applyBorder="1" applyAlignment="1">
      <alignment vertical="center"/>
    </xf>
    <xf numFmtId="0" fontId="18" fillId="34" borderId="18" xfId="0" applyFont="1" applyFill="1" applyBorder="1" applyAlignment="1">
      <alignment horizontal="right" vertical="center"/>
    </xf>
    <xf numFmtId="0" fontId="18" fillId="34" borderId="19" xfId="0" applyFont="1" applyFill="1" applyBorder="1" applyAlignment="1">
      <alignment horizontal="right" vertical="center"/>
    </xf>
    <xf numFmtId="0" fontId="18" fillId="34" borderId="12" xfId="0" applyFont="1" applyFill="1" applyBorder="1" applyAlignment="1">
      <alignment vertical="center"/>
    </xf>
    <xf numFmtId="0" fontId="18" fillId="34" borderId="10" xfId="0" applyFont="1" applyFill="1" applyBorder="1" applyAlignment="1">
      <alignment horizontal="right" vertical="center"/>
    </xf>
    <xf numFmtId="0" fontId="18" fillId="34" borderId="13" xfId="0" applyFont="1" applyFill="1" applyBorder="1" applyAlignment="1">
      <alignment horizontal="right" vertical="center"/>
    </xf>
    <xf numFmtId="0" fontId="18" fillId="34" borderId="10" xfId="0" applyFont="1" applyFill="1" applyBorder="1"/>
    <xf numFmtId="0" fontId="18" fillId="34" borderId="13" xfId="0" applyFont="1" applyFill="1" applyBorder="1"/>
    <xf numFmtId="0" fontId="18" fillId="34" borderId="14" xfId="0" applyFont="1" applyFill="1" applyBorder="1" applyAlignment="1">
      <alignment vertical="center"/>
    </xf>
    <xf numFmtId="0" fontId="18" fillId="34" borderId="15" xfId="0" applyFont="1" applyFill="1" applyBorder="1" applyAlignment="1">
      <alignment horizontal="right" vertical="center"/>
    </xf>
    <xf numFmtId="0" fontId="18" fillId="34" borderId="16" xfId="0" applyFont="1" applyFill="1" applyBorder="1" applyAlignment="1">
      <alignment horizontal="right" vertical="center"/>
    </xf>
    <xf numFmtId="49" fontId="19" fillId="33" borderId="26" xfId="0" applyNumberFormat="1" applyFont="1" applyFill="1" applyBorder="1" applyAlignment="1">
      <alignment horizontal="center"/>
    </xf>
    <xf numFmtId="49" fontId="18" fillId="34" borderId="27" xfId="0" applyNumberFormat="1" applyFont="1" applyFill="1" applyBorder="1"/>
    <xf numFmtId="49" fontId="18" fillId="34" borderId="28" xfId="0" applyNumberFormat="1" applyFont="1" applyFill="1" applyBorder="1"/>
    <xf numFmtId="49" fontId="18" fillId="34" borderId="29" xfId="0" applyNumberFormat="1" applyFont="1" applyFill="1" applyBorder="1"/>
    <xf numFmtId="49" fontId="18" fillId="34" borderId="30" xfId="0" applyNumberFormat="1" applyFont="1" applyFill="1" applyBorder="1"/>
    <xf numFmtId="49" fontId="18" fillId="34" borderId="31" xfId="0" applyNumberFormat="1" applyFont="1" applyFill="1" applyBorder="1"/>
    <xf numFmtId="0" fontId="16" fillId="0" borderId="0" xfId="0" applyFont="1"/>
    <xf numFmtId="0" fontId="0" fillId="35" borderId="0" xfId="0" applyFill="1" applyAlignment="1">
      <alignment vertical="center"/>
    </xf>
    <xf numFmtId="0" fontId="18" fillId="34" borderId="35" xfId="0" applyFont="1" applyFill="1" applyBorder="1" applyAlignment="1">
      <alignment horizontal="center"/>
    </xf>
    <xf numFmtId="164" fontId="19" fillId="33" borderId="32" xfId="0" applyNumberFormat="1" applyFont="1" applyFill="1" applyBorder="1"/>
    <xf numFmtId="0" fontId="18" fillId="34" borderId="36" xfId="0" applyFont="1" applyFill="1" applyBorder="1" applyAlignment="1">
      <alignment horizontal="center"/>
    </xf>
    <xf numFmtId="0" fontId="18" fillId="34" borderId="37" xfId="0" applyFont="1" applyFill="1" applyBorder="1"/>
    <xf numFmtId="0" fontId="18" fillId="34" borderId="33" xfId="0" applyFont="1" applyFill="1" applyBorder="1" applyAlignment="1">
      <alignment horizontal="center"/>
    </xf>
    <xf numFmtId="0" fontId="18" fillId="34" borderId="34" xfId="0" applyFont="1" applyFill="1" applyBorder="1"/>
    <xf numFmtId="0" fontId="19" fillId="33" borderId="32" xfId="0" applyFont="1" applyFill="1" applyBorder="1"/>
    <xf numFmtId="0" fontId="18" fillId="34" borderId="40" xfId="0" applyFont="1" applyFill="1" applyBorder="1" applyAlignment="1">
      <alignment horizontal="center"/>
    </xf>
    <xf numFmtId="0" fontId="18" fillId="34" borderId="42" xfId="0" applyFont="1" applyFill="1" applyBorder="1"/>
    <xf numFmtId="9" fontId="19" fillId="33" borderId="32" xfId="42" applyFont="1" applyFill="1" applyBorder="1"/>
    <xf numFmtId="0" fontId="20" fillId="35" borderId="0" xfId="0" applyFont="1" applyFill="1" applyAlignment="1">
      <alignment vertical="center"/>
    </xf>
    <xf numFmtId="1" fontId="18" fillId="34" borderId="41" xfId="42" applyNumberFormat="1" applyFont="1" applyFill="1" applyBorder="1"/>
    <xf numFmtId="0" fontId="18" fillId="34" borderId="38" xfId="0" applyFont="1" applyFill="1" applyBorder="1" applyAlignment="1">
      <alignment horizontal="center"/>
    </xf>
    <xf numFmtId="0" fontId="18" fillId="34" borderId="39" xfId="0" applyFont="1" applyFill="1" applyBorder="1"/>
    <xf numFmtId="0" fontId="0" fillId="0" borderId="0" xfId="0" pivotButton="1"/>
    <xf numFmtId="2" fontId="19" fillId="33" borderId="32" xfId="0" applyNumberFormat="1" applyFont="1" applyFill="1" applyBorder="1"/>
    <xf numFmtId="0" fontId="0" fillId="37" borderId="0" xfId="0" applyFill="1"/>
    <xf numFmtId="0" fontId="0" fillId="36" borderId="0" xfId="0" applyFill="1"/>
    <xf numFmtId="0" fontId="21" fillId="0" borderId="0" xfId="0" applyFont="1" applyAlignment="1">
      <alignment horizontal="center" vertical="center"/>
    </xf>
    <xf numFmtId="0" fontId="20" fillId="35" borderId="0" xfId="0" applyFont="1" applyFill="1" applyAlignment="1">
      <alignment horizontal="left" vertical="center"/>
    </xf>
    <xf numFmtId="0" fontId="20" fillId="35" borderId="43" xfId="0" applyFont="1" applyFill="1" applyBorder="1" applyAlignment="1">
      <alignment horizontal="center" vertical="center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0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" formatCode="0"/>
    </dxf>
    <dxf>
      <numFmt numFmtId="0" formatCode="General"/>
    </dxf>
    <dxf>
      <numFmt numFmtId="0" formatCode="General"/>
    </dxf>
    <dxf>
      <numFmt numFmtId="30" formatCode="@"/>
    </dxf>
    <dxf>
      <numFmt numFmtId="3" formatCode="#,##0"/>
    </dxf>
    <dxf>
      <numFmt numFmtId="3" formatCode="#,##0"/>
    </dxf>
    <dxf>
      <numFmt numFmtId="1" formatCode="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65" formatCode="mm\-yyyy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rgb="FFCB87C8"/>
          <bgColor theme="5" tint="0.79995117038483843"/>
        </patternFill>
      </fill>
    </dxf>
    <dxf>
      <fill>
        <patternFill patternType="solid">
          <fgColor rgb="FFCB87C8"/>
          <bgColor theme="5" tint="0.79995117038483843"/>
        </patternFill>
      </fill>
    </dxf>
    <dxf>
      <font>
        <color rgb="FFF5DFEB"/>
      </font>
    </dxf>
    <dxf>
      <font>
        <color rgb="FFF5DFEB"/>
      </font>
    </dxf>
    <dxf>
      <font>
        <color rgb="FFF5DFEB"/>
      </font>
      <border>
        <top style="thin">
          <color theme="5"/>
        </top>
      </border>
    </dxf>
    <dxf>
      <font>
        <color rgb="FFF5DFEB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gradientFill degree="90">
          <stop position="0">
            <color rgb="FF4C837A"/>
          </stop>
          <stop position="1">
            <color rgb="FF4C837A"/>
          </stop>
        </gradientFill>
      </fill>
    </dxf>
    <dxf>
      <fill>
        <gradientFill degree="90">
          <stop position="0">
            <color rgb="FF4C837A"/>
          </stop>
          <stop position="1">
            <color rgb="FF4C837A"/>
          </stop>
        </gradientFill>
      </fill>
    </dxf>
    <dxf>
      <fill>
        <patternFill>
          <fgColor rgb="FF4C837A"/>
        </patternFill>
      </fill>
    </dxf>
    <dxf>
      <fill>
        <patternFill>
          <fgColor rgb="FF4C837A"/>
        </patternFill>
      </fill>
    </dxf>
    <dxf>
      <fill>
        <patternFill>
          <fgColor rgb="FF4C837A"/>
        </patternFill>
      </fill>
    </dxf>
    <dxf>
      <fill>
        <gradientFill degree="90">
          <stop position="0">
            <color rgb="FFEFEDDD"/>
          </stop>
          <stop position="0.5">
            <color rgb="FFEFEDDD"/>
          </stop>
          <stop position="1">
            <color rgb="FFEFEDDD"/>
          </stop>
        </gradientFill>
      </fill>
    </dxf>
    <dxf>
      <fill>
        <gradientFill degree="90">
          <stop position="0">
            <color rgb="FFA0C8C1"/>
          </stop>
          <stop position="1">
            <color rgb="FFA0C8C1"/>
          </stop>
        </gradientFill>
      </fill>
    </dxf>
    <dxf>
      <font>
        <b/>
        <i val="0"/>
      </font>
    </dxf>
    <dxf>
      <font>
        <color rgb="FF04253A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8C3D88"/>
      </font>
      <fill>
        <gradientFill degree="90">
          <stop position="0">
            <color rgb="FFF5DFEB"/>
          </stop>
          <stop position="1">
            <color rgb="FFF5DFEB"/>
          </stop>
        </gradientFill>
      </fill>
    </dxf>
    <dxf>
      <font>
        <color rgb="FFE4A9C9"/>
      </font>
      <fill>
        <gradientFill degree="90">
          <stop position="0">
            <color rgb="FF8C3D88"/>
          </stop>
          <stop position="1">
            <color rgb="FF8C3D88"/>
          </stop>
        </gradientFill>
      </fill>
    </dxf>
    <dxf>
      <font>
        <b/>
        <i val="0"/>
        <color rgb="FF8C3D88"/>
      </font>
    </dxf>
    <dxf>
      <font>
        <color rgb="FF8C3D88"/>
      </font>
      <fill>
        <gradientFill degree="90">
          <stop position="0">
            <color rgb="FFE4A9C9"/>
          </stop>
          <stop position="1">
            <color rgb="FFE4A9C9"/>
          </stop>
        </gradientFill>
      </fill>
    </dxf>
    <dxf>
      <font>
        <color rgb="FFE4A9C9"/>
      </font>
      <fill>
        <gradientFill degree="90">
          <stop position="0">
            <color rgb="FF8C3D88"/>
          </stop>
          <stop position="1">
            <color rgb="FF8C3D88"/>
          </stop>
        </gradientFill>
      </fill>
    </dxf>
    <dxf>
      <font>
        <color rgb="FF8C3D88"/>
      </font>
    </dxf>
    <dxf>
      <fill>
        <gradientFill degree="90">
          <stop position="0">
            <color rgb="FF8C3D88"/>
          </stop>
          <stop position="1">
            <color rgb="FFE4A9C9"/>
          </stop>
        </gradientFill>
      </fill>
    </dxf>
    <dxf>
      <fill>
        <gradientFill degree="90">
          <stop position="0">
            <color rgb="FF6DABA1"/>
          </stop>
          <stop position="1">
            <color rgb="FF6DABA1"/>
          </stop>
        </gradientFill>
      </fill>
    </dxf>
  </dxfs>
  <tableStyles count="9" defaultTableStyle="Estilo de tabla 4" defaultPivotStyle="Estilo de tabla dinámica 3">
    <tableStyle name="Estilo de segmentación de datos 1" pivot="0" table="0" count="1" xr9:uid="{745A92E6-F714-4B73-98F5-A1136868B549}">
      <tableStyleElement type="wholeTable" dxfId="49"/>
    </tableStyle>
    <tableStyle name="Estilo de tabla 1" pivot="0" count="1" xr9:uid="{C5911E95-714C-4A5A-9538-5794085FE484}">
      <tableStyleElement type="wholeTable" dxfId="48"/>
    </tableStyle>
    <tableStyle name="Estilo de tabla 2" pivot="0" count="3" xr9:uid="{91A475BC-1F36-4618-B202-46B8C426CAF5}">
      <tableStyleElement type="headerRow" dxfId="47"/>
      <tableStyleElement type="firstRowStripe" dxfId="46"/>
      <tableStyleElement type="secondRowStripe" dxfId="45"/>
    </tableStyle>
    <tableStyle name="Estilo de tabla 3" pivot="0" count="3" xr9:uid="{A878EE19-7CFD-4D54-B10A-C042FBFEF79D}">
      <tableStyleElement type="headerRow" dxfId="44"/>
      <tableStyleElement type="firstRowStripe" dxfId="43"/>
      <tableStyleElement type="secondRowStripe" dxfId="42"/>
    </tableStyle>
    <tableStyle name="Estilo de tabla 4" pivot="0" count="4" xr9:uid="{797DF9B7-86E6-4628-ABCC-0F794C109D96}">
      <tableStyleElement type="wholeTable" dxfId="41"/>
      <tableStyleElement type="headerRow" dxfId="40"/>
      <tableStyleElement type="firstRowStripe" dxfId="39"/>
      <tableStyleElement type="secondRowStripe" dxfId="38"/>
    </tableStyle>
    <tableStyle name="Estilo de tabla dinámica 1" table="0" count="1" xr9:uid="{DBB3507F-E4E3-4810-BE6A-93DBCEAF0FF0}">
      <tableStyleElement type="firstColumnStripe" dxfId="37"/>
    </tableStyle>
    <tableStyle name="Estilo de tabla dinámica 2" table="0" count="2" xr9:uid="{A3FCECCD-8128-4D73-B8E8-271B49AA8E13}">
      <tableStyleElement type="totalRow" dxfId="36"/>
      <tableStyleElement type="firstColumnStripe" dxfId="35"/>
    </tableStyle>
    <tableStyle name="Estilo de tabla dinámica 3" table="0" count="2" xr9:uid="{AADCEE7A-D6F0-42C3-8C13-1339EE1EA9A5}">
      <tableStyleElement type="headerRow" dxfId="34"/>
      <tableStyleElement type="totalRow" dxfId="33"/>
    </tableStyle>
    <tableStyle name="TableStyleLight3 2" pivot="0" count="7" xr9:uid="{D32A799D-19A1-4483-8BC7-680D116482D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colors>
    <mruColors>
      <color rgb="FFE1DDBF"/>
      <color rgb="FF6DABA1"/>
      <color rgb="FF4C837A"/>
      <color rgb="FFEFEDDD"/>
      <color rgb="FF04253A"/>
      <color rgb="FFA0C8C1"/>
      <color rgb="FFF5DFEB"/>
      <color rgb="FFCB87C8"/>
      <color rgb="FF8C3D88"/>
      <color rgb="FFE4A9C9"/>
    </mruColors>
  </colors>
  <extLst>
    <ext xmlns:x14="http://schemas.microsoft.com/office/spreadsheetml/2009/9/main" uri="{EB79DEF2-80B8-43e5-95BD-54CBDDF9020C}">
      <x14:slicerStyles defaultSlicerStyle="Estilo de segmentación de datos 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[ENTREGA FINAL DE GREGORIO.xlsx]TABLAS DINAMICAS!TablaDinámica1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 POR FLOTA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DINAMICAS'!$A$4:$A$13</c:f>
              <c:strCache>
                <c:ptCount val="9"/>
                <c:pt idx="0">
                  <c:v>(en blanco)</c:v>
                </c:pt>
                <c:pt idx="1">
                  <c:v>Congeladores palangreros</c:v>
                </c:pt>
                <c:pt idx="2">
                  <c:v>Congeladores trampas</c:v>
                </c:pt>
                <c:pt idx="3">
                  <c:v>Congeladores poteros nacionales</c:v>
                </c:pt>
                <c:pt idx="4">
                  <c:v>Congeladores tangoneros</c:v>
                </c:pt>
                <c:pt idx="5">
                  <c:v>Congeladores arrastreros</c:v>
                </c:pt>
                <c:pt idx="6">
                  <c:v>Fresqueros</c:v>
                </c:pt>
                <c:pt idx="7">
                  <c:v>Costeros</c:v>
                </c:pt>
                <c:pt idx="8">
                  <c:v>Rada o ría</c:v>
                </c:pt>
              </c:strCache>
            </c:strRef>
          </c:cat>
          <c:val>
            <c:numRef>
              <c:f>'TABLAS DINAMICAS'!$B$4:$B$13</c:f>
              <c:numCache>
                <c:formatCode>General</c:formatCode>
                <c:ptCount val="9"/>
                <c:pt idx="1">
                  <c:v>25</c:v>
                </c:pt>
                <c:pt idx="2">
                  <c:v>77525</c:v>
                </c:pt>
                <c:pt idx="3">
                  <c:v>15741865</c:v>
                </c:pt>
                <c:pt idx="4">
                  <c:v>20591891</c:v>
                </c:pt>
                <c:pt idx="5">
                  <c:v>40221120</c:v>
                </c:pt>
                <c:pt idx="6">
                  <c:v>140844667</c:v>
                </c:pt>
                <c:pt idx="7">
                  <c:v>202778013</c:v>
                </c:pt>
                <c:pt idx="8">
                  <c:v>258468760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524-B618-BEDEBC5E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39456"/>
        <c:axId val="795993504"/>
      </c:barChart>
      <c:catAx>
        <c:axId val="7978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993504"/>
        <c:crosses val="autoZero"/>
        <c:auto val="1"/>
        <c:lblAlgn val="ctr"/>
        <c:lblOffset val="100"/>
        <c:noMultiLvlLbl val="0"/>
      </c:catAx>
      <c:valAx>
        <c:axId val="79599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CAPTURA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78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[ENTREGA FINAL DE GREGORIO.xlsx]TABLAS DINAMICAS!TablaDinámica3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8-4D20-8F55-983CA318FF98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8-4D20-8F55-983CA318FF98}"/>
              </c:ext>
            </c:extLst>
          </c:dPt>
          <c:dPt>
            <c:idx val="2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8-4D20-8F55-983CA318FF98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8-4D20-8F55-983CA318FF98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A8-4D20-8F55-983CA318FF98}"/>
              </c:ext>
            </c:extLst>
          </c:dPt>
          <c:dPt>
            <c:idx val="5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A8-4D20-8F55-983CA318FF98}"/>
              </c:ext>
            </c:extLst>
          </c:dPt>
          <c:cat>
            <c:strRef>
              <c:f>'TABLAS DINAMICAS'!$D$4:$D$10</c:f>
              <c:strCache>
                <c:ptCount val="6"/>
                <c:pt idx="0">
                  <c:v>Buenos Aires</c:v>
                </c:pt>
                <c:pt idx="1">
                  <c:v>Chubut</c:v>
                </c:pt>
                <c:pt idx="2">
                  <c:v>Río Negro</c:v>
                </c:pt>
                <c:pt idx="3">
                  <c:v>Santa Cruz</c:v>
                </c:pt>
                <c:pt idx="4">
                  <c:v>Tierra del Fuego</c:v>
                </c:pt>
                <c:pt idx="5">
                  <c:v>(en blanco)</c:v>
                </c:pt>
              </c:strCache>
            </c:strRef>
          </c:cat>
          <c:val>
            <c:numRef>
              <c:f>'TABLAS DINAMICAS'!$E$4:$E$10</c:f>
              <c:numCache>
                <c:formatCode>General</c:formatCode>
                <c:ptCount val="6"/>
                <c:pt idx="0">
                  <c:v>540927853</c:v>
                </c:pt>
                <c:pt idx="1">
                  <c:v>75421484</c:v>
                </c:pt>
                <c:pt idx="2">
                  <c:v>9084057</c:v>
                </c:pt>
                <c:pt idx="3">
                  <c:v>52288459</c:v>
                </c:pt>
                <c:pt idx="4">
                  <c:v>1002013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A8-4D20-8F55-983CA318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[ENTREGA FINAL DE GREGORIO.xlsx]TABLAS DINAMICAS!TablaDinámica5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DINAMICAS'!$K$4:$K$8</c:f>
              <c:strCache>
                <c:ptCount val="4"/>
                <c:pt idx="0">
                  <c:v>Crustáceos</c:v>
                </c:pt>
                <c:pt idx="1">
                  <c:v>Moluscos</c:v>
                </c:pt>
                <c:pt idx="2">
                  <c:v>Peces</c:v>
                </c:pt>
                <c:pt idx="3">
                  <c:v>(en blanco)</c:v>
                </c:pt>
              </c:strCache>
            </c:strRef>
          </c:cat>
          <c:val>
            <c:numRef>
              <c:f>'TABLAS DINAMICAS'!$L$4:$L$8</c:f>
              <c:numCache>
                <c:formatCode>General</c:formatCode>
                <c:ptCount val="4"/>
                <c:pt idx="0">
                  <c:v>69684476</c:v>
                </c:pt>
                <c:pt idx="1">
                  <c:v>72599417</c:v>
                </c:pt>
                <c:pt idx="2">
                  <c:v>536439973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303-B78B-81FB4975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654208"/>
        <c:axId val="1709717616"/>
      </c:barChart>
      <c:catAx>
        <c:axId val="9466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717616"/>
        <c:crosses val="autoZero"/>
        <c:auto val="1"/>
        <c:lblAlgn val="ctr"/>
        <c:lblOffset val="100"/>
        <c:noMultiLvlLbl val="0"/>
      </c:catAx>
      <c:valAx>
        <c:axId val="170971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CAPTURA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[ENTREGA FINAL DE GREGORIO.xlsx]TABLAS DINAMICAS!TablaDinámica7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 POR PUERTO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70603674540684"/>
          <c:y val="0.22626594608916561"/>
          <c:w val="0.75529396325459319"/>
          <c:h val="0.30749294099005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'TABLAS DINAMICAS'!$L$10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DINAMICAS'!$K$11:$K$32</c:f>
              <c:strCache>
                <c:ptCount val="21"/>
                <c:pt idx="0">
                  <c:v>(en blanco)</c:v>
                </c:pt>
                <c:pt idx="1">
                  <c:v>Punta Colorada</c:v>
                </c:pt>
                <c:pt idx="2">
                  <c:v>San Julián</c:v>
                </c:pt>
                <c:pt idx="3">
                  <c:v>San Clemente del Tuyú</c:v>
                </c:pt>
                <c:pt idx="4">
                  <c:v>Bahía Blanca</c:v>
                </c:pt>
                <c:pt idx="5">
                  <c:v>Rawson</c:v>
                </c:pt>
                <c:pt idx="6">
                  <c:v>Ushuaia</c:v>
                </c:pt>
                <c:pt idx="7">
                  <c:v>Río Salado</c:v>
                </c:pt>
                <c:pt idx="8">
                  <c:v>San Antonio Este</c:v>
                </c:pt>
                <c:pt idx="9">
                  <c:v>Rosales</c:v>
                </c:pt>
                <c:pt idx="10">
                  <c:v>Puerto Madryn</c:v>
                </c:pt>
                <c:pt idx="11">
                  <c:v>Puerto Deseado</c:v>
                </c:pt>
                <c:pt idx="12">
                  <c:v>San Antonio Oeste</c:v>
                </c:pt>
                <c:pt idx="13">
                  <c:v>otros puertos Buenos Aires</c:v>
                </c:pt>
                <c:pt idx="14">
                  <c:v>Caleta Cordova</c:v>
                </c:pt>
                <c:pt idx="15">
                  <c:v>Comodoro Rivadavia</c:v>
                </c:pt>
                <c:pt idx="16">
                  <c:v>Necochea / Quequén</c:v>
                </c:pt>
                <c:pt idx="17">
                  <c:v>Camarones</c:v>
                </c:pt>
                <c:pt idx="18">
                  <c:v>Caleta Olivia / Paula</c:v>
                </c:pt>
                <c:pt idx="19">
                  <c:v>General Lavalle</c:v>
                </c:pt>
                <c:pt idx="20">
                  <c:v>Mar del Plata</c:v>
                </c:pt>
              </c:strCache>
            </c:strRef>
          </c:cat>
          <c:val>
            <c:numRef>
              <c:f>'TABLAS DINAMICAS'!$L$11:$L$32</c:f>
              <c:numCache>
                <c:formatCode>General</c:formatCode>
                <c:ptCount val="21"/>
                <c:pt idx="1">
                  <c:v>14400</c:v>
                </c:pt>
                <c:pt idx="2">
                  <c:v>14656</c:v>
                </c:pt>
                <c:pt idx="3">
                  <c:v>702690</c:v>
                </c:pt>
                <c:pt idx="4">
                  <c:v>829947</c:v>
                </c:pt>
                <c:pt idx="5">
                  <c:v>996501</c:v>
                </c:pt>
                <c:pt idx="6">
                  <c:v>1002013</c:v>
                </c:pt>
                <c:pt idx="7">
                  <c:v>1271035</c:v>
                </c:pt>
                <c:pt idx="8">
                  <c:v>1283560</c:v>
                </c:pt>
                <c:pt idx="9">
                  <c:v>1382603</c:v>
                </c:pt>
                <c:pt idx="10">
                  <c:v>2221655</c:v>
                </c:pt>
                <c:pt idx="11">
                  <c:v>3733964</c:v>
                </c:pt>
                <c:pt idx="12">
                  <c:v>7786097</c:v>
                </c:pt>
                <c:pt idx="13">
                  <c:v>11951946</c:v>
                </c:pt>
                <c:pt idx="14">
                  <c:v>17034567</c:v>
                </c:pt>
                <c:pt idx="15">
                  <c:v>17981909</c:v>
                </c:pt>
                <c:pt idx="16">
                  <c:v>33022815</c:v>
                </c:pt>
                <c:pt idx="17">
                  <c:v>37186852</c:v>
                </c:pt>
                <c:pt idx="18">
                  <c:v>48539839</c:v>
                </c:pt>
                <c:pt idx="19">
                  <c:v>132030881</c:v>
                </c:pt>
                <c:pt idx="20">
                  <c:v>359735936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D3A-AEF0-10FFB634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265232"/>
        <c:axId val="1709713152"/>
      </c:barChart>
      <c:catAx>
        <c:axId val="16102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713152"/>
        <c:crosses val="autoZero"/>
        <c:auto val="1"/>
        <c:lblAlgn val="ctr"/>
        <c:lblOffset val="100"/>
        <c:noMultiLvlLbl val="0"/>
      </c:catAx>
      <c:valAx>
        <c:axId val="170971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CAPTURA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2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1054100</xdr:colOff>
      <xdr:row>85</xdr:row>
      <xdr:rowOff>0</xdr:rowOff>
    </xdr:from>
    <xdr:to>
      <xdr:col>11</xdr:col>
      <xdr:colOff>908050</xdr:colOff>
      <xdr:row>98</xdr:row>
      <xdr:rowOff>130175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pecie">
              <a:extLst>
                <a:ext uri="{FF2B5EF4-FFF2-40B4-BE49-F238E27FC236}">
                  <a16:creationId xmlns:a16="http://schemas.microsoft.com/office/drawing/2014/main" id="{A3BBD233-7479-33BE-D546-F3CD7D43D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3250" y="15652750"/>
              <a:ext cx="4495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328083</xdr:colOff>
      <xdr:row>2</xdr:row>
      <xdr:rowOff>107951</xdr:rowOff>
    </xdr:from>
    <xdr:to>
      <xdr:col>6</xdr:col>
      <xdr:colOff>338666</xdr:colOff>
      <xdr:row>18</xdr:row>
      <xdr:rowOff>105834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78508-923D-4947-BAF2-9E148E09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264583</xdr:colOff>
      <xdr:row>2</xdr:row>
      <xdr:rowOff>126999</xdr:rowOff>
    </xdr:from>
    <xdr:to>
      <xdr:col>17</xdr:col>
      <xdr:colOff>264583</xdr:colOff>
      <xdr:row>18</xdr:row>
      <xdr:rowOff>116415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5A775C-B5D0-4DAF-9D6D-659164AAD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20</xdr:row>
      <xdr:rowOff>175684</xdr:rowOff>
    </xdr:from>
    <xdr:to>
      <xdr:col>6</xdr:col>
      <xdr:colOff>317500</xdr:colOff>
      <xdr:row>38</xdr:row>
      <xdr:rowOff>10584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AE510A-28C8-4691-9C9D-CB9DA38B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287867</xdr:colOff>
      <xdr:row>20</xdr:row>
      <xdr:rowOff>116415</xdr:rowOff>
    </xdr:from>
    <xdr:to>
      <xdr:col>17</xdr:col>
      <xdr:colOff>287867</xdr:colOff>
      <xdr:row>37</xdr:row>
      <xdr:rowOff>137583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735216-7D51-478C-841B-01BDC5B3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690033</xdr:colOff>
      <xdr:row>10</xdr:row>
      <xdr:rowOff>78317</xdr:rowOff>
    </xdr:from>
    <xdr:to>
      <xdr:col>10</xdr:col>
      <xdr:colOff>709082</xdr:colOff>
      <xdr:row>16</xdr:row>
      <xdr:rowOff>169332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AD325E34-80CB-4651-8ECF-B69A41A84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2033" y="1877484"/>
              <a:ext cx="3067049" cy="1170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687917</xdr:colOff>
      <xdr:row>2</xdr:row>
      <xdr:rowOff>160869</xdr:rowOff>
    </xdr:from>
    <xdr:to>
      <xdr:col>10</xdr:col>
      <xdr:colOff>700617</xdr:colOff>
      <xdr:row>9</xdr:row>
      <xdr:rowOff>101601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lota">
              <a:extLst>
                <a:ext uri="{FF2B5EF4-FFF2-40B4-BE49-F238E27FC236}">
                  <a16:creationId xmlns:a16="http://schemas.microsoft.com/office/drawing/2014/main" id="{68ABB07E-B5F1-45B6-BDF0-CDEF47067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917" y="520702"/>
              <a:ext cx="3060700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374649</xdr:colOff>
      <xdr:row>4</xdr:row>
      <xdr:rowOff>148168</xdr:rowOff>
    </xdr:from>
    <xdr:to>
      <xdr:col>20</xdr:col>
      <xdr:colOff>613832</xdr:colOff>
      <xdr:row>16</xdr:row>
      <xdr:rowOff>10584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vincia">
              <a:extLst>
                <a:ext uri="{FF2B5EF4-FFF2-40B4-BE49-F238E27FC236}">
                  <a16:creationId xmlns:a16="http://schemas.microsoft.com/office/drawing/2014/main" id="{8037C3FC-B33C-445E-945D-66D6EF70B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28649" y="867835"/>
              <a:ext cx="2525183" cy="2021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719665</xdr:colOff>
      <xdr:row>23</xdr:row>
      <xdr:rowOff>42334</xdr:rowOff>
    </xdr:from>
    <xdr:to>
      <xdr:col>10</xdr:col>
      <xdr:colOff>740832</xdr:colOff>
      <xdr:row>35</xdr:row>
      <xdr:rowOff>21167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tegoria">
              <a:extLst>
                <a:ext uri="{FF2B5EF4-FFF2-40B4-BE49-F238E27FC236}">
                  <a16:creationId xmlns:a16="http://schemas.microsoft.com/office/drawing/2014/main" id="{0F097D2D-BE0A-4953-8DE4-CEF7A95A31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1665" y="4180417"/>
              <a:ext cx="3069167" cy="2137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455082</xdr:colOff>
      <xdr:row>23</xdr:row>
      <xdr:rowOff>10583</xdr:rowOff>
    </xdr:from>
    <xdr:to>
      <xdr:col>20</xdr:col>
      <xdr:colOff>571499</xdr:colOff>
      <xdr:row>34</xdr:row>
      <xdr:rowOff>116416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uerto">
              <a:extLst>
                <a:ext uri="{FF2B5EF4-FFF2-40B4-BE49-F238E27FC236}">
                  <a16:creationId xmlns:a16="http://schemas.microsoft.com/office/drawing/2014/main" id="{3EF276B0-3B91-4803-81C1-CCB6F3B63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er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9082" y="4148666"/>
              <a:ext cx="2402417" cy="2084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gros De Gregorio" refreshedDate="45256.909910300928" createdVersion="8" refreshedVersion="8" minRefreshableVersion="3" recordCount="3045" xr:uid="{7ABD2FE0-EAA9-4D52-80DB-8F44CFB03291}">
  <cacheSource type="worksheet">
    <worksheetSource ref="A1:O1048576" sheet="CAPT-PUERT-FLOTA-2019-TABLA"/>
  </cacheSource>
  <cacheFields count="15">
    <cacheField name="Fecha" numFmtId="165">
      <sharedItems containsNonDate="0" containsDate="1" containsString="0" containsBlank="1" minDate="2019-01-01T00:00:00" maxDate="2019-11-02T00:00:00" count="12">
        <d v="2019-10-01T00:00:00"/>
        <d v="2019-01-01T00:00:00"/>
        <d v="2019-03-01T00:00:00"/>
        <d v="2019-11-01T00:00:00"/>
        <d v="2019-05-01T00:00:00"/>
        <d v="2019-02-01T00:00:00"/>
        <d v="2019-04-01T00:00:00"/>
        <d v="2019-06-01T00:00:00"/>
        <d v="2019-08-01T00:00:00"/>
        <d v="2019-09-01T00:00:00"/>
        <d v="2019-07-01T00:00:00"/>
        <m/>
      </sharedItems>
    </cacheField>
    <cacheField name="Flota" numFmtId="49">
      <sharedItems containsBlank="1" count="9">
        <s v="Fresqueros"/>
        <s v="Congeladores arrastreros"/>
        <s v="Rada o ría"/>
        <s v="Costeros"/>
        <s v="Congeladores trampas"/>
        <s v="Congeladores tangoneros"/>
        <s v="Congeladores poteros nacionales"/>
        <s v="Congeladores palangreros"/>
        <m/>
      </sharedItems>
    </cacheField>
    <cacheField name="Puerto" numFmtId="49">
      <sharedItems containsBlank="1" count="21">
        <s v="Mar del Plata"/>
        <s v="Ushuaia"/>
        <s v="Necochea / Quequén"/>
        <s v="San Antonio Oeste"/>
        <s v="otros puertos Buenos Aires"/>
        <s v="Puerto Deseado"/>
        <s v="General Lavalle"/>
        <s v="San Antonio Este"/>
        <s v="Caleta Olivia / Paula"/>
        <s v="Puerto Madryn"/>
        <s v="Camarones"/>
        <s v="Río Salado"/>
        <s v="San Clemente del Tuyú"/>
        <s v="Rawson"/>
        <s v="Comodoro Rivadavia"/>
        <s v="Rosales"/>
        <s v="Bahía Blanca"/>
        <s v="Caleta Cordova"/>
        <s v="Punta Colorada"/>
        <s v="San Julián"/>
        <m/>
      </sharedItems>
    </cacheField>
    <cacheField name="Provincia" numFmtId="49">
      <sharedItems containsBlank="1" count="6">
        <s v="Buenos Aires"/>
        <s v="Tierra del Fuego"/>
        <s v="Río Negro"/>
        <s v="Santa Cruz"/>
        <s v="Chubut"/>
        <m/>
      </sharedItems>
    </cacheField>
    <cacheField name="Provincia_id" numFmtId="1">
      <sharedItems containsString="0" containsBlank="1" containsNumber="1" containsInteger="1" minValue="6" maxValue="94"/>
    </cacheField>
    <cacheField name="Departamento" numFmtId="0">
      <sharedItems containsBlank="1"/>
    </cacheField>
    <cacheField name="Departamento_id" numFmtId="1">
      <sharedItems containsString="0" containsBlank="1" containsNumber="1" containsInteger="1" minValue="6056" maxValue="94015"/>
    </cacheField>
    <cacheField name="Latitud" numFmtId="0">
      <sharedItems containsString="0" containsBlank="1" containsNumber="1" containsInteger="1" minValue="-54808106" maxValue="-3804915"/>
    </cacheField>
    <cacheField name="Longitud" numFmtId="0">
      <sharedItems containsString="0" containsBlank="1" containsNumber="1" containsInteger="1" minValue="-68304301" maxValue="0"/>
    </cacheField>
    <cacheField name="Especie" numFmtId="49">
      <sharedItems containsBlank="1" count="80">
        <s v="Gatuzo"/>
        <s v="Vieira (callos)"/>
        <s v="Merluza negra"/>
        <s v="Pez ángel"/>
        <s v="Pescadilla"/>
        <s v="Merluza hubbsi"/>
        <s v="Pampanito"/>
        <s v="Lenguados nep"/>
        <s v="Otras especies de peces"/>
        <s v="Palometa"/>
        <s v="Brótola"/>
        <s v="Caballa"/>
        <s v="Corvina blanca"/>
        <s v="Centolla"/>
        <s v="Bacalao austral"/>
        <s v="Langostino"/>
        <s v="Raya hocicuda / picuda"/>
        <s v="Besugo"/>
        <s v="Raya lisa"/>
        <s v="Rubio"/>
        <s v="Chucho"/>
        <s v="Savorín"/>
        <s v="Raya marmolada"/>
        <s v="Rayas nep"/>
        <s v="Pez gallo"/>
        <s v="Calamar Illex"/>
        <s v="Abadejo"/>
        <s v="Raya marrón oscuro"/>
        <s v="Notothenia"/>
        <s v="Mero"/>
        <s v="Granadero"/>
        <s v="Saraca"/>
        <s v="Congrio"/>
        <s v="Cangrejo"/>
        <s v="Anchoa de banco"/>
        <s v="Pargo"/>
        <s v="Caracol"/>
        <s v="Calamar Loligo"/>
        <s v="Papafigo"/>
        <s v="Merluza de cola"/>
        <s v="Pez palo"/>
        <s v="Lisa"/>
        <s v="Pescadilla real"/>
        <s v="Salmón de mar"/>
        <s v="Cornalito"/>
        <s v="Cazón"/>
        <s v="Calamar patagónico"/>
        <s v="Bagre"/>
        <s v="Salmonete"/>
        <s v="Tiburones nep"/>
        <s v="Castañeta"/>
        <s v="Corvina negra"/>
        <s v="Pejerrey"/>
        <s v="Merluza austral"/>
        <s v="Anchoíta"/>
        <s v="Polaca"/>
        <s v="Chernia"/>
        <s v="Róbalo"/>
        <s v="Camarón"/>
        <s v="Pez sable"/>
        <s v="Tiburón bacota"/>
        <s v="Jurel"/>
        <s v="Tiburón escalandrún"/>
        <s v="Tiburón martillo"/>
        <s v="Tiburón azul"/>
        <s v="Pez limón"/>
        <s v="Congrio de profundidad"/>
        <s v="Pulpitos"/>
        <s v="Raya cola corta"/>
        <s v="Otras especies de molusco"/>
        <s v="Tiburón espinoso"/>
        <s v="Tiburón gris"/>
        <s v="Pulpos nep"/>
        <s v="Raya pintada"/>
        <s v="Cabrilla"/>
        <s v="Raya de círculos"/>
        <s v="Otras especies de crustác"/>
        <s v="Bonito"/>
        <s v="Sargo"/>
        <m/>
      </sharedItems>
    </cacheField>
    <cacheField name="Categoria" numFmtId="0">
      <sharedItems containsBlank="1" count="4">
        <s v="Peces"/>
        <s v="Moluscos"/>
        <s v="Crustáceos"/>
        <m/>
      </sharedItems>
    </cacheField>
    <cacheField name="Especie_agrupada" numFmtId="0">
      <sharedItems containsBlank="1" count="14">
        <s v="otras especies"/>
        <s v="Vieira (callos)"/>
        <s v="Merluza negra"/>
        <s v="Merluza hubbsi S41"/>
        <s v="Variado costero"/>
        <s v="Centolla"/>
        <s v="Langostino"/>
        <s v="Rayas (sin V. Cost)"/>
        <s v="Calamar Illex"/>
        <s v="Abadejo"/>
        <s v="Merluza de cola"/>
        <s v="Anchoíta"/>
        <s v="Polaca"/>
        <m/>
      </sharedItems>
    </cacheField>
    <cacheField name="Captura" numFmtId="1">
      <sharedItems containsString="0" containsBlank="1" containsNumber="1" containsInteger="1" minValue="1" maxValue="18622724"/>
    </cacheField>
    <cacheField name="Precio x kg" numFmtId="164">
      <sharedItems containsString="0" containsBlank="1" containsNumber="1" containsInteger="1" minValue="1500" maxValue="4500" count="40">
        <n v="1890"/>
        <n v="2999"/>
        <n v="2900"/>
        <n v="2180"/>
        <n v="2200"/>
        <n v="2300"/>
        <n v="1900"/>
        <n v="1500"/>
        <n v="2500"/>
        <n v="2100"/>
        <n v="1599"/>
        <n v="2890"/>
        <n v="3000"/>
        <n v="1700"/>
        <n v="3190"/>
        <n v="1980"/>
        <n v="1999"/>
        <n v="2800"/>
        <n v="3280"/>
        <n v="3900"/>
        <n v="2910"/>
        <n v="3299"/>
        <n v="2000"/>
        <n v="3120"/>
        <n v="4300"/>
        <n v="1800"/>
        <n v="3150"/>
        <n v="4500"/>
        <n v="3980"/>
        <n v="3500"/>
        <n v="3580"/>
        <n v="3200"/>
        <n v="2150"/>
        <n v="2780"/>
        <n v="4200"/>
        <n v="3590"/>
        <n v="4000"/>
        <n v="3180"/>
        <n v="1989"/>
        <m/>
      </sharedItems>
    </cacheField>
    <cacheField name="Precio x bulto" numFmtId="164">
      <sharedItems containsString="0" containsBlank="1" containsNumber="1" containsInteger="1" minValue="24000" maxValue="72000" count="40">
        <n v="30240"/>
        <n v="47984"/>
        <n v="46400"/>
        <n v="34880"/>
        <n v="35200"/>
        <n v="36800"/>
        <n v="30400"/>
        <n v="24000"/>
        <n v="40000"/>
        <n v="33600"/>
        <n v="25584"/>
        <n v="46240"/>
        <n v="48000"/>
        <n v="27200"/>
        <n v="51040"/>
        <n v="31680"/>
        <n v="31984"/>
        <n v="44800"/>
        <n v="52480"/>
        <n v="62400"/>
        <n v="46560"/>
        <n v="52784"/>
        <n v="32000"/>
        <n v="49920"/>
        <n v="68800"/>
        <n v="28800"/>
        <n v="50400"/>
        <n v="72000"/>
        <n v="63680"/>
        <n v="56000"/>
        <n v="57280"/>
        <n v="51200"/>
        <n v="34400"/>
        <n v="44480"/>
        <n v="67200"/>
        <n v="57440"/>
        <n v="64000"/>
        <n v="50880"/>
        <n v="31824"/>
        <m/>
      </sharedItems>
    </cacheField>
  </cacheFields>
  <extLst>
    <ext xmlns:x14="http://schemas.microsoft.com/office/spreadsheetml/2009/9/main" uri="{725AE2AE-9491-48be-B2B4-4EB974FC3084}">
      <x14:pivotCacheDefinition pivotCacheId="14695881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5">
  <r>
    <x v="0"/>
    <x v="0"/>
    <x v="0"/>
    <x v="0"/>
    <n v="6"/>
    <s v="General Pueyrredon"/>
    <n v="6357"/>
    <n v="-3804915"/>
    <n v="-57536848"/>
    <x v="0"/>
    <x v="0"/>
    <x v="0"/>
    <n v="1"/>
    <n v="1890"/>
    <n v="30240"/>
  </r>
  <r>
    <x v="1"/>
    <x v="1"/>
    <x v="1"/>
    <x v="1"/>
    <n v="94"/>
    <s v="Ushuaia"/>
    <n v="94015"/>
    <n v="-54808106"/>
    <n v="-68304301"/>
    <x v="1"/>
    <x v="1"/>
    <x v="1"/>
    <n v="2"/>
    <n v="2999"/>
    <n v="47984"/>
  </r>
  <r>
    <x v="2"/>
    <x v="1"/>
    <x v="0"/>
    <x v="0"/>
    <n v="6"/>
    <s v="General Pueyrredon"/>
    <n v="6357"/>
    <n v="-3804915"/>
    <n v="-57536848"/>
    <x v="2"/>
    <x v="0"/>
    <x v="2"/>
    <n v="3"/>
    <n v="2900"/>
    <n v="46400"/>
  </r>
  <r>
    <x v="2"/>
    <x v="2"/>
    <x v="0"/>
    <x v="0"/>
    <n v="6"/>
    <s v="General Pueyrredon"/>
    <n v="6357"/>
    <n v="-3804915"/>
    <n v="-57536848"/>
    <x v="3"/>
    <x v="0"/>
    <x v="0"/>
    <n v="4"/>
    <n v="2180"/>
    <n v="34880"/>
  </r>
  <r>
    <x v="3"/>
    <x v="0"/>
    <x v="0"/>
    <x v="0"/>
    <n v="6"/>
    <s v="General Pueyrredon"/>
    <n v="6357"/>
    <n v="-3804915"/>
    <n v="-57536848"/>
    <x v="3"/>
    <x v="0"/>
    <x v="0"/>
    <n v="4"/>
    <n v="2180"/>
    <n v="34880"/>
  </r>
  <r>
    <x v="2"/>
    <x v="0"/>
    <x v="0"/>
    <x v="0"/>
    <n v="6"/>
    <s v="General Pueyrredon"/>
    <n v="6357"/>
    <n v="-3804915"/>
    <n v="-57536848"/>
    <x v="2"/>
    <x v="0"/>
    <x v="2"/>
    <n v="5"/>
    <n v="2900"/>
    <n v="46400"/>
  </r>
  <r>
    <x v="2"/>
    <x v="2"/>
    <x v="2"/>
    <x v="0"/>
    <n v="6"/>
    <s v="Necochea"/>
    <n v="6581"/>
    <n v="-38576184"/>
    <n v="-58701949"/>
    <x v="4"/>
    <x v="0"/>
    <x v="0"/>
    <n v="5"/>
    <n v="2200"/>
    <n v="35200"/>
  </r>
  <r>
    <x v="1"/>
    <x v="0"/>
    <x v="0"/>
    <x v="0"/>
    <n v="6"/>
    <s v="General Pueyrredon"/>
    <n v="6357"/>
    <n v="-3804915"/>
    <n v="-57536848"/>
    <x v="5"/>
    <x v="0"/>
    <x v="3"/>
    <n v="6"/>
    <n v="2300"/>
    <n v="36800"/>
  </r>
  <r>
    <x v="4"/>
    <x v="3"/>
    <x v="0"/>
    <x v="0"/>
    <n v="6"/>
    <s v="General Pueyrredon"/>
    <n v="6357"/>
    <n v="-3804915"/>
    <n v="-57536848"/>
    <x v="6"/>
    <x v="0"/>
    <x v="0"/>
    <n v="9"/>
    <n v="2900"/>
    <n v="46400"/>
  </r>
  <r>
    <x v="1"/>
    <x v="3"/>
    <x v="3"/>
    <x v="2"/>
    <n v="62"/>
    <s v="San Antonio"/>
    <n v="62077"/>
    <n v="-40725698"/>
    <n v="-64934194"/>
    <x v="0"/>
    <x v="0"/>
    <x v="0"/>
    <n v="10"/>
    <n v="1890"/>
    <n v="30240"/>
  </r>
  <r>
    <x v="1"/>
    <x v="2"/>
    <x v="3"/>
    <x v="2"/>
    <n v="62"/>
    <s v="San Antonio"/>
    <n v="62077"/>
    <n v="-40725698"/>
    <n v="-64934194"/>
    <x v="7"/>
    <x v="0"/>
    <x v="0"/>
    <n v="10"/>
    <n v="1900"/>
    <n v="30400"/>
  </r>
  <r>
    <x v="5"/>
    <x v="0"/>
    <x v="0"/>
    <x v="0"/>
    <n v="6"/>
    <s v="General Pueyrredon"/>
    <n v="6357"/>
    <n v="-3804915"/>
    <n v="-57536848"/>
    <x v="5"/>
    <x v="0"/>
    <x v="3"/>
    <n v="10"/>
    <n v="2300"/>
    <n v="36800"/>
  </r>
  <r>
    <x v="5"/>
    <x v="0"/>
    <x v="0"/>
    <x v="0"/>
    <n v="6"/>
    <s v="General Pueyrredon"/>
    <n v="6357"/>
    <n v="-3804915"/>
    <n v="-57536848"/>
    <x v="8"/>
    <x v="0"/>
    <x v="0"/>
    <n v="10"/>
    <n v="1500"/>
    <n v="24000"/>
  </r>
  <r>
    <x v="5"/>
    <x v="0"/>
    <x v="0"/>
    <x v="0"/>
    <n v="6"/>
    <s v="General Pueyrredon"/>
    <n v="6357"/>
    <n v="-3804915"/>
    <n v="-57536848"/>
    <x v="9"/>
    <x v="0"/>
    <x v="4"/>
    <n v="10"/>
    <n v="2500"/>
    <n v="40000"/>
  </r>
  <r>
    <x v="2"/>
    <x v="0"/>
    <x v="0"/>
    <x v="0"/>
    <n v="6"/>
    <s v="General Pueyrredon"/>
    <n v="6357"/>
    <n v="-3804915"/>
    <n v="-57536848"/>
    <x v="0"/>
    <x v="0"/>
    <x v="0"/>
    <n v="10"/>
    <n v="1890"/>
    <n v="30240"/>
  </r>
  <r>
    <x v="2"/>
    <x v="2"/>
    <x v="4"/>
    <x v="0"/>
    <n v="6"/>
    <s v="sin especificar"/>
    <n v="6999"/>
    <m/>
    <n v="0"/>
    <x v="0"/>
    <x v="0"/>
    <x v="0"/>
    <n v="10"/>
    <n v="1890"/>
    <n v="30240"/>
  </r>
  <r>
    <x v="6"/>
    <x v="3"/>
    <x v="0"/>
    <x v="0"/>
    <n v="6"/>
    <s v="General Pueyrredon"/>
    <n v="6357"/>
    <n v="-3804915"/>
    <n v="-57536848"/>
    <x v="10"/>
    <x v="0"/>
    <x v="0"/>
    <n v="10"/>
    <n v="2100"/>
    <n v="33600"/>
  </r>
  <r>
    <x v="6"/>
    <x v="3"/>
    <x v="0"/>
    <x v="0"/>
    <n v="6"/>
    <s v="General Pueyrredon"/>
    <n v="6357"/>
    <n v="-3804915"/>
    <n v="-57536848"/>
    <x v="11"/>
    <x v="0"/>
    <x v="0"/>
    <n v="10"/>
    <n v="1599"/>
    <n v="25584"/>
  </r>
  <r>
    <x v="6"/>
    <x v="3"/>
    <x v="0"/>
    <x v="0"/>
    <n v="6"/>
    <s v="General Pueyrredon"/>
    <n v="6357"/>
    <n v="-3804915"/>
    <n v="-57536848"/>
    <x v="12"/>
    <x v="0"/>
    <x v="0"/>
    <n v="10"/>
    <n v="2100"/>
    <n v="33600"/>
  </r>
  <r>
    <x v="6"/>
    <x v="1"/>
    <x v="5"/>
    <x v="3"/>
    <n v="78"/>
    <s v="Deseado"/>
    <n v="78014"/>
    <n v="-47753106"/>
    <n v="-65911745"/>
    <x v="5"/>
    <x v="0"/>
    <x v="3"/>
    <n v="10"/>
    <n v="2300"/>
    <n v="36800"/>
  </r>
  <r>
    <x v="6"/>
    <x v="1"/>
    <x v="5"/>
    <x v="3"/>
    <n v="78"/>
    <s v="Deseado"/>
    <n v="78014"/>
    <n v="-47753106"/>
    <n v="-65911745"/>
    <x v="6"/>
    <x v="0"/>
    <x v="0"/>
    <n v="10"/>
    <n v="2900"/>
    <n v="46400"/>
  </r>
  <r>
    <x v="6"/>
    <x v="4"/>
    <x v="5"/>
    <x v="3"/>
    <n v="78"/>
    <s v="Deseado"/>
    <n v="78014"/>
    <n v="-47753106"/>
    <n v="-65911745"/>
    <x v="13"/>
    <x v="2"/>
    <x v="5"/>
    <n v="10"/>
    <n v="2890"/>
    <n v="46240"/>
  </r>
  <r>
    <x v="7"/>
    <x v="2"/>
    <x v="6"/>
    <x v="0"/>
    <n v="6"/>
    <s v="General Lavalle"/>
    <n v="6336"/>
    <n v="-36398453"/>
    <n v="-56946467"/>
    <x v="4"/>
    <x v="0"/>
    <x v="0"/>
    <n v="10"/>
    <n v="2200"/>
    <n v="35200"/>
  </r>
  <r>
    <x v="7"/>
    <x v="1"/>
    <x v="0"/>
    <x v="0"/>
    <n v="6"/>
    <s v="General Pueyrredon"/>
    <n v="6357"/>
    <n v="-3804915"/>
    <n v="-57536848"/>
    <x v="14"/>
    <x v="0"/>
    <x v="0"/>
    <n v="10"/>
    <n v="2900"/>
    <n v="46400"/>
  </r>
  <r>
    <x v="7"/>
    <x v="2"/>
    <x v="4"/>
    <x v="0"/>
    <n v="6"/>
    <s v="sin especificar"/>
    <n v="6999"/>
    <m/>
    <n v="0"/>
    <x v="15"/>
    <x v="2"/>
    <x v="6"/>
    <n v="10"/>
    <n v="3000"/>
    <n v="48000"/>
  </r>
  <r>
    <x v="7"/>
    <x v="5"/>
    <x v="5"/>
    <x v="3"/>
    <n v="78"/>
    <s v="Deseado"/>
    <n v="78014"/>
    <n v="-47753106"/>
    <n v="-65911745"/>
    <x v="5"/>
    <x v="0"/>
    <x v="3"/>
    <n v="10"/>
    <n v="2300"/>
    <n v="36800"/>
  </r>
  <r>
    <x v="8"/>
    <x v="1"/>
    <x v="0"/>
    <x v="0"/>
    <n v="6"/>
    <s v="General Pueyrredon"/>
    <n v="6357"/>
    <n v="-3804915"/>
    <n v="-57536848"/>
    <x v="16"/>
    <x v="0"/>
    <x v="7"/>
    <n v="10"/>
    <n v="3000"/>
    <n v="48000"/>
  </r>
  <r>
    <x v="8"/>
    <x v="0"/>
    <x v="0"/>
    <x v="0"/>
    <n v="6"/>
    <s v="General Pueyrredon"/>
    <n v="6357"/>
    <n v="-3804915"/>
    <n v="-57536848"/>
    <x v="17"/>
    <x v="0"/>
    <x v="0"/>
    <n v="10"/>
    <n v="1700"/>
    <n v="27200"/>
  </r>
  <r>
    <x v="8"/>
    <x v="3"/>
    <x v="4"/>
    <x v="0"/>
    <n v="6"/>
    <s v="sin especificar"/>
    <n v="6999"/>
    <m/>
    <n v="0"/>
    <x v="17"/>
    <x v="0"/>
    <x v="0"/>
    <n v="10"/>
    <n v="1700"/>
    <n v="27200"/>
  </r>
  <r>
    <x v="9"/>
    <x v="2"/>
    <x v="6"/>
    <x v="0"/>
    <n v="6"/>
    <s v="General Lavalle"/>
    <n v="6336"/>
    <n v="-36398453"/>
    <n v="-56946467"/>
    <x v="9"/>
    <x v="0"/>
    <x v="4"/>
    <n v="10"/>
    <n v="2500"/>
    <n v="40000"/>
  </r>
  <r>
    <x v="0"/>
    <x v="0"/>
    <x v="7"/>
    <x v="2"/>
    <n v="62"/>
    <s v="San Antonio"/>
    <n v="62077"/>
    <n v="-4079875"/>
    <n v="-64883536"/>
    <x v="18"/>
    <x v="0"/>
    <x v="4"/>
    <n v="10"/>
    <n v="3190"/>
    <n v="51040"/>
  </r>
  <r>
    <x v="2"/>
    <x v="1"/>
    <x v="0"/>
    <x v="0"/>
    <n v="6"/>
    <s v="General Pueyrredon"/>
    <n v="6357"/>
    <n v="-3804915"/>
    <n v="-57536848"/>
    <x v="19"/>
    <x v="0"/>
    <x v="0"/>
    <n v="11"/>
    <n v="1980"/>
    <n v="31680"/>
  </r>
  <r>
    <x v="4"/>
    <x v="3"/>
    <x v="6"/>
    <x v="0"/>
    <n v="6"/>
    <s v="General Lavalle"/>
    <n v="6336"/>
    <n v="-36398453"/>
    <n v="-56946467"/>
    <x v="20"/>
    <x v="0"/>
    <x v="4"/>
    <n v="11"/>
    <n v="1999"/>
    <n v="31984"/>
  </r>
  <r>
    <x v="4"/>
    <x v="5"/>
    <x v="4"/>
    <x v="0"/>
    <n v="6"/>
    <s v="sin especificar"/>
    <n v="6999"/>
    <m/>
    <n v="0"/>
    <x v="5"/>
    <x v="0"/>
    <x v="3"/>
    <n v="12"/>
    <n v="2300"/>
    <n v="36800"/>
  </r>
  <r>
    <x v="1"/>
    <x v="2"/>
    <x v="3"/>
    <x v="2"/>
    <n v="62"/>
    <s v="San Antonio"/>
    <n v="62077"/>
    <n v="-40725698"/>
    <n v="-64934194"/>
    <x v="15"/>
    <x v="2"/>
    <x v="6"/>
    <n v="15"/>
    <n v="3000"/>
    <n v="48000"/>
  </r>
  <r>
    <x v="5"/>
    <x v="2"/>
    <x v="7"/>
    <x v="2"/>
    <n v="62"/>
    <s v="San Antonio"/>
    <n v="62077"/>
    <n v="-4079875"/>
    <n v="-64883536"/>
    <x v="5"/>
    <x v="0"/>
    <x v="3"/>
    <n v="15"/>
    <n v="2300"/>
    <n v="36800"/>
  </r>
  <r>
    <x v="5"/>
    <x v="3"/>
    <x v="3"/>
    <x v="2"/>
    <n v="62"/>
    <s v="San Antonio"/>
    <n v="62077"/>
    <n v="-40725698"/>
    <n v="-64934194"/>
    <x v="5"/>
    <x v="0"/>
    <x v="3"/>
    <n v="15"/>
    <n v="2300"/>
    <n v="36800"/>
  </r>
  <r>
    <x v="2"/>
    <x v="0"/>
    <x v="0"/>
    <x v="0"/>
    <n v="6"/>
    <s v="General Pueyrredon"/>
    <n v="6357"/>
    <n v="-3804915"/>
    <n v="-57536848"/>
    <x v="7"/>
    <x v="0"/>
    <x v="0"/>
    <n v="15"/>
    <n v="1900"/>
    <n v="30400"/>
  </r>
  <r>
    <x v="6"/>
    <x v="1"/>
    <x v="1"/>
    <x v="1"/>
    <n v="94"/>
    <s v="Ushuaia"/>
    <n v="94015"/>
    <n v="-54808106"/>
    <n v="-68304301"/>
    <x v="21"/>
    <x v="0"/>
    <x v="0"/>
    <n v="15"/>
    <n v="2800"/>
    <n v="44800"/>
  </r>
  <r>
    <x v="7"/>
    <x v="3"/>
    <x v="7"/>
    <x v="2"/>
    <n v="62"/>
    <s v="San Antonio"/>
    <n v="62077"/>
    <n v="-4079875"/>
    <n v="-64883536"/>
    <x v="5"/>
    <x v="0"/>
    <x v="3"/>
    <n v="15"/>
    <n v="2300"/>
    <n v="36800"/>
  </r>
  <r>
    <x v="10"/>
    <x v="2"/>
    <x v="6"/>
    <x v="0"/>
    <n v="6"/>
    <s v="General Lavalle"/>
    <n v="6336"/>
    <n v="-36398453"/>
    <n v="-56946467"/>
    <x v="22"/>
    <x v="0"/>
    <x v="7"/>
    <n v="15"/>
    <n v="3280"/>
    <n v="52480"/>
  </r>
  <r>
    <x v="10"/>
    <x v="2"/>
    <x v="2"/>
    <x v="0"/>
    <n v="6"/>
    <s v="Necochea"/>
    <n v="6581"/>
    <n v="-38576184"/>
    <n v="-58701949"/>
    <x v="23"/>
    <x v="0"/>
    <x v="7"/>
    <n v="15"/>
    <n v="3900"/>
    <n v="62400"/>
  </r>
  <r>
    <x v="9"/>
    <x v="2"/>
    <x v="4"/>
    <x v="0"/>
    <n v="6"/>
    <s v="sin especificar"/>
    <n v="6999"/>
    <m/>
    <n v="0"/>
    <x v="0"/>
    <x v="0"/>
    <x v="0"/>
    <n v="15"/>
    <n v="1890"/>
    <n v="30240"/>
  </r>
  <r>
    <x v="5"/>
    <x v="2"/>
    <x v="8"/>
    <x v="3"/>
    <n v="78"/>
    <s v="Deseado"/>
    <n v="78014"/>
    <n v="-46436049"/>
    <n v="-67514904"/>
    <x v="24"/>
    <x v="0"/>
    <x v="0"/>
    <n v="16"/>
    <n v="2910"/>
    <n v="46560"/>
  </r>
  <r>
    <x v="8"/>
    <x v="6"/>
    <x v="0"/>
    <x v="0"/>
    <n v="6"/>
    <s v="General Pueyrredon"/>
    <n v="6357"/>
    <n v="-3804915"/>
    <n v="-57536848"/>
    <x v="25"/>
    <x v="1"/>
    <x v="8"/>
    <n v="16"/>
    <n v="3299"/>
    <n v="52784"/>
  </r>
  <r>
    <x v="9"/>
    <x v="0"/>
    <x v="9"/>
    <x v="4"/>
    <n v="26"/>
    <s v="Biedma"/>
    <n v="26007"/>
    <n v="-42723398"/>
    <n v="-6503362"/>
    <x v="5"/>
    <x v="0"/>
    <x v="3"/>
    <n v="16"/>
    <n v="2300"/>
    <n v="36800"/>
  </r>
  <r>
    <x v="0"/>
    <x v="3"/>
    <x v="3"/>
    <x v="2"/>
    <n v="62"/>
    <s v="San Antonio"/>
    <n v="62077"/>
    <n v="-40725698"/>
    <n v="-64934194"/>
    <x v="7"/>
    <x v="0"/>
    <x v="0"/>
    <n v="16"/>
    <n v="1900"/>
    <n v="30400"/>
  </r>
  <r>
    <x v="0"/>
    <x v="1"/>
    <x v="1"/>
    <x v="1"/>
    <n v="94"/>
    <s v="Ushuaia"/>
    <n v="94015"/>
    <n v="-54808106"/>
    <n v="-68304301"/>
    <x v="26"/>
    <x v="0"/>
    <x v="9"/>
    <n v="16"/>
    <n v="2000"/>
    <n v="32000"/>
  </r>
  <r>
    <x v="2"/>
    <x v="0"/>
    <x v="8"/>
    <x v="3"/>
    <n v="78"/>
    <s v="Deseado"/>
    <n v="78014"/>
    <n v="-46436049"/>
    <n v="-67514904"/>
    <x v="24"/>
    <x v="0"/>
    <x v="0"/>
    <n v="17"/>
    <n v="2910"/>
    <n v="46560"/>
  </r>
  <r>
    <x v="4"/>
    <x v="2"/>
    <x v="3"/>
    <x v="2"/>
    <n v="62"/>
    <s v="San Antonio"/>
    <n v="62077"/>
    <n v="-40725698"/>
    <n v="-64934194"/>
    <x v="27"/>
    <x v="0"/>
    <x v="7"/>
    <n v="18"/>
    <n v="3120"/>
    <n v="49920"/>
  </r>
  <r>
    <x v="7"/>
    <x v="3"/>
    <x v="6"/>
    <x v="0"/>
    <n v="6"/>
    <s v="General Lavalle"/>
    <n v="6336"/>
    <n v="-36398453"/>
    <n v="-56946467"/>
    <x v="10"/>
    <x v="0"/>
    <x v="0"/>
    <n v="18"/>
    <n v="2100"/>
    <n v="33600"/>
  </r>
  <r>
    <x v="4"/>
    <x v="1"/>
    <x v="0"/>
    <x v="0"/>
    <n v="6"/>
    <s v="General Pueyrredon"/>
    <n v="6357"/>
    <n v="-3804915"/>
    <n v="-57536848"/>
    <x v="25"/>
    <x v="1"/>
    <x v="8"/>
    <n v="20"/>
    <n v="3299"/>
    <n v="52784"/>
  </r>
  <r>
    <x v="4"/>
    <x v="1"/>
    <x v="0"/>
    <x v="0"/>
    <n v="6"/>
    <s v="General Pueyrredon"/>
    <n v="6357"/>
    <n v="-3804915"/>
    <n v="-57536848"/>
    <x v="14"/>
    <x v="0"/>
    <x v="0"/>
    <n v="20"/>
    <n v="2900"/>
    <n v="46400"/>
  </r>
  <r>
    <x v="4"/>
    <x v="1"/>
    <x v="0"/>
    <x v="0"/>
    <n v="6"/>
    <s v="General Pueyrredon"/>
    <n v="6357"/>
    <n v="-3804915"/>
    <n v="-57536848"/>
    <x v="28"/>
    <x v="0"/>
    <x v="0"/>
    <n v="20"/>
    <n v="2200"/>
    <n v="35200"/>
  </r>
  <r>
    <x v="4"/>
    <x v="1"/>
    <x v="0"/>
    <x v="0"/>
    <n v="6"/>
    <s v="General Pueyrredon"/>
    <n v="6357"/>
    <n v="-3804915"/>
    <n v="-57536848"/>
    <x v="23"/>
    <x v="0"/>
    <x v="7"/>
    <n v="20"/>
    <n v="3900"/>
    <n v="62400"/>
  </r>
  <r>
    <x v="4"/>
    <x v="1"/>
    <x v="0"/>
    <x v="0"/>
    <n v="6"/>
    <s v="General Pueyrredon"/>
    <n v="6357"/>
    <n v="-3804915"/>
    <n v="-57536848"/>
    <x v="19"/>
    <x v="0"/>
    <x v="0"/>
    <n v="20"/>
    <n v="1980"/>
    <n v="31680"/>
  </r>
  <r>
    <x v="4"/>
    <x v="2"/>
    <x v="2"/>
    <x v="0"/>
    <n v="6"/>
    <s v="Necochea"/>
    <n v="6581"/>
    <n v="-38576184"/>
    <n v="-58701949"/>
    <x v="0"/>
    <x v="0"/>
    <x v="0"/>
    <n v="20"/>
    <n v="1890"/>
    <n v="30240"/>
  </r>
  <r>
    <x v="4"/>
    <x v="2"/>
    <x v="2"/>
    <x v="0"/>
    <n v="6"/>
    <s v="Necochea"/>
    <n v="6581"/>
    <n v="-38576184"/>
    <n v="-58701949"/>
    <x v="29"/>
    <x v="0"/>
    <x v="0"/>
    <n v="20"/>
    <n v="2500"/>
    <n v="40000"/>
  </r>
  <r>
    <x v="4"/>
    <x v="2"/>
    <x v="2"/>
    <x v="0"/>
    <n v="6"/>
    <s v="Necochea"/>
    <n v="6581"/>
    <n v="-38576184"/>
    <n v="-58701949"/>
    <x v="4"/>
    <x v="0"/>
    <x v="0"/>
    <n v="20"/>
    <n v="2200"/>
    <n v="35200"/>
  </r>
  <r>
    <x v="4"/>
    <x v="2"/>
    <x v="2"/>
    <x v="0"/>
    <n v="6"/>
    <s v="Necochea"/>
    <n v="6581"/>
    <n v="-38576184"/>
    <n v="-58701949"/>
    <x v="3"/>
    <x v="0"/>
    <x v="0"/>
    <n v="20"/>
    <n v="2180"/>
    <n v="34880"/>
  </r>
  <r>
    <x v="10"/>
    <x v="2"/>
    <x v="6"/>
    <x v="0"/>
    <n v="6"/>
    <s v="General Lavalle"/>
    <n v="6336"/>
    <n v="-36398453"/>
    <n v="-56946467"/>
    <x v="3"/>
    <x v="0"/>
    <x v="0"/>
    <n v="20"/>
    <n v="2180"/>
    <n v="34880"/>
  </r>
  <r>
    <x v="10"/>
    <x v="2"/>
    <x v="2"/>
    <x v="0"/>
    <n v="6"/>
    <s v="Necochea"/>
    <n v="6581"/>
    <n v="-38576184"/>
    <n v="-58701949"/>
    <x v="24"/>
    <x v="0"/>
    <x v="0"/>
    <n v="20"/>
    <n v="2910"/>
    <n v="46560"/>
  </r>
  <r>
    <x v="10"/>
    <x v="6"/>
    <x v="4"/>
    <x v="0"/>
    <n v="6"/>
    <s v="sin especificar"/>
    <n v="6999"/>
    <m/>
    <n v="0"/>
    <x v="25"/>
    <x v="1"/>
    <x v="8"/>
    <n v="20"/>
    <n v="3299"/>
    <n v="52784"/>
  </r>
  <r>
    <x v="8"/>
    <x v="2"/>
    <x v="8"/>
    <x v="3"/>
    <n v="78"/>
    <s v="Deseado"/>
    <n v="78014"/>
    <n v="-46436049"/>
    <n v="-67514904"/>
    <x v="5"/>
    <x v="0"/>
    <x v="3"/>
    <n v="20"/>
    <n v="2300"/>
    <n v="36800"/>
  </r>
  <r>
    <x v="8"/>
    <x v="1"/>
    <x v="0"/>
    <x v="0"/>
    <n v="6"/>
    <s v="General Pueyrredon"/>
    <n v="6357"/>
    <n v="-3804915"/>
    <n v="-57536848"/>
    <x v="10"/>
    <x v="0"/>
    <x v="0"/>
    <n v="20"/>
    <n v="2100"/>
    <n v="33600"/>
  </r>
  <r>
    <x v="8"/>
    <x v="1"/>
    <x v="0"/>
    <x v="0"/>
    <n v="6"/>
    <s v="General Pueyrredon"/>
    <n v="6357"/>
    <n v="-3804915"/>
    <n v="-57536848"/>
    <x v="30"/>
    <x v="0"/>
    <x v="0"/>
    <n v="20"/>
    <n v="2500"/>
    <n v="40000"/>
  </r>
  <r>
    <x v="0"/>
    <x v="2"/>
    <x v="6"/>
    <x v="0"/>
    <n v="6"/>
    <s v="General Lavalle"/>
    <n v="6336"/>
    <n v="-36398453"/>
    <n v="-56946467"/>
    <x v="31"/>
    <x v="0"/>
    <x v="4"/>
    <n v="21"/>
    <n v="2000"/>
    <n v="32000"/>
  </r>
  <r>
    <x v="1"/>
    <x v="0"/>
    <x v="0"/>
    <x v="0"/>
    <n v="6"/>
    <s v="General Pueyrredon"/>
    <n v="6357"/>
    <n v="-3804915"/>
    <n v="-57536848"/>
    <x v="7"/>
    <x v="0"/>
    <x v="0"/>
    <n v="22"/>
    <n v="1900"/>
    <n v="30400"/>
  </r>
  <r>
    <x v="9"/>
    <x v="3"/>
    <x v="10"/>
    <x v="4"/>
    <n v="26"/>
    <s v="Florentino Ameghino"/>
    <n v="26028"/>
    <n v="-44798941"/>
    <n v="-65709705"/>
    <x v="15"/>
    <x v="2"/>
    <x v="6"/>
    <n v="22"/>
    <n v="3000"/>
    <n v="48000"/>
  </r>
  <r>
    <x v="4"/>
    <x v="3"/>
    <x v="0"/>
    <x v="0"/>
    <n v="6"/>
    <s v="General Pueyrredon"/>
    <n v="6357"/>
    <n v="-3804915"/>
    <n v="-57536848"/>
    <x v="6"/>
    <x v="0"/>
    <x v="0"/>
    <n v="23"/>
    <n v="2900"/>
    <n v="46400"/>
  </r>
  <r>
    <x v="1"/>
    <x v="2"/>
    <x v="3"/>
    <x v="2"/>
    <n v="62"/>
    <s v="San Antonio"/>
    <n v="62077"/>
    <n v="-40725698"/>
    <n v="-64934194"/>
    <x v="24"/>
    <x v="0"/>
    <x v="0"/>
    <n v="24"/>
    <n v="2910"/>
    <n v="46560"/>
  </r>
  <r>
    <x v="7"/>
    <x v="3"/>
    <x v="10"/>
    <x v="4"/>
    <n v="26"/>
    <s v="Florentino Ameghino"/>
    <n v="26028"/>
    <n v="-44798941"/>
    <n v="-65709705"/>
    <x v="15"/>
    <x v="2"/>
    <x v="6"/>
    <n v="24"/>
    <n v="3000"/>
    <n v="48000"/>
  </r>
  <r>
    <x v="7"/>
    <x v="3"/>
    <x v="6"/>
    <x v="0"/>
    <n v="6"/>
    <s v="General Lavalle"/>
    <n v="6336"/>
    <n v="-36398453"/>
    <n v="-56946467"/>
    <x v="9"/>
    <x v="0"/>
    <x v="4"/>
    <n v="24"/>
    <n v="2500"/>
    <n v="40000"/>
  </r>
  <r>
    <x v="10"/>
    <x v="2"/>
    <x v="3"/>
    <x v="2"/>
    <n v="62"/>
    <s v="San Antonio"/>
    <n v="62077"/>
    <n v="-40725698"/>
    <n v="-64934194"/>
    <x v="0"/>
    <x v="0"/>
    <x v="0"/>
    <n v="25"/>
    <n v="1890"/>
    <n v="30240"/>
  </r>
  <r>
    <x v="8"/>
    <x v="7"/>
    <x v="5"/>
    <x v="3"/>
    <n v="78"/>
    <s v="Deseado"/>
    <n v="78014"/>
    <n v="-47753106"/>
    <n v="-65911745"/>
    <x v="2"/>
    <x v="0"/>
    <x v="2"/>
    <n v="25"/>
    <n v="2900"/>
    <n v="46400"/>
  </r>
  <r>
    <x v="9"/>
    <x v="0"/>
    <x v="10"/>
    <x v="4"/>
    <n v="26"/>
    <s v="Florentino Ameghino"/>
    <n v="26028"/>
    <n v="-44798941"/>
    <n v="-65709705"/>
    <x v="15"/>
    <x v="2"/>
    <x v="6"/>
    <n v="25"/>
    <n v="3000"/>
    <n v="48000"/>
  </r>
  <r>
    <x v="0"/>
    <x v="0"/>
    <x v="8"/>
    <x v="3"/>
    <n v="78"/>
    <s v="Deseado"/>
    <n v="78014"/>
    <n v="-46436049"/>
    <n v="-67514904"/>
    <x v="15"/>
    <x v="2"/>
    <x v="6"/>
    <n v="25"/>
    <n v="3000"/>
    <n v="48000"/>
  </r>
  <r>
    <x v="5"/>
    <x v="1"/>
    <x v="0"/>
    <x v="0"/>
    <n v="6"/>
    <s v="General Pueyrredon"/>
    <n v="6357"/>
    <n v="-3804915"/>
    <n v="-57536848"/>
    <x v="14"/>
    <x v="0"/>
    <x v="0"/>
    <n v="26"/>
    <n v="2900"/>
    <n v="46400"/>
  </r>
  <r>
    <x v="4"/>
    <x v="3"/>
    <x v="6"/>
    <x v="0"/>
    <n v="6"/>
    <s v="General Lavalle"/>
    <n v="6336"/>
    <n v="-36398453"/>
    <n v="-56946467"/>
    <x v="32"/>
    <x v="0"/>
    <x v="4"/>
    <n v="26"/>
    <n v="2500"/>
    <n v="40000"/>
  </r>
  <r>
    <x v="10"/>
    <x v="2"/>
    <x v="0"/>
    <x v="0"/>
    <n v="6"/>
    <s v="General Pueyrredon"/>
    <n v="6357"/>
    <n v="-3804915"/>
    <n v="-57536848"/>
    <x v="17"/>
    <x v="0"/>
    <x v="0"/>
    <n v="26"/>
    <n v="1700"/>
    <n v="27200"/>
  </r>
  <r>
    <x v="9"/>
    <x v="1"/>
    <x v="0"/>
    <x v="0"/>
    <n v="6"/>
    <s v="General Pueyrredon"/>
    <n v="6357"/>
    <n v="-3804915"/>
    <n v="-57536848"/>
    <x v="6"/>
    <x v="0"/>
    <x v="0"/>
    <n v="26"/>
    <n v="2900"/>
    <n v="46400"/>
  </r>
  <r>
    <x v="5"/>
    <x v="2"/>
    <x v="4"/>
    <x v="0"/>
    <n v="6"/>
    <s v="sin especificar"/>
    <n v="6999"/>
    <m/>
    <n v="0"/>
    <x v="8"/>
    <x v="0"/>
    <x v="0"/>
    <n v="27"/>
    <n v="1500"/>
    <n v="24000"/>
  </r>
  <r>
    <x v="6"/>
    <x v="3"/>
    <x v="0"/>
    <x v="0"/>
    <n v="6"/>
    <s v="General Pueyrredon"/>
    <n v="6357"/>
    <n v="-3804915"/>
    <n v="-57536848"/>
    <x v="33"/>
    <x v="2"/>
    <x v="0"/>
    <n v="27"/>
    <n v="4300"/>
    <n v="68800"/>
  </r>
  <r>
    <x v="1"/>
    <x v="0"/>
    <x v="0"/>
    <x v="0"/>
    <n v="6"/>
    <s v="General Pueyrredon"/>
    <n v="6357"/>
    <n v="-3804915"/>
    <n v="-57536848"/>
    <x v="0"/>
    <x v="0"/>
    <x v="0"/>
    <n v="28"/>
    <n v="1890"/>
    <n v="30240"/>
  </r>
  <r>
    <x v="5"/>
    <x v="2"/>
    <x v="4"/>
    <x v="0"/>
    <n v="6"/>
    <s v="sin especificar"/>
    <n v="6999"/>
    <m/>
    <n v="0"/>
    <x v="7"/>
    <x v="0"/>
    <x v="0"/>
    <n v="28"/>
    <n v="1900"/>
    <n v="30400"/>
  </r>
  <r>
    <x v="2"/>
    <x v="2"/>
    <x v="0"/>
    <x v="0"/>
    <n v="6"/>
    <s v="General Pueyrredon"/>
    <n v="6357"/>
    <n v="-3804915"/>
    <n v="-57536848"/>
    <x v="23"/>
    <x v="0"/>
    <x v="7"/>
    <n v="28"/>
    <n v="3900"/>
    <n v="62400"/>
  </r>
  <r>
    <x v="7"/>
    <x v="2"/>
    <x v="2"/>
    <x v="0"/>
    <n v="6"/>
    <s v="Necochea"/>
    <n v="6581"/>
    <n v="-38576184"/>
    <n v="-58701949"/>
    <x v="34"/>
    <x v="0"/>
    <x v="4"/>
    <n v="28"/>
    <n v="1800"/>
    <n v="28800"/>
  </r>
  <r>
    <x v="8"/>
    <x v="2"/>
    <x v="0"/>
    <x v="0"/>
    <n v="6"/>
    <s v="General Pueyrredon"/>
    <n v="6357"/>
    <n v="-3804915"/>
    <n v="-57536848"/>
    <x v="35"/>
    <x v="0"/>
    <x v="0"/>
    <n v="28"/>
    <n v="2200"/>
    <n v="35200"/>
  </r>
  <r>
    <x v="5"/>
    <x v="2"/>
    <x v="8"/>
    <x v="3"/>
    <n v="78"/>
    <s v="Deseado"/>
    <n v="78014"/>
    <n v="-46436049"/>
    <n v="-67514904"/>
    <x v="5"/>
    <x v="0"/>
    <x v="3"/>
    <n v="29"/>
    <n v="2300"/>
    <n v="36800"/>
  </r>
  <r>
    <x v="5"/>
    <x v="2"/>
    <x v="2"/>
    <x v="0"/>
    <n v="6"/>
    <s v="Necochea"/>
    <n v="6581"/>
    <n v="-38576184"/>
    <n v="-58701949"/>
    <x v="36"/>
    <x v="1"/>
    <x v="0"/>
    <n v="29"/>
    <n v="1800"/>
    <n v="28800"/>
  </r>
  <r>
    <x v="1"/>
    <x v="0"/>
    <x v="0"/>
    <x v="0"/>
    <n v="6"/>
    <s v="General Pueyrredon"/>
    <n v="6357"/>
    <n v="-3804915"/>
    <n v="-57536848"/>
    <x v="12"/>
    <x v="0"/>
    <x v="0"/>
    <n v="30"/>
    <n v="2100"/>
    <n v="33600"/>
  </r>
  <r>
    <x v="1"/>
    <x v="2"/>
    <x v="2"/>
    <x v="0"/>
    <n v="6"/>
    <s v="Necochea"/>
    <n v="6581"/>
    <n v="-38576184"/>
    <n v="-58701949"/>
    <x v="37"/>
    <x v="1"/>
    <x v="0"/>
    <n v="30"/>
    <n v="3150"/>
    <n v="50400"/>
  </r>
  <r>
    <x v="1"/>
    <x v="2"/>
    <x v="4"/>
    <x v="0"/>
    <n v="6"/>
    <s v="sin especificar"/>
    <n v="6999"/>
    <m/>
    <n v="0"/>
    <x v="10"/>
    <x v="0"/>
    <x v="0"/>
    <n v="30"/>
    <n v="2100"/>
    <n v="33600"/>
  </r>
  <r>
    <x v="5"/>
    <x v="3"/>
    <x v="0"/>
    <x v="0"/>
    <n v="6"/>
    <s v="General Pueyrredon"/>
    <n v="6357"/>
    <n v="-3804915"/>
    <n v="-57536848"/>
    <x v="38"/>
    <x v="0"/>
    <x v="0"/>
    <n v="30"/>
    <n v="3000"/>
    <n v="48000"/>
  </r>
  <r>
    <x v="5"/>
    <x v="3"/>
    <x v="7"/>
    <x v="2"/>
    <n v="62"/>
    <s v="San Antonio"/>
    <n v="62077"/>
    <n v="-4079875"/>
    <n v="-64883536"/>
    <x v="18"/>
    <x v="0"/>
    <x v="4"/>
    <n v="30"/>
    <n v="3190"/>
    <n v="51040"/>
  </r>
  <r>
    <x v="5"/>
    <x v="3"/>
    <x v="7"/>
    <x v="2"/>
    <n v="62"/>
    <s v="San Antonio"/>
    <n v="62077"/>
    <n v="-4079875"/>
    <n v="-64883536"/>
    <x v="23"/>
    <x v="0"/>
    <x v="7"/>
    <n v="30"/>
    <n v="3900"/>
    <n v="62400"/>
  </r>
  <r>
    <x v="5"/>
    <x v="1"/>
    <x v="1"/>
    <x v="1"/>
    <n v="94"/>
    <s v="Ushuaia"/>
    <n v="94015"/>
    <n v="-54808106"/>
    <n v="-68304301"/>
    <x v="30"/>
    <x v="0"/>
    <x v="0"/>
    <n v="30"/>
    <n v="2500"/>
    <n v="40000"/>
  </r>
  <r>
    <x v="2"/>
    <x v="3"/>
    <x v="0"/>
    <x v="0"/>
    <n v="6"/>
    <s v="General Pueyrredon"/>
    <n v="6357"/>
    <n v="-3804915"/>
    <n v="-57536848"/>
    <x v="10"/>
    <x v="0"/>
    <x v="0"/>
    <n v="30"/>
    <n v="2100"/>
    <n v="33600"/>
  </r>
  <r>
    <x v="2"/>
    <x v="3"/>
    <x v="0"/>
    <x v="0"/>
    <n v="6"/>
    <s v="General Pueyrredon"/>
    <n v="6357"/>
    <n v="-3804915"/>
    <n v="-57536848"/>
    <x v="10"/>
    <x v="0"/>
    <x v="0"/>
    <n v="30"/>
    <n v="2100"/>
    <n v="33600"/>
  </r>
  <r>
    <x v="2"/>
    <x v="1"/>
    <x v="9"/>
    <x v="4"/>
    <n v="26"/>
    <s v="Biedma"/>
    <n v="26007"/>
    <n v="-42723398"/>
    <n v="-6503362"/>
    <x v="14"/>
    <x v="0"/>
    <x v="0"/>
    <n v="30"/>
    <n v="2900"/>
    <n v="46400"/>
  </r>
  <r>
    <x v="6"/>
    <x v="0"/>
    <x v="0"/>
    <x v="0"/>
    <n v="6"/>
    <s v="General Pueyrredon"/>
    <n v="6357"/>
    <n v="-3804915"/>
    <n v="-57536848"/>
    <x v="28"/>
    <x v="0"/>
    <x v="0"/>
    <n v="30"/>
    <n v="2200"/>
    <n v="35200"/>
  </r>
  <r>
    <x v="6"/>
    <x v="0"/>
    <x v="0"/>
    <x v="0"/>
    <n v="6"/>
    <s v="General Pueyrredon"/>
    <n v="6357"/>
    <n v="-3804915"/>
    <n v="-57536848"/>
    <x v="3"/>
    <x v="0"/>
    <x v="0"/>
    <n v="30"/>
    <n v="2180"/>
    <n v="34880"/>
  </r>
  <r>
    <x v="6"/>
    <x v="2"/>
    <x v="2"/>
    <x v="0"/>
    <n v="6"/>
    <s v="Necochea"/>
    <n v="6581"/>
    <n v="-38576184"/>
    <n v="-58701949"/>
    <x v="10"/>
    <x v="0"/>
    <x v="0"/>
    <n v="30"/>
    <n v="2100"/>
    <n v="33600"/>
  </r>
  <r>
    <x v="6"/>
    <x v="1"/>
    <x v="5"/>
    <x v="3"/>
    <n v="78"/>
    <s v="Deseado"/>
    <n v="78014"/>
    <n v="-47753106"/>
    <n v="-65911745"/>
    <x v="25"/>
    <x v="1"/>
    <x v="8"/>
    <n v="30"/>
    <n v="3299"/>
    <n v="52784"/>
  </r>
  <r>
    <x v="6"/>
    <x v="3"/>
    <x v="7"/>
    <x v="2"/>
    <n v="62"/>
    <s v="San Antonio"/>
    <n v="62077"/>
    <n v="-4079875"/>
    <n v="-64883536"/>
    <x v="39"/>
    <x v="0"/>
    <x v="10"/>
    <n v="30"/>
    <n v="2000"/>
    <n v="32000"/>
  </r>
  <r>
    <x v="4"/>
    <x v="1"/>
    <x v="0"/>
    <x v="0"/>
    <n v="6"/>
    <s v="General Pueyrredon"/>
    <n v="6357"/>
    <n v="-3804915"/>
    <n v="-57536848"/>
    <x v="16"/>
    <x v="0"/>
    <x v="7"/>
    <n v="30"/>
    <n v="3000"/>
    <n v="48000"/>
  </r>
  <r>
    <x v="4"/>
    <x v="2"/>
    <x v="2"/>
    <x v="0"/>
    <n v="6"/>
    <s v="Necochea"/>
    <n v="6581"/>
    <n v="-38576184"/>
    <n v="-58701949"/>
    <x v="34"/>
    <x v="0"/>
    <x v="4"/>
    <n v="30"/>
    <n v="1800"/>
    <n v="28800"/>
  </r>
  <r>
    <x v="4"/>
    <x v="2"/>
    <x v="2"/>
    <x v="0"/>
    <n v="6"/>
    <s v="Necochea"/>
    <n v="6581"/>
    <n v="-38576184"/>
    <n v="-58701949"/>
    <x v="17"/>
    <x v="0"/>
    <x v="0"/>
    <n v="30"/>
    <n v="1700"/>
    <n v="27200"/>
  </r>
  <r>
    <x v="4"/>
    <x v="2"/>
    <x v="2"/>
    <x v="0"/>
    <n v="6"/>
    <s v="Necochea"/>
    <n v="6581"/>
    <n v="-38576184"/>
    <n v="-58701949"/>
    <x v="10"/>
    <x v="0"/>
    <x v="0"/>
    <n v="30"/>
    <n v="2100"/>
    <n v="33600"/>
  </r>
  <r>
    <x v="4"/>
    <x v="2"/>
    <x v="2"/>
    <x v="0"/>
    <n v="6"/>
    <s v="Necochea"/>
    <n v="6581"/>
    <n v="-38576184"/>
    <n v="-58701949"/>
    <x v="8"/>
    <x v="0"/>
    <x v="0"/>
    <n v="30"/>
    <n v="1500"/>
    <n v="24000"/>
  </r>
  <r>
    <x v="4"/>
    <x v="2"/>
    <x v="2"/>
    <x v="0"/>
    <n v="6"/>
    <s v="Necochea"/>
    <n v="6581"/>
    <n v="-38576184"/>
    <n v="-58701949"/>
    <x v="40"/>
    <x v="0"/>
    <x v="0"/>
    <n v="30"/>
    <n v="2200"/>
    <n v="35200"/>
  </r>
  <r>
    <x v="7"/>
    <x v="2"/>
    <x v="4"/>
    <x v="0"/>
    <n v="6"/>
    <s v="sin especificar"/>
    <n v="6999"/>
    <m/>
    <n v="0"/>
    <x v="12"/>
    <x v="0"/>
    <x v="0"/>
    <n v="30"/>
    <n v="2100"/>
    <n v="33600"/>
  </r>
  <r>
    <x v="10"/>
    <x v="2"/>
    <x v="6"/>
    <x v="0"/>
    <n v="6"/>
    <s v="General Lavalle"/>
    <n v="6336"/>
    <n v="-36398453"/>
    <n v="-56946467"/>
    <x v="41"/>
    <x v="0"/>
    <x v="4"/>
    <n v="30"/>
    <n v="2100"/>
    <n v="33600"/>
  </r>
  <r>
    <x v="10"/>
    <x v="2"/>
    <x v="2"/>
    <x v="0"/>
    <n v="6"/>
    <s v="Necochea"/>
    <n v="6581"/>
    <n v="-38576184"/>
    <n v="-58701949"/>
    <x v="32"/>
    <x v="0"/>
    <x v="4"/>
    <n v="30"/>
    <n v="2500"/>
    <n v="40000"/>
  </r>
  <r>
    <x v="9"/>
    <x v="2"/>
    <x v="0"/>
    <x v="0"/>
    <n v="6"/>
    <s v="General Pueyrredon"/>
    <n v="6357"/>
    <n v="-3804915"/>
    <n v="-57536848"/>
    <x v="4"/>
    <x v="0"/>
    <x v="0"/>
    <n v="30"/>
    <n v="2200"/>
    <n v="35200"/>
  </r>
  <r>
    <x v="9"/>
    <x v="1"/>
    <x v="9"/>
    <x v="4"/>
    <n v="26"/>
    <s v="Biedma"/>
    <n v="26007"/>
    <n v="-42723398"/>
    <n v="-6503362"/>
    <x v="28"/>
    <x v="0"/>
    <x v="0"/>
    <n v="30"/>
    <n v="2200"/>
    <n v="35200"/>
  </r>
  <r>
    <x v="9"/>
    <x v="2"/>
    <x v="11"/>
    <x v="0"/>
    <n v="6"/>
    <s v="Castelli"/>
    <n v="6168"/>
    <n v="-35745949"/>
    <n v="-57380561"/>
    <x v="42"/>
    <x v="0"/>
    <x v="4"/>
    <n v="30"/>
    <n v="2300"/>
    <n v="36800"/>
  </r>
  <r>
    <x v="9"/>
    <x v="2"/>
    <x v="7"/>
    <x v="2"/>
    <n v="62"/>
    <s v="San Antonio"/>
    <n v="62077"/>
    <n v="-4079875"/>
    <n v="-64883536"/>
    <x v="43"/>
    <x v="0"/>
    <x v="0"/>
    <n v="30"/>
    <n v="4500"/>
    <n v="72000"/>
  </r>
  <r>
    <x v="0"/>
    <x v="2"/>
    <x v="0"/>
    <x v="0"/>
    <n v="6"/>
    <s v="General Pueyrredon"/>
    <n v="6357"/>
    <n v="-3804915"/>
    <n v="-57536848"/>
    <x v="44"/>
    <x v="0"/>
    <x v="0"/>
    <n v="30"/>
    <n v="2300"/>
    <n v="36800"/>
  </r>
  <r>
    <x v="0"/>
    <x v="2"/>
    <x v="0"/>
    <x v="0"/>
    <n v="6"/>
    <s v="General Pueyrredon"/>
    <n v="6357"/>
    <n v="-3804915"/>
    <n v="-57536848"/>
    <x v="9"/>
    <x v="0"/>
    <x v="4"/>
    <n v="30"/>
    <n v="2500"/>
    <n v="40000"/>
  </r>
  <r>
    <x v="0"/>
    <x v="5"/>
    <x v="5"/>
    <x v="3"/>
    <n v="78"/>
    <s v="Deseado"/>
    <n v="78014"/>
    <n v="-47753106"/>
    <n v="-65911745"/>
    <x v="5"/>
    <x v="0"/>
    <x v="3"/>
    <n v="30"/>
    <n v="2300"/>
    <n v="36800"/>
  </r>
  <r>
    <x v="0"/>
    <x v="2"/>
    <x v="3"/>
    <x v="2"/>
    <n v="62"/>
    <s v="San Antonio"/>
    <n v="62077"/>
    <n v="-40725698"/>
    <n v="-64934194"/>
    <x v="45"/>
    <x v="0"/>
    <x v="4"/>
    <n v="30"/>
    <n v="1500"/>
    <n v="24000"/>
  </r>
  <r>
    <x v="3"/>
    <x v="0"/>
    <x v="5"/>
    <x v="3"/>
    <n v="78"/>
    <s v="Deseado"/>
    <n v="78014"/>
    <n v="-47753106"/>
    <n v="-65911745"/>
    <x v="16"/>
    <x v="0"/>
    <x v="7"/>
    <n v="30"/>
    <n v="3000"/>
    <n v="48000"/>
  </r>
  <r>
    <x v="5"/>
    <x v="1"/>
    <x v="0"/>
    <x v="0"/>
    <n v="6"/>
    <s v="General Pueyrredon"/>
    <n v="6357"/>
    <n v="-3804915"/>
    <n v="-57536848"/>
    <x v="25"/>
    <x v="1"/>
    <x v="8"/>
    <n v="31"/>
    <n v="3299"/>
    <n v="52784"/>
  </r>
  <r>
    <x v="2"/>
    <x v="3"/>
    <x v="0"/>
    <x v="0"/>
    <n v="6"/>
    <s v="General Pueyrredon"/>
    <n v="6357"/>
    <n v="-3804915"/>
    <n v="-57536848"/>
    <x v="6"/>
    <x v="0"/>
    <x v="0"/>
    <n v="31"/>
    <n v="2900"/>
    <n v="46400"/>
  </r>
  <r>
    <x v="6"/>
    <x v="0"/>
    <x v="7"/>
    <x v="2"/>
    <n v="62"/>
    <s v="San Antonio"/>
    <n v="62077"/>
    <n v="-4079875"/>
    <n v="-64883536"/>
    <x v="29"/>
    <x v="0"/>
    <x v="0"/>
    <n v="31"/>
    <n v="2500"/>
    <n v="40000"/>
  </r>
  <r>
    <x v="7"/>
    <x v="2"/>
    <x v="0"/>
    <x v="0"/>
    <n v="6"/>
    <s v="General Pueyrredon"/>
    <n v="6357"/>
    <n v="-3804915"/>
    <n v="-57536848"/>
    <x v="23"/>
    <x v="0"/>
    <x v="7"/>
    <n v="31"/>
    <n v="3900"/>
    <n v="62400"/>
  </r>
  <r>
    <x v="10"/>
    <x v="3"/>
    <x v="0"/>
    <x v="0"/>
    <n v="6"/>
    <s v="General Pueyrredon"/>
    <n v="6357"/>
    <n v="-3804915"/>
    <n v="-57536848"/>
    <x v="43"/>
    <x v="0"/>
    <x v="0"/>
    <n v="31"/>
    <n v="4500"/>
    <n v="72000"/>
  </r>
  <r>
    <x v="8"/>
    <x v="2"/>
    <x v="0"/>
    <x v="0"/>
    <n v="6"/>
    <s v="General Pueyrredon"/>
    <n v="6357"/>
    <n v="-3804915"/>
    <n v="-57536848"/>
    <x v="46"/>
    <x v="1"/>
    <x v="0"/>
    <n v="31"/>
    <n v="3190"/>
    <n v="51040"/>
  </r>
  <r>
    <x v="5"/>
    <x v="6"/>
    <x v="4"/>
    <x v="0"/>
    <n v="6"/>
    <s v="sin especificar"/>
    <n v="6999"/>
    <m/>
    <n v="0"/>
    <x v="25"/>
    <x v="1"/>
    <x v="8"/>
    <n v="32"/>
    <n v="3299"/>
    <n v="52784"/>
  </r>
  <r>
    <x v="5"/>
    <x v="2"/>
    <x v="4"/>
    <x v="0"/>
    <n v="6"/>
    <s v="sin especificar"/>
    <n v="6999"/>
    <m/>
    <n v="0"/>
    <x v="47"/>
    <x v="0"/>
    <x v="0"/>
    <n v="32"/>
    <n v="1900"/>
    <n v="30400"/>
  </r>
  <r>
    <x v="6"/>
    <x v="0"/>
    <x v="0"/>
    <x v="0"/>
    <n v="6"/>
    <s v="General Pueyrredon"/>
    <n v="6357"/>
    <n v="-3804915"/>
    <n v="-57536848"/>
    <x v="43"/>
    <x v="0"/>
    <x v="0"/>
    <n v="32"/>
    <n v="4500"/>
    <n v="72000"/>
  </r>
  <r>
    <x v="6"/>
    <x v="2"/>
    <x v="3"/>
    <x v="2"/>
    <n v="62"/>
    <s v="San Antonio"/>
    <n v="62077"/>
    <n v="-40725698"/>
    <n v="-64934194"/>
    <x v="8"/>
    <x v="0"/>
    <x v="0"/>
    <n v="32"/>
    <n v="1500"/>
    <n v="24000"/>
  </r>
  <r>
    <x v="4"/>
    <x v="0"/>
    <x v="0"/>
    <x v="0"/>
    <n v="6"/>
    <s v="General Pueyrredon"/>
    <n v="6357"/>
    <n v="-3804915"/>
    <n v="-57536848"/>
    <x v="4"/>
    <x v="0"/>
    <x v="0"/>
    <n v="32"/>
    <n v="2200"/>
    <n v="35200"/>
  </r>
  <r>
    <x v="4"/>
    <x v="3"/>
    <x v="3"/>
    <x v="2"/>
    <n v="62"/>
    <s v="San Antonio"/>
    <n v="62077"/>
    <n v="-40725698"/>
    <n v="-64934194"/>
    <x v="45"/>
    <x v="0"/>
    <x v="4"/>
    <n v="32"/>
    <n v="1500"/>
    <n v="24000"/>
  </r>
  <r>
    <x v="4"/>
    <x v="2"/>
    <x v="12"/>
    <x v="0"/>
    <n v="6"/>
    <s v="La Costa"/>
    <n v="6420"/>
    <n v="-36342328"/>
    <n v="-56746143"/>
    <x v="4"/>
    <x v="0"/>
    <x v="0"/>
    <n v="32"/>
    <n v="2200"/>
    <n v="35200"/>
  </r>
  <r>
    <x v="7"/>
    <x v="3"/>
    <x v="3"/>
    <x v="2"/>
    <n v="62"/>
    <s v="San Antonio"/>
    <n v="62077"/>
    <n v="-40725698"/>
    <n v="-64934194"/>
    <x v="45"/>
    <x v="0"/>
    <x v="4"/>
    <n v="32"/>
    <n v="1500"/>
    <n v="24000"/>
  </r>
  <r>
    <x v="10"/>
    <x v="3"/>
    <x v="0"/>
    <x v="0"/>
    <n v="6"/>
    <s v="General Pueyrredon"/>
    <n v="6357"/>
    <n v="-3804915"/>
    <n v="-57536848"/>
    <x v="48"/>
    <x v="0"/>
    <x v="0"/>
    <n v="32"/>
    <n v="3980"/>
    <n v="63680"/>
  </r>
  <r>
    <x v="10"/>
    <x v="0"/>
    <x v="0"/>
    <x v="0"/>
    <n v="6"/>
    <s v="General Pueyrredon"/>
    <n v="6357"/>
    <n v="-3804915"/>
    <n v="-57536848"/>
    <x v="49"/>
    <x v="0"/>
    <x v="0"/>
    <n v="32"/>
    <n v="2100"/>
    <n v="33600"/>
  </r>
  <r>
    <x v="10"/>
    <x v="2"/>
    <x v="0"/>
    <x v="0"/>
    <n v="6"/>
    <s v="General Pueyrredon"/>
    <n v="6357"/>
    <n v="-3804915"/>
    <n v="-57536848"/>
    <x v="50"/>
    <x v="0"/>
    <x v="4"/>
    <n v="32"/>
    <n v="2900"/>
    <n v="46400"/>
  </r>
  <r>
    <x v="10"/>
    <x v="2"/>
    <x v="12"/>
    <x v="0"/>
    <n v="6"/>
    <s v="La Costa"/>
    <n v="6420"/>
    <n v="-36342328"/>
    <n v="-56746143"/>
    <x v="51"/>
    <x v="0"/>
    <x v="4"/>
    <n v="32"/>
    <n v="2300"/>
    <n v="36800"/>
  </r>
  <r>
    <x v="10"/>
    <x v="2"/>
    <x v="12"/>
    <x v="0"/>
    <n v="6"/>
    <s v="La Costa"/>
    <n v="6420"/>
    <n v="-36342328"/>
    <n v="-56746143"/>
    <x v="16"/>
    <x v="0"/>
    <x v="7"/>
    <n v="32"/>
    <n v="3000"/>
    <n v="48000"/>
  </r>
  <r>
    <x v="8"/>
    <x v="0"/>
    <x v="0"/>
    <x v="0"/>
    <n v="6"/>
    <s v="General Pueyrredon"/>
    <n v="6357"/>
    <n v="-3804915"/>
    <n v="-57536848"/>
    <x v="23"/>
    <x v="0"/>
    <x v="7"/>
    <n v="32"/>
    <n v="3900"/>
    <n v="62400"/>
  </r>
  <r>
    <x v="8"/>
    <x v="2"/>
    <x v="2"/>
    <x v="0"/>
    <n v="6"/>
    <s v="Necochea"/>
    <n v="6581"/>
    <n v="-38576184"/>
    <n v="-58701949"/>
    <x v="49"/>
    <x v="0"/>
    <x v="0"/>
    <n v="32"/>
    <n v="2100"/>
    <n v="33600"/>
  </r>
  <r>
    <x v="8"/>
    <x v="5"/>
    <x v="5"/>
    <x v="3"/>
    <n v="78"/>
    <s v="Deseado"/>
    <n v="78014"/>
    <n v="-47753106"/>
    <n v="-65911745"/>
    <x v="5"/>
    <x v="0"/>
    <x v="3"/>
    <n v="32"/>
    <n v="2300"/>
    <n v="36800"/>
  </r>
  <r>
    <x v="8"/>
    <x v="2"/>
    <x v="11"/>
    <x v="0"/>
    <n v="6"/>
    <s v="Castelli"/>
    <n v="6168"/>
    <n v="-35745949"/>
    <n v="-57380561"/>
    <x v="52"/>
    <x v="0"/>
    <x v="0"/>
    <n v="32"/>
    <n v="3500"/>
    <n v="56000"/>
  </r>
  <r>
    <x v="8"/>
    <x v="2"/>
    <x v="3"/>
    <x v="2"/>
    <n v="62"/>
    <s v="San Antonio"/>
    <n v="62077"/>
    <n v="-40725698"/>
    <n v="-64934194"/>
    <x v="16"/>
    <x v="0"/>
    <x v="7"/>
    <n v="32"/>
    <n v="3000"/>
    <n v="48000"/>
  </r>
  <r>
    <x v="9"/>
    <x v="3"/>
    <x v="0"/>
    <x v="0"/>
    <n v="6"/>
    <s v="General Pueyrredon"/>
    <n v="6357"/>
    <n v="-3804915"/>
    <n v="-57536848"/>
    <x v="40"/>
    <x v="0"/>
    <x v="0"/>
    <n v="32"/>
    <n v="2200"/>
    <n v="35200"/>
  </r>
  <r>
    <x v="0"/>
    <x v="3"/>
    <x v="6"/>
    <x v="0"/>
    <n v="6"/>
    <s v="General Lavalle"/>
    <n v="6336"/>
    <n v="-36398453"/>
    <n v="-56946467"/>
    <x v="51"/>
    <x v="0"/>
    <x v="4"/>
    <n v="32"/>
    <n v="2300"/>
    <n v="36800"/>
  </r>
  <r>
    <x v="0"/>
    <x v="1"/>
    <x v="0"/>
    <x v="0"/>
    <n v="6"/>
    <s v="General Pueyrredon"/>
    <n v="6357"/>
    <n v="-3804915"/>
    <n v="-57536848"/>
    <x v="7"/>
    <x v="0"/>
    <x v="0"/>
    <n v="32"/>
    <n v="1900"/>
    <n v="30400"/>
  </r>
  <r>
    <x v="0"/>
    <x v="1"/>
    <x v="0"/>
    <x v="0"/>
    <n v="6"/>
    <s v="General Pueyrredon"/>
    <n v="6357"/>
    <n v="-3804915"/>
    <n v="-57536848"/>
    <x v="7"/>
    <x v="0"/>
    <x v="0"/>
    <n v="32"/>
    <n v="1900"/>
    <n v="30400"/>
  </r>
  <r>
    <x v="0"/>
    <x v="1"/>
    <x v="0"/>
    <x v="0"/>
    <n v="6"/>
    <s v="General Pueyrredon"/>
    <n v="6357"/>
    <n v="-3804915"/>
    <n v="-57536848"/>
    <x v="2"/>
    <x v="0"/>
    <x v="2"/>
    <n v="32"/>
    <n v="2900"/>
    <n v="46400"/>
  </r>
  <r>
    <x v="0"/>
    <x v="1"/>
    <x v="0"/>
    <x v="0"/>
    <n v="6"/>
    <s v="General Pueyrredon"/>
    <n v="6357"/>
    <n v="-3804915"/>
    <n v="-57536848"/>
    <x v="40"/>
    <x v="0"/>
    <x v="0"/>
    <n v="32"/>
    <n v="2200"/>
    <n v="35200"/>
  </r>
  <r>
    <x v="0"/>
    <x v="0"/>
    <x v="0"/>
    <x v="0"/>
    <n v="6"/>
    <s v="General Pueyrredon"/>
    <n v="6357"/>
    <n v="-3804915"/>
    <n v="-57536848"/>
    <x v="50"/>
    <x v="0"/>
    <x v="4"/>
    <n v="32"/>
    <n v="2900"/>
    <n v="46400"/>
  </r>
  <r>
    <x v="0"/>
    <x v="2"/>
    <x v="3"/>
    <x v="2"/>
    <n v="62"/>
    <s v="San Antonio"/>
    <n v="62077"/>
    <n v="-40725698"/>
    <n v="-64934194"/>
    <x v="0"/>
    <x v="0"/>
    <x v="0"/>
    <n v="32"/>
    <n v="1890"/>
    <n v="30240"/>
  </r>
  <r>
    <x v="3"/>
    <x v="0"/>
    <x v="0"/>
    <x v="0"/>
    <n v="6"/>
    <s v="General Pueyrredon"/>
    <n v="6357"/>
    <n v="-3804915"/>
    <n v="-57536848"/>
    <x v="12"/>
    <x v="0"/>
    <x v="0"/>
    <n v="32"/>
    <n v="2100"/>
    <n v="33600"/>
  </r>
  <r>
    <x v="3"/>
    <x v="1"/>
    <x v="1"/>
    <x v="1"/>
    <n v="94"/>
    <s v="Ushuaia"/>
    <n v="94015"/>
    <n v="-54808106"/>
    <n v="-68304301"/>
    <x v="53"/>
    <x v="0"/>
    <x v="0"/>
    <n v="32"/>
    <n v="2200"/>
    <n v="35200"/>
  </r>
  <r>
    <x v="3"/>
    <x v="1"/>
    <x v="1"/>
    <x v="1"/>
    <n v="94"/>
    <s v="Ushuaia"/>
    <n v="94015"/>
    <n v="-54808106"/>
    <n v="-68304301"/>
    <x v="2"/>
    <x v="0"/>
    <x v="2"/>
    <n v="32"/>
    <n v="2900"/>
    <n v="46400"/>
  </r>
  <r>
    <x v="5"/>
    <x v="0"/>
    <x v="0"/>
    <x v="0"/>
    <n v="6"/>
    <s v="General Pueyrredon"/>
    <n v="6357"/>
    <n v="-3804915"/>
    <n v="-57536848"/>
    <x v="23"/>
    <x v="0"/>
    <x v="7"/>
    <n v="33"/>
    <n v="3900"/>
    <n v="62400"/>
  </r>
  <r>
    <x v="2"/>
    <x v="0"/>
    <x v="0"/>
    <x v="0"/>
    <n v="6"/>
    <s v="General Pueyrredon"/>
    <n v="6357"/>
    <n v="-3804915"/>
    <n v="-57536848"/>
    <x v="38"/>
    <x v="0"/>
    <x v="0"/>
    <n v="33"/>
    <n v="3000"/>
    <n v="48000"/>
  </r>
  <r>
    <x v="7"/>
    <x v="3"/>
    <x v="0"/>
    <x v="0"/>
    <n v="6"/>
    <s v="General Pueyrredon"/>
    <n v="6357"/>
    <n v="-3804915"/>
    <n v="-57536848"/>
    <x v="26"/>
    <x v="0"/>
    <x v="9"/>
    <n v="33"/>
    <n v="2000"/>
    <n v="32000"/>
  </r>
  <r>
    <x v="7"/>
    <x v="3"/>
    <x v="0"/>
    <x v="0"/>
    <n v="6"/>
    <s v="General Pueyrredon"/>
    <n v="6357"/>
    <n v="-3804915"/>
    <n v="-57536848"/>
    <x v="49"/>
    <x v="0"/>
    <x v="0"/>
    <n v="33"/>
    <n v="2100"/>
    <n v="33600"/>
  </r>
  <r>
    <x v="9"/>
    <x v="2"/>
    <x v="6"/>
    <x v="0"/>
    <n v="6"/>
    <s v="General Lavalle"/>
    <n v="6336"/>
    <n v="-36398453"/>
    <n v="-56946467"/>
    <x v="23"/>
    <x v="0"/>
    <x v="7"/>
    <n v="33"/>
    <n v="3900"/>
    <n v="62400"/>
  </r>
  <r>
    <x v="0"/>
    <x v="0"/>
    <x v="0"/>
    <x v="0"/>
    <n v="6"/>
    <s v="General Pueyrredon"/>
    <n v="6357"/>
    <n v="-3804915"/>
    <n v="-57536848"/>
    <x v="19"/>
    <x v="0"/>
    <x v="0"/>
    <n v="33"/>
    <n v="1980"/>
    <n v="31680"/>
  </r>
  <r>
    <x v="5"/>
    <x v="3"/>
    <x v="0"/>
    <x v="0"/>
    <n v="6"/>
    <s v="General Pueyrredon"/>
    <n v="6357"/>
    <n v="-3804915"/>
    <n v="-57536848"/>
    <x v="0"/>
    <x v="0"/>
    <x v="0"/>
    <n v="34"/>
    <n v="1890"/>
    <n v="30240"/>
  </r>
  <r>
    <x v="5"/>
    <x v="3"/>
    <x v="4"/>
    <x v="0"/>
    <n v="6"/>
    <s v="sin especificar"/>
    <n v="6999"/>
    <m/>
    <n v="0"/>
    <x v="3"/>
    <x v="0"/>
    <x v="0"/>
    <n v="34"/>
    <n v="2180"/>
    <n v="34880"/>
  </r>
  <r>
    <x v="2"/>
    <x v="3"/>
    <x v="0"/>
    <x v="0"/>
    <n v="6"/>
    <s v="General Pueyrredon"/>
    <n v="6357"/>
    <n v="-3804915"/>
    <n v="-57536848"/>
    <x v="23"/>
    <x v="0"/>
    <x v="7"/>
    <n v="34"/>
    <n v="3900"/>
    <n v="62400"/>
  </r>
  <r>
    <x v="4"/>
    <x v="3"/>
    <x v="0"/>
    <x v="0"/>
    <n v="6"/>
    <s v="General Pueyrredon"/>
    <n v="6357"/>
    <n v="-3804915"/>
    <n v="-57536848"/>
    <x v="34"/>
    <x v="0"/>
    <x v="4"/>
    <n v="34"/>
    <n v="1800"/>
    <n v="28800"/>
  </r>
  <r>
    <x v="10"/>
    <x v="1"/>
    <x v="0"/>
    <x v="0"/>
    <n v="6"/>
    <s v="General Pueyrredon"/>
    <n v="6357"/>
    <n v="-3804915"/>
    <n v="-57536848"/>
    <x v="14"/>
    <x v="0"/>
    <x v="0"/>
    <n v="34"/>
    <n v="2900"/>
    <n v="46400"/>
  </r>
  <r>
    <x v="10"/>
    <x v="1"/>
    <x v="0"/>
    <x v="0"/>
    <n v="6"/>
    <s v="General Pueyrredon"/>
    <n v="6357"/>
    <n v="-3804915"/>
    <n v="-57536848"/>
    <x v="23"/>
    <x v="0"/>
    <x v="7"/>
    <n v="34"/>
    <n v="3900"/>
    <n v="62400"/>
  </r>
  <r>
    <x v="8"/>
    <x v="0"/>
    <x v="0"/>
    <x v="0"/>
    <n v="6"/>
    <s v="General Pueyrredon"/>
    <n v="6357"/>
    <n v="-3804915"/>
    <n v="-57536848"/>
    <x v="26"/>
    <x v="0"/>
    <x v="9"/>
    <n v="34"/>
    <n v="2000"/>
    <n v="32000"/>
  </r>
  <r>
    <x v="8"/>
    <x v="2"/>
    <x v="0"/>
    <x v="0"/>
    <n v="6"/>
    <s v="General Pueyrredon"/>
    <n v="6357"/>
    <n v="-3804915"/>
    <n v="-57536848"/>
    <x v="44"/>
    <x v="0"/>
    <x v="0"/>
    <n v="34"/>
    <n v="2300"/>
    <n v="36800"/>
  </r>
  <r>
    <x v="9"/>
    <x v="2"/>
    <x v="12"/>
    <x v="0"/>
    <n v="6"/>
    <s v="La Costa"/>
    <n v="6420"/>
    <n v="-36342328"/>
    <n v="-56746143"/>
    <x v="10"/>
    <x v="0"/>
    <x v="0"/>
    <n v="34"/>
    <n v="2100"/>
    <n v="33600"/>
  </r>
  <r>
    <x v="1"/>
    <x v="2"/>
    <x v="0"/>
    <x v="0"/>
    <n v="6"/>
    <s v="General Pueyrredon"/>
    <n v="6357"/>
    <n v="-3804915"/>
    <n v="-57536848"/>
    <x v="40"/>
    <x v="0"/>
    <x v="0"/>
    <n v="35"/>
    <n v="2200"/>
    <n v="35200"/>
  </r>
  <r>
    <x v="5"/>
    <x v="2"/>
    <x v="2"/>
    <x v="0"/>
    <n v="6"/>
    <s v="Necochea"/>
    <n v="6581"/>
    <n v="-38576184"/>
    <n v="-58701949"/>
    <x v="40"/>
    <x v="0"/>
    <x v="0"/>
    <n v="35"/>
    <n v="2200"/>
    <n v="35200"/>
  </r>
  <r>
    <x v="5"/>
    <x v="0"/>
    <x v="5"/>
    <x v="3"/>
    <n v="78"/>
    <s v="Deseado"/>
    <n v="78014"/>
    <n v="-47753106"/>
    <n v="-65911745"/>
    <x v="26"/>
    <x v="0"/>
    <x v="9"/>
    <n v="35"/>
    <n v="2000"/>
    <n v="32000"/>
  </r>
  <r>
    <x v="2"/>
    <x v="2"/>
    <x v="13"/>
    <x v="4"/>
    <n v="26"/>
    <s v="Rawson"/>
    <n v="26077"/>
    <n v="-43336741"/>
    <n v="-65061964"/>
    <x v="15"/>
    <x v="2"/>
    <x v="6"/>
    <n v="35"/>
    <n v="3000"/>
    <n v="48000"/>
  </r>
  <r>
    <x v="6"/>
    <x v="0"/>
    <x v="0"/>
    <x v="0"/>
    <n v="6"/>
    <s v="General Pueyrredon"/>
    <n v="6357"/>
    <n v="-3804915"/>
    <n v="-57536848"/>
    <x v="35"/>
    <x v="0"/>
    <x v="0"/>
    <n v="35"/>
    <n v="2200"/>
    <n v="35200"/>
  </r>
  <r>
    <x v="6"/>
    <x v="1"/>
    <x v="9"/>
    <x v="4"/>
    <n v="26"/>
    <s v="Biedma"/>
    <n v="26007"/>
    <n v="-42723398"/>
    <n v="-6503362"/>
    <x v="39"/>
    <x v="0"/>
    <x v="10"/>
    <n v="35"/>
    <n v="2000"/>
    <n v="32000"/>
  </r>
  <r>
    <x v="4"/>
    <x v="3"/>
    <x v="0"/>
    <x v="0"/>
    <n v="6"/>
    <s v="General Pueyrredon"/>
    <n v="6357"/>
    <n v="-3804915"/>
    <n v="-57536848"/>
    <x v="14"/>
    <x v="0"/>
    <x v="0"/>
    <n v="35"/>
    <n v="2900"/>
    <n v="46400"/>
  </r>
  <r>
    <x v="4"/>
    <x v="1"/>
    <x v="9"/>
    <x v="4"/>
    <n v="26"/>
    <s v="Biedma"/>
    <n v="26007"/>
    <n v="-42723398"/>
    <n v="-6503362"/>
    <x v="5"/>
    <x v="0"/>
    <x v="3"/>
    <n v="35"/>
    <n v="2300"/>
    <n v="36800"/>
  </r>
  <r>
    <x v="9"/>
    <x v="0"/>
    <x v="0"/>
    <x v="0"/>
    <n v="6"/>
    <s v="General Pueyrredon"/>
    <n v="6357"/>
    <n v="-3804915"/>
    <n v="-57536848"/>
    <x v="5"/>
    <x v="0"/>
    <x v="3"/>
    <n v="35"/>
    <n v="2300"/>
    <n v="36800"/>
  </r>
  <r>
    <x v="9"/>
    <x v="2"/>
    <x v="12"/>
    <x v="0"/>
    <n v="6"/>
    <s v="La Costa"/>
    <n v="6420"/>
    <n v="-36342328"/>
    <n v="-56746143"/>
    <x v="12"/>
    <x v="0"/>
    <x v="0"/>
    <n v="35"/>
    <n v="2100"/>
    <n v="33600"/>
  </r>
  <r>
    <x v="0"/>
    <x v="5"/>
    <x v="8"/>
    <x v="3"/>
    <n v="78"/>
    <s v="Deseado"/>
    <n v="78014"/>
    <n v="-46436049"/>
    <n v="-67514904"/>
    <x v="5"/>
    <x v="0"/>
    <x v="3"/>
    <n v="35"/>
    <n v="2300"/>
    <n v="36800"/>
  </r>
  <r>
    <x v="0"/>
    <x v="3"/>
    <x v="14"/>
    <x v="4"/>
    <n v="26"/>
    <s v="Escalante"/>
    <n v="26021"/>
    <n v="-45862528"/>
    <n v="-6746664"/>
    <x v="15"/>
    <x v="2"/>
    <x v="6"/>
    <n v="35"/>
    <n v="3000"/>
    <n v="48000"/>
  </r>
  <r>
    <x v="4"/>
    <x v="0"/>
    <x v="5"/>
    <x v="3"/>
    <n v="78"/>
    <s v="Deseado"/>
    <n v="78014"/>
    <n v="-47753106"/>
    <n v="-65911745"/>
    <x v="16"/>
    <x v="0"/>
    <x v="7"/>
    <n v="36"/>
    <n v="3000"/>
    <n v="48000"/>
  </r>
  <r>
    <x v="7"/>
    <x v="3"/>
    <x v="7"/>
    <x v="2"/>
    <n v="62"/>
    <s v="San Antonio"/>
    <n v="62077"/>
    <n v="-4079875"/>
    <n v="-64883536"/>
    <x v="0"/>
    <x v="0"/>
    <x v="0"/>
    <n v="36"/>
    <n v="1890"/>
    <n v="30240"/>
  </r>
  <r>
    <x v="9"/>
    <x v="3"/>
    <x v="0"/>
    <x v="0"/>
    <n v="6"/>
    <s v="General Pueyrredon"/>
    <n v="6357"/>
    <n v="-3804915"/>
    <n v="-57536848"/>
    <x v="12"/>
    <x v="0"/>
    <x v="0"/>
    <n v="36"/>
    <n v="2100"/>
    <n v="33600"/>
  </r>
  <r>
    <x v="9"/>
    <x v="2"/>
    <x v="0"/>
    <x v="0"/>
    <n v="6"/>
    <s v="General Pueyrredon"/>
    <n v="6357"/>
    <n v="-3804915"/>
    <n v="-57536848"/>
    <x v="54"/>
    <x v="0"/>
    <x v="11"/>
    <n v="36"/>
    <n v="3500"/>
    <n v="56000"/>
  </r>
  <r>
    <x v="3"/>
    <x v="0"/>
    <x v="0"/>
    <x v="0"/>
    <n v="6"/>
    <s v="General Pueyrredon"/>
    <n v="6357"/>
    <n v="-3804915"/>
    <n v="-57536848"/>
    <x v="49"/>
    <x v="0"/>
    <x v="0"/>
    <n v="36"/>
    <n v="2100"/>
    <n v="33600"/>
  </r>
  <r>
    <x v="6"/>
    <x v="0"/>
    <x v="14"/>
    <x v="4"/>
    <n v="26"/>
    <s v="Escalante"/>
    <n v="26021"/>
    <n v="-45862528"/>
    <n v="-6746664"/>
    <x v="24"/>
    <x v="0"/>
    <x v="0"/>
    <n v="38"/>
    <n v="2910"/>
    <n v="46560"/>
  </r>
  <r>
    <x v="1"/>
    <x v="0"/>
    <x v="0"/>
    <x v="0"/>
    <n v="6"/>
    <s v="General Pueyrredon"/>
    <n v="6357"/>
    <n v="-3804915"/>
    <n v="-57536848"/>
    <x v="5"/>
    <x v="0"/>
    <x v="3"/>
    <n v="40"/>
    <n v="2300"/>
    <n v="36800"/>
  </r>
  <r>
    <x v="5"/>
    <x v="0"/>
    <x v="0"/>
    <x v="0"/>
    <n v="6"/>
    <s v="General Pueyrredon"/>
    <n v="6357"/>
    <n v="-3804915"/>
    <n v="-57536848"/>
    <x v="29"/>
    <x v="0"/>
    <x v="0"/>
    <n v="40"/>
    <n v="2500"/>
    <n v="40000"/>
  </r>
  <r>
    <x v="5"/>
    <x v="2"/>
    <x v="4"/>
    <x v="0"/>
    <n v="6"/>
    <s v="sin especificar"/>
    <n v="6999"/>
    <m/>
    <n v="0"/>
    <x v="3"/>
    <x v="0"/>
    <x v="0"/>
    <n v="40"/>
    <n v="2180"/>
    <n v="34880"/>
  </r>
  <r>
    <x v="10"/>
    <x v="2"/>
    <x v="6"/>
    <x v="0"/>
    <n v="6"/>
    <s v="General Lavalle"/>
    <n v="6336"/>
    <n v="-36398453"/>
    <n v="-56946467"/>
    <x v="38"/>
    <x v="0"/>
    <x v="0"/>
    <n v="40"/>
    <n v="3000"/>
    <n v="48000"/>
  </r>
  <r>
    <x v="9"/>
    <x v="3"/>
    <x v="0"/>
    <x v="0"/>
    <n v="6"/>
    <s v="General Pueyrredon"/>
    <n v="6357"/>
    <n v="-3804915"/>
    <n v="-57536848"/>
    <x v="23"/>
    <x v="0"/>
    <x v="7"/>
    <n v="40"/>
    <n v="3900"/>
    <n v="62400"/>
  </r>
  <r>
    <x v="9"/>
    <x v="3"/>
    <x v="0"/>
    <x v="0"/>
    <n v="6"/>
    <s v="General Pueyrredon"/>
    <n v="6357"/>
    <n v="-3804915"/>
    <n v="-57536848"/>
    <x v="23"/>
    <x v="0"/>
    <x v="7"/>
    <n v="40"/>
    <n v="3900"/>
    <n v="62400"/>
  </r>
  <r>
    <x v="9"/>
    <x v="2"/>
    <x v="11"/>
    <x v="0"/>
    <n v="6"/>
    <s v="Castelli"/>
    <n v="6168"/>
    <n v="-35745949"/>
    <n v="-57380561"/>
    <x v="51"/>
    <x v="0"/>
    <x v="4"/>
    <n v="43"/>
    <n v="2300"/>
    <n v="36800"/>
  </r>
  <r>
    <x v="9"/>
    <x v="2"/>
    <x v="11"/>
    <x v="0"/>
    <n v="6"/>
    <s v="Castelli"/>
    <n v="6168"/>
    <n v="-35745949"/>
    <n v="-57380561"/>
    <x v="4"/>
    <x v="0"/>
    <x v="0"/>
    <n v="44"/>
    <n v="2200"/>
    <n v="35200"/>
  </r>
  <r>
    <x v="1"/>
    <x v="3"/>
    <x v="3"/>
    <x v="2"/>
    <n v="62"/>
    <s v="San Antonio"/>
    <n v="62077"/>
    <n v="-40725698"/>
    <n v="-64934194"/>
    <x v="8"/>
    <x v="0"/>
    <x v="0"/>
    <n v="45"/>
    <n v="1500"/>
    <n v="24000"/>
  </r>
  <r>
    <x v="5"/>
    <x v="2"/>
    <x v="7"/>
    <x v="2"/>
    <n v="62"/>
    <s v="San Antonio"/>
    <n v="62077"/>
    <n v="-4079875"/>
    <n v="-64883536"/>
    <x v="24"/>
    <x v="0"/>
    <x v="0"/>
    <n v="45"/>
    <n v="2910"/>
    <n v="46560"/>
  </r>
  <r>
    <x v="2"/>
    <x v="0"/>
    <x v="0"/>
    <x v="0"/>
    <n v="6"/>
    <s v="General Pueyrredon"/>
    <n v="6357"/>
    <n v="-3804915"/>
    <n v="-57536848"/>
    <x v="29"/>
    <x v="0"/>
    <x v="0"/>
    <n v="45"/>
    <n v="2500"/>
    <n v="40000"/>
  </r>
  <r>
    <x v="4"/>
    <x v="2"/>
    <x v="4"/>
    <x v="0"/>
    <n v="6"/>
    <s v="sin especificar"/>
    <n v="6999"/>
    <m/>
    <n v="0"/>
    <x v="42"/>
    <x v="0"/>
    <x v="4"/>
    <n v="45"/>
    <n v="2300"/>
    <n v="36800"/>
  </r>
  <r>
    <x v="4"/>
    <x v="2"/>
    <x v="2"/>
    <x v="0"/>
    <n v="6"/>
    <s v="Necochea"/>
    <n v="6581"/>
    <n v="-38576184"/>
    <n v="-58701949"/>
    <x v="49"/>
    <x v="0"/>
    <x v="0"/>
    <n v="47"/>
    <n v="2100"/>
    <n v="33600"/>
  </r>
  <r>
    <x v="1"/>
    <x v="1"/>
    <x v="9"/>
    <x v="4"/>
    <n v="26"/>
    <s v="Biedma"/>
    <n v="26007"/>
    <n v="-42723398"/>
    <n v="-6503362"/>
    <x v="5"/>
    <x v="0"/>
    <x v="3"/>
    <n v="50"/>
    <n v="2300"/>
    <n v="36800"/>
  </r>
  <r>
    <x v="4"/>
    <x v="1"/>
    <x v="0"/>
    <x v="0"/>
    <n v="6"/>
    <s v="General Pueyrredon"/>
    <n v="6357"/>
    <n v="-3804915"/>
    <n v="-57536848"/>
    <x v="26"/>
    <x v="0"/>
    <x v="9"/>
    <n v="50"/>
    <n v="2000"/>
    <n v="32000"/>
  </r>
  <r>
    <x v="4"/>
    <x v="5"/>
    <x v="0"/>
    <x v="0"/>
    <n v="6"/>
    <s v="General Pueyrredon"/>
    <n v="6357"/>
    <n v="-3804915"/>
    <n v="-57536848"/>
    <x v="15"/>
    <x v="2"/>
    <x v="6"/>
    <n v="50"/>
    <n v="3000"/>
    <n v="48000"/>
  </r>
  <r>
    <x v="4"/>
    <x v="5"/>
    <x v="0"/>
    <x v="0"/>
    <n v="6"/>
    <s v="General Pueyrredon"/>
    <n v="6357"/>
    <n v="-3804915"/>
    <n v="-57536848"/>
    <x v="5"/>
    <x v="0"/>
    <x v="3"/>
    <n v="50"/>
    <n v="2300"/>
    <n v="36800"/>
  </r>
  <r>
    <x v="4"/>
    <x v="2"/>
    <x v="2"/>
    <x v="0"/>
    <n v="6"/>
    <s v="Necochea"/>
    <n v="6581"/>
    <n v="-38576184"/>
    <n v="-58701949"/>
    <x v="29"/>
    <x v="0"/>
    <x v="0"/>
    <n v="50"/>
    <n v="2500"/>
    <n v="40000"/>
  </r>
  <r>
    <x v="4"/>
    <x v="2"/>
    <x v="2"/>
    <x v="0"/>
    <n v="6"/>
    <s v="Necochea"/>
    <n v="6581"/>
    <n v="-38576184"/>
    <n v="-58701949"/>
    <x v="48"/>
    <x v="0"/>
    <x v="0"/>
    <n v="50"/>
    <n v="3980"/>
    <n v="63680"/>
  </r>
  <r>
    <x v="7"/>
    <x v="2"/>
    <x v="6"/>
    <x v="0"/>
    <n v="6"/>
    <s v="General Lavalle"/>
    <n v="6336"/>
    <n v="-36398453"/>
    <n v="-56946467"/>
    <x v="9"/>
    <x v="0"/>
    <x v="4"/>
    <n v="50"/>
    <n v="2500"/>
    <n v="40000"/>
  </r>
  <r>
    <x v="7"/>
    <x v="3"/>
    <x v="4"/>
    <x v="0"/>
    <n v="6"/>
    <s v="sin especificar"/>
    <n v="6999"/>
    <m/>
    <n v="0"/>
    <x v="51"/>
    <x v="0"/>
    <x v="4"/>
    <n v="50"/>
    <n v="2300"/>
    <n v="36800"/>
  </r>
  <r>
    <x v="10"/>
    <x v="5"/>
    <x v="9"/>
    <x v="4"/>
    <n v="26"/>
    <s v="Biedma"/>
    <n v="26007"/>
    <n v="-42723398"/>
    <n v="-6503362"/>
    <x v="15"/>
    <x v="2"/>
    <x v="6"/>
    <n v="50"/>
    <n v="3000"/>
    <n v="48000"/>
  </r>
  <r>
    <x v="8"/>
    <x v="5"/>
    <x v="4"/>
    <x v="0"/>
    <n v="6"/>
    <s v="sin especificar"/>
    <n v="6999"/>
    <m/>
    <n v="0"/>
    <x v="15"/>
    <x v="2"/>
    <x v="6"/>
    <n v="50"/>
    <n v="3000"/>
    <n v="48000"/>
  </r>
  <r>
    <x v="9"/>
    <x v="2"/>
    <x v="7"/>
    <x v="2"/>
    <n v="62"/>
    <s v="San Antonio"/>
    <n v="62077"/>
    <n v="-4079875"/>
    <n v="-64883536"/>
    <x v="7"/>
    <x v="0"/>
    <x v="0"/>
    <n v="50"/>
    <n v="1900"/>
    <n v="30400"/>
  </r>
  <r>
    <x v="3"/>
    <x v="3"/>
    <x v="0"/>
    <x v="0"/>
    <n v="6"/>
    <s v="General Pueyrredon"/>
    <n v="6357"/>
    <n v="-3804915"/>
    <n v="-57536848"/>
    <x v="25"/>
    <x v="1"/>
    <x v="8"/>
    <n v="50"/>
    <n v="3299"/>
    <n v="52784"/>
  </r>
  <r>
    <x v="3"/>
    <x v="5"/>
    <x v="9"/>
    <x v="4"/>
    <n v="26"/>
    <s v="Biedma"/>
    <n v="26007"/>
    <n v="-42723398"/>
    <n v="-6503362"/>
    <x v="15"/>
    <x v="2"/>
    <x v="6"/>
    <n v="50"/>
    <n v="3000"/>
    <n v="48000"/>
  </r>
  <r>
    <x v="6"/>
    <x v="3"/>
    <x v="6"/>
    <x v="0"/>
    <n v="6"/>
    <s v="General Lavalle"/>
    <n v="6336"/>
    <n v="-36398453"/>
    <n v="-56946467"/>
    <x v="52"/>
    <x v="0"/>
    <x v="0"/>
    <n v="51"/>
    <n v="3500"/>
    <n v="56000"/>
  </r>
  <r>
    <x v="3"/>
    <x v="0"/>
    <x v="0"/>
    <x v="0"/>
    <n v="6"/>
    <s v="General Pueyrredon"/>
    <n v="6357"/>
    <n v="-3804915"/>
    <n v="-57536848"/>
    <x v="34"/>
    <x v="0"/>
    <x v="4"/>
    <n v="52"/>
    <n v="1800"/>
    <n v="28800"/>
  </r>
  <r>
    <x v="1"/>
    <x v="3"/>
    <x v="3"/>
    <x v="2"/>
    <n v="62"/>
    <s v="San Antonio"/>
    <n v="62077"/>
    <n v="-40725698"/>
    <n v="-64934194"/>
    <x v="7"/>
    <x v="0"/>
    <x v="0"/>
    <n v="53"/>
    <n v="1900"/>
    <n v="30400"/>
  </r>
  <r>
    <x v="8"/>
    <x v="1"/>
    <x v="9"/>
    <x v="4"/>
    <n v="26"/>
    <s v="Biedma"/>
    <n v="26007"/>
    <n v="-42723398"/>
    <n v="-6503362"/>
    <x v="39"/>
    <x v="0"/>
    <x v="10"/>
    <n v="53"/>
    <n v="2000"/>
    <n v="32000"/>
  </r>
  <r>
    <x v="6"/>
    <x v="3"/>
    <x v="6"/>
    <x v="0"/>
    <n v="6"/>
    <s v="General Lavalle"/>
    <n v="6336"/>
    <n v="-36398453"/>
    <n v="-56946467"/>
    <x v="7"/>
    <x v="0"/>
    <x v="0"/>
    <n v="54"/>
    <n v="1900"/>
    <n v="30400"/>
  </r>
  <r>
    <x v="9"/>
    <x v="3"/>
    <x v="6"/>
    <x v="0"/>
    <n v="6"/>
    <s v="General Lavalle"/>
    <n v="6336"/>
    <n v="-36398453"/>
    <n v="-56946467"/>
    <x v="23"/>
    <x v="0"/>
    <x v="7"/>
    <n v="54"/>
    <n v="3900"/>
    <n v="62400"/>
  </r>
  <r>
    <x v="5"/>
    <x v="1"/>
    <x v="0"/>
    <x v="0"/>
    <n v="6"/>
    <s v="General Pueyrredon"/>
    <n v="6357"/>
    <n v="-3804915"/>
    <n v="-57536848"/>
    <x v="5"/>
    <x v="0"/>
    <x v="3"/>
    <n v="55"/>
    <n v="2300"/>
    <n v="36800"/>
  </r>
  <r>
    <x v="10"/>
    <x v="2"/>
    <x v="6"/>
    <x v="0"/>
    <n v="6"/>
    <s v="General Lavalle"/>
    <n v="6336"/>
    <n v="-36398453"/>
    <n v="-56946467"/>
    <x v="8"/>
    <x v="0"/>
    <x v="0"/>
    <n v="55"/>
    <n v="1500"/>
    <n v="24000"/>
  </r>
  <r>
    <x v="10"/>
    <x v="2"/>
    <x v="0"/>
    <x v="0"/>
    <n v="6"/>
    <s v="General Pueyrredon"/>
    <n v="6357"/>
    <n v="-3804915"/>
    <n v="-57536848"/>
    <x v="3"/>
    <x v="0"/>
    <x v="0"/>
    <n v="55"/>
    <n v="2180"/>
    <n v="34880"/>
  </r>
  <r>
    <x v="10"/>
    <x v="2"/>
    <x v="2"/>
    <x v="0"/>
    <n v="6"/>
    <s v="Necochea"/>
    <n v="6581"/>
    <n v="-38576184"/>
    <n v="-58701949"/>
    <x v="49"/>
    <x v="0"/>
    <x v="0"/>
    <n v="55"/>
    <n v="2100"/>
    <n v="33600"/>
  </r>
  <r>
    <x v="8"/>
    <x v="2"/>
    <x v="2"/>
    <x v="0"/>
    <n v="6"/>
    <s v="Necochea"/>
    <n v="6581"/>
    <n v="-38576184"/>
    <n v="-58701949"/>
    <x v="17"/>
    <x v="0"/>
    <x v="0"/>
    <n v="55"/>
    <n v="1700"/>
    <n v="27200"/>
  </r>
  <r>
    <x v="9"/>
    <x v="2"/>
    <x v="6"/>
    <x v="0"/>
    <n v="6"/>
    <s v="General Lavalle"/>
    <n v="6336"/>
    <n v="-36398453"/>
    <n v="-56946467"/>
    <x v="3"/>
    <x v="0"/>
    <x v="0"/>
    <n v="55"/>
    <n v="2180"/>
    <n v="34880"/>
  </r>
  <r>
    <x v="5"/>
    <x v="0"/>
    <x v="0"/>
    <x v="0"/>
    <n v="6"/>
    <s v="General Pueyrredon"/>
    <n v="6357"/>
    <n v="-3804915"/>
    <n v="-57536848"/>
    <x v="4"/>
    <x v="0"/>
    <x v="0"/>
    <n v="58"/>
    <n v="2200"/>
    <n v="35200"/>
  </r>
  <r>
    <x v="4"/>
    <x v="2"/>
    <x v="3"/>
    <x v="2"/>
    <n v="62"/>
    <s v="San Antonio"/>
    <n v="62077"/>
    <n v="-40725698"/>
    <n v="-64934194"/>
    <x v="8"/>
    <x v="0"/>
    <x v="0"/>
    <n v="58"/>
    <n v="1500"/>
    <n v="24000"/>
  </r>
  <r>
    <x v="7"/>
    <x v="1"/>
    <x v="0"/>
    <x v="0"/>
    <n v="6"/>
    <s v="General Pueyrredon"/>
    <n v="6357"/>
    <n v="-3804915"/>
    <n v="-57536848"/>
    <x v="23"/>
    <x v="0"/>
    <x v="7"/>
    <n v="58"/>
    <n v="3900"/>
    <n v="62400"/>
  </r>
  <r>
    <x v="1"/>
    <x v="2"/>
    <x v="0"/>
    <x v="0"/>
    <n v="6"/>
    <s v="General Pueyrredon"/>
    <n v="6357"/>
    <n v="-3804915"/>
    <n v="-57536848"/>
    <x v="11"/>
    <x v="0"/>
    <x v="0"/>
    <n v="60"/>
    <n v="1599"/>
    <n v="25584"/>
  </r>
  <r>
    <x v="1"/>
    <x v="2"/>
    <x v="0"/>
    <x v="0"/>
    <n v="6"/>
    <s v="General Pueyrredon"/>
    <n v="6357"/>
    <n v="-3804915"/>
    <n v="-57536848"/>
    <x v="40"/>
    <x v="0"/>
    <x v="0"/>
    <n v="60"/>
    <n v="2200"/>
    <n v="35200"/>
  </r>
  <r>
    <x v="1"/>
    <x v="6"/>
    <x v="5"/>
    <x v="3"/>
    <n v="78"/>
    <s v="Deseado"/>
    <n v="78014"/>
    <n v="-47753106"/>
    <n v="-65911745"/>
    <x v="25"/>
    <x v="1"/>
    <x v="8"/>
    <n v="60"/>
    <n v="3299"/>
    <n v="52784"/>
  </r>
  <r>
    <x v="1"/>
    <x v="1"/>
    <x v="1"/>
    <x v="1"/>
    <n v="94"/>
    <s v="Ushuaia"/>
    <n v="94015"/>
    <n v="-54808106"/>
    <n v="-68304301"/>
    <x v="53"/>
    <x v="0"/>
    <x v="0"/>
    <n v="60"/>
    <n v="2200"/>
    <n v="35200"/>
  </r>
  <r>
    <x v="1"/>
    <x v="1"/>
    <x v="1"/>
    <x v="1"/>
    <n v="94"/>
    <s v="Ushuaia"/>
    <n v="94015"/>
    <n v="-54808106"/>
    <n v="-68304301"/>
    <x v="55"/>
    <x v="0"/>
    <x v="12"/>
    <n v="60"/>
    <n v="2300"/>
    <n v="36800"/>
  </r>
  <r>
    <x v="5"/>
    <x v="3"/>
    <x v="3"/>
    <x v="2"/>
    <n v="62"/>
    <s v="San Antonio"/>
    <n v="62077"/>
    <n v="-40725698"/>
    <n v="-64934194"/>
    <x v="8"/>
    <x v="0"/>
    <x v="0"/>
    <n v="60"/>
    <n v="1500"/>
    <n v="24000"/>
  </r>
  <r>
    <x v="2"/>
    <x v="2"/>
    <x v="11"/>
    <x v="0"/>
    <n v="6"/>
    <s v="Castelli"/>
    <n v="6168"/>
    <n v="-35745949"/>
    <n v="-57380561"/>
    <x v="42"/>
    <x v="0"/>
    <x v="4"/>
    <n v="60"/>
    <n v="2300"/>
    <n v="36800"/>
  </r>
  <r>
    <x v="6"/>
    <x v="3"/>
    <x v="0"/>
    <x v="0"/>
    <n v="6"/>
    <s v="General Pueyrredon"/>
    <n v="6357"/>
    <n v="-3804915"/>
    <n v="-57536848"/>
    <x v="56"/>
    <x v="0"/>
    <x v="4"/>
    <n v="60"/>
    <n v="1890"/>
    <n v="30240"/>
  </r>
  <r>
    <x v="6"/>
    <x v="0"/>
    <x v="0"/>
    <x v="0"/>
    <n v="6"/>
    <s v="General Pueyrredon"/>
    <n v="6357"/>
    <n v="-3804915"/>
    <n v="-57536848"/>
    <x v="57"/>
    <x v="0"/>
    <x v="0"/>
    <n v="60"/>
    <n v="1900"/>
    <n v="30400"/>
  </r>
  <r>
    <x v="4"/>
    <x v="2"/>
    <x v="6"/>
    <x v="0"/>
    <n v="6"/>
    <s v="General Lavalle"/>
    <n v="6336"/>
    <n v="-36398453"/>
    <n v="-56946467"/>
    <x v="23"/>
    <x v="0"/>
    <x v="7"/>
    <n v="60"/>
    <n v="3900"/>
    <n v="62400"/>
  </r>
  <r>
    <x v="4"/>
    <x v="1"/>
    <x v="0"/>
    <x v="0"/>
    <n v="6"/>
    <s v="General Pueyrredon"/>
    <n v="6357"/>
    <n v="-3804915"/>
    <n v="-57536848"/>
    <x v="1"/>
    <x v="1"/>
    <x v="1"/>
    <n v="60"/>
    <n v="2999"/>
    <n v="47984"/>
  </r>
  <r>
    <x v="4"/>
    <x v="2"/>
    <x v="2"/>
    <x v="0"/>
    <n v="6"/>
    <s v="Necochea"/>
    <n v="6581"/>
    <n v="-38576184"/>
    <n v="-58701949"/>
    <x v="5"/>
    <x v="0"/>
    <x v="3"/>
    <n v="60"/>
    <n v="2300"/>
    <n v="36800"/>
  </r>
  <r>
    <x v="4"/>
    <x v="2"/>
    <x v="2"/>
    <x v="0"/>
    <n v="6"/>
    <s v="Necochea"/>
    <n v="6581"/>
    <n v="-38576184"/>
    <n v="-58701949"/>
    <x v="4"/>
    <x v="0"/>
    <x v="0"/>
    <n v="60"/>
    <n v="2200"/>
    <n v="35200"/>
  </r>
  <r>
    <x v="7"/>
    <x v="3"/>
    <x v="4"/>
    <x v="0"/>
    <n v="6"/>
    <s v="sin especificar"/>
    <n v="6999"/>
    <m/>
    <n v="0"/>
    <x v="12"/>
    <x v="0"/>
    <x v="0"/>
    <n v="60"/>
    <n v="2100"/>
    <n v="33600"/>
  </r>
  <r>
    <x v="7"/>
    <x v="1"/>
    <x v="9"/>
    <x v="4"/>
    <n v="26"/>
    <s v="Biedma"/>
    <n v="26007"/>
    <n v="-42723398"/>
    <n v="-6503362"/>
    <x v="39"/>
    <x v="0"/>
    <x v="10"/>
    <n v="60"/>
    <n v="2000"/>
    <n v="32000"/>
  </r>
  <r>
    <x v="7"/>
    <x v="5"/>
    <x v="9"/>
    <x v="4"/>
    <n v="26"/>
    <s v="Biedma"/>
    <n v="26007"/>
    <n v="-42723398"/>
    <n v="-6503362"/>
    <x v="5"/>
    <x v="0"/>
    <x v="3"/>
    <n v="60"/>
    <n v="2300"/>
    <n v="36800"/>
  </r>
  <r>
    <x v="10"/>
    <x v="3"/>
    <x v="0"/>
    <x v="0"/>
    <n v="6"/>
    <s v="General Pueyrredon"/>
    <n v="6357"/>
    <n v="-3804915"/>
    <n v="-57536848"/>
    <x v="43"/>
    <x v="0"/>
    <x v="0"/>
    <n v="60"/>
    <n v="4500"/>
    <n v="72000"/>
  </r>
  <r>
    <x v="8"/>
    <x v="0"/>
    <x v="0"/>
    <x v="0"/>
    <n v="6"/>
    <s v="General Pueyrredon"/>
    <n v="6357"/>
    <n v="-3804915"/>
    <n v="-57536848"/>
    <x v="34"/>
    <x v="0"/>
    <x v="4"/>
    <n v="60"/>
    <n v="1800"/>
    <n v="28800"/>
  </r>
  <r>
    <x v="8"/>
    <x v="2"/>
    <x v="3"/>
    <x v="2"/>
    <n v="62"/>
    <s v="San Antonio"/>
    <n v="62077"/>
    <n v="-40725698"/>
    <n v="-64934194"/>
    <x v="17"/>
    <x v="0"/>
    <x v="0"/>
    <n v="60"/>
    <n v="1700"/>
    <n v="27200"/>
  </r>
  <r>
    <x v="8"/>
    <x v="1"/>
    <x v="1"/>
    <x v="1"/>
    <n v="94"/>
    <s v="Ushuaia"/>
    <n v="94015"/>
    <n v="-54808106"/>
    <n v="-68304301"/>
    <x v="30"/>
    <x v="0"/>
    <x v="0"/>
    <n v="60"/>
    <n v="2500"/>
    <n v="40000"/>
  </r>
  <r>
    <x v="9"/>
    <x v="0"/>
    <x v="0"/>
    <x v="0"/>
    <n v="6"/>
    <s v="General Pueyrredon"/>
    <n v="6357"/>
    <n v="-3804915"/>
    <n v="-57536848"/>
    <x v="5"/>
    <x v="0"/>
    <x v="3"/>
    <n v="60"/>
    <n v="2300"/>
    <n v="36800"/>
  </r>
  <r>
    <x v="9"/>
    <x v="3"/>
    <x v="4"/>
    <x v="0"/>
    <n v="6"/>
    <s v="sin especificar"/>
    <n v="6999"/>
    <m/>
    <n v="0"/>
    <x v="4"/>
    <x v="0"/>
    <x v="0"/>
    <n v="60"/>
    <n v="2200"/>
    <n v="35200"/>
  </r>
  <r>
    <x v="9"/>
    <x v="2"/>
    <x v="4"/>
    <x v="0"/>
    <n v="6"/>
    <s v="sin especificar"/>
    <n v="6999"/>
    <m/>
    <n v="0"/>
    <x v="8"/>
    <x v="0"/>
    <x v="0"/>
    <n v="60"/>
    <n v="1500"/>
    <n v="24000"/>
  </r>
  <r>
    <x v="9"/>
    <x v="3"/>
    <x v="13"/>
    <x v="4"/>
    <n v="26"/>
    <s v="Rawson"/>
    <n v="26077"/>
    <n v="-43336741"/>
    <n v="-65061964"/>
    <x v="15"/>
    <x v="2"/>
    <x v="6"/>
    <n v="60"/>
    <n v="3000"/>
    <n v="48000"/>
  </r>
  <r>
    <x v="0"/>
    <x v="1"/>
    <x v="0"/>
    <x v="0"/>
    <n v="6"/>
    <s v="General Pueyrredon"/>
    <n v="6357"/>
    <n v="-3804915"/>
    <n v="-57536848"/>
    <x v="10"/>
    <x v="0"/>
    <x v="0"/>
    <n v="60"/>
    <n v="2100"/>
    <n v="33600"/>
  </r>
  <r>
    <x v="0"/>
    <x v="2"/>
    <x v="11"/>
    <x v="0"/>
    <n v="6"/>
    <s v="Castelli"/>
    <n v="6168"/>
    <n v="-35745949"/>
    <n v="-57380561"/>
    <x v="42"/>
    <x v="0"/>
    <x v="4"/>
    <n v="60"/>
    <n v="2300"/>
    <n v="36800"/>
  </r>
  <r>
    <x v="4"/>
    <x v="3"/>
    <x v="7"/>
    <x v="2"/>
    <n v="62"/>
    <s v="San Antonio"/>
    <n v="62077"/>
    <n v="-4079875"/>
    <n v="-64883536"/>
    <x v="24"/>
    <x v="0"/>
    <x v="0"/>
    <n v="61"/>
    <n v="2910"/>
    <n v="46560"/>
  </r>
  <r>
    <x v="4"/>
    <x v="2"/>
    <x v="0"/>
    <x v="0"/>
    <n v="6"/>
    <s v="General Pueyrredon"/>
    <n v="6357"/>
    <n v="-3804915"/>
    <n v="-57536848"/>
    <x v="23"/>
    <x v="0"/>
    <x v="7"/>
    <n v="62"/>
    <n v="3900"/>
    <n v="62400"/>
  </r>
  <r>
    <x v="8"/>
    <x v="2"/>
    <x v="6"/>
    <x v="0"/>
    <n v="6"/>
    <s v="General Lavalle"/>
    <n v="6336"/>
    <n v="-36398453"/>
    <n v="-56946467"/>
    <x v="8"/>
    <x v="0"/>
    <x v="0"/>
    <n v="62"/>
    <n v="1500"/>
    <n v="24000"/>
  </r>
  <r>
    <x v="6"/>
    <x v="3"/>
    <x v="6"/>
    <x v="0"/>
    <n v="6"/>
    <s v="General Lavalle"/>
    <n v="6336"/>
    <n v="-36398453"/>
    <n v="-56946467"/>
    <x v="23"/>
    <x v="0"/>
    <x v="7"/>
    <n v="63"/>
    <n v="3900"/>
    <n v="62400"/>
  </r>
  <r>
    <x v="1"/>
    <x v="2"/>
    <x v="0"/>
    <x v="0"/>
    <n v="6"/>
    <s v="General Pueyrredon"/>
    <n v="6357"/>
    <n v="-3804915"/>
    <n v="-57536848"/>
    <x v="7"/>
    <x v="0"/>
    <x v="0"/>
    <n v="64"/>
    <n v="1900"/>
    <n v="30400"/>
  </r>
  <r>
    <x v="2"/>
    <x v="3"/>
    <x v="15"/>
    <x v="0"/>
    <n v="6"/>
    <s v="Coronel de Marina Leonardo Rosales"/>
    <n v="6182"/>
    <n v="-3889977"/>
    <n v="-62079012"/>
    <x v="58"/>
    <x v="2"/>
    <x v="0"/>
    <n v="64"/>
    <n v="3000"/>
    <n v="48000"/>
  </r>
  <r>
    <x v="2"/>
    <x v="3"/>
    <x v="7"/>
    <x v="2"/>
    <n v="62"/>
    <s v="San Antonio"/>
    <n v="62077"/>
    <n v="-4079875"/>
    <n v="-64883536"/>
    <x v="24"/>
    <x v="0"/>
    <x v="0"/>
    <n v="64"/>
    <n v="2910"/>
    <n v="46560"/>
  </r>
  <r>
    <x v="6"/>
    <x v="2"/>
    <x v="3"/>
    <x v="2"/>
    <n v="62"/>
    <s v="San Antonio"/>
    <n v="62077"/>
    <n v="-40725698"/>
    <n v="-64934194"/>
    <x v="5"/>
    <x v="0"/>
    <x v="3"/>
    <n v="64"/>
    <n v="2300"/>
    <n v="36800"/>
  </r>
  <r>
    <x v="4"/>
    <x v="3"/>
    <x v="3"/>
    <x v="2"/>
    <n v="62"/>
    <s v="San Antonio"/>
    <n v="62077"/>
    <n v="-40725698"/>
    <n v="-64934194"/>
    <x v="15"/>
    <x v="2"/>
    <x v="6"/>
    <n v="64"/>
    <n v="3000"/>
    <n v="48000"/>
  </r>
  <r>
    <x v="10"/>
    <x v="0"/>
    <x v="0"/>
    <x v="0"/>
    <n v="6"/>
    <s v="General Pueyrredon"/>
    <n v="6357"/>
    <n v="-3804915"/>
    <n v="-57536848"/>
    <x v="19"/>
    <x v="0"/>
    <x v="0"/>
    <n v="64"/>
    <n v="1980"/>
    <n v="31680"/>
  </r>
  <r>
    <x v="10"/>
    <x v="3"/>
    <x v="9"/>
    <x v="4"/>
    <n v="26"/>
    <s v="Biedma"/>
    <n v="26007"/>
    <n v="-42723398"/>
    <n v="-6503362"/>
    <x v="15"/>
    <x v="2"/>
    <x v="6"/>
    <n v="64"/>
    <n v="3000"/>
    <n v="48000"/>
  </r>
  <r>
    <x v="10"/>
    <x v="2"/>
    <x v="12"/>
    <x v="0"/>
    <n v="6"/>
    <s v="La Costa"/>
    <n v="6420"/>
    <n v="-36342328"/>
    <n v="-56746143"/>
    <x v="52"/>
    <x v="0"/>
    <x v="0"/>
    <n v="64"/>
    <n v="3500"/>
    <n v="56000"/>
  </r>
  <r>
    <x v="8"/>
    <x v="1"/>
    <x v="0"/>
    <x v="0"/>
    <n v="6"/>
    <s v="General Pueyrredon"/>
    <n v="6357"/>
    <n v="-3804915"/>
    <n v="-57536848"/>
    <x v="14"/>
    <x v="0"/>
    <x v="0"/>
    <n v="64"/>
    <n v="2900"/>
    <n v="46400"/>
  </r>
  <r>
    <x v="8"/>
    <x v="2"/>
    <x v="3"/>
    <x v="2"/>
    <n v="62"/>
    <s v="San Antonio"/>
    <n v="62077"/>
    <n v="-40725698"/>
    <n v="-64934194"/>
    <x v="29"/>
    <x v="0"/>
    <x v="0"/>
    <n v="64"/>
    <n v="2500"/>
    <n v="40000"/>
  </r>
  <r>
    <x v="9"/>
    <x v="3"/>
    <x v="11"/>
    <x v="0"/>
    <n v="6"/>
    <s v="Castelli"/>
    <n v="6168"/>
    <n v="-35745949"/>
    <n v="-57380561"/>
    <x v="12"/>
    <x v="0"/>
    <x v="0"/>
    <n v="64"/>
    <n v="2100"/>
    <n v="33600"/>
  </r>
  <r>
    <x v="9"/>
    <x v="2"/>
    <x v="11"/>
    <x v="0"/>
    <n v="6"/>
    <s v="Castelli"/>
    <n v="6168"/>
    <n v="-35745949"/>
    <n v="-57380561"/>
    <x v="8"/>
    <x v="0"/>
    <x v="0"/>
    <n v="64"/>
    <n v="1500"/>
    <n v="24000"/>
  </r>
  <r>
    <x v="0"/>
    <x v="1"/>
    <x v="0"/>
    <x v="0"/>
    <n v="6"/>
    <s v="General Pueyrredon"/>
    <n v="6357"/>
    <n v="-3804915"/>
    <n v="-57536848"/>
    <x v="29"/>
    <x v="0"/>
    <x v="0"/>
    <n v="64"/>
    <n v="2500"/>
    <n v="40000"/>
  </r>
  <r>
    <x v="0"/>
    <x v="0"/>
    <x v="0"/>
    <x v="0"/>
    <n v="6"/>
    <s v="General Pueyrredon"/>
    <n v="6357"/>
    <n v="-3804915"/>
    <n v="-57536848"/>
    <x v="39"/>
    <x v="0"/>
    <x v="10"/>
    <n v="64"/>
    <n v="2000"/>
    <n v="32000"/>
  </r>
  <r>
    <x v="0"/>
    <x v="2"/>
    <x v="12"/>
    <x v="0"/>
    <n v="6"/>
    <s v="La Costa"/>
    <n v="6420"/>
    <n v="-36342328"/>
    <n v="-56746143"/>
    <x v="51"/>
    <x v="0"/>
    <x v="4"/>
    <n v="64"/>
    <n v="2300"/>
    <n v="36800"/>
  </r>
  <r>
    <x v="3"/>
    <x v="5"/>
    <x v="5"/>
    <x v="3"/>
    <n v="78"/>
    <s v="Deseado"/>
    <n v="78014"/>
    <n v="-47753106"/>
    <n v="-65911745"/>
    <x v="15"/>
    <x v="2"/>
    <x v="6"/>
    <n v="64"/>
    <n v="3000"/>
    <n v="48000"/>
  </r>
  <r>
    <x v="1"/>
    <x v="2"/>
    <x v="2"/>
    <x v="0"/>
    <n v="6"/>
    <s v="Necochea"/>
    <n v="6581"/>
    <n v="-38576184"/>
    <n v="-58701949"/>
    <x v="23"/>
    <x v="0"/>
    <x v="7"/>
    <n v="65"/>
    <n v="3900"/>
    <n v="62400"/>
  </r>
  <r>
    <x v="1"/>
    <x v="0"/>
    <x v="0"/>
    <x v="0"/>
    <n v="6"/>
    <s v="General Pueyrredon"/>
    <n v="6357"/>
    <n v="-3804915"/>
    <n v="-57536848"/>
    <x v="59"/>
    <x v="0"/>
    <x v="4"/>
    <n v="66"/>
    <n v="2100"/>
    <n v="33600"/>
  </r>
  <r>
    <x v="2"/>
    <x v="0"/>
    <x v="0"/>
    <x v="0"/>
    <n v="6"/>
    <s v="General Pueyrredon"/>
    <n v="6357"/>
    <n v="-3804915"/>
    <n v="-57536848"/>
    <x v="49"/>
    <x v="0"/>
    <x v="0"/>
    <n v="66"/>
    <n v="2100"/>
    <n v="33600"/>
  </r>
  <r>
    <x v="0"/>
    <x v="0"/>
    <x v="0"/>
    <x v="0"/>
    <n v="6"/>
    <s v="General Pueyrredon"/>
    <n v="6357"/>
    <n v="-3804915"/>
    <n v="-57536848"/>
    <x v="26"/>
    <x v="0"/>
    <x v="9"/>
    <n v="66"/>
    <n v="2000"/>
    <n v="32000"/>
  </r>
  <r>
    <x v="2"/>
    <x v="2"/>
    <x v="0"/>
    <x v="0"/>
    <n v="6"/>
    <s v="General Pueyrredon"/>
    <n v="6357"/>
    <n v="-3804915"/>
    <n v="-57536848"/>
    <x v="40"/>
    <x v="0"/>
    <x v="0"/>
    <n v="68"/>
    <n v="2200"/>
    <n v="35200"/>
  </r>
  <r>
    <x v="4"/>
    <x v="0"/>
    <x v="7"/>
    <x v="2"/>
    <n v="62"/>
    <s v="San Antonio"/>
    <n v="62077"/>
    <n v="-4079875"/>
    <n v="-64883536"/>
    <x v="43"/>
    <x v="0"/>
    <x v="0"/>
    <n v="68"/>
    <n v="4500"/>
    <n v="72000"/>
  </r>
  <r>
    <x v="7"/>
    <x v="3"/>
    <x v="0"/>
    <x v="0"/>
    <n v="6"/>
    <s v="General Pueyrredon"/>
    <n v="6357"/>
    <n v="-3804915"/>
    <n v="-57536848"/>
    <x v="7"/>
    <x v="0"/>
    <x v="0"/>
    <n v="68"/>
    <n v="1900"/>
    <n v="30400"/>
  </r>
  <r>
    <x v="3"/>
    <x v="0"/>
    <x v="0"/>
    <x v="0"/>
    <n v="6"/>
    <s v="General Pueyrredon"/>
    <n v="6357"/>
    <n v="-3804915"/>
    <n v="-57536848"/>
    <x v="38"/>
    <x v="0"/>
    <x v="0"/>
    <n v="68"/>
    <n v="3000"/>
    <n v="48000"/>
  </r>
  <r>
    <x v="1"/>
    <x v="0"/>
    <x v="5"/>
    <x v="3"/>
    <n v="78"/>
    <s v="Deseado"/>
    <n v="78014"/>
    <n v="-47753106"/>
    <n v="-65911745"/>
    <x v="16"/>
    <x v="0"/>
    <x v="7"/>
    <n v="70"/>
    <n v="3000"/>
    <n v="48000"/>
  </r>
  <r>
    <x v="5"/>
    <x v="2"/>
    <x v="2"/>
    <x v="0"/>
    <n v="6"/>
    <s v="Necochea"/>
    <n v="6581"/>
    <n v="-38576184"/>
    <n v="-58701949"/>
    <x v="49"/>
    <x v="0"/>
    <x v="0"/>
    <n v="70"/>
    <n v="2100"/>
    <n v="33600"/>
  </r>
  <r>
    <x v="5"/>
    <x v="1"/>
    <x v="1"/>
    <x v="1"/>
    <n v="94"/>
    <s v="Ushuaia"/>
    <n v="94015"/>
    <n v="-54808106"/>
    <n v="-68304301"/>
    <x v="53"/>
    <x v="0"/>
    <x v="0"/>
    <n v="70"/>
    <n v="2200"/>
    <n v="35200"/>
  </r>
  <r>
    <x v="6"/>
    <x v="0"/>
    <x v="0"/>
    <x v="0"/>
    <n v="6"/>
    <s v="General Pueyrredon"/>
    <n v="6357"/>
    <n v="-3804915"/>
    <n v="-57536848"/>
    <x v="40"/>
    <x v="0"/>
    <x v="0"/>
    <n v="70"/>
    <n v="2200"/>
    <n v="35200"/>
  </r>
  <r>
    <x v="4"/>
    <x v="1"/>
    <x v="0"/>
    <x v="0"/>
    <n v="6"/>
    <s v="General Pueyrredon"/>
    <n v="6357"/>
    <n v="-3804915"/>
    <n v="-57536848"/>
    <x v="6"/>
    <x v="0"/>
    <x v="0"/>
    <n v="70"/>
    <n v="2900"/>
    <n v="46400"/>
  </r>
  <r>
    <x v="7"/>
    <x v="2"/>
    <x v="6"/>
    <x v="0"/>
    <n v="6"/>
    <s v="General Lavalle"/>
    <n v="6336"/>
    <n v="-36398453"/>
    <n v="-56946467"/>
    <x v="59"/>
    <x v="0"/>
    <x v="4"/>
    <n v="70"/>
    <n v="2100"/>
    <n v="33600"/>
  </r>
  <r>
    <x v="10"/>
    <x v="2"/>
    <x v="4"/>
    <x v="0"/>
    <n v="6"/>
    <s v="sin especificar"/>
    <n v="6999"/>
    <m/>
    <n v="0"/>
    <x v="41"/>
    <x v="0"/>
    <x v="4"/>
    <n v="70"/>
    <n v="2100"/>
    <n v="33600"/>
  </r>
  <r>
    <x v="8"/>
    <x v="3"/>
    <x v="0"/>
    <x v="0"/>
    <n v="6"/>
    <s v="General Pueyrredon"/>
    <n v="6357"/>
    <n v="-3804915"/>
    <n v="-57536848"/>
    <x v="43"/>
    <x v="0"/>
    <x v="0"/>
    <n v="70"/>
    <n v="4500"/>
    <n v="72000"/>
  </r>
  <r>
    <x v="8"/>
    <x v="2"/>
    <x v="2"/>
    <x v="0"/>
    <n v="6"/>
    <s v="Necochea"/>
    <n v="6581"/>
    <n v="-38576184"/>
    <n v="-58701949"/>
    <x v="40"/>
    <x v="0"/>
    <x v="0"/>
    <n v="70"/>
    <n v="2200"/>
    <n v="35200"/>
  </r>
  <r>
    <x v="8"/>
    <x v="2"/>
    <x v="4"/>
    <x v="0"/>
    <n v="6"/>
    <s v="sin especificar"/>
    <n v="6999"/>
    <m/>
    <n v="0"/>
    <x v="34"/>
    <x v="0"/>
    <x v="4"/>
    <n v="70"/>
    <n v="1800"/>
    <n v="28800"/>
  </r>
  <r>
    <x v="9"/>
    <x v="1"/>
    <x v="0"/>
    <x v="0"/>
    <n v="6"/>
    <s v="General Pueyrredon"/>
    <n v="6357"/>
    <n v="-3804915"/>
    <n v="-57536848"/>
    <x v="38"/>
    <x v="0"/>
    <x v="0"/>
    <n v="70"/>
    <n v="3000"/>
    <n v="48000"/>
  </r>
  <r>
    <x v="0"/>
    <x v="2"/>
    <x v="6"/>
    <x v="0"/>
    <n v="6"/>
    <s v="General Lavalle"/>
    <n v="6336"/>
    <n v="-36398453"/>
    <n v="-56946467"/>
    <x v="24"/>
    <x v="0"/>
    <x v="0"/>
    <n v="70"/>
    <n v="2910"/>
    <n v="46560"/>
  </r>
  <r>
    <x v="0"/>
    <x v="5"/>
    <x v="0"/>
    <x v="0"/>
    <n v="6"/>
    <s v="General Pueyrredon"/>
    <n v="6357"/>
    <n v="-3804915"/>
    <n v="-57536848"/>
    <x v="5"/>
    <x v="0"/>
    <x v="3"/>
    <n v="70"/>
    <n v="2300"/>
    <n v="36800"/>
  </r>
  <r>
    <x v="0"/>
    <x v="2"/>
    <x v="11"/>
    <x v="0"/>
    <n v="6"/>
    <s v="Castelli"/>
    <n v="6168"/>
    <n v="-35745949"/>
    <n v="-57380561"/>
    <x v="9"/>
    <x v="0"/>
    <x v="4"/>
    <n v="70"/>
    <n v="2500"/>
    <n v="40000"/>
  </r>
  <r>
    <x v="0"/>
    <x v="2"/>
    <x v="3"/>
    <x v="2"/>
    <n v="62"/>
    <s v="San Antonio"/>
    <n v="62077"/>
    <n v="-40725698"/>
    <n v="-64934194"/>
    <x v="5"/>
    <x v="0"/>
    <x v="3"/>
    <n v="70"/>
    <n v="2300"/>
    <n v="36800"/>
  </r>
  <r>
    <x v="2"/>
    <x v="2"/>
    <x v="4"/>
    <x v="0"/>
    <n v="6"/>
    <s v="sin especificar"/>
    <n v="6999"/>
    <m/>
    <n v="0"/>
    <x v="7"/>
    <x v="0"/>
    <x v="0"/>
    <n v="71"/>
    <n v="1900"/>
    <n v="30400"/>
  </r>
  <r>
    <x v="1"/>
    <x v="3"/>
    <x v="3"/>
    <x v="2"/>
    <n v="62"/>
    <s v="San Antonio"/>
    <n v="62077"/>
    <n v="-40725698"/>
    <n v="-64934194"/>
    <x v="16"/>
    <x v="0"/>
    <x v="7"/>
    <n v="72"/>
    <n v="3000"/>
    <n v="48000"/>
  </r>
  <r>
    <x v="4"/>
    <x v="3"/>
    <x v="0"/>
    <x v="0"/>
    <n v="6"/>
    <s v="General Pueyrredon"/>
    <n v="6357"/>
    <n v="-3804915"/>
    <n v="-57536848"/>
    <x v="32"/>
    <x v="0"/>
    <x v="4"/>
    <n v="72"/>
    <n v="2500"/>
    <n v="40000"/>
  </r>
  <r>
    <x v="1"/>
    <x v="0"/>
    <x v="14"/>
    <x v="4"/>
    <n v="26"/>
    <s v="Escalante"/>
    <n v="26021"/>
    <n v="-45862528"/>
    <n v="-6746664"/>
    <x v="5"/>
    <x v="0"/>
    <x v="3"/>
    <n v="75"/>
    <n v="2300"/>
    <n v="36800"/>
  </r>
  <r>
    <x v="6"/>
    <x v="3"/>
    <x v="8"/>
    <x v="3"/>
    <n v="78"/>
    <s v="Deseado"/>
    <n v="78014"/>
    <n v="-46436049"/>
    <n v="-67514904"/>
    <x v="23"/>
    <x v="0"/>
    <x v="7"/>
    <n v="78"/>
    <n v="3900"/>
    <n v="62400"/>
  </r>
  <r>
    <x v="5"/>
    <x v="0"/>
    <x v="5"/>
    <x v="3"/>
    <n v="78"/>
    <s v="Deseado"/>
    <n v="78014"/>
    <n v="-47753106"/>
    <n v="-65911745"/>
    <x v="25"/>
    <x v="1"/>
    <x v="8"/>
    <n v="80"/>
    <n v="3299"/>
    <n v="52784"/>
  </r>
  <r>
    <x v="2"/>
    <x v="0"/>
    <x v="0"/>
    <x v="0"/>
    <n v="6"/>
    <s v="General Pueyrredon"/>
    <n v="6357"/>
    <n v="-3804915"/>
    <n v="-57536848"/>
    <x v="8"/>
    <x v="0"/>
    <x v="0"/>
    <n v="80"/>
    <n v="1500"/>
    <n v="24000"/>
  </r>
  <r>
    <x v="2"/>
    <x v="0"/>
    <x v="0"/>
    <x v="0"/>
    <n v="6"/>
    <s v="General Pueyrredon"/>
    <n v="6357"/>
    <n v="-3804915"/>
    <n v="-57536848"/>
    <x v="9"/>
    <x v="0"/>
    <x v="4"/>
    <n v="80"/>
    <n v="2500"/>
    <n v="40000"/>
  </r>
  <r>
    <x v="6"/>
    <x v="3"/>
    <x v="0"/>
    <x v="0"/>
    <n v="6"/>
    <s v="General Pueyrredon"/>
    <n v="6357"/>
    <n v="-3804915"/>
    <n v="-57536848"/>
    <x v="0"/>
    <x v="0"/>
    <x v="0"/>
    <n v="80"/>
    <n v="1890"/>
    <n v="30240"/>
  </r>
  <r>
    <x v="6"/>
    <x v="1"/>
    <x v="9"/>
    <x v="4"/>
    <n v="26"/>
    <s v="Biedma"/>
    <n v="26007"/>
    <n v="-42723398"/>
    <n v="-6503362"/>
    <x v="53"/>
    <x v="0"/>
    <x v="0"/>
    <n v="80"/>
    <n v="2200"/>
    <n v="35200"/>
  </r>
  <r>
    <x v="6"/>
    <x v="3"/>
    <x v="3"/>
    <x v="2"/>
    <n v="62"/>
    <s v="San Antonio"/>
    <n v="62077"/>
    <n v="-40725698"/>
    <n v="-64934194"/>
    <x v="43"/>
    <x v="0"/>
    <x v="0"/>
    <n v="80"/>
    <n v="4500"/>
    <n v="72000"/>
  </r>
  <r>
    <x v="4"/>
    <x v="0"/>
    <x v="0"/>
    <x v="0"/>
    <n v="6"/>
    <s v="General Pueyrredon"/>
    <n v="6357"/>
    <n v="-3804915"/>
    <n v="-57536848"/>
    <x v="25"/>
    <x v="1"/>
    <x v="8"/>
    <n v="80"/>
    <n v="3299"/>
    <n v="52784"/>
  </r>
  <r>
    <x v="4"/>
    <x v="0"/>
    <x v="0"/>
    <x v="0"/>
    <n v="6"/>
    <s v="General Pueyrredon"/>
    <n v="6357"/>
    <n v="-3804915"/>
    <n v="-57536848"/>
    <x v="26"/>
    <x v="0"/>
    <x v="9"/>
    <n v="80"/>
    <n v="2000"/>
    <n v="32000"/>
  </r>
  <r>
    <x v="10"/>
    <x v="2"/>
    <x v="2"/>
    <x v="0"/>
    <n v="6"/>
    <s v="Necochea"/>
    <n v="6581"/>
    <n v="-38576184"/>
    <n v="-58701949"/>
    <x v="43"/>
    <x v="0"/>
    <x v="0"/>
    <n v="80"/>
    <n v="4500"/>
    <n v="72000"/>
  </r>
  <r>
    <x v="10"/>
    <x v="3"/>
    <x v="4"/>
    <x v="0"/>
    <n v="6"/>
    <s v="sin especificar"/>
    <n v="6999"/>
    <m/>
    <n v="0"/>
    <x v="0"/>
    <x v="0"/>
    <x v="0"/>
    <n v="80"/>
    <n v="1890"/>
    <n v="30240"/>
  </r>
  <r>
    <x v="9"/>
    <x v="2"/>
    <x v="6"/>
    <x v="0"/>
    <n v="6"/>
    <s v="General Lavalle"/>
    <n v="6336"/>
    <n v="-36398453"/>
    <n v="-56946467"/>
    <x v="35"/>
    <x v="0"/>
    <x v="0"/>
    <n v="80"/>
    <n v="2200"/>
    <n v="35200"/>
  </r>
  <r>
    <x v="9"/>
    <x v="3"/>
    <x v="0"/>
    <x v="0"/>
    <n v="6"/>
    <s v="General Pueyrredon"/>
    <n v="6357"/>
    <n v="-3804915"/>
    <n v="-57536848"/>
    <x v="43"/>
    <x v="0"/>
    <x v="0"/>
    <n v="80"/>
    <n v="4500"/>
    <n v="72000"/>
  </r>
  <r>
    <x v="9"/>
    <x v="3"/>
    <x v="0"/>
    <x v="0"/>
    <n v="6"/>
    <s v="General Pueyrredon"/>
    <n v="6357"/>
    <n v="-3804915"/>
    <n v="-57536848"/>
    <x v="43"/>
    <x v="0"/>
    <x v="0"/>
    <n v="80"/>
    <n v="4500"/>
    <n v="72000"/>
  </r>
  <r>
    <x v="9"/>
    <x v="2"/>
    <x v="7"/>
    <x v="2"/>
    <n v="62"/>
    <s v="San Antonio"/>
    <n v="62077"/>
    <n v="-4079875"/>
    <n v="-64883536"/>
    <x v="25"/>
    <x v="1"/>
    <x v="8"/>
    <n v="80"/>
    <n v="3299"/>
    <n v="52784"/>
  </r>
  <r>
    <x v="9"/>
    <x v="2"/>
    <x v="7"/>
    <x v="2"/>
    <n v="62"/>
    <s v="San Antonio"/>
    <n v="62077"/>
    <n v="-4079875"/>
    <n v="-64883536"/>
    <x v="17"/>
    <x v="0"/>
    <x v="0"/>
    <n v="80"/>
    <n v="1700"/>
    <n v="27200"/>
  </r>
  <r>
    <x v="9"/>
    <x v="3"/>
    <x v="0"/>
    <x v="0"/>
    <n v="6"/>
    <s v="General Pueyrredon"/>
    <n v="6357"/>
    <n v="-3804915"/>
    <n v="-57536848"/>
    <x v="40"/>
    <x v="0"/>
    <x v="0"/>
    <n v="84"/>
    <n v="2200"/>
    <n v="35200"/>
  </r>
  <r>
    <x v="9"/>
    <x v="2"/>
    <x v="11"/>
    <x v="0"/>
    <n v="6"/>
    <s v="Castelli"/>
    <n v="6168"/>
    <n v="-35745949"/>
    <n v="-57380561"/>
    <x v="47"/>
    <x v="0"/>
    <x v="0"/>
    <n v="84"/>
    <n v="1900"/>
    <n v="30400"/>
  </r>
  <r>
    <x v="3"/>
    <x v="0"/>
    <x v="0"/>
    <x v="0"/>
    <n v="6"/>
    <s v="General Pueyrredon"/>
    <n v="6357"/>
    <n v="-3804915"/>
    <n v="-57536848"/>
    <x v="11"/>
    <x v="0"/>
    <x v="0"/>
    <n v="86"/>
    <n v="1599"/>
    <n v="25584"/>
  </r>
  <r>
    <x v="7"/>
    <x v="2"/>
    <x v="2"/>
    <x v="0"/>
    <n v="6"/>
    <s v="Necochea"/>
    <n v="6581"/>
    <n v="-38576184"/>
    <n v="-58701949"/>
    <x v="7"/>
    <x v="0"/>
    <x v="0"/>
    <n v="87"/>
    <n v="1900"/>
    <n v="30400"/>
  </r>
  <r>
    <x v="0"/>
    <x v="0"/>
    <x v="0"/>
    <x v="0"/>
    <n v="6"/>
    <s v="General Pueyrredon"/>
    <n v="6357"/>
    <n v="-3804915"/>
    <n v="-57536848"/>
    <x v="60"/>
    <x v="0"/>
    <x v="0"/>
    <n v="87"/>
    <n v="3580"/>
    <n v="57280"/>
  </r>
  <r>
    <x v="4"/>
    <x v="3"/>
    <x v="0"/>
    <x v="0"/>
    <n v="6"/>
    <s v="General Pueyrredon"/>
    <n v="6357"/>
    <n v="-3804915"/>
    <n v="-57536848"/>
    <x v="36"/>
    <x v="1"/>
    <x v="0"/>
    <n v="88"/>
    <n v="1800"/>
    <n v="28800"/>
  </r>
  <r>
    <x v="1"/>
    <x v="2"/>
    <x v="4"/>
    <x v="0"/>
    <n v="6"/>
    <s v="sin especificar"/>
    <n v="6999"/>
    <m/>
    <n v="0"/>
    <x v="15"/>
    <x v="2"/>
    <x v="6"/>
    <n v="89"/>
    <n v="3000"/>
    <n v="48000"/>
  </r>
  <r>
    <x v="1"/>
    <x v="0"/>
    <x v="0"/>
    <x v="0"/>
    <n v="6"/>
    <s v="General Pueyrredon"/>
    <n v="6357"/>
    <n v="-3804915"/>
    <n v="-57536848"/>
    <x v="11"/>
    <x v="0"/>
    <x v="0"/>
    <n v="90"/>
    <n v="1599"/>
    <n v="25584"/>
  </r>
  <r>
    <x v="5"/>
    <x v="0"/>
    <x v="0"/>
    <x v="0"/>
    <n v="6"/>
    <s v="General Pueyrredon"/>
    <n v="6357"/>
    <n v="-3804915"/>
    <n v="-57536848"/>
    <x v="5"/>
    <x v="0"/>
    <x v="3"/>
    <n v="90"/>
    <n v="2300"/>
    <n v="36800"/>
  </r>
  <r>
    <x v="5"/>
    <x v="2"/>
    <x v="4"/>
    <x v="0"/>
    <n v="6"/>
    <s v="sin especificar"/>
    <n v="6999"/>
    <m/>
    <n v="0"/>
    <x v="15"/>
    <x v="2"/>
    <x v="6"/>
    <n v="90"/>
    <n v="3000"/>
    <n v="48000"/>
  </r>
  <r>
    <x v="5"/>
    <x v="3"/>
    <x v="3"/>
    <x v="2"/>
    <n v="62"/>
    <s v="San Antonio"/>
    <n v="62077"/>
    <n v="-40725698"/>
    <n v="-64934194"/>
    <x v="15"/>
    <x v="2"/>
    <x v="6"/>
    <n v="90"/>
    <n v="3000"/>
    <n v="48000"/>
  </r>
  <r>
    <x v="5"/>
    <x v="1"/>
    <x v="1"/>
    <x v="1"/>
    <n v="94"/>
    <s v="Ushuaia"/>
    <n v="94015"/>
    <n v="-54808106"/>
    <n v="-68304301"/>
    <x v="26"/>
    <x v="0"/>
    <x v="9"/>
    <n v="90"/>
    <n v="2000"/>
    <n v="32000"/>
  </r>
  <r>
    <x v="5"/>
    <x v="1"/>
    <x v="1"/>
    <x v="1"/>
    <n v="94"/>
    <s v="Ushuaia"/>
    <n v="94015"/>
    <n v="-54808106"/>
    <n v="-68304301"/>
    <x v="2"/>
    <x v="0"/>
    <x v="2"/>
    <n v="90"/>
    <n v="2900"/>
    <n v="46400"/>
  </r>
  <r>
    <x v="2"/>
    <x v="3"/>
    <x v="0"/>
    <x v="0"/>
    <n v="6"/>
    <s v="General Pueyrredon"/>
    <n v="6357"/>
    <n v="-3804915"/>
    <n v="-57536848"/>
    <x v="50"/>
    <x v="0"/>
    <x v="4"/>
    <n v="90"/>
    <n v="2900"/>
    <n v="46400"/>
  </r>
  <r>
    <x v="6"/>
    <x v="2"/>
    <x v="3"/>
    <x v="2"/>
    <n v="62"/>
    <s v="San Antonio"/>
    <n v="62077"/>
    <n v="-40725698"/>
    <n v="-64934194"/>
    <x v="43"/>
    <x v="0"/>
    <x v="0"/>
    <n v="90"/>
    <n v="4500"/>
    <n v="72000"/>
  </r>
  <r>
    <x v="4"/>
    <x v="2"/>
    <x v="4"/>
    <x v="0"/>
    <n v="6"/>
    <s v="sin especificar"/>
    <n v="6999"/>
    <m/>
    <n v="0"/>
    <x v="4"/>
    <x v="0"/>
    <x v="0"/>
    <n v="90"/>
    <n v="2200"/>
    <n v="35200"/>
  </r>
  <r>
    <x v="4"/>
    <x v="2"/>
    <x v="3"/>
    <x v="2"/>
    <n v="62"/>
    <s v="San Antonio"/>
    <n v="62077"/>
    <n v="-40725698"/>
    <n v="-64934194"/>
    <x v="16"/>
    <x v="0"/>
    <x v="7"/>
    <n v="90"/>
    <n v="3000"/>
    <n v="48000"/>
  </r>
  <r>
    <x v="7"/>
    <x v="2"/>
    <x v="2"/>
    <x v="0"/>
    <n v="6"/>
    <s v="Necochea"/>
    <n v="6581"/>
    <n v="-38576184"/>
    <n v="-58701949"/>
    <x v="37"/>
    <x v="1"/>
    <x v="0"/>
    <n v="90"/>
    <n v="3150"/>
    <n v="50400"/>
  </r>
  <r>
    <x v="7"/>
    <x v="2"/>
    <x v="2"/>
    <x v="0"/>
    <n v="6"/>
    <s v="Necochea"/>
    <n v="6581"/>
    <n v="-38576184"/>
    <n v="-58701949"/>
    <x v="3"/>
    <x v="0"/>
    <x v="0"/>
    <n v="90"/>
    <n v="2180"/>
    <n v="34880"/>
  </r>
  <r>
    <x v="7"/>
    <x v="2"/>
    <x v="12"/>
    <x v="0"/>
    <n v="6"/>
    <s v="La Costa"/>
    <n v="6420"/>
    <n v="-36342328"/>
    <n v="-56746143"/>
    <x v="47"/>
    <x v="0"/>
    <x v="0"/>
    <n v="90"/>
    <n v="1900"/>
    <n v="30400"/>
  </r>
  <r>
    <x v="7"/>
    <x v="1"/>
    <x v="1"/>
    <x v="1"/>
    <n v="94"/>
    <s v="Ushuaia"/>
    <n v="94015"/>
    <n v="-54808106"/>
    <n v="-68304301"/>
    <x v="55"/>
    <x v="0"/>
    <x v="12"/>
    <n v="90"/>
    <n v="2300"/>
    <n v="36800"/>
  </r>
  <r>
    <x v="10"/>
    <x v="2"/>
    <x v="6"/>
    <x v="0"/>
    <n v="6"/>
    <s v="General Lavalle"/>
    <n v="6336"/>
    <n v="-36398453"/>
    <n v="-56946467"/>
    <x v="4"/>
    <x v="0"/>
    <x v="0"/>
    <n v="90"/>
    <n v="2200"/>
    <n v="35200"/>
  </r>
  <r>
    <x v="10"/>
    <x v="2"/>
    <x v="0"/>
    <x v="0"/>
    <n v="6"/>
    <s v="General Pueyrredon"/>
    <n v="6357"/>
    <n v="-3804915"/>
    <n v="-57536848"/>
    <x v="4"/>
    <x v="0"/>
    <x v="0"/>
    <n v="90"/>
    <n v="2200"/>
    <n v="35200"/>
  </r>
  <r>
    <x v="10"/>
    <x v="2"/>
    <x v="2"/>
    <x v="0"/>
    <n v="6"/>
    <s v="Necochea"/>
    <n v="6581"/>
    <n v="-38576184"/>
    <n v="-58701949"/>
    <x v="0"/>
    <x v="0"/>
    <x v="0"/>
    <n v="90"/>
    <n v="1890"/>
    <n v="30240"/>
  </r>
  <r>
    <x v="10"/>
    <x v="2"/>
    <x v="2"/>
    <x v="0"/>
    <n v="6"/>
    <s v="Necochea"/>
    <n v="6581"/>
    <n v="-38576184"/>
    <n v="-58701949"/>
    <x v="48"/>
    <x v="0"/>
    <x v="0"/>
    <n v="90"/>
    <n v="3980"/>
    <n v="63680"/>
  </r>
  <r>
    <x v="8"/>
    <x v="2"/>
    <x v="0"/>
    <x v="0"/>
    <n v="6"/>
    <s v="General Pueyrredon"/>
    <n v="6357"/>
    <n v="-3804915"/>
    <n v="-57536848"/>
    <x v="25"/>
    <x v="1"/>
    <x v="8"/>
    <n v="90"/>
    <n v="3299"/>
    <n v="52784"/>
  </r>
  <r>
    <x v="9"/>
    <x v="2"/>
    <x v="0"/>
    <x v="0"/>
    <n v="6"/>
    <s v="General Pueyrredon"/>
    <n v="6357"/>
    <n v="-3804915"/>
    <n v="-57536848"/>
    <x v="40"/>
    <x v="0"/>
    <x v="0"/>
    <n v="90"/>
    <n v="2200"/>
    <n v="35200"/>
  </r>
  <r>
    <x v="9"/>
    <x v="2"/>
    <x v="0"/>
    <x v="0"/>
    <n v="6"/>
    <s v="General Pueyrredon"/>
    <n v="6357"/>
    <n v="-3804915"/>
    <n v="-57536848"/>
    <x v="49"/>
    <x v="0"/>
    <x v="0"/>
    <n v="90"/>
    <n v="2100"/>
    <n v="33600"/>
  </r>
  <r>
    <x v="9"/>
    <x v="2"/>
    <x v="4"/>
    <x v="0"/>
    <n v="6"/>
    <s v="sin especificar"/>
    <n v="6999"/>
    <m/>
    <n v="0"/>
    <x v="4"/>
    <x v="0"/>
    <x v="0"/>
    <n v="90"/>
    <n v="2200"/>
    <n v="35200"/>
  </r>
  <r>
    <x v="9"/>
    <x v="2"/>
    <x v="4"/>
    <x v="0"/>
    <n v="6"/>
    <s v="sin especificar"/>
    <n v="6999"/>
    <m/>
    <n v="0"/>
    <x v="4"/>
    <x v="0"/>
    <x v="0"/>
    <n v="90"/>
    <n v="2200"/>
    <n v="35200"/>
  </r>
  <r>
    <x v="9"/>
    <x v="2"/>
    <x v="7"/>
    <x v="2"/>
    <n v="62"/>
    <s v="San Antonio"/>
    <n v="62077"/>
    <n v="-4079875"/>
    <n v="-64883536"/>
    <x v="3"/>
    <x v="0"/>
    <x v="0"/>
    <n v="90"/>
    <n v="2180"/>
    <n v="34880"/>
  </r>
  <r>
    <x v="9"/>
    <x v="2"/>
    <x v="12"/>
    <x v="0"/>
    <n v="6"/>
    <s v="La Costa"/>
    <n v="6420"/>
    <n v="-36342328"/>
    <n v="-56746143"/>
    <x v="4"/>
    <x v="0"/>
    <x v="0"/>
    <n v="90"/>
    <n v="2200"/>
    <n v="35200"/>
  </r>
  <r>
    <x v="0"/>
    <x v="1"/>
    <x v="0"/>
    <x v="0"/>
    <n v="6"/>
    <s v="General Pueyrredon"/>
    <n v="6357"/>
    <n v="-3804915"/>
    <n v="-57536848"/>
    <x v="23"/>
    <x v="0"/>
    <x v="7"/>
    <n v="90"/>
    <n v="3900"/>
    <n v="62400"/>
  </r>
  <r>
    <x v="0"/>
    <x v="3"/>
    <x v="0"/>
    <x v="0"/>
    <n v="6"/>
    <s v="General Pueyrredon"/>
    <n v="6357"/>
    <n v="-3804915"/>
    <n v="-57536848"/>
    <x v="23"/>
    <x v="0"/>
    <x v="7"/>
    <n v="90"/>
    <n v="3900"/>
    <n v="62400"/>
  </r>
  <r>
    <x v="0"/>
    <x v="0"/>
    <x v="0"/>
    <x v="0"/>
    <n v="6"/>
    <s v="General Pueyrredon"/>
    <n v="6357"/>
    <n v="-3804915"/>
    <n v="-57536848"/>
    <x v="24"/>
    <x v="0"/>
    <x v="0"/>
    <n v="90"/>
    <n v="2910"/>
    <n v="46560"/>
  </r>
  <r>
    <x v="0"/>
    <x v="2"/>
    <x v="0"/>
    <x v="0"/>
    <n v="6"/>
    <s v="General Pueyrredon"/>
    <n v="6357"/>
    <n v="-3804915"/>
    <n v="-57536848"/>
    <x v="27"/>
    <x v="0"/>
    <x v="7"/>
    <n v="90"/>
    <n v="3120"/>
    <n v="49920"/>
  </r>
  <r>
    <x v="0"/>
    <x v="3"/>
    <x v="3"/>
    <x v="2"/>
    <n v="62"/>
    <s v="San Antonio"/>
    <n v="62077"/>
    <n v="-40725698"/>
    <n v="-64934194"/>
    <x v="5"/>
    <x v="0"/>
    <x v="3"/>
    <n v="90"/>
    <n v="2300"/>
    <n v="36800"/>
  </r>
  <r>
    <x v="6"/>
    <x v="0"/>
    <x v="0"/>
    <x v="0"/>
    <n v="6"/>
    <s v="General Pueyrredon"/>
    <n v="6357"/>
    <n v="-3804915"/>
    <n v="-57536848"/>
    <x v="29"/>
    <x v="0"/>
    <x v="0"/>
    <n v="92"/>
    <n v="2500"/>
    <n v="40000"/>
  </r>
  <r>
    <x v="2"/>
    <x v="0"/>
    <x v="10"/>
    <x v="4"/>
    <n v="26"/>
    <s v="Florentino Ameghino"/>
    <n v="26028"/>
    <n v="-44798941"/>
    <n v="-65709705"/>
    <x v="13"/>
    <x v="2"/>
    <x v="5"/>
    <n v="93"/>
    <n v="2890"/>
    <n v="46240"/>
  </r>
  <r>
    <x v="2"/>
    <x v="3"/>
    <x v="7"/>
    <x v="2"/>
    <n v="62"/>
    <s v="San Antonio"/>
    <n v="62077"/>
    <n v="-4079875"/>
    <n v="-64883536"/>
    <x v="49"/>
    <x v="0"/>
    <x v="0"/>
    <n v="93"/>
    <n v="2100"/>
    <n v="33600"/>
  </r>
  <r>
    <x v="7"/>
    <x v="5"/>
    <x v="0"/>
    <x v="0"/>
    <n v="6"/>
    <s v="General Pueyrredon"/>
    <n v="6357"/>
    <n v="-3804915"/>
    <n v="-57536848"/>
    <x v="5"/>
    <x v="0"/>
    <x v="3"/>
    <n v="93"/>
    <n v="2300"/>
    <n v="36800"/>
  </r>
  <r>
    <x v="8"/>
    <x v="2"/>
    <x v="11"/>
    <x v="0"/>
    <n v="6"/>
    <s v="Castelli"/>
    <n v="6168"/>
    <n v="-35745949"/>
    <n v="-57380561"/>
    <x v="42"/>
    <x v="0"/>
    <x v="4"/>
    <n v="93"/>
    <n v="2300"/>
    <n v="36800"/>
  </r>
  <r>
    <x v="9"/>
    <x v="0"/>
    <x v="0"/>
    <x v="0"/>
    <n v="6"/>
    <s v="General Pueyrredon"/>
    <n v="6357"/>
    <n v="-3804915"/>
    <n v="-57536848"/>
    <x v="3"/>
    <x v="0"/>
    <x v="0"/>
    <n v="93"/>
    <n v="2180"/>
    <n v="34880"/>
  </r>
  <r>
    <x v="2"/>
    <x v="2"/>
    <x v="0"/>
    <x v="0"/>
    <n v="6"/>
    <s v="General Pueyrredon"/>
    <n v="6357"/>
    <n v="-3804915"/>
    <n v="-57536848"/>
    <x v="37"/>
    <x v="1"/>
    <x v="0"/>
    <n v="94"/>
    <n v="3150"/>
    <n v="50400"/>
  </r>
  <r>
    <x v="0"/>
    <x v="1"/>
    <x v="0"/>
    <x v="0"/>
    <n v="6"/>
    <s v="General Pueyrredon"/>
    <n v="6357"/>
    <n v="-3804915"/>
    <n v="-57536848"/>
    <x v="39"/>
    <x v="0"/>
    <x v="10"/>
    <n v="94"/>
    <n v="2000"/>
    <n v="32000"/>
  </r>
  <r>
    <x v="5"/>
    <x v="6"/>
    <x v="14"/>
    <x v="4"/>
    <n v="26"/>
    <s v="Escalante"/>
    <n v="26021"/>
    <n v="-45862528"/>
    <n v="-6746664"/>
    <x v="25"/>
    <x v="1"/>
    <x v="8"/>
    <n v="95"/>
    <n v="3299"/>
    <n v="52784"/>
  </r>
  <r>
    <x v="6"/>
    <x v="2"/>
    <x v="2"/>
    <x v="0"/>
    <n v="6"/>
    <s v="Necochea"/>
    <n v="6581"/>
    <n v="-38576184"/>
    <n v="-58701949"/>
    <x v="43"/>
    <x v="0"/>
    <x v="0"/>
    <n v="95"/>
    <n v="4500"/>
    <n v="72000"/>
  </r>
  <r>
    <x v="6"/>
    <x v="0"/>
    <x v="7"/>
    <x v="2"/>
    <n v="62"/>
    <s v="San Antonio"/>
    <n v="62077"/>
    <n v="-4079875"/>
    <n v="-64883536"/>
    <x v="24"/>
    <x v="0"/>
    <x v="0"/>
    <n v="95"/>
    <n v="2910"/>
    <n v="46560"/>
  </r>
  <r>
    <x v="10"/>
    <x v="3"/>
    <x v="9"/>
    <x v="4"/>
    <n v="26"/>
    <s v="Biedma"/>
    <n v="26007"/>
    <n v="-42723398"/>
    <n v="-6503362"/>
    <x v="29"/>
    <x v="0"/>
    <x v="0"/>
    <n v="95"/>
    <n v="2500"/>
    <n v="40000"/>
  </r>
  <r>
    <x v="1"/>
    <x v="0"/>
    <x v="0"/>
    <x v="0"/>
    <n v="6"/>
    <s v="General Pueyrredon"/>
    <n v="6357"/>
    <n v="-3804915"/>
    <n v="-57536848"/>
    <x v="29"/>
    <x v="0"/>
    <x v="0"/>
    <n v="96"/>
    <n v="2500"/>
    <n v="40000"/>
  </r>
  <r>
    <x v="4"/>
    <x v="0"/>
    <x v="0"/>
    <x v="0"/>
    <n v="6"/>
    <s v="General Pueyrredon"/>
    <n v="6357"/>
    <n v="-3804915"/>
    <n v="-57536848"/>
    <x v="24"/>
    <x v="0"/>
    <x v="0"/>
    <n v="96"/>
    <n v="2910"/>
    <n v="46560"/>
  </r>
  <r>
    <x v="7"/>
    <x v="1"/>
    <x v="9"/>
    <x v="4"/>
    <n v="26"/>
    <s v="Biedma"/>
    <n v="26007"/>
    <n v="-42723398"/>
    <n v="-6503362"/>
    <x v="14"/>
    <x v="0"/>
    <x v="0"/>
    <n v="96"/>
    <n v="2900"/>
    <n v="46400"/>
  </r>
  <r>
    <x v="10"/>
    <x v="3"/>
    <x v="9"/>
    <x v="4"/>
    <n v="26"/>
    <s v="Biedma"/>
    <n v="26007"/>
    <n v="-42723398"/>
    <n v="-6503362"/>
    <x v="43"/>
    <x v="0"/>
    <x v="0"/>
    <n v="96"/>
    <n v="4500"/>
    <n v="72000"/>
  </r>
  <r>
    <x v="8"/>
    <x v="0"/>
    <x v="0"/>
    <x v="0"/>
    <n v="6"/>
    <s v="General Pueyrredon"/>
    <n v="6357"/>
    <n v="-3804915"/>
    <n v="-57536848"/>
    <x v="5"/>
    <x v="0"/>
    <x v="3"/>
    <n v="96"/>
    <n v="2300"/>
    <n v="36800"/>
  </r>
  <r>
    <x v="8"/>
    <x v="3"/>
    <x v="3"/>
    <x v="2"/>
    <n v="62"/>
    <s v="San Antonio"/>
    <n v="62077"/>
    <n v="-40725698"/>
    <n v="-64934194"/>
    <x v="5"/>
    <x v="0"/>
    <x v="3"/>
    <n v="96"/>
    <n v="2300"/>
    <n v="36800"/>
  </r>
  <r>
    <x v="9"/>
    <x v="1"/>
    <x v="0"/>
    <x v="0"/>
    <n v="6"/>
    <s v="General Pueyrredon"/>
    <n v="6357"/>
    <n v="-3804915"/>
    <n v="-57536848"/>
    <x v="39"/>
    <x v="0"/>
    <x v="10"/>
    <n v="96"/>
    <n v="2000"/>
    <n v="32000"/>
  </r>
  <r>
    <x v="9"/>
    <x v="5"/>
    <x v="9"/>
    <x v="4"/>
    <n v="26"/>
    <s v="Biedma"/>
    <n v="26007"/>
    <n v="-42723398"/>
    <n v="-6503362"/>
    <x v="15"/>
    <x v="2"/>
    <x v="6"/>
    <n v="96"/>
    <n v="3000"/>
    <n v="48000"/>
  </r>
  <r>
    <x v="0"/>
    <x v="0"/>
    <x v="0"/>
    <x v="0"/>
    <n v="6"/>
    <s v="General Pueyrredon"/>
    <n v="6357"/>
    <n v="-3804915"/>
    <n v="-57536848"/>
    <x v="7"/>
    <x v="0"/>
    <x v="0"/>
    <n v="96"/>
    <n v="1900"/>
    <n v="30400"/>
  </r>
  <r>
    <x v="0"/>
    <x v="0"/>
    <x v="0"/>
    <x v="0"/>
    <n v="6"/>
    <s v="General Pueyrredon"/>
    <n v="6357"/>
    <n v="-3804915"/>
    <n v="-57536848"/>
    <x v="29"/>
    <x v="0"/>
    <x v="0"/>
    <n v="96"/>
    <n v="2500"/>
    <n v="40000"/>
  </r>
  <r>
    <x v="6"/>
    <x v="3"/>
    <x v="14"/>
    <x v="4"/>
    <n v="26"/>
    <s v="Escalante"/>
    <n v="26021"/>
    <n v="-45862528"/>
    <n v="-6746664"/>
    <x v="5"/>
    <x v="0"/>
    <x v="3"/>
    <n v="97"/>
    <n v="2300"/>
    <n v="36800"/>
  </r>
  <r>
    <x v="0"/>
    <x v="3"/>
    <x v="3"/>
    <x v="2"/>
    <n v="62"/>
    <s v="San Antonio"/>
    <n v="62077"/>
    <n v="-40725698"/>
    <n v="-64934194"/>
    <x v="5"/>
    <x v="0"/>
    <x v="3"/>
    <n v="97"/>
    <n v="2300"/>
    <n v="36800"/>
  </r>
  <r>
    <x v="6"/>
    <x v="0"/>
    <x v="0"/>
    <x v="0"/>
    <n v="6"/>
    <s v="General Pueyrredon"/>
    <n v="6357"/>
    <n v="-3804915"/>
    <n v="-57536848"/>
    <x v="23"/>
    <x v="0"/>
    <x v="7"/>
    <n v="99"/>
    <n v="3900"/>
    <n v="62400"/>
  </r>
  <r>
    <x v="8"/>
    <x v="5"/>
    <x v="14"/>
    <x v="4"/>
    <n v="26"/>
    <s v="Escalante"/>
    <n v="26021"/>
    <n v="-45862528"/>
    <n v="-6746664"/>
    <x v="5"/>
    <x v="0"/>
    <x v="3"/>
    <n v="99"/>
    <n v="2300"/>
    <n v="36800"/>
  </r>
  <r>
    <x v="0"/>
    <x v="0"/>
    <x v="0"/>
    <x v="0"/>
    <n v="6"/>
    <s v="General Pueyrredon"/>
    <n v="6357"/>
    <n v="-3804915"/>
    <n v="-57536848"/>
    <x v="25"/>
    <x v="1"/>
    <x v="8"/>
    <n v="99"/>
    <n v="3299"/>
    <n v="52784"/>
  </r>
  <r>
    <x v="1"/>
    <x v="2"/>
    <x v="13"/>
    <x v="4"/>
    <n v="26"/>
    <s v="Rawson"/>
    <n v="26077"/>
    <n v="-43336741"/>
    <n v="-65061964"/>
    <x v="52"/>
    <x v="0"/>
    <x v="0"/>
    <n v="100"/>
    <n v="3500"/>
    <n v="56000"/>
  </r>
  <r>
    <x v="5"/>
    <x v="2"/>
    <x v="0"/>
    <x v="0"/>
    <n v="6"/>
    <s v="General Pueyrredon"/>
    <n v="6357"/>
    <n v="-3804915"/>
    <n v="-57536848"/>
    <x v="61"/>
    <x v="0"/>
    <x v="0"/>
    <n v="100"/>
    <n v="3200"/>
    <n v="51200"/>
  </r>
  <r>
    <x v="5"/>
    <x v="3"/>
    <x v="7"/>
    <x v="2"/>
    <n v="62"/>
    <s v="San Antonio"/>
    <n v="62077"/>
    <n v="-4079875"/>
    <n v="-64883536"/>
    <x v="3"/>
    <x v="0"/>
    <x v="0"/>
    <n v="100"/>
    <n v="2180"/>
    <n v="34880"/>
  </r>
  <r>
    <x v="2"/>
    <x v="3"/>
    <x v="7"/>
    <x v="2"/>
    <n v="62"/>
    <s v="San Antonio"/>
    <n v="62077"/>
    <n v="-4079875"/>
    <n v="-64883536"/>
    <x v="8"/>
    <x v="0"/>
    <x v="0"/>
    <n v="100"/>
    <n v="1500"/>
    <n v="24000"/>
  </r>
  <r>
    <x v="2"/>
    <x v="3"/>
    <x v="3"/>
    <x v="2"/>
    <n v="62"/>
    <s v="San Antonio"/>
    <n v="62077"/>
    <n v="-40725698"/>
    <n v="-64934194"/>
    <x v="18"/>
    <x v="0"/>
    <x v="4"/>
    <n v="100"/>
    <n v="3190"/>
    <n v="51040"/>
  </r>
  <r>
    <x v="4"/>
    <x v="1"/>
    <x v="0"/>
    <x v="0"/>
    <n v="6"/>
    <s v="General Pueyrredon"/>
    <n v="6357"/>
    <n v="-3804915"/>
    <n v="-57536848"/>
    <x v="38"/>
    <x v="0"/>
    <x v="0"/>
    <n v="100"/>
    <n v="3000"/>
    <n v="48000"/>
  </r>
  <r>
    <x v="4"/>
    <x v="2"/>
    <x v="4"/>
    <x v="0"/>
    <n v="6"/>
    <s v="sin especificar"/>
    <n v="6999"/>
    <m/>
    <n v="0"/>
    <x v="9"/>
    <x v="0"/>
    <x v="4"/>
    <n v="100"/>
    <n v="2500"/>
    <n v="40000"/>
  </r>
  <r>
    <x v="7"/>
    <x v="2"/>
    <x v="6"/>
    <x v="0"/>
    <n v="6"/>
    <s v="General Lavalle"/>
    <n v="6336"/>
    <n v="-36398453"/>
    <n v="-56946467"/>
    <x v="23"/>
    <x v="0"/>
    <x v="7"/>
    <n v="100"/>
    <n v="3900"/>
    <n v="62400"/>
  </r>
  <r>
    <x v="7"/>
    <x v="0"/>
    <x v="7"/>
    <x v="2"/>
    <n v="62"/>
    <s v="San Antonio"/>
    <n v="62077"/>
    <n v="-4079875"/>
    <n v="-64883536"/>
    <x v="25"/>
    <x v="1"/>
    <x v="8"/>
    <n v="100"/>
    <n v="3299"/>
    <n v="52784"/>
  </r>
  <r>
    <x v="8"/>
    <x v="1"/>
    <x v="0"/>
    <x v="0"/>
    <n v="6"/>
    <s v="General Pueyrredon"/>
    <n v="6357"/>
    <n v="-3804915"/>
    <n v="-57536848"/>
    <x v="38"/>
    <x v="0"/>
    <x v="0"/>
    <n v="100"/>
    <n v="3000"/>
    <n v="48000"/>
  </r>
  <r>
    <x v="9"/>
    <x v="3"/>
    <x v="0"/>
    <x v="0"/>
    <n v="6"/>
    <s v="General Pueyrredon"/>
    <n v="6357"/>
    <n v="-3804915"/>
    <n v="-57536848"/>
    <x v="18"/>
    <x v="0"/>
    <x v="4"/>
    <n v="100"/>
    <n v="3190"/>
    <n v="51040"/>
  </r>
  <r>
    <x v="9"/>
    <x v="2"/>
    <x v="11"/>
    <x v="0"/>
    <n v="6"/>
    <s v="Castelli"/>
    <n v="6168"/>
    <n v="-35745949"/>
    <n v="-57380561"/>
    <x v="9"/>
    <x v="0"/>
    <x v="4"/>
    <n v="100"/>
    <n v="2500"/>
    <n v="40000"/>
  </r>
  <r>
    <x v="9"/>
    <x v="0"/>
    <x v="7"/>
    <x v="2"/>
    <n v="62"/>
    <s v="San Antonio"/>
    <n v="62077"/>
    <n v="-4079875"/>
    <n v="-64883536"/>
    <x v="15"/>
    <x v="2"/>
    <x v="6"/>
    <n v="100"/>
    <n v="3000"/>
    <n v="48000"/>
  </r>
  <r>
    <x v="0"/>
    <x v="3"/>
    <x v="0"/>
    <x v="0"/>
    <n v="6"/>
    <s v="General Pueyrredon"/>
    <n v="6357"/>
    <n v="-3804915"/>
    <n v="-57536848"/>
    <x v="62"/>
    <x v="0"/>
    <x v="4"/>
    <n v="100"/>
    <n v="2999"/>
    <n v="47984"/>
  </r>
  <r>
    <x v="0"/>
    <x v="3"/>
    <x v="0"/>
    <x v="0"/>
    <n v="6"/>
    <s v="General Pueyrredon"/>
    <n v="6357"/>
    <n v="-3804915"/>
    <n v="-57536848"/>
    <x v="63"/>
    <x v="0"/>
    <x v="0"/>
    <n v="100"/>
    <n v="2890"/>
    <n v="46240"/>
  </r>
  <r>
    <x v="0"/>
    <x v="2"/>
    <x v="3"/>
    <x v="2"/>
    <n v="62"/>
    <s v="San Antonio"/>
    <n v="62077"/>
    <n v="-40725698"/>
    <n v="-64934194"/>
    <x v="24"/>
    <x v="0"/>
    <x v="0"/>
    <n v="100"/>
    <n v="2910"/>
    <n v="46560"/>
  </r>
  <r>
    <x v="0"/>
    <x v="2"/>
    <x v="3"/>
    <x v="2"/>
    <n v="62"/>
    <s v="San Antonio"/>
    <n v="62077"/>
    <n v="-40725698"/>
    <n v="-64934194"/>
    <x v="3"/>
    <x v="0"/>
    <x v="0"/>
    <n v="100"/>
    <n v="2180"/>
    <n v="34880"/>
  </r>
  <r>
    <x v="10"/>
    <x v="0"/>
    <x v="0"/>
    <x v="0"/>
    <n v="6"/>
    <s v="General Pueyrredon"/>
    <n v="6357"/>
    <n v="-3804915"/>
    <n v="-57536848"/>
    <x v="35"/>
    <x v="0"/>
    <x v="0"/>
    <n v="101"/>
    <n v="2200"/>
    <n v="35200"/>
  </r>
  <r>
    <x v="8"/>
    <x v="2"/>
    <x v="2"/>
    <x v="0"/>
    <n v="6"/>
    <s v="Necochea"/>
    <n v="6581"/>
    <n v="-38576184"/>
    <n v="-58701949"/>
    <x v="43"/>
    <x v="0"/>
    <x v="0"/>
    <n v="101"/>
    <n v="4500"/>
    <n v="72000"/>
  </r>
  <r>
    <x v="5"/>
    <x v="0"/>
    <x v="0"/>
    <x v="0"/>
    <n v="6"/>
    <s v="General Pueyrredon"/>
    <n v="6357"/>
    <n v="-3804915"/>
    <n v="-57536848"/>
    <x v="3"/>
    <x v="0"/>
    <x v="0"/>
    <n v="102"/>
    <n v="2180"/>
    <n v="34880"/>
  </r>
  <r>
    <x v="2"/>
    <x v="2"/>
    <x v="2"/>
    <x v="0"/>
    <n v="6"/>
    <s v="Necochea"/>
    <n v="6581"/>
    <n v="-38576184"/>
    <n v="-58701949"/>
    <x v="24"/>
    <x v="0"/>
    <x v="0"/>
    <n v="102"/>
    <n v="2910"/>
    <n v="46560"/>
  </r>
  <r>
    <x v="0"/>
    <x v="2"/>
    <x v="3"/>
    <x v="2"/>
    <n v="62"/>
    <s v="San Antonio"/>
    <n v="62077"/>
    <n v="-40725698"/>
    <n v="-64934194"/>
    <x v="7"/>
    <x v="0"/>
    <x v="0"/>
    <n v="102"/>
    <n v="1900"/>
    <n v="30400"/>
  </r>
  <r>
    <x v="3"/>
    <x v="3"/>
    <x v="0"/>
    <x v="0"/>
    <n v="6"/>
    <s v="General Pueyrredon"/>
    <n v="6357"/>
    <n v="-3804915"/>
    <n v="-57536848"/>
    <x v="12"/>
    <x v="0"/>
    <x v="0"/>
    <n v="102"/>
    <n v="2100"/>
    <n v="33600"/>
  </r>
  <r>
    <x v="1"/>
    <x v="3"/>
    <x v="7"/>
    <x v="2"/>
    <n v="62"/>
    <s v="San Antonio"/>
    <n v="62077"/>
    <n v="-4079875"/>
    <n v="-64883536"/>
    <x v="23"/>
    <x v="0"/>
    <x v="7"/>
    <n v="104"/>
    <n v="3900"/>
    <n v="62400"/>
  </r>
  <r>
    <x v="5"/>
    <x v="0"/>
    <x v="5"/>
    <x v="3"/>
    <n v="78"/>
    <s v="Deseado"/>
    <n v="78014"/>
    <n v="-47753106"/>
    <n v="-65911745"/>
    <x v="5"/>
    <x v="0"/>
    <x v="3"/>
    <n v="105"/>
    <n v="2300"/>
    <n v="36800"/>
  </r>
  <r>
    <x v="2"/>
    <x v="5"/>
    <x v="9"/>
    <x v="4"/>
    <n v="26"/>
    <s v="Biedma"/>
    <n v="26007"/>
    <n v="-42723398"/>
    <n v="-6503362"/>
    <x v="5"/>
    <x v="0"/>
    <x v="3"/>
    <n v="105"/>
    <n v="2300"/>
    <n v="36800"/>
  </r>
  <r>
    <x v="6"/>
    <x v="0"/>
    <x v="0"/>
    <x v="0"/>
    <n v="6"/>
    <s v="General Pueyrredon"/>
    <n v="6357"/>
    <n v="-3804915"/>
    <n v="-57536848"/>
    <x v="0"/>
    <x v="0"/>
    <x v="0"/>
    <n v="105"/>
    <n v="1890"/>
    <n v="30240"/>
  </r>
  <r>
    <x v="6"/>
    <x v="0"/>
    <x v="0"/>
    <x v="0"/>
    <n v="6"/>
    <s v="General Pueyrredon"/>
    <n v="6357"/>
    <n v="-3804915"/>
    <n v="-57536848"/>
    <x v="4"/>
    <x v="0"/>
    <x v="0"/>
    <n v="105"/>
    <n v="2200"/>
    <n v="35200"/>
  </r>
  <r>
    <x v="4"/>
    <x v="0"/>
    <x v="0"/>
    <x v="0"/>
    <n v="6"/>
    <s v="General Pueyrredon"/>
    <n v="6357"/>
    <n v="-3804915"/>
    <n v="-57536848"/>
    <x v="34"/>
    <x v="0"/>
    <x v="4"/>
    <n v="105"/>
    <n v="1800"/>
    <n v="28800"/>
  </r>
  <r>
    <x v="7"/>
    <x v="0"/>
    <x v="0"/>
    <x v="0"/>
    <n v="6"/>
    <s v="General Pueyrredon"/>
    <n v="6357"/>
    <n v="-3804915"/>
    <n v="-57536848"/>
    <x v="0"/>
    <x v="0"/>
    <x v="0"/>
    <n v="105"/>
    <n v="1890"/>
    <n v="30240"/>
  </r>
  <r>
    <x v="2"/>
    <x v="3"/>
    <x v="14"/>
    <x v="4"/>
    <n v="26"/>
    <s v="Escalante"/>
    <n v="26021"/>
    <n v="-45862528"/>
    <n v="-6746664"/>
    <x v="24"/>
    <x v="0"/>
    <x v="0"/>
    <n v="106"/>
    <n v="2910"/>
    <n v="46560"/>
  </r>
  <r>
    <x v="8"/>
    <x v="0"/>
    <x v="10"/>
    <x v="4"/>
    <n v="26"/>
    <s v="Florentino Ameghino"/>
    <n v="26028"/>
    <n v="-44798941"/>
    <n v="-65709705"/>
    <x v="15"/>
    <x v="2"/>
    <x v="6"/>
    <n v="107"/>
    <n v="3000"/>
    <n v="48000"/>
  </r>
  <r>
    <x v="6"/>
    <x v="1"/>
    <x v="1"/>
    <x v="1"/>
    <n v="94"/>
    <s v="Ushuaia"/>
    <n v="94015"/>
    <n v="-54808106"/>
    <n v="-68304301"/>
    <x v="2"/>
    <x v="0"/>
    <x v="2"/>
    <n v="108"/>
    <n v="2900"/>
    <n v="46400"/>
  </r>
  <r>
    <x v="3"/>
    <x v="0"/>
    <x v="0"/>
    <x v="0"/>
    <n v="6"/>
    <s v="General Pueyrredon"/>
    <n v="6357"/>
    <n v="-3804915"/>
    <n v="-57536848"/>
    <x v="57"/>
    <x v="0"/>
    <x v="0"/>
    <n v="108"/>
    <n v="1900"/>
    <n v="30400"/>
  </r>
  <r>
    <x v="1"/>
    <x v="4"/>
    <x v="5"/>
    <x v="3"/>
    <n v="78"/>
    <s v="Deseado"/>
    <n v="78014"/>
    <n v="-47753106"/>
    <n v="-65911745"/>
    <x v="13"/>
    <x v="2"/>
    <x v="5"/>
    <n v="110"/>
    <n v="2890"/>
    <n v="46240"/>
  </r>
  <r>
    <x v="6"/>
    <x v="3"/>
    <x v="0"/>
    <x v="0"/>
    <n v="6"/>
    <s v="General Pueyrredon"/>
    <n v="6357"/>
    <n v="-3804915"/>
    <n v="-57536848"/>
    <x v="12"/>
    <x v="0"/>
    <x v="0"/>
    <n v="110"/>
    <n v="2100"/>
    <n v="33600"/>
  </r>
  <r>
    <x v="7"/>
    <x v="1"/>
    <x v="0"/>
    <x v="0"/>
    <n v="6"/>
    <s v="General Pueyrredon"/>
    <n v="6357"/>
    <n v="-3804915"/>
    <n v="-57536848"/>
    <x v="25"/>
    <x v="1"/>
    <x v="8"/>
    <n v="110"/>
    <n v="3299"/>
    <n v="52784"/>
  </r>
  <r>
    <x v="10"/>
    <x v="0"/>
    <x v="0"/>
    <x v="0"/>
    <n v="6"/>
    <s v="General Pueyrredon"/>
    <n v="6357"/>
    <n v="-3804915"/>
    <n v="-57536848"/>
    <x v="5"/>
    <x v="0"/>
    <x v="3"/>
    <n v="110"/>
    <n v="2300"/>
    <n v="36800"/>
  </r>
  <r>
    <x v="8"/>
    <x v="0"/>
    <x v="0"/>
    <x v="0"/>
    <n v="6"/>
    <s v="General Pueyrredon"/>
    <n v="6357"/>
    <n v="-3804915"/>
    <n v="-57536848"/>
    <x v="11"/>
    <x v="0"/>
    <x v="0"/>
    <n v="111"/>
    <n v="1599"/>
    <n v="25584"/>
  </r>
  <r>
    <x v="3"/>
    <x v="0"/>
    <x v="0"/>
    <x v="0"/>
    <n v="6"/>
    <s v="General Pueyrredon"/>
    <n v="6357"/>
    <n v="-3804915"/>
    <n v="-57536848"/>
    <x v="64"/>
    <x v="0"/>
    <x v="0"/>
    <n v="111"/>
    <n v="3500"/>
    <n v="56000"/>
  </r>
  <r>
    <x v="0"/>
    <x v="5"/>
    <x v="5"/>
    <x v="3"/>
    <n v="78"/>
    <s v="Deseado"/>
    <n v="78014"/>
    <n v="-47753106"/>
    <n v="-65911745"/>
    <x v="15"/>
    <x v="2"/>
    <x v="6"/>
    <n v="112"/>
    <n v="3000"/>
    <n v="48000"/>
  </r>
  <r>
    <x v="0"/>
    <x v="1"/>
    <x v="9"/>
    <x v="4"/>
    <n v="26"/>
    <s v="Biedma"/>
    <n v="26007"/>
    <n v="-42723398"/>
    <n v="-6503362"/>
    <x v="5"/>
    <x v="0"/>
    <x v="3"/>
    <n v="112"/>
    <n v="2300"/>
    <n v="36800"/>
  </r>
  <r>
    <x v="5"/>
    <x v="0"/>
    <x v="0"/>
    <x v="0"/>
    <n v="6"/>
    <s v="General Pueyrredon"/>
    <n v="6357"/>
    <n v="-3804915"/>
    <n v="-57536848"/>
    <x v="42"/>
    <x v="0"/>
    <x v="4"/>
    <n v="114"/>
    <n v="2300"/>
    <n v="36800"/>
  </r>
  <r>
    <x v="10"/>
    <x v="5"/>
    <x v="5"/>
    <x v="3"/>
    <n v="78"/>
    <s v="Deseado"/>
    <n v="78014"/>
    <n v="-47753106"/>
    <n v="-65911745"/>
    <x v="5"/>
    <x v="0"/>
    <x v="3"/>
    <n v="114"/>
    <n v="2300"/>
    <n v="36800"/>
  </r>
  <r>
    <x v="10"/>
    <x v="3"/>
    <x v="4"/>
    <x v="0"/>
    <n v="6"/>
    <s v="sin especificar"/>
    <n v="6999"/>
    <m/>
    <n v="0"/>
    <x v="34"/>
    <x v="0"/>
    <x v="4"/>
    <n v="115"/>
    <n v="1800"/>
    <n v="28800"/>
  </r>
  <r>
    <x v="9"/>
    <x v="3"/>
    <x v="4"/>
    <x v="0"/>
    <n v="6"/>
    <s v="sin especificar"/>
    <n v="6999"/>
    <m/>
    <n v="0"/>
    <x v="42"/>
    <x v="0"/>
    <x v="4"/>
    <n v="115"/>
    <n v="2300"/>
    <n v="36800"/>
  </r>
  <r>
    <x v="10"/>
    <x v="5"/>
    <x v="5"/>
    <x v="3"/>
    <n v="78"/>
    <s v="Deseado"/>
    <n v="78014"/>
    <n v="-47753106"/>
    <n v="-65911745"/>
    <x v="15"/>
    <x v="2"/>
    <x v="6"/>
    <n v="116"/>
    <n v="3000"/>
    <n v="48000"/>
  </r>
  <r>
    <x v="1"/>
    <x v="2"/>
    <x v="4"/>
    <x v="0"/>
    <n v="6"/>
    <s v="sin especificar"/>
    <n v="6999"/>
    <m/>
    <n v="0"/>
    <x v="7"/>
    <x v="0"/>
    <x v="0"/>
    <n v="118"/>
    <n v="1900"/>
    <n v="30400"/>
  </r>
  <r>
    <x v="2"/>
    <x v="3"/>
    <x v="0"/>
    <x v="0"/>
    <n v="6"/>
    <s v="General Pueyrredon"/>
    <n v="6357"/>
    <n v="-3804915"/>
    <n v="-57536848"/>
    <x v="17"/>
    <x v="0"/>
    <x v="0"/>
    <n v="120"/>
    <n v="1700"/>
    <n v="27200"/>
  </r>
  <r>
    <x v="2"/>
    <x v="3"/>
    <x v="3"/>
    <x v="2"/>
    <n v="62"/>
    <s v="San Antonio"/>
    <n v="62077"/>
    <n v="-40725698"/>
    <n v="-64934194"/>
    <x v="5"/>
    <x v="0"/>
    <x v="3"/>
    <n v="120"/>
    <n v="2300"/>
    <n v="36800"/>
  </r>
  <r>
    <x v="6"/>
    <x v="3"/>
    <x v="0"/>
    <x v="0"/>
    <n v="6"/>
    <s v="General Pueyrredon"/>
    <n v="6357"/>
    <n v="-3804915"/>
    <n v="-57536848"/>
    <x v="65"/>
    <x v="0"/>
    <x v="0"/>
    <n v="120"/>
    <n v="2150"/>
    <n v="34400"/>
  </r>
  <r>
    <x v="6"/>
    <x v="1"/>
    <x v="1"/>
    <x v="1"/>
    <n v="94"/>
    <s v="Ushuaia"/>
    <n v="94015"/>
    <n v="-54808106"/>
    <n v="-68304301"/>
    <x v="26"/>
    <x v="0"/>
    <x v="9"/>
    <n v="120"/>
    <n v="2000"/>
    <n v="32000"/>
  </r>
  <r>
    <x v="4"/>
    <x v="2"/>
    <x v="2"/>
    <x v="0"/>
    <n v="6"/>
    <s v="Necochea"/>
    <n v="6581"/>
    <n v="-38576184"/>
    <n v="-58701949"/>
    <x v="12"/>
    <x v="0"/>
    <x v="0"/>
    <n v="120"/>
    <n v="2100"/>
    <n v="33600"/>
  </r>
  <r>
    <x v="7"/>
    <x v="3"/>
    <x v="12"/>
    <x v="0"/>
    <n v="6"/>
    <s v="La Costa"/>
    <n v="6420"/>
    <n v="-36342328"/>
    <n v="-56746143"/>
    <x v="4"/>
    <x v="0"/>
    <x v="0"/>
    <n v="120"/>
    <n v="2200"/>
    <n v="35200"/>
  </r>
  <r>
    <x v="10"/>
    <x v="2"/>
    <x v="0"/>
    <x v="0"/>
    <n v="6"/>
    <s v="General Pueyrredon"/>
    <n v="6357"/>
    <n v="-3804915"/>
    <n v="-57536848"/>
    <x v="12"/>
    <x v="0"/>
    <x v="0"/>
    <n v="120"/>
    <n v="2100"/>
    <n v="33600"/>
  </r>
  <r>
    <x v="8"/>
    <x v="2"/>
    <x v="2"/>
    <x v="0"/>
    <n v="6"/>
    <s v="Necochea"/>
    <n v="6581"/>
    <n v="-38576184"/>
    <n v="-58701949"/>
    <x v="9"/>
    <x v="0"/>
    <x v="4"/>
    <n v="120"/>
    <n v="2500"/>
    <n v="40000"/>
  </r>
  <r>
    <x v="8"/>
    <x v="2"/>
    <x v="3"/>
    <x v="2"/>
    <n v="62"/>
    <s v="San Antonio"/>
    <n v="62077"/>
    <n v="-40725698"/>
    <n v="-64934194"/>
    <x v="8"/>
    <x v="0"/>
    <x v="0"/>
    <n v="120"/>
    <n v="1500"/>
    <n v="24000"/>
  </r>
  <r>
    <x v="9"/>
    <x v="3"/>
    <x v="0"/>
    <x v="0"/>
    <n v="6"/>
    <s v="General Pueyrredon"/>
    <n v="6357"/>
    <n v="-3804915"/>
    <n v="-57536848"/>
    <x v="38"/>
    <x v="0"/>
    <x v="0"/>
    <n v="120"/>
    <n v="3000"/>
    <n v="48000"/>
  </r>
  <r>
    <x v="9"/>
    <x v="3"/>
    <x v="0"/>
    <x v="0"/>
    <n v="6"/>
    <s v="General Pueyrredon"/>
    <n v="6357"/>
    <n v="-3804915"/>
    <n v="-57536848"/>
    <x v="4"/>
    <x v="0"/>
    <x v="0"/>
    <n v="120"/>
    <n v="2200"/>
    <n v="35200"/>
  </r>
  <r>
    <x v="9"/>
    <x v="2"/>
    <x v="7"/>
    <x v="2"/>
    <n v="62"/>
    <s v="San Antonio"/>
    <n v="62077"/>
    <n v="-4079875"/>
    <n v="-64883536"/>
    <x v="8"/>
    <x v="0"/>
    <x v="0"/>
    <n v="120"/>
    <n v="1500"/>
    <n v="24000"/>
  </r>
  <r>
    <x v="7"/>
    <x v="0"/>
    <x v="8"/>
    <x v="3"/>
    <n v="78"/>
    <s v="Deseado"/>
    <n v="78014"/>
    <n v="-46436049"/>
    <n v="-67514904"/>
    <x v="5"/>
    <x v="0"/>
    <x v="3"/>
    <n v="123"/>
    <n v="2300"/>
    <n v="36800"/>
  </r>
  <r>
    <x v="9"/>
    <x v="2"/>
    <x v="11"/>
    <x v="0"/>
    <n v="6"/>
    <s v="Castelli"/>
    <n v="6168"/>
    <n v="-35745949"/>
    <n v="-57380561"/>
    <x v="12"/>
    <x v="0"/>
    <x v="0"/>
    <n v="124"/>
    <n v="2100"/>
    <n v="33600"/>
  </r>
  <r>
    <x v="1"/>
    <x v="2"/>
    <x v="0"/>
    <x v="0"/>
    <n v="6"/>
    <s v="General Pueyrredon"/>
    <n v="6357"/>
    <n v="-3804915"/>
    <n v="-57536848"/>
    <x v="5"/>
    <x v="0"/>
    <x v="3"/>
    <n v="126"/>
    <n v="2300"/>
    <n v="36800"/>
  </r>
  <r>
    <x v="4"/>
    <x v="3"/>
    <x v="7"/>
    <x v="2"/>
    <n v="62"/>
    <s v="San Antonio"/>
    <n v="62077"/>
    <n v="-4079875"/>
    <n v="-64883536"/>
    <x v="39"/>
    <x v="0"/>
    <x v="10"/>
    <n v="126"/>
    <n v="2000"/>
    <n v="32000"/>
  </r>
  <r>
    <x v="5"/>
    <x v="0"/>
    <x v="0"/>
    <x v="0"/>
    <n v="6"/>
    <s v="General Pueyrredon"/>
    <n v="6357"/>
    <n v="-3804915"/>
    <n v="-57536848"/>
    <x v="45"/>
    <x v="0"/>
    <x v="4"/>
    <n v="128"/>
    <n v="1500"/>
    <n v="24000"/>
  </r>
  <r>
    <x v="4"/>
    <x v="2"/>
    <x v="12"/>
    <x v="0"/>
    <n v="6"/>
    <s v="La Costa"/>
    <n v="6420"/>
    <n v="-36342328"/>
    <n v="-56746143"/>
    <x v="8"/>
    <x v="0"/>
    <x v="0"/>
    <n v="128"/>
    <n v="1500"/>
    <n v="24000"/>
  </r>
  <r>
    <x v="8"/>
    <x v="6"/>
    <x v="9"/>
    <x v="4"/>
    <n v="26"/>
    <s v="Biedma"/>
    <n v="26007"/>
    <n v="-42723398"/>
    <n v="-6503362"/>
    <x v="25"/>
    <x v="1"/>
    <x v="8"/>
    <n v="128"/>
    <n v="3299"/>
    <n v="52784"/>
  </r>
  <r>
    <x v="9"/>
    <x v="0"/>
    <x v="7"/>
    <x v="2"/>
    <n v="62"/>
    <s v="San Antonio"/>
    <n v="62077"/>
    <n v="-4079875"/>
    <n v="-64883536"/>
    <x v="0"/>
    <x v="0"/>
    <x v="0"/>
    <n v="128"/>
    <n v="1890"/>
    <n v="30240"/>
  </r>
  <r>
    <x v="0"/>
    <x v="2"/>
    <x v="3"/>
    <x v="2"/>
    <n v="62"/>
    <s v="San Antonio"/>
    <n v="62077"/>
    <n v="-40725698"/>
    <n v="-64934194"/>
    <x v="43"/>
    <x v="0"/>
    <x v="0"/>
    <n v="128"/>
    <n v="4500"/>
    <n v="72000"/>
  </r>
  <r>
    <x v="7"/>
    <x v="3"/>
    <x v="6"/>
    <x v="0"/>
    <n v="6"/>
    <s v="General Lavalle"/>
    <n v="6336"/>
    <n v="-36398453"/>
    <n v="-56946467"/>
    <x v="7"/>
    <x v="0"/>
    <x v="0"/>
    <n v="129"/>
    <n v="1900"/>
    <n v="30400"/>
  </r>
  <r>
    <x v="0"/>
    <x v="2"/>
    <x v="6"/>
    <x v="0"/>
    <n v="6"/>
    <s v="General Lavalle"/>
    <n v="6336"/>
    <n v="-36398453"/>
    <n v="-56946467"/>
    <x v="51"/>
    <x v="0"/>
    <x v="4"/>
    <n v="129"/>
    <n v="2300"/>
    <n v="36800"/>
  </r>
  <r>
    <x v="7"/>
    <x v="2"/>
    <x v="4"/>
    <x v="0"/>
    <n v="6"/>
    <s v="sin especificar"/>
    <n v="6999"/>
    <m/>
    <n v="0"/>
    <x v="45"/>
    <x v="0"/>
    <x v="4"/>
    <n v="130"/>
    <n v="1500"/>
    <n v="24000"/>
  </r>
  <r>
    <x v="7"/>
    <x v="2"/>
    <x v="11"/>
    <x v="0"/>
    <n v="6"/>
    <s v="Castelli"/>
    <n v="6168"/>
    <n v="-35745949"/>
    <n v="-57380561"/>
    <x v="4"/>
    <x v="0"/>
    <x v="0"/>
    <n v="130"/>
    <n v="2200"/>
    <n v="35200"/>
  </r>
  <r>
    <x v="10"/>
    <x v="2"/>
    <x v="0"/>
    <x v="0"/>
    <n v="6"/>
    <s v="General Pueyrredon"/>
    <n v="6357"/>
    <n v="-3804915"/>
    <n v="-57536848"/>
    <x v="49"/>
    <x v="0"/>
    <x v="0"/>
    <n v="130"/>
    <n v="2100"/>
    <n v="33600"/>
  </r>
  <r>
    <x v="8"/>
    <x v="1"/>
    <x v="0"/>
    <x v="0"/>
    <n v="6"/>
    <s v="General Pueyrredon"/>
    <n v="6357"/>
    <n v="-3804915"/>
    <n v="-57536848"/>
    <x v="25"/>
    <x v="1"/>
    <x v="8"/>
    <n v="130"/>
    <n v="3299"/>
    <n v="52784"/>
  </r>
  <r>
    <x v="8"/>
    <x v="1"/>
    <x v="0"/>
    <x v="0"/>
    <n v="6"/>
    <s v="General Pueyrredon"/>
    <n v="6357"/>
    <n v="-3804915"/>
    <n v="-57536848"/>
    <x v="19"/>
    <x v="0"/>
    <x v="0"/>
    <n v="130"/>
    <n v="1980"/>
    <n v="31680"/>
  </r>
  <r>
    <x v="8"/>
    <x v="2"/>
    <x v="4"/>
    <x v="0"/>
    <n v="6"/>
    <s v="sin especificar"/>
    <n v="6999"/>
    <m/>
    <n v="0"/>
    <x v="22"/>
    <x v="0"/>
    <x v="7"/>
    <n v="130"/>
    <n v="3280"/>
    <n v="52480"/>
  </r>
  <r>
    <x v="8"/>
    <x v="2"/>
    <x v="0"/>
    <x v="0"/>
    <n v="6"/>
    <s v="General Pueyrredon"/>
    <n v="6357"/>
    <n v="-3804915"/>
    <n v="-57536848"/>
    <x v="58"/>
    <x v="2"/>
    <x v="0"/>
    <n v="131"/>
    <n v="3000"/>
    <n v="48000"/>
  </r>
  <r>
    <x v="2"/>
    <x v="0"/>
    <x v="0"/>
    <x v="0"/>
    <n v="6"/>
    <s v="General Pueyrredon"/>
    <n v="6357"/>
    <n v="-3804915"/>
    <n v="-57536848"/>
    <x v="35"/>
    <x v="0"/>
    <x v="0"/>
    <n v="132"/>
    <n v="2200"/>
    <n v="35200"/>
  </r>
  <r>
    <x v="2"/>
    <x v="0"/>
    <x v="0"/>
    <x v="0"/>
    <n v="6"/>
    <s v="General Pueyrredon"/>
    <n v="6357"/>
    <n v="-3804915"/>
    <n v="-57536848"/>
    <x v="40"/>
    <x v="0"/>
    <x v="0"/>
    <n v="132"/>
    <n v="2200"/>
    <n v="35200"/>
  </r>
  <r>
    <x v="7"/>
    <x v="2"/>
    <x v="2"/>
    <x v="0"/>
    <n v="6"/>
    <s v="Necochea"/>
    <n v="6581"/>
    <n v="-38576184"/>
    <n v="-58701949"/>
    <x v="10"/>
    <x v="0"/>
    <x v="0"/>
    <n v="132"/>
    <n v="2100"/>
    <n v="33600"/>
  </r>
  <r>
    <x v="10"/>
    <x v="2"/>
    <x v="0"/>
    <x v="0"/>
    <n v="6"/>
    <s v="General Pueyrredon"/>
    <n v="6357"/>
    <n v="-3804915"/>
    <n v="-57536848"/>
    <x v="25"/>
    <x v="1"/>
    <x v="8"/>
    <n v="132"/>
    <n v="3299"/>
    <n v="52784"/>
  </r>
  <r>
    <x v="3"/>
    <x v="3"/>
    <x v="0"/>
    <x v="0"/>
    <n v="6"/>
    <s v="General Pueyrredon"/>
    <n v="6357"/>
    <n v="-3804915"/>
    <n v="-57536848"/>
    <x v="23"/>
    <x v="0"/>
    <x v="7"/>
    <n v="132"/>
    <n v="3900"/>
    <n v="62400"/>
  </r>
  <r>
    <x v="6"/>
    <x v="2"/>
    <x v="3"/>
    <x v="2"/>
    <n v="62"/>
    <s v="San Antonio"/>
    <n v="62077"/>
    <n v="-40725698"/>
    <n v="-64934194"/>
    <x v="15"/>
    <x v="2"/>
    <x v="6"/>
    <n v="136"/>
    <n v="3000"/>
    <n v="48000"/>
  </r>
  <r>
    <x v="1"/>
    <x v="3"/>
    <x v="4"/>
    <x v="0"/>
    <n v="6"/>
    <s v="sin especificar"/>
    <n v="6999"/>
    <m/>
    <n v="0"/>
    <x v="51"/>
    <x v="0"/>
    <x v="4"/>
    <n v="138"/>
    <n v="2300"/>
    <n v="36800"/>
  </r>
  <r>
    <x v="2"/>
    <x v="2"/>
    <x v="3"/>
    <x v="2"/>
    <n v="62"/>
    <s v="San Antonio"/>
    <n v="62077"/>
    <n v="-40725698"/>
    <n v="-64934194"/>
    <x v="15"/>
    <x v="2"/>
    <x v="6"/>
    <n v="140"/>
    <n v="3000"/>
    <n v="48000"/>
  </r>
  <r>
    <x v="6"/>
    <x v="3"/>
    <x v="0"/>
    <x v="0"/>
    <n v="6"/>
    <s v="General Pueyrredon"/>
    <n v="6357"/>
    <n v="-3804915"/>
    <n v="-57536848"/>
    <x v="17"/>
    <x v="0"/>
    <x v="0"/>
    <n v="140"/>
    <n v="1700"/>
    <n v="27200"/>
  </r>
  <r>
    <x v="4"/>
    <x v="2"/>
    <x v="6"/>
    <x v="0"/>
    <n v="6"/>
    <s v="General Lavalle"/>
    <n v="6336"/>
    <n v="-36398453"/>
    <n v="-56946467"/>
    <x v="9"/>
    <x v="0"/>
    <x v="4"/>
    <n v="140"/>
    <n v="2500"/>
    <n v="40000"/>
  </r>
  <r>
    <x v="4"/>
    <x v="0"/>
    <x v="0"/>
    <x v="0"/>
    <n v="6"/>
    <s v="General Pueyrredon"/>
    <n v="6357"/>
    <n v="-3804915"/>
    <n v="-57536848"/>
    <x v="17"/>
    <x v="0"/>
    <x v="0"/>
    <n v="140"/>
    <n v="1700"/>
    <n v="27200"/>
  </r>
  <r>
    <x v="7"/>
    <x v="1"/>
    <x v="0"/>
    <x v="0"/>
    <n v="6"/>
    <s v="General Pueyrredon"/>
    <n v="6357"/>
    <n v="-3804915"/>
    <n v="-57536848"/>
    <x v="37"/>
    <x v="1"/>
    <x v="0"/>
    <n v="140"/>
    <n v="3150"/>
    <n v="50400"/>
  </r>
  <r>
    <x v="7"/>
    <x v="2"/>
    <x v="4"/>
    <x v="0"/>
    <n v="6"/>
    <s v="sin especificar"/>
    <n v="6999"/>
    <m/>
    <n v="0"/>
    <x v="22"/>
    <x v="0"/>
    <x v="7"/>
    <n v="140"/>
    <n v="3280"/>
    <n v="52480"/>
  </r>
  <r>
    <x v="10"/>
    <x v="0"/>
    <x v="0"/>
    <x v="0"/>
    <n v="6"/>
    <s v="General Pueyrredon"/>
    <n v="6357"/>
    <n v="-3804915"/>
    <n v="-57536848"/>
    <x v="34"/>
    <x v="0"/>
    <x v="4"/>
    <n v="140"/>
    <n v="1800"/>
    <n v="28800"/>
  </r>
  <r>
    <x v="10"/>
    <x v="0"/>
    <x v="0"/>
    <x v="0"/>
    <n v="6"/>
    <s v="General Pueyrredon"/>
    <n v="6357"/>
    <n v="-3804915"/>
    <n v="-57536848"/>
    <x v="14"/>
    <x v="0"/>
    <x v="0"/>
    <n v="140"/>
    <n v="2900"/>
    <n v="46400"/>
  </r>
  <r>
    <x v="10"/>
    <x v="2"/>
    <x v="12"/>
    <x v="0"/>
    <n v="6"/>
    <s v="La Costa"/>
    <n v="6420"/>
    <n v="-36342328"/>
    <n v="-56746143"/>
    <x v="34"/>
    <x v="0"/>
    <x v="4"/>
    <n v="140"/>
    <n v="1800"/>
    <n v="28800"/>
  </r>
  <r>
    <x v="10"/>
    <x v="2"/>
    <x v="12"/>
    <x v="0"/>
    <n v="6"/>
    <s v="La Costa"/>
    <n v="6420"/>
    <n v="-36342328"/>
    <n v="-56746143"/>
    <x v="12"/>
    <x v="0"/>
    <x v="0"/>
    <n v="140"/>
    <n v="2100"/>
    <n v="33600"/>
  </r>
  <r>
    <x v="8"/>
    <x v="0"/>
    <x v="0"/>
    <x v="0"/>
    <n v="6"/>
    <s v="General Pueyrredon"/>
    <n v="6357"/>
    <n v="-3804915"/>
    <n v="-57536848"/>
    <x v="7"/>
    <x v="0"/>
    <x v="0"/>
    <n v="140"/>
    <n v="1900"/>
    <n v="30400"/>
  </r>
  <r>
    <x v="8"/>
    <x v="0"/>
    <x v="0"/>
    <x v="0"/>
    <n v="6"/>
    <s v="General Pueyrredon"/>
    <n v="6357"/>
    <n v="-3804915"/>
    <n v="-57536848"/>
    <x v="41"/>
    <x v="0"/>
    <x v="4"/>
    <n v="140"/>
    <n v="2100"/>
    <n v="33600"/>
  </r>
  <r>
    <x v="6"/>
    <x v="3"/>
    <x v="0"/>
    <x v="0"/>
    <n v="6"/>
    <s v="General Pueyrredon"/>
    <n v="6357"/>
    <n v="-3804915"/>
    <n v="-57536848"/>
    <x v="35"/>
    <x v="0"/>
    <x v="0"/>
    <n v="141"/>
    <n v="2200"/>
    <n v="35200"/>
  </r>
  <r>
    <x v="0"/>
    <x v="3"/>
    <x v="4"/>
    <x v="0"/>
    <n v="6"/>
    <s v="sin especificar"/>
    <n v="6999"/>
    <m/>
    <n v="0"/>
    <x v="45"/>
    <x v="0"/>
    <x v="4"/>
    <n v="141"/>
    <n v="1500"/>
    <n v="24000"/>
  </r>
  <r>
    <x v="7"/>
    <x v="1"/>
    <x v="1"/>
    <x v="1"/>
    <n v="94"/>
    <s v="Ushuaia"/>
    <n v="94015"/>
    <n v="-54808106"/>
    <n v="-68304301"/>
    <x v="26"/>
    <x v="0"/>
    <x v="9"/>
    <n v="143"/>
    <n v="2000"/>
    <n v="32000"/>
  </r>
  <r>
    <x v="6"/>
    <x v="3"/>
    <x v="0"/>
    <x v="0"/>
    <n v="6"/>
    <s v="General Pueyrredon"/>
    <n v="6357"/>
    <n v="-3804915"/>
    <n v="-57536848"/>
    <x v="24"/>
    <x v="0"/>
    <x v="0"/>
    <n v="144"/>
    <n v="2910"/>
    <n v="46560"/>
  </r>
  <r>
    <x v="0"/>
    <x v="2"/>
    <x v="4"/>
    <x v="0"/>
    <n v="6"/>
    <s v="sin especificar"/>
    <n v="6999"/>
    <m/>
    <n v="0"/>
    <x v="23"/>
    <x v="0"/>
    <x v="7"/>
    <n v="146"/>
    <n v="3900"/>
    <n v="62400"/>
  </r>
  <r>
    <x v="1"/>
    <x v="0"/>
    <x v="0"/>
    <x v="0"/>
    <n v="6"/>
    <s v="General Pueyrredon"/>
    <n v="6357"/>
    <n v="-3804915"/>
    <n v="-57536848"/>
    <x v="0"/>
    <x v="0"/>
    <x v="0"/>
    <n v="149"/>
    <n v="1890"/>
    <n v="30240"/>
  </r>
  <r>
    <x v="5"/>
    <x v="2"/>
    <x v="0"/>
    <x v="0"/>
    <n v="6"/>
    <s v="General Pueyrredon"/>
    <n v="6357"/>
    <n v="-3804915"/>
    <n v="-57536848"/>
    <x v="7"/>
    <x v="0"/>
    <x v="0"/>
    <n v="150"/>
    <n v="1900"/>
    <n v="30400"/>
  </r>
  <r>
    <x v="2"/>
    <x v="0"/>
    <x v="0"/>
    <x v="0"/>
    <n v="6"/>
    <s v="General Pueyrredon"/>
    <n v="6357"/>
    <n v="-3804915"/>
    <n v="-57536848"/>
    <x v="43"/>
    <x v="0"/>
    <x v="0"/>
    <n v="150"/>
    <n v="4500"/>
    <n v="72000"/>
  </r>
  <r>
    <x v="2"/>
    <x v="1"/>
    <x v="9"/>
    <x v="4"/>
    <n v="26"/>
    <s v="Biedma"/>
    <n v="26007"/>
    <n v="-42723398"/>
    <n v="-6503362"/>
    <x v="37"/>
    <x v="1"/>
    <x v="0"/>
    <n v="150"/>
    <n v="3150"/>
    <n v="50400"/>
  </r>
  <r>
    <x v="2"/>
    <x v="0"/>
    <x v="7"/>
    <x v="2"/>
    <n v="62"/>
    <s v="San Antonio"/>
    <n v="62077"/>
    <n v="-4079875"/>
    <n v="-64883536"/>
    <x v="16"/>
    <x v="0"/>
    <x v="7"/>
    <n v="150"/>
    <n v="3000"/>
    <n v="48000"/>
  </r>
  <r>
    <x v="6"/>
    <x v="3"/>
    <x v="0"/>
    <x v="0"/>
    <n v="6"/>
    <s v="General Pueyrredon"/>
    <n v="6357"/>
    <n v="-3804915"/>
    <n v="-57536848"/>
    <x v="32"/>
    <x v="0"/>
    <x v="4"/>
    <n v="150"/>
    <n v="2500"/>
    <n v="40000"/>
  </r>
  <r>
    <x v="4"/>
    <x v="5"/>
    <x v="4"/>
    <x v="0"/>
    <n v="6"/>
    <s v="sin especificar"/>
    <n v="6999"/>
    <m/>
    <n v="0"/>
    <x v="15"/>
    <x v="2"/>
    <x v="6"/>
    <n v="150"/>
    <n v="3000"/>
    <n v="48000"/>
  </r>
  <r>
    <x v="7"/>
    <x v="3"/>
    <x v="7"/>
    <x v="2"/>
    <n v="62"/>
    <s v="San Antonio"/>
    <n v="62077"/>
    <n v="-4079875"/>
    <n v="-64883536"/>
    <x v="24"/>
    <x v="0"/>
    <x v="0"/>
    <n v="150"/>
    <n v="2910"/>
    <n v="46560"/>
  </r>
  <r>
    <x v="7"/>
    <x v="2"/>
    <x v="12"/>
    <x v="0"/>
    <n v="6"/>
    <s v="La Costa"/>
    <n v="6420"/>
    <n v="-36342328"/>
    <n v="-56746143"/>
    <x v="4"/>
    <x v="0"/>
    <x v="0"/>
    <n v="150"/>
    <n v="2200"/>
    <n v="35200"/>
  </r>
  <r>
    <x v="10"/>
    <x v="0"/>
    <x v="0"/>
    <x v="0"/>
    <n v="6"/>
    <s v="General Pueyrredon"/>
    <n v="6357"/>
    <n v="-3804915"/>
    <n v="-57536848"/>
    <x v="12"/>
    <x v="0"/>
    <x v="0"/>
    <n v="150"/>
    <n v="2100"/>
    <n v="33600"/>
  </r>
  <r>
    <x v="8"/>
    <x v="2"/>
    <x v="6"/>
    <x v="0"/>
    <n v="6"/>
    <s v="General Lavalle"/>
    <n v="6336"/>
    <n v="-36398453"/>
    <n v="-56946467"/>
    <x v="22"/>
    <x v="0"/>
    <x v="7"/>
    <n v="150"/>
    <n v="3280"/>
    <n v="52480"/>
  </r>
  <r>
    <x v="8"/>
    <x v="2"/>
    <x v="11"/>
    <x v="0"/>
    <n v="6"/>
    <s v="Castelli"/>
    <n v="6168"/>
    <n v="-35745949"/>
    <n v="-57380561"/>
    <x v="51"/>
    <x v="0"/>
    <x v="4"/>
    <n v="150"/>
    <n v="2300"/>
    <n v="36800"/>
  </r>
  <r>
    <x v="0"/>
    <x v="3"/>
    <x v="3"/>
    <x v="2"/>
    <n v="62"/>
    <s v="San Antonio"/>
    <n v="62077"/>
    <n v="-40725698"/>
    <n v="-64934194"/>
    <x v="11"/>
    <x v="0"/>
    <x v="0"/>
    <n v="150"/>
    <n v="1599"/>
    <n v="25584"/>
  </r>
  <r>
    <x v="6"/>
    <x v="3"/>
    <x v="3"/>
    <x v="2"/>
    <n v="62"/>
    <s v="San Antonio"/>
    <n v="62077"/>
    <n v="-40725698"/>
    <n v="-64934194"/>
    <x v="45"/>
    <x v="0"/>
    <x v="4"/>
    <n v="152"/>
    <n v="1500"/>
    <n v="24000"/>
  </r>
  <r>
    <x v="8"/>
    <x v="1"/>
    <x v="1"/>
    <x v="1"/>
    <n v="94"/>
    <s v="Ushuaia"/>
    <n v="94015"/>
    <n v="-54808106"/>
    <n v="-68304301"/>
    <x v="1"/>
    <x v="1"/>
    <x v="1"/>
    <n v="154"/>
    <n v="2999"/>
    <n v="47984"/>
  </r>
  <r>
    <x v="0"/>
    <x v="0"/>
    <x v="0"/>
    <x v="0"/>
    <n v="6"/>
    <s v="General Pueyrredon"/>
    <n v="6357"/>
    <n v="-3804915"/>
    <n v="-57536848"/>
    <x v="43"/>
    <x v="0"/>
    <x v="0"/>
    <n v="155"/>
    <n v="4500"/>
    <n v="72000"/>
  </r>
  <r>
    <x v="6"/>
    <x v="3"/>
    <x v="7"/>
    <x v="2"/>
    <n v="62"/>
    <s v="San Antonio"/>
    <n v="62077"/>
    <n v="-4079875"/>
    <n v="-64883536"/>
    <x v="0"/>
    <x v="0"/>
    <x v="0"/>
    <n v="156"/>
    <n v="1890"/>
    <n v="30240"/>
  </r>
  <r>
    <x v="5"/>
    <x v="2"/>
    <x v="0"/>
    <x v="0"/>
    <n v="6"/>
    <s v="General Pueyrredon"/>
    <n v="6357"/>
    <n v="-3804915"/>
    <n v="-57536848"/>
    <x v="10"/>
    <x v="0"/>
    <x v="0"/>
    <n v="160"/>
    <n v="2100"/>
    <n v="33600"/>
  </r>
  <r>
    <x v="2"/>
    <x v="3"/>
    <x v="3"/>
    <x v="2"/>
    <n v="62"/>
    <s v="San Antonio"/>
    <n v="62077"/>
    <n v="-40725698"/>
    <n v="-64934194"/>
    <x v="8"/>
    <x v="0"/>
    <x v="0"/>
    <n v="160"/>
    <n v="1500"/>
    <n v="24000"/>
  </r>
  <r>
    <x v="6"/>
    <x v="2"/>
    <x v="4"/>
    <x v="0"/>
    <n v="6"/>
    <s v="sin especificar"/>
    <n v="6999"/>
    <m/>
    <n v="0"/>
    <x v="58"/>
    <x v="2"/>
    <x v="0"/>
    <n v="160"/>
    <n v="3000"/>
    <n v="48000"/>
  </r>
  <r>
    <x v="6"/>
    <x v="1"/>
    <x v="9"/>
    <x v="4"/>
    <n v="26"/>
    <s v="Biedma"/>
    <n v="26007"/>
    <n v="-42723398"/>
    <n v="-6503362"/>
    <x v="5"/>
    <x v="0"/>
    <x v="3"/>
    <n v="160"/>
    <n v="2300"/>
    <n v="36800"/>
  </r>
  <r>
    <x v="6"/>
    <x v="3"/>
    <x v="3"/>
    <x v="2"/>
    <n v="62"/>
    <s v="San Antonio"/>
    <n v="62077"/>
    <n v="-40725698"/>
    <n v="-64934194"/>
    <x v="16"/>
    <x v="0"/>
    <x v="7"/>
    <n v="160"/>
    <n v="3000"/>
    <n v="48000"/>
  </r>
  <r>
    <x v="4"/>
    <x v="3"/>
    <x v="3"/>
    <x v="2"/>
    <n v="62"/>
    <s v="San Antonio"/>
    <n v="62077"/>
    <n v="-40725698"/>
    <n v="-64934194"/>
    <x v="8"/>
    <x v="0"/>
    <x v="0"/>
    <n v="160"/>
    <n v="1500"/>
    <n v="24000"/>
  </r>
  <r>
    <x v="8"/>
    <x v="2"/>
    <x v="3"/>
    <x v="2"/>
    <n v="62"/>
    <s v="San Antonio"/>
    <n v="62077"/>
    <n v="-40725698"/>
    <n v="-64934194"/>
    <x v="9"/>
    <x v="0"/>
    <x v="4"/>
    <n v="160"/>
    <n v="2500"/>
    <n v="40000"/>
  </r>
  <r>
    <x v="8"/>
    <x v="2"/>
    <x v="3"/>
    <x v="2"/>
    <n v="62"/>
    <s v="San Antonio"/>
    <n v="62077"/>
    <n v="-40725698"/>
    <n v="-64934194"/>
    <x v="21"/>
    <x v="0"/>
    <x v="0"/>
    <n v="160"/>
    <n v="2800"/>
    <n v="44800"/>
  </r>
  <r>
    <x v="8"/>
    <x v="2"/>
    <x v="12"/>
    <x v="0"/>
    <n v="6"/>
    <s v="La Costa"/>
    <n v="6420"/>
    <n v="-36342328"/>
    <n v="-56746143"/>
    <x v="7"/>
    <x v="0"/>
    <x v="0"/>
    <n v="160"/>
    <n v="1900"/>
    <n v="30400"/>
  </r>
  <r>
    <x v="9"/>
    <x v="5"/>
    <x v="5"/>
    <x v="3"/>
    <n v="78"/>
    <s v="Deseado"/>
    <n v="78014"/>
    <n v="-47753106"/>
    <n v="-65911745"/>
    <x v="15"/>
    <x v="2"/>
    <x v="6"/>
    <n v="160"/>
    <n v="3000"/>
    <n v="48000"/>
  </r>
  <r>
    <x v="0"/>
    <x v="3"/>
    <x v="0"/>
    <x v="0"/>
    <n v="6"/>
    <s v="General Pueyrredon"/>
    <n v="6357"/>
    <n v="-3804915"/>
    <n v="-57536848"/>
    <x v="40"/>
    <x v="0"/>
    <x v="0"/>
    <n v="160"/>
    <n v="2200"/>
    <n v="35200"/>
  </r>
  <r>
    <x v="0"/>
    <x v="2"/>
    <x v="3"/>
    <x v="2"/>
    <n v="62"/>
    <s v="San Antonio"/>
    <n v="62077"/>
    <n v="-40725698"/>
    <n v="-64934194"/>
    <x v="16"/>
    <x v="0"/>
    <x v="7"/>
    <n v="160"/>
    <n v="3000"/>
    <n v="48000"/>
  </r>
  <r>
    <x v="0"/>
    <x v="1"/>
    <x v="1"/>
    <x v="1"/>
    <n v="94"/>
    <s v="Ushuaia"/>
    <n v="94015"/>
    <n v="-54808106"/>
    <n v="-68304301"/>
    <x v="53"/>
    <x v="0"/>
    <x v="0"/>
    <n v="160"/>
    <n v="2200"/>
    <n v="35200"/>
  </r>
  <r>
    <x v="3"/>
    <x v="1"/>
    <x v="1"/>
    <x v="1"/>
    <n v="94"/>
    <s v="Ushuaia"/>
    <n v="94015"/>
    <n v="-54808106"/>
    <n v="-68304301"/>
    <x v="30"/>
    <x v="0"/>
    <x v="0"/>
    <n v="160"/>
    <n v="2500"/>
    <n v="40000"/>
  </r>
  <r>
    <x v="1"/>
    <x v="3"/>
    <x v="7"/>
    <x v="2"/>
    <n v="62"/>
    <s v="San Antonio"/>
    <n v="62077"/>
    <n v="-4079875"/>
    <n v="-64883536"/>
    <x v="15"/>
    <x v="2"/>
    <x v="6"/>
    <n v="161"/>
    <n v="3000"/>
    <n v="48000"/>
  </r>
  <r>
    <x v="8"/>
    <x v="1"/>
    <x v="0"/>
    <x v="0"/>
    <n v="6"/>
    <s v="General Pueyrredon"/>
    <n v="6357"/>
    <n v="-3804915"/>
    <n v="-57536848"/>
    <x v="1"/>
    <x v="1"/>
    <x v="1"/>
    <n v="162"/>
    <n v="2999"/>
    <n v="47984"/>
  </r>
  <r>
    <x v="4"/>
    <x v="3"/>
    <x v="6"/>
    <x v="0"/>
    <n v="6"/>
    <s v="General Lavalle"/>
    <n v="6336"/>
    <n v="-36398453"/>
    <n v="-56946467"/>
    <x v="4"/>
    <x v="0"/>
    <x v="0"/>
    <n v="164"/>
    <n v="2200"/>
    <n v="35200"/>
  </r>
  <r>
    <x v="5"/>
    <x v="0"/>
    <x v="0"/>
    <x v="0"/>
    <n v="6"/>
    <s v="General Pueyrredon"/>
    <n v="6357"/>
    <n v="-3804915"/>
    <n v="-57536848"/>
    <x v="16"/>
    <x v="0"/>
    <x v="7"/>
    <n v="165"/>
    <n v="3000"/>
    <n v="48000"/>
  </r>
  <r>
    <x v="2"/>
    <x v="0"/>
    <x v="0"/>
    <x v="0"/>
    <n v="6"/>
    <s v="General Pueyrredon"/>
    <n v="6357"/>
    <n v="-3804915"/>
    <n v="-57536848"/>
    <x v="16"/>
    <x v="0"/>
    <x v="7"/>
    <n v="165"/>
    <n v="3000"/>
    <n v="48000"/>
  </r>
  <r>
    <x v="8"/>
    <x v="2"/>
    <x v="4"/>
    <x v="0"/>
    <n v="6"/>
    <s v="sin especificar"/>
    <n v="6999"/>
    <m/>
    <n v="0"/>
    <x v="41"/>
    <x v="0"/>
    <x v="4"/>
    <n v="165"/>
    <n v="2100"/>
    <n v="33600"/>
  </r>
  <r>
    <x v="0"/>
    <x v="3"/>
    <x v="3"/>
    <x v="2"/>
    <n v="62"/>
    <s v="San Antonio"/>
    <n v="62077"/>
    <n v="-40725698"/>
    <n v="-64934194"/>
    <x v="24"/>
    <x v="0"/>
    <x v="0"/>
    <n v="166"/>
    <n v="2910"/>
    <n v="46560"/>
  </r>
  <r>
    <x v="5"/>
    <x v="0"/>
    <x v="0"/>
    <x v="0"/>
    <n v="6"/>
    <s v="General Pueyrredon"/>
    <n v="6357"/>
    <n v="-3804915"/>
    <n v="-57536848"/>
    <x v="7"/>
    <x v="0"/>
    <x v="0"/>
    <n v="167"/>
    <n v="1900"/>
    <n v="30400"/>
  </r>
  <r>
    <x v="4"/>
    <x v="0"/>
    <x v="0"/>
    <x v="0"/>
    <n v="6"/>
    <s v="General Pueyrredon"/>
    <n v="6357"/>
    <n v="-3804915"/>
    <n v="-57536848"/>
    <x v="23"/>
    <x v="0"/>
    <x v="7"/>
    <n v="167"/>
    <n v="3900"/>
    <n v="62400"/>
  </r>
  <r>
    <x v="5"/>
    <x v="1"/>
    <x v="1"/>
    <x v="1"/>
    <n v="94"/>
    <s v="Ushuaia"/>
    <n v="94015"/>
    <n v="-54808106"/>
    <n v="-68304301"/>
    <x v="21"/>
    <x v="0"/>
    <x v="0"/>
    <n v="168"/>
    <n v="2800"/>
    <n v="44800"/>
  </r>
  <r>
    <x v="8"/>
    <x v="2"/>
    <x v="11"/>
    <x v="0"/>
    <n v="6"/>
    <s v="Castelli"/>
    <n v="6168"/>
    <n v="-35745949"/>
    <n v="-57380561"/>
    <x v="4"/>
    <x v="0"/>
    <x v="0"/>
    <n v="168"/>
    <n v="2200"/>
    <n v="35200"/>
  </r>
  <r>
    <x v="2"/>
    <x v="0"/>
    <x v="0"/>
    <x v="0"/>
    <n v="6"/>
    <s v="General Pueyrredon"/>
    <n v="6357"/>
    <n v="-3804915"/>
    <n v="-57536848"/>
    <x v="43"/>
    <x v="0"/>
    <x v="0"/>
    <n v="170"/>
    <n v="4500"/>
    <n v="72000"/>
  </r>
  <r>
    <x v="4"/>
    <x v="2"/>
    <x v="3"/>
    <x v="2"/>
    <n v="62"/>
    <s v="San Antonio"/>
    <n v="62077"/>
    <n v="-40725698"/>
    <n v="-64934194"/>
    <x v="15"/>
    <x v="2"/>
    <x v="6"/>
    <n v="170"/>
    <n v="3000"/>
    <n v="48000"/>
  </r>
  <r>
    <x v="10"/>
    <x v="2"/>
    <x v="4"/>
    <x v="0"/>
    <n v="6"/>
    <s v="sin especificar"/>
    <n v="6999"/>
    <m/>
    <n v="0"/>
    <x v="24"/>
    <x v="0"/>
    <x v="0"/>
    <n v="170"/>
    <n v="2910"/>
    <n v="46560"/>
  </r>
  <r>
    <x v="9"/>
    <x v="0"/>
    <x v="0"/>
    <x v="0"/>
    <n v="6"/>
    <s v="General Pueyrredon"/>
    <n v="6357"/>
    <n v="-3804915"/>
    <n v="-57536848"/>
    <x v="12"/>
    <x v="0"/>
    <x v="0"/>
    <n v="170"/>
    <n v="2100"/>
    <n v="33600"/>
  </r>
  <r>
    <x v="3"/>
    <x v="3"/>
    <x v="0"/>
    <x v="0"/>
    <n v="6"/>
    <s v="General Pueyrredon"/>
    <n v="6357"/>
    <n v="-3804915"/>
    <n v="-57536848"/>
    <x v="29"/>
    <x v="0"/>
    <x v="0"/>
    <n v="170"/>
    <n v="2500"/>
    <n v="40000"/>
  </r>
  <r>
    <x v="1"/>
    <x v="3"/>
    <x v="0"/>
    <x v="0"/>
    <n v="6"/>
    <s v="General Pueyrredon"/>
    <n v="6357"/>
    <n v="-3804915"/>
    <n v="-57536848"/>
    <x v="10"/>
    <x v="0"/>
    <x v="0"/>
    <n v="171"/>
    <n v="2100"/>
    <n v="33600"/>
  </r>
  <r>
    <x v="10"/>
    <x v="0"/>
    <x v="0"/>
    <x v="0"/>
    <n v="6"/>
    <s v="General Pueyrredon"/>
    <n v="6357"/>
    <n v="-3804915"/>
    <n v="-57536848"/>
    <x v="23"/>
    <x v="0"/>
    <x v="7"/>
    <n v="173"/>
    <n v="3900"/>
    <n v="62400"/>
  </r>
  <r>
    <x v="1"/>
    <x v="0"/>
    <x v="0"/>
    <x v="0"/>
    <n v="6"/>
    <s v="General Pueyrredon"/>
    <n v="6357"/>
    <n v="-3804915"/>
    <n v="-57536848"/>
    <x v="48"/>
    <x v="0"/>
    <x v="0"/>
    <n v="175"/>
    <n v="3980"/>
    <n v="63680"/>
  </r>
  <r>
    <x v="2"/>
    <x v="5"/>
    <x v="9"/>
    <x v="4"/>
    <n v="26"/>
    <s v="Biedma"/>
    <n v="26007"/>
    <n v="-42723398"/>
    <n v="-6503362"/>
    <x v="8"/>
    <x v="0"/>
    <x v="0"/>
    <n v="175"/>
    <n v="1500"/>
    <n v="24000"/>
  </r>
  <r>
    <x v="6"/>
    <x v="4"/>
    <x v="9"/>
    <x v="4"/>
    <n v="26"/>
    <s v="Biedma"/>
    <n v="26007"/>
    <n v="-42723398"/>
    <n v="-6503362"/>
    <x v="13"/>
    <x v="2"/>
    <x v="5"/>
    <n v="175"/>
    <n v="2890"/>
    <n v="46240"/>
  </r>
  <r>
    <x v="4"/>
    <x v="3"/>
    <x v="0"/>
    <x v="0"/>
    <n v="6"/>
    <s v="General Pueyrredon"/>
    <n v="6357"/>
    <n v="-3804915"/>
    <n v="-57536848"/>
    <x v="19"/>
    <x v="0"/>
    <x v="0"/>
    <n v="175"/>
    <n v="1980"/>
    <n v="31680"/>
  </r>
  <r>
    <x v="4"/>
    <x v="2"/>
    <x v="4"/>
    <x v="0"/>
    <n v="6"/>
    <s v="sin especificar"/>
    <n v="6999"/>
    <m/>
    <n v="0"/>
    <x v="58"/>
    <x v="2"/>
    <x v="0"/>
    <n v="175"/>
    <n v="3000"/>
    <n v="48000"/>
  </r>
  <r>
    <x v="4"/>
    <x v="5"/>
    <x v="9"/>
    <x v="4"/>
    <n v="26"/>
    <s v="Biedma"/>
    <n v="26007"/>
    <n v="-42723398"/>
    <n v="-6503362"/>
    <x v="15"/>
    <x v="2"/>
    <x v="6"/>
    <n v="175"/>
    <n v="3000"/>
    <n v="48000"/>
  </r>
  <r>
    <x v="7"/>
    <x v="2"/>
    <x v="6"/>
    <x v="0"/>
    <n v="6"/>
    <s v="General Lavalle"/>
    <n v="6336"/>
    <n v="-36398453"/>
    <n v="-56946467"/>
    <x v="66"/>
    <x v="0"/>
    <x v="0"/>
    <n v="175"/>
    <n v="2780"/>
    <n v="44480"/>
  </r>
  <r>
    <x v="7"/>
    <x v="0"/>
    <x v="0"/>
    <x v="0"/>
    <n v="6"/>
    <s v="General Pueyrredon"/>
    <n v="6357"/>
    <n v="-3804915"/>
    <n v="-57536848"/>
    <x v="26"/>
    <x v="0"/>
    <x v="9"/>
    <n v="175"/>
    <n v="2000"/>
    <n v="32000"/>
  </r>
  <r>
    <x v="7"/>
    <x v="1"/>
    <x v="9"/>
    <x v="4"/>
    <n v="26"/>
    <s v="Biedma"/>
    <n v="26007"/>
    <n v="-42723398"/>
    <n v="-6503362"/>
    <x v="19"/>
    <x v="0"/>
    <x v="0"/>
    <n v="175"/>
    <n v="1980"/>
    <n v="31680"/>
  </r>
  <r>
    <x v="4"/>
    <x v="3"/>
    <x v="0"/>
    <x v="0"/>
    <n v="6"/>
    <s v="General Pueyrredon"/>
    <n v="6357"/>
    <n v="-3804915"/>
    <n v="-57536848"/>
    <x v="10"/>
    <x v="0"/>
    <x v="0"/>
    <n v="177"/>
    <n v="2100"/>
    <n v="33600"/>
  </r>
  <r>
    <x v="8"/>
    <x v="2"/>
    <x v="4"/>
    <x v="0"/>
    <n v="6"/>
    <s v="sin especificar"/>
    <n v="6999"/>
    <m/>
    <n v="0"/>
    <x v="18"/>
    <x v="0"/>
    <x v="4"/>
    <n v="177"/>
    <n v="3190"/>
    <n v="51040"/>
  </r>
  <r>
    <x v="3"/>
    <x v="5"/>
    <x v="0"/>
    <x v="0"/>
    <n v="6"/>
    <s v="General Pueyrredon"/>
    <n v="6357"/>
    <n v="-3804915"/>
    <n v="-57536848"/>
    <x v="5"/>
    <x v="0"/>
    <x v="3"/>
    <n v="177"/>
    <n v="2300"/>
    <n v="36800"/>
  </r>
  <r>
    <x v="1"/>
    <x v="1"/>
    <x v="1"/>
    <x v="1"/>
    <n v="94"/>
    <s v="Ushuaia"/>
    <n v="94015"/>
    <n v="-54808106"/>
    <n v="-68304301"/>
    <x v="21"/>
    <x v="0"/>
    <x v="0"/>
    <n v="180"/>
    <n v="2800"/>
    <n v="44800"/>
  </r>
  <r>
    <x v="5"/>
    <x v="3"/>
    <x v="7"/>
    <x v="2"/>
    <n v="62"/>
    <s v="San Antonio"/>
    <n v="62077"/>
    <n v="-4079875"/>
    <n v="-64883536"/>
    <x v="22"/>
    <x v="0"/>
    <x v="7"/>
    <n v="180"/>
    <n v="3280"/>
    <n v="52480"/>
  </r>
  <r>
    <x v="2"/>
    <x v="2"/>
    <x v="4"/>
    <x v="0"/>
    <n v="6"/>
    <s v="sin especificar"/>
    <n v="6999"/>
    <m/>
    <n v="0"/>
    <x v="52"/>
    <x v="0"/>
    <x v="0"/>
    <n v="180"/>
    <n v="3500"/>
    <n v="56000"/>
  </r>
  <r>
    <x v="6"/>
    <x v="2"/>
    <x v="12"/>
    <x v="0"/>
    <n v="6"/>
    <s v="La Costa"/>
    <n v="6420"/>
    <n v="-36342328"/>
    <n v="-56746143"/>
    <x v="12"/>
    <x v="0"/>
    <x v="0"/>
    <n v="180"/>
    <n v="2100"/>
    <n v="33600"/>
  </r>
  <r>
    <x v="4"/>
    <x v="2"/>
    <x v="0"/>
    <x v="0"/>
    <n v="6"/>
    <s v="General Pueyrredon"/>
    <n v="6357"/>
    <n v="-3804915"/>
    <n v="-57536848"/>
    <x v="8"/>
    <x v="0"/>
    <x v="0"/>
    <n v="180"/>
    <n v="1500"/>
    <n v="24000"/>
  </r>
  <r>
    <x v="7"/>
    <x v="1"/>
    <x v="0"/>
    <x v="0"/>
    <n v="6"/>
    <s v="General Pueyrredon"/>
    <n v="6357"/>
    <n v="-3804915"/>
    <n v="-57536848"/>
    <x v="39"/>
    <x v="0"/>
    <x v="10"/>
    <n v="180"/>
    <n v="2000"/>
    <n v="32000"/>
  </r>
  <r>
    <x v="7"/>
    <x v="3"/>
    <x v="0"/>
    <x v="0"/>
    <n v="6"/>
    <s v="General Pueyrredon"/>
    <n v="6357"/>
    <n v="-3804915"/>
    <n v="-57536848"/>
    <x v="29"/>
    <x v="0"/>
    <x v="0"/>
    <n v="180"/>
    <n v="2500"/>
    <n v="40000"/>
  </r>
  <r>
    <x v="7"/>
    <x v="2"/>
    <x v="2"/>
    <x v="0"/>
    <n v="6"/>
    <s v="Necochea"/>
    <n v="6581"/>
    <n v="-38576184"/>
    <n v="-58701949"/>
    <x v="29"/>
    <x v="0"/>
    <x v="0"/>
    <n v="180"/>
    <n v="2500"/>
    <n v="40000"/>
  </r>
  <r>
    <x v="10"/>
    <x v="3"/>
    <x v="0"/>
    <x v="0"/>
    <n v="6"/>
    <s v="General Pueyrredon"/>
    <n v="6357"/>
    <n v="-3804915"/>
    <n v="-57536848"/>
    <x v="15"/>
    <x v="2"/>
    <x v="6"/>
    <n v="180"/>
    <n v="3000"/>
    <n v="48000"/>
  </r>
  <r>
    <x v="10"/>
    <x v="3"/>
    <x v="4"/>
    <x v="0"/>
    <n v="6"/>
    <s v="sin especificar"/>
    <n v="6999"/>
    <m/>
    <n v="0"/>
    <x v="12"/>
    <x v="0"/>
    <x v="0"/>
    <n v="180"/>
    <n v="2100"/>
    <n v="33600"/>
  </r>
  <r>
    <x v="8"/>
    <x v="3"/>
    <x v="0"/>
    <x v="0"/>
    <n v="6"/>
    <s v="General Pueyrredon"/>
    <n v="6357"/>
    <n v="-3804915"/>
    <n v="-57536848"/>
    <x v="48"/>
    <x v="0"/>
    <x v="0"/>
    <n v="180"/>
    <n v="3980"/>
    <n v="63680"/>
  </r>
  <r>
    <x v="9"/>
    <x v="2"/>
    <x v="7"/>
    <x v="2"/>
    <n v="62"/>
    <s v="San Antonio"/>
    <n v="62077"/>
    <n v="-4079875"/>
    <n v="-64883536"/>
    <x v="0"/>
    <x v="0"/>
    <x v="0"/>
    <n v="180"/>
    <n v="1890"/>
    <n v="30240"/>
  </r>
  <r>
    <x v="3"/>
    <x v="0"/>
    <x v="0"/>
    <x v="0"/>
    <n v="6"/>
    <s v="General Pueyrredon"/>
    <n v="6357"/>
    <n v="-3804915"/>
    <n v="-57536848"/>
    <x v="40"/>
    <x v="0"/>
    <x v="0"/>
    <n v="180"/>
    <n v="2200"/>
    <n v="35200"/>
  </r>
  <r>
    <x v="7"/>
    <x v="0"/>
    <x v="0"/>
    <x v="0"/>
    <n v="6"/>
    <s v="General Pueyrredon"/>
    <n v="6357"/>
    <n v="-3804915"/>
    <n v="-57536848"/>
    <x v="42"/>
    <x v="0"/>
    <x v="4"/>
    <n v="182"/>
    <n v="2300"/>
    <n v="36800"/>
  </r>
  <r>
    <x v="5"/>
    <x v="3"/>
    <x v="7"/>
    <x v="2"/>
    <n v="62"/>
    <s v="San Antonio"/>
    <n v="62077"/>
    <n v="-4079875"/>
    <n v="-64883536"/>
    <x v="7"/>
    <x v="0"/>
    <x v="0"/>
    <n v="184"/>
    <n v="1900"/>
    <n v="30400"/>
  </r>
  <r>
    <x v="9"/>
    <x v="3"/>
    <x v="15"/>
    <x v="0"/>
    <n v="6"/>
    <s v="Coronel de Marina Leonardo Rosales"/>
    <n v="6182"/>
    <n v="-3889977"/>
    <n v="-62079012"/>
    <x v="15"/>
    <x v="2"/>
    <x v="6"/>
    <n v="188"/>
    <n v="3000"/>
    <n v="48000"/>
  </r>
  <r>
    <x v="4"/>
    <x v="2"/>
    <x v="2"/>
    <x v="0"/>
    <n v="6"/>
    <s v="Necochea"/>
    <n v="6581"/>
    <n v="-38576184"/>
    <n v="-58701949"/>
    <x v="0"/>
    <x v="0"/>
    <x v="0"/>
    <n v="190"/>
    <n v="1890"/>
    <n v="30240"/>
  </r>
  <r>
    <x v="0"/>
    <x v="0"/>
    <x v="0"/>
    <x v="0"/>
    <n v="6"/>
    <s v="General Pueyrredon"/>
    <n v="6357"/>
    <n v="-3804915"/>
    <n v="-57536848"/>
    <x v="5"/>
    <x v="0"/>
    <x v="3"/>
    <n v="190"/>
    <n v="2300"/>
    <n v="36800"/>
  </r>
  <r>
    <x v="6"/>
    <x v="2"/>
    <x v="0"/>
    <x v="0"/>
    <n v="6"/>
    <s v="General Pueyrredon"/>
    <n v="6357"/>
    <n v="-3804915"/>
    <n v="-57536848"/>
    <x v="5"/>
    <x v="0"/>
    <x v="3"/>
    <n v="191"/>
    <n v="2300"/>
    <n v="36800"/>
  </r>
  <r>
    <x v="6"/>
    <x v="3"/>
    <x v="7"/>
    <x v="2"/>
    <n v="62"/>
    <s v="San Antonio"/>
    <n v="62077"/>
    <n v="-4079875"/>
    <n v="-64883536"/>
    <x v="3"/>
    <x v="0"/>
    <x v="0"/>
    <n v="192"/>
    <n v="2180"/>
    <n v="34880"/>
  </r>
  <r>
    <x v="6"/>
    <x v="2"/>
    <x v="3"/>
    <x v="2"/>
    <n v="62"/>
    <s v="San Antonio"/>
    <n v="62077"/>
    <n v="-40725698"/>
    <n v="-64934194"/>
    <x v="24"/>
    <x v="0"/>
    <x v="0"/>
    <n v="192"/>
    <n v="2910"/>
    <n v="46560"/>
  </r>
  <r>
    <x v="4"/>
    <x v="1"/>
    <x v="1"/>
    <x v="1"/>
    <n v="94"/>
    <s v="Ushuaia"/>
    <n v="94015"/>
    <n v="-54808106"/>
    <n v="-68304301"/>
    <x v="26"/>
    <x v="0"/>
    <x v="9"/>
    <n v="192"/>
    <n v="2000"/>
    <n v="32000"/>
  </r>
  <r>
    <x v="7"/>
    <x v="0"/>
    <x v="0"/>
    <x v="0"/>
    <n v="6"/>
    <s v="General Pueyrredon"/>
    <n v="6357"/>
    <n v="-3804915"/>
    <n v="-57536848"/>
    <x v="4"/>
    <x v="0"/>
    <x v="0"/>
    <n v="192"/>
    <n v="2200"/>
    <n v="35200"/>
  </r>
  <r>
    <x v="7"/>
    <x v="0"/>
    <x v="7"/>
    <x v="2"/>
    <n v="62"/>
    <s v="San Antonio"/>
    <n v="62077"/>
    <n v="-4079875"/>
    <n v="-64883536"/>
    <x v="0"/>
    <x v="0"/>
    <x v="0"/>
    <n v="192"/>
    <n v="1890"/>
    <n v="30240"/>
  </r>
  <r>
    <x v="8"/>
    <x v="2"/>
    <x v="3"/>
    <x v="2"/>
    <n v="62"/>
    <s v="San Antonio"/>
    <n v="62077"/>
    <n v="-40725698"/>
    <n v="-64934194"/>
    <x v="5"/>
    <x v="0"/>
    <x v="3"/>
    <n v="192"/>
    <n v="2300"/>
    <n v="36800"/>
  </r>
  <r>
    <x v="0"/>
    <x v="1"/>
    <x v="0"/>
    <x v="0"/>
    <n v="6"/>
    <s v="General Pueyrredon"/>
    <n v="6357"/>
    <n v="-3804915"/>
    <n v="-57536848"/>
    <x v="6"/>
    <x v="0"/>
    <x v="0"/>
    <n v="192"/>
    <n v="2900"/>
    <n v="46400"/>
  </r>
  <r>
    <x v="0"/>
    <x v="2"/>
    <x v="12"/>
    <x v="0"/>
    <n v="6"/>
    <s v="La Costa"/>
    <n v="6420"/>
    <n v="-36342328"/>
    <n v="-56746143"/>
    <x v="4"/>
    <x v="0"/>
    <x v="0"/>
    <n v="192"/>
    <n v="2200"/>
    <n v="35200"/>
  </r>
  <r>
    <x v="5"/>
    <x v="2"/>
    <x v="0"/>
    <x v="0"/>
    <n v="6"/>
    <s v="General Pueyrredon"/>
    <n v="6357"/>
    <n v="-3804915"/>
    <n v="-57536848"/>
    <x v="33"/>
    <x v="2"/>
    <x v="0"/>
    <n v="198"/>
    <n v="4300"/>
    <n v="68800"/>
  </r>
  <r>
    <x v="8"/>
    <x v="3"/>
    <x v="0"/>
    <x v="0"/>
    <n v="6"/>
    <s v="General Pueyrredon"/>
    <n v="6357"/>
    <n v="-3804915"/>
    <n v="-57536848"/>
    <x v="0"/>
    <x v="0"/>
    <x v="0"/>
    <n v="198"/>
    <n v="1890"/>
    <n v="30240"/>
  </r>
  <r>
    <x v="9"/>
    <x v="1"/>
    <x v="0"/>
    <x v="0"/>
    <n v="6"/>
    <s v="General Pueyrredon"/>
    <n v="6357"/>
    <n v="-3804915"/>
    <n v="-57536848"/>
    <x v="16"/>
    <x v="0"/>
    <x v="7"/>
    <n v="198"/>
    <n v="3000"/>
    <n v="48000"/>
  </r>
  <r>
    <x v="1"/>
    <x v="0"/>
    <x v="5"/>
    <x v="3"/>
    <n v="78"/>
    <s v="Deseado"/>
    <n v="78014"/>
    <n v="-47753106"/>
    <n v="-65911745"/>
    <x v="25"/>
    <x v="1"/>
    <x v="8"/>
    <n v="200"/>
    <n v="3299"/>
    <n v="52784"/>
  </r>
  <r>
    <x v="2"/>
    <x v="1"/>
    <x v="9"/>
    <x v="4"/>
    <n v="26"/>
    <s v="Biedma"/>
    <n v="26007"/>
    <n v="-42723398"/>
    <n v="-6503362"/>
    <x v="19"/>
    <x v="0"/>
    <x v="0"/>
    <n v="200"/>
    <n v="1980"/>
    <n v="31680"/>
  </r>
  <r>
    <x v="6"/>
    <x v="1"/>
    <x v="9"/>
    <x v="4"/>
    <n v="26"/>
    <s v="Biedma"/>
    <n v="26007"/>
    <n v="-42723398"/>
    <n v="-6503362"/>
    <x v="38"/>
    <x v="0"/>
    <x v="0"/>
    <n v="200"/>
    <n v="3000"/>
    <n v="48000"/>
  </r>
  <r>
    <x v="6"/>
    <x v="6"/>
    <x v="15"/>
    <x v="0"/>
    <n v="6"/>
    <s v="Coronel de Marina Leonardo Rosales"/>
    <n v="6182"/>
    <n v="-3889977"/>
    <n v="-62079012"/>
    <x v="25"/>
    <x v="1"/>
    <x v="8"/>
    <n v="200"/>
    <n v="3299"/>
    <n v="52784"/>
  </r>
  <r>
    <x v="7"/>
    <x v="3"/>
    <x v="7"/>
    <x v="2"/>
    <n v="62"/>
    <s v="San Antonio"/>
    <n v="62077"/>
    <n v="-4079875"/>
    <n v="-64883536"/>
    <x v="23"/>
    <x v="0"/>
    <x v="7"/>
    <n v="200"/>
    <n v="3900"/>
    <n v="62400"/>
  </r>
  <r>
    <x v="9"/>
    <x v="1"/>
    <x v="9"/>
    <x v="4"/>
    <n v="26"/>
    <s v="Biedma"/>
    <n v="26007"/>
    <n v="-42723398"/>
    <n v="-6503362"/>
    <x v="26"/>
    <x v="0"/>
    <x v="9"/>
    <n v="200"/>
    <n v="2000"/>
    <n v="32000"/>
  </r>
  <r>
    <x v="1"/>
    <x v="2"/>
    <x v="0"/>
    <x v="0"/>
    <n v="6"/>
    <s v="General Pueyrredon"/>
    <n v="6357"/>
    <n v="-3804915"/>
    <n v="-57536848"/>
    <x v="52"/>
    <x v="0"/>
    <x v="0"/>
    <n v="201"/>
    <n v="3500"/>
    <n v="56000"/>
  </r>
  <r>
    <x v="2"/>
    <x v="2"/>
    <x v="2"/>
    <x v="0"/>
    <n v="6"/>
    <s v="Necochea"/>
    <n v="6581"/>
    <n v="-38576184"/>
    <n v="-58701949"/>
    <x v="12"/>
    <x v="0"/>
    <x v="0"/>
    <n v="201"/>
    <n v="2100"/>
    <n v="33600"/>
  </r>
  <r>
    <x v="10"/>
    <x v="5"/>
    <x v="14"/>
    <x v="4"/>
    <n v="26"/>
    <s v="Escalante"/>
    <n v="26021"/>
    <n v="-45862528"/>
    <n v="-6746664"/>
    <x v="5"/>
    <x v="0"/>
    <x v="3"/>
    <n v="201"/>
    <n v="2300"/>
    <n v="36800"/>
  </r>
  <r>
    <x v="8"/>
    <x v="3"/>
    <x v="0"/>
    <x v="0"/>
    <n v="6"/>
    <s v="General Pueyrredon"/>
    <n v="6357"/>
    <n v="-3804915"/>
    <n v="-57536848"/>
    <x v="23"/>
    <x v="0"/>
    <x v="7"/>
    <n v="203"/>
    <n v="3900"/>
    <n v="62400"/>
  </r>
  <r>
    <x v="9"/>
    <x v="1"/>
    <x v="0"/>
    <x v="0"/>
    <n v="6"/>
    <s v="General Pueyrredon"/>
    <n v="6357"/>
    <n v="-3804915"/>
    <n v="-57536848"/>
    <x v="26"/>
    <x v="0"/>
    <x v="9"/>
    <n v="203"/>
    <n v="2000"/>
    <n v="32000"/>
  </r>
  <r>
    <x v="5"/>
    <x v="3"/>
    <x v="4"/>
    <x v="0"/>
    <n v="6"/>
    <s v="sin especificar"/>
    <n v="6999"/>
    <m/>
    <n v="0"/>
    <x v="10"/>
    <x v="0"/>
    <x v="0"/>
    <n v="204"/>
    <n v="2100"/>
    <n v="33600"/>
  </r>
  <r>
    <x v="2"/>
    <x v="6"/>
    <x v="8"/>
    <x v="3"/>
    <n v="78"/>
    <s v="Deseado"/>
    <n v="78014"/>
    <n v="-46436049"/>
    <n v="-67514904"/>
    <x v="25"/>
    <x v="1"/>
    <x v="8"/>
    <n v="204"/>
    <n v="3299"/>
    <n v="52784"/>
  </r>
  <r>
    <x v="4"/>
    <x v="3"/>
    <x v="3"/>
    <x v="2"/>
    <n v="62"/>
    <s v="San Antonio"/>
    <n v="62077"/>
    <n v="-40725698"/>
    <n v="-64934194"/>
    <x v="23"/>
    <x v="0"/>
    <x v="7"/>
    <n v="204"/>
    <n v="3900"/>
    <n v="62400"/>
  </r>
  <r>
    <x v="7"/>
    <x v="0"/>
    <x v="0"/>
    <x v="0"/>
    <n v="6"/>
    <s v="General Pueyrredon"/>
    <n v="6357"/>
    <n v="-3804915"/>
    <n v="-57536848"/>
    <x v="16"/>
    <x v="0"/>
    <x v="7"/>
    <n v="205"/>
    <n v="3000"/>
    <n v="48000"/>
  </r>
  <r>
    <x v="8"/>
    <x v="3"/>
    <x v="0"/>
    <x v="0"/>
    <n v="6"/>
    <s v="General Pueyrredon"/>
    <n v="6357"/>
    <n v="-3804915"/>
    <n v="-57536848"/>
    <x v="17"/>
    <x v="0"/>
    <x v="0"/>
    <n v="207"/>
    <n v="1700"/>
    <n v="27200"/>
  </r>
  <r>
    <x v="5"/>
    <x v="3"/>
    <x v="0"/>
    <x v="0"/>
    <n v="6"/>
    <s v="General Pueyrredon"/>
    <n v="6357"/>
    <n v="-3804915"/>
    <n v="-57536848"/>
    <x v="7"/>
    <x v="0"/>
    <x v="0"/>
    <n v="208"/>
    <n v="1900"/>
    <n v="30400"/>
  </r>
  <r>
    <x v="6"/>
    <x v="5"/>
    <x v="5"/>
    <x v="3"/>
    <n v="78"/>
    <s v="Deseado"/>
    <n v="78014"/>
    <n v="-47753106"/>
    <n v="-65911745"/>
    <x v="5"/>
    <x v="0"/>
    <x v="3"/>
    <n v="210"/>
    <n v="2300"/>
    <n v="36800"/>
  </r>
  <r>
    <x v="6"/>
    <x v="3"/>
    <x v="3"/>
    <x v="2"/>
    <n v="62"/>
    <s v="San Antonio"/>
    <n v="62077"/>
    <n v="-40725698"/>
    <n v="-64934194"/>
    <x v="29"/>
    <x v="0"/>
    <x v="0"/>
    <n v="210"/>
    <n v="2500"/>
    <n v="40000"/>
  </r>
  <r>
    <x v="4"/>
    <x v="2"/>
    <x v="2"/>
    <x v="0"/>
    <n v="6"/>
    <s v="Necochea"/>
    <n v="6581"/>
    <n v="-38576184"/>
    <n v="-58701949"/>
    <x v="7"/>
    <x v="0"/>
    <x v="0"/>
    <n v="210"/>
    <n v="1900"/>
    <n v="30400"/>
  </r>
  <r>
    <x v="7"/>
    <x v="2"/>
    <x v="6"/>
    <x v="0"/>
    <n v="6"/>
    <s v="General Lavalle"/>
    <n v="6336"/>
    <n v="-36398453"/>
    <n v="-56946467"/>
    <x v="10"/>
    <x v="0"/>
    <x v="0"/>
    <n v="210"/>
    <n v="2100"/>
    <n v="33600"/>
  </r>
  <r>
    <x v="10"/>
    <x v="3"/>
    <x v="0"/>
    <x v="0"/>
    <n v="6"/>
    <s v="General Pueyrredon"/>
    <n v="6357"/>
    <n v="-3804915"/>
    <n v="-57536848"/>
    <x v="11"/>
    <x v="0"/>
    <x v="0"/>
    <n v="210"/>
    <n v="1599"/>
    <n v="25584"/>
  </r>
  <r>
    <x v="10"/>
    <x v="2"/>
    <x v="11"/>
    <x v="0"/>
    <n v="6"/>
    <s v="Castelli"/>
    <n v="6168"/>
    <n v="-35745949"/>
    <n v="-57380561"/>
    <x v="9"/>
    <x v="0"/>
    <x v="4"/>
    <n v="210"/>
    <n v="2500"/>
    <n v="40000"/>
  </r>
  <r>
    <x v="8"/>
    <x v="3"/>
    <x v="0"/>
    <x v="0"/>
    <n v="6"/>
    <s v="General Pueyrredon"/>
    <n v="6357"/>
    <n v="-3804915"/>
    <n v="-57536848"/>
    <x v="49"/>
    <x v="0"/>
    <x v="0"/>
    <n v="210"/>
    <n v="2100"/>
    <n v="33600"/>
  </r>
  <r>
    <x v="9"/>
    <x v="1"/>
    <x v="0"/>
    <x v="0"/>
    <n v="6"/>
    <s v="General Pueyrredon"/>
    <n v="6357"/>
    <n v="-3804915"/>
    <n v="-57536848"/>
    <x v="2"/>
    <x v="0"/>
    <x v="2"/>
    <n v="210"/>
    <n v="2900"/>
    <n v="46400"/>
  </r>
  <r>
    <x v="9"/>
    <x v="2"/>
    <x v="4"/>
    <x v="0"/>
    <n v="6"/>
    <s v="sin especificar"/>
    <n v="6999"/>
    <m/>
    <n v="0"/>
    <x v="34"/>
    <x v="0"/>
    <x v="4"/>
    <n v="210"/>
    <n v="1800"/>
    <n v="28800"/>
  </r>
  <r>
    <x v="9"/>
    <x v="2"/>
    <x v="3"/>
    <x v="2"/>
    <n v="62"/>
    <s v="San Antonio"/>
    <n v="62077"/>
    <n v="-40725698"/>
    <n v="-64934194"/>
    <x v="8"/>
    <x v="0"/>
    <x v="0"/>
    <n v="210"/>
    <n v="1500"/>
    <n v="24000"/>
  </r>
  <r>
    <x v="0"/>
    <x v="3"/>
    <x v="7"/>
    <x v="2"/>
    <n v="62"/>
    <s v="San Antonio"/>
    <n v="62077"/>
    <n v="-4079875"/>
    <n v="-64883536"/>
    <x v="5"/>
    <x v="0"/>
    <x v="3"/>
    <n v="210"/>
    <n v="2300"/>
    <n v="36800"/>
  </r>
  <r>
    <x v="0"/>
    <x v="2"/>
    <x v="12"/>
    <x v="0"/>
    <n v="6"/>
    <s v="La Costa"/>
    <n v="6420"/>
    <n v="-36342328"/>
    <n v="-56746143"/>
    <x v="7"/>
    <x v="0"/>
    <x v="0"/>
    <n v="210"/>
    <n v="1900"/>
    <n v="30400"/>
  </r>
  <r>
    <x v="5"/>
    <x v="3"/>
    <x v="7"/>
    <x v="2"/>
    <n v="62"/>
    <s v="San Antonio"/>
    <n v="62077"/>
    <n v="-4079875"/>
    <n v="-64883536"/>
    <x v="9"/>
    <x v="0"/>
    <x v="4"/>
    <n v="213"/>
    <n v="2500"/>
    <n v="40000"/>
  </r>
  <r>
    <x v="5"/>
    <x v="0"/>
    <x v="0"/>
    <x v="0"/>
    <n v="6"/>
    <s v="General Pueyrredon"/>
    <n v="6357"/>
    <n v="-3804915"/>
    <n v="-57536848"/>
    <x v="35"/>
    <x v="0"/>
    <x v="0"/>
    <n v="215"/>
    <n v="2200"/>
    <n v="35200"/>
  </r>
  <r>
    <x v="4"/>
    <x v="2"/>
    <x v="11"/>
    <x v="0"/>
    <n v="6"/>
    <s v="Castelli"/>
    <n v="6168"/>
    <n v="-35745949"/>
    <n v="-57380561"/>
    <x v="12"/>
    <x v="0"/>
    <x v="0"/>
    <n v="215"/>
    <n v="2100"/>
    <n v="33600"/>
  </r>
  <r>
    <x v="0"/>
    <x v="5"/>
    <x v="0"/>
    <x v="0"/>
    <n v="6"/>
    <s v="General Pueyrredon"/>
    <n v="6357"/>
    <n v="-3804915"/>
    <n v="-57536848"/>
    <x v="5"/>
    <x v="0"/>
    <x v="3"/>
    <n v="215"/>
    <n v="2300"/>
    <n v="36800"/>
  </r>
  <r>
    <x v="4"/>
    <x v="0"/>
    <x v="8"/>
    <x v="3"/>
    <n v="78"/>
    <s v="Deseado"/>
    <n v="78014"/>
    <n v="-46436049"/>
    <n v="-67514904"/>
    <x v="24"/>
    <x v="0"/>
    <x v="0"/>
    <n v="216"/>
    <n v="2910"/>
    <n v="46560"/>
  </r>
  <r>
    <x v="7"/>
    <x v="2"/>
    <x v="2"/>
    <x v="0"/>
    <n v="6"/>
    <s v="Necochea"/>
    <n v="6581"/>
    <n v="-38576184"/>
    <n v="-58701949"/>
    <x v="36"/>
    <x v="1"/>
    <x v="0"/>
    <n v="216"/>
    <n v="1800"/>
    <n v="28800"/>
  </r>
  <r>
    <x v="2"/>
    <x v="3"/>
    <x v="4"/>
    <x v="0"/>
    <n v="6"/>
    <s v="sin especificar"/>
    <n v="6999"/>
    <m/>
    <n v="0"/>
    <x v="12"/>
    <x v="0"/>
    <x v="0"/>
    <n v="217"/>
    <n v="2100"/>
    <n v="33600"/>
  </r>
  <r>
    <x v="8"/>
    <x v="0"/>
    <x v="0"/>
    <x v="0"/>
    <n v="6"/>
    <s v="General Pueyrredon"/>
    <n v="6357"/>
    <n v="-3804915"/>
    <n v="-57536848"/>
    <x v="23"/>
    <x v="0"/>
    <x v="7"/>
    <n v="217"/>
    <n v="3900"/>
    <n v="62400"/>
  </r>
  <r>
    <x v="5"/>
    <x v="3"/>
    <x v="4"/>
    <x v="0"/>
    <n v="6"/>
    <s v="sin especificar"/>
    <n v="6999"/>
    <m/>
    <n v="0"/>
    <x v="12"/>
    <x v="0"/>
    <x v="0"/>
    <n v="219"/>
    <n v="2100"/>
    <n v="33600"/>
  </r>
  <r>
    <x v="2"/>
    <x v="2"/>
    <x v="0"/>
    <x v="0"/>
    <n v="6"/>
    <s v="General Pueyrredon"/>
    <n v="6357"/>
    <n v="-3804915"/>
    <n v="-57536848"/>
    <x v="35"/>
    <x v="0"/>
    <x v="0"/>
    <n v="219"/>
    <n v="2200"/>
    <n v="35200"/>
  </r>
  <r>
    <x v="6"/>
    <x v="3"/>
    <x v="3"/>
    <x v="2"/>
    <n v="62"/>
    <s v="San Antonio"/>
    <n v="62077"/>
    <n v="-40725698"/>
    <n v="-64934194"/>
    <x v="9"/>
    <x v="0"/>
    <x v="4"/>
    <n v="220"/>
    <n v="2500"/>
    <n v="40000"/>
  </r>
  <r>
    <x v="8"/>
    <x v="2"/>
    <x v="15"/>
    <x v="0"/>
    <n v="6"/>
    <s v="Coronel de Marina Leonardo Rosales"/>
    <n v="6182"/>
    <n v="-3889977"/>
    <n v="-62079012"/>
    <x v="15"/>
    <x v="2"/>
    <x v="6"/>
    <n v="220"/>
    <n v="3000"/>
    <n v="48000"/>
  </r>
  <r>
    <x v="8"/>
    <x v="2"/>
    <x v="12"/>
    <x v="0"/>
    <n v="6"/>
    <s v="La Costa"/>
    <n v="6420"/>
    <n v="-36342328"/>
    <n v="-56746143"/>
    <x v="51"/>
    <x v="0"/>
    <x v="4"/>
    <n v="224"/>
    <n v="2300"/>
    <n v="36800"/>
  </r>
  <r>
    <x v="5"/>
    <x v="1"/>
    <x v="9"/>
    <x v="4"/>
    <n v="26"/>
    <s v="Biedma"/>
    <n v="26007"/>
    <n v="-42723398"/>
    <n v="-6503362"/>
    <x v="19"/>
    <x v="0"/>
    <x v="0"/>
    <n v="225"/>
    <n v="1980"/>
    <n v="31680"/>
  </r>
  <r>
    <x v="4"/>
    <x v="2"/>
    <x v="0"/>
    <x v="0"/>
    <n v="6"/>
    <s v="General Pueyrredon"/>
    <n v="6357"/>
    <n v="-3804915"/>
    <n v="-57536848"/>
    <x v="23"/>
    <x v="0"/>
    <x v="7"/>
    <n v="225"/>
    <n v="3900"/>
    <n v="62400"/>
  </r>
  <r>
    <x v="1"/>
    <x v="2"/>
    <x v="2"/>
    <x v="0"/>
    <n v="6"/>
    <s v="Necochea"/>
    <n v="6581"/>
    <n v="-38576184"/>
    <n v="-58701949"/>
    <x v="43"/>
    <x v="0"/>
    <x v="0"/>
    <n v="227"/>
    <n v="4500"/>
    <n v="72000"/>
  </r>
  <r>
    <x v="0"/>
    <x v="3"/>
    <x v="10"/>
    <x v="4"/>
    <n v="26"/>
    <s v="Florentino Ameghino"/>
    <n v="26028"/>
    <n v="-44798941"/>
    <n v="-65709705"/>
    <x v="5"/>
    <x v="0"/>
    <x v="3"/>
    <n v="228"/>
    <n v="2300"/>
    <n v="36800"/>
  </r>
  <r>
    <x v="2"/>
    <x v="1"/>
    <x v="9"/>
    <x v="4"/>
    <n v="26"/>
    <s v="Biedma"/>
    <n v="26007"/>
    <n v="-42723398"/>
    <n v="-6503362"/>
    <x v="8"/>
    <x v="0"/>
    <x v="0"/>
    <n v="230"/>
    <n v="1500"/>
    <n v="24000"/>
  </r>
  <r>
    <x v="4"/>
    <x v="3"/>
    <x v="0"/>
    <x v="0"/>
    <n v="6"/>
    <s v="General Pueyrredon"/>
    <n v="6357"/>
    <n v="-3804915"/>
    <n v="-57536848"/>
    <x v="38"/>
    <x v="0"/>
    <x v="0"/>
    <n v="233"/>
    <n v="3000"/>
    <n v="48000"/>
  </r>
  <r>
    <x v="9"/>
    <x v="2"/>
    <x v="0"/>
    <x v="0"/>
    <n v="6"/>
    <s v="General Pueyrredon"/>
    <n v="6357"/>
    <n v="-3804915"/>
    <n v="-57536848"/>
    <x v="17"/>
    <x v="0"/>
    <x v="0"/>
    <n v="233"/>
    <n v="1700"/>
    <n v="27200"/>
  </r>
  <r>
    <x v="6"/>
    <x v="3"/>
    <x v="0"/>
    <x v="0"/>
    <n v="6"/>
    <s v="General Pueyrredon"/>
    <n v="6357"/>
    <n v="-3804915"/>
    <n v="-57536848"/>
    <x v="29"/>
    <x v="0"/>
    <x v="0"/>
    <n v="235"/>
    <n v="2500"/>
    <n v="40000"/>
  </r>
  <r>
    <x v="8"/>
    <x v="2"/>
    <x v="4"/>
    <x v="0"/>
    <n v="6"/>
    <s v="sin especificar"/>
    <n v="6999"/>
    <m/>
    <n v="0"/>
    <x v="52"/>
    <x v="0"/>
    <x v="0"/>
    <n v="236"/>
    <n v="3500"/>
    <n v="56000"/>
  </r>
  <r>
    <x v="6"/>
    <x v="1"/>
    <x v="1"/>
    <x v="1"/>
    <n v="94"/>
    <s v="Ushuaia"/>
    <n v="94015"/>
    <n v="-54808106"/>
    <n v="-68304301"/>
    <x v="14"/>
    <x v="0"/>
    <x v="0"/>
    <n v="238"/>
    <n v="2900"/>
    <n v="46400"/>
  </r>
  <r>
    <x v="6"/>
    <x v="2"/>
    <x v="6"/>
    <x v="0"/>
    <n v="6"/>
    <s v="General Lavalle"/>
    <n v="6336"/>
    <n v="-36398453"/>
    <n v="-56946467"/>
    <x v="52"/>
    <x v="0"/>
    <x v="0"/>
    <n v="239"/>
    <n v="3500"/>
    <n v="56000"/>
  </r>
  <r>
    <x v="1"/>
    <x v="0"/>
    <x v="0"/>
    <x v="0"/>
    <n v="6"/>
    <s v="General Pueyrredon"/>
    <n v="6357"/>
    <n v="-3804915"/>
    <n v="-57536848"/>
    <x v="35"/>
    <x v="0"/>
    <x v="0"/>
    <n v="240"/>
    <n v="2200"/>
    <n v="35200"/>
  </r>
  <r>
    <x v="4"/>
    <x v="1"/>
    <x v="0"/>
    <x v="0"/>
    <n v="6"/>
    <s v="General Pueyrredon"/>
    <n v="6357"/>
    <n v="-3804915"/>
    <n v="-57536848"/>
    <x v="37"/>
    <x v="1"/>
    <x v="0"/>
    <n v="240"/>
    <n v="3150"/>
    <n v="50400"/>
  </r>
  <r>
    <x v="4"/>
    <x v="2"/>
    <x v="2"/>
    <x v="0"/>
    <n v="6"/>
    <s v="Necochea"/>
    <n v="6581"/>
    <n v="-38576184"/>
    <n v="-58701949"/>
    <x v="7"/>
    <x v="0"/>
    <x v="0"/>
    <n v="240"/>
    <n v="1900"/>
    <n v="30400"/>
  </r>
  <r>
    <x v="4"/>
    <x v="3"/>
    <x v="7"/>
    <x v="2"/>
    <n v="62"/>
    <s v="San Antonio"/>
    <n v="62077"/>
    <n v="-4079875"/>
    <n v="-64883536"/>
    <x v="7"/>
    <x v="0"/>
    <x v="0"/>
    <n v="240"/>
    <n v="1900"/>
    <n v="30400"/>
  </r>
  <r>
    <x v="7"/>
    <x v="2"/>
    <x v="4"/>
    <x v="0"/>
    <n v="6"/>
    <s v="sin especificar"/>
    <n v="6999"/>
    <m/>
    <n v="0"/>
    <x v="4"/>
    <x v="0"/>
    <x v="0"/>
    <n v="240"/>
    <n v="2200"/>
    <n v="35200"/>
  </r>
  <r>
    <x v="10"/>
    <x v="5"/>
    <x v="0"/>
    <x v="0"/>
    <n v="6"/>
    <s v="General Pueyrredon"/>
    <n v="6357"/>
    <n v="-3804915"/>
    <n v="-57536848"/>
    <x v="5"/>
    <x v="0"/>
    <x v="3"/>
    <n v="240"/>
    <n v="2300"/>
    <n v="36800"/>
  </r>
  <r>
    <x v="8"/>
    <x v="2"/>
    <x v="6"/>
    <x v="0"/>
    <n v="6"/>
    <s v="General Lavalle"/>
    <n v="6336"/>
    <n v="-36398453"/>
    <n v="-56946467"/>
    <x v="23"/>
    <x v="0"/>
    <x v="7"/>
    <n v="240"/>
    <n v="3900"/>
    <n v="62400"/>
  </r>
  <r>
    <x v="8"/>
    <x v="0"/>
    <x v="0"/>
    <x v="0"/>
    <n v="6"/>
    <s v="General Pueyrredon"/>
    <n v="6357"/>
    <n v="-3804915"/>
    <n v="-57536848"/>
    <x v="29"/>
    <x v="0"/>
    <x v="0"/>
    <n v="240"/>
    <n v="2500"/>
    <n v="40000"/>
  </r>
  <r>
    <x v="9"/>
    <x v="1"/>
    <x v="9"/>
    <x v="4"/>
    <n v="26"/>
    <s v="Biedma"/>
    <n v="26007"/>
    <n v="-42723398"/>
    <n v="-6503362"/>
    <x v="14"/>
    <x v="0"/>
    <x v="0"/>
    <n v="240"/>
    <n v="2900"/>
    <n v="46400"/>
  </r>
  <r>
    <x v="9"/>
    <x v="2"/>
    <x v="3"/>
    <x v="2"/>
    <n v="62"/>
    <s v="San Antonio"/>
    <n v="62077"/>
    <n v="-40725698"/>
    <n v="-64934194"/>
    <x v="5"/>
    <x v="0"/>
    <x v="3"/>
    <n v="240"/>
    <n v="2300"/>
    <n v="36800"/>
  </r>
  <r>
    <x v="0"/>
    <x v="3"/>
    <x v="0"/>
    <x v="0"/>
    <n v="6"/>
    <s v="General Pueyrredon"/>
    <n v="6357"/>
    <n v="-3804915"/>
    <n v="-57536848"/>
    <x v="3"/>
    <x v="0"/>
    <x v="0"/>
    <n v="240"/>
    <n v="2180"/>
    <n v="34880"/>
  </r>
  <r>
    <x v="9"/>
    <x v="2"/>
    <x v="0"/>
    <x v="0"/>
    <n v="6"/>
    <s v="General Pueyrredon"/>
    <n v="6357"/>
    <n v="-3804915"/>
    <n v="-57536848"/>
    <x v="7"/>
    <x v="0"/>
    <x v="0"/>
    <n v="241"/>
    <n v="1900"/>
    <n v="30400"/>
  </r>
  <r>
    <x v="4"/>
    <x v="0"/>
    <x v="0"/>
    <x v="0"/>
    <n v="6"/>
    <s v="General Pueyrredon"/>
    <n v="6357"/>
    <n v="-3804915"/>
    <n v="-57536848"/>
    <x v="38"/>
    <x v="0"/>
    <x v="0"/>
    <n v="244"/>
    <n v="3000"/>
    <n v="48000"/>
  </r>
  <r>
    <x v="1"/>
    <x v="2"/>
    <x v="4"/>
    <x v="0"/>
    <n v="6"/>
    <s v="sin especificar"/>
    <n v="6999"/>
    <m/>
    <n v="0"/>
    <x v="24"/>
    <x v="0"/>
    <x v="0"/>
    <n v="245"/>
    <n v="2910"/>
    <n v="46560"/>
  </r>
  <r>
    <x v="6"/>
    <x v="0"/>
    <x v="0"/>
    <x v="0"/>
    <n v="6"/>
    <s v="General Pueyrredon"/>
    <n v="6357"/>
    <n v="-3804915"/>
    <n v="-57536848"/>
    <x v="24"/>
    <x v="0"/>
    <x v="0"/>
    <n v="245"/>
    <n v="2910"/>
    <n v="46560"/>
  </r>
  <r>
    <x v="7"/>
    <x v="3"/>
    <x v="0"/>
    <x v="0"/>
    <n v="6"/>
    <s v="General Pueyrredon"/>
    <n v="6357"/>
    <n v="-3804915"/>
    <n v="-57536848"/>
    <x v="48"/>
    <x v="0"/>
    <x v="0"/>
    <n v="245"/>
    <n v="3980"/>
    <n v="63680"/>
  </r>
  <r>
    <x v="8"/>
    <x v="3"/>
    <x v="0"/>
    <x v="0"/>
    <n v="6"/>
    <s v="General Pueyrredon"/>
    <n v="6357"/>
    <n v="-3804915"/>
    <n v="-57536848"/>
    <x v="37"/>
    <x v="1"/>
    <x v="0"/>
    <n v="245"/>
    <n v="3150"/>
    <n v="50400"/>
  </r>
  <r>
    <x v="8"/>
    <x v="3"/>
    <x v="0"/>
    <x v="0"/>
    <n v="6"/>
    <s v="General Pueyrredon"/>
    <n v="6357"/>
    <n v="-3804915"/>
    <n v="-57536848"/>
    <x v="9"/>
    <x v="0"/>
    <x v="4"/>
    <n v="245"/>
    <n v="2500"/>
    <n v="40000"/>
  </r>
  <r>
    <x v="3"/>
    <x v="3"/>
    <x v="13"/>
    <x v="4"/>
    <n v="26"/>
    <s v="Rawson"/>
    <n v="26077"/>
    <n v="-43336741"/>
    <n v="-65061964"/>
    <x v="15"/>
    <x v="2"/>
    <x v="6"/>
    <n v="245"/>
    <n v="3000"/>
    <n v="48000"/>
  </r>
  <r>
    <x v="2"/>
    <x v="3"/>
    <x v="7"/>
    <x v="2"/>
    <n v="62"/>
    <s v="San Antonio"/>
    <n v="62077"/>
    <n v="-4079875"/>
    <n v="-64883536"/>
    <x v="26"/>
    <x v="0"/>
    <x v="9"/>
    <n v="248"/>
    <n v="2000"/>
    <n v="32000"/>
  </r>
  <r>
    <x v="6"/>
    <x v="0"/>
    <x v="0"/>
    <x v="0"/>
    <n v="6"/>
    <s v="General Pueyrredon"/>
    <n v="6357"/>
    <n v="-3804915"/>
    <n v="-57536848"/>
    <x v="9"/>
    <x v="0"/>
    <x v="4"/>
    <n v="248"/>
    <n v="2500"/>
    <n v="40000"/>
  </r>
  <r>
    <x v="1"/>
    <x v="1"/>
    <x v="9"/>
    <x v="4"/>
    <n v="26"/>
    <s v="Biedma"/>
    <n v="26007"/>
    <n v="-42723398"/>
    <n v="-6503362"/>
    <x v="6"/>
    <x v="0"/>
    <x v="0"/>
    <n v="250"/>
    <n v="2900"/>
    <n v="46400"/>
  </r>
  <r>
    <x v="4"/>
    <x v="3"/>
    <x v="7"/>
    <x v="2"/>
    <n v="62"/>
    <s v="San Antonio"/>
    <n v="62077"/>
    <n v="-4079875"/>
    <n v="-64883536"/>
    <x v="45"/>
    <x v="0"/>
    <x v="4"/>
    <n v="250"/>
    <n v="1500"/>
    <n v="24000"/>
  </r>
  <r>
    <x v="7"/>
    <x v="2"/>
    <x v="6"/>
    <x v="0"/>
    <n v="6"/>
    <s v="General Lavalle"/>
    <n v="6336"/>
    <n v="-36398453"/>
    <n v="-56946467"/>
    <x v="42"/>
    <x v="0"/>
    <x v="4"/>
    <n v="250"/>
    <n v="2300"/>
    <n v="36800"/>
  </r>
  <r>
    <x v="7"/>
    <x v="2"/>
    <x v="4"/>
    <x v="0"/>
    <n v="6"/>
    <s v="sin especificar"/>
    <n v="6999"/>
    <m/>
    <n v="0"/>
    <x v="47"/>
    <x v="0"/>
    <x v="0"/>
    <n v="250"/>
    <n v="1900"/>
    <n v="30400"/>
  </r>
  <r>
    <x v="0"/>
    <x v="3"/>
    <x v="3"/>
    <x v="2"/>
    <n v="62"/>
    <s v="San Antonio"/>
    <n v="62077"/>
    <n v="-40725698"/>
    <n v="-64934194"/>
    <x v="3"/>
    <x v="0"/>
    <x v="0"/>
    <n v="250"/>
    <n v="2180"/>
    <n v="34880"/>
  </r>
  <r>
    <x v="1"/>
    <x v="3"/>
    <x v="4"/>
    <x v="0"/>
    <n v="6"/>
    <s v="sin especificar"/>
    <n v="6999"/>
    <m/>
    <n v="0"/>
    <x v="9"/>
    <x v="0"/>
    <x v="4"/>
    <n v="252"/>
    <n v="2500"/>
    <n v="40000"/>
  </r>
  <r>
    <x v="8"/>
    <x v="2"/>
    <x v="6"/>
    <x v="0"/>
    <n v="6"/>
    <s v="General Lavalle"/>
    <n v="6336"/>
    <n v="-36398453"/>
    <n v="-56946467"/>
    <x v="31"/>
    <x v="0"/>
    <x v="4"/>
    <n v="252"/>
    <n v="2000"/>
    <n v="32000"/>
  </r>
  <r>
    <x v="0"/>
    <x v="1"/>
    <x v="0"/>
    <x v="0"/>
    <n v="6"/>
    <s v="General Pueyrredon"/>
    <n v="6357"/>
    <n v="-3804915"/>
    <n v="-57536848"/>
    <x v="29"/>
    <x v="0"/>
    <x v="0"/>
    <n v="252"/>
    <n v="2500"/>
    <n v="40000"/>
  </r>
  <r>
    <x v="4"/>
    <x v="0"/>
    <x v="0"/>
    <x v="0"/>
    <n v="6"/>
    <s v="General Pueyrredon"/>
    <n v="6357"/>
    <n v="-3804915"/>
    <n v="-57536848"/>
    <x v="5"/>
    <x v="0"/>
    <x v="3"/>
    <n v="253"/>
    <n v="2300"/>
    <n v="36800"/>
  </r>
  <r>
    <x v="6"/>
    <x v="3"/>
    <x v="0"/>
    <x v="0"/>
    <n v="6"/>
    <s v="General Pueyrredon"/>
    <n v="6357"/>
    <n v="-3804915"/>
    <n v="-57536848"/>
    <x v="67"/>
    <x v="1"/>
    <x v="0"/>
    <n v="255"/>
    <n v="4200"/>
    <n v="67200"/>
  </r>
  <r>
    <x v="5"/>
    <x v="0"/>
    <x v="0"/>
    <x v="0"/>
    <n v="6"/>
    <s v="General Pueyrredon"/>
    <n v="6357"/>
    <n v="-3804915"/>
    <n v="-57536848"/>
    <x v="25"/>
    <x v="1"/>
    <x v="8"/>
    <n v="256"/>
    <n v="3299"/>
    <n v="52784"/>
  </r>
  <r>
    <x v="8"/>
    <x v="2"/>
    <x v="4"/>
    <x v="0"/>
    <n v="6"/>
    <s v="sin especificar"/>
    <n v="6999"/>
    <m/>
    <n v="0"/>
    <x v="12"/>
    <x v="0"/>
    <x v="0"/>
    <n v="256"/>
    <n v="2100"/>
    <n v="33600"/>
  </r>
  <r>
    <x v="8"/>
    <x v="2"/>
    <x v="3"/>
    <x v="2"/>
    <n v="62"/>
    <s v="San Antonio"/>
    <n v="62077"/>
    <n v="-40725698"/>
    <n v="-64934194"/>
    <x v="25"/>
    <x v="1"/>
    <x v="8"/>
    <n v="256"/>
    <n v="3299"/>
    <n v="52784"/>
  </r>
  <r>
    <x v="2"/>
    <x v="0"/>
    <x v="0"/>
    <x v="0"/>
    <n v="6"/>
    <s v="General Pueyrredon"/>
    <n v="6357"/>
    <n v="-3804915"/>
    <n v="-57536848"/>
    <x v="49"/>
    <x v="0"/>
    <x v="0"/>
    <n v="259"/>
    <n v="2100"/>
    <n v="33600"/>
  </r>
  <r>
    <x v="4"/>
    <x v="2"/>
    <x v="2"/>
    <x v="0"/>
    <n v="6"/>
    <s v="Necochea"/>
    <n v="6581"/>
    <n v="-38576184"/>
    <n v="-58701949"/>
    <x v="43"/>
    <x v="0"/>
    <x v="0"/>
    <n v="260"/>
    <n v="4500"/>
    <n v="72000"/>
  </r>
  <r>
    <x v="0"/>
    <x v="0"/>
    <x v="13"/>
    <x v="4"/>
    <n v="26"/>
    <s v="Rawson"/>
    <n v="26077"/>
    <n v="-43336741"/>
    <n v="-65061964"/>
    <x v="15"/>
    <x v="2"/>
    <x v="6"/>
    <n v="260"/>
    <n v="3000"/>
    <n v="48000"/>
  </r>
  <r>
    <x v="10"/>
    <x v="3"/>
    <x v="14"/>
    <x v="4"/>
    <n v="26"/>
    <s v="Escalante"/>
    <n v="26021"/>
    <n v="-45862528"/>
    <n v="-6746664"/>
    <x v="9"/>
    <x v="0"/>
    <x v="4"/>
    <n v="263"/>
    <n v="2500"/>
    <n v="40000"/>
  </r>
  <r>
    <x v="2"/>
    <x v="2"/>
    <x v="4"/>
    <x v="0"/>
    <n v="6"/>
    <s v="sin especificar"/>
    <n v="6999"/>
    <m/>
    <n v="0"/>
    <x v="12"/>
    <x v="0"/>
    <x v="0"/>
    <n v="266"/>
    <n v="2100"/>
    <n v="33600"/>
  </r>
  <r>
    <x v="2"/>
    <x v="3"/>
    <x v="3"/>
    <x v="2"/>
    <n v="62"/>
    <s v="San Antonio"/>
    <n v="62077"/>
    <n v="-40725698"/>
    <n v="-64934194"/>
    <x v="43"/>
    <x v="0"/>
    <x v="0"/>
    <n v="269"/>
    <n v="4500"/>
    <n v="72000"/>
  </r>
  <r>
    <x v="2"/>
    <x v="1"/>
    <x v="1"/>
    <x v="1"/>
    <n v="94"/>
    <s v="Ushuaia"/>
    <n v="94015"/>
    <n v="-54808106"/>
    <n v="-68304301"/>
    <x v="2"/>
    <x v="0"/>
    <x v="2"/>
    <n v="270"/>
    <n v="2900"/>
    <n v="46400"/>
  </r>
  <r>
    <x v="10"/>
    <x v="2"/>
    <x v="2"/>
    <x v="0"/>
    <n v="6"/>
    <s v="Necochea"/>
    <n v="6581"/>
    <n v="-38576184"/>
    <n v="-58701949"/>
    <x v="5"/>
    <x v="0"/>
    <x v="3"/>
    <n v="270"/>
    <n v="2300"/>
    <n v="36800"/>
  </r>
  <r>
    <x v="2"/>
    <x v="3"/>
    <x v="0"/>
    <x v="0"/>
    <n v="6"/>
    <s v="General Pueyrredon"/>
    <n v="6357"/>
    <n v="-3804915"/>
    <n v="-57536848"/>
    <x v="41"/>
    <x v="0"/>
    <x v="4"/>
    <n v="272"/>
    <n v="2100"/>
    <n v="33600"/>
  </r>
  <r>
    <x v="2"/>
    <x v="0"/>
    <x v="0"/>
    <x v="0"/>
    <n v="6"/>
    <s v="General Pueyrredon"/>
    <n v="6357"/>
    <n v="-3804915"/>
    <n v="-57536848"/>
    <x v="24"/>
    <x v="0"/>
    <x v="0"/>
    <n v="272"/>
    <n v="2910"/>
    <n v="46560"/>
  </r>
  <r>
    <x v="9"/>
    <x v="0"/>
    <x v="0"/>
    <x v="0"/>
    <n v="6"/>
    <s v="General Pueyrredon"/>
    <n v="6357"/>
    <n v="-3804915"/>
    <n v="-57536848"/>
    <x v="7"/>
    <x v="0"/>
    <x v="0"/>
    <n v="272"/>
    <n v="1900"/>
    <n v="30400"/>
  </r>
  <r>
    <x v="7"/>
    <x v="2"/>
    <x v="16"/>
    <x v="0"/>
    <n v="6"/>
    <s v="Bahía Blanca"/>
    <n v="6056"/>
    <n v="-38789246"/>
    <n v="-62272499"/>
    <x v="15"/>
    <x v="2"/>
    <x v="6"/>
    <n v="273"/>
    <n v="3000"/>
    <n v="48000"/>
  </r>
  <r>
    <x v="10"/>
    <x v="3"/>
    <x v="15"/>
    <x v="0"/>
    <n v="6"/>
    <s v="Coronel de Marina Leonardo Rosales"/>
    <n v="6182"/>
    <n v="-3889977"/>
    <n v="-62079012"/>
    <x v="15"/>
    <x v="2"/>
    <x v="6"/>
    <n v="275"/>
    <n v="3000"/>
    <n v="48000"/>
  </r>
  <r>
    <x v="0"/>
    <x v="3"/>
    <x v="0"/>
    <x v="0"/>
    <n v="6"/>
    <s v="General Pueyrredon"/>
    <n v="6357"/>
    <n v="-3804915"/>
    <n v="-57536848"/>
    <x v="68"/>
    <x v="0"/>
    <x v="7"/>
    <n v="275"/>
    <n v="3900"/>
    <n v="62400"/>
  </r>
  <r>
    <x v="1"/>
    <x v="3"/>
    <x v="0"/>
    <x v="0"/>
    <n v="6"/>
    <s v="General Pueyrredon"/>
    <n v="6357"/>
    <n v="-3804915"/>
    <n v="-57536848"/>
    <x v="0"/>
    <x v="0"/>
    <x v="0"/>
    <n v="276"/>
    <n v="1890"/>
    <n v="30240"/>
  </r>
  <r>
    <x v="4"/>
    <x v="2"/>
    <x v="3"/>
    <x v="2"/>
    <n v="62"/>
    <s v="San Antonio"/>
    <n v="62077"/>
    <n v="-40725698"/>
    <n v="-64934194"/>
    <x v="24"/>
    <x v="0"/>
    <x v="0"/>
    <n v="276"/>
    <n v="2910"/>
    <n v="46560"/>
  </r>
  <r>
    <x v="9"/>
    <x v="3"/>
    <x v="0"/>
    <x v="0"/>
    <n v="6"/>
    <s v="General Pueyrredon"/>
    <n v="6357"/>
    <n v="-3804915"/>
    <n v="-57536848"/>
    <x v="34"/>
    <x v="0"/>
    <x v="4"/>
    <n v="276"/>
    <n v="1800"/>
    <n v="28800"/>
  </r>
  <r>
    <x v="1"/>
    <x v="2"/>
    <x v="2"/>
    <x v="0"/>
    <n v="6"/>
    <s v="Necochea"/>
    <n v="6581"/>
    <n v="-38576184"/>
    <n v="-58701949"/>
    <x v="35"/>
    <x v="0"/>
    <x v="0"/>
    <n v="277"/>
    <n v="2200"/>
    <n v="35200"/>
  </r>
  <r>
    <x v="1"/>
    <x v="0"/>
    <x v="0"/>
    <x v="0"/>
    <n v="6"/>
    <s v="General Pueyrredon"/>
    <n v="6357"/>
    <n v="-3804915"/>
    <n v="-57536848"/>
    <x v="43"/>
    <x v="0"/>
    <x v="0"/>
    <n v="279"/>
    <n v="4500"/>
    <n v="72000"/>
  </r>
  <r>
    <x v="6"/>
    <x v="2"/>
    <x v="2"/>
    <x v="0"/>
    <n v="6"/>
    <s v="Necochea"/>
    <n v="6581"/>
    <n v="-38576184"/>
    <n v="-58701949"/>
    <x v="0"/>
    <x v="0"/>
    <x v="0"/>
    <n v="279"/>
    <n v="1890"/>
    <n v="30240"/>
  </r>
  <r>
    <x v="7"/>
    <x v="3"/>
    <x v="6"/>
    <x v="0"/>
    <n v="6"/>
    <s v="General Lavalle"/>
    <n v="6336"/>
    <n v="-36398453"/>
    <n v="-56946467"/>
    <x v="4"/>
    <x v="0"/>
    <x v="0"/>
    <n v="280"/>
    <n v="2200"/>
    <n v="35200"/>
  </r>
  <r>
    <x v="5"/>
    <x v="2"/>
    <x v="11"/>
    <x v="0"/>
    <n v="6"/>
    <s v="Castelli"/>
    <n v="6168"/>
    <n v="-35745949"/>
    <n v="-57380561"/>
    <x v="41"/>
    <x v="0"/>
    <x v="4"/>
    <n v="283"/>
    <n v="2100"/>
    <n v="33600"/>
  </r>
  <r>
    <x v="5"/>
    <x v="3"/>
    <x v="0"/>
    <x v="0"/>
    <n v="6"/>
    <s v="General Pueyrredon"/>
    <n v="6357"/>
    <n v="-3804915"/>
    <n v="-57536848"/>
    <x v="43"/>
    <x v="0"/>
    <x v="0"/>
    <n v="284"/>
    <n v="4500"/>
    <n v="72000"/>
  </r>
  <r>
    <x v="1"/>
    <x v="3"/>
    <x v="7"/>
    <x v="2"/>
    <n v="62"/>
    <s v="San Antonio"/>
    <n v="62077"/>
    <n v="-4079875"/>
    <n v="-64883536"/>
    <x v="43"/>
    <x v="0"/>
    <x v="0"/>
    <n v="285"/>
    <n v="4500"/>
    <n v="72000"/>
  </r>
  <r>
    <x v="4"/>
    <x v="2"/>
    <x v="0"/>
    <x v="0"/>
    <n v="6"/>
    <s v="General Pueyrredon"/>
    <n v="6357"/>
    <n v="-3804915"/>
    <n v="-57536848"/>
    <x v="7"/>
    <x v="0"/>
    <x v="0"/>
    <n v="287"/>
    <n v="1900"/>
    <n v="30400"/>
  </r>
  <r>
    <x v="2"/>
    <x v="0"/>
    <x v="0"/>
    <x v="0"/>
    <n v="6"/>
    <s v="General Pueyrredon"/>
    <n v="6357"/>
    <n v="-3804915"/>
    <n v="-57536848"/>
    <x v="8"/>
    <x v="0"/>
    <x v="0"/>
    <n v="288"/>
    <n v="1500"/>
    <n v="24000"/>
  </r>
  <r>
    <x v="7"/>
    <x v="3"/>
    <x v="13"/>
    <x v="4"/>
    <n v="26"/>
    <s v="Rawson"/>
    <n v="26077"/>
    <n v="-43336741"/>
    <n v="-65061964"/>
    <x v="5"/>
    <x v="0"/>
    <x v="3"/>
    <n v="288"/>
    <n v="2300"/>
    <n v="36800"/>
  </r>
  <r>
    <x v="7"/>
    <x v="1"/>
    <x v="1"/>
    <x v="1"/>
    <n v="94"/>
    <s v="Ushuaia"/>
    <n v="94015"/>
    <n v="-54808106"/>
    <n v="-68304301"/>
    <x v="2"/>
    <x v="0"/>
    <x v="2"/>
    <n v="288"/>
    <n v="2900"/>
    <n v="46400"/>
  </r>
  <r>
    <x v="8"/>
    <x v="3"/>
    <x v="0"/>
    <x v="0"/>
    <n v="6"/>
    <s v="General Pueyrredon"/>
    <n v="6357"/>
    <n v="-3804915"/>
    <n v="-57536848"/>
    <x v="4"/>
    <x v="0"/>
    <x v="0"/>
    <n v="288"/>
    <n v="2200"/>
    <n v="35200"/>
  </r>
  <r>
    <x v="9"/>
    <x v="0"/>
    <x v="7"/>
    <x v="2"/>
    <n v="62"/>
    <s v="San Antonio"/>
    <n v="62077"/>
    <n v="-4079875"/>
    <n v="-64883536"/>
    <x v="16"/>
    <x v="0"/>
    <x v="7"/>
    <n v="288"/>
    <n v="3000"/>
    <n v="48000"/>
  </r>
  <r>
    <x v="0"/>
    <x v="3"/>
    <x v="0"/>
    <x v="0"/>
    <n v="6"/>
    <s v="General Pueyrredon"/>
    <n v="6357"/>
    <n v="-3804915"/>
    <n v="-57536848"/>
    <x v="0"/>
    <x v="0"/>
    <x v="0"/>
    <n v="288"/>
    <n v="1890"/>
    <n v="30240"/>
  </r>
  <r>
    <x v="0"/>
    <x v="2"/>
    <x v="12"/>
    <x v="0"/>
    <n v="6"/>
    <s v="La Costa"/>
    <n v="6420"/>
    <n v="-36342328"/>
    <n v="-56746143"/>
    <x v="31"/>
    <x v="0"/>
    <x v="4"/>
    <n v="288"/>
    <n v="2000"/>
    <n v="32000"/>
  </r>
  <r>
    <x v="9"/>
    <x v="3"/>
    <x v="15"/>
    <x v="0"/>
    <n v="6"/>
    <s v="Coronel de Marina Leonardo Rosales"/>
    <n v="6182"/>
    <n v="-3889977"/>
    <n v="-62079012"/>
    <x v="58"/>
    <x v="2"/>
    <x v="0"/>
    <n v="290"/>
    <n v="3000"/>
    <n v="48000"/>
  </r>
  <r>
    <x v="6"/>
    <x v="2"/>
    <x v="2"/>
    <x v="0"/>
    <n v="6"/>
    <s v="Necochea"/>
    <n v="6581"/>
    <n v="-38576184"/>
    <n v="-58701949"/>
    <x v="67"/>
    <x v="1"/>
    <x v="0"/>
    <n v="291"/>
    <n v="4200"/>
    <n v="67200"/>
  </r>
  <r>
    <x v="5"/>
    <x v="3"/>
    <x v="0"/>
    <x v="0"/>
    <n v="6"/>
    <s v="General Pueyrredon"/>
    <n v="6357"/>
    <n v="-3804915"/>
    <n v="-57536848"/>
    <x v="12"/>
    <x v="0"/>
    <x v="0"/>
    <n v="294"/>
    <n v="2100"/>
    <n v="33600"/>
  </r>
  <r>
    <x v="2"/>
    <x v="1"/>
    <x v="9"/>
    <x v="4"/>
    <n v="26"/>
    <s v="Biedma"/>
    <n v="26007"/>
    <n v="-42723398"/>
    <n v="-6503362"/>
    <x v="23"/>
    <x v="0"/>
    <x v="7"/>
    <n v="295"/>
    <n v="3900"/>
    <n v="62400"/>
  </r>
  <r>
    <x v="4"/>
    <x v="3"/>
    <x v="3"/>
    <x v="2"/>
    <n v="62"/>
    <s v="San Antonio"/>
    <n v="62077"/>
    <n v="-40725698"/>
    <n v="-64934194"/>
    <x v="0"/>
    <x v="0"/>
    <x v="0"/>
    <n v="295"/>
    <n v="1890"/>
    <n v="30240"/>
  </r>
  <r>
    <x v="1"/>
    <x v="3"/>
    <x v="0"/>
    <x v="0"/>
    <n v="6"/>
    <s v="General Pueyrredon"/>
    <n v="6357"/>
    <n v="-3804915"/>
    <n v="-57536848"/>
    <x v="50"/>
    <x v="0"/>
    <x v="4"/>
    <n v="297"/>
    <n v="2900"/>
    <n v="46400"/>
  </r>
  <r>
    <x v="2"/>
    <x v="0"/>
    <x v="0"/>
    <x v="0"/>
    <n v="6"/>
    <s v="General Pueyrredon"/>
    <n v="6357"/>
    <n v="-3804915"/>
    <n v="-57536848"/>
    <x v="59"/>
    <x v="0"/>
    <x v="4"/>
    <n v="297"/>
    <n v="2100"/>
    <n v="33600"/>
  </r>
  <r>
    <x v="6"/>
    <x v="2"/>
    <x v="0"/>
    <x v="0"/>
    <n v="6"/>
    <s v="General Pueyrredon"/>
    <n v="6357"/>
    <n v="-3804915"/>
    <n v="-57536848"/>
    <x v="49"/>
    <x v="0"/>
    <x v="0"/>
    <n v="297"/>
    <n v="2100"/>
    <n v="33600"/>
  </r>
  <r>
    <x v="5"/>
    <x v="4"/>
    <x v="0"/>
    <x v="0"/>
    <n v="6"/>
    <s v="General Pueyrredon"/>
    <n v="6357"/>
    <n v="-3804915"/>
    <n v="-57536848"/>
    <x v="13"/>
    <x v="2"/>
    <x v="5"/>
    <n v="300"/>
    <n v="2890"/>
    <n v="46240"/>
  </r>
  <r>
    <x v="2"/>
    <x v="0"/>
    <x v="0"/>
    <x v="0"/>
    <n v="6"/>
    <s v="General Pueyrredon"/>
    <n v="6357"/>
    <n v="-3804915"/>
    <n v="-57536848"/>
    <x v="5"/>
    <x v="0"/>
    <x v="3"/>
    <n v="300"/>
    <n v="2300"/>
    <n v="36800"/>
  </r>
  <r>
    <x v="2"/>
    <x v="3"/>
    <x v="3"/>
    <x v="2"/>
    <n v="62"/>
    <s v="San Antonio"/>
    <n v="62077"/>
    <n v="-40725698"/>
    <n v="-64934194"/>
    <x v="16"/>
    <x v="0"/>
    <x v="7"/>
    <n v="300"/>
    <n v="3000"/>
    <n v="48000"/>
  </r>
  <r>
    <x v="6"/>
    <x v="1"/>
    <x v="9"/>
    <x v="4"/>
    <n v="26"/>
    <s v="Biedma"/>
    <n v="26007"/>
    <n v="-42723398"/>
    <n v="-6503362"/>
    <x v="26"/>
    <x v="0"/>
    <x v="9"/>
    <n v="300"/>
    <n v="2000"/>
    <n v="32000"/>
  </r>
  <r>
    <x v="7"/>
    <x v="0"/>
    <x v="0"/>
    <x v="0"/>
    <n v="6"/>
    <s v="General Pueyrredon"/>
    <n v="6357"/>
    <n v="-3804915"/>
    <n v="-57536848"/>
    <x v="40"/>
    <x v="0"/>
    <x v="0"/>
    <n v="300"/>
    <n v="2200"/>
    <n v="35200"/>
  </r>
  <r>
    <x v="7"/>
    <x v="1"/>
    <x v="1"/>
    <x v="1"/>
    <n v="94"/>
    <s v="Ushuaia"/>
    <n v="94015"/>
    <n v="-54808106"/>
    <n v="-68304301"/>
    <x v="30"/>
    <x v="0"/>
    <x v="0"/>
    <n v="300"/>
    <n v="2500"/>
    <n v="40000"/>
  </r>
  <r>
    <x v="8"/>
    <x v="2"/>
    <x v="2"/>
    <x v="0"/>
    <n v="6"/>
    <s v="Necochea"/>
    <n v="6581"/>
    <n v="-38576184"/>
    <n v="-58701949"/>
    <x v="29"/>
    <x v="0"/>
    <x v="0"/>
    <n v="300"/>
    <n v="2500"/>
    <n v="40000"/>
  </r>
  <r>
    <x v="0"/>
    <x v="3"/>
    <x v="0"/>
    <x v="0"/>
    <n v="6"/>
    <s v="General Pueyrredon"/>
    <n v="6357"/>
    <n v="-3804915"/>
    <n v="-57536848"/>
    <x v="48"/>
    <x v="0"/>
    <x v="0"/>
    <n v="300"/>
    <n v="3980"/>
    <n v="63680"/>
  </r>
  <r>
    <x v="0"/>
    <x v="0"/>
    <x v="0"/>
    <x v="0"/>
    <n v="6"/>
    <s v="General Pueyrredon"/>
    <n v="6357"/>
    <n v="-3804915"/>
    <n v="-57536848"/>
    <x v="29"/>
    <x v="0"/>
    <x v="0"/>
    <n v="300"/>
    <n v="2500"/>
    <n v="40000"/>
  </r>
  <r>
    <x v="0"/>
    <x v="3"/>
    <x v="3"/>
    <x v="2"/>
    <n v="62"/>
    <s v="San Antonio"/>
    <n v="62077"/>
    <n v="-40725698"/>
    <n v="-64934194"/>
    <x v="5"/>
    <x v="0"/>
    <x v="3"/>
    <n v="300"/>
    <n v="2300"/>
    <n v="36800"/>
  </r>
  <r>
    <x v="8"/>
    <x v="3"/>
    <x v="0"/>
    <x v="0"/>
    <n v="6"/>
    <s v="General Pueyrredon"/>
    <n v="6357"/>
    <n v="-3804915"/>
    <n v="-57536848"/>
    <x v="26"/>
    <x v="0"/>
    <x v="9"/>
    <n v="301"/>
    <n v="2000"/>
    <n v="32000"/>
  </r>
  <r>
    <x v="2"/>
    <x v="0"/>
    <x v="7"/>
    <x v="2"/>
    <n v="62"/>
    <s v="San Antonio"/>
    <n v="62077"/>
    <n v="-4079875"/>
    <n v="-64883536"/>
    <x v="43"/>
    <x v="0"/>
    <x v="0"/>
    <n v="302"/>
    <n v="4500"/>
    <n v="72000"/>
  </r>
  <r>
    <x v="6"/>
    <x v="3"/>
    <x v="0"/>
    <x v="0"/>
    <n v="6"/>
    <s v="General Pueyrredon"/>
    <n v="6357"/>
    <n v="-3804915"/>
    <n v="-57536848"/>
    <x v="40"/>
    <x v="0"/>
    <x v="0"/>
    <n v="302"/>
    <n v="2200"/>
    <n v="35200"/>
  </r>
  <r>
    <x v="8"/>
    <x v="3"/>
    <x v="6"/>
    <x v="0"/>
    <n v="6"/>
    <s v="General Lavalle"/>
    <n v="6336"/>
    <n v="-36398453"/>
    <n v="-56946467"/>
    <x v="8"/>
    <x v="0"/>
    <x v="0"/>
    <n v="304"/>
    <n v="1500"/>
    <n v="24000"/>
  </r>
  <r>
    <x v="2"/>
    <x v="3"/>
    <x v="0"/>
    <x v="0"/>
    <n v="6"/>
    <s v="General Pueyrredon"/>
    <n v="6357"/>
    <n v="-3804915"/>
    <n v="-57536848"/>
    <x v="7"/>
    <x v="0"/>
    <x v="0"/>
    <n v="307"/>
    <n v="1900"/>
    <n v="30400"/>
  </r>
  <r>
    <x v="6"/>
    <x v="4"/>
    <x v="1"/>
    <x v="1"/>
    <n v="94"/>
    <s v="Ushuaia"/>
    <n v="94015"/>
    <n v="-54808106"/>
    <n v="-68304301"/>
    <x v="13"/>
    <x v="2"/>
    <x v="5"/>
    <n v="310"/>
    <n v="2890"/>
    <n v="46240"/>
  </r>
  <r>
    <x v="8"/>
    <x v="2"/>
    <x v="0"/>
    <x v="0"/>
    <n v="6"/>
    <s v="General Pueyrredon"/>
    <n v="6357"/>
    <n v="-3804915"/>
    <n v="-57536848"/>
    <x v="4"/>
    <x v="0"/>
    <x v="0"/>
    <n v="311"/>
    <n v="2200"/>
    <n v="35200"/>
  </r>
  <r>
    <x v="4"/>
    <x v="0"/>
    <x v="0"/>
    <x v="0"/>
    <n v="6"/>
    <s v="General Pueyrredon"/>
    <n v="6357"/>
    <n v="-3804915"/>
    <n v="-57536848"/>
    <x v="7"/>
    <x v="0"/>
    <x v="0"/>
    <n v="315"/>
    <n v="1900"/>
    <n v="30400"/>
  </r>
  <r>
    <x v="8"/>
    <x v="0"/>
    <x v="0"/>
    <x v="0"/>
    <n v="6"/>
    <s v="General Pueyrredon"/>
    <n v="6357"/>
    <n v="-3804915"/>
    <n v="-57536848"/>
    <x v="25"/>
    <x v="1"/>
    <x v="8"/>
    <n v="315"/>
    <n v="3299"/>
    <n v="52784"/>
  </r>
  <r>
    <x v="9"/>
    <x v="3"/>
    <x v="0"/>
    <x v="0"/>
    <n v="6"/>
    <s v="General Pueyrredon"/>
    <n v="6357"/>
    <n v="-3804915"/>
    <n v="-57536848"/>
    <x v="24"/>
    <x v="0"/>
    <x v="0"/>
    <n v="315"/>
    <n v="2910"/>
    <n v="46560"/>
  </r>
  <r>
    <x v="9"/>
    <x v="3"/>
    <x v="0"/>
    <x v="0"/>
    <n v="6"/>
    <s v="General Pueyrredon"/>
    <n v="6357"/>
    <n v="-3804915"/>
    <n v="-57536848"/>
    <x v="24"/>
    <x v="0"/>
    <x v="0"/>
    <n v="315"/>
    <n v="2910"/>
    <n v="46560"/>
  </r>
  <r>
    <x v="0"/>
    <x v="5"/>
    <x v="4"/>
    <x v="0"/>
    <n v="6"/>
    <s v="sin especificar"/>
    <n v="6999"/>
    <m/>
    <n v="0"/>
    <x v="5"/>
    <x v="0"/>
    <x v="3"/>
    <n v="315"/>
    <n v="2300"/>
    <n v="36800"/>
  </r>
  <r>
    <x v="1"/>
    <x v="3"/>
    <x v="0"/>
    <x v="0"/>
    <n v="6"/>
    <s v="General Pueyrredon"/>
    <n v="6357"/>
    <n v="-3804915"/>
    <n v="-57536848"/>
    <x v="7"/>
    <x v="0"/>
    <x v="0"/>
    <n v="316"/>
    <n v="1900"/>
    <n v="30400"/>
  </r>
  <r>
    <x v="2"/>
    <x v="2"/>
    <x v="3"/>
    <x v="2"/>
    <n v="62"/>
    <s v="San Antonio"/>
    <n v="62077"/>
    <n v="-40725698"/>
    <n v="-64934194"/>
    <x v="5"/>
    <x v="0"/>
    <x v="3"/>
    <n v="316"/>
    <n v="2300"/>
    <n v="36800"/>
  </r>
  <r>
    <x v="8"/>
    <x v="2"/>
    <x v="0"/>
    <x v="0"/>
    <n v="6"/>
    <s v="General Pueyrredon"/>
    <n v="6357"/>
    <n v="-3804915"/>
    <n v="-57536848"/>
    <x v="29"/>
    <x v="0"/>
    <x v="0"/>
    <n v="316"/>
    <n v="2500"/>
    <n v="40000"/>
  </r>
  <r>
    <x v="5"/>
    <x v="2"/>
    <x v="12"/>
    <x v="0"/>
    <n v="6"/>
    <s v="La Costa"/>
    <n v="6420"/>
    <n v="-36342328"/>
    <n v="-56746143"/>
    <x v="41"/>
    <x v="0"/>
    <x v="4"/>
    <n v="320"/>
    <n v="2100"/>
    <n v="33600"/>
  </r>
  <r>
    <x v="2"/>
    <x v="3"/>
    <x v="12"/>
    <x v="0"/>
    <n v="6"/>
    <s v="La Costa"/>
    <n v="6420"/>
    <n v="-36342328"/>
    <n v="-56746143"/>
    <x v="41"/>
    <x v="0"/>
    <x v="4"/>
    <n v="320"/>
    <n v="2100"/>
    <n v="33600"/>
  </r>
  <r>
    <x v="2"/>
    <x v="3"/>
    <x v="12"/>
    <x v="0"/>
    <n v="6"/>
    <s v="La Costa"/>
    <n v="6420"/>
    <n v="-36342328"/>
    <n v="-56746143"/>
    <x v="42"/>
    <x v="0"/>
    <x v="4"/>
    <n v="320"/>
    <n v="2300"/>
    <n v="36800"/>
  </r>
  <r>
    <x v="4"/>
    <x v="2"/>
    <x v="0"/>
    <x v="0"/>
    <n v="6"/>
    <s v="General Pueyrredon"/>
    <n v="6357"/>
    <n v="-3804915"/>
    <n v="-57536848"/>
    <x v="40"/>
    <x v="0"/>
    <x v="0"/>
    <n v="320"/>
    <n v="2200"/>
    <n v="35200"/>
  </r>
  <r>
    <x v="4"/>
    <x v="1"/>
    <x v="9"/>
    <x v="4"/>
    <n v="26"/>
    <s v="Biedma"/>
    <n v="26007"/>
    <n v="-42723398"/>
    <n v="-6503362"/>
    <x v="26"/>
    <x v="0"/>
    <x v="9"/>
    <n v="320"/>
    <n v="2000"/>
    <n v="32000"/>
  </r>
  <r>
    <x v="10"/>
    <x v="3"/>
    <x v="0"/>
    <x v="0"/>
    <n v="6"/>
    <s v="General Pueyrredon"/>
    <n v="6357"/>
    <n v="-3804915"/>
    <n v="-57536848"/>
    <x v="40"/>
    <x v="0"/>
    <x v="0"/>
    <n v="320"/>
    <n v="2200"/>
    <n v="35200"/>
  </r>
  <r>
    <x v="10"/>
    <x v="2"/>
    <x v="3"/>
    <x v="2"/>
    <n v="62"/>
    <s v="San Antonio"/>
    <n v="62077"/>
    <n v="-40725698"/>
    <n v="-64934194"/>
    <x v="5"/>
    <x v="0"/>
    <x v="3"/>
    <n v="320"/>
    <n v="2300"/>
    <n v="36800"/>
  </r>
  <r>
    <x v="8"/>
    <x v="0"/>
    <x v="0"/>
    <x v="0"/>
    <n v="6"/>
    <s v="General Pueyrredon"/>
    <n v="6357"/>
    <n v="-3804915"/>
    <n v="-57536848"/>
    <x v="5"/>
    <x v="0"/>
    <x v="3"/>
    <n v="320"/>
    <n v="2300"/>
    <n v="36800"/>
  </r>
  <r>
    <x v="0"/>
    <x v="5"/>
    <x v="9"/>
    <x v="4"/>
    <n v="26"/>
    <s v="Biedma"/>
    <n v="26007"/>
    <n v="-42723398"/>
    <n v="-6503362"/>
    <x v="15"/>
    <x v="2"/>
    <x v="6"/>
    <n v="320"/>
    <n v="3000"/>
    <n v="48000"/>
  </r>
  <r>
    <x v="0"/>
    <x v="0"/>
    <x v="9"/>
    <x v="4"/>
    <n v="26"/>
    <s v="Biedma"/>
    <n v="26007"/>
    <n v="-42723398"/>
    <n v="-6503362"/>
    <x v="15"/>
    <x v="2"/>
    <x v="6"/>
    <n v="320"/>
    <n v="3000"/>
    <n v="48000"/>
  </r>
  <r>
    <x v="6"/>
    <x v="0"/>
    <x v="0"/>
    <x v="0"/>
    <n v="6"/>
    <s v="General Pueyrredon"/>
    <n v="6357"/>
    <n v="-3804915"/>
    <n v="-57536848"/>
    <x v="10"/>
    <x v="0"/>
    <x v="0"/>
    <n v="321"/>
    <n v="2100"/>
    <n v="33600"/>
  </r>
  <r>
    <x v="10"/>
    <x v="2"/>
    <x v="6"/>
    <x v="0"/>
    <n v="6"/>
    <s v="General Lavalle"/>
    <n v="6336"/>
    <n v="-36398453"/>
    <n v="-56946467"/>
    <x v="29"/>
    <x v="0"/>
    <x v="0"/>
    <n v="322"/>
    <n v="2500"/>
    <n v="40000"/>
  </r>
  <r>
    <x v="8"/>
    <x v="3"/>
    <x v="14"/>
    <x v="4"/>
    <n v="26"/>
    <s v="Escalante"/>
    <n v="26021"/>
    <n v="-45862528"/>
    <n v="-6746664"/>
    <x v="15"/>
    <x v="2"/>
    <x v="6"/>
    <n v="322"/>
    <n v="3000"/>
    <n v="48000"/>
  </r>
  <r>
    <x v="1"/>
    <x v="2"/>
    <x v="8"/>
    <x v="3"/>
    <n v="78"/>
    <s v="Deseado"/>
    <n v="78014"/>
    <n v="-46436049"/>
    <n v="-67514904"/>
    <x v="24"/>
    <x v="0"/>
    <x v="0"/>
    <n v="323"/>
    <n v="2910"/>
    <n v="46560"/>
  </r>
  <r>
    <x v="4"/>
    <x v="2"/>
    <x v="6"/>
    <x v="0"/>
    <n v="6"/>
    <s v="General Lavalle"/>
    <n v="6336"/>
    <n v="-36398453"/>
    <n v="-56946467"/>
    <x v="20"/>
    <x v="0"/>
    <x v="4"/>
    <n v="325"/>
    <n v="1999"/>
    <n v="31984"/>
  </r>
  <r>
    <x v="2"/>
    <x v="2"/>
    <x v="7"/>
    <x v="2"/>
    <n v="62"/>
    <s v="San Antonio"/>
    <n v="62077"/>
    <n v="-4079875"/>
    <n v="-64883536"/>
    <x v="15"/>
    <x v="2"/>
    <x v="6"/>
    <n v="330"/>
    <n v="3000"/>
    <n v="48000"/>
  </r>
  <r>
    <x v="2"/>
    <x v="1"/>
    <x v="1"/>
    <x v="1"/>
    <n v="94"/>
    <s v="Ushuaia"/>
    <n v="94015"/>
    <n v="-54808106"/>
    <n v="-68304301"/>
    <x v="6"/>
    <x v="0"/>
    <x v="0"/>
    <n v="330"/>
    <n v="2900"/>
    <n v="46400"/>
  </r>
  <r>
    <x v="6"/>
    <x v="1"/>
    <x v="1"/>
    <x v="1"/>
    <n v="94"/>
    <s v="Ushuaia"/>
    <n v="94015"/>
    <n v="-54808106"/>
    <n v="-68304301"/>
    <x v="30"/>
    <x v="0"/>
    <x v="0"/>
    <n v="330"/>
    <n v="2500"/>
    <n v="40000"/>
  </r>
  <r>
    <x v="4"/>
    <x v="3"/>
    <x v="0"/>
    <x v="0"/>
    <n v="6"/>
    <s v="General Pueyrredon"/>
    <n v="6357"/>
    <n v="-3804915"/>
    <n v="-57536848"/>
    <x v="39"/>
    <x v="0"/>
    <x v="10"/>
    <n v="330"/>
    <n v="2000"/>
    <n v="32000"/>
  </r>
  <r>
    <x v="10"/>
    <x v="2"/>
    <x v="0"/>
    <x v="0"/>
    <n v="6"/>
    <s v="General Pueyrredon"/>
    <n v="6357"/>
    <n v="-3804915"/>
    <n v="-57536848"/>
    <x v="40"/>
    <x v="0"/>
    <x v="0"/>
    <n v="330"/>
    <n v="2200"/>
    <n v="35200"/>
  </r>
  <r>
    <x v="8"/>
    <x v="3"/>
    <x v="13"/>
    <x v="4"/>
    <n v="26"/>
    <s v="Rawson"/>
    <n v="26077"/>
    <n v="-43336741"/>
    <n v="-65061964"/>
    <x v="15"/>
    <x v="2"/>
    <x v="6"/>
    <n v="330"/>
    <n v="3000"/>
    <n v="48000"/>
  </r>
  <r>
    <x v="9"/>
    <x v="2"/>
    <x v="2"/>
    <x v="0"/>
    <n v="6"/>
    <s v="Necochea"/>
    <n v="6581"/>
    <n v="-38576184"/>
    <n v="-58701949"/>
    <x v="54"/>
    <x v="0"/>
    <x v="11"/>
    <n v="330"/>
    <n v="3500"/>
    <n v="56000"/>
  </r>
  <r>
    <x v="2"/>
    <x v="3"/>
    <x v="0"/>
    <x v="0"/>
    <n v="6"/>
    <s v="General Pueyrredon"/>
    <n v="6357"/>
    <n v="-3804915"/>
    <n v="-57536848"/>
    <x v="56"/>
    <x v="0"/>
    <x v="4"/>
    <n v="331"/>
    <n v="1890"/>
    <n v="30240"/>
  </r>
  <r>
    <x v="6"/>
    <x v="3"/>
    <x v="6"/>
    <x v="0"/>
    <n v="6"/>
    <s v="General Lavalle"/>
    <n v="6336"/>
    <n v="-36398453"/>
    <n v="-56946467"/>
    <x v="10"/>
    <x v="0"/>
    <x v="0"/>
    <n v="332"/>
    <n v="2100"/>
    <n v="33600"/>
  </r>
  <r>
    <x v="4"/>
    <x v="0"/>
    <x v="0"/>
    <x v="0"/>
    <n v="6"/>
    <s v="General Pueyrredon"/>
    <n v="6357"/>
    <n v="-3804915"/>
    <n v="-57536848"/>
    <x v="43"/>
    <x v="0"/>
    <x v="0"/>
    <n v="333"/>
    <n v="4500"/>
    <n v="72000"/>
  </r>
  <r>
    <x v="9"/>
    <x v="0"/>
    <x v="0"/>
    <x v="0"/>
    <n v="6"/>
    <s v="General Pueyrredon"/>
    <n v="6357"/>
    <n v="-3804915"/>
    <n v="-57536848"/>
    <x v="23"/>
    <x v="0"/>
    <x v="7"/>
    <n v="333"/>
    <n v="3900"/>
    <n v="62400"/>
  </r>
  <r>
    <x v="0"/>
    <x v="2"/>
    <x v="6"/>
    <x v="0"/>
    <n v="6"/>
    <s v="General Lavalle"/>
    <n v="6336"/>
    <n v="-36398453"/>
    <n v="-56946467"/>
    <x v="52"/>
    <x v="0"/>
    <x v="0"/>
    <n v="333"/>
    <n v="3500"/>
    <n v="56000"/>
  </r>
  <r>
    <x v="4"/>
    <x v="2"/>
    <x v="6"/>
    <x v="0"/>
    <n v="6"/>
    <s v="General Lavalle"/>
    <n v="6336"/>
    <n v="-36398453"/>
    <n v="-56946467"/>
    <x v="69"/>
    <x v="1"/>
    <x v="0"/>
    <n v="334"/>
    <n v="2100"/>
    <n v="33600"/>
  </r>
  <r>
    <x v="5"/>
    <x v="2"/>
    <x v="4"/>
    <x v="0"/>
    <n v="6"/>
    <s v="sin especificar"/>
    <n v="6999"/>
    <m/>
    <n v="0"/>
    <x v="58"/>
    <x v="2"/>
    <x v="0"/>
    <n v="336"/>
    <n v="3000"/>
    <n v="48000"/>
  </r>
  <r>
    <x v="0"/>
    <x v="0"/>
    <x v="8"/>
    <x v="3"/>
    <n v="78"/>
    <s v="Deseado"/>
    <n v="78014"/>
    <n v="-46436049"/>
    <n v="-67514904"/>
    <x v="16"/>
    <x v="0"/>
    <x v="7"/>
    <n v="336"/>
    <n v="3000"/>
    <n v="48000"/>
  </r>
  <r>
    <x v="6"/>
    <x v="2"/>
    <x v="0"/>
    <x v="0"/>
    <n v="6"/>
    <s v="General Pueyrredon"/>
    <n v="6357"/>
    <n v="-3804915"/>
    <n v="-57536848"/>
    <x v="35"/>
    <x v="0"/>
    <x v="0"/>
    <n v="340"/>
    <n v="2200"/>
    <n v="35200"/>
  </r>
  <r>
    <x v="7"/>
    <x v="2"/>
    <x v="6"/>
    <x v="0"/>
    <n v="6"/>
    <s v="General Lavalle"/>
    <n v="6336"/>
    <n v="-36398453"/>
    <n v="-56946467"/>
    <x v="31"/>
    <x v="0"/>
    <x v="4"/>
    <n v="340"/>
    <n v="2000"/>
    <n v="32000"/>
  </r>
  <r>
    <x v="10"/>
    <x v="2"/>
    <x v="0"/>
    <x v="0"/>
    <n v="6"/>
    <s v="General Pueyrredon"/>
    <n v="6357"/>
    <n v="-3804915"/>
    <n v="-57536848"/>
    <x v="7"/>
    <x v="0"/>
    <x v="0"/>
    <n v="340"/>
    <n v="1900"/>
    <n v="30400"/>
  </r>
  <r>
    <x v="8"/>
    <x v="2"/>
    <x v="2"/>
    <x v="0"/>
    <n v="6"/>
    <s v="Necochea"/>
    <n v="6581"/>
    <n v="-38576184"/>
    <n v="-58701949"/>
    <x v="37"/>
    <x v="1"/>
    <x v="0"/>
    <n v="340"/>
    <n v="3150"/>
    <n v="50400"/>
  </r>
  <r>
    <x v="4"/>
    <x v="3"/>
    <x v="7"/>
    <x v="2"/>
    <n v="62"/>
    <s v="San Antonio"/>
    <n v="62077"/>
    <n v="-4079875"/>
    <n v="-64883536"/>
    <x v="49"/>
    <x v="0"/>
    <x v="0"/>
    <n v="347"/>
    <n v="2100"/>
    <n v="33600"/>
  </r>
  <r>
    <x v="6"/>
    <x v="0"/>
    <x v="0"/>
    <x v="0"/>
    <n v="6"/>
    <s v="General Pueyrredon"/>
    <n v="6357"/>
    <n v="-3804915"/>
    <n v="-57536848"/>
    <x v="42"/>
    <x v="0"/>
    <x v="4"/>
    <n v="348"/>
    <n v="2300"/>
    <n v="36800"/>
  </r>
  <r>
    <x v="1"/>
    <x v="0"/>
    <x v="0"/>
    <x v="0"/>
    <n v="6"/>
    <s v="General Pueyrredon"/>
    <n v="6357"/>
    <n v="-3804915"/>
    <n v="-57536848"/>
    <x v="49"/>
    <x v="0"/>
    <x v="0"/>
    <n v="350"/>
    <n v="2100"/>
    <n v="33600"/>
  </r>
  <r>
    <x v="6"/>
    <x v="0"/>
    <x v="9"/>
    <x v="4"/>
    <n v="26"/>
    <s v="Biedma"/>
    <n v="26007"/>
    <n v="-42723398"/>
    <n v="-6503362"/>
    <x v="15"/>
    <x v="2"/>
    <x v="6"/>
    <n v="350"/>
    <n v="3000"/>
    <n v="48000"/>
  </r>
  <r>
    <x v="4"/>
    <x v="1"/>
    <x v="9"/>
    <x v="4"/>
    <n v="26"/>
    <s v="Biedma"/>
    <n v="26007"/>
    <n v="-42723398"/>
    <n v="-6503362"/>
    <x v="38"/>
    <x v="0"/>
    <x v="0"/>
    <n v="350"/>
    <n v="3000"/>
    <n v="48000"/>
  </r>
  <r>
    <x v="7"/>
    <x v="0"/>
    <x v="13"/>
    <x v="4"/>
    <n v="26"/>
    <s v="Rawson"/>
    <n v="26077"/>
    <n v="-43336741"/>
    <n v="-65061964"/>
    <x v="15"/>
    <x v="2"/>
    <x v="6"/>
    <n v="350"/>
    <n v="3000"/>
    <n v="48000"/>
  </r>
  <r>
    <x v="5"/>
    <x v="3"/>
    <x v="3"/>
    <x v="2"/>
    <n v="62"/>
    <s v="San Antonio"/>
    <n v="62077"/>
    <n v="-40725698"/>
    <n v="-64934194"/>
    <x v="39"/>
    <x v="0"/>
    <x v="10"/>
    <n v="351"/>
    <n v="2000"/>
    <n v="32000"/>
  </r>
  <r>
    <x v="6"/>
    <x v="0"/>
    <x v="14"/>
    <x v="4"/>
    <n v="26"/>
    <s v="Escalante"/>
    <n v="26021"/>
    <n v="-45862528"/>
    <n v="-6746664"/>
    <x v="5"/>
    <x v="0"/>
    <x v="3"/>
    <n v="351"/>
    <n v="2300"/>
    <n v="36800"/>
  </r>
  <r>
    <x v="6"/>
    <x v="3"/>
    <x v="7"/>
    <x v="2"/>
    <n v="62"/>
    <s v="San Antonio"/>
    <n v="62077"/>
    <n v="-4079875"/>
    <n v="-64883536"/>
    <x v="5"/>
    <x v="0"/>
    <x v="3"/>
    <n v="352"/>
    <n v="2300"/>
    <n v="36800"/>
  </r>
  <r>
    <x v="0"/>
    <x v="1"/>
    <x v="0"/>
    <x v="0"/>
    <n v="6"/>
    <s v="General Pueyrredon"/>
    <n v="6357"/>
    <n v="-3804915"/>
    <n v="-57536848"/>
    <x v="24"/>
    <x v="0"/>
    <x v="0"/>
    <n v="352"/>
    <n v="2910"/>
    <n v="46560"/>
  </r>
  <r>
    <x v="3"/>
    <x v="0"/>
    <x v="0"/>
    <x v="0"/>
    <n v="6"/>
    <s v="General Pueyrredon"/>
    <n v="6357"/>
    <n v="-3804915"/>
    <n v="-57536848"/>
    <x v="16"/>
    <x v="0"/>
    <x v="7"/>
    <n v="352"/>
    <n v="3000"/>
    <n v="48000"/>
  </r>
  <r>
    <x v="4"/>
    <x v="2"/>
    <x v="2"/>
    <x v="0"/>
    <n v="6"/>
    <s v="Necochea"/>
    <n v="6581"/>
    <n v="-38576184"/>
    <n v="-58701949"/>
    <x v="36"/>
    <x v="1"/>
    <x v="0"/>
    <n v="353"/>
    <n v="1800"/>
    <n v="28800"/>
  </r>
  <r>
    <x v="2"/>
    <x v="2"/>
    <x v="11"/>
    <x v="0"/>
    <n v="6"/>
    <s v="Castelli"/>
    <n v="6168"/>
    <n v="-35745949"/>
    <n v="-57380561"/>
    <x v="18"/>
    <x v="0"/>
    <x v="4"/>
    <n v="355"/>
    <n v="3190"/>
    <n v="51040"/>
  </r>
  <r>
    <x v="4"/>
    <x v="2"/>
    <x v="8"/>
    <x v="3"/>
    <n v="78"/>
    <s v="Deseado"/>
    <n v="78014"/>
    <n v="-46436049"/>
    <n v="-67514904"/>
    <x v="5"/>
    <x v="0"/>
    <x v="3"/>
    <n v="355"/>
    <n v="2300"/>
    <n v="36800"/>
  </r>
  <r>
    <x v="10"/>
    <x v="0"/>
    <x v="7"/>
    <x v="2"/>
    <n v="62"/>
    <s v="San Antonio"/>
    <n v="62077"/>
    <n v="-4079875"/>
    <n v="-64883536"/>
    <x v="8"/>
    <x v="0"/>
    <x v="0"/>
    <n v="355"/>
    <n v="1500"/>
    <n v="24000"/>
  </r>
  <r>
    <x v="1"/>
    <x v="0"/>
    <x v="0"/>
    <x v="0"/>
    <n v="6"/>
    <s v="General Pueyrredon"/>
    <n v="6357"/>
    <n v="-3804915"/>
    <n v="-57536848"/>
    <x v="4"/>
    <x v="0"/>
    <x v="0"/>
    <n v="360"/>
    <n v="2200"/>
    <n v="35200"/>
  </r>
  <r>
    <x v="6"/>
    <x v="3"/>
    <x v="0"/>
    <x v="0"/>
    <n v="6"/>
    <s v="General Pueyrredon"/>
    <n v="6357"/>
    <n v="-3804915"/>
    <n v="-57536848"/>
    <x v="4"/>
    <x v="0"/>
    <x v="0"/>
    <n v="360"/>
    <n v="2200"/>
    <n v="35200"/>
  </r>
  <r>
    <x v="7"/>
    <x v="0"/>
    <x v="0"/>
    <x v="0"/>
    <n v="6"/>
    <s v="General Pueyrredon"/>
    <n v="6357"/>
    <n v="-3804915"/>
    <n v="-57536848"/>
    <x v="59"/>
    <x v="0"/>
    <x v="4"/>
    <n v="360"/>
    <n v="2100"/>
    <n v="33600"/>
  </r>
  <r>
    <x v="9"/>
    <x v="3"/>
    <x v="4"/>
    <x v="0"/>
    <n v="6"/>
    <s v="sin especificar"/>
    <n v="6999"/>
    <m/>
    <n v="0"/>
    <x v="23"/>
    <x v="0"/>
    <x v="7"/>
    <n v="360"/>
    <n v="3900"/>
    <n v="62400"/>
  </r>
  <r>
    <x v="9"/>
    <x v="2"/>
    <x v="3"/>
    <x v="2"/>
    <n v="62"/>
    <s v="San Antonio"/>
    <n v="62077"/>
    <n v="-40725698"/>
    <n v="-64934194"/>
    <x v="16"/>
    <x v="0"/>
    <x v="7"/>
    <n v="360"/>
    <n v="3000"/>
    <n v="48000"/>
  </r>
  <r>
    <x v="6"/>
    <x v="2"/>
    <x v="0"/>
    <x v="0"/>
    <n v="6"/>
    <s v="General Pueyrredon"/>
    <n v="6357"/>
    <n v="-3804915"/>
    <n v="-57536848"/>
    <x v="24"/>
    <x v="0"/>
    <x v="0"/>
    <n v="363"/>
    <n v="2910"/>
    <n v="46560"/>
  </r>
  <r>
    <x v="0"/>
    <x v="2"/>
    <x v="4"/>
    <x v="0"/>
    <n v="6"/>
    <s v="sin especificar"/>
    <n v="6999"/>
    <m/>
    <n v="0"/>
    <x v="58"/>
    <x v="2"/>
    <x v="0"/>
    <n v="363"/>
    <n v="3000"/>
    <n v="48000"/>
  </r>
  <r>
    <x v="6"/>
    <x v="3"/>
    <x v="3"/>
    <x v="2"/>
    <n v="62"/>
    <s v="San Antonio"/>
    <n v="62077"/>
    <n v="-40725698"/>
    <n v="-64934194"/>
    <x v="8"/>
    <x v="0"/>
    <x v="0"/>
    <n v="365"/>
    <n v="1500"/>
    <n v="24000"/>
  </r>
  <r>
    <x v="9"/>
    <x v="5"/>
    <x v="5"/>
    <x v="3"/>
    <n v="78"/>
    <s v="Deseado"/>
    <n v="78014"/>
    <n v="-47753106"/>
    <n v="-65911745"/>
    <x v="5"/>
    <x v="0"/>
    <x v="3"/>
    <n v="366"/>
    <n v="2300"/>
    <n v="36800"/>
  </r>
  <r>
    <x v="10"/>
    <x v="2"/>
    <x v="6"/>
    <x v="0"/>
    <n v="6"/>
    <s v="General Lavalle"/>
    <n v="6336"/>
    <n v="-36398453"/>
    <n v="-56946467"/>
    <x v="31"/>
    <x v="0"/>
    <x v="4"/>
    <n v="368"/>
    <n v="2000"/>
    <n v="32000"/>
  </r>
  <r>
    <x v="8"/>
    <x v="3"/>
    <x v="0"/>
    <x v="0"/>
    <n v="6"/>
    <s v="General Pueyrredon"/>
    <n v="6357"/>
    <n v="-3804915"/>
    <n v="-57536848"/>
    <x v="33"/>
    <x v="2"/>
    <x v="0"/>
    <n v="368"/>
    <n v="4300"/>
    <n v="68800"/>
  </r>
  <r>
    <x v="8"/>
    <x v="1"/>
    <x v="1"/>
    <x v="1"/>
    <n v="94"/>
    <s v="Ushuaia"/>
    <n v="94015"/>
    <n v="-54808106"/>
    <n v="-68304301"/>
    <x v="2"/>
    <x v="0"/>
    <x v="2"/>
    <n v="368"/>
    <n v="2900"/>
    <n v="46400"/>
  </r>
  <r>
    <x v="2"/>
    <x v="3"/>
    <x v="6"/>
    <x v="0"/>
    <n v="6"/>
    <s v="General Lavalle"/>
    <n v="6336"/>
    <n v="-36398453"/>
    <n v="-56946467"/>
    <x v="23"/>
    <x v="0"/>
    <x v="7"/>
    <n v="369"/>
    <n v="3900"/>
    <n v="62400"/>
  </r>
  <r>
    <x v="6"/>
    <x v="3"/>
    <x v="0"/>
    <x v="0"/>
    <n v="6"/>
    <s v="General Pueyrredon"/>
    <n v="6357"/>
    <n v="-3804915"/>
    <n v="-57536848"/>
    <x v="7"/>
    <x v="0"/>
    <x v="0"/>
    <n v="370"/>
    <n v="1900"/>
    <n v="30400"/>
  </r>
  <r>
    <x v="8"/>
    <x v="2"/>
    <x v="0"/>
    <x v="0"/>
    <n v="6"/>
    <s v="General Pueyrredon"/>
    <n v="6357"/>
    <n v="-3804915"/>
    <n v="-57536848"/>
    <x v="40"/>
    <x v="0"/>
    <x v="0"/>
    <n v="372"/>
    <n v="2200"/>
    <n v="35200"/>
  </r>
  <r>
    <x v="6"/>
    <x v="1"/>
    <x v="1"/>
    <x v="1"/>
    <n v="94"/>
    <s v="Ushuaia"/>
    <n v="94015"/>
    <n v="-54808106"/>
    <n v="-68304301"/>
    <x v="23"/>
    <x v="0"/>
    <x v="7"/>
    <n v="373"/>
    <n v="3900"/>
    <n v="62400"/>
  </r>
  <r>
    <x v="7"/>
    <x v="2"/>
    <x v="12"/>
    <x v="0"/>
    <n v="6"/>
    <s v="La Costa"/>
    <n v="6420"/>
    <n v="-36342328"/>
    <n v="-56746143"/>
    <x v="9"/>
    <x v="0"/>
    <x v="4"/>
    <n v="373"/>
    <n v="2500"/>
    <n v="40000"/>
  </r>
  <r>
    <x v="10"/>
    <x v="3"/>
    <x v="17"/>
    <x v="4"/>
    <n v="26"/>
    <s v="Escalante"/>
    <n v="26021"/>
    <n v="-45748762"/>
    <n v="-67377537"/>
    <x v="5"/>
    <x v="0"/>
    <x v="3"/>
    <n v="375"/>
    <n v="2300"/>
    <n v="36800"/>
  </r>
  <r>
    <x v="1"/>
    <x v="2"/>
    <x v="0"/>
    <x v="0"/>
    <n v="6"/>
    <s v="General Pueyrredon"/>
    <n v="6357"/>
    <n v="-3804915"/>
    <n v="-57536848"/>
    <x v="3"/>
    <x v="0"/>
    <x v="0"/>
    <n v="376"/>
    <n v="2180"/>
    <n v="34880"/>
  </r>
  <r>
    <x v="8"/>
    <x v="3"/>
    <x v="6"/>
    <x v="0"/>
    <n v="6"/>
    <s v="General Lavalle"/>
    <n v="6336"/>
    <n v="-36398453"/>
    <n v="-56946467"/>
    <x v="69"/>
    <x v="1"/>
    <x v="0"/>
    <n v="376"/>
    <n v="2100"/>
    <n v="33600"/>
  </r>
  <r>
    <x v="2"/>
    <x v="2"/>
    <x v="2"/>
    <x v="0"/>
    <n v="6"/>
    <s v="Necochea"/>
    <n v="6581"/>
    <n v="-38576184"/>
    <n v="-58701949"/>
    <x v="35"/>
    <x v="0"/>
    <x v="0"/>
    <n v="377"/>
    <n v="2200"/>
    <n v="35200"/>
  </r>
  <r>
    <x v="5"/>
    <x v="2"/>
    <x v="0"/>
    <x v="0"/>
    <n v="6"/>
    <s v="General Pueyrredon"/>
    <n v="6357"/>
    <n v="-3804915"/>
    <n v="-57536848"/>
    <x v="3"/>
    <x v="0"/>
    <x v="0"/>
    <n v="378"/>
    <n v="2180"/>
    <n v="34880"/>
  </r>
  <r>
    <x v="2"/>
    <x v="1"/>
    <x v="9"/>
    <x v="4"/>
    <n v="26"/>
    <s v="Biedma"/>
    <n v="26007"/>
    <n v="-42723398"/>
    <n v="-6503362"/>
    <x v="6"/>
    <x v="0"/>
    <x v="0"/>
    <n v="380"/>
    <n v="2900"/>
    <n v="46400"/>
  </r>
  <r>
    <x v="4"/>
    <x v="2"/>
    <x v="2"/>
    <x v="0"/>
    <n v="6"/>
    <s v="Necochea"/>
    <n v="6581"/>
    <n v="-38576184"/>
    <n v="-58701949"/>
    <x v="3"/>
    <x v="0"/>
    <x v="0"/>
    <n v="380"/>
    <n v="2180"/>
    <n v="34880"/>
  </r>
  <r>
    <x v="4"/>
    <x v="2"/>
    <x v="3"/>
    <x v="2"/>
    <n v="62"/>
    <s v="San Antonio"/>
    <n v="62077"/>
    <n v="-40725698"/>
    <n v="-64934194"/>
    <x v="29"/>
    <x v="0"/>
    <x v="0"/>
    <n v="380"/>
    <n v="2500"/>
    <n v="40000"/>
  </r>
  <r>
    <x v="7"/>
    <x v="2"/>
    <x v="4"/>
    <x v="0"/>
    <n v="6"/>
    <s v="sin especificar"/>
    <n v="6999"/>
    <m/>
    <n v="0"/>
    <x v="18"/>
    <x v="0"/>
    <x v="4"/>
    <n v="380"/>
    <n v="3190"/>
    <n v="51040"/>
  </r>
  <r>
    <x v="7"/>
    <x v="1"/>
    <x v="1"/>
    <x v="1"/>
    <n v="94"/>
    <s v="Ushuaia"/>
    <n v="94015"/>
    <n v="-54808106"/>
    <n v="-68304301"/>
    <x v="53"/>
    <x v="0"/>
    <x v="0"/>
    <n v="380"/>
    <n v="2200"/>
    <n v="35200"/>
  </r>
  <r>
    <x v="6"/>
    <x v="3"/>
    <x v="0"/>
    <x v="0"/>
    <n v="6"/>
    <s v="General Pueyrredon"/>
    <n v="6357"/>
    <n v="-3804915"/>
    <n v="-57536848"/>
    <x v="36"/>
    <x v="1"/>
    <x v="0"/>
    <n v="381"/>
    <n v="1800"/>
    <n v="28800"/>
  </r>
  <r>
    <x v="5"/>
    <x v="0"/>
    <x v="0"/>
    <x v="0"/>
    <n v="6"/>
    <s v="General Pueyrredon"/>
    <n v="6357"/>
    <n v="-3804915"/>
    <n v="-57536848"/>
    <x v="59"/>
    <x v="0"/>
    <x v="4"/>
    <n v="384"/>
    <n v="2100"/>
    <n v="33600"/>
  </r>
  <r>
    <x v="5"/>
    <x v="2"/>
    <x v="0"/>
    <x v="0"/>
    <n v="6"/>
    <s v="General Pueyrredon"/>
    <n v="6357"/>
    <n v="-3804915"/>
    <n v="-57536848"/>
    <x v="0"/>
    <x v="0"/>
    <x v="0"/>
    <n v="384"/>
    <n v="1890"/>
    <n v="30240"/>
  </r>
  <r>
    <x v="8"/>
    <x v="2"/>
    <x v="3"/>
    <x v="2"/>
    <n v="62"/>
    <s v="San Antonio"/>
    <n v="62077"/>
    <n v="-40725698"/>
    <n v="-64934194"/>
    <x v="45"/>
    <x v="0"/>
    <x v="4"/>
    <n v="384"/>
    <n v="1500"/>
    <n v="24000"/>
  </r>
  <r>
    <x v="0"/>
    <x v="0"/>
    <x v="0"/>
    <x v="0"/>
    <n v="6"/>
    <s v="General Pueyrredon"/>
    <n v="6357"/>
    <n v="-3804915"/>
    <n v="-57536848"/>
    <x v="12"/>
    <x v="0"/>
    <x v="0"/>
    <n v="385"/>
    <n v="2100"/>
    <n v="33600"/>
  </r>
  <r>
    <x v="4"/>
    <x v="2"/>
    <x v="2"/>
    <x v="0"/>
    <n v="6"/>
    <s v="Necochea"/>
    <n v="6581"/>
    <n v="-38576184"/>
    <n v="-58701949"/>
    <x v="37"/>
    <x v="1"/>
    <x v="0"/>
    <n v="389"/>
    <n v="3150"/>
    <n v="50400"/>
  </r>
  <r>
    <x v="8"/>
    <x v="2"/>
    <x v="15"/>
    <x v="0"/>
    <n v="6"/>
    <s v="Coronel de Marina Leonardo Rosales"/>
    <n v="6182"/>
    <n v="-3889977"/>
    <n v="-62079012"/>
    <x v="58"/>
    <x v="2"/>
    <x v="0"/>
    <n v="389"/>
    <n v="3000"/>
    <n v="48000"/>
  </r>
  <r>
    <x v="6"/>
    <x v="2"/>
    <x v="4"/>
    <x v="0"/>
    <n v="6"/>
    <s v="sin especificar"/>
    <n v="6999"/>
    <m/>
    <n v="0"/>
    <x v="7"/>
    <x v="0"/>
    <x v="0"/>
    <n v="390"/>
    <n v="1900"/>
    <n v="30400"/>
  </r>
  <r>
    <x v="8"/>
    <x v="2"/>
    <x v="0"/>
    <x v="0"/>
    <n v="6"/>
    <s v="General Pueyrredon"/>
    <n v="6357"/>
    <n v="-3804915"/>
    <n v="-57536848"/>
    <x v="43"/>
    <x v="0"/>
    <x v="0"/>
    <n v="390"/>
    <n v="4500"/>
    <n v="72000"/>
  </r>
  <r>
    <x v="8"/>
    <x v="2"/>
    <x v="11"/>
    <x v="0"/>
    <n v="6"/>
    <s v="Castelli"/>
    <n v="6168"/>
    <n v="-35745949"/>
    <n v="-57380561"/>
    <x v="16"/>
    <x v="0"/>
    <x v="7"/>
    <n v="390"/>
    <n v="3000"/>
    <n v="48000"/>
  </r>
  <r>
    <x v="8"/>
    <x v="1"/>
    <x v="0"/>
    <x v="0"/>
    <n v="6"/>
    <s v="General Pueyrredon"/>
    <n v="6357"/>
    <n v="-3804915"/>
    <n v="-57536848"/>
    <x v="6"/>
    <x v="0"/>
    <x v="0"/>
    <n v="392"/>
    <n v="2900"/>
    <n v="46400"/>
  </r>
  <r>
    <x v="0"/>
    <x v="0"/>
    <x v="10"/>
    <x v="4"/>
    <n v="26"/>
    <s v="Florentino Ameghino"/>
    <n v="26028"/>
    <n v="-44798941"/>
    <n v="-65709705"/>
    <x v="5"/>
    <x v="0"/>
    <x v="3"/>
    <n v="394"/>
    <n v="2300"/>
    <n v="36800"/>
  </r>
  <r>
    <x v="1"/>
    <x v="0"/>
    <x v="0"/>
    <x v="0"/>
    <n v="6"/>
    <s v="General Pueyrredon"/>
    <n v="6357"/>
    <n v="-3804915"/>
    <n v="-57536848"/>
    <x v="15"/>
    <x v="2"/>
    <x v="6"/>
    <n v="396"/>
    <n v="3000"/>
    <n v="48000"/>
  </r>
  <r>
    <x v="2"/>
    <x v="2"/>
    <x v="4"/>
    <x v="0"/>
    <n v="6"/>
    <s v="sin especificar"/>
    <n v="6999"/>
    <m/>
    <n v="0"/>
    <x v="58"/>
    <x v="2"/>
    <x v="0"/>
    <n v="396"/>
    <n v="3000"/>
    <n v="48000"/>
  </r>
  <r>
    <x v="6"/>
    <x v="3"/>
    <x v="0"/>
    <x v="0"/>
    <n v="6"/>
    <s v="General Pueyrredon"/>
    <n v="6357"/>
    <n v="-3804915"/>
    <n v="-57536848"/>
    <x v="25"/>
    <x v="1"/>
    <x v="8"/>
    <n v="396"/>
    <n v="3299"/>
    <n v="52784"/>
  </r>
  <r>
    <x v="3"/>
    <x v="3"/>
    <x v="0"/>
    <x v="0"/>
    <n v="6"/>
    <s v="General Pueyrredon"/>
    <n v="6357"/>
    <n v="-3804915"/>
    <n v="-57536848"/>
    <x v="7"/>
    <x v="0"/>
    <x v="0"/>
    <n v="396"/>
    <n v="1900"/>
    <n v="30400"/>
  </r>
  <r>
    <x v="3"/>
    <x v="5"/>
    <x v="4"/>
    <x v="0"/>
    <n v="6"/>
    <s v="sin especificar"/>
    <n v="6999"/>
    <m/>
    <n v="0"/>
    <x v="15"/>
    <x v="2"/>
    <x v="6"/>
    <n v="396"/>
    <n v="3000"/>
    <n v="48000"/>
  </r>
  <r>
    <x v="2"/>
    <x v="2"/>
    <x v="4"/>
    <x v="0"/>
    <n v="6"/>
    <s v="sin especificar"/>
    <n v="6999"/>
    <m/>
    <n v="0"/>
    <x v="15"/>
    <x v="2"/>
    <x v="6"/>
    <n v="397"/>
    <n v="3000"/>
    <n v="48000"/>
  </r>
  <r>
    <x v="3"/>
    <x v="3"/>
    <x v="0"/>
    <x v="0"/>
    <n v="6"/>
    <s v="General Pueyrredon"/>
    <n v="6357"/>
    <n v="-3804915"/>
    <n v="-57536848"/>
    <x v="49"/>
    <x v="0"/>
    <x v="0"/>
    <n v="398"/>
    <n v="2100"/>
    <n v="33600"/>
  </r>
  <r>
    <x v="6"/>
    <x v="3"/>
    <x v="13"/>
    <x v="4"/>
    <n v="26"/>
    <s v="Rawson"/>
    <n v="26077"/>
    <n v="-43336741"/>
    <n v="-65061964"/>
    <x v="15"/>
    <x v="2"/>
    <x v="6"/>
    <n v="400"/>
    <n v="3000"/>
    <n v="48000"/>
  </r>
  <r>
    <x v="7"/>
    <x v="2"/>
    <x v="2"/>
    <x v="0"/>
    <n v="6"/>
    <s v="Necochea"/>
    <n v="6581"/>
    <n v="-38576184"/>
    <n v="-58701949"/>
    <x v="48"/>
    <x v="0"/>
    <x v="0"/>
    <n v="400"/>
    <n v="3980"/>
    <n v="63680"/>
  </r>
  <r>
    <x v="10"/>
    <x v="2"/>
    <x v="6"/>
    <x v="0"/>
    <n v="6"/>
    <s v="General Lavalle"/>
    <n v="6336"/>
    <n v="-36398453"/>
    <n v="-56946467"/>
    <x v="42"/>
    <x v="0"/>
    <x v="4"/>
    <n v="400"/>
    <n v="2300"/>
    <n v="36800"/>
  </r>
  <r>
    <x v="8"/>
    <x v="2"/>
    <x v="2"/>
    <x v="0"/>
    <n v="6"/>
    <s v="Necochea"/>
    <n v="6581"/>
    <n v="-38576184"/>
    <n v="-58701949"/>
    <x v="36"/>
    <x v="1"/>
    <x v="0"/>
    <n v="400"/>
    <n v="1800"/>
    <n v="28800"/>
  </r>
  <r>
    <x v="8"/>
    <x v="3"/>
    <x v="3"/>
    <x v="2"/>
    <n v="62"/>
    <s v="San Antonio"/>
    <n v="62077"/>
    <n v="-40725698"/>
    <n v="-64934194"/>
    <x v="7"/>
    <x v="0"/>
    <x v="0"/>
    <n v="400"/>
    <n v="1900"/>
    <n v="30400"/>
  </r>
  <r>
    <x v="1"/>
    <x v="2"/>
    <x v="0"/>
    <x v="0"/>
    <n v="6"/>
    <s v="General Pueyrredon"/>
    <n v="6357"/>
    <n v="-3804915"/>
    <n v="-57536848"/>
    <x v="23"/>
    <x v="0"/>
    <x v="7"/>
    <n v="401"/>
    <n v="3900"/>
    <n v="62400"/>
  </r>
  <r>
    <x v="7"/>
    <x v="2"/>
    <x v="2"/>
    <x v="0"/>
    <n v="6"/>
    <s v="Necochea"/>
    <n v="6581"/>
    <n v="-38576184"/>
    <n v="-58701949"/>
    <x v="0"/>
    <x v="0"/>
    <x v="0"/>
    <n v="407"/>
    <n v="1890"/>
    <n v="30240"/>
  </r>
  <r>
    <x v="2"/>
    <x v="2"/>
    <x v="0"/>
    <x v="0"/>
    <n v="6"/>
    <s v="General Pueyrredon"/>
    <n v="6357"/>
    <n v="-3804915"/>
    <n v="-57536848"/>
    <x v="48"/>
    <x v="0"/>
    <x v="0"/>
    <n v="408"/>
    <n v="3980"/>
    <n v="63680"/>
  </r>
  <r>
    <x v="6"/>
    <x v="1"/>
    <x v="0"/>
    <x v="0"/>
    <n v="6"/>
    <s v="General Pueyrredon"/>
    <n v="6357"/>
    <n v="-3804915"/>
    <n v="-57536848"/>
    <x v="21"/>
    <x v="0"/>
    <x v="0"/>
    <n v="409"/>
    <n v="2800"/>
    <n v="44800"/>
  </r>
  <r>
    <x v="0"/>
    <x v="2"/>
    <x v="12"/>
    <x v="0"/>
    <n v="6"/>
    <s v="La Costa"/>
    <n v="6420"/>
    <n v="-36342328"/>
    <n v="-56746143"/>
    <x v="34"/>
    <x v="0"/>
    <x v="4"/>
    <n v="410"/>
    <n v="1800"/>
    <n v="28800"/>
  </r>
  <r>
    <x v="5"/>
    <x v="2"/>
    <x v="0"/>
    <x v="0"/>
    <n v="6"/>
    <s v="General Pueyrredon"/>
    <n v="6357"/>
    <n v="-3804915"/>
    <n v="-57536848"/>
    <x v="40"/>
    <x v="0"/>
    <x v="0"/>
    <n v="414"/>
    <n v="2200"/>
    <n v="35200"/>
  </r>
  <r>
    <x v="0"/>
    <x v="5"/>
    <x v="9"/>
    <x v="4"/>
    <n v="26"/>
    <s v="Biedma"/>
    <n v="26007"/>
    <n v="-42723398"/>
    <n v="-6503362"/>
    <x v="61"/>
    <x v="0"/>
    <x v="0"/>
    <n v="414"/>
    <n v="3200"/>
    <n v="51200"/>
  </r>
  <r>
    <x v="2"/>
    <x v="0"/>
    <x v="5"/>
    <x v="3"/>
    <n v="78"/>
    <s v="Deseado"/>
    <n v="78014"/>
    <n v="-47753106"/>
    <n v="-65911745"/>
    <x v="5"/>
    <x v="0"/>
    <x v="3"/>
    <n v="415"/>
    <n v="2300"/>
    <n v="36800"/>
  </r>
  <r>
    <x v="8"/>
    <x v="2"/>
    <x v="12"/>
    <x v="0"/>
    <n v="6"/>
    <s v="La Costa"/>
    <n v="6420"/>
    <n v="-36342328"/>
    <n v="-56746143"/>
    <x v="31"/>
    <x v="0"/>
    <x v="4"/>
    <n v="416"/>
    <n v="2000"/>
    <n v="32000"/>
  </r>
  <r>
    <x v="9"/>
    <x v="0"/>
    <x v="7"/>
    <x v="2"/>
    <n v="62"/>
    <s v="San Antonio"/>
    <n v="62077"/>
    <n v="-4079875"/>
    <n v="-64883536"/>
    <x v="8"/>
    <x v="0"/>
    <x v="0"/>
    <n v="416"/>
    <n v="1500"/>
    <n v="24000"/>
  </r>
  <r>
    <x v="0"/>
    <x v="0"/>
    <x v="0"/>
    <x v="0"/>
    <n v="6"/>
    <s v="General Pueyrredon"/>
    <n v="6357"/>
    <n v="-3804915"/>
    <n v="-57536848"/>
    <x v="14"/>
    <x v="0"/>
    <x v="0"/>
    <n v="416"/>
    <n v="2900"/>
    <n v="46400"/>
  </r>
  <r>
    <x v="3"/>
    <x v="1"/>
    <x v="1"/>
    <x v="1"/>
    <n v="94"/>
    <s v="Ushuaia"/>
    <n v="94015"/>
    <n v="-54808106"/>
    <n v="-68304301"/>
    <x v="14"/>
    <x v="0"/>
    <x v="0"/>
    <n v="416"/>
    <n v="2900"/>
    <n v="46400"/>
  </r>
  <r>
    <x v="8"/>
    <x v="2"/>
    <x v="0"/>
    <x v="0"/>
    <n v="6"/>
    <s v="General Pueyrredon"/>
    <n v="6357"/>
    <n v="-3804915"/>
    <n v="-57536848"/>
    <x v="8"/>
    <x v="0"/>
    <x v="0"/>
    <n v="418"/>
    <n v="1500"/>
    <n v="24000"/>
  </r>
  <r>
    <x v="1"/>
    <x v="2"/>
    <x v="4"/>
    <x v="0"/>
    <n v="6"/>
    <s v="sin especificar"/>
    <n v="6999"/>
    <m/>
    <n v="0"/>
    <x v="8"/>
    <x v="0"/>
    <x v="0"/>
    <n v="420"/>
    <n v="1500"/>
    <n v="24000"/>
  </r>
  <r>
    <x v="2"/>
    <x v="0"/>
    <x v="0"/>
    <x v="0"/>
    <n v="6"/>
    <s v="General Pueyrredon"/>
    <n v="6357"/>
    <n v="-3804915"/>
    <n v="-57536848"/>
    <x v="50"/>
    <x v="0"/>
    <x v="4"/>
    <n v="420"/>
    <n v="2900"/>
    <n v="46400"/>
  </r>
  <r>
    <x v="0"/>
    <x v="2"/>
    <x v="4"/>
    <x v="0"/>
    <n v="6"/>
    <s v="sin especificar"/>
    <n v="6999"/>
    <m/>
    <n v="0"/>
    <x v="4"/>
    <x v="0"/>
    <x v="0"/>
    <n v="420"/>
    <n v="2200"/>
    <n v="35200"/>
  </r>
  <r>
    <x v="2"/>
    <x v="3"/>
    <x v="3"/>
    <x v="2"/>
    <n v="62"/>
    <s v="San Antonio"/>
    <n v="62077"/>
    <n v="-40725698"/>
    <n v="-64934194"/>
    <x v="23"/>
    <x v="0"/>
    <x v="7"/>
    <n v="422"/>
    <n v="3900"/>
    <n v="62400"/>
  </r>
  <r>
    <x v="1"/>
    <x v="0"/>
    <x v="0"/>
    <x v="0"/>
    <n v="6"/>
    <s v="General Pueyrredon"/>
    <n v="6357"/>
    <n v="-3804915"/>
    <n v="-57536848"/>
    <x v="7"/>
    <x v="0"/>
    <x v="0"/>
    <n v="423"/>
    <n v="1900"/>
    <n v="30400"/>
  </r>
  <r>
    <x v="10"/>
    <x v="2"/>
    <x v="0"/>
    <x v="0"/>
    <n v="6"/>
    <s v="General Pueyrredon"/>
    <n v="6357"/>
    <n v="-3804915"/>
    <n v="-57536848"/>
    <x v="33"/>
    <x v="2"/>
    <x v="0"/>
    <n v="423"/>
    <n v="4300"/>
    <n v="68800"/>
  </r>
  <r>
    <x v="2"/>
    <x v="3"/>
    <x v="7"/>
    <x v="2"/>
    <n v="62"/>
    <s v="San Antonio"/>
    <n v="62077"/>
    <n v="-4079875"/>
    <n v="-64883536"/>
    <x v="0"/>
    <x v="0"/>
    <x v="0"/>
    <n v="424"/>
    <n v="1890"/>
    <n v="30240"/>
  </r>
  <r>
    <x v="6"/>
    <x v="3"/>
    <x v="0"/>
    <x v="0"/>
    <n v="6"/>
    <s v="General Pueyrredon"/>
    <n v="6357"/>
    <n v="-3804915"/>
    <n v="-57536848"/>
    <x v="5"/>
    <x v="0"/>
    <x v="3"/>
    <n v="427"/>
    <n v="2300"/>
    <n v="36800"/>
  </r>
  <r>
    <x v="4"/>
    <x v="2"/>
    <x v="2"/>
    <x v="0"/>
    <n v="6"/>
    <s v="Necochea"/>
    <n v="6581"/>
    <n v="-38576184"/>
    <n v="-58701949"/>
    <x v="40"/>
    <x v="0"/>
    <x v="0"/>
    <n v="428"/>
    <n v="2200"/>
    <n v="35200"/>
  </r>
  <r>
    <x v="1"/>
    <x v="2"/>
    <x v="2"/>
    <x v="0"/>
    <n v="6"/>
    <s v="Necochea"/>
    <n v="6581"/>
    <n v="-38576184"/>
    <n v="-58701949"/>
    <x v="36"/>
    <x v="1"/>
    <x v="0"/>
    <n v="429"/>
    <n v="1800"/>
    <n v="28800"/>
  </r>
  <r>
    <x v="10"/>
    <x v="2"/>
    <x v="6"/>
    <x v="0"/>
    <n v="6"/>
    <s v="General Lavalle"/>
    <n v="6336"/>
    <n v="-36398453"/>
    <n v="-56946467"/>
    <x v="9"/>
    <x v="0"/>
    <x v="4"/>
    <n v="430"/>
    <n v="2500"/>
    <n v="40000"/>
  </r>
  <r>
    <x v="10"/>
    <x v="2"/>
    <x v="0"/>
    <x v="0"/>
    <n v="6"/>
    <s v="General Pueyrredon"/>
    <n v="6357"/>
    <n v="-3804915"/>
    <n v="-57536848"/>
    <x v="43"/>
    <x v="0"/>
    <x v="0"/>
    <n v="430"/>
    <n v="4500"/>
    <n v="72000"/>
  </r>
  <r>
    <x v="0"/>
    <x v="1"/>
    <x v="9"/>
    <x v="4"/>
    <n v="26"/>
    <s v="Biedma"/>
    <n v="26007"/>
    <n v="-42723398"/>
    <n v="-6503362"/>
    <x v="6"/>
    <x v="0"/>
    <x v="0"/>
    <n v="430"/>
    <n v="2900"/>
    <n v="46400"/>
  </r>
  <r>
    <x v="4"/>
    <x v="0"/>
    <x v="10"/>
    <x v="4"/>
    <n v="26"/>
    <s v="Florentino Ameghino"/>
    <n v="26028"/>
    <n v="-44798941"/>
    <n v="-65709705"/>
    <x v="13"/>
    <x v="2"/>
    <x v="5"/>
    <n v="433"/>
    <n v="2890"/>
    <n v="46240"/>
  </r>
  <r>
    <x v="3"/>
    <x v="5"/>
    <x v="8"/>
    <x v="3"/>
    <n v="78"/>
    <s v="Deseado"/>
    <n v="78014"/>
    <n v="-46436049"/>
    <n v="-67514904"/>
    <x v="5"/>
    <x v="0"/>
    <x v="3"/>
    <n v="434"/>
    <n v="2300"/>
    <n v="36800"/>
  </r>
  <r>
    <x v="2"/>
    <x v="3"/>
    <x v="3"/>
    <x v="2"/>
    <n v="62"/>
    <s v="San Antonio"/>
    <n v="62077"/>
    <n v="-40725698"/>
    <n v="-64934194"/>
    <x v="24"/>
    <x v="0"/>
    <x v="0"/>
    <n v="435"/>
    <n v="2910"/>
    <n v="46560"/>
  </r>
  <r>
    <x v="4"/>
    <x v="3"/>
    <x v="14"/>
    <x v="4"/>
    <n v="26"/>
    <s v="Escalante"/>
    <n v="26021"/>
    <n v="-45862528"/>
    <n v="-6746664"/>
    <x v="5"/>
    <x v="0"/>
    <x v="3"/>
    <n v="438"/>
    <n v="2300"/>
    <n v="36800"/>
  </r>
  <r>
    <x v="7"/>
    <x v="2"/>
    <x v="0"/>
    <x v="0"/>
    <n v="6"/>
    <s v="General Pueyrredon"/>
    <n v="6357"/>
    <n v="-3804915"/>
    <n v="-57536848"/>
    <x v="50"/>
    <x v="0"/>
    <x v="4"/>
    <n v="438"/>
    <n v="2900"/>
    <n v="46400"/>
  </r>
  <r>
    <x v="4"/>
    <x v="3"/>
    <x v="17"/>
    <x v="4"/>
    <n v="26"/>
    <s v="Escalante"/>
    <n v="26021"/>
    <n v="-45748762"/>
    <n v="-67377537"/>
    <x v="8"/>
    <x v="0"/>
    <x v="0"/>
    <n v="439"/>
    <n v="1500"/>
    <n v="24000"/>
  </r>
  <r>
    <x v="5"/>
    <x v="3"/>
    <x v="0"/>
    <x v="0"/>
    <n v="6"/>
    <s v="General Pueyrredon"/>
    <n v="6357"/>
    <n v="-3804915"/>
    <n v="-57536848"/>
    <x v="16"/>
    <x v="0"/>
    <x v="7"/>
    <n v="442"/>
    <n v="3000"/>
    <n v="48000"/>
  </r>
  <r>
    <x v="4"/>
    <x v="2"/>
    <x v="0"/>
    <x v="0"/>
    <n v="6"/>
    <s v="General Pueyrredon"/>
    <n v="6357"/>
    <n v="-3804915"/>
    <n v="-57536848"/>
    <x v="42"/>
    <x v="0"/>
    <x v="4"/>
    <n v="442"/>
    <n v="2300"/>
    <n v="36800"/>
  </r>
  <r>
    <x v="7"/>
    <x v="2"/>
    <x v="0"/>
    <x v="0"/>
    <n v="6"/>
    <s v="General Pueyrredon"/>
    <n v="6357"/>
    <n v="-3804915"/>
    <n v="-57536848"/>
    <x v="40"/>
    <x v="0"/>
    <x v="0"/>
    <n v="442"/>
    <n v="2200"/>
    <n v="35200"/>
  </r>
  <r>
    <x v="10"/>
    <x v="3"/>
    <x v="13"/>
    <x v="4"/>
    <n v="26"/>
    <s v="Rawson"/>
    <n v="26077"/>
    <n v="-43336741"/>
    <n v="-65061964"/>
    <x v="5"/>
    <x v="0"/>
    <x v="3"/>
    <n v="442"/>
    <n v="2300"/>
    <n v="36800"/>
  </r>
  <r>
    <x v="9"/>
    <x v="0"/>
    <x v="10"/>
    <x v="4"/>
    <n v="26"/>
    <s v="Florentino Ameghino"/>
    <n v="26028"/>
    <n v="-44798941"/>
    <n v="-65709705"/>
    <x v="5"/>
    <x v="0"/>
    <x v="3"/>
    <n v="444"/>
    <n v="2300"/>
    <n v="36800"/>
  </r>
  <r>
    <x v="2"/>
    <x v="3"/>
    <x v="3"/>
    <x v="2"/>
    <n v="62"/>
    <s v="San Antonio"/>
    <n v="62077"/>
    <n v="-40725698"/>
    <n v="-64934194"/>
    <x v="15"/>
    <x v="2"/>
    <x v="6"/>
    <n v="446"/>
    <n v="3000"/>
    <n v="48000"/>
  </r>
  <r>
    <x v="2"/>
    <x v="2"/>
    <x v="0"/>
    <x v="0"/>
    <n v="6"/>
    <s v="General Pueyrredon"/>
    <n v="6357"/>
    <n v="-3804915"/>
    <n v="-57536848"/>
    <x v="47"/>
    <x v="0"/>
    <x v="0"/>
    <n v="448"/>
    <n v="1900"/>
    <n v="30400"/>
  </r>
  <r>
    <x v="7"/>
    <x v="1"/>
    <x v="1"/>
    <x v="1"/>
    <n v="94"/>
    <s v="Ushuaia"/>
    <n v="94015"/>
    <n v="-54808106"/>
    <n v="-68304301"/>
    <x v="14"/>
    <x v="0"/>
    <x v="0"/>
    <n v="448"/>
    <n v="2900"/>
    <n v="46400"/>
  </r>
  <r>
    <x v="0"/>
    <x v="1"/>
    <x v="0"/>
    <x v="0"/>
    <n v="6"/>
    <s v="General Pueyrredon"/>
    <n v="6357"/>
    <n v="-3804915"/>
    <n v="-57536848"/>
    <x v="38"/>
    <x v="0"/>
    <x v="0"/>
    <n v="448"/>
    <n v="3000"/>
    <n v="48000"/>
  </r>
  <r>
    <x v="0"/>
    <x v="0"/>
    <x v="0"/>
    <x v="0"/>
    <n v="6"/>
    <s v="General Pueyrredon"/>
    <n v="6357"/>
    <n v="-3804915"/>
    <n v="-57536848"/>
    <x v="17"/>
    <x v="0"/>
    <x v="0"/>
    <n v="448"/>
    <n v="1700"/>
    <n v="27200"/>
  </r>
  <r>
    <x v="0"/>
    <x v="0"/>
    <x v="0"/>
    <x v="0"/>
    <n v="6"/>
    <s v="General Pueyrredon"/>
    <n v="6357"/>
    <n v="-3804915"/>
    <n v="-57536848"/>
    <x v="11"/>
    <x v="0"/>
    <x v="0"/>
    <n v="448"/>
    <n v="1599"/>
    <n v="25584"/>
  </r>
  <r>
    <x v="1"/>
    <x v="2"/>
    <x v="0"/>
    <x v="0"/>
    <n v="6"/>
    <s v="General Pueyrredon"/>
    <n v="6357"/>
    <n v="-3804915"/>
    <n v="-57536848"/>
    <x v="33"/>
    <x v="2"/>
    <x v="0"/>
    <n v="450"/>
    <n v="4300"/>
    <n v="68800"/>
  </r>
  <r>
    <x v="1"/>
    <x v="3"/>
    <x v="3"/>
    <x v="2"/>
    <n v="62"/>
    <s v="San Antonio"/>
    <n v="62077"/>
    <n v="-40725698"/>
    <n v="-64934194"/>
    <x v="24"/>
    <x v="0"/>
    <x v="0"/>
    <n v="450"/>
    <n v="2910"/>
    <n v="46560"/>
  </r>
  <r>
    <x v="6"/>
    <x v="2"/>
    <x v="4"/>
    <x v="0"/>
    <n v="6"/>
    <s v="sin especificar"/>
    <n v="6999"/>
    <m/>
    <n v="0"/>
    <x v="18"/>
    <x v="0"/>
    <x v="4"/>
    <n v="450"/>
    <n v="3190"/>
    <n v="51040"/>
  </r>
  <r>
    <x v="7"/>
    <x v="2"/>
    <x v="0"/>
    <x v="0"/>
    <n v="6"/>
    <s v="General Pueyrredon"/>
    <n v="6357"/>
    <n v="-3804915"/>
    <n v="-57536848"/>
    <x v="35"/>
    <x v="0"/>
    <x v="0"/>
    <n v="450"/>
    <n v="2200"/>
    <n v="35200"/>
  </r>
  <r>
    <x v="8"/>
    <x v="0"/>
    <x v="0"/>
    <x v="0"/>
    <n v="6"/>
    <s v="General Pueyrredon"/>
    <n v="6357"/>
    <n v="-3804915"/>
    <n v="-57536848"/>
    <x v="28"/>
    <x v="0"/>
    <x v="0"/>
    <n v="450"/>
    <n v="2200"/>
    <n v="35200"/>
  </r>
  <r>
    <x v="8"/>
    <x v="3"/>
    <x v="4"/>
    <x v="0"/>
    <n v="6"/>
    <s v="sin especificar"/>
    <n v="6999"/>
    <m/>
    <n v="0"/>
    <x v="0"/>
    <x v="0"/>
    <x v="0"/>
    <n v="450"/>
    <n v="1890"/>
    <n v="30240"/>
  </r>
  <r>
    <x v="9"/>
    <x v="2"/>
    <x v="0"/>
    <x v="0"/>
    <n v="6"/>
    <s v="General Pueyrredon"/>
    <n v="6357"/>
    <n v="-3804915"/>
    <n v="-57536848"/>
    <x v="31"/>
    <x v="0"/>
    <x v="4"/>
    <n v="450"/>
    <n v="2000"/>
    <n v="32000"/>
  </r>
  <r>
    <x v="0"/>
    <x v="2"/>
    <x v="8"/>
    <x v="3"/>
    <n v="78"/>
    <s v="Deseado"/>
    <n v="78014"/>
    <n v="-46436049"/>
    <n v="-67514904"/>
    <x v="5"/>
    <x v="0"/>
    <x v="3"/>
    <n v="450"/>
    <n v="2300"/>
    <n v="36800"/>
  </r>
  <r>
    <x v="0"/>
    <x v="0"/>
    <x v="0"/>
    <x v="0"/>
    <n v="6"/>
    <s v="General Pueyrredon"/>
    <n v="6357"/>
    <n v="-3804915"/>
    <n v="-57536848"/>
    <x v="5"/>
    <x v="0"/>
    <x v="3"/>
    <n v="450"/>
    <n v="2300"/>
    <n v="36800"/>
  </r>
  <r>
    <x v="10"/>
    <x v="2"/>
    <x v="0"/>
    <x v="0"/>
    <n v="6"/>
    <s v="General Pueyrredon"/>
    <n v="6357"/>
    <n v="-3804915"/>
    <n v="-57536848"/>
    <x v="56"/>
    <x v="0"/>
    <x v="4"/>
    <n v="456"/>
    <n v="1890"/>
    <n v="30240"/>
  </r>
  <r>
    <x v="10"/>
    <x v="3"/>
    <x v="6"/>
    <x v="0"/>
    <n v="6"/>
    <s v="General Lavalle"/>
    <n v="6336"/>
    <n v="-36398453"/>
    <n v="-56946467"/>
    <x v="23"/>
    <x v="0"/>
    <x v="7"/>
    <n v="457"/>
    <n v="3900"/>
    <n v="62400"/>
  </r>
  <r>
    <x v="5"/>
    <x v="3"/>
    <x v="0"/>
    <x v="0"/>
    <n v="6"/>
    <s v="General Pueyrredon"/>
    <n v="6357"/>
    <n v="-3804915"/>
    <n v="-57536848"/>
    <x v="12"/>
    <x v="0"/>
    <x v="0"/>
    <n v="459"/>
    <n v="2100"/>
    <n v="33600"/>
  </r>
  <r>
    <x v="10"/>
    <x v="3"/>
    <x v="6"/>
    <x v="0"/>
    <n v="6"/>
    <s v="General Lavalle"/>
    <n v="6336"/>
    <n v="-36398453"/>
    <n v="-56946467"/>
    <x v="20"/>
    <x v="0"/>
    <x v="4"/>
    <n v="465"/>
    <n v="1999"/>
    <n v="31984"/>
  </r>
  <r>
    <x v="1"/>
    <x v="0"/>
    <x v="0"/>
    <x v="0"/>
    <n v="6"/>
    <s v="General Pueyrredon"/>
    <n v="6357"/>
    <n v="-3804915"/>
    <n v="-57536848"/>
    <x v="45"/>
    <x v="0"/>
    <x v="4"/>
    <n v="468"/>
    <n v="1500"/>
    <n v="24000"/>
  </r>
  <r>
    <x v="7"/>
    <x v="3"/>
    <x v="0"/>
    <x v="0"/>
    <n v="6"/>
    <s v="General Pueyrredon"/>
    <n v="6357"/>
    <n v="-3804915"/>
    <n v="-57536848"/>
    <x v="34"/>
    <x v="0"/>
    <x v="4"/>
    <n v="470"/>
    <n v="1800"/>
    <n v="28800"/>
  </r>
  <r>
    <x v="1"/>
    <x v="2"/>
    <x v="13"/>
    <x v="4"/>
    <n v="26"/>
    <s v="Rawson"/>
    <n v="26077"/>
    <n v="-43336741"/>
    <n v="-65061964"/>
    <x v="43"/>
    <x v="0"/>
    <x v="0"/>
    <n v="475"/>
    <n v="4500"/>
    <n v="72000"/>
  </r>
  <r>
    <x v="2"/>
    <x v="2"/>
    <x v="0"/>
    <x v="0"/>
    <n v="6"/>
    <s v="General Pueyrredon"/>
    <n v="6357"/>
    <n v="-3804915"/>
    <n v="-57536848"/>
    <x v="5"/>
    <x v="0"/>
    <x v="3"/>
    <n v="476"/>
    <n v="2300"/>
    <n v="36800"/>
  </r>
  <r>
    <x v="10"/>
    <x v="3"/>
    <x v="9"/>
    <x v="4"/>
    <n v="26"/>
    <s v="Biedma"/>
    <n v="26007"/>
    <n v="-42723398"/>
    <n v="-6503362"/>
    <x v="5"/>
    <x v="0"/>
    <x v="3"/>
    <n v="476"/>
    <n v="2300"/>
    <n v="36800"/>
  </r>
  <r>
    <x v="1"/>
    <x v="3"/>
    <x v="0"/>
    <x v="0"/>
    <n v="6"/>
    <s v="General Pueyrredon"/>
    <n v="6357"/>
    <n v="-3804915"/>
    <n v="-57536848"/>
    <x v="70"/>
    <x v="0"/>
    <x v="0"/>
    <n v="478"/>
    <n v="2900"/>
    <n v="46400"/>
  </r>
  <r>
    <x v="2"/>
    <x v="2"/>
    <x v="12"/>
    <x v="0"/>
    <n v="6"/>
    <s v="La Costa"/>
    <n v="6420"/>
    <n v="-36342328"/>
    <n v="-56746143"/>
    <x v="41"/>
    <x v="0"/>
    <x v="4"/>
    <n v="480"/>
    <n v="2100"/>
    <n v="33600"/>
  </r>
  <r>
    <x v="4"/>
    <x v="0"/>
    <x v="7"/>
    <x v="2"/>
    <n v="62"/>
    <s v="San Antonio"/>
    <n v="62077"/>
    <n v="-4079875"/>
    <n v="-64883536"/>
    <x v="5"/>
    <x v="0"/>
    <x v="3"/>
    <n v="480"/>
    <n v="2300"/>
    <n v="36800"/>
  </r>
  <r>
    <x v="10"/>
    <x v="2"/>
    <x v="0"/>
    <x v="0"/>
    <n v="6"/>
    <s v="General Pueyrredon"/>
    <n v="6357"/>
    <n v="-3804915"/>
    <n v="-57536848"/>
    <x v="23"/>
    <x v="0"/>
    <x v="7"/>
    <n v="480"/>
    <n v="3900"/>
    <n v="62400"/>
  </r>
  <r>
    <x v="7"/>
    <x v="3"/>
    <x v="0"/>
    <x v="0"/>
    <n v="6"/>
    <s v="General Pueyrredon"/>
    <n v="6357"/>
    <n v="-3804915"/>
    <n v="-57536848"/>
    <x v="5"/>
    <x v="0"/>
    <x v="3"/>
    <n v="481"/>
    <n v="2300"/>
    <n v="36800"/>
  </r>
  <r>
    <x v="5"/>
    <x v="3"/>
    <x v="0"/>
    <x v="0"/>
    <n v="6"/>
    <s v="General Pueyrredon"/>
    <n v="6357"/>
    <n v="-3804915"/>
    <n v="-57536848"/>
    <x v="35"/>
    <x v="0"/>
    <x v="0"/>
    <n v="484"/>
    <n v="2200"/>
    <n v="35200"/>
  </r>
  <r>
    <x v="1"/>
    <x v="0"/>
    <x v="5"/>
    <x v="3"/>
    <n v="78"/>
    <s v="Deseado"/>
    <n v="78014"/>
    <n v="-47753106"/>
    <n v="-65911745"/>
    <x v="13"/>
    <x v="2"/>
    <x v="5"/>
    <n v="490"/>
    <n v="2890"/>
    <n v="46240"/>
  </r>
  <r>
    <x v="1"/>
    <x v="0"/>
    <x v="5"/>
    <x v="3"/>
    <n v="78"/>
    <s v="Deseado"/>
    <n v="78014"/>
    <n v="-47753106"/>
    <n v="-65911745"/>
    <x v="19"/>
    <x v="0"/>
    <x v="0"/>
    <n v="490"/>
    <n v="1980"/>
    <n v="31680"/>
  </r>
  <r>
    <x v="7"/>
    <x v="0"/>
    <x v="0"/>
    <x v="0"/>
    <n v="6"/>
    <s v="General Pueyrredon"/>
    <n v="6357"/>
    <n v="-3804915"/>
    <n v="-57536848"/>
    <x v="17"/>
    <x v="0"/>
    <x v="0"/>
    <n v="490"/>
    <n v="1700"/>
    <n v="27200"/>
  </r>
  <r>
    <x v="10"/>
    <x v="0"/>
    <x v="0"/>
    <x v="0"/>
    <n v="6"/>
    <s v="General Pueyrredon"/>
    <n v="6357"/>
    <n v="-3804915"/>
    <n v="-57536848"/>
    <x v="38"/>
    <x v="0"/>
    <x v="0"/>
    <n v="490"/>
    <n v="3000"/>
    <n v="48000"/>
  </r>
  <r>
    <x v="8"/>
    <x v="2"/>
    <x v="2"/>
    <x v="0"/>
    <n v="6"/>
    <s v="Necochea"/>
    <n v="6581"/>
    <n v="-38576184"/>
    <n v="-58701949"/>
    <x v="5"/>
    <x v="0"/>
    <x v="3"/>
    <n v="490"/>
    <n v="2300"/>
    <n v="36800"/>
  </r>
  <r>
    <x v="1"/>
    <x v="3"/>
    <x v="4"/>
    <x v="0"/>
    <n v="6"/>
    <s v="sin especificar"/>
    <n v="6999"/>
    <m/>
    <n v="0"/>
    <x v="12"/>
    <x v="0"/>
    <x v="0"/>
    <n v="494"/>
    <n v="2100"/>
    <n v="33600"/>
  </r>
  <r>
    <x v="2"/>
    <x v="2"/>
    <x v="0"/>
    <x v="0"/>
    <n v="6"/>
    <s v="General Pueyrredon"/>
    <n v="6357"/>
    <n v="-3804915"/>
    <n v="-57536848"/>
    <x v="4"/>
    <x v="0"/>
    <x v="0"/>
    <n v="494"/>
    <n v="2200"/>
    <n v="35200"/>
  </r>
  <r>
    <x v="5"/>
    <x v="0"/>
    <x v="0"/>
    <x v="0"/>
    <n v="6"/>
    <s v="General Pueyrredon"/>
    <n v="6357"/>
    <n v="-3804915"/>
    <n v="-57536848"/>
    <x v="49"/>
    <x v="0"/>
    <x v="0"/>
    <n v="495"/>
    <n v="2100"/>
    <n v="33600"/>
  </r>
  <r>
    <x v="3"/>
    <x v="3"/>
    <x v="0"/>
    <x v="0"/>
    <n v="6"/>
    <s v="General Pueyrredon"/>
    <n v="6357"/>
    <n v="-3804915"/>
    <n v="-57536848"/>
    <x v="16"/>
    <x v="0"/>
    <x v="7"/>
    <n v="495"/>
    <n v="3000"/>
    <n v="48000"/>
  </r>
  <r>
    <x v="8"/>
    <x v="2"/>
    <x v="0"/>
    <x v="0"/>
    <n v="6"/>
    <s v="General Pueyrredon"/>
    <n v="6357"/>
    <n v="-3804915"/>
    <n v="-57536848"/>
    <x v="50"/>
    <x v="0"/>
    <x v="4"/>
    <n v="496"/>
    <n v="2900"/>
    <n v="46400"/>
  </r>
  <r>
    <x v="0"/>
    <x v="1"/>
    <x v="0"/>
    <x v="0"/>
    <n v="6"/>
    <s v="General Pueyrredon"/>
    <n v="6357"/>
    <n v="-3804915"/>
    <n v="-57536848"/>
    <x v="16"/>
    <x v="0"/>
    <x v="7"/>
    <n v="499"/>
    <n v="3000"/>
    <n v="48000"/>
  </r>
  <r>
    <x v="1"/>
    <x v="3"/>
    <x v="15"/>
    <x v="0"/>
    <n v="6"/>
    <s v="Coronel de Marina Leonardo Rosales"/>
    <n v="6182"/>
    <n v="-3889977"/>
    <n v="-62079012"/>
    <x v="9"/>
    <x v="0"/>
    <x v="4"/>
    <n v="500"/>
    <n v="2500"/>
    <n v="40000"/>
  </r>
  <r>
    <x v="4"/>
    <x v="0"/>
    <x v="0"/>
    <x v="0"/>
    <n v="6"/>
    <s v="General Pueyrredon"/>
    <n v="6357"/>
    <n v="-3804915"/>
    <n v="-57536848"/>
    <x v="40"/>
    <x v="0"/>
    <x v="0"/>
    <n v="500"/>
    <n v="2200"/>
    <n v="35200"/>
  </r>
  <r>
    <x v="9"/>
    <x v="3"/>
    <x v="4"/>
    <x v="0"/>
    <n v="6"/>
    <s v="sin especificar"/>
    <n v="6999"/>
    <m/>
    <n v="0"/>
    <x v="29"/>
    <x v="0"/>
    <x v="0"/>
    <n v="500"/>
    <n v="2500"/>
    <n v="40000"/>
  </r>
  <r>
    <x v="7"/>
    <x v="5"/>
    <x v="14"/>
    <x v="4"/>
    <n v="26"/>
    <s v="Escalante"/>
    <n v="26021"/>
    <n v="-45862528"/>
    <n v="-6746664"/>
    <x v="15"/>
    <x v="2"/>
    <x v="6"/>
    <n v="502"/>
    <n v="3000"/>
    <n v="48000"/>
  </r>
  <r>
    <x v="10"/>
    <x v="3"/>
    <x v="0"/>
    <x v="0"/>
    <n v="6"/>
    <s v="General Pueyrredon"/>
    <n v="6357"/>
    <n v="-3804915"/>
    <n v="-57536848"/>
    <x v="12"/>
    <x v="0"/>
    <x v="0"/>
    <n v="506"/>
    <n v="2100"/>
    <n v="33600"/>
  </r>
  <r>
    <x v="1"/>
    <x v="2"/>
    <x v="0"/>
    <x v="0"/>
    <n v="6"/>
    <s v="General Pueyrredon"/>
    <n v="6357"/>
    <n v="-3804915"/>
    <n v="-57536848"/>
    <x v="4"/>
    <x v="0"/>
    <x v="0"/>
    <n v="510"/>
    <n v="2200"/>
    <n v="35200"/>
  </r>
  <r>
    <x v="2"/>
    <x v="1"/>
    <x v="9"/>
    <x v="4"/>
    <n v="26"/>
    <s v="Biedma"/>
    <n v="26007"/>
    <n v="-42723398"/>
    <n v="-6503362"/>
    <x v="5"/>
    <x v="0"/>
    <x v="3"/>
    <n v="510"/>
    <n v="2300"/>
    <n v="36800"/>
  </r>
  <r>
    <x v="7"/>
    <x v="2"/>
    <x v="4"/>
    <x v="0"/>
    <n v="6"/>
    <s v="sin especificar"/>
    <n v="6999"/>
    <m/>
    <n v="0"/>
    <x v="58"/>
    <x v="2"/>
    <x v="0"/>
    <n v="510"/>
    <n v="3000"/>
    <n v="48000"/>
  </r>
  <r>
    <x v="7"/>
    <x v="0"/>
    <x v="5"/>
    <x v="3"/>
    <n v="78"/>
    <s v="Deseado"/>
    <n v="78014"/>
    <n v="-47753106"/>
    <n v="-65911745"/>
    <x v="15"/>
    <x v="2"/>
    <x v="6"/>
    <n v="510"/>
    <n v="3000"/>
    <n v="48000"/>
  </r>
  <r>
    <x v="10"/>
    <x v="5"/>
    <x v="9"/>
    <x v="4"/>
    <n v="26"/>
    <s v="Biedma"/>
    <n v="26007"/>
    <n v="-42723398"/>
    <n v="-6503362"/>
    <x v="5"/>
    <x v="0"/>
    <x v="3"/>
    <n v="510"/>
    <n v="2300"/>
    <n v="36800"/>
  </r>
  <r>
    <x v="5"/>
    <x v="2"/>
    <x v="12"/>
    <x v="0"/>
    <n v="6"/>
    <s v="La Costa"/>
    <n v="6420"/>
    <n v="-36342328"/>
    <n v="-56746143"/>
    <x v="8"/>
    <x v="0"/>
    <x v="0"/>
    <n v="512"/>
    <n v="1500"/>
    <n v="24000"/>
  </r>
  <r>
    <x v="9"/>
    <x v="2"/>
    <x v="4"/>
    <x v="0"/>
    <n v="6"/>
    <s v="sin especificar"/>
    <n v="6999"/>
    <m/>
    <n v="0"/>
    <x v="18"/>
    <x v="0"/>
    <x v="4"/>
    <n v="512"/>
    <n v="3190"/>
    <n v="51040"/>
  </r>
  <r>
    <x v="10"/>
    <x v="2"/>
    <x v="6"/>
    <x v="0"/>
    <n v="6"/>
    <s v="General Lavalle"/>
    <n v="6336"/>
    <n v="-36398453"/>
    <n v="-56946467"/>
    <x v="52"/>
    <x v="0"/>
    <x v="0"/>
    <n v="515"/>
    <n v="3500"/>
    <n v="56000"/>
  </r>
  <r>
    <x v="4"/>
    <x v="0"/>
    <x v="0"/>
    <x v="0"/>
    <n v="6"/>
    <s v="General Pueyrredon"/>
    <n v="6357"/>
    <n v="-3804915"/>
    <n v="-57536848"/>
    <x v="43"/>
    <x v="0"/>
    <x v="0"/>
    <n v="518"/>
    <n v="4500"/>
    <n v="72000"/>
  </r>
  <r>
    <x v="8"/>
    <x v="2"/>
    <x v="11"/>
    <x v="0"/>
    <n v="6"/>
    <s v="Castelli"/>
    <n v="6168"/>
    <n v="-35745949"/>
    <n v="-57380561"/>
    <x v="41"/>
    <x v="0"/>
    <x v="4"/>
    <n v="520"/>
    <n v="2100"/>
    <n v="33600"/>
  </r>
  <r>
    <x v="0"/>
    <x v="2"/>
    <x v="4"/>
    <x v="0"/>
    <n v="6"/>
    <s v="sin especificar"/>
    <n v="6999"/>
    <m/>
    <n v="0"/>
    <x v="15"/>
    <x v="2"/>
    <x v="6"/>
    <n v="521"/>
    <n v="3000"/>
    <n v="48000"/>
  </r>
  <r>
    <x v="9"/>
    <x v="2"/>
    <x v="12"/>
    <x v="0"/>
    <n v="6"/>
    <s v="La Costa"/>
    <n v="6420"/>
    <n v="-36342328"/>
    <n v="-56746143"/>
    <x v="34"/>
    <x v="0"/>
    <x v="4"/>
    <n v="522"/>
    <n v="1800"/>
    <n v="28800"/>
  </r>
  <r>
    <x v="6"/>
    <x v="1"/>
    <x v="9"/>
    <x v="4"/>
    <n v="26"/>
    <s v="Biedma"/>
    <n v="26007"/>
    <n v="-42723398"/>
    <n v="-6503362"/>
    <x v="2"/>
    <x v="0"/>
    <x v="2"/>
    <n v="525"/>
    <n v="2900"/>
    <n v="46400"/>
  </r>
  <r>
    <x v="7"/>
    <x v="3"/>
    <x v="3"/>
    <x v="2"/>
    <n v="62"/>
    <s v="San Antonio"/>
    <n v="62077"/>
    <n v="-40725698"/>
    <n v="-64934194"/>
    <x v="16"/>
    <x v="0"/>
    <x v="7"/>
    <n v="527"/>
    <n v="3000"/>
    <n v="48000"/>
  </r>
  <r>
    <x v="2"/>
    <x v="0"/>
    <x v="0"/>
    <x v="0"/>
    <n v="6"/>
    <s v="General Pueyrredon"/>
    <n v="6357"/>
    <n v="-3804915"/>
    <n v="-57536848"/>
    <x v="4"/>
    <x v="0"/>
    <x v="0"/>
    <n v="528"/>
    <n v="2200"/>
    <n v="35200"/>
  </r>
  <r>
    <x v="0"/>
    <x v="0"/>
    <x v="0"/>
    <x v="0"/>
    <n v="6"/>
    <s v="General Pueyrredon"/>
    <n v="6357"/>
    <n v="-3804915"/>
    <n v="-57536848"/>
    <x v="54"/>
    <x v="0"/>
    <x v="11"/>
    <n v="528"/>
    <n v="3500"/>
    <n v="56000"/>
  </r>
  <r>
    <x v="8"/>
    <x v="3"/>
    <x v="6"/>
    <x v="0"/>
    <n v="6"/>
    <s v="General Lavalle"/>
    <n v="6336"/>
    <n v="-36398453"/>
    <n v="-56946467"/>
    <x v="0"/>
    <x v="0"/>
    <x v="0"/>
    <n v="529"/>
    <n v="1890"/>
    <n v="30240"/>
  </r>
  <r>
    <x v="6"/>
    <x v="3"/>
    <x v="7"/>
    <x v="2"/>
    <n v="62"/>
    <s v="San Antonio"/>
    <n v="62077"/>
    <n v="-4079875"/>
    <n v="-64883536"/>
    <x v="24"/>
    <x v="0"/>
    <x v="0"/>
    <n v="531"/>
    <n v="2910"/>
    <n v="46560"/>
  </r>
  <r>
    <x v="4"/>
    <x v="3"/>
    <x v="7"/>
    <x v="2"/>
    <n v="62"/>
    <s v="San Antonio"/>
    <n v="62077"/>
    <n v="-4079875"/>
    <n v="-64883536"/>
    <x v="43"/>
    <x v="0"/>
    <x v="0"/>
    <n v="535"/>
    <n v="4500"/>
    <n v="72000"/>
  </r>
  <r>
    <x v="0"/>
    <x v="0"/>
    <x v="8"/>
    <x v="3"/>
    <n v="78"/>
    <s v="Deseado"/>
    <n v="78014"/>
    <n v="-46436049"/>
    <n v="-67514904"/>
    <x v="5"/>
    <x v="0"/>
    <x v="3"/>
    <n v="535"/>
    <n v="2300"/>
    <n v="36800"/>
  </r>
  <r>
    <x v="6"/>
    <x v="1"/>
    <x v="0"/>
    <x v="0"/>
    <n v="6"/>
    <s v="General Pueyrredon"/>
    <n v="6357"/>
    <n v="-3804915"/>
    <n v="-57536848"/>
    <x v="23"/>
    <x v="0"/>
    <x v="7"/>
    <n v="536"/>
    <n v="3900"/>
    <n v="62400"/>
  </r>
  <r>
    <x v="4"/>
    <x v="3"/>
    <x v="0"/>
    <x v="0"/>
    <n v="6"/>
    <s v="General Pueyrredon"/>
    <n v="6357"/>
    <n v="-3804915"/>
    <n v="-57536848"/>
    <x v="47"/>
    <x v="0"/>
    <x v="0"/>
    <n v="536"/>
    <n v="1900"/>
    <n v="30400"/>
  </r>
  <r>
    <x v="5"/>
    <x v="0"/>
    <x v="8"/>
    <x v="3"/>
    <n v="78"/>
    <s v="Deseado"/>
    <n v="78014"/>
    <n v="-46436049"/>
    <n v="-67514904"/>
    <x v="13"/>
    <x v="2"/>
    <x v="5"/>
    <n v="538"/>
    <n v="2890"/>
    <n v="46240"/>
  </r>
  <r>
    <x v="6"/>
    <x v="2"/>
    <x v="2"/>
    <x v="0"/>
    <n v="6"/>
    <s v="Necochea"/>
    <n v="6581"/>
    <n v="-38576184"/>
    <n v="-58701949"/>
    <x v="34"/>
    <x v="0"/>
    <x v="4"/>
    <n v="540"/>
    <n v="1800"/>
    <n v="28800"/>
  </r>
  <r>
    <x v="7"/>
    <x v="0"/>
    <x v="0"/>
    <x v="0"/>
    <n v="6"/>
    <s v="General Pueyrredon"/>
    <n v="6357"/>
    <n v="-3804915"/>
    <n v="-57536848"/>
    <x v="71"/>
    <x v="0"/>
    <x v="0"/>
    <n v="542"/>
    <n v="3590"/>
    <n v="57440"/>
  </r>
  <r>
    <x v="1"/>
    <x v="0"/>
    <x v="0"/>
    <x v="0"/>
    <n v="6"/>
    <s v="General Pueyrredon"/>
    <n v="6357"/>
    <n v="-3804915"/>
    <n v="-57536848"/>
    <x v="3"/>
    <x v="0"/>
    <x v="0"/>
    <n v="544"/>
    <n v="2180"/>
    <n v="34880"/>
  </r>
  <r>
    <x v="5"/>
    <x v="2"/>
    <x v="12"/>
    <x v="0"/>
    <n v="6"/>
    <s v="La Costa"/>
    <n v="6420"/>
    <n v="-36342328"/>
    <n v="-56746143"/>
    <x v="42"/>
    <x v="0"/>
    <x v="4"/>
    <n v="544"/>
    <n v="2300"/>
    <n v="36800"/>
  </r>
  <r>
    <x v="10"/>
    <x v="0"/>
    <x v="0"/>
    <x v="0"/>
    <n v="6"/>
    <s v="General Pueyrredon"/>
    <n v="6357"/>
    <n v="-3804915"/>
    <n v="-57536848"/>
    <x v="43"/>
    <x v="0"/>
    <x v="0"/>
    <n v="544"/>
    <n v="4500"/>
    <n v="72000"/>
  </r>
  <r>
    <x v="9"/>
    <x v="3"/>
    <x v="0"/>
    <x v="0"/>
    <n v="6"/>
    <s v="General Pueyrredon"/>
    <n v="6357"/>
    <n v="-3804915"/>
    <n v="-57536848"/>
    <x v="11"/>
    <x v="0"/>
    <x v="0"/>
    <n v="544"/>
    <n v="1599"/>
    <n v="25584"/>
  </r>
  <r>
    <x v="8"/>
    <x v="1"/>
    <x v="9"/>
    <x v="4"/>
    <n v="26"/>
    <s v="Biedma"/>
    <n v="26007"/>
    <n v="-42723398"/>
    <n v="-6503362"/>
    <x v="14"/>
    <x v="0"/>
    <x v="0"/>
    <n v="552"/>
    <n v="2900"/>
    <n v="46400"/>
  </r>
  <r>
    <x v="6"/>
    <x v="3"/>
    <x v="0"/>
    <x v="0"/>
    <n v="6"/>
    <s v="General Pueyrredon"/>
    <n v="6357"/>
    <n v="-3804915"/>
    <n v="-57536848"/>
    <x v="5"/>
    <x v="0"/>
    <x v="3"/>
    <n v="554"/>
    <n v="2300"/>
    <n v="36800"/>
  </r>
  <r>
    <x v="8"/>
    <x v="2"/>
    <x v="4"/>
    <x v="0"/>
    <n v="6"/>
    <s v="sin especificar"/>
    <n v="6999"/>
    <m/>
    <n v="0"/>
    <x v="23"/>
    <x v="0"/>
    <x v="7"/>
    <n v="560"/>
    <n v="3900"/>
    <n v="62400"/>
  </r>
  <r>
    <x v="5"/>
    <x v="0"/>
    <x v="0"/>
    <x v="0"/>
    <n v="6"/>
    <s v="General Pueyrredon"/>
    <n v="6357"/>
    <n v="-3804915"/>
    <n v="-57536848"/>
    <x v="29"/>
    <x v="0"/>
    <x v="0"/>
    <n v="569"/>
    <n v="2500"/>
    <n v="40000"/>
  </r>
  <r>
    <x v="2"/>
    <x v="6"/>
    <x v="5"/>
    <x v="3"/>
    <n v="78"/>
    <s v="Deseado"/>
    <n v="78014"/>
    <n v="-47753106"/>
    <n v="-65911745"/>
    <x v="37"/>
    <x v="1"/>
    <x v="0"/>
    <n v="570"/>
    <n v="3150"/>
    <n v="50400"/>
  </r>
  <r>
    <x v="6"/>
    <x v="3"/>
    <x v="0"/>
    <x v="0"/>
    <n v="6"/>
    <s v="General Pueyrredon"/>
    <n v="6357"/>
    <n v="-3804915"/>
    <n v="-57536848"/>
    <x v="10"/>
    <x v="0"/>
    <x v="0"/>
    <n v="570"/>
    <n v="2100"/>
    <n v="33600"/>
  </r>
  <r>
    <x v="6"/>
    <x v="0"/>
    <x v="0"/>
    <x v="0"/>
    <n v="6"/>
    <s v="General Pueyrredon"/>
    <n v="6357"/>
    <n v="-3804915"/>
    <n v="-57536848"/>
    <x v="15"/>
    <x v="2"/>
    <x v="6"/>
    <n v="570"/>
    <n v="3000"/>
    <n v="48000"/>
  </r>
  <r>
    <x v="6"/>
    <x v="1"/>
    <x v="9"/>
    <x v="4"/>
    <n v="26"/>
    <s v="Biedma"/>
    <n v="26007"/>
    <n v="-42723398"/>
    <n v="-6503362"/>
    <x v="14"/>
    <x v="0"/>
    <x v="0"/>
    <n v="570"/>
    <n v="2900"/>
    <n v="46400"/>
  </r>
  <r>
    <x v="6"/>
    <x v="3"/>
    <x v="3"/>
    <x v="2"/>
    <n v="62"/>
    <s v="San Antonio"/>
    <n v="62077"/>
    <n v="-40725698"/>
    <n v="-64934194"/>
    <x v="24"/>
    <x v="0"/>
    <x v="0"/>
    <n v="570"/>
    <n v="2910"/>
    <n v="46560"/>
  </r>
  <r>
    <x v="4"/>
    <x v="3"/>
    <x v="0"/>
    <x v="0"/>
    <n v="6"/>
    <s v="General Pueyrredon"/>
    <n v="6357"/>
    <n v="-3804915"/>
    <n v="-57536848"/>
    <x v="8"/>
    <x v="0"/>
    <x v="0"/>
    <n v="570"/>
    <n v="1500"/>
    <n v="24000"/>
  </r>
  <r>
    <x v="1"/>
    <x v="3"/>
    <x v="0"/>
    <x v="0"/>
    <n v="6"/>
    <s v="General Pueyrredon"/>
    <n v="6357"/>
    <n v="-3804915"/>
    <n v="-57536848"/>
    <x v="7"/>
    <x v="0"/>
    <x v="0"/>
    <n v="576"/>
    <n v="1900"/>
    <n v="30400"/>
  </r>
  <r>
    <x v="5"/>
    <x v="2"/>
    <x v="0"/>
    <x v="0"/>
    <n v="6"/>
    <s v="General Pueyrredon"/>
    <n v="6357"/>
    <n v="-3804915"/>
    <n v="-57536848"/>
    <x v="37"/>
    <x v="1"/>
    <x v="0"/>
    <n v="576"/>
    <n v="3150"/>
    <n v="50400"/>
  </r>
  <r>
    <x v="4"/>
    <x v="3"/>
    <x v="3"/>
    <x v="2"/>
    <n v="62"/>
    <s v="San Antonio"/>
    <n v="62077"/>
    <n v="-40725698"/>
    <n v="-64934194"/>
    <x v="7"/>
    <x v="0"/>
    <x v="0"/>
    <n v="576"/>
    <n v="1900"/>
    <n v="30400"/>
  </r>
  <r>
    <x v="8"/>
    <x v="5"/>
    <x v="9"/>
    <x v="4"/>
    <n v="26"/>
    <s v="Biedma"/>
    <n v="26007"/>
    <n v="-42723398"/>
    <n v="-6503362"/>
    <x v="15"/>
    <x v="2"/>
    <x v="6"/>
    <n v="576"/>
    <n v="3000"/>
    <n v="48000"/>
  </r>
  <r>
    <x v="8"/>
    <x v="3"/>
    <x v="3"/>
    <x v="2"/>
    <n v="62"/>
    <s v="San Antonio"/>
    <n v="62077"/>
    <n v="-40725698"/>
    <n v="-64934194"/>
    <x v="16"/>
    <x v="0"/>
    <x v="7"/>
    <n v="576"/>
    <n v="3000"/>
    <n v="48000"/>
  </r>
  <r>
    <x v="5"/>
    <x v="2"/>
    <x v="4"/>
    <x v="0"/>
    <n v="6"/>
    <s v="sin especificar"/>
    <n v="6999"/>
    <m/>
    <n v="0"/>
    <x v="42"/>
    <x v="0"/>
    <x v="4"/>
    <n v="580"/>
    <n v="2300"/>
    <n v="36800"/>
  </r>
  <r>
    <x v="8"/>
    <x v="3"/>
    <x v="0"/>
    <x v="0"/>
    <n v="6"/>
    <s v="General Pueyrredon"/>
    <n v="6357"/>
    <n v="-3804915"/>
    <n v="-57536848"/>
    <x v="9"/>
    <x v="0"/>
    <x v="4"/>
    <n v="589"/>
    <n v="2500"/>
    <n v="40000"/>
  </r>
  <r>
    <x v="8"/>
    <x v="1"/>
    <x v="0"/>
    <x v="0"/>
    <n v="6"/>
    <s v="General Pueyrredon"/>
    <n v="6357"/>
    <n v="-3804915"/>
    <n v="-57536848"/>
    <x v="2"/>
    <x v="0"/>
    <x v="2"/>
    <n v="592"/>
    <n v="2900"/>
    <n v="46400"/>
  </r>
  <r>
    <x v="8"/>
    <x v="2"/>
    <x v="12"/>
    <x v="0"/>
    <n v="6"/>
    <s v="La Costa"/>
    <n v="6420"/>
    <n v="-36342328"/>
    <n v="-56746143"/>
    <x v="4"/>
    <x v="0"/>
    <x v="0"/>
    <n v="593"/>
    <n v="2200"/>
    <n v="35200"/>
  </r>
  <r>
    <x v="3"/>
    <x v="3"/>
    <x v="0"/>
    <x v="0"/>
    <n v="6"/>
    <s v="General Pueyrredon"/>
    <n v="6357"/>
    <n v="-3804915"/>
    <n v="-57536848"/>
    <x v="10"/>
    <x v="0"/>
    <x v="0"/>
    <n v="594"/>
    <n v="2100"/>
    <n v="33600"/>
  </r>
  <r>
    <x v="0"/>
    <x v="5"/>
    <x v="8"/>
    <x v="3"/>
    <n v="78"/>
    <s v="Deseado"/>
    <n v="78014"/>
    <n v="-46436049"/>
    <n v="-67514904"/>
    <x v="53"/>
    <x v="0"/>
    <x v="0"/>
    <n v="596"/>
    <n v="2200"/>
    <n v="35200"/>
  </r>
  <r>
    <x v="1"/>
    <x v="0"/>
    <x v="0"/>
    <x v="0"/>
    <n v="6"/>
    <s v="General Pueyrredon"/>
    <n v="6357"/>
    <n v="-3804915"/>
    <n v="-57536848"/>
    <x v="28"/>
    <x v="0"/>
    <x v="0"/>
    <n v="600"/>
    <n v="2200"/>
    <n v="35200"/>
  </r>
  <r>
    <x v="5"/>
    <x v="2"/>
    <x v="11"/>
    <x v="0"/>
    <n v="6"/>
    <s v="Castelli"/>
    <n v="6168"/>
    <n v="-35745949"/>
    <n v="-57380561"/>
    <x v="42"/>
    <x v="0"/>
    <x v="4"/>
    <n v="600"/>
    <n v="2300"/>
    <n v="36800"/>
  </r>
  <r>
    <x v="5"/>
    <x v="2"/>
    <x v="7"/>
    <x v="2"/>
    <n v="62"/>
    <s v="San Antonio"/>
    <n v="62077"/>
    <n v="-4079875"/>
    <n v="-64883536"/>
    <x v="15"/>
    <x v="2"/>
    <x v="6"/>
    <n v="600"/>
    <n v="3000"/>
    <n v="48000"/>
  </r>
  <r>
    <x v="5"/>
    <x v="3"/>
    <x v="3"/>
    <x v="2"/>
    <n v="62"/>
    <s v="San Antonio"/>
    <n v="62077"/>
    <n v="-40725698"/>
    <n v="-64934194"/>
    <x v="7"/>
    <x v="0"/>
    <x v="0"/>
    <n v="600"/>
    <n v="1900"/>
    <n v="30400"/>
  </r>
  <r>
    <x v="4"/>
    <x v="3"/>
    <x v="3"/>
    <x v="2"/>
    <n v="62"/>
    <s v="San Antonio"/>
    <n v="62077"/>
    <n v="-40725698"/>
    <n v="-64934194"/>
    <x v="22"/>
    <x v="0"/>
    <x v="7"/>
    <n v="600"/>
    <n v="3280"/>
    <n v="52480"/>
  </r>
  <r>
    <x v="10"/>
    <x v="3"/>
    <x v="0"/>
    <x v="0"/>
    <n v="6"/>
    <s v="General Pueyrredon"/>
    <n v="6357"/>
    <n v="-3804915"/>
    <n v="-57536848"/>
    <x v="0"/>
    <x v="0"/>
    <x v="0"/>
    <n v="600"/>
    <n v="1890"/>
    <n v="30240"/>
  </r>
  <r>
    <x v="10"/>
    <x v="0"/>
    <x v="0"/>
    <x v="0"/>
    <n v="6"/>
    <s v="General Pueyrredon"/>
    <n v="6357"/>
    <n v="-3804915"/>
    <n v="-57536848"/>
    <x v="17"/>
    <x v="0"/>
    <x v="0"/>
    <n v="600"/>
    <n v="1700"/>
    <n v="27200"/>
  </r>
  <r>
    <x v="10"/>
    <x v="2"/>
    <x v="2"/>
    <x v="0"/>
    <n v="6"/>
    <s v="Necochea"/>
    <n v="6581"/>
    <n v="-38576184"/>
    <n v="-58701949"/>
    <x v="7"/>
    <x v="0"/>
    <x v="0"/>
    <n v="600"/>
    <n v="1900"/>
    <n v="30400"/>
  </r>
  <r>
    <x v="8"/>
    <x v="3"/>
    <x v="0"/>
    <x v="0"/>
    <n v="6"/>
    <s v="General Pueyrredon"/>
    <n v="6357"/>
    <n v="-3804915"/>
    <n v="-57536848"/>
    <x v="17"/>
    <x v="0"/>
    <x v="0"/>
    <n v="600"/>
    <n v="1700"/>
    <n v="27200"/>
  </r>
  <r>
    <x v="0"/>
    <x v="0"/>
    <x v="14"/>
    <x v="4"/>
    <n v="26"/>
    <s v="Escalante"/>
    <n v="26021"/>
    <n v="-45862528"/>
    <n v="-6746664"/>
    <x v="15"/>
    <x v="2"/>
    <x v="6"/>
    <n v="600"/>
    <n v="3000"/>
    <n v="48000"/>
  </r>
  <r>
    <x v="10"/>
    <x v="1"/>
    <x v="1"/>
    <x v="1"/>
    <n v="94"/>
    <s v="Ushuaia"/>
    <n v="94015"/>
    <n v="-54808106"/>
    <n v="-68304301"/>
    <x v="28"/>
    <x v="0"/>
    <x v="0"/>
    <n v="608"/>
    <n v="2200"/>
    <n v="35200"/>
  </r>
  <r>
    <x v="8"/>
    <x v="2"/>
    <x v="3"/>
    <x v="2"/>
    <n v="62"/>
    <s v="San Antonio"/>
    <n v="62077"/>
    <n v="-40725698"/>
    <n v="-64934194"/>
    <x v="24"/>
    <x v="0"/>
    <x v="0"/>
    <n v="608"/>
    <n v="2910"/>
    <n v="46560"/>
  </r>
  <r>
    <x v="6"/>
    <x v="0"/>
    <x v="10"/>
    <x v="4"/>
    <n v="26"/>
    <s v="Florentino Ameghino"/>
    <n v="26028"/>
    <n v="-44798941"/>
    <n v="-65709705"/>
    <x v="5"/>
    <x v="0"/>
    <x v="3"/>
    <n v="609"/>
    <n v="2300"/>
    <n v="36800"/>
  </r>
  <r>
    <x v="7"/>
    <x v="2"/>
    <x v="4"/>
    <x v="0"/>
    <n v="6"/>
    <s v="sin especificar"/>
    <n v="6999"/>
    <m/>
    <n v="0"/>
    <x v="9"/>
    <x v="0"/>
    <x v="4"/>
    <n v="610"/>
    <n v="2500"/>
    <n v="40000"/>
  </r>
  <r>
    <x v="5"/>
    <x v="3"/>
    <x v="14"/>
    <x v="4"/>
    <n v="26"/>
    <s v="Escalante"/>
    <n v="26021"/>
    <n v="-45862528"/>
    <n v="-6746664"/>
    <x v="24"/>
    <x v="0"/>
    <x v="0"/>
    <n v="611"/>
    <n v="2910"/>
    <n v="46560"/>
  </r>
  <r>
    <x v="7"/>
    <x v="3"/>
    <x v="17"/>
    <x v="4"/>
    <n v="26"/>
    <s v="Escalante"/>
    <n v="26021"/>
    <n v="-45748762"/>
    <n v="-67377537"/>
    <x v="68"/>
    <x v="0"/>
    <x v="7"/>
    <n v="612"/>
    <n v="3900"/>
    <n v="62400"/>
  </r>
  <r>
    <x v="6"/>
    <x v="2"/>
    <x v="0"/>
    <x v="0"/>
    <n v="6"/>
    <s v="General Pueyrredon"/>
    <n v="6357"/>
    <n v="-3804915"/>
    <n v="-57536848"/>
    <x v="4"/>
    <x v="0"/>
    <x v="0"/>
    <n v="613"/>
    <n v="2200"/>
    <n v="35200"/>
  </r>
  <r>
    <x v="3"/>
    <x v="0"/>
    <x v="0"/>
    <x v="0"/>
    <n v="6"/>
    <s v="General Pueyrredon"/>
    <n v="6357"/>
    <n v="-3804915"/>
    <n v="-57536848"/>
    <x v="7"/>
    <x v="0"/>
    <x v="0"/>
    <n v="616"/>
    <n v="1900"/>
    <n v="30400"/>
  </r>
  <r>
    <x v="7"/>
    <x v="2"/>
    <x v="0"/>
    <x v="0"/>
    <n v="6"/>
    <s v="General Pueyrredon"/>
    <n v="6357"/>
    <n v="-3804915"/>
    <n v="-57536848"/>
    <x v="42"/>
    <x v="0"/>
    <x v="4"/>
    <n v="620"/>
    <n v="2300"/>
    <n v="36800"/>
  </r>
  <r>
    <x v="8"/>
    <x v="2"/>
    <x v="0"/>
    <x v="0"/>
    <n v="6"/>
    <s v="General Pueyrredon"/>
    <n v="6357"/>
    <n v="-3804915"/>
    <n v="-57536848"/>
    <x v="12"/>
    <x v="0"/>
    <x v="0"/>
    <n v="620"/>
    <n v="2100"/>
    <n v="33600"/>
  </r>
  <r>
    <x v="3"/>
    <x v="0"/>
    <x v="0"/>
    <x v="0"/>
    <n v="6"/>
    <s v="General Pueyrredon"/>
    <n v="6357"/>
    <n v="-3804915"/>
    <n v="-57536848"/>
    <x v="23"/>
    <x v="0"/>
    <x v="7"/>
    <n v="620"/>
    <n v="3900"/>
    <n v="62400"/>
  </r>
  <r>
    <x v="6"/>
    <x v="2"/>
    <x v="0"/>
    <x v="0"/>
    <n v="6"/>
    <s v="General Pueyrredon"/>
    <n v="6357"/>
    <n v="-3804915"/>
    <n v="-57536848"/>
    <x v="42"/>
    <x v="0"/>
    <x v="4"/>
    <n v="627"/>
    <n v="2300"/>
    <n v="36800"/>
  </r>
  <r>
    <x v="7"/>
    <x v="2"/>
    <x v="2"/>
    <x v="0"/>
    <n v="6"/>
    <s v="Necochea"/>
    <n v="6581"/>
    <n v="-38576184"/>
    <n v="-58701949"/>
    <x v="32"/>
    <x v="0"/>
    <x v="4"/>
    <n v="627"/>
    <n v="2500"/>
    <n v="40000"/>
  </r>
  <r>
    <x v="2"/>
    <x v="1"/>
    <x v="9"/>
    <x v="4"/>
    <n v="26"/>
    <s v="Biedma"/>
    <n v="26007"/>
    <n v="-42723398"/>
    <n v="-6503362"/>
    <x v="26"/>
    <x v="0"/>
    <x v="9"/>
    <n v="630"/>
    <n v="2000"/>
    <n v="32000"/>
  </r>
  <r>
    <x v="7"/>
    <x v="0"/>
    <x v="0"/>
    <x v="0"/>
    <n v="6"/>
    <s v="General Pueyrredon"/>
    <n v="6357"/>
    <n v="-3804915"/>
    <n v="-57536848"/>
    <x v="34"/>
    <x v="0"/>
    <x v="4"/>
    <n v="630"/>
    <n v="1800"/>
    <n v="28800"/>
  </r>
  <r>
    <x v="10"/>
    <x v="2"/>
    <x v="0"/>
    <x v="0"/>
    <n v="6"/>
    <s v="General Pueyrredon"/>
    <n v="6357"/>
    <n v="-3804915"/>
    <n v="-57536848"/>
    <x v="29"/>
    <x v="0"/>
    <x v="0"/>
    <n v="630"/>
    <n v="2500"/>
    <n v="40000"/>
  </r>
  <r>
    <x v="4"/>
    <x v="1"/>
    <x v="1"/>
    <x v="1"/>
    <n v="94"/>
    <s v="Ushuaia"/>
    <n v="94015"/>
    <n v="-54808106"/>
    <n v="-68304301"/>
    <x v="8"/>
    <x v="0"/>
    <x v="0"/>
    <n v="634"/>
    <n v="1500"/>
    <n v="24000"/>
  </r>
  <r>
    <x v="9"/>
    <x v="2"/>
    <x v="4"/>
    <x v="0"/>
    <n v="6"/>
    <s v="sin especificar"/>
    <n v="6999"/>
    <m/>
    <n v="0"/>
    <x v="51"/>
    <x v="0"/>
    <x v="4"/>
    <n v="635"/>
    <n v="2300"/>
    <n v="36800"/>
  </r>
  <r>
    <x v="5"/>
    <x v="3"/>
    <x v="0"/>
    <x v="0"/>
    <n v="6"/>
    <s v="General Pueyrredon"/>
    <n v="6357"/>
    <n v="-3804915"/>
    <n v="-57536848"/>
    <x v="11"/>
    <x v="0"/>
    <x v="0"/>
    <n v="637"/>
    <n v="1599"/>
    <n v="25584"/>
  </r>
  <r>
    <x v="0"/>
    <x v="5"/>
    <x v="4"/>
    <x v="0"/>
    <n v="6"/>
    <s v="sin especificar"/>
    <n v="6999"/>
    <m/>
    <n v="0"/>
    <x v="15"/>
    <x v="2"/>
    <x v="6"/>
    <n v="639"/>
    <n v="3000"/>
    <n v="48000"/>
  </r>
  <r>
    <x v="8"/>
    <x v="2"/>
    <x v="11"/>
    <x v="0"/>
    <n v="6"/>
    <s v="Castelli"/>
    <n v="6168"/>
    <n v="-35745949"/>
    <n v="-57380561"/>
    <x v="12"/>
    <x v="0"/>
    <x v="0"/>
    <n v="640"/>
    <n v="2100"/>
    <n v="33600"/>
  </r>
  <r>
    <x v="0"/>
    <x v="0"/>
    <x v="0"/>
    <x v="0"/>
    <n v="6"/>
    <s v="General Pueyrredon"/>
    <n v="6357"/>
    <n v="-3804915"/>
    <n v="-57536848"/>
    <x v="5"/>
    <x v="0"/>
    <x v="3"/>
    <n v="640"/>
    <n v="2300"/>
    <n v="36800"/>
  </r>
  <r>
    <x v="3"/>
    <x v="0"/>
    <x v="0"/>
    <x v="0"/>
    <n v="6"/>
    <s v="General Pueyrredon"/>
    <n v="6357"/>
    <n v="-3804915"/>
    <n v="-57536848"/>
    <x v="3"/>
    <x v="0"/>
    <x v="0"/>
    <n v="640"/>
    <n v="2180"/>
    <n v="34880"/>
  </r>
  <r>
    <x v="0"/>
    <x v="2"/>
    <x v="16"/>
    <x v="0"/>
    <n v="6"/>
    <s v="Bahía Blanca"/>
    <n v="6056"/>
    <n v="-38789246"/>
    <n v="-62272499"/>
    <x v="0"/>
    <x v="0"/>
    <x v="0"/>
    <n v="642"/>
    <n v="1890"/>
    <n v="30240"/>
  </r>
  <r>
    <x v="10"/>
    <x v="2"/>
    <x v="0"/>
    <x v="0"/>
    <n v="6"/>
    <s v="General Pueyrredon"/>
    <n v="6357"/>
    <n v="-3804915"/>
    <n v="-57536848"/>
    <x v="26"/>
    <x v="0"/>
    <x v="9"/>
    <n v="645"/>
    <n v="2000"/>
    <n v="32000"/>
  </r>
  <r>
    <x v="6"/>
    <x v="2"/>
    <x v="2"/>
    <x v="0"/>
    <n v="6"/>
    <s v="Necochea"/>
    <n v="6581"/>
    <n v="-38576184"/>
    <n v="-58701949"/>
    <x v="36"/>
    <x v="1"/>
    <x v="0"/>
    <n v="650"/>
    <n v="1800"/>
    <n v="28800"/>
  </r>
  <r>
    <x v="10"/>
    <x v="2"/>
    <x v="6"/>
    <x v="0"/>
    <n v="6"/>
    <s v="General Lavalle"/>
    <n v="6336"/>
    <n v="-36398453"/>
    <n v="-56946467"/>
    <x v="8"/>
    <x v="0"/>
    <x v="0"/>
    <n v="650"/>
    <n v="1500"/>
    <n v="24000"/>
  </r>
  <r>
    <x v="9"/>
    <x v="3"/>
    <x v="4"/>
    <x v="0"/>
    <n v="6"/>
    <s v="sin especificar"/>
    <n v="6999"/>
    <m/>
    <n v="0"/>
    <x v="12"/>
    <x v="0"/>
    <x v="0"/>
    <n v="650"/>
    <n v="2100"/>
    <n v="33600"/>
  </r>
  <r>
    <x v="10"/>
    <x v="2"/>
    <x v="6"/>
    <x v="0"/>
    <n v="6"/>
    <s v="General Lavalle"/>
    <n v="6336"/>
    <n v="-36398453"/>
    <n v="-56946467"/>
    <x v="36"/>
    <x v="1"/>
    <x v="0"/>
    <n v="656"/>
    <n v="1800"/>
    <n v="28800"/>
  </r>
  <r>
    <x v="2"/>
    <x v="0"/>
    <x v="0"/>
    <x v="0"/>
    <n v="6"/>
    <s v="General Pueyrredon"/>
    <n v="6357"/>
    <n v="-3804915"/>
    <n v="-57536848"/>
    <x v="12"/>
    <x v="0"/>
    <x v="0"/>
    <n v="657"/>
    <n v="2100"/>
    <n v="33600"/>
  </r>
  <r>
    <x v="0"/>
    <x v="3"/>
    <x v="0"/>
    <x v="0"/>
    <n v="6"/>
    <s v="General Pueyrredon"/>
    <n v="6357"/>
    <n v="-3804915"/>
    <n v="-57536848"/>
    <x v="3"/>
    <x v="0"/>
    <x v="0"/>
    <n v="660"/>
    <n v="2180"/>
    <n v="34880"/>
  </r>
  <r>
    <x v="6"/>
    <x v="1"/>
    <x v="0"/>
    <x v="0"/>
    <n v="6"/>
    <s v="General Pueyrredon"/>
    <n v="6357"/>
    <n v="-3804915"/>
    <n v="-57536848"/>
    <x v="26"/>
    <x v="0"/>
    <x v="9"/>
    <n v="662"/>
    <n v="2000"/>
    <n v="32000"/>
  </r>
  <r>
    <x v="4"/>
    <x v="2"/>
    <x v="12"/>
    <x v="0"/>
    <n v="6"/>
    <s v="La Costa"/>
    <n v="6420"/>
    <n v="-36342328"/>
    <n v="-56746143"/>
    <x v="12"/>
    <x v="0"/>
    <x v="0"/>
    <n v="662"/>
    <n v="2100"/>
    <n v="33600"/>
  </r>
  <r>
    <x v="4"/>
    <x v="0"/>
    <x v="0"/>
    <x v="0"/>
    <n v="6"/>
    <s v="General Pueyrredon"/>
    <n v="6357"/>
    <n v="-3804915"/>
    <n v="-57536848"/>
    <x v="12"/>
    <x v="0"/>
    <x v="0"/>
    <n v="665"/>
    <n v="2100"/>
    <n v="33600"/>
  </r>
  <r>
    <x v="7"/>
    <x v="0"/>
    <x v="0"/>
    <x v="0"/>
    <n v="6"/>
    <s v="General Pueyrredon"/>
    <n v="6357"/>
    <n v="-3804915"/>
    <n v="-57536848"/>
    <x v="12"/>
    <x v="0"/>
    <x v="0"/>
    <n v="665"/>
    <n v="2100"/>
    <n v="33600"/>
  </r>
  <r>
    <x v="0"/>
    <x v="2"/>
    <x v="6"/>
    <x v="0"/>
    <n v="6"/>
    <s v="General Lavalle"/>
    <n v="6336"/>
    <n v="-36398453"/>
    <n v="-56946467"/>
    <x v="29"/>
    <x v="0"/>
    <x v="0"/>
    <n v="666"/>
    <n v="2500"/>
    <n v="40000"/>
  </r>
  <r>
    <x v="0"/>
    <x v="1"/>
    <x v="0"/>
    <x v="0"/>
    <n v="6"/>
    <s v="General Pueyrredon"/>
    <n v="6357"/>
    <n v="-3804915"/>
    <n v="-57536848"/>
    <x v="26"/>
    <x v="0"/>
    <x v="9"/>
    <n v="668"/>
    <n v="2000"/>
    <n v="32000"/>
  </r>
  <r>
    <x v="0"/>
    <x v="0"/>
    <x v="10"/>
    <x v="4"/>
    <n v="26"/>
    <s v="Florentino Ameghino"/>
    <n v="26028"/>
    <n v="-44798941"/>
    <n v="-65709705"/>
    <x v="15"/>
    <x v="2"/>
    <x v="6"/>
    <n v="669"/>
    <n v="3000"/>
    <n v="48000"/>
  </r>
  <r>
    <x v="10"/>
    <x v="2"/>
    <x v="3"/>
    <x v="2"/>
    <n v="62"/>
    <s v="San Antonio"/>
    <n v="62077"/>
    <n v="-40725698"/>
    <n v="-64934194"/>
    <x v="24"/>
    <x v="0"/>
    <x v="0"/>
    <n v="672"/>
    <n v="2910"/>
    <n v="46560"/>
  </r>
  <r>
    <x v="8"/>
    <x v="2"/>
    <x v="12"/>
    <x v="0"/>
    <n v="6"/>
    <s v="La Costa"/>
    <n v="6420"/>
    <n v="-36342328"/>
    <n v="-56746143"/>
    <x v="34"/>
    <x v="0"/>
    <x v="4"/>
    <n v="672"/>
    <n v="1800"/>
    <n v="28800"/>
  </r>
  <r>
    <x v="8"/>
    <x v="2"/>
    <x v="12"/>
    <x v="0"/>
    <n v="6"/>
    <s v="La Costa"/>
    <n v="6420"/>
    <n v="-36342328"/>
    <n v="-56746143"/>
    <x v="41"/>
    <x v="0"/>
    <x v="4"/>
    <n v="672"/>
    <n v="2100"/>
    <n v="33600"/>
  </r>
  <r>
    <x v="5"/>
    <x v="2"/>
    <x v="0"/>
    <x v="0"/>
    <n v="6"/>
    <s v="General Pueyrredon"/>
    <n v="6357"/>
    <n v="-3804915"/>
    <n v="-57536848"/>
    <x v="4"/>
    <x v="0"/>
    <x v="0"/>
    <n v="676"/>
    <n v="2200"/>
    <n v="35200"/>
  </r>
  <r>
    <x v="0"/>
    <x v="0"/>
    <x v="0"/>
    <x v="0"/>
    <n v="6"/>
    <s v="General Pueyrredon"/>
    <n v="6357"/>
    <n v="-3804915"/>
    <n v="-57536848"/>
    <x v="40"/>
    <x v="0"/>
    <x v="0"/>
    <n v="680"/>
    <n v="2200"/>
    <n v="35200"/>
  </r>
  <r>
    <x v="6"/>
    <x v="2"/>
    <x v="0"/>
    <x v="0"/>
    <n v="6"/>
    <s v="General Pueyrredon"/>
    <n v="6357"/>
    <n v="-3804915"/>
    <n v="-57536848"/>
    <x v="7"/>
    <x v="0"/>
    <x v="0"/>
    <n v="689"/>
    <n v="1900"/>
    <n v="30400"/>
  </r>
  <r>
    <x v="6"/>
    <x v="2"/>
    <x v="4"/>
    <x v="0"/>
    <n v="6"/>
    <s v="sin especificar"/>
    <n v="6999"/>
    <m/>
    <n v="0"/>
    <x v="52"/>
    <x v="0"/>
    <x v="0"/>
    <n v="690"/>
    <n v="3500"/>
    <n v="56000"/>
  </r>
  <r>
    <x v="8"/>
    <x v="3"/>
    <x v="4"/>
    <x v="0"/>
    <n v="6"/>
    <s v="sin especificar"/>
    <n v="6999"/>
    <m/>
    <n v="0"/>
    <x v="29"/>
    <x v="0"/>
    <x v="0"/>
    <n v="690"/>
    <n v="2500"/>
    <n v="40000"/>
  </r>
  <r>
    <x v="0"/>
    <x v="1"/>
    <x v="9"/>
    <x v="4"/>
    <n v="26"/>
    <s v="Biedma"/>
    <n v="26007"/>
    <n v="-42723398"/>
    <n v="-6503362"/>
    <x v="39"/>
    <x v="0"/>
    <x v="10"/>
    <n v="690"/>
    <n v="2000"/>
    <n v="32000"/>
  </r>
  <r>
    <x v="4"/>
    <x v="2"/>
    <x v="4"/>
    <x v="0"/>
    <n v="6"/>
    <s v="sin especificar"/>
    <n v="6999"/>
    <m/>
    <n v="0"/>
    <x v="8"/>
    <x v="0"/>
    <x v="0"/>
    <n v="691"/>
    <n v="1500"/>
    <n v="24000"/>
  </r>
  <r>
    <x v="8"/>
    <x v="3"/>
    <x v="0"/>
    <x v="0"/>
    <n v="6"/>
    <s v="General Pueyrredon"/>
    <n v="6357"/>
    <n v="-3804915"/>
    <n v="-57536848"/>
    <x v="24"/>
    <x v="0"/>
    <x v="0"/>
    <n v="691"/>
    <n v="2910"/>
    <n v="46560"/>
  </r>
  <r>
    <x v="9"/>
    <x v="2"/>
    <x v="6"/>
    <x v="0"/>
    <n v="6"/>
    <s v="General Lavalle"/>
    <n v="6336"/>
    <n v="-36398453"/>
    <n v="-56946467"/>
    <x v="24"/>
    <x v="0"/>
    <x v="0"/>
    <n v="692"/>
    <n v="2910"/>
    <n v="46560"/>
  </r>
  <r>
    <x v="2"/>
    <x v="3"/>
    <x v="0"/>
    <x v="0"/>
    <n v="6"/>
    <s v="General Pueyrredon"/>
    <n v="6357"/>
    <n v="-3804915"/>
    <n v="-57536848"/>
    <x v="3"/>
    <x v="0"/>
    <x v="0"/>
    <n v="693"/>
    <n v="2180"/>
    <n v="34880"/>
  </r>
  <r>
    <x v="1"/>
    <x v="2"/>
    <x v="13"/>
    <x v="4"/>
    <n v="26"/>
    <s v="Rawson"/>
    <n v="26077"/>
    <n v="-43336741"/>
    <n v="-65061964"/>
    <x v="37"/>
    <x v="1"/>
    <x v="0"/>
    <n v="695"/>
    <n v="3150"/>
    <n v="50400"/>
  </r>
  <r>
    <x v="5"/>
    <x v="1"/>
    <x v="9"/>
    <x v="4"/>
    <n v="26"/>
    <s v="Biedma"/>
    <n v="26007"/>
    <n v="-42723398"/>
    <n v="-6503362"/>
    <x v="25"/>
    <x v="1"/>
    <x v="8"/>
    <n v="700"/>
    <n v="3299"/>
    <n v="52784"/>
  </r>
  <r>
    <x v="4"/>
    <x v="3"/>
    <x v="3"/>
    <x v="2"/>
    <n v="62"/>
    <s v="San Antonio"/>
    <n v="62077"/>
    <n v="-40725698"/>
    <n v="-64934194"/>
    <x v="24"/>
    <x v="0"/>
    <x v="0"/>
    <n v="700"/>
    <n v="2910"/>
    <n v="46560"/>
  </r>
  <r>
    <x v="9"/>
    <x v="3"/>
    <x v="0"/>
    <x v="0"/>
    <n v="6"/>
    <s v="General Pueyrredon"/>
    <n v="6357"/>
    <n v="-3804915"/>
    <n v="-57536848"/>
    <x v="12"/>
    <x v="0"/>
    <x v="0"/>
    <n v="700"/>
    <n v="2100"/>
    <n v="33600"/>
  </r>
  <r>
    <x v="9"/>
    <x v="0"/>
    <x v="7"/>
    <x v="2"/>
    <n v="62"/>
    <s v="San Antonio"/>
    <n v="62077"/>
    <n v="-4079875"/>
    <n v="-64883536"/>
    <x v="5"/>
    <x v="0"/>
    <x v="3"/>
    <n v="700"/>
    <n v="2300"/>
    <n v="36800"/>
  </r>
  <r>
    <x v="3"/>
    <x v="0"/>
    <x v="0"/>
    <x v="0"/>
    <n v="6"/>
    <s v="General Pueyrredon"/>
    <n v="6357"/>
    <n v="-3804915"/>
    <n v="-57536848"/>
    <x v="21"/>
    <x v="0"/>
    <x v="0"/>
    <n v="700"/>
    <n v="2800"/>
    <n v="44800"/>
  </r>
  <r>
    <x v="5"/>
    <x v="0"/>
    <x v="14"/>
    <x v="4"/>
    <n v="26"/>
    <s v="Escalante"/>
    <n v="26021"/>
    <n v="-45862528"/>
    <n v="-6746664"/>
    <x v="25"/>
    <x v="1"/>
    <x v="8"/>
    <n v="702"/>
    <n v="3299"/>
    <n v="52784"/>
  </r>
  <r>
    <x v="1"/>
    <x v="2"/>
    <x v="0"/>
    <x v="0"/>
    <n v="6"/>
    <s v="General Pueyrredon"/>
    <n v="6357"/>
    <n v="-3804915"/>
    <n v="-57536848"/>
    <x v="17"/>
    <x v="0"/>
    <x v="0"/>
    <n v="703"/>
    <n v="1700"/>
    <n v="27200"/>
  </r>
  <r>
    <x v="0"/>
    <x v="3"/>
    <x v="0"/>
    <x v="0"/>
    <n v="6"/>
    <s v="General Pueyrredon"/>
    <n v="6357"/>
    <n v="-3804915"/>
    <n v="-57536848"/>
    <x v="33"/>
    <x v="2"/>
    <x v="0"/>
    <n v="705"/>
    <n v="4300"/>
    <n v="68800"/>
  </r>
  <r>
    <x v="5"/>
    <x v="0"/>
    <x v="14"/>
    <x v="4"/>
    <n v="26"/>
    <s v="Escalante"/>
    <n v="26021"/>
    <n v="-45862528"/>
    <n v="-6746664"/>
    <x v="5"/>
    <x v="0"/>
    <x v="3"/>
    <n v="708"/>
    <n v="2300"/>
    <n v="36800"/>
  </r>
  <r>
    <x v="5"/>
    <x v="3"/>
    <x v="9"/>
    <x v="4"/>
    <n v="26"/>
    <s v="Biedma"/>
    <n v="26007"/>
    <n v="-42723398"/>
    <n v="-6503362"/>
    <x v="15"/>
    <x v="2"/>
    <x v="6"/>
    <n v="710"/>
    <n v="3000"/>
    <n v="48000"/>
  </r>
  <r>
    <x v="7"/>
    <x v="2"/>
    <x v="6"/>
    <x v="0"/>
    <n v="6"/>
    <s v="General Lavalle"/>
    <n v="6336"/>
    <n v="-36398453"/>
    <n v="-56946467"/>
    <x v="8"/>
    <x v="0"/>
    <x v="0"/>
    <n v="712"/>
    <n v="1500"/>
    <n v="24000"/>
  </r>
  <r>
    <x v="4"/>
    <x v="5"/>
    <x v="8"/>
    <x v="3"/>
    <n v="78"/>
    <s v="Deseado"/>
    <n v="78014"/>
    <n v="-46436049"/>
    <n v="-67514904"/>
    <x v="5"/>
    <x v="0"/>
    <x v="3"/>
    <n v="715"/>
    <n v="2300"/>
    <n v="36800"/>
  </r>
  <r>
    <x v="7"/>
    <x v="2"/>
    <x v="4"/>
    <x v="0"/>
    <n v="6"/>
    <s v="sin especificar"/>
    <n v="6999"/>
    <m/>
    <n v="0"/>
    <x v="18"/>
    <x v="0"/>
    <x v="4"/>
    <n v="715"/>
    <n v="3190"/>
    <n v="51040"/>
  </r>
  <r>
    <x v="4"/>
    <x v="3"/>
    <x v="14"/>
    <x v="4"/>
    <n v="26"/>
    <s v="Escalante"/>
    <n v="26021"/>
    <n v="-45862528"/>
    <n v="-6746664"/>
    <x v="23"/>
    <x v="0"/>
    <x v="7"/>
    <n v="716"/>
    <n v="3900"/>
    <n v="62400"/>
  </r>
  <r>
    <x v="4"/>
    <x v="2"/>
    <x v="0"/>
    <x v="0"/>
    <n v="6"/>
    <s v="General Pueyrredon"/>
    <n v="6357"/>
    <n v="-3804915"/>
    <n v="-57536848"/>
    <x v="7"/>
    <x v="0"/>
    <x v="0"/>
    <n v="718"/>
    <n v="1900"/>
    <n v="30400"/>
  </r>
  <r>
    <x v="2"/>
    <x v="0"/>
    <x v="5"/>
    <x v="3"/>
    <n v="78"/>
    <s v="Deseado"/>
    <n v="78014"/>
    <n v="-47753106"/>
    <n v="-65911745"/>
    <x v="16"/>
    <x v="0"/>
    <x v="7"/>
    <n v="720"/>
    <n v="3000"/>
    <n v="48000"/>
  </r>
  <r>
    <x v="10"/>
    <x v="2"/>
    <x v="0"/>
    <x v="0"/>
    <n v="6"/>
    <s v="General Pueyrredon"/>
    <n v="6357"/>
    <n v="-3804915"/>
    <n v="-57536848"/>
    <x v="4"/>
    <x v="0"/>
    <x v="0"/>
    <n v="720"/>
    <n v="2200"/>
    <n v="35200"/>
  </r>
  <r>
    <x v="10"/>
    <x v="1"/>
    <x v="1"/>
    <x v="1"/>
    <n v="94"/>
    <s v="Ushuaia"/>
    <n v="94015"/>
    <n v="-54808106"/>
    <n v="-68304301"/>
    <x v="55"/>
    <x v="0"/>
    <x v="12"/>
    <n v="720"/>
    <n v="2300"/>
    <n v="36800"/>
  </r>
  <r>
    <x v="9"/>
    <x v="2"/>
    <x v="7"/>
    <x v="2"/>
    <n v="62"/>
    <s v="San Antonio"/>
    <n v="62077"/>
    <n v="-4079875"/>
    <n v="-64883536"/>
    <x v="5"/>
    <x v="0"/>
    <x v="3"/>
    <n v="720"/>
    <n v="2300"/>
    <n v="36800"/>
  </r>
  <r>
    <x v="9"/>
    <x v="2"/>
    <x v="3"/>
    <x v="2"/>
    <n v="62"/>
    <s v="San Antonio"/>
    <n v="62077"/>
    <n v="-40725698"/>
    <n v="-64934194"/>
    <x v="7"/>
    <x v="0"/>
    <x v="0"/>
    <n v="720"/>
    <n v="1900"/>
    <n v="30400"/>
  </r>
  <r>
    <x v="6"/>
    <x v="2"/>
    <x v="2"/>
    <x v="0"/>
    <n v="6"/>
    <s v="Necochea"/>
    <n v="6581"/>
    <n v="-38576184"/>
    <n v="-58701949"/>
    <x v="49"/>
    <x v="0"/>
    <x v="0"/>
    <n v="723"/>
    <n v="2100"/>
    <n v="33600"/>
  </r>
  <r>
    <x v="1"/>
    <x v="6"/>
    <x v="14"/>
    <x v="4"/>
    <n v="26"/>
    <s v="Escalante"/>
    <n v="26021"/>
    <n v="-45862528"/>
    <n v="-6746664"/>
    <x v="25"/>
    <x v="1"/>
    <x v="8"/>
    <n v="726"/>
    <n v="3299"/>
    <n v="52784"/>
  </r>
  <r>
    <x v="4"/>
    <x v="5"/>
    <x v="5"/>
    <x v="3"/>
    <n v="78"/>
    <s v="Deseado"/>
    <n v="78014"/>
    <n v="-47753106"/>
    <n v="-65911745"/>
    <x v="5"/>
    <x v="0"/>
    <x v="3"/>
    <n v="726"/>
    <n v="2300"/>
    <n v="36800"/>
  </r>
  <r>
    <x v="6"/>
    <x v="2"/>
    <x v="6"/>
    <x v="0"/>
    <n v="6"/>
    <s v="General Lavalle"/>
    <n v="6336"/>
    <n v="-36398453"/>
    <n v="-56946467"/>
    <x v="8"/>
    <x v="0"/>
    <x v="0"/>
    <n v="728"/>
    <n v="1500"/>
    <n v="24000"/>
  </r>
  <r>
    <x v="4"/>
    <x v="2"/>
    <x v="6"/>
    <x v="0"/>
    <n v="6"/>
    <s v="General Lavalle"/>
    <n v="6336"/>
    <n v="-36398453"/>
    <n v="-56946467"/>
    <x v="4"/>
    <x v="0"/>
    <x v="0"/>
    <n v="730"/>
    <n v="2200"/>
    <n v="35200"/>
  </r>
  <r>
    <x v="8"/>
    <x v="3"/>
    <x v="6"/>
    <x v="0"/>
    <n v="6"/>
    <s v="General Lavalle"/>
    <n v="6336"/>
    <n v="-36398453"/>
    <n v="-56946467"/>
    <x v="3"/>
    <x v="0"/>
    <x v="0"/>
    <n v="735"/>
    <n v="2180"/>
    <n v="34880"/>
  </r>
  <r>
    <x v="2"/>
    <x v="2"/>
    <x v="3"/>
    <x v="2"/>
    <n v="62"/>
    <s v="San Antonio"/>
    <n v="62077"/>
    <n v="-40725698"/>
    <n v="-64934194"/>
    <x v="8"/>
    <x v="0"/>
    <x v="0"/>
    <n v="736"/>
    <n v="1500"/>
    <n v="24000"/>
  </r>
  <r>
    <x v="10"/>
    <x v="2"/>
    <x v="11"/>
    <x v="0"/>
    <n v="6"/>
    <s v="Castelli"/>
    <n v="6168"/>
    <n v="-35745949"/>
    <n v="-57380561"/>
    <x v="34"/>
    <x v="0"/>
    <x v="4"/>
    <n v="736"/>
    <n v="1800"/>
    <n v="28800"/>
  </r>
  <r>
    <x v="0"/>
    <x v="2"/>
    <x v="3"/>
    <x v="2"/>
    <n v="62"/>
    <s v="San Antonio"/>
    <n v="62077"/>
    <n v="-40725698"/>
    <n v="-64934194"/>
    <x v="29"/>
    <x v="0"/>
    <x v="0"/>
    <n v="736"/>
    <n v="2500"/>
    <n v="40000"/>
  </r>
  <r>
    <x v="3"/>
    <x v="1"/>
    <x v="1"/>
    <x v="1"/>
    <n v="94"/>
    <s v="Ushuaia"/>
    <n v="94015"/>
    <n v="-54808106"/>
    <n v="-68304301"/>
    <x v="55"/>
    <x v="0"/>
    <x v="12"/>
    <n v="736"/>
    <n v="2300"/>
    <n v="36800"/>
  </r>
  <r>
    <x v="4"/>
    <x v="1"/>
    <x v="1"/>
    <x v="1"/>
    <n v="94"/>
    <s v="Ushuaia"/>
    <n v="94015"/>
    <n v="-54808106"/>
    <n v="-68304301"/>
    <x v="39"/>
    <x v="0"/>
    <x v="10"/>
    <n v="738"/>
    <n v="2000"/>
    <n v="32000"/>
  </r>
  <r>
    <x v="8"/>
    <x v="2"/>
    <x v="6"/>
    <x v="0"/>
    <n v="6"/>
    <s v="General Lavalle"/>
    <n v="6336"/>
    <n v="-36398453"/>
    <n v="-56946467"/>
    <x v="41"/>
    <x v="0"/>
    <x v="4"/>
    <n v="738"/>
    <n v="2100"/>
    <n v="33600"/>
  </r>
  <r>
    <x v="0"/>
    <x v="2"/>
    <x v="11"/>
    <x v="0"/>
    <n v="6"/>
    <s v="Castelli"/>
    <n v="6168"/>
    <n v="-35745949"/>
    <n v="-57380561"/>
    <x v="8"/>
    <x v="0"/>
    <x v="0"/>
    <n v="740"/>
    <n v="1500"/>
    <n v="24000"/>
  </r>
  <r>
    <x v="6"/>
    <x v="3"/>
    <x v="8"/>
    <x v="3"/>
    <n v="78"/>
    <s v="Deseado"/>
    <n v="78014"/>
    <n v="-46436049"/>
    <n v="-67514904"/>
    <x v="5"/>
    <x v="0"/>
    <x v="3"/>
    <n v="742"/>
    <n v="2300"/>
    <n v="36800"/>
  </r>
  <r>
    <x v="3"/>
    <x v="3"/>
    <x v="0"/>
    <x v="0"/>
    <n v="6"/>
    <s v="General Pueyrredon"/>
    <n v="6357"/>
    <n v="-3804915"/>
    <n v="-57536848"/>
    <x v="4"/>
    <x v="0"/>
    <x v="0"/>
    <n v="743"/>
    <n v="2200"/>
    <n v="35200"/>
  </r>
  <r>
    <x v="9"/>
    <x v="5"/>
    <x v="14"/>
    <x v="4"/>
    <n v="26"/>
    <s v="Escalante"/>
    <n v="26021"/>
    <n v="-45862528"/>
    <n v="-6746664"/>
    <x v="5"/>
    <x v="0"/>
    <x v="3"/>
    <n v="747"/>
    <n v="2300"/>
    <n v="36800"/>
  </r>
  <r>
    <x v="8"/>
    <x v="3"/>
    <x v="0"/>
    <x v="0"/>
    <n v="6"/>
    <s v="General Pueyrredon"/>
    <n v="6357"/>
    <n v="-3804915"/>
    <n v="-57536848"/>
    <x v="3"/>
    <x v="0"/>
    <x v="0"/>
    <n v="748"/>
    <n v="2180"/>
    <n v="34880"/>
  </r>
  <r>
    <x v="5"/>
    <x v="2"/>
    <x v="4"/>
    <x v="0"/>
    <n v="6"/>
    <s v="sin especificar"/>
    <n v="6999"/>
    <m/>
    <n v="0"/>
    <x v="4"/>
    <x v="0"/>
    <x v="0"/>
    <n v="750"/>
    <n v="2200"/>
    <n v="35200"/>
  </r>
  <r>
    <x v="4"/>
    <x v="5"/>
    <x v="5"/>
    <x v="3"/>
    <n v="78"/>
    <s v="Deseado"/>
    <n v="78014"/>
    <n v="-47753106"/>
    <n v="-65911745"/>
    <x v="15"/>
    <x v="2"/>
    <x v="6"/>
    <n v="750"/>
    <n v="3000"/>
    <n v="48000"/>
  </r>
  <r>
    <x v="10"/>
    <x v="0"/>
    <x v="0"/>
    <x v="0"/>
    <n v="6"/>
    <s v="General Pueyrredon"/>
    <n v="6357"/>
    <n v="-3804915"/>
    <n v="-57536848"/>
    <x v="23"/>
    <x v="0"/>
    <x v="7"/>
    <n v="750"/>
    <n v="3900"/>
    <n v="62400"/>
  </r>
  <r>
    <x v="9"/>
    <x v="3"/>
    <x v="0"/>
    <x v="0"/>
    <n v="6"/>
    <s v="General Pueyrredon"/>
    <n v="6357"/>
    <n v="-3804915"/>
    <n v="-57536848"/>
    <x v="49"/>
    <x v="0"/>
    <x v="0"/>
    <n v="750"/>
    <n v="2100"/>
    <n v="33600"/>
  </r>
  <r>
    <x v="5"/>
    <x v="2"/>
    <x v="3"/>
    <x v="2"/>
    <n v="62"/>
    <s v="San Antonio"/>
    <n v="62077"/>
    <n v="-40725698"/>
    <n v="-64934194"/>
    <x v="5"/>
    <x v="0"/>
    <x v="3"/>
    <n v="751"/>
    <n v="2300"/>
    <n v="36800"/>
  </r>
  <r>
    <x v="5"/>
    <x v="2"/>
    <x v="0"/>
    <x v="0"/>
    <n v="6"/>
    <s v="General Pueyrredon"/>
    <n v="6357"/>
    <n v="-3804915"/>
    <n v="-57536848"/>
    <x v="0"/>
    <x v="0"/>
    <x v="0"/>
    <n v="766"/>
    <n v="1890"/>
    <n v="30240"/>
  </r>
  <r>
    <x v="8"/>
    <x v="3"/>
    <x v="6"/>
    <x v="0"/>
    <n v="6"/>
    <s v="General Lavalle"/>
    <n v="6336"/>
    <n v="-36398453"/>
    <n v="-56946467"/>
    <x v="7"/>
    <x v="0"/>
    <x v="0"/>
    <n v="767"/>
    <n v="1900"/>
    <n v="30400"/>
  </r>
  <r>
    <x v="2"/>
    <x v="2"/>
    <x v="12"/>
    <x v="0"/>
    <n v="6"/>
    <s v="La Costa"/>
    <n v="6420"/>
    <n v="-36342328"/>
    <n v="-56746143"/>
    <x v="12"/>
    <x v="0"/>
    <x v="0"/>
    <n v="768"/>
    <n v="2100"/>
    <n v="33600"/>
  </r>
  <r>
    <x v="7"/>
    <x v="0"/>
    <x v="9"/>
    <x v="4"/>
    <n v="26"/>
    <s v="Biedma"/>
    <n v="26007"/>
    <n v="-42723398"/>
    <n v="-6503362"/>
    <x v="5"/>
    <x v="0"/>
    <x v="3"/>
    <n v="770"/>
    <n v="2300"/>
    <n v="36800"/>
  </r>
  <r>
    <x v="5"/>
    <x v="0"/>
    <x v="0"/>
    <x v="0"/>
    <n v="6"/>
    <s v="General Pueyrredon"/>
    <n v="6357"/>
    <n v="-3804915"/>
    <n v="-57536848"/>
    <x v="43"/>
    <x v="0"/>
    <x v="0"/>
    <n v="774"/>
    <n v="4500"/>
    <n v="72000"/>
  </r>
  <r>
    <x v="9"/>
    <x v="0"/>
    <x v="0"/>
    <x v="0"/>
    <n v="6"/>
    <s v="General Pueyrredon"/>
    <n v="6357"/>
    <n v="-3804915"/>
    <n v="-57536848"/>
    <x v="42"/>
    <x v="0"/>
    <x v="4"/>
    <n v="776"/>
    <n v="2300"/>
    <n v="36800"/>
  </r>
  <r>
    <x v="9"/>
    <x v="1"/>
    <x v="9"/>
    <x v="4"/>
    <n v="26"/>
    <s v="Biedma"/>
    <n v="26007"/>
    <n v="-42723398"/>
    <n v="-6503362"/>
    <x v="5"/>
    <x v="0"/>
    <x v="3"/>
    <n v="778"/>
    <n v="2300"/>
    <n v="36800"/>
  </r>
  <r>
    <x v="5"/>
    <x v="1"/>
    <x v="5"/>
    <x v="3"/>
    <n v="78"/>
    <s v="Deseado"/>
    <n v="78014"/>
    <n v="-47753106"/>
    <n v="-65911745"/>
    <x v="2"/>
    <x v="0"/>
    <x v="2"/>
    <n v="780"/>
    <n v="2900"/>
    <n v="46400"/>
  </r>
  <r>
    <x v="10"/>
    <x v="3"/>
    <x v="15"/>
    <x v="0"/>
    <n v="6"/>
    <s v="Coronel de Marina Leonardo Rosales"/>
    <n v="6182"/>
    <n v="-3889977"/>
    <n v="-62079012"/>
    <x v="58"/>
    <x v="2"/>
    <x v="0"/>
    <n v="780"/>
    <n v="3000"/>
    <n v="48000"/>
  </r>
  <r>
    <x v="3"/>
    <x v="3"/>
    <x v="0"/>
    <x v="0"/>
    <n v="6"/>
    <s v="General Pueyrredon"/>
    <n v="6357"/>
    <n v="-3804915"/>
    <n v="-57536848"/>
    <x v="26"/>
    <x v="0"/>
    <x v="9"/>
    <n v="788"/>
    <n v="2000"/>
    <n v="32000"/>
  </r>
  <r>
    <x v="5"/>
    <x v="3"/>
    <x v="4"/>
    <x v="0"/>
    <n v="6"/>
    <s v="sin especificar"/>
    <n v="6999"/>
    <m/>
    <n v="0"/>
    <x v="4"/>
    <x v="0"/>
    <x v="0"/>
    <n v="798"/>
    <n v="2200"/>
    <n v="35200"/>
  </r>
  <r>
    <x v="7"/>
    <x v="2"/>
    <x v="2"/>
    <x v="0"/>
    <n v="6"/>
    <s v="Necochea"/>
    <n v="6581"/>
    <n v="-38576184"/>
    <n v="-58701949"/>
    <x v="23"/>
    <x v="0"/>
    <x v="7"/>
    <n v="800"/>
    <n v="3900"/>
    <n v="62400"/>
  </r>
  <r>
    <x v="4"/>
    <x v="0"/>
    <x v="0"/>
    <x v="0"/>
    <n v="6"/>
    <s v="General Pueyrredon"/>
    <n v="6357"/>
    <n v="-3804915"/>
    <n v="-57536848"/>
    <x v="0"/>
    <x v="0"/>
    <x v="0"/>
    <n v="805"/>
    <n v="1890"/>
    <n v="30240"/>
  </r>
  <r>
    <x v="3"/>
    <x v="3"/>
    <x v="0"/>
    <x v="0"/>
    <n v="6"/>
    <s v="General Pueyrredon"/>
    <n v="6357"/>
    <n v="-3804915"/>
    <n v="-57536848"/>
    <x v="5"/>
    <x v="0"/>
    <x v="3"/>
    <n v="806"/>
    <n v="2300"/>
    <n v="36800"/>
  </r>
  <r>
    <x v="4"/>
    <x v="1"/>
    <x v="1"/>
    <x v="1"/>
    <n v="94"/>
    <s v="Ushuaia"/>
    <n v="94015"/>
    <n v="-54808106"/>
    <n v="-68304301"/>
    <x v="55"/>
    <x v="0"/>
    <x v="12"/>
    <n v="812"/>
    <n v="2300"/>
    <n v="36800"/>
  </r>
  <r>
    <x v="0"/>
    <x v="1"/>
    <x v="9"/>
    <x v="4"/>
    <n v="26"/>
    <s v="Biedma"/>
    <n v="26007"/>
    <n v="-42723398"/>
    <n v="-6503362"/>
    <x v="26"/>
    <x v="0"/>
    <x v="9"/>
    <n v="812"/>
    <n v="2000"/>
    <n v="32000"/>
  </r>
  <r>
    <x v="4"/>
    <x v="1"/>
    <x v="1"/>
    <x v="1"/>
    <n v="94"/>
    <s v="Ushuaia"/>
    <n v="94015"/>
    <n v="-54808106"/>
    <n v="-68304301"/>
    <x v="53"/>
    <x v="0"/>
    <x v="0"/>
    <n v="815"/>
    <n v="2200"/>
    <n v="35200"/>
  </r>
  <r>
    <x v="0"/>
    <x v="2"/>
    <x v="0"/>
    <x v="0"/>
    <n v="6"/>
    <s v="General Pueyrredon"/>
    <n v="6357"/>
    <n v="-3804915"/>
    <n v="-57536848"/>
    <x v="17"/>
    <x v="0"/>
    <x v="0"/>
    <n v="816"/>
    <n v="1700"/>
    <n v="27200"/>
  </r>
  <r>
    <x v="3"/>
    <x v="0"/>
    <x v="0"/>
    <x v="0"/>
    <n v="6"/>
    <s v="General Pueyrredon"/>
    <n v="6357"/>
    <n v="-3804915"/>
    <n v="-57536848"/>
    <x v="23"/>
    <x v="0"/>
    <x v="7"/>
    <n v="816"/>
    <n v="3900"/>
    <n v="62400"/>
  </r>
  <r>
    <x v="4"/>
    <x v="3"/>
    <x v="0"/>
    <x v="0"/>
    <n v="6"/>
    <s v="General Pueyrredon"/>
    <n v="6357"/>
    <n v="-3804915"/>
    <n v="-57536848"/>
    <x v="71"/>
    <x v="0"/>
    <x v="0"/>
    <n v="820"/>
    <n v="3590"/>
    <n v="57440"/>
  </r>
  <r>
    <x v="8"/>
    <x v="3"/>
    <x v="4"/>
    <x v="0"/>
    <n v="6"/>
    <s v="sin especificar"/>
    <n v="6999"/>
    <m/>
    <n v="0"/>
    <x v="12"/>
    <x v="0"/>
    <x v="0"/>
    <n v="820"/>
    <n v="2100"/>
    <n v="33600"/>
  </r>
  <r>
    <x v="1"/>
    <x v="3"/>
    <x v="0"/>
    <x v="0"/>
    <n v="6"/>
    <s v="General Pueyrredon"/>
    <n v="6357"/>
    <n v="-3804915"/>
    <n v="-57536848"/>
    <x v="48"/>
    <x v="0"/>
    <x v="0"/>
    <n v="821"/>
    <n v="3980"/>
    <n v="63680"/>
  </r>
  <r>
    <x v="2"/>
    <x v="6"/>
    <x v="5"/>
    <x v="3"/>
    <n v="78"/>
    <s v="Deseado"/>
    <n v="78014"/>
    <n v="-47753106"/>
    <n v="-65911745"/>
    <x v="25"/>
    <x v="1"/>
    <x v="8"/>
    <n v="828"/>
    <n v="3299"/>
    <n v="52784"/>
  </r>
  <r>
    <x v="4"/>
    <x v="0"/>
    <x v="7"/>
    <x v="2"/>
    <n v="62"/>
    <s v="San Antonio"/>
    <n v="62077"/>
    <n v="-4079875"/>
    <n v="-64883536"/>
    <x v="8"/>
    <x v="0"/>
    <x v="0"/>
    <n v="832"/>
    <n v="1500"/>
    <n v="24000"/>
  </r>
  <r>
    <x v="4"/>
    <x v="0"/>
    <x v="0"/>
    <x v="0"/>
    <n v="6"/>
    <s v="General Pueyrredon"/>
    <n v="6357"/>
    <n v="-3804915"/>
    <n v="-57536848"/>
    <x v="35"/>
    <x v="0"/>
    <x v="0"/>
    <n v="835"/>
    <n v="2200"/>
    <n v="35200"/>
  </r>
  <r>
    <x v="5"/>
    <x v="1"/>
    <x v="1"/>
    <x v="1"/>
    <n v="94"/>
    <s v="Ushuaia"/>
    <n v="94015"/>
    <n v="-54808106"/>
    <n v="-68304301"/>
    <x v="5"/>
    <x v="0"/>
    <x v="3"/>
    <n v="840"/>
    <n v="2300"/>
    <n v="36800"/>
  </r>
  <r>
    <x v="2"/>
    <x v="3"/>
    <x v="0"/>
    <x v="0"/>
    <n v="6"/>
    <s v="General Pueyrredon"/>
    <n v="6357"/>
    <n v="-3804915"/>
    <n v="-57536848"/>
    <x v="0"/>
    <x v="0"/>
    <x v="0"/>
    <n v="840"/>
    <n v="1890"/>
    <n v="30240"/>
  </r>
  <r>
    <x v="2"/>
    <x v="0"/>
    <x v="0"/>
    <x v="0"/>
    <n v="6"/>
    <s v="General Pueyrredon"/>
    <n v="6357"/>
    <n v="-3804915"/>
    <n v="-57536848"/>
    <x v="5"/>
    <x v="0"/>
    <x v="3"/>
    <n v="840"/>
    <n v="2300"/>
    <n v="36800"/>
  </r>
  <r>
    <x v="2"/>
    <x v="1"/>
    <x v="9"/>
    <x v="4"/>
    <n v="26"/>
    <s v="Biedma"/>
    <n v="26007"/>
    <n v="-42723398"/>
    <n v="-6503362"/>
    <x v="39"/>
    <x v="0"/>
    <x v="10"/>
    <n v="840"/>
    <n v="2000"/>
    <n v="32000"/>
  </r>
  <r>
    <x v="6"/>
    <x v="0"/>
    <x v="0"/>
    <x v="0"/>
    <n v="6"/>
    <s v="General Pueyrredon"/>
    <n v="6357"/>
    <n v="-3804915"/>
    <n v="-57536848"/>
    <x v="2"/>
    <x v="0"/>
    <x v="2"/>
    <n v="840"/>
    <n v="2900"/>
    <n v="46400"/>
  </r>
  <r>
    <x v="7"/>
    <x v="2"/>
    <x v="12"/>
    <x v="0"/>
    <n v="6"/>
    <s v="La Costa"/>
    <n v="6420"/>
    <n v="-36342328"/>
    <n v="-56746143"/>
    <x v="51"/>
    <x v="0"/>
    <x v="4"/>
    <n v="840"/>
    <n v="2300"/>
    <n v="36800"/>
  </r>
  <r>
    <x v="10"/>
    <x v="6"/>
    <x v="0"/>
    <x v="0"/>
    <n v="6"/>
    <s v="General Pueyrredon"/>
    <n v="6357"/>
    <n v="-3804915"/>
    <n v="-57536848"/>
    <x v="25"/>
    <x v="1"/>
    <x v="8"/>
    <n v="840"/>
    <n v="3299"/>
    <n v="52784"/>
  </r>
  <r>
    <x v="9"/>
    <x v="2"/>
    <x v="4"/>
    <x v="0"/>
    <n v="6"/>
    <s v="sin especificar"/>
    <n v="6999"/>
    <m/>
    <n v="0"/>
    <x v="9"/>
    <x v="0"/>
    <x v="4"/>
    <n v="840"/>
    <n v="2500"/>
    <n v="40000"/>
  </r>
  <r>
    <x v="3"/>
    <x v="5"/>
    <x v="4"/>
    <x v="0"/>
    <n v="6"/>
    <s v="sin especificar"/>
    <n v="6999"/>
    <m/>
    <n v="0"/>
    <x v="5"/>
    <x v="0"/>
    <x v="3"/>
    <n v="846"/>
    <n v="2300"/>
    <n v="36800"/>
  </r>
  <r>
    <x v="1"/>
    <x v="3"/>
    <x v="3"/>
    <x v="2"/>
    <n v="62"/>
    <s v="San Antonio"/>
    <n v="62077"/>
    <n v="-40725698"/>
    <n v="-64934194"/>
    <x v="29"/>
    <x v="0"/>
    <x v="0"/>
    <n v="850"/>
    <n v="2500"/>
    <n v="40000"/>
  </r>
  <r>
    <x v="9"/>
    <x v="3"/>
    <x v="0"/>
    <x v="0"/>
    <n v="6"/>
    <s v="General Pueyrredon"/>
    <n v="6357"/>
    <n v="-3804915"/>
    <n v="-57536848"/>
    <x v="10"/>
    <x v="0"/>
    <x v="0"/>
    <n v="850"/>
    <n v="2100"/>
    <n v="33600"/>
  </r>
  <r>
    <x v="7"/>
    <x v="0"/>
    <x v="0"/>
    <x v="0"/>
    <n v="6"/>
    <s v="General Pueyrredon"/>
    <n v="6357"/>
    <n v="-3804915"/>
    <n v="-57536848"/>
    <x v="5"/>
    <x v="0"/>
    <x v="3"/>
    <n v="860"/>
    <n v="2300"/>
    <n v="36800"/>
  </r>
  <r>
    <x v="5"/>
    <x v="2"/>
    <x v="2"/>
    <x v="0"/>
    <n v="6"/>
    <s v="Necochea"/>
    <n v="6581"/>
    <n v="-38576184"/>
    <n v="-58701949"/>
    <x v="35"/>
    <x v="0"/>
    <x v="0"/>
    <n v="862"/>
    <n v="2200"/>
    <n v="35200"/>
  </r>
  <r>
    <x v="1"/>
    <x v="3"/>
    <x v="12"/>
    <x v="0"/>
    <n v="6"/>
    <s v="La Costa"/>
    <n v="6420"/>
    <n v="-36342328"/>
    <n v="-56746143"/>
    <x v="42"/>
    <x v="0"/>
    <x v="4"/>
    <n v="864"/>
    <n v="2300"/>
    <n v="36800"/>
  </r>
  <r>
    <x v="8"/>
    <x v="5"/>
    <x v="5"/>
    <x v="3"/>
    <n v="78"/>
    <s v="Deseado"/>
    <n v="78014"/>
    <n v="-47753106"/>
    <n v="-65911745"/>
    <x v="15"/>
    <x v="2"/>
    <x v="6"/>
    <n v="864"/>
    <n v="3000"/>
    <n v="48000"/>
  </r>
  <r>
    <x v="5"/>
    <x v="2"/>
    <x v="0"/>
    <x v="0"/>
    <n v="6"/>
    <s v="General Pueyrredon"/>
    <n v="6357"/>
    <n v="-3804915"/>
    <n v="-57536848"/>
    <x v="43"/>
    <x v="0"/>
    <x v="0"/>
    <n v="874"/>
    <n v="4500"/>
    <n v="72000"/>
  </r>
  <r>
    <x v="10"/>
    <x v="3"/>
    <x v="0"/>
    <x v="0"/>
    <n v="6"/>
    <s v="General Pueyrredon"/>
    <n v="6357"/>
    <n v="-3804915"/>
    <n v="-57536848"/>
    <x v="42"/>
    <x v="0"/>
    <x v="4"/>
    <n v="875"/>
    <n v="2300"/>
    <n v="36800"/>
  </r>
  <r>
    <x v="0"/>
    <x v="2"/>
    <x v="4"/>
    <x v="0"/>
    <n v="6"/>
    <s v="sin especificar"/>
    <n v="6999"/>
    <m/>
    <n v="0"/>
    <x v="12"/>
    <x v="0"/>
    <x v="0"/>
    <n v="875"/>
    <n v="2100"/>
    <n v="33600"/>
  </r>
  <r>
    <x v="9"/>
    <x v="2"/>
    <x v="6"/>
    <x v="0"/>
    <n v="6"/>
    <s v="General Lavalle"/>
    <n v="6336"/>
    <n v="-36398453"/>
    <n v="-56946467"/>
    <x v="32"/>
    <x v="0"/>
    <x v="4"/>
    <n v="878"/>
    <n v="2500"/>
    <n v="40000"/>
  </r>
  <r>
    <x v="6"/>
    <x v="5"/>
    <x v="0"/>
    <x v="0"/>
    <n v="6"/>
    <s v="General Pueyrredon"/>
    <n v="6357"/>
    <n v="-3804915"/>
    <n v="-57536848"/>
    <x v="15"/>
    <x v="2"/>
    <x v="6"/>
    <n v="884"/>
    <n v="3000"/>
    <n v="48000"/>
  </r>
  <r>
    <x v="9"/>
    <x v="3"/>
    <x v="13"/>
    <x v="4"/>
    <n v="26"/>
    <s v="Rawson"/>
    <n v="26077"/>
    <n v="-43336741"/>
    <n v="-65061964"/>
    <x v="24"/>
    <x v="0"/>
    <x v="0"/>
    <n v="887"/>
    <n v="2910"/>
    <n v="46560"/>
  </r>
  <r>
    <x v="1"/>
    <x v="2"/>
    <x v="4"/>
    <x v="0"/>
    <n v="6"/>
    <s v="sin especificar"/>
    <n v="6999"/>
    <m/>
    <n v="0"/>
    <x v="3"/>
    <x v="0"/>
    <x v="0"/>
    <n v="890"/>
    <n v="2180"/>
    <n v="34880"/>
  </r>
  <r>
    <x v="0"/>
    <x v="0"/>
    <x v="9"/>
    <x v="4"/>
    <n v="26"/>
    <s v="Biedma"/>
    <n v="26007"/>
    <n v="-42723398"/>
    <n v="-6503362"/>
    <x v="5"/>
    <x v="0"/>
    <x v="3"/>
    <n v="890"/>
    <n v="2300"/>
    <n v="36800"/>
  </r>
  <r>
    <x v="8"/>
    <x v="2"/>
    <x v="6"/>
    <x v="0"/>
    <n v="6"/>
    <s v="General Lavalle"/>
    <n v="6336"/>
    <n v="-36398453"/>
    <n v="-56946467"/>
    <x v="34"/>
    <x v="0"/>
    <x v="4"/>
    <n v="893"/>
    <n v="1800"/>
    <n v="28800"/>
  </r>
  <r>
    <x v="5"/>
    <x v="2"/>
    <x v="0"/>
    <x v="0"/>
    <n v="6"/>
    <s v="General Pueyrredon"/>
    <n v="6357"/>
    <n v="-3804915"/>
    <n v="-57536848"/>
    <x v="48"/>
    <x v="0"/>
    <x v="0"/>
    <n v="894"/>
    <n v="3980"/>
    <n v="63680"/>
  </r>
  <r>
    <x v="2"/>
    <x v="0"/>
    <x v="7"/>
    <x v="2"/>
    <n v="62"/>
    <s v="San Antonio"/>
    <n v="62077"/>
    <n v="-4079875"/>
    <n v="-64883536"/>
    <x v="29"/>
    <x v="0"/>
    <x v="0"/>
    <n v="894"/>
    <n v="2500"/>
    <n v="40000"/>
  </r>
  <r>
    <x v="1"/>
    <x v="0"/>
    <x v="0"/>
    <x v="0"/>
    <n v="6"/>
    <s v="General Pueyrredon"/>
    <n v="6357"/>
    <n v="-3804915"/>
    <n v="-57536848"/>
    <x v="19"/>
    <x v="0"/>
    <x v="0"/>
    <n v="896"/>
    <n v="1980"/>
    <n v="31680"/>
  </r>
  <r>
    <x v="0"/>
    <x v="2"/>
    <x v="6"/>
    <x v="0"/>
    <n v="6"/>
    <s v="General Lavalle"/>
    <n v="6336"/>
    <n v="-36398453"/>
    <n v="-56946467"/>
    <x v="23"/>
    <x v="0"/>
    <x v="7"/>
    <n v="896"/>
    <n v="3900"/>
    <n v="62400"/>
  </r>
  <r>
    <x v="6"/>
    <x v="5"/>
    <x v="5"/>
    <x v="3"/>
    <n v="78"/>
    <s v="Deseado"/>
    <n v="78014"/>
    <n v="-47753106"/>
    <n v="-65911745"/>
    <x v="15"/>
    <x v="2"/>
    <x v="6"/>
    <n v="900"/>
    <n v="3000"/>
    <n v="48000"/>
  </r>
  <r>
    <x v="4"/>
    <x v="1"/>
    <x v="1"/>
    <x v="1"/>
    <n v="94"/>
    <s v="Ushuaia"/>
    <n v="94015"/>
    <n v="-54808106"/>
    <n v="-68304301"/>
    <x v="30"/>
    <x v="0"/>
    <x v="0"/>
    <n v="900"/>
    <n v="2500"/>
    <n v="40000"/>
  </r>
  <r>
    <x v="9"/>
    <x v="3"/>
    <x v="0"/>
    <x v="0"/>
    <n v="6"/>
    <s v="General Pueyrredon"/>
    <n v="6357"/>
    <n v="-3804915"/>
    <n v="-57536848"/>
    <x v="5"/>
    <x v="0"/>
    <x v="3"/>
    <n v="900"/>
    <n v="2300"/>
    <n v="36800"/>
  </r>
  <r>
    <x v="9"/>
    <x v="0"/>
    <x v="0"/>
    <x v="0"/>
    <n v="6"/>
    <s v="General Pueyrredon"/>
    <n v="6357"/>
    <n v="-3804915"/>
    <n v="-57536848"/>
    <x v="49"/>
    <x v="0"/>
    <x v="0"/>
    <n v="906"/>
    <n v="2100"/>
    <n v="33600"/>
  </r>
  <r>
    <x v="6"/>
    <x v="2"/>
    <x v="12"/>
    <x v="0"/>
    <n v="6"/>
    <s v="La Costa"/>
    <n v="6420"/>
    <n v="-36342328"/>
    <n v="-56746143"/>
    <x v="7"/>
    <x v="0"/>
    <x v="0"/>
    <n v="913"/>
    <n v="1900"/>
    <n v="30400"/>
  </r>
  <r>
    <x v="7"/>
    <x v="2"/>
    <x v="11"/>
    <x v="0"/>
    <n v="6"/>
    <s v="Castelli"/>
    <n v="6168"/>
    <n v="-35745949"/>
    <n v="-57380561"/>
    <x v="12"/>
    <x v="0"/>
    <x v="0"/>
    <n v="916"/>
    <n v="2100"/>
    <n v="33600"/>
  </r>
  <r>
    <x v="1"/>
    <x v="3"/>
    <x v="3"/>
    <x v="2"/>
    <n v="62"/>
    <s v="San Antonio"/>
    <n v="62077"/>
    <n v="-40725698"/>
    <n v="-64934194"/>
    <x v="9"/>
    <x v="0"/>
    <x v="4"/>
    <n v="920"/>
    <n v="2500"/>
    <n v="40000"/>
  </r>
  <r>
    <x v="5"/>
    <x v="3"/>
    <x v="0"/>
    <x v="0"/>
    <n v="6"/>
    <s v="General Pueyrredon"/>
    <n v="6357"/>
    <n v="-3804915"/>
    <n v="-57536848"/>
    <x v="10"/>
    <x v="0"/>
    <x v="0"/>
    <n v="920"/>
    <n v="2100"/>
    <n v="33600"/>
  </r>
  <r>
    <x v="10"/>
    <x v="0"/>
    <x v="0"/>
    <x v="0"/>
    <n v="6"/>
    <s v="General Pueyrredon"/>
    <n v="6357"/>
    <n v="-3804915"/>
    <n v="-57536848"/>
    <x v="70"/>
    <x v="0"/>
    <x v="0"/>
    <n v="925"/>
    <n v="2900"/>
    <n v="46400"/>
  </r>
  <r>
    <x v="7"/>
    <x v="2"/>
    <x v="0"/>
    <x v="0"/>
    <n v="6"/>
    <s v="General Pueyrredon"/>
    <n v="6357"/>
    <n v="-3804915"/>
    <n v="-57536848"/>
    <x v="59"/>
    <x v="0"/>
    <x v="4"/>
    <n v="926"/>
    <n v="2100"/>
    <n v="33600"/>
  </r>
  <r>
    <x v="4"/>
    <x v="0"/>
    <x v="14"/>
    <x v="4"/>
    <n v="26"/>
    <s v="Escalante"/>
    <n v="26021"/>
    <n v="-45862528"/>
    <n v="-6746664"/>
    <x v="13"/>
    <x v="2"/>
    <x v="5"/>
    <n v="929"/>
    <n v="2890"/>
    <n v="46240"/>
  </r>
  <r>
    <x v="2"/>
    <x v="1"/>
    <x v="0"/>
    <x v="0"/>
    <n v="6"/>
    <s v="General Pueyrredon"/>
    <n v="6357"/>
    <n v="-3804915"/>
    <n v="-57536848"/>
    <x v="26"/>
    <x v="0"/>
    <x v="9"/>
    <n v="930"/>
    <n v="2000"/>
    <n v="32000"/>
  </r>
  <r>
    <x v="7"/>
    <x v="3"/>
    <x v="9"/>
    <x v="4"/>
    <n v="26"/>
    <s v="Biedma"/>
    <n v="26007"/>
    <n v="-42723398"/>
    <n v="-6503362"/>
    <x v="15"/>
    <x v="2"/>
    <x v="6"/>
    <n v="930"/>
    <n v="3000"/>
    <n v="48000"/>
  </r>
  <r>
    <x v="8"/>
    <x v="2"/>
    <x v="2"/>
    <x v="0"/>
    <n v="6"/>
    <s v="Necochea"/>
    <n v="6581"/>
    <n v="-38576184"/>
    <n v="-58701949"/>
    <x v="25"/>
    <x v="1"/>
    <x v="8"/>
    <n v="930"/>
    <n v="3299"/>
    <n v="52784"/>
  </r>
  <r>
    <x v="0"/>
    <x v="1"/>
    <x v="1"/>
    <x v="1"/>
    <n v="94"/>
    <s v="Ushuaia"/>
    <n v="94015"/>
    <n v="-54808106"/>
    <n v="-68304301"/>
    <x v="39"/>
    <x v="0"/>
    <x v="10"/>
    <n v="930"/>
    <n v="2000"/>
    <n v="32000"/>
  </r>
  <r>
    <x v="0"/>
    <x v="3"/>
    <x v="3"/>
    <x v="2"/>
    <n v="62"/>
    <s v="San Antonio"/>
    <n v="62077"/>
    <n v="-40725698"/>
    <n v="-64934194"/>
    <x v="0"/>
    <x v="0"/>
    <x v="0"/>
    <n v="933"/>
    <n v="1890"/>
    <n v="30240"/>
  </r>
  <r>
    <x v="0"/>
    <x v="3"/>
    <x v="6"/>
    <x v="0"/>
    <n v="6"/>
    <s v="General Lavalle"/>
    <n v="6336"/>
    <n v="-36398453"/>
    <n v="-56946467"/>
    <x v="8"/>
    <x v="0"/>
    <x v="0"/>
    <n v="934"/>
    <n v="1500"/>
    <n v="24000"/>
  </r>
  <r>
    <x v="0"/>
    <x v="3"/>
    <x v="3"/>
    <x v="2"/>
    <n v="62"/>
    <s v="San Antonio"/>
    <n v="62077"/>
    <n v="-40725698"/>
    <n v="-64934194"/>
    <x v="40"/>
    <x v="0"/>
    <x v="0"/>
    <n v="942"/>
    <n v="2200"/>
    <n v="35200"/>
  </r>
  <r>
    <x v="0"/>
    <x v="0"/>
    <x v="0"/>
    <x v="0"/>
    <n v="6"/>
    <s v="General Pueyrredon"/>
    <n v="6357"/>
    <n v="-3804915"/>
    <n v="-57536848"/>
    <x v="61"/>
    <x v="0"/>
    <x v="0"/>
    <n v="944"/>
    <n v="3200"/>
    <n v="51200"/>
  </r>
  <r>
    <x v="4"/>
    <x v="2"/>
    <x v="6"/>
    <x v="0"/>
    <n v="6"/>
    <s v="General Lavalle"/>
    <n v="6336"/>
    <n v="-36398453"/>
    <n v="-56946467"/>
    <x v="35"/>
    <x v="0"/>
    <x v="0"/>
    <n v="945"/>
    <n v="2200"/>
    <n v="35200"/>
  </r>
  <r>
    <x v="9"/>
    <x v="3"/>
    <x v="0"/>
    <x v="0"/>
    <n v="6"/>
    <s v="General Pueyrredon"/>
    <n v="6357"/>
    <n v="-3804915"/>
    <n v="-57536848"/>
    <x v="17"/>
    <x v="0"/>
    <x v="0"/>
    <n v="945"/>
    <n v="1700"/>
    <n v="27200"/>
  </r>
  <r>
    <x v="1"/>
    <x v="3"/>
    <x v="0"/>
    <x v="0"/>
    <n v="6"/>
    <s v="General Pueyrredon"/>
    <n v="6357"/>
    <n v="-3804915"/>
    <n v="-57536848"/>
    <x v="5"/>
    <x v="0"/>
    <x v="3"/>
    <n v="955"/>
    <n v="2300"/>
    <n v="36800"/>
  </r>
  <r>
    <x v="4"/>
    <x v="1"/>
    <x v="9"/>
    <x v="4"/>
    <n v="26"/>
    <s v="Biedma"/>
    <n v="26007"/>
    <n v="-42723398"/>
    <n v="-6503362"/>
    <x v="21"/>
    <x v="0"/>
    <x v="0"/>
    <n v="955"/>
    <n v="2800"/>
    <n v="44800"/>
  </r>
  <r>
    <x v="2"/>
    <x v="3"/>
    <x v="0"/>
    <x v="0"/>
    <n v="6"/>
    <s v="General Pueyrredon"/>
    <n v="6357"/>
    <n v="-3804915"/>
    <n v="-57536848"/>
    <x v="9"/>
    <x v="0"/>
    <x v="4"/>
    <n v="960"/>
    <n v="2500"/>
    <n v="40000"/>
  </r>
  <r>
    <x v="4"/>
    <x v="3"/>
    <x v="7"/>
    <x v="2"/>
    <n v="62"/>
    <s v="San Antonio"/>
    <n v="62077"/>
    <n v="-4079875"/>
    <n v="-64883536"/>
    <x v="3"/>
    <x v="0"/>
    <x v="0"/>
    <n v="960"/>
    <n v="2180"/>
    <n v="34880"/>
  </r>
  <r>
    <x v="9"/>
    <x v="3"/>
    <x v="13"/>
    <x v="4"/>
    <n v="26"/>
    <s v="Rawson"/>
    <n v="26077"/>
    <n v="-43336741"/>
    <n v="-65061964"/>
    <x v="5"/>
    <x v="0"/>
    <x v="3"/>
    <n v="960"/>
    <n v="2300"/>
    <n v="36800"/>
  </r>
  <r>
    <x v="9"/>
    <x v="0"/>
    <x v="7"/>
    <x v="2"/>
    <n v="62"/>
    <s v="San Antonio"/>
    <n v="62077"/>
    <n v="-4079875"/>
    <n v="-64883536"/>
    <x v="43"/>
    <x v="0"/>
    <x v="0"/>
    <n v="960"/>
    <n v="4500"/>
    <n v="72000"/>
  </r>
  <r>
    <x v="1"/>
    <x v="3"/>
    <x v="0"/>
    <x v="0"/>
    <n v="6"/>
    <s v="General Pueyrredon"/>
    <n v="6357"/>
    <n v="-3804915"/>
    <n v="-57536848"/>
    <x v="34"/>
    <x v="0"/>
    <x v="4"/>
    <n v="965"/>
    <n v="1800"/>
    <n v="28800"/>
  </r>
  <r>
    <x v="1"/>
    <x v="2"/>
    <x v="0"/>
    <x v="0"/>
    <n v="6"/>
    <s v="General Pueyrredon"/>
    <n v="6357"/>
    <n v="-3804915"/>
    <n v="-57536848"/>
    <x v="35"/>
    <x v="0"/>
    <x v="0"/>
    <n v="973"/>
    <n v="2200"/>
    <n v="35200"/>
  </r>
  <r>
    <x v="10"/>
    <x v="0"/>
    <x v="7"/>
    <x v="2"/>
    <n v="62"/>
    <s v="San Antonio"/>
    <n v="62077"/>
    <n v="-4079875"/>
    <n v="-64883536"/>
    <x v="5"/>
    <x v="0"/>
    <x v="3"/>
    <n v="975"/>
    <n v="2300"/>
    <n v="36800"/>
  </r>
  <r>
    <x v="1"/>
    <x v="2"/>
    <x v="4"/>
    <x v="0"/>
    <n v="6"/>
    <s v="sin especificar"/>
    <n v="6999"/>
    <m/>
    <n v="0"/>
    <x v="9"/>
    <x v="0"/>
    <x v="4"/>
    <n v="980"/>
    <n v="2500"/>
    <n v="40000"/>
  </r>
  <r>
    <x v="10"/>
    <x v="2"/>
    <x v="0"/>
    <x v="0"/>
    <n v="6"/>
    <s v="General Pueyrredon"/>
    <n v="6357"/>
    <n v="-3804915"/>
    <n v="-57536848"/>
    <x v="37"/>
    <x v="1"/>
    <x v="0"/>
    <n v="983"/>
    <n v="3150"/>
    <n v="50400"/>
  </r>
  <r>
    <x v="2"/>
    <x v="3"/>
    <x v="0"/>
    <x v="0"/>
    <n v="6"/>
    <s v="General Pueyrredon"/>
    <n v="6357"/>
    <n v="-3804915"/>
    <n v="-57536848"/>
    <x v="24"/>
    <x v="0"/>
    <x v="0"/>
    <n v="992"/>
    <n v="2910"/>
    <n v="46560"/>
  </r>
  <r>
    <x v="8"/>
    <x v="2"/>
    <x v="3"/>
    <x v="2"/>
    <n v="62"/>
    <s v="San Antonio"/>
    <n v="62077"/>
    <n v="-40725698"/>
    <n v="-64934194"/>
    <x v="7"/>
    <x v="0"/>
    <x v="0"/>
    <n v="992"/>
    <n v="1900"/>
    <n v="30400"/>
  </r>
  <r>
    <x v="5"/>
    <x v="2"/>
    <x v="2"/>
    <x v="0"/>
    <n v="6"/>
    <s v="Necochea"/>
    <n v="6581"/>
    <n v="-38576184"/>
    <n v="-58701949"/>
    <x v="4"/>
    <x v="0"/>
    <x v="0"/>
    <n v="995"/>
    <n v="2200"/>
    <n v="35200"/>
  </r>
  <r>
    <x v="4"/>
    <x v="2"/>
    <x v="12"/>
    <x v="0"/>
    <n v="6"/>
    <s v="La Costa"/>
    <n v="6420"/>
    <n v="-36342328"/>
    <n v="-56746143"/>
    <x v="9"/>
    <x v="0"/>
    <x v="4"/>
    <n v="996"/>
    <n v="2500"/>
    <n v="40000"/>
  </r>
  <r>
    <x v="7"/>
    <x v="1"/>
    <x v="1"/>
    <x v="1"/>
    <n v="94"/>
    <s v="Ushuaia"/>
    <n v="94015"/>
    <n v="-54808106"/>
    <n v="-68304301"/>
    <x v="6"/>
    <x v="0"/>
    <x v="0"/>
    <n v="1000"/>
    <n v="2900"/>
    <n v="46400"/>
  </r>
  <r>
    <x v="1"/>
    <x v="0"/>
    <x v="0"/>
    <x v="0"/>
    <n v="6"/>
    <s v="General Pueyrredon"/>
    <n v="6357"/>
    <n v="-3804915"/>
    <n v="-57536848"/>
    <x v="14"/>
    <x v="0"/>
    <x v="0"/>
    <n v="1005"/>
    <n v="2900"/>
    <n v="46400"/>
  </r>
  <r>
    <x v="0"/>
    <x v="3"/>
    <x v="0"/>
    <x v="0"/>
    <n v="6"/>
    <s v="General Pueyrredon"/>
    <n v="6357"/>
    <n v="-3804915"/>
    <n v="-57536848"/>
    <x v="7"/>
    <x v="0"/>
    <x v="0"/>
    <n v="1006"/>
    <n v="1900"/>
    <n v="30400"/>
  </r>
  <r>
    <x v="1"/>
    <x v="3"/>
    <x v="3"/>
    <x v="2"/>
    <n v="62"/>
    <s v="San Antonio"/>
    <n v="62077"/>
    <n v="-40725698"/>
    <n v="-64934194"/>
    <x v="5"/>
    <x v="0"/>
    <x v="3"/>
    <n v="1015"/>
    <n v="2300"/>
    <n v="36800"/>
  </r>
  <r>
    <x v="7"/>
    <x v="2"/>
    <x v="2"/>
    <x v="0"/>
    <n v="6"/>
    <s v="Necochea"/>
    <n v="6581"/>
    <n v="-38576184"/>
    <n v="-58701949"/>
    <x v="72"/>
    <x v="1"/>
    <x v="0"/>
    <n v="1018"/>
    <n v="4000"/>
    <n v="64000"/>
  </r>
  <r>
    <x v="4"/>
    <x v="2"/>
    <x v="6"/>
    <x v="0"/>
    <n v="6"/>
    <s v="General Lavalle"/>
    <n v="6336"/>
    <n v="-36398453"/>
    <n v="-56946467"/>
    <x v="31"/>
    <x v="0"/>
    <x v="4"/>
    <n v="1019"/>
    <n v="2000"/>
    <n v="32000"/>
  </r>
  <r>
    <x v="6"/>
    <x v="0"/>
    <x v="0"/>
    <x v="0"/>
    <n v="6"/>
    <s v="General Pueyrredon"/>
    <n v="6357"/>
    <n v="-3804915"/>
    <n v="-57536848"/>
    <x v="0"/>
    <x v="0"/>
    <x v="0"/>
    <n v="1020"/>
    <n v="1890"/>
    <n v="30240"/>
  </r>
  <r>
    <x v="7"/>
    <x v="2"/>
    <x v="2"/>
    <x v="0"/>
    <n v="6"/>
    <s v="Necochea"/>
    <n v="6581"/>
    <n v="-38576184"/>
    <n v="-58701949"/>
    <x v="4"/>
    <x v="0"/>
    <x v="0"/>
    <n v="1020"/>
    <n v="2200"/>
    <n v="35200"/>
  </r>
  <r>
    <x v="0"/>
    <x v="2"/>
    <x v="4"/>
    <x v="0"/>
    <n v="6"/>
    <s v="sin especificar"/>
    <n v="6999"/>
    <m/>
    <n v="0"/>
    <x v="3"/>
    <x v="0"/>
    <x v="0"/>
    <n v="1020"/>
    <n v="2180"/>
    <n v="34880"/>
  </r>
  <r>
    <x v="2"/>
    <x v="2"/>
    <x v="0"/>
    <x v="0"/>
    <n v="6"/>
    <s v="General Pueyrredon"/>
    <n v="6357"/>
    <n v="-3804915"/>
    <n v="-57536848"/>
    <x v="44"/>
    <x v="0"/>
    <x v="0"/>
    <n v="1021"/>
    <n v="2300"/>
    <n v="36800"/>
  </r>
  <r>
    <x v="3"/>
    <x v="0"/>
    <x v="0"/>
    <x v="0"/>
    <n v="6"/>
    <s v="General Pueyrredon"/>
    <n v="6357"/>
    <n v="-3804915"/>
    <n v="-57536848"/>
    <x v="5"/>
    <x v="0"/>
    <x v="3"/>
    <n v="1024"/>
    <n v="2300"/>
    <n v="36800"/>
  </r>
  <r>
    <x v="6"/>
    <x v="1"/>
    <x v="9"/>
    <x v="4"/>
    <n v="26"/>
    <s v="Biedma"/>
    <n v="26007"/>
    <n v="-42723398"/>
    <n v="-6503362"/>
    <x v="25"/>
    <x v="1"/>
    <x v="8"/>
    <n v="1030"/>
    <n v="3299"/>
    <n v="52784"/>
  </r>
  <r>
    <x v="10"/>
    <x v="2"/>
    <x v="2"/>
    <x v="0"/>
    <n v="6"/>
    <s v="Necochea"/>
    <n v="6581"/>
    <n v="-38576184"/>
    <n v="-58701949"/>
    <x v="4"/>
    <x v="0"/>
    <x v="0"/>
    <n v="1030"/>
    <n v="2200"/>
    <n v="35200"/>
  </r>
  <r>
    <x v="5"/>
    <x v="2"/>
    <x v="2"/>
    <x v="0"/>
    <n v="6"/>
    <s v="Necochea"/>
    <n v="6581"/>
    <n v="-38576184"/>
    <n v="-58701949"/>
    <x v="23"/>
    <x v="0"/>
    <x v="7"/>
    <n v="1038"/>
    <n v="3900"/>
    <n v="62400"/>
  </r>
  <r>
    <x v="1"/>
    <x v="3"/>
    <x v="0"/>
    <x v="0"/>
    <n v="6"/>
    <s v="General Pueyrredon"/>
    <n v="6357"/>
    <n v="-3804915"/>
    <n v="-57536848"/>
    <x v="12"/>
    <x v="0"/>
    <x v="0"/>
    <n v="1046"/>
    <n v="2100"/>
    <n v="33600"/>
  </r>
  <r>
    <x v="4"/>
    <x v="3"/>
    <x v="0"/>
    <x v="0"/>
    <n v="6"/>
    <s v="General Pueyrredon"/>
    <n v="6357"/>
    <n v="-3804915"/>
    <n v="-57536848"/>
    <x v="24"/>
    <x v="0"/>
    <x v="0"/>
    <n v="1046"/>
    <n v="2910"/>
    <n v="46560"/>
  </r>
  <r>
    <x v="8"/>
    <x v="2"/>
    <x v="6"/>
    <x v="0"/>
    <n v="6"/>
    <s v="General Lavalle"/>
    <n v="6336"/>
    <n v="-36398453"/>
    <n v="-56946467"/>
    <x v="0"/>
    <x v="0"/>
    <x v="0"/>
    <n v="1051"/>
    <n v="1890"/>
    <n v="30240"/>
  </r>
  <r>
    <x v="7"/>
    <x v="3"/>
    <x v="11"/>
    <x v="0"/>
    <n v="6"/>
    <s v="Castelli"/>
    <n v="6168"/>
    <n v="-35745949"/>
    <n v="-57380561"/>
    <x v="12"/>
    <x v="0"/>
    <x v="0"/>
    <n v="1055"/>
    <n v="2100"/>
    <n v="33600"/>
  </r>
  <r>
    <x v="9"/>
    <x v="0"/>
    <x v="0"/>
    <x v="0"/>
    <n v="6"/>
    <s v="General Pueyrredon"/>
    <n v="6357"/>
    <n v="-3804915"/>
    <n v="-57536848"/>
    <x v="43"/>
    <x v="0"/>
    <x v="0"/>
    <n v="1057"/>
    <n v="4500"/>
    <n v="72000"/>
  </r>
  <r>
    <x v="0"/>
    <x v="1"/>
    <x v="5"/>
    <x v="3"/>
    <n v="78"/>
    <s v="Deseado"/>
    <n v="78014"/>
    <n v="-47753106"/>
    <n v="-65911745"/>
    <x v="2"/>
    <x v="0"/>
    <x v="2"/>
    <n v="1058"/>
    <n v="2900"/>
    <n v="46400"/>
  </r>
  <r>
    <x v="2"/>
    <x v="1"/>
    <x v="1"/>
    <x v="1"/>
    <n v="94"/>
    <s v="Ushuaia"/>
    <n v="94015"/>
    <n v="-54808106"/>
    <n v="-68304301"/>
    <x v="21"/>
    <x v="0"/>
    <x v="0"/>
    <n v="1060"/>
    <n v="2800"/>
    <n v="44800"/>
  </r>
  <r>
    <x v="2"/>
    <x v="0"/>
    <x v="14"/>
    <x v="4"/>
    <n v="26"/>
    <s v="Escalante"/>
    <n v="26021"/>
    <n v="-45862528"/>
    <n v="-6746664"/>
    <x v="5"/>
    <x v="0"/>
    <x v="3"/>
    <n v="1063"/>
    <n v="2300"/>
    <n v="36800"/>
  </r>
  <r>
    <x v="7"/>
    <x v="3"/>
    <x v="3"/>
    <x v="2"/>
    <n v="62"/>
    <s v="San Antonio"/>
    <n v="62077"/>
    <n v="-40725698"/>
    <n v="-64934194"/>
    <x v="43"/>
    <x v="0"/>
    <x v="0"/>
    <n v="1074"/>
    <n v="4500"/>
    <n v="72000"/>
  </r>
  <r>
    <x v="1"/>
    <x v="3"/>
    <x v="3"/>
    <x v="2"/>
    <n v="62"/>
    <s v="San Antonio"/>
    <n v="62077"/>
    <n v="-40725698"/>
    <n v="-64934194"/>
    <x v="43"/>
    <x v="0"/>
    <x v="0"/>
    <n v="1076"/>
    <n v="4500"/>
    <n v="72000"/>
  </r>
  <r>
    <x v="1"/>
    <x v="3"/>
    <x v="7"/>
    <x v="2"/>
    <n v="62"/>
    <s v="San Antonio"/>
    <n v="62077"/>
    <n v="-4079875"/>
    <n v="-64883536"/>
    <x v="7"/>
    <x v="0"/>
    <x v="0"/>
    <n v="1080"/>
    <n v="1900"/>
    <n v="30400"/>
  </r>
  <r>
    <x v="10"/>
    <x v="0"/>
    <x v="7"/>
    <x v="2"/>
    <n v="62"/>
    <s v="San Antonio"/>
    <n v="62077"/>
    <n v="-4079875"/>
    <n v="-64883536"/>
    <x v="16"/>
    <x v="0"/>
    <x v="7"/>
    <n v="1080"/>
    <n v="3000"/>
    <n v="48000"/>
  </r>
  <r>
    <x v="1"/>
    <x v="3"/>
    <x v="0"/>
    <x v="0"/>
    <n v="6"/>
    <s v="General Pueyrredon"/>
    <n v="6357"/>
    <n v="-3804915"/>
    <n v="-57536848"/>
    <x v="17"/>
    <x v="0"/>
    <x v="0"/>
    <n v="1081"/>
    <n v="1700"/>
    <n v="27200"/>
  </r>
  <r>
    <x v="10"/>
    <x v="3"/>
    <x v="11"/>
    <x v="0"/>
    <n v="6"/>
    <s v="Castelli"/>
    <n v="6168"/>
    <n v="-35745949"/>
    <n v="-57380561"/>
    <x v="12"/>
    <x v="0"/>
    <x v="0"/>
    <n v="1087"/>
    <n v="2100"/>
    <n v="33600"/>
  </r>
  <r>
    <x v="6"/>
    <x v="2"/>
    <x v="3"/>
    <x v="2"/>
    <n v="62"/>
    <s v="San Antonio"/>
    <n v="62077"/>
    <n v="-40725698"/>
    <n v="-64934194"/>
    <x v="0"/>
    <x v="0"/>
    <x v="0"/>
    <n v="1088"/>
    <n v="1890"/>
    <n v="30240"/>
  </r>
  <r>
    <x v="8"/>
    <x v="3"/>
    <x v="0"/>
    <x v="0"/>
    <n v="6"/>
    <s v="General Pueyrredon"/>
    <n v="6357"/>
    <n v="-3804915"/>
    <n v="-57536848"/>
    <x v="35"/>
    <x v="0"/>
    <x v="0"/>
    <n v="1088"/>
    <n v="2200"/>
    <n v="35200"/>
  </r>
  <r>
    <x v="1"/>
    <x v="3"/>
    <x v="4"/>
    <x v="0"/>
    <n v="6"/>
    <s v="sin especificar"/>
    <n v="6999"/>
    <m/>
    <n v="0"/>
    <x v="47"/>
    <x v="0"/>
    <x v="0"/>
    <n v="1089"/>
    <n v="1900"/>
    <n v="30400"/>
  </r>
  <r>
    <x v="8"/>
    <x v="3"/>
    <x v="13"/>
    <x v="4"/>
    <n v="26"/>
    <s v="Rawson"/>
    <n v="26077"/>
    <n v="-43336741"/>
    <n v="-65061964"/>
    <x v="54"/>
    <x v="0"/>
    <x v="11"/>
    <n v="1097"/>
    <n v="3500"/>
    <n v="56000"/>
  </r>
  <r>
    <x v="2"/>
    <x v="2"/>
    <x v="13"/>
    <x v="4"/>
    <n v="26"/>
    <s v="Rawson"/>
    <n v="26077"/>
    <n v="-43336741"/>
    <n v="-65061964"/>
    <x v="29"/>
    <x v="0"/>
    <x v="0"/>
    <n v="1105"/>
    <n v="2500"/>
    <n v="40000"/>
  </r>
  <r>
    <x v="4"/>
    <x v="2"/>
    <x v="0"/>
    <x v="0"/>
    <n v="6"/>
    <s v="General Pueyrredon"/>
    <n v="6357"/>
    <n v="-3804915"/>
    <n v="-57536848"/>
    <x v="31"/>
    <x v="0"/>
    <x v="4"/>
    <n v="1106"/>
    <n v="2000"/>
    <n v="32000"/>
  </r>
  <r>
    <x v="9"/>
    <x v="2"/>
    <x v="11"/>
    <x v="0"/>
    <n v="6"/>
    <s v="Castelli"/>
    <n v="6168"/>
    <n v="-35745949"/>
    <n v="-57380561"/>
    <x v="34"/>
    <x v="0"/>
    <x v="4"/>
    <n v="1108"/>
    <n v="1800"/>
    <n v="28800"/>
  </r>
  <r>
    <x v="9"/>
    <x v="0"/>
    <x v="0"/>
    <x v="0"/>
    <n v="6"/>
    <s v="General Pueyrredon"/>
    <n v="6357"/>
    <n v="-3804915"/>
    <n v="-57536848"/>
    <x v="24"/>
    <x v="0"/>
    <x v="0"/>
    <n v="1112"/>
    <n v="2910"/>
    <n v="46560"/>
  </r>
  <r>
    <x v="6"/>
    <x v="0"/>
    <x v="0"/>
    <x v="0"/>
    <n v="6"/>
    <s v="General Pueyrredon"/>
    <n v="6357"/>
    <n v="-3804915"/>
    <n v="-57536848"/>
    <x v="29"/>
    <x v="0"/>
    <x v="0"/>
    <n v="1114"/>
    <n v="2500"/>
    <n v="40000"/>
  </r>
  <r>
    <x v="4"/>
    <x v="2"/>
    <x v="6"/>
    <x v="0"/>
    <n v="6"/>
    <s v="General Lavalle"/>
    <n v="6336"/>
    <n v="-36398453"/>
    <n v="-56946467"/>
    <x v="51"/>
    <x v="0"/>
    <x v="4"/>
    <n v="1116"/>
    <n v="2300"/>
    <n v="36800"/>
  </r>
  <r>
    <x v="6"/>
    <x v="2"/>
    <x v="6"/>
    <x v="0"/>
    <n v="6"/>
    <s v="General Lavalle"/>
    <n v="6336"/>
    <n v="-36398453"/>
    <n v="-56946467"/>
    <x v="42"/>
    <x v="0"/>
    <x v="4"/>
    <n v="1118"/>
    <n v="2300"/>
    <n v="36800"/>
  </r>
  <r>
    <x v="0"/>
    <x v="0"/>
    <x v="0"/>
    <x v="0"/>
    <n v="6"/>
    <s v="General Pueyrredon"/>
    <n v="6357"/>
    <n v="-3804915"/>
    <n v="-57536848"/>
    <x v="9"/>
    <x v="0"/>
    <x v="4"/>
    <n v="1118"/>
    <n v="2500"/>
    <n v="40000"/>
  </r>
  <r>
    <x v="10"/>
    <x v="3"/>
    <x v="4"/>
    <x v="0"/>
    <n v="6"/>
    <s v="sin especificar"/>
    <n v="6999"/>
    <m/>
    <n v="0"/>
    <x v="4"/>
    <x v="0"/>
    <x v="0"/>
    <n v="1120"/>
    <n v="2200"/>
    <n v="35200"/>
  </r>
  <r>
    <x v="9"/>
    <x v="0"/>
    <x v="0"/>
    <x v="0"/>
    <n v="6"/>
    <s v="General Pueyrredon"/>
    <n v="6357"/>
    <n v="-3804915"/>
    <n v="-57536848"/>
    <x v="25"/>
    <x v="1"/>
    <x v="8"/>
    <n v="1120"/>
    <n v="3299"/>
    <n v="52784"/>
  </r>
  <r>
    <x v="0"/>
    <x v="0"/>
    <x v="0"/>
    <x v="0"/>
    <n v="6"/>
    <s v="General Pueyrredon"/>
    <n v="6357"/>
    <n v="-3804915"/>
    <n v="-57536848"/>
    <x v="7"/>
    <x v="0"/>
    <x v="0"/>
    <n v="1120"/>
    <n v="1900"/>
    <n v="30400"/>
  </r>
  <r>
    <x v="5"/>
    <x v="2"/>
    <x v="2"/>
    <x v="0"/>
    <n v="6"/>
    <s v="Necochea"/>
    <n v="6581"/>
    <n v="-38576184"/>
    <n v="-58701949"/>
    <x v="3"/>
    <x v="0"/>
    <x v="0"/>
    <n v="1122"/>
    <n v="2180"/>
    <n v="34880"/>
  </r>
  <r>
    <x v="7"/>
    <x v="0"/>
    <x v="0"/>
    <x v="0"/>
    <n v="6"/>
    <s v="General Pueyrredon"/>
    <n v="6357"/>
    <n v="-3804915"/>
    <n v="-57536848"/>
    <x v="5"/>
    <x v="0"/>
    <x v="3"/>
    <n v="1124"/>
    <n v="2300"/>
    <n v="36800"/>
  </r>
  <r>
    <x v="8"/>
    <x v="3"/>
    <x v="0"/>
    <x v="0"/>
    <n v="6"/>
    <s v="General Pueyrredon"/>
    <n v="6357"/>
    <n v="-3804915"/>
    <n v="-57536848"/>
    <x v="5"/>
    <x v="0"/>
    <x v="3"/>
    <n v="1124"/>
    <n v="2300"/>
    <n v="36800"/>
  </r>
  <r>
    <x v="4"/>
    <x v="2"/>
    <x v="8"/>
    <x v="3"/>
    <n v="78"/>
    <s v="Deseado"/>
    <n v="78014"/>
    <n v="-46436049"/>
    <n v="-67514904"/>
    <x v="24"/>
    <x v="0"/>
    <x v="0"/>
    <n v="1125"/>
    <n v="2910"/>
    <n v="46560"/>
  </r>
  <r>
    <x v="10"/>
    <x v="2"/>
    <x v="11"/>
    <x v="0"/>
    <n v="6"/>
    <s v="Castelli"/>
    <n v="6168"/>
    <n v="-35745949"/>
    <n v="-57380561"/>
    <x v="4"/>
    <x v="0"/>
    <x v="0"/>
    <n v="1125"/>
    <n v="2200"/>
    <n v="35200"/>
  </r>
  <r>
    <x v="2"/>
    <x v="0"/>
    <x v="7"/>
    <x v="2"/>
    <n v="62"/>
    <s v="San Antonio"/>
    <n v="62077"/>
    <n v="-4079875"/>
    <n v="-64883536"/>
    <x v="24"/>
    <x v="0"/>
    <x v="0"/>
    <n v="1131"/>
    <n v="2910"/>
    <n v="46560"/>
  </r>
  <r>
    <x v="0"/>
    <x v="0"/>
    <x v="8"/>
    <x v="3"/>
    <n v="78"/>
    <s v="Deseado"/>
    <n v="78014"/>
    <n v="-46436049"/>
    <n v="-67514904"/>
    <x v="16"/>
    <x v="0"/>
    <x v="7"/>
    <n v="1132"/>
    <n v="3000"/>
    <n v="48000"/>
  </r>
  <r>
    <x v="10"/>
    <x v="3"/>
    <x v="6"/>
    <x v="0"/>
    <n v="6"/>
    <s v="General Lavalle"/>
    <n v="6336"/>
    <n v="-36398453"/>
    <n v="-56946467"/>
    <x v="12"/>
    <x v="0"/>
    <x v="0"/>
    <n v="1133"/>
    <n v="2100"/>
    <n v="33600"/>
  </r>
  <r>
    <x v="9"/>
    <x v="3"/>
    <x v="10"/>
    <x v="4"/>
    <n v="26"/>
    <s v="Florentino Ameghino"/>
    <n v="26028"/>
    <n v="-44798941"/>
    <n v="-65709705"/>
    <x v="5"/>
    <x v="0"/>
    <x v="3"/>
    <n v="1135"/>
    <n v="2300"/>
    <n v="36800"/>
  </r>
  <r>
    <x v="9"/>
    <x v="3"/>
    <x v="0"/>
    <x v="0"/>
    <n v="6"/>
    <s v="General Pueyrredon"/>
    <n v="6357"/>
    <n v="-3804915"/>
    <n v="-57536848"/>
    <x v="6"/>
    <x v="0"/>
    <x v="0"/>
    <n v="1139"/>
    <n v="2900"/>
    <n v="46400"/>
  </r>
  <r>
    <x v="4"/>
    <x v="2"/>
    <x v="0"/>
    <x v="0"/>
    <n v="6"/>
    <s v="General Pueyrredon"/>
    <n v="6357"/>
    <n v="-3804915"/>
    <n v="-57536848"/>
    <x v="29"/>
    <x v="0"/>
    <x v="0"/>
    <n v="1144"/>
    <n v="2500"/>
    <n v="40000"/>
  </r>
  <r>
    <x v="5"/>
    <x v="3"/>
    <x v="7"/>
    <x v="2"/>
    <n v="62"/>
    <s v="San Antonio"/>
    <n v="62077"/>
    <n v="-4079875"/>
    <n v="-64883536"/>
    <x v="45"/>
    <x v="0"/>
    <x v="4"/>
    <n v="1150"/>
    <n v="1500"/>
    <n v="24000"/>
  </r>
  <r>
    <x v="10"/>
    <x v="0"/>
    <x v="0"/>
    <x v="0"/>
    <n v="6"/>
    <s v="General Pueyrredon"/>
    <n v="6357"/>
    <n v="-3804915"/>
    <n v="-57536848"/>
    <x v="24"/>
    <x v="0"/>
    <x v="0"/>
    <n v="1153"/>
    <n v="2910"/>
    <n v="46560"/>
  </r>
  <r>
    <x v="8"/>
    <x v="0"/>
    <x v="0"/>
    <x v="0"/>
    <n v="6"/>
    <s v="General Pueyrredon"/>
    <n v="6357"/>
    <n v="-3804915"/>
    <n v="-57536848"/>
    <x v="4"/>
    <x v="0"/>
    <x v="0"/>
    <n v="1154"/>
    <n v="2200"/>
    <n v="35200"/>
  </r>
  <r>
    <x v="0"/>
    <x v="1"/>
    <x v="1"/>
    <x v="1"/>
    <n v="94"/>
    <s v="Ushuaia"/>
    <n v="94015"/>
    <n v="-54808106"/>
    <n v="-68304301"/>
    <x v="2"/>
    <x v="0"/>
    <x v="2"/>
    <n v="1160"/>
    <n v="2900"/>
    <n v="46400"/>
  </r>
  <r>
    <x v="0"/>
    <x v="2"/>
    <x v="6"/>
    <x v="0"/>
    <n v="6"/>
    <s v="General Lavalle"/>
    <n v="6336"/>
    <n v="-36398453"/>
    <n v="-56946467"/>
    <x v="4"/>
    <x v="0"/>
    <x v="0"/>
    <n v="1170"/>
    <n v="2200"/>
    <n v="35200"/>
  </r>
  <r>
    <x v="4"/>
    <x v="2"/>
    <x v="0"/>
    <x v="0"/>
    <n v="6"/>
    <s v="General Pueyrredon"/>
    <n v="6357"/>
    <n v="-3804915"/>
    <n v="-57536848"/>
    <x v="5"/>
    <x v="0"/>
    <x v="3"/>
    <n v="1173"/>
    <n v="2300"/>
    <n v="36800"/>
  </r>
  <r>
    <x v="3"/>
    <x v="1"/>
    <x v="1"/>
    <x v="1"/>
    <n v="94"/>
    <s v="Ushuaia"/>
    <n v="94015"/>
    <n v="-54808106"/>
    <n v="-68304301"/>
    <x v="39"/>
    <x v="0"/>
    <x v="10"/>
    <n v="1175"/>
    <n v="2000"/>
    <n v="32000"/>
  </r>
  <r>
    <x v="0"/>
    <x v="3"/>
    <x v="0"/>
    <x v="0"/>
    <n v="6"/>
    <s v="General Pueyrredon"/>
    <n v="6357"/>
    <n v="-3804915"/>
    <n v="-57536848"/>
    <x v="12"/>
    <x v="0"/>
    <x v="0"/>
    <n v="1180"/>
    <n v="2100"/>
    <n v="33600"/>
  </r>
  <r>
    <x v="5"/>
    <x v="1"/>
    <x v="9"/>
    <x v="4"/>
    <n v="26"/>
    <s v="Biedma"/>
    <n v="26007"/>
    <n v="-42723398"/>
    <n v="-6503362"/>
    <x v="5"/>
    <x v="0"/>
    <x v="3"/>
    <n v="1190"/>
    <n v="2300"/>
    <n v="36800"/>
  </r>
  <r>
    <x v="7"/>
    <x v="2"/>
    <x v="6"/>
    <x v="0"/>
    <n v="6"/>
    <s v="General Lavalle"/>
    <n v="6336"/>
    <n v="-36398453"/>
    <n v="-56946467"/>
    <x v="22"/>
    <x v="0"/>
    <x v="7"/>
    <n v="1190"/>
    <n v="3280"/>
    <n v="52480"/>
  </r>
  <r>
    <x v="10"/>
    <x v="0"/>
    <x v="0"/>
    <x v="0"/>
    <n v="6"/>
    <s v="General Pueyrredon"/>
    <n v="6357"/>
    <n v="-3804915"/>
    <n v="-57536848"/>
    <x v="28"/>
    <x v="0"/>
    <x v="0"/>
    <n v="1190"/>
    <n v="2200"/>
    <n v="35200"/>
  </r>
  <r>
    <x v="3"/>
    <x v="3"/>
    <x v="0"/>
    <x v="0"/>
    <n v="6"/>
    <s v="General Pueyrredon"/>
    <n v="6357"/>
    <n v="-3804915"/>
    <n v="-57536848"/>
    <x v="0"/>
    <x v="0"/>
    <x v="0"/>
    <n v="1190"/>
    <n v="1890"/>
    <n v="30240"/>
  </r>
  <r>
    <x v="2"/>
    <x v="2"/>
    <x v="11"/>
    <x v="0"/>
    <n v="6"/>
    <s v="Castelli"/>
    <n v="6168"/>
    <n v="-35745949"/>
    <n v="-57380561"/>
    <x v="41"/>
    <x v="0"/>
    <x v="4"/>
    <n v="1191"/>
    <n v="2100"/>
    <n v="33600"/>
  </r>
  <r>
    <x v="2"/>
    <x v="0"/>
    <x v="0"/>
    <x v="0"/>
    <n v="6"/>
    <s v="General Pueyrredon"/>
    <n v="6357"/>
    <n v="-3804915"/>
    <n v="-57536848"/>
    <x v="48"/>
    <x v="0"/>
    <x v="0"/>
    <n v="1194"/>
    <n v="3980"/>
    <n v="63680"/>
  </r>
  <r>
    <x v="9"/>
    <x v="3"/>
    <x v="0"/>
    <x v="0"/>
    <n v="6"/>
    <s v="General Pueyrredon"/>
    <n v="6357"/>
    <n v="-3804915"/>
    <n v="-57536848"/>
    <x v="9"/>
    <x v="0"/>
    <x v="4"/>
    <n v="1196"/>
    <n v="2500"/>
    <n v="40000"/>
  </r>
  <r>
    <x v="9"/>
    <x v="2"/>
    <x v="6"/>
    <x v="0"/>
    <n v="6"/>
    <s v="General Lavalle"/>
    <n v="6336"/>
    <n v="-36398453"/>
    <n v="-56946467"/>
    <x v="10"/>
    <x v="0"/>
    <x v="0"/>
    <n v="1197"/>
    <n v="2100"/>
    <n v="33600"/>
  </r>
  <r>
    <x v="4"/>
    <x v="1"/>
    <x v="0"/>
    <x v="0"/>
    <n v="6"/>
    <s v="General Pueyrredon"/>
    <n v="6357"/>
    <n v="-3804915"/>
    <n v="-57536848"/>
    <x v="21"/>
    <x v="0"/>
    <x v="0"/>
    <n v="1200"/>
    <n v="2800"/>
    <n v="44800"/>
  </r>
  <r>
    <x v="0"/>
    <x v="3"/>
    <x v="3"/>
    <x v="2"/>
    <n v="62"/>
    <s v="San Antonio"/>
    <n v="62077"/>
    <n v="-40725698"/>
    <n v="-64934194"/>
    <x v="23"/>
    <x v="0"/>
    <x v="7"/>
    <n v="1200"/>
    <n v="3900"/>
    <n v="62400"/>
  </r>
  <r>
    <x v="4"/>
    <x v="3"/>
    <x v="6"/>
    <x v="0"/>
    <n v="6"/>
    <s v="General Lavalle"/>
    <n v="6336"/>
    <n v="-36398453"/>
    <n v="-56946467"/>
    <x v="12"/>
    <x v="0"/>
    <x v="0"/>
    <n v="1205"/>
    <n v="2100"/>
    <n v="33600"/>
  </r>
  <r>
    <x v="6"/>
    <x v="2"/>
    <x v="3"/>
    <x v="2"/>
    <n v="62"/>
    <s v="San Antonio"/>
    <n v="62077"/>
    <n v="-40725698"/>
    <n v="-64934194"/>
    <x v="29"/>
    <x v="0"/>
    <x v="0"/>
    <n v="1206"/>
    <n v="2500"/>
    <n v="40000"/>
  </r>
  <r>
    <x v="7"/>
    <x v="3"/>
    <x v="6"/>
    <x v="0"/>
    <n v="6"/>
    <s v="General Lavalle"/>
    <n v="6336"/>
    <n v="-36398453"/>
    <n v="-56946467"/>
    <x v="34"/>
    <x v="0"/>
    <x v="4"/>
    <n v="1209"/>
    <n v="1800"/>
    <n v="28800"/>
  </r>
  <r>
    <x v="1"/>
    <x v="3"/>
    <x v="0"/>
    <x v="0"/>
    <n v="6"/>
    <s v="General Pueyrredon"/>
    <n v="6357"/>
    <n v="-3804915"/>
    <n v="-57536848"/>
    <x v="40"/>
    <x v="0"/>
    <x v="0"/>
    <n v="1210"/>
    <n v="2200"/>
    <n v="35200"/>
  </r>
  <r>
    <x v="0"/>
    <x v="3"/>
    <x v="15"/>
    <x v="0"/>
    <n v="6"/>
    <s v="Coronel de Marina Leonardo Rosales"/>
    <n v="6182"/>
    <n v="-3889977"/>
    <n v="-62079012"/>
    <x v="15"/>
    <x v="2"/>
    <x v="6"/>
    <n v="1210"/>
    <n v="3000"/>
    <n v="48000"/>
  </r>
  <r>
    <x v="5"/>
    <x v="2"/>
    <x v="0"/>
    <x v="0"/>
    <n v="6"/>
    <s v="General Pueyrredon"/>
    <n v="6357"/>
    <n v="-3804915"/>
    <n v="-57536848"/>
    <x v="35"/>
    <x v="0"/>
    <x v="0"/>
    <n v="1211"/>
    <n v="2200"/>
    <n v="35200"/>
  </r>
  <r>
    <x v="4"/>
    <x v="0"/>
    <x v="0"/>
    <x v="0"/>
    <n v="6"/>
    <s v="General Pueyrredon"/>
    <n v="6357"/>
    <n v="-3804915"/>
    <n v="-57536848"/>
    <x v="3"/>
    <x v="0"/>
    <x v="0"/>
    <n v="1212"/>
    <n v="2180"/>
    <n v="34880"/>
  </r>
  <r>
    <x v="10"/>
    <x v="0"/>
    <x v="14"/>
    <x v="4"/>
    <n v="26"/>
    <s v="Escalante"/>
    <n v="26021"/>
    <n v="-45862528"/>
    <n v="-6746664"/>
    <x v="15"/>
    <x v="2"/>
    <x v="6"/>
    <n v="1212"/>
    <n v="3000"/>
    <n v="48000"/>
  </r>
  <r>
    <x v="5"/>
    <x v="3"/>
    <x v="0"/>
    <x v="0"/>
    <n v="6"/>
    <s v="General Pueyrredon"/>
    <n v="6357"/>
    <n v="-3804915"/>
    <n v="-57536848"/>
    <x v="5"/>
    <x v="0"/>
    <x v="3"/>
    <n v="1213"/>
    <n v="2300"/>
    <n v="36800"/>
  </r>
  <r>
    <x v="7"/>
    <x v="2"/>
    <x v="0"/>
    <x v="0"/>
    <n v="6"/>
    <s v="General Pueyrredon"/>
    <n v="6357"/>
    <n v="-3804915"/>
    <n v="-57536848"/>
    <x v="8"/>
    <x v="0"/>
    <x v="0"/>
    <n v="1213"/>
    <n v="1500"/>
    <n v="24000"/>
  </r>
  <r>
    <x v="8"/>
    <x v="2"/>
    <x v="3"/>
    <x v="2"/>
    <n v="62"/>
    <s v="San Antonio"/>
    <n v="62077"/>
    <n v="-40725698"/>
    <n v="-64934194"/>
    <x v="26"/>
    <x v="0"/>
    <x v="9"/>
    <n v="1216"/>
    <n v="2000"/>
    <n v="32000"/>
  </r>
  <r>
    <x v="5"/>
    <x v="2"/>
    <x v="13"/>
    <x v="4"/>
    <n v="26"/>
    <s v="Rawson"/>
    <n v="26077"/>
    <n v="-43336741"/>
    <n v="-65061964"/>
    <x v="5"/>
    <x v="0"/>
    <x v="3"/>
    <n v="1220"/>
    <n v="2300"/>
    <n v="36800"/>
  </r>
  <r>
    <x v="5"/>
    <x v="2"/>
    <x v="13"/>
    <x v="4"/>
    <n v="26"/>
    <s v="Rawson"/>
    <n v="26077"/>
    <n v="-43336741"/>
    <n v="-65061964"/>
    <x v="37"/>
    <x v="1"/>
    <x v="0"/>
    <n v="1225"/>
    <n v="3150"/>
    <n v="50400"/>
  </r>
  <r>
    <x v="5"/>
    <x v="3"/>
    <x v="0"/>
    <x v="0"/>
    <n v="6"/>
    <s v="General Pueyrredon"/>
    <n v="6357"/>
    <n v="-3804915"/>
    <n v="-57536848"/>
    <x v="9"/>
    <x v="0"/>
    <x v="4"/>
    <n v="1231"/>
    <n v="2500"/>
    <n v="40000"/>
  </r>
  <r>
    <x v="4"/>
    <x v="3"/>
    <x v="0"/>
    <x v="0"/>
    <n v="6"/>
    <s v="General Pueyrredon"/>
    <n v="6357"/>
    <n v="-3804915"/>
    <n v="-57536848"/>
    <x v="35"/>
    <x v="0"/>
    <x v="0"/>
    <n v="1233"/>
    <n v="2200"/>
    <n v="35200"/>
  </r>
  <r>
    <x v="5"/>
    <x v="3"/>
    <x v="0"/>
    <x v="0"/>
    <n v="6"/>
    <s v="General Pueyrredon"/>
    <n v="6357"/>
    <n v="-3804915"/>
    <n v="-57536848"/>
    <x v="29"/>
    <x v="0"/>
    <x v="0"/>
    <n v="1244"/>
    <n v="2500"/>
    <n v="40000"/>
  </r>
  <r>
    <x v="10"/>
    <x v="3"/>
    <x v="6"/>
    <x v="0"/>
    <n v="6"/>
    <s v="General Lavalle"/>
    <n v="6336"/>
    <n v="-36398453"/>
    <n v="-56946467"/>
    <x v="36"/>
    <x v="1"/>
    <x v="0"/>
    <n v="1244"/>
    <n v="1800"/>
    <n v="28800"/>
  </r>
  <r>
    <x v="7"/>
    <x v="2"/>
    <x v="0"/>
    <x v="0"/>
    <n v="6"/>
    <s v="General Pueyrredon"/>
    <n v="6357"/>
    <n v="-3804915"/>
    <n v="-57536848"/>
    <x v="34"/>
    <x v="0"/>
    <x v="4"/>
    <n v="1246"/>
    <n v="1800"/>
    <n v="28800"/>
  </r>
  <r>
    <x v="2"/>
    <x v="3"/>
    <x v="6"/>
    <x v="0"/>
    <n v="6"/>
    <s v="General Lavalle"/>
    <n v="6336"/>
    <n v="-36398453"/>
    <n v="-56946467"/>
    <x v="41"/>
    <x v="0"/>
    <x v="4"/>
    <n v="1248"/>
    <n v="2100"/>
    <n v="33600"/>
  </r>
  <r>
    <x v="5"/>
    <x v="0"/>
    <x v="14"/>
    <x v="4"/>
    <n v="26"/>
    <s v="Escalante"/>
    <n v="26021"/>
    <n v="-45862528"/>
    <n v="-6746664"/>
    <x v="13"/>
    <x v="2"/>
    <x v="5"/>
    <n v="1258"/>
    <n v="2890"/>
    <n v="46240"/>
  </r>
  <r>
    <x v="6"/>
    <x v="2"/>
    <x v="2"/>
    <x v="0"/>
    <n v="6"/>
    <s v="Necochea"/>
    <n v="6581"/>
    <n v="-38576184"/>
    <n v="-58701949"/>
    <x v="33"/>
    <x v="2"/>
    <x v="0"/>
    <n v="1264"/>
    <n v="4300"/>
    <n v="68800"/>
  </r>
  <r>
    <x v="4"/>
    <x v="3"/>
    <x v="3"/>
    <x v="2"/>
    <n v="62"/>
    <s v="San Antonio"/>
    <n v="62077"/>
    <n v="-40725698"/>
    <n v="-64934194"/>
    <x v="25"/>
    <x v="1"/>
    <x v="8"/>
    <n v="1276"/>
    <n v="3299"/>
    <n v="52784"/>
  </r>
  <r>
    <x v="6"/>
    <x v="6"/>
    <x v="4"/>
    <x v="0"/>
    <n v="6"/>
    <s v="sin especificar"/>
    <n v="6999"/>
    <m/>
    <n v="0"/>
    <x v="25"/>
    <x v="1"/>
    <x v="8"/>
    <n v="1285"/>
    <n v="3299"/>
    <n v="52784"/>
  </r>
  <r>
    <x v="6"/>
    <x v="2"/>
    <x v="3"/>
    <x v="2"/>
    <n v="62"/>
    <s v="San Antonio"/>
    <n v="62077"/>
    <n v="-40725698"/>
    <n v="-64934194"/>
    <x v="7"/>
    <x v="0"/>
    <x v="0"/>
    <n v="1286"/>
    <n v="1900"/>
    <n v="30400"/>
  </r>
  <r>
    <x v="0"/>
    <x v="2"/>
    <x v="0"/>
    <x v="0"/>
    <n v="6"/>
    <s v="General Pueyrredon"/>
    <n v="6357"/>
    <n v="-3804915"/>
    <n v="-57536848"/>
    <x v="24"/>
    <x v="0"/>
    <x v="0"/>
    <n v="1288"/>
    <n v="2910"/>
    <n v="46560"/>
  </r>
  <r>
    <x v="0"/>
    <x v="2"/>
    <x v="0"/>
    <x v="0"/>
    <n v="6"/>
    <s v="General Pueyrredon"/>
    <n v="6357"/>
    <n v="-3804915"/>
    <n v="-57536848"/>
    <x v="4"/>
    <x v="0"/>
    <x v="0"/>
    <n v="1291"/>
    <n v="2200"/>
    <n v="35200"/>
  </r>
  <r>
    <x v="7"/>
    <x v="1"/>
    <x v="0"/>
    <x v="0"/>
    <n v="6"/>
    <s v="General Pueyrredon"/>
    <n v="6357"/>
    <n v="-3804915"/>
    <n v="-57536848"/>
    <x v="6"/>
    <x v="0"/>
    <x v="0"/>
    <n v="1296"/>
    <n v="2900"/>
    <n v="46400"/>
  </r>
  <r>
    <x v="8"/>
    <x v="0"/>
    <x v="13"/>
    <x v="4"/>
    <n v="26"/>
    <s v="Rawson"/>
    <n v="26077"/>
    <n v="-43336741"/>
    <n v="-65061964"/>
    <x v="15"/>
    <x v="2"/>
    <x v="6"/>
    <n v="1296"/>
    <n v="3000"/>
    <n v="48000"/>
  </r>
  <r>
    <x v="4"/>
    <x v="3"/>
    <x v="6"/>
    <x v="0"/>
    <n v="6"/>
    <s v="General Lavalle"/>
    <n v="6336"/>
    <n v="-36398453"/>
    <n v="-56946467"/>
    <x v="59"/>
    <x v="0"/>
    <x v="4"/>
    <n v="1299"/>
    <n v="2100"/>
    <n v="33600"/>
  </r>
  <r>
    <x v="4"/>
    <x v="4"/>
    <x v="0"/>
    <x v="0"/>
    <n v="6"/>
    <s v="General Pueyrredon"/>
    <n v="6357"/>
    <n v="-3804915"/>
    <n v="-57536848"/>
    <x v="13"/>
    <x v="2"/>
    <x v="5"/>
    <n v="1300"/>
    <n v="2890"/>
    <n v="46240"/>
  </r>
  <r>
    <x v="5"/>
    <x v="2"/>
    <x v="13"/>
    <x v="4"/>
    <n v="26"/>
    <s v="Rawson"/>
    <n v="26077"/>
    <n v="-43336741"/>
    <n v="-65061964"/>
    <x v="24"/>
    <x v="0"/>
    <x v="0"/>
    <n v="1307"/>
    <n v="2910"/>
    <n v="46560"/>
  </r>
  <r>
    <x v="4"/>
    <x v="0"/>
    <x v="7"/>
    <x v="2"/>
    <n v="62"/>
    <s v="San Antonio"/>
    <n v="62077"/>
    <n v="-4079875"/>
    <n v="-64883536"/>
    <x v="25"/>
    <x v="1"/>
    <x v="8"/>
    <n v="1312"/>
    <n v="3299"/>
    <n v="52784"/>
  </r>
  <r>
    <x v="4"/>
    <x v="3"/>
    <x v="0"/>
    <x v="0"/>
    <n v="6"/>
    <s v="General Pueyrredon"/>
    <n v="6357"/>
    <n v="-3804915"/>
    <n v="-57536848"/>
    <x v="33"/>
    <x v="2"/>
    <x v="0"/>
    <n v="1320"/>
    <n v="4300"/>
    <n v="68800"/>
  </r>
  <r>
    <x v="4"/>
    <x v="1"/>
    <x v="9"/>
    <x v="4"/>
    <n v="26"/>
    <s v="Biedma"/>
    <n v="26007"/>
    <n v="-42723398"/>
    <n v="-6503362"/>
    <x v="6"/>
    <x v="0"/>
    <x v="0"/>
    <n v="1323"/>
    <n v="2900"/>
    <n v="46400"/>
  </r>
  <r>
    <x v="10"/>
    <x v="2"/>
    <x v="11"/>
    <x v="0"/>
    <n v="6"/>
    <s v="Castelli"/>
    <n v="6168"/>
    <n v="-35745949"/>
    <n v="-57380561"/>
    <x v="52"/>
    <x v="0"/>
    <x v="0"/>
    <n v="1323"/>
    <n v="3500"/>
    <n v="56000"/>
  </r>
  <r>
    <x v="0"/>
    <x v="3"/>
    <x v="6"/>
    <x v="0"/>
    <n v="6"/>
    <s v="General Lavalle"/>
    <n v="6336"/>
    <n v="-36398453"/>
    <n v="-56946467"/>
    <x v="68"/>
    <x v="0"/>
    <x v="7"/>
    <n v="1324"/>
    <n v="3900"/>
    <n v="62400"/>
  </r>
  <r>
    <x v="8"/>
    <x v="3"/>
    <x v="0"/>
    <x v="0"/>
    <n v="6"/>
    <s v="General Pueyrredon"/>
    <n v="6357"/>
    <n v="-3804915"/>
    <n v="-57536848"/>
    <x v="21"/>
    <x v="0"/>
    <x v="0"/>
    <n v="1330"/>
    <n v="2800"/>
    <n v="44800"/>
  </r>
  <r>
    <x v="9"/>
    <x v="3"/>
    <x v="0"/>
    <x v="0"/>
    <n v="6"/>
    <s v="General Pueyrredon"/>
    <n v="6357"/>
    <n v="-3804915"/>
    <n v="-57536848"/>
    <x v="35"/>
    <x v="0"/>
    <x v="0"/>
    <n v="1330"/>
    <n v="2200"/>
    <n v="35200"/>
  </r>
  <r>
    <x v="10"/>
    <x v="5"/>
    <x v="0"/>
    <x v="0"/>
    <n v="6"/>
    <s v="General Pueyrredon"/>
    <n v="6357"/>
    <n v="-3804915"/>
    <n v="-57536848"/>
    <x v="15"/>
    <x v="2"/>
    <x v="6"/>
    <n v="1336"/>
    <n v="3000"/>
    <n v="48000"/>
  </r>
  <r>
    <x v="0"/>
    <x v="3"/>
    <x v="4"/>
    <x v="0"/>
    <n v="6"/>
    <s v="sin especificar"/>
    <n v="6999"/>
    <m/>
    <n v="0"/>
    <x v="9"/>
    <x v="0"/>
    <x v="4"/>
    <n v="1339"/>
    <n v="2500"/>
    <n v="40000"/>
  </r>
  <r>
    <x v="2"/>
    <x v="3"/>
    <x v="0"/>
    <x v="0"/>
    <n v="6"/>
    <s v="General Pueyrredon"/>
    <n v="6357"/>
    <n v="-3804915"/>
    <n v="-57536848"/>
    <x v="37"/>
    <x v="1"/>
    <x v="0"/>
    <n v="1346"/>
    <n v="3150"/>
    <n v="50400"/>
  </r>
  <r>
    <x v="1"/>
    <x v="0"/>
    <x v="0"/>
    <x v="0"/>
    <n v="6"/>
    <s v="General Pueyrredon"/>
    <n v="6357"/>
    <n v="-3804915"/>
    <n v="-57536848"/>
    <x v="9"/>
    <x v="0"/>
    <x v="4"/>
    <n v="1350"/>
    <n v="2500"/>
    <n v="40000"/>
  </r>
  <r>
    <x v="4"/>
    <x v="1"/>
    <x v="1"/>
    <x v="1"/>
    <n v="94"/>
    <s v="Ushuaia"/>
    <n v="94015"/>
    <n v="-54808106"/>
    <n v="-68304301"/>
    <x v="23"/>
    <x v="0"/>
    <x v="7"/>
    <n v="1356"/>
    <n v="3900"/>
    <n v="62400"/>
  </r>
  <r>
    <x v="10"/>
    <x v="3"/>
    <x v="0"/>
    <x v="0"/>
    <n v="6"/>
    <s v="General Pueyrredon"/>
    <n v="6357"/>
    <n v="-3804915"/>
    <n v="-57536848"/>
    <x v="12"/>
    <x v="0"/>
    <x v="0"/>
    <n v="1361"/>
    <n v="2100"/>
    <n v="33600"/>
  </r>
  <r>
    <x v="4"/>
    <x v="3"/>
    <x v="0"/>
    <x v="0"/>
    <n v="6"/>
    <s v="General Pueyrredon"/>
    <n v="6357"/>
    <n v="-3804915"/>
    <n v="-57536848"/>
    <x v="16"/>
    <x v="0"/>
    <x v="7"/>
    <n v="1365"/>
    <n v="3000"/>
    <n v="48000"/>
  </r>
  <r>
    <x v="4"/>
    <x v="3"/>
    <x v="0"/>
    <x v="0"/>
    <n v="6"/>
    <s v="General Pueyrredon"/>
    <n v="6357"/>
    <n v="-3804915"/>
    <n v="-57536848"/>
    <x v="73"/>
    <x v="0"/>
    <x v="7"/>
    <n v="1365"/>
    <n v="3000"/>
    <n v="48000"/>
  </r>
  <r>
    <x v="5"/>
    <x v="2"/>
    <x v="2"/>
    <x v="0"/>
    <n v="6"/>
    <s v="Necochea"/>
    <n v="6581"/>
    <n v="-38576184"/>
    <n v="-58701949"/>
    <x v="12"/>
    <x v="0"/>
    <x v="0"/>
    <n v="1370"/>
    <n v="2100"/>
    <n v="33600"/>
  </r>
  <r>
    <x v="2"/>
    <x v="3"/>
    <x v="0"/>
    <x v="0"/>
    <n v="6"/>
    <s v="General Pueyrredon"/>
    <n v="6357"/>
    <n v="-3804915"/>
    <n v="-57536848"/>
    <x v="49"/>
    <x v="0"/>
    <x v="0"/>
    <n v="1376"/>
    <n v="2100"/>
    <n v="33600"/>
  </r>
  <r>
    <x v="8"/>
    <x v="6"/>
    <x v="4"/>
    <x v="0"/>
    <n v="6"/>
    <s v="sin especificar"/>
    <n v="6999"/>
    <m/>
    <n v="0"/>
    <x v="25"/>
    <x v="1"/>
    <x v="8"/>
    <n v="1380"/>
    <n v="3299"/>
    <n v="52784"/>
  </r>
  <r>
    <x v="1"/>
    <x v="3"/>
    <x v="0"/>
    <x v="0"/>
    <n v="6"/>
    <s v="General Pueyrredon"/>
    <n v="6357"/>
    <n v="-3804915"/>
    <n v="-57536848"/>
    <x v="0"/>
    <x v="0"/>
    <x v="0"/>
    <n v="1381"/>
    <n v="1890"/>
    <n v="30240"/>
  </r>
  <r>
    <x v="5"/>
    <x v="1"/>
    <x v="1"/>
    <x v="1"/>
    <n v="94"/>
    <s v="Ushuaia"/>
    <n v="94015"/>
    <n v="-54808106"/>
    <n v="-68304301"/>
    <x v="23"/>
    <x v="0"/>
    <x v="7"/>
    <n v="1390"/>
    <n v="3900"/>
    <n v="62400"/>
  </r>
  <r>
    <x v="3"/>
    <x v="3"/>
    <x v="0"/>
    <x v="0"/>
    <n v="6"/>
    <s v="General Pueyrredon"/>
    <n v="6357"/>
    <n v="-3804915"/>
    <n v="-57536848"/>
    <x v="54"/>
    <x v="0"/>
    <x v="11"/>
    <n v="1396"/>
    <n v="3500"/>
    <n v="56000"/>
  </r>
  <r>
    <x v="5"/>
    <x v="0"/>
    <x v="0"/>
    <x v="0"/>
    <n v="6"/>
    <s v="General Pueyrredon"/>
    <n v="6357"/>
    <n v="-3804915"/>
    <n v="-57536848"/>
    <x v="28"/>
    <x v="0"/>
    <x v="0"/>
    <n v="1400"/>
    <n v="2200"/>
    <n v="35200"/>
  </r>
  <r>
    <x v="2"/>
    <x v="3"/>
    <x v="7"/>
    <x v="2"/>
    <n v="62"/>
    <s v="San Antonio"/>
    <n v="62077"/>
    <n v="-4079875"/>
    <n v="-64883536"/>
    <x v="29"/>
    <x v="0"/>
    <x v="0"/>
    <n v="1405"/>
    <n v="2500"/>
    <n v="40000"/>
  </r>
  <r>
    <x v="8"/>
    <x v="2"/>
    <x v="6"/>
    <x v="0"/>
    <n v="6"/>
    <s v="General Lavalle"/>
    <n v="6336"/>
    <n v="-36398453"/>
    <n v="-56946467"/>
    <x v="12"/>
    <x v="0"/>
    <x v="0"/>
    <n v="1432"/>
    <n v="2100"/>
    <n v="33600"/>
  </r>
  <r>
    <x v="2"/>
    <x v="3"/>
    <x v="0"/>
    <x v="0"/>
    <n v="6"/>
    <s v="General Pueyrredon"/>
    <n v="6357"/>
    <n v="-3804915"/>
    <n v="-57536848"/>
    <x v="19"/>
    <x v="0"/>
    <x v="0"/>
    <n v="1434"/>
    <n v="1980"/>
    <n v="31680"/>
  </r>
  <r>
    <x v="9"/>
    <x v="2"/>
    <x v="11"/>
    <x v="0"/>
    <n v="6"/>
    <s v="Castelli"/>
    <n v="6168"/>
    <n v="-35745949"/>
    <n v="-57380561"/>
    <x v="52"/>
    <x v="0"/>
    <x v="0"/>
    <n v="1436"/>
    <n v="3500"/>
    <n v="56000"/>
  </r>
  <r>
    <x v="6"/>
    <x v="2"/>
    <x v="2"/>
    <x v="0"/>
    <n v="6"/>
    <s v="Necochea"/>
    <n v="6581"/>
    <n v="-38576184"/>
    <n v="-58701949"/>
    <x v="17"/>
    <x v="0"/>
    <x v="0"/>
    <n v="1440"/>
    <n v="1700"/>
    <n v="27200"/>
  </r>
  <r>
    <x v="4"/>
    <x v="3"/>
    <x v="15"/>
    <x v="0"/>
    <n v="6"/>
    <s v="Coronel de Marina Leonardo Rosales"/>
    <n v="6182"/>
    <n v="-3889977"/>
    <n v="-62079012"/>
    <x v="58"/>
    <x v="2"/>
    <x v="0"/>
    <n v="1440"/>
    <n v="3000"/>
    <n v="48000"/>
  </r>
  <r>
    <x v="8"/>
    <x v="1"/>
    <x v="0"/>
    <x v="0"/>
    <n v="6"/>
    <s v="General Pueyrredon"/>
    <n v="6357"/>
    <n v="-3804915"/>
    <n v="-57536848"/>
    <x v="5"/>
    <x v="0"/>
    <x v="3"/>
    <n v="1440"/>
    <n v="2300"/>
    <n v="36800"/>
  </r>
  <r>
    <x v="0"/>
    <x v="2"/>
    <x v="4"/>
    <x v="0"/>
    <n v="6"/>
    <s v="sin especificar"/>
    <n v="6999"/>
    <m/>
    <n v="0"/>
    <x v="9"/>
    <x v="0"/>
    <x v="4"/>
    <n v="1443"/>
    <n v="2500"/>
    <n v="40000"/>
  </r>
  <r>
    <x v="9"/>
    <x v="0"/>
    <x v="0"/>
    <x v="0"/>
    <n v="6"/>
    <s v="General Pueyrredon"/>
    <n v="6357"/>
    <n v="-3804915"/>
    <n v="-57536848"/>
    <x v="23"/>
    <x v="0"/>
    <x v="7"/>
    <n v="1456"/>
    <n v="3900"/>
    <n v="62400"/>
  </r>
  <r>
    <x v="6"/>
    <x v="5"/>
    <x v="9"/>
    <x v="4"/>
    <n v="26"/>
    <s v="Biedma"/>
    <n v="26007"/>
    <n v="-42723398"/>
    <n v="-6503362"/>
    <x v="40"/>
    <x v="0"/>
    <x v="0"/>
    <n v="1461"/>
    <n v="2200"/>
    <n v="35200"/>
  </r>
  <r>
    <x v="4"/>
    <x v="0"/>
    <x v="0"/>
    <x v="0"/>
    <n v="6"/>
    <s v="General Pueyrredon"/>
    <n v="6357"/>
    <n v="-3804915"/>
    <n v="-57536848"/>
    <x v="59"/>
    <x v="0"/>
    <x v="4"/>
    <n v="1463"/>
    <n v="2100"/>
    <n v="33600"/>
  </r>
  <r>
    <x v="0"/>
    <x v="2"/>
    <x v="0"/>
    <x v="0"/>
    <n v="6"/>
    <s v="General Pueyrredon"/>
    <n v="6357"/>
    <n v="-3804915"/>
    <n v="-57536848"/>
    <x v="51"/>
    <x v="0"/>
    <x v="4"/>
    <n v="1467"/>
    <n v="2300"/>
    <n v="36800"/>
  </r>
  <r>
    <x v="6"/>
    <x v="2"/>
    <x v="3"/>
    <x v="2"/>
    <n v="62"/>
    <s v="San Antonio"/>
    <n v="62077"/>
    <n v="-40725698"/>
    <n v="-64934194"/>
    <x v="9"/>
    <x v="0"/>
    <x v="4"/>
    <n v="1472"/>
    <n v="2500"/>
    <n v="40000"/>
  </r>
  <r>
    <x v="6"/>
    <x v="1"/>
    <x v="1"/>
    <x v="1"/>
    <n v="94"/>
    <s v="Ushuaia"/>
    <n v="94015"/>
    <n v="-54808106"/>
    <n v="-68304301"/>
    <x v="39"/>
    <x v="0"/>
    <x v="10"/>
    <n v="1473"/>
    <n v="2000"/>
    <n v="32000"/>
  </r>
  <r>
    <x v="8"/>
    <x v="1"/>
    <x v="1"/>
    <x v="1"/>
    <n v="94"/>
    <s v="Ushuaia"/>
    <n v="94015"/>
    <n v="-54808106"/>
    <n v="-68304301"/>
    <x v="55"/>
    <x v="0"/>
    <x v="12"/>
    <n v="1474"/>
    <n v="2300"/>
    <n v="36800"/>
  </r>
  <r>
    <x v="2"/>
    <x v="0"/>
    <x v="0"/>
    <x v="0"/>
    <n v="6"/>
    <s v="General Pueyrredon"/>
    <n v="6357"/>
    <n v="-3804915"/>
    <n v="-57536848"/>
    <x v="15"/>
    <x v="2"/>
    <x v="6"/>
    <n v="1475"/>
    <n v="3000"/>
    <n v="48000"/>
  </r>
  <r>
    <x v="2"/>
    <x v="0"/>
    <x v="0"/>
    <x v="0"/>
    <n v="6"/>
    <s v="General Pueyrredon"/>
    <n v="6357"/>
    <n v="-3804915"/>
    <n v="-57536848"/>
    <x v="24"/>
    <x v="0"/>
    <x v="0"/>
    <n v="1477"/>
    <n v="2910"/>
    <n v="46560"/>
  </r>
  <r>
    <x v="2"/>
    <x v="1"/>
    <x v="0"/>
    <x v="0"/>
    <n v="6"/>
    <s v="General Pueyrredon"/>
    <n v="6357"/>
    <n v="-3804915"/>
    <n v="-57536848"/>
    <x v="37"/>
    <x v="1"/>
    <x v="0"/>
    <n v="1481"/>
    <n v="3150"/>
    <n v="50400"/>
  </r>
  <r>
    <x v="7"/>
    <x v="3"/>
    <x v="0"/>
    <x v="0"/>
    <n v="6"/>
    <s v="General Pueyrredon"/>
    <n v="6357"/>
    <n v="-3804915"/>
    <n v="-57536848"/>
    <x v="49"/>
    <x v="0"/>
    <x v="0"/>
    <n v="1483"/>
    <n v="2100"/>
    <n v="33600"/>
  </r>
  <r>
    <x v="0"/>
    <x v="0"/>
    <x v="0"/>
    <x v="0"/>
    <n v="6"/>
    <s v="General Pueyrredon"/>
    <n v="6357"/>
    <n v="-3804915"/>
    <n v="-57536848"/>
    <x v="23"/>
    <x v="0"/>
    <x v="7"/>
    <n v="1485"/>
    <n v="3900"/>
    <n v="62400"/>
  </r>
  <r>
    <x v="8"/>
    <x v="2"/>
    <x v="16"/>
    <x v="0"/>
    <n v="6"/>
    <s v="Bahía Blanca"/>
    <n v="6056"/>
    <n v="-38789246"/>
    <n v="-62272499"/>
    <x v="4"/>
    <x v="0"/>
    <x v="0"/>
    <n v="1497"/>
    <n v="2200"/>
    <n v="35200"/>
  </r>
  <r>
    <x v="2"/>
    <x v="0"/>
    <x v="0"/>
    <x v="0"/>
    <n v="6"/>
    <s v="General Pueyrredon"/>
    <n v="6357"/>
    <n v="-3804915"/>
    <n v="-57536848"/>
    <x v="29"/>
    <x v="0"/>
    <x v="0"/>
    <n v="1500"/>
    <n v="2500"/>
    <n v="40000"/>
  </r>
  <r>
    <x v="2"/>
    <x v="5"/>
    <x v="9"/>
    <x v="4"/>
    <n v="26"/>
    <s v="Biedma"/>
    <n v="26007"/>
    <n v="-42723398"/>
    <n v="-6503362"/>
    <x v="15"/>
    <x v="2"/>
    <x v="6"/>
    <n v="1500"/>
    <n v="3000"/>
    <n v="48000"/>
  </r>
  <r>
    <x v="10"/>
    <x v="2"/>
    <x v="2"/>
    <x v="0"/>
    <n v="6"/>
    <s v="Necochea"/>
    <n v="6581"/>
    <n v="-38576184"/>
    <n v="-58701949"/>
    <x v="29"/>
    <x v="0"/>
    <x v="0"/>
    <n v="1500"/>
    <n v="2500"/>
    <n v="40000"/>
  </r>
  <r>
    <x v="8"/>
    <x v="2"/>
    <x v="0"/>
    <x v="0"/>
    <n v="6"/>
    <s v="General Pueyrredon"/>
    <n v="6357"/>
    <n v="-3804915"/>
    <n v="-57536848"/>
    <x v="23"/>
    <x v="0"/>
    <x v="7"/>
    <n v="1500"/>
    <n v="3900"/>
    <n v="62400"/>
  </r>
  <r>
    <x v="0"/>
    <x v="1"/>
    <x v="1"/>
    <x v="1"/>
    <n v="94"/>
    <s v="Ushuaia"/>
    <n v="94015"/>
    <n v="-54808106"/>
    <n v="-68304301"/>
    <x v="23"/>
    <x v="0"/>
    <x v="7"/>
    <n v="1500"/>
    <n v="3900"/>
    <n v="62400"/>
  </r>
  <r>
    <x v="6"/>
    <x v="3"/>
    <x v="0"/>
    <x v="0"/>
    <n v="6"/>
    <s v="General Pueyrredon"/>
    <n v="6357"/>
    <n v="-3804915"/>
    <n v="-57536848"/>
    <x v="8"/>
    <x v="0"/>
    <x v="0"/>
    <n v="1516"/>
    <n v="1500"/>
    <n v="24000"/>
  </r>
  <r>
    <x v="8"/>
    <x v="0"/>
    <x v="14"/>
    <x v="4"/>
    <n v="26"/>
    <s v="Escalante"/>
    <n v="26021"/>
    <n v="-45862528"/>
    <n v="-6746664"/>
    <x v="15"/>
    <x v="2"/>
    <x v="6"/>
    <n v="1518"/>
    <n v="3000"/>
    <n v="48000"/>
  </r>
  <r>
    <x v="1"/>
    <x v="1"/>
    <x v="9"/>
    <x v="4"/>
    <n v="26"/>
    <s v="Biedma"/>
    <n v="26007"/>
    <n v="-42723398"/>
    <n v="-6503362"/>
    <x v="26"/>
    <x v="0"/>
    <x v="9"/>
    <n v="1525"/>
    <n v="2000"/>
    <n v="32000"/>
  </r>
  <r>
    <x v="5"/>
    <x v="0"/>
    <x v="5"/>
    <x v="3"/>
    <n v="78"/>
    <s v="Deseado"/>
    <n v="78014"/>
    <n v="-47753106"/>
    <n v="-65911745"/>
    <x v="16"/>
    <x v="0"/>
    <x v="7"/>
    <n v="1540"/>
    <n v="3000"/>
    <n v="48000"/>
  </r>
  <r>
    <x v="2"/>
    <x v="0"/>
    <x v="0"/>
    <x v="0"/>
    <n v="6"/>
    <s v="General Pueyrredon"/>
    <n v="6357"/>
    <n v="-3804915"/>
    <n v="-57536848"/>
    <x v="7"/>
    <x v="0"/>
    <x v="0"/>
    <n v="1540"/>
    <n v="1900"/>
    <n v="30400"/>
  </r>
  <r>
    <x v="6"/>
    <x v="3"/>
    <x v="0"/>
    <x v="0"/>
    <n v="6"/>
    <s v="General Pueyrredon"/>
    <n v="6357"/>
    <n v="-3804915"/>
    <n v="-57536848"/>
    <x v="7"/>
    <x v="0"/>
    <x v="0"/>
    <n v="1540"/>
    <n v="1900"/>
    <n v="30400"/>
  </r>
  <r>
    <x v="8"/>
    <x v="5"/>
    <x v="14"/>
    <x v="4"/>
    <n v="26"/>
    <s v="Escalante"/>
    <n v="26021"/>
    <n v="-45862528"/>
    <n v="-6746664"/>
    <x v="15"/>
    <x v="2"/>
    <x v="6"/>
    <n v="1541"/>
    <n v="3000"/>
    <n v="48000"/>
  </r>
  <r>
    <x v="7"/>
    <x v="0"/>
    <x v="0"/>
    <x v="0"/>
    <n v="6"/>
    <s v="General Pueyrredon"/>
    <n v="6357"/>
    <n v="-3804915"/>
    <n v="-57536848"/>
    <x v="29"/>
    <x v="0"/>
    <x v="0"/>
    <n v="1546"/>
    <n v="2500"/>
    <n v="40000"/>
  </r>
  <r>
    <x v="3"/>
    <x v="0"/>
    <x v="0"/>
    <x v="0"/>
    <n v="6"/>
    <s v="General Pueyrredon"/>
    <n v="6357"/>
    <n v="-3804915"/>
    <n v="-57536848"/>
    <x v="54"/>
    <x v="0"/>
    <x v="11"/>
    <n v="1549"/>
    <n v="3500"/>
    <n v="56000"/>
  </r>
  <r>
    <x v="4"/>
    <x v="4"/>
    <x v="14"/>
    <x v="4"/>
    <n v="26"/>
    <s v="Escalante"/>
    <n v="26021"/>
    <n v="-45862528"/>
    <n v="-6746664"/>
    <x v="13"/>
    <x v="2"/>
    <x v="5"/>
    <n v="1559"/>
    <n v="2890"/>
    <n v="46240"/>
  </r>
  <r>
    <x v="1"/>
    <x v="2"/>
    <x v="3"/>
    <x v="2"/>
    <n v="62"/>
    <s v="San Antonio"/>
    <n v="62077"/>
    <n v="-40725698"/>
    <n v="-64934194"/>
    <x v="5"/>
    <x v="0"/>
    <x v="3"/>
    <n v="1560"/>
    <n v="2300"/>
    <n v="36800"/>
  </r>
  <r>
    <x v="2"/>
    <x v="3"/>
    <x v="3"/>
    <x v="2"/>
    <n v="62"/>
    <s v="San Antonio"/>
    <n v="62077"/>
    <n v="-40725698"/>
    <n v="-64934194"/>
    <x v="7"/>
    <x v="0"/>
    <x v="0"/>
    <n v="1560"/>
    <n v="1900"/>
    <n v="30400"/>
  </r>
  <r>
    <x v="9"/>
    <x v="2"/>
    <x v="8"/>
    <x v="3"/>
    <n v="78"/>
    <s v="Deseado"/>
    <n v="78014"/>
    <n v="-46436049"/>
    <n v="-67514904"/>
    <x v="5"/>
    <x v="0"/>
    <x v="3"/>
    <n v="1560"/>
    <n v="2300"/>
    <n v="36800"/>
  </r>
  <r>
    <x v="10"/>
    <x v="1"/>
    <x v="1"/>
    <x v="1"/>
    <n v="94"/>
    <s v="Ushuaia"/>
    <n v="94015"/>
    <n v="-54808106"/>
    <n v="-68304301"/>
    <x v="5"/>
    <x v="0"/>
    <x v="3"/>
    <n v="1568"/>
    <n v="2300"/>
    <n v="36800"/>
  </r>
  <r>
    <x v="4"/>
    <x v="0"/>
    <x v="0"/>
    <x v="0"/>
    <n v="6"/>
    <s v="General Pueyrredon"/>
    <n v="6357"/>
    <n v="-3804915"/>
    <n v="-57536848"/>
    <x v="29"/>
    <x v="0"/>
    <x v="0"/>
    <n v="1569"/>
    <n v="2500"/>
    <n v="40000"/>
  </r>
  <r>
    <x v="1"/>
    <x v="3"/>
    <x v="15"/>
    <x v="0"/>
    <n v="6"/>
    <s v="Coronel de Marina Leonardo Rosales"/>
    <n v="6182"/>
    <n v="-3889977"/>
    <n v="-62079012"/>
    <x v="0"/>
    <x v="0"/>
    <x v="0"/>
    <n v="1575"/>
    <n v="1890"/>
    <n v="30240"/>
  </r>
  <r>
    <x v="6"/>
    <x v="2"/>
    <x v="0"/>
    <x v="0"/>
    <n v="6"/>
    <s v="General Pueyrredon"/>
    <n v="6357"/>
    <n v="-3804915"/>
    <n v="-57536848"/>
    <x v="40"/>
    <x v="0"/>
    <x v="0"/>
    <n v="1578"/>
    <n v="2200"/>
    <n v="35200"/>
  </r>
  <r>
    <x v="10"/>
    <x v="2"/>
    <x v="12"/>
    <x v="0"/>
    <n v="6"/>
    <s v="La Costa"/>
    <n v="6420"/>
    <n v="-36342328"/>
    <n v="-56746143"/>
    <x v="41"/>
    <x v="0"/>
    <x v="4"/>
    <n v="1581"/>
    <n v="2100"/>
    <n v="33600"/>
  </r>
  <r>
    <x v="0"/>
    <x v="2"/>
    <x v="6"/>
    <x v="0"/>
    <n v="6"/>
    <s v="General Lavalle"/>
    <n v="6336"/>
    <n v="-36398453"/>
    <n v="-56946467"/>
    <x v="32"/>
    <x v="0"/>
    <x v="4"/>
    <n v="1584"/>
    <n v="2500"/>
    <n v="40000"/>
  </r>
  <r>
    <x v="6"/>
    <x v="3"/>
    <x v="0"/>
    <x v="0"/>
    <n v="6"/>
    <s v="General Pueyrredon"/>
    <n v="6357"/>
    <n v="-3804915"/>
    <n v="-57536848"/>
    <x v="42"/>
    <x v="0"/>
    <x v="4"/>
    <n v="1586"/>
    <n v="2300"/>
    <n v="36800"/>
  </r>
  <r>
    <x v="4"/>
    <x v="3"/>
    <x v="3"/>
    <x v="2"/>
    <n v="62"/>
    <s v="San Antonio"/>
    <n v="62077"/>
    <n v="-40725698"/>
    <n v="-64934194"/>
    <x v="29"/>
    <x v="0"/>
    <x v="0"/>
    <n v="1590"/>
    <n v="2500"/>
    <n v="40000"/>
  </r>
  <r>
    <x v="10"/>
    <x v="6"/>
    <x v="9"/>
    <x v="4"/>
    <n v="26"/>
    <s v="Biedma"/>
    <n v="26007"/>
    <n v="-42723398"/>
    <n v="-6503362"/>
    <x v="25"/>
    <x v="1"/>
    <x v="8"/>
    <n v="1591"/>
    <n v="3299"/>
    <n v="52784"/>
  </r>
  <r>
    <x v="8"/>
    <x v="0"/>
    <x v="0"/>
    <x v="0"/>
    <n v="6"/>
    <s v="General Pueyrredon"/>
    <n v="6357"/>
    <n v="-3804915"/>
    <n v="-57536848"/>
    <x v="3"/>
    <x v="0"/>
    <x v="0"/>
    <n v="1591"/>
    <n v="2180"/>
    <n v="34880"/>
  </r>
  <r>
    <x v="0"/>
    <x v="3"/>
    <x v="6"/>
    <x v="0"/>
    <n v="6"/>
    <s v="General Lavalle"/>
    <n v="6336"/>
    <n v="-36398453"/>
    <n v="-56946467"/>
    <x v="32"/>
    <x v="0"/>
    <x v="4"/>
    <n v="1598"/>
    <n v="2500"/>
    <n v="40000"/>
  </r>
  <r>
    <x v="4"/>
    <x v="3"/>
    <x v="6"/>
    <x v="0"/>
    <n v="6"/>
    <s v="General Lavalle"/>
    <n v="6336"/>
    <n v="-36398453"/>
    <n v="-56946467"/>
    <x v="35"/>
    <x v="0"/>
    <x v="0"/>
    <n v="1599"/>
    <n v="2200"/>
    <n v="35200"/>
  </r>
  <r>
    <x v="6"/>
    <x v="1"/>
    <x v="0"/>
    <x v="0"/>
    <n v="6"/>
    <s v="General Pueyrredon"/>
    <n v="6357"/>
    <n v="-3804915"/>
    <n v="-57536848"/>
    <x v="57"/>
    <x v="0"/>
    <x v="0"/>
    <n v="1607"/>
    <n v="1900"/>
    <n v="30400"/>
  </r>
  <r>
    <x v="8"/>
    <x v="2"/>
    <x v="2"/>
    <x v="0"/>
    <n v="6"/>
    <s v="Necochea"/>
    <n v="6581"/>
    <n v="-38576184"/>
    <n v="-58701949"/>
    <x v="24"/>
    <x v="0"/>
    <x v="0"/>
    <n v="1615"/>
    <n v="2910"/>
    <n v="46560"/>
  </r>
  <r>
    <x v="10"/>
    <x v="3"/>
    <x v="13"/>
    <x v="4"/>
    <n v="26"/>
    <s v="Rawson"/>
    <n v="26077"/>
    <n v="-43336741"/>
    <n v="-65061964"/>
    <x v="15"/>
    <x v="2"/>
    <x v="6"/>
    <n v="1617"/>
    <n v="3000"/>
    <n v="48000"/>
  </r>
  <r>
    <x v="5"/>
    <x v="1"/>
    <x v="1"/>
    <x v="1"/>
    <n v="94"/>
    <s v="Ushuaia"/>
    <n v="94015"/>
    <n v="-54808106"/>
    <n v="-68304301"/>
    <x v="55"/>
    <x v="0"/>
    <x v="12"/>
    <n v="1620"/>
    <n v="2300"/>
    <n v="36800"/>
  </r>
  <r>
    <x v="9"/>
    <x v="2"/>
    <x v="4"/>
    <x v="0"/>
    <n v="6"/>
    <s v="sin especificar"/>
    <n v="6999"/>
    <m/>
    <n v="0"/>
    <x v="41"/>
    <x v="0"/>
    <x v="4"/>
    <n v="1620"/>
    <n v="2100"/>
    <n v="33600"/>
  </r>
  <r>
    <x v="9"/>
    <x v="2"/>
    <x v="4"/>
    <x v="0"/>
    <n v="6"/>
    <s v="sin especificar"/>
    <n v="6999"/>
    <m/>
    <n v="0"/>
    <x v="23"/>
    <x v="0"/>
    <x v="7"/>
    <n v="1620"/>
    <n v="3900"/>
    <n v="62400"/>
  </r>
  <r>
    <x v="2"/>
    <x v="2"/>
    <x v="11"/>
    <x v="0"/>
    <n v="6"/>
    <s v="Castelli"/>
    <n v="6168"/>
    <n v="-35745949"/>
    <n v="-57380561"/>
    <x v="4"/>
    <x v="0"/>
    <x v="0"/>
    <n v="1625"/>
    <n v="2200"/>
    <n v="35200"/>
  </r>
  <r>
    <x v="10"/>
    <x v="1"/>
    <x v="1"/>
    <x v="1"/>
    <n v="94"/>
    <s v="Ushuaia"/>
    <n v="94015"/>
    <n v="-54808106"/>
    <n v="-68304301"/>
    <x v="30"/>
    <x v="0"/>
    <x v="0"/>
    <n v="1634"/>
    <n v="2500"/>
    <n v="40000"/>
  </r>
  <r>
    <x v="4"/>
    <x v="3"/>
    <x v="3"/>
    <x v="2"/>
    <n v="62"/>
    <s v="San Antonio"/>
    <n v="62077"/>
    <n v="-40725698"/>
    <n v="-64934194"/>
    <x v="3"/>
    <x v="0"/>
    <x v="0"/>
    <n v="1645"/>
    <n v="2180"/>
    <n v="34880"/>
  </r>
  <r>
    <x v="2"/>
    <x v="3"/>
    <x v="0"/>
    <x v="0"/>
    <n v="6"/>
    <s v="General Pueyrredon"/>
    <n v="6357"/>
    <n v="-3804915"/>
    <n v="-57536848"/>
    <x v="11"/>
    <x v="0"/>
    <x v="0"/>
    <n v="1650"/>
    <n v="1599"/>
    <n v="25584"/>
  </r>
  <r>
    <x v="6"/>
    <x v="1"/>
    <x v="5"/>
    <x v="3"/>
    <n v="78"/>
    <s v="Deseado"/>
    <n v="78014"/>
    <n v="-47753106"/>
    <n v="-65911745"/>
    <x v="74"/>
    <x v="0"/>
    <x v="0"/>
    <n v="1650"/>
    <n v="1800"/>
    <n v="28800"/>
  </r>
  <r>
    <x v="4"/>
    <x v="3"/>
    <x v="0"/>
    <x v="0"/>
    <n v="6"/>
    <s v="General Pueyrredon"/>
    <n v="6357"/>
    <n v="-3804915"/>
    <n v="-57536848"/>
    <x v="51"/>
    <x v="0"/>
    <x v="4"/>
    <n v="1650"/>
    <n v="2300"/>
    <n v="36800"/>
  </r>
  <r>
    <x v="2"/>
    <x v="3"/>
    <x v="6"/>
    <x v="0"/>
    <n v="6"/>
    <s v="General Lavalle"/>
    <n v="6336"/>
    <n v="-36398453"/>
    <n v="-56946467"/>
    <x v="42"/>
    <x v="0"/>
    <x v="4"/>
    <n v="1656"/>
    <n v="2300"/>
    <n v="36800"/>
  </r>
  <r>
    <x v="4"/>
    <x v="2"/>
    <x v="6"/>
    <x v="0"/>
    <n v="6"/>
    <s v="General Lavalle"/>
    <n v="6336"/>
    <n v="-36398453"/>
    <n v="-56946467"/>
    <x v="66"/>
    <x v="0"/>
    <x v="0"/>
    <n v="1663"/>
    <n v="2780"/>
    <n v="44480"/>
  </r>
  <r>
    <x v="8"/>
    <x v="2"/>
    <x v="0"/>
    <x v="0"/>
    <n v="6"/>
    <s v="General Pueyrredon"/>
    <n v="6357"/>
    <n v="-3804915"/>
    <n v="-57536848"/>
    <x v="37"/>
    <x v="1"/>
    <x v="0"/>
    <n v="1667"/>
    <n v="3150"/>
    <n v="50400"/>
  </r>
  <r>
    <x v="10"/>
    <x v="2"/>
    <x v="12"/>
    <x v="0"/>
    <n v="6"/>
    <s v="La Costa"/>
    <n v="6420"/>
    <n v="-36342328"/>
    <n v="-56746143"/>
    <x v="18"/>
    <x v="0"/>
    <x v="4"/>
    <n v="1670"/>
    <n v="3190"/>
    <n v="51040"/>
  </r>
  <r>
    <x v="4"/>
    <x v="1"/>
    <x v="1"/>
    <x v="1"/>
    <n v="94"/>
    <s v="Ushuaia"/>
    <n v="94015"/>
    <n v="-54808106"/>
    <n v="-68304301"/>
    <x v="21"/>
    <x v="0"/>
    <x v="0"/>
    <n v="1672"/>
    <n v="2800"/>
    <n v="44800"/>
  </r>
  <r>
    <x v="3"/>
    <x v="3"/>
    <x v="0"/>
    <x v="0"/>
    <n v="6"/>
    <s v="General Pueyrredon"/>
    <n v="6357"/>
    <n v="-3804915"/>
    <n v="-57536848"/>
    <x v="38"/>
    <x v="0"/>
    <x v="0"/>
    <n v="1680"/>
    <n v="3000"/>
    <n v="48000"/>
  </r>
  <r>
    <x v="2"/>
    <x v="2"/>
    <x v="0"/>
    <x v="0"/>
    <n v="6"/>
    <s v="General Pueyrredon"/>
    <n v="6357"/>
    <n v="-3804915"/>
    <n v="-57536848"/>
    <x v="43"/>
    <x v="0"/>
    <x v="0"/>
    <n v="1683"/>
    <n v="4500"/>
    <n v="72000"/>
  </r>
  <r>
    <x v="0"/>
    <x v="0"/>
    <x v="8"/>
    <x v="3"/>
    <n v="78"/>
    <s v="Deseado"/>
    <n v="78014"/>
    <n v="-46436049"/>
    <n v="-67514904"/>
    <x v="5"/>
    <x v="0"/>
    <x v="3"/>
    <n v="1700"/>
    <n v="2300"/>
    <n v="36800"/>
  </r>
  <r>
    <x v="2"/>
    <x v="2"/>
    <x v="0"/>
    <x v="0"/>
    <n v="6"/>
    <s v="General Pueyrredon"/>
    <n v="6357"/>
    <n v="-3804915"/>
    <n v="-57536848"/>
    <x v="34"/>
    <x v="0"/>
    <x v="4"/>
    <n v="1703"/>
    <n v="1800"/>
    <n v="28800"/>
  </r>
  <r>
    <x v="8"/>
    <x v="2"/>
    <x v="0"/>
    <x v="0"/>
    <n v="6"/>
    <s v="General Pueyrredon"/>
    <n v="6357"/>
    <n v="-3804915"/>
    <n v="-57536848"/>
    <x v="56"/>
    <x v="0"/>
    <x v="4"/>
    <n v="1708"/>
    <n v="1890"/>
    <n v="30240"/>
  </r>
  <r>
    <x v="4"/>
    <x v="0"/>
    <x v="5"/>
    <x v="3"/>
    <n v="78"/>
    <s v="Deseado"/>
    <n v="78014"/>
    <n v="-47753106"/>
    <n v="-65911745"/>
    <x v="5"/>
    <x v="0"/>
    <x v="3"/>
    <n v="1715"/>
    <n v="2300"/>
    <n v="36800"/>
  </r>
  <r>
    <x v="6"/>
    <x v="1"/>
    <x v="1"/>
    <x v="1"/>
    <n v="94"/>
    <s v="Ushuaia"/>
    <n v="94015"/>
    <n v="-54808106"/>
    <n v="-68304301"/>
    <x v="55"/>
    <x v="0"/>
    <x v="12"/>
    <n v="1716"/>
    <n v="2300"/>
    <n v="36800"/>
  </r>
  <r>
    <x v="0"/>
    <x v="1"/>
    <x v="1"/>
    <x v="1"/>
    <n v="94"/>
    <s v="Ushuaia"/>
    <n v="94015"/>
    <n v="-54808106"/>
    <n v="-68304301"/>
    <x v="55"/>
    <x v="0"/>
    <x v="12"/>
    <n v="1726"/>
    <n v="2300"/>
    <n v="36800"/>
  </r>
  <r>
    <x v="8"/>
    <x v="2"/>
    <x v="11"/>
    <x v="0"/>
    <n v="6"/>
    <s v="Castelli"/>
    <n v="6168"/>
    <n v="-35745949"/>
    <n v="-57380561"/>
    <x v="9"/>
    <x v="0"/>
    <x v="4"/>
    <n v="1728"/>
    <n v="2500"/>
    <n v="40000"/>
  </r>
  <r>
    <x v="5"/>
    <x v="0"/>
    <x v="0"/>
    <x v="0"/>
    <n v="6"/>
    <s v="General Pueyrredon"/>
    <n v="6357"/>
    <n v="-3804915"/>
    <n v="-57536848"/>
    <x v="21"/>
    <x v="0"/>
    <x v="0"/>
    <n v="1730"/>
    <n v="2800"/>
    <n v="44800"/>
  </r>
  <r>
    <x v="2"/>
    <x v="4"/>
    <x v="1"/>
    <x v="1"/>
    <n v="94"/>
    <s v="Ushuaia"/>
    <n v="94015"/>
    <n v="-54808106"/>
    <n v="-68304301"/>
    <x v="13"/>
    <x v="2"/>
    <x v="5"/>
    <n v="1733"/>
    <n v="2890"/>
    <n v="46240"/>
  </r>
  <r>
    <x v="5"/>
    <x v="2"/>
    <x v="2"/>
    <x v="0"/>
    <n v="6"/>
    <s v="Necochea"/>
    <n v="6581"/>
    <n v="-38576184"/>
    <n v="-58701949"/>
    <x v="24"/>
    <x v="0"/>
    <x v="0"/>
    <n v="1734"/>
    <n v="2910"/>
    <n v="46560"/>
  </r>
  <r>
    <x v="1"/>
    <x v="3"/>
    <x v="0"/>
    <x v="0"/>
    <n v="6"/>
    <s v="General Pueyrredon"/>
    <n v="6357"/>
    <n v="-3804915"/>
    <n v="-57536848"/>
    <x v="23"/>
    <x v="0"/>
    <x v="7"/>
    <n v="1735"/>
    <n v="3900"/>
    <n v="62400"/>
  </r>
  <r>
    <x v="1"/>
    <x v="3"/>
    <x v="0"/>
    <x v="0"/>
    <n v="6"/>
    <s v="General Pueyrredon"/>
    <n v="6357"/>
    <n v="-3804915"/>
    <n v="-57536848"/>
    <x v="23"/>
    <x v="0"/>
    <x v="7"/>
    <n v="1744"/>
    <n v="3900"/>
    <n v="62400"/>
  </r>
  <r>
    <x v="7"/>
    <x v="2"/>
    <x v="6"/>
    <x v="0"/>
    <n v="6"/>
    <s v="General Lavalle"/>
    <n v="6336"/>
    <n v="-36398453"/>
    <n v="-56946467"/>
    <x v="20"/>
    <x v="0"/>
    <x v="4"/>
    <n v="1750"/>
    <n v="1999"/>
    <n v="31984"/>
  </r>
  <r>
    <x v="5"/>
    <x v="0"/>
    <x v="0"/>
    <x v="0"/>
    <n v="6"/>
    <s v="General Pueyrredon"/>
    <n v="6357"/>
    <n v="-3804915"/>
    <n v="-57536848"/>
    <x v="5"/>
    <x v="0"/>
    <x v="3"/>
    <n v="1760"/>
    <n v="2300"/>
    <n v="36800"/>
  </r>
  <r>
    <x v="5"/>
    <x v="2"/>
    <x v="3"/>
    <x v="2"/>
    <n v="62"/>
    <s v="San Antonio"/>
    <n v="62077"/>
    <n v="-40725698"/>
    <n v="-64934194"/>
    <x v="29"/>
    <x v="0"/>
    <x v="0"/>
    <n v="1760"/>
    <n v="2500"/>
    <n v="40000"/>
  </r>
  <r>
    <x v="10"/>
    <x v="3"/>
    <x v="0"/>
    <x v="0"/>
    <n v="6"/>
    <s v="General Pueyrredon"/>
    <n v="6357"/>
    <n v="-3804915"/>
    <n v="-57536848"/>
    <x v="25"/>
    <x v="1"/>
    <x v="8"/>
    <n v="1766"/>
    <n v="3299"/>
    <n v="52784"/>
  </r>
  <r>
    <x v="2"/>
    <x v="0"/>
    <x v="0"/>
    <x v="0"/>
    <n v="6"/>
    <s v="General Pueyrredon"/>
    <n v="6357"/>
    <n v="-3804915"/>
    <n v="-57536848"/>
    <x v="0"/>
    <x v="0"/>
    <x v="0"/>
    <n v="1776"/>
    <n v="1890"/>
    <n v="30240"/>
  </r>
  <r>
    <x v="4"/>
    <x v="2"/>
    <x v="0"/>
    <x v="0"/>
    <n v="6"/>
    <s v="General Pueyrredon"/>
    <n v="6357"/>
    <n v="-3804915"/>
    <n v="-57536848"/>
    <x v="9"/>
    <x v="0"/>
    <x v="4"/>
    <n v="1784"/>
    <n v="2500"/>
    <n v="40000"/>
  </r>
  <r>
    <x v="8"/>
    <x v="2"/>
    <x v="2"/>
    <x v="0"/>
    <n v="6"/>
    <s v="Necochea"/>
    <n v="6581"/>
    <n v="-38576184"/>
    <n v="-58701949"/>
    <x v="50"/>
    <x v="0"/>
    <x v="4"/>
    <n v="1790"/>
    <n v="2900"/>
    <n v="46400"/>
  </r>
  <r>
    <x v="6"/>
    <x v="0"/>
    <x v="0"/>
    <x v="0"/>
    <n v="6"/>
    <s v="General Pueyrredon"/>
    <n v="6357"/>
    <n v="-3804915"/>
    <n v="-57536848"/>
    <x v="3"/>
    <x v="0"/>
    <x v="0"/>
    <n v="1799"/>
    <n v="2180"/>
    <n v="34880"/>
  </r>
  <r>
    <x v="4"/>
    <x v="3"/>
    <x v="3"/>
    <x v="2"/>
    <n v="62"/>
    <s v="San Antonio"/>
    <n v="62077"/>
    <n v="-40725698"/>
    <n v="-64934194"/>
    <x v="43"/>
    <x v="0"/>
    <x v="0"/>
    <n v="1799"/>
    <n v="4500"/>
    <n v="72000"/>
  </r>
  <r>
    <x v="2"/>
    <x v="0"/>
    <x v="0"/>
    <x v="0"/>
    <n v="6"/>
    <s v="General Pueyrredon"/>
    <n v="6357"/>
    <n v="-3804915"/>
    <n v="-57536848"/>
    <x v="5"/>
    <x v="0"/>
    <x v="3"/>
    <n v="1800"/>
    <n v="2300"/>
    <n v="36800"/>
  </r>
  <r>
    <x v="5"/>
    <x v="3"/>
    <x v="0"/>
    <x v="0"/>
    <n v="6"/>
    <s v="General Pueyrredon"/>
    <n v="6357"/>
    <n v="-3804915"/>
    <n v="-57536848"/>
    <x v="56"/>
    <x v="0"/>
    <x v="4"/>
    <n v="1811"/>
    <n v="1890"/>
    <n v="30240"/>
  </r>
  <r>
    <x v="5"/>
    <x v="6"/>
    <x v="15"/>
    <x v="0"/>
    <n v="6"/>
    <s v="Coronel de Marina Leonardo Rosales"/>
    <n v="6182"/>
    <n v="-3889977"/>
    <n v="-62079012"/>
    <x v="25"/>
    <x v="1"/>
    <x v="8"/>
    <n v="1812"/>
    <n v="3299"/>
    <n v="52784"/>
  </r>
  <r>
    <x v="7"/>
    <x v="0"/>
    <x v="0"/>
    <x v="0"/>
    <n v="6"/>
    <s v="General Pueyrredon"/>
    <n v="6357"/>
    <n v="-3804915"/>
    <n v="-57536848"/>
    <x v="0"/>
    <x v="0"/>
    <x v="0"/>
    <n v="1822"/>
    <n v="1890"/>
    <n v="30240"/>
  </r>
  <r>
    <x v="6"/>
    <x v="5"/>
    <x v="4"/>
    <x v="0"/>
    <n v="6"/>
    <s v="sin especificar"/>
    <n v="6999"/>
    <m/>
    <n v="0"/>
    <x v="15"/>
    <x v="2"/>
    <x v="6"/>
    <n v="1827"/>
    <n v="3000"/>
    <n v="48000"/>
  </r>
  <r>
    <x v="6"/>
    <x v="1"/>
    <x v="5"/>
    <x v="3"/>
    <n v="78"/>
    <s v="Deseado"/>
    <n v="78014"/>
    <n v="-47753106"/>
    <n v="-65911745"/>
    <x v="14"/>
    <x v="0"/>
    <x v="0"/>
    <n v="1830"/>
    <n v="2900"/>
    <n v="46400"/>
  </r>
  <r>
    <x v="6"/>
    <x v="6"/>
    <x v="5"/>
    <x v="3"/>
    <n v="78"/>
    <s v="Deseado"/>
    <n v="78014"/>
    <n v="-47753106"/>
    <n v="-65911745"/>
    <x v="25"/>
    <x v="1"/>
    <x v="8"/>
    <n v="1830"/>
    <n v="3299"/>
    <n v="52784"/>
  </r>
  <r>
    <x v="5"/>
    <x v="2"/>
    <x v="4"/>
    <x v="0"/>
    <n v="6"/>
    <s v="sin especificar"/>
    <n v="6999"/>
    <m/>
    <n v="0"/>
    <x v="24"/>
    <x v="0"/>
    <x v="0"/>
    <n v="1832"/>
    <n v="2910"/>
    <n v="46560"/>
  </r>
  <r>
    <x v="4"/>
    <x v="1"/>
    <x v="9"/>
    <x v="4"/>
    <n v="26"/>
    <s v="Biedma"/>
    <n v="26007"/>
    <n v="-42723398"/>
    <n v="-6503362"/>
    <x v="37"/>
    <x v="1"/>
    <x v="0"/>
    <n v="1842"/>
    <n v="3150"/>
    <n v="50400"/>
  </r>
  <r>
    <x v="0"/>
    <x v="3"/>
    <x v="12"/>
    <x v="0"/>
    <n v="6"/>
    <s v="La Costa"/>
    <n v="6420"/>
    <n v="-36342328"/>
    <n v="-56746143"/>
    <x v="12"/>
    <x v="0"/>
    <x v="0"/>
    <n v="1842"/>
    <n v="2100"/>
    <n v="33600"/>
  </r>
  <r>
    <x v="2"/>
    <x v="3"/>
    <x v="0"/>
    <x v="0"/>
    <n v="6"/>
    <s v="General Pueyrredon"/>
    <n v="6357"/>
    <n v="-3804915"/>
    <n v="-57536848"/>
    <x v="5"/>
    <x v="0"/>
    <x v="3"/>
    <n v="1846"/>
    <n v="2300"/>
    <n v="36800"/>
  </r>
  <r>
    <x v="5"/>
    <x v="2"/>
    <x v="0"/>
    <x v="0"/>
    <n v="6"/>
    <s v="General Pueyrredon"/>
    <n v="6357"/>
    <n v="-3804915"/>
    <n v="-57536848"/>
    <x v="40"/>
    <x v="0"/>
    <x v="0"/>
    <n v="1858"/>
    <n v="2200"/>
    <n v="35200"/>
  </r>
  <r>
    <x v="7"/>
    <x v="2"/>
    <x v="0"/>
    <x v="0"/>
    <n v="6"/>
    <s v="General Pueyrredon"/>
    <n v="6357"/>
    <n v="-3804915"/>
    <n v="-57536848"/>
    <x v="48"/>
    <x v="0"/>
    <x v="0"/>
    <n v="1868"/>
    <n v="3980"/>
    <n v="63680"/>
  </r>
  <r>
    <x v="0"/>
    <x v="2"/>
    <x v="0"/>
    <x v="0"/>
    <n v="6"/>
    <s v="General Pueyrredon"/>
    <n v="6357"/>
    <n v="-3804915"/>
    <n v="-57536848"/>
    <x v="0"/>
    <x v="0"/>
    <x v="0"/>
    <n v="1869"/>
    <n v="1890"/>
    <n v="30240"/>
  </r>
  <r>
    <x v="4"/>
    <x v="0"/>
    <x v="0"/>
    <x v="0"/>
    <n v="6"/>
    <s v="General Pueyrredon"/>
    <n v="6357"/>
    <n v="-3804915"/>
    <n v="-57536848"/>
    <x v="29"/>
    <x v="0"/>
    <x v="0"/>
    <n v="1878"/>
    <n v="2500"/>
    <n v="40000"/>
  </r>
  <r>
    <x v="5"/>
    <x v="2"/>
    <x v="0"/>
    <x v="0"/>
    <n v="6"/>
    <s v="General Pueyrredon"/>
    <n v="6357"/>
    <n v="-3804915"/>
    <n v="-57536848"/>
    <x v="23"/>
    <x v="0"/>
    <x v="7"/>
    <n v="1881"/>
    <n v="3900"/>
    <n v="62400"/>
  </r>
  <r>
    <x v="2"/>
    <x v="2"/>
    <x v="4"/>
    <x v="0"/>
    <n v="6"/>
    <s v="sin especificar"/>
    <n v="6999"/>
    <m/>
    <n v="0"/>
    <x v="41"/>
    <x v="0"/>
    <x v="4"/>
    <n v="1886"/>
    <n v="2100"/>
    <n v="33600"/>
  </r>
  <r>
    <x v="1"/>
    <x v="0"/>
    <x v="0"/>
    <x v="0"/>
    <n v="6"/>
    <s v="General Pueyrredon"/>
    <n v="6357"/>
    <n v="-3804915"/>
    <n v="-57536848"/>
    <x v="10"/>
    <x v="0"/>
    <x v="0"/>
    <n v="1887"/>
    <n v="2100"/>
    <n v="33600"/>
  </r>
  <r>
    <x v="10"/>
    <x v="2"/>
    <x v="3"/>
    <x v="2"/>
    <n v="62"/>
    <s v="San Antonio"/>
    <n v="62077"/>
    <n v="-40725698"/>
    <n v="-64934194"/>
    <x v="43"/>
    <x v="0"/>
    <x v="0"/>
    <n v="1888"/>
    <n v="4500"/>
    <n v="72000"/>
  </r>
  <r>
    <x v="7"/>
    <x v="3"/>
    <x v="3"/>
    <x v="2"/>
    <n v="62"/>
    <s v="San Antonio"/>
    <n v="62077"/>
    <n v="-40725698"/>
    <n v="-64934194"/>
    <x v="23"/>
    <x v="0"/>
    <x v="7"/>
    <n v="1890"/>
    <n v="3900"/>
    <n v="62400"/>
  </r>
  <r>
    <x v="9"/>
    <x v="3"/>
    <x v="0"/>
    <x v="0"/>
    <n v="6"/>
    <s v="General Pueyrredon"/>
    <n v="6357"/>
    <n v="-3804915"/>
    <n v="-57536848"/>
    <x v="50"/>
    <x v="0"/>
    <x v="4"/>
    <n v="1890"/>
    <n v="2900"/>
    <n v="46400"/>
  </r>
  <r>
    <x v="0"/>
    <x v="0"/>
    <x v="0"/>
    <x v="0"/>
    <n v="6"/>
    <s v="General Pueyrredon"/>
    <n v="6357"/>
    <n v="-3804915"/>
    <n v="-57536848"/>
    <x v="49"/>
    <x v="0"/>
    <x v="0"/>
    <n v="1895"/>
    <n v="2100"/>
    <n v="33600"/>
  </r>
  <r>
    <x v="10"/>
    <x v="2"/>
    <x v="2"/>
    <x v="0"/>
    <n v="6"/>
    <s v="Necochea"/>
    <n v="6581"/>
    <n v="-38576184"/>
    <n v="-58701949"/>
    <x v="67"/>
    <x v="1"/>
    <x v="0"/>
    <n v="1915"/>
    <n v="4200"/>
    <n v="67200"/>
  </r>
  <r>
    <x v="8"/>
    <x v="5"/>
    <x v="4"/>
    <x v="0"/>
    <n v="6"/>
    <s v="sin especificar"/>
    <n v="6999"/>
    <m/>
    <n v="0"/>
    <x v="5"/>
    <x v="0"/>
    <x v="3"/>
    <n v="1915"/>
    <n v="2300"/>
    <n v="36800"/>
  </r>
  <r>
    <x v="2"/>
    <x v="3"/>
    <x v="0"/>
    <x v="0"/>
    <n v="6"/>
    <s v="General Pueyrredon"/>
    <n v="6357"/>
    <n v="-3804915"/>
    <n v="-57536848"/>
    <x v="33"/>
    <x v="2"/>
    <x v="0"/>
    <n v="1916"/>
    <n v="4300"/>
    <n v="68800"/>
  </r>
  <r>
    <x v="6"/>
    <x v="0"/>
    <x v="0"/>
    <x v="0"/>
    <n v="6"/>
    <s v="General Pueyrredon"/>
    <n v="6357"/>
    <n v="-3804915"/>
    <n v="-57536848"/>
    <x v="34"/>
    <x v="0"/>
    <x v="4"/>
    <n v="1917"/>
    <n v="1800"/>
    <n v="28800"/>
  </r>
  <r>
    <x v="6"/>
    <x v="3"/>
    <x v="6"/>
    <x v="0"/>
    <n v="6"/>
    <s v="General Lavalle"/>
    <n v="6336"/>
    <n v="-36398453"/>
    <n v="-56946467"/>
    <x v="12"/>
    <x v="0"/>
    <x v="0"/>
    <n v="1919"/>
    <n v="2100"/>
    <n v="33600"/>
  </r>
  <r>
    <x v="6"/>
    <x v="2"/>
    <x v="0"/>
    <x v="0"/>
    <n v="6"/>
    <s v="General Pueyrredon"/>
    <n v="6357"/>
    <n v="-3804915"/>
    <n v="-57536848"/>
    <x v="26"/>
    <x v="0"/>
    <x v="9"/>
    <n v="1921"/>
    <n v="2000"/>
    <n v="32000"/>
  </r>
  <r>
    <x v="8"/>
    <x v="2"/>
    <x v="0"/>
    <x v="0"/>
    <n v="6"/>
    <s v="General Pueyrredon"/>
    <n v="6357"/>
    <n v="-3804915"/>
    <n v="-57536848"/>
    <x v="7"/>
    <x v="0"/>
    <x v="0"/>
    <n v="1921"/>
    <n v="1900"/>
    <n v="30400"/>
  </r>
  <r>
    <x v="5"/>
    <x v="2"/>
    <x v="0"/>
    <x v="0"/>
    <n v="6"/>
    <s v="General Pueyrredon"/>
    <n v="6357"/>
    <n v="-3804915"/>
    <n v="-57536848"/>
    <x v="12"/>
    <x v="0"/>
    <x v="0"/>
    <n v="1922"/>
    <n v="2100"/>
    <n v="33600"/>
  </r>
  <r>
    <x v="4"/>
    <x v="3"/>
    <x v="6"/>
    <x v="0"/>
    <n v="6"/>
    <s v="General Lavalle"/>
    <n v="6336"/>
    <n v="-36398453"/>
    <n v="-56946467"/>
    <x v="7"/>
    <x v="0"/>
    <x v="0"/>
    <n v="1924"/>
    <n v="1900"/>
    <n v="30400"/>
  </r>
  <r>
    <x v="8"/>
    <x v="3"/>
    <x v="4"/>
    <x v="0"/>
    <n v="6"/>
    <s v="sin especificar"/>
    <n v="6999"/>
    <m/>
    <n v="0"/>
    <x v="45"/>
    <x v="0"/>
    <x v="4"/>
    <n v="1930"/>
    <n v="1500"/>
    <n v="24000"/>
  </r>
  <r>
    <x v="0"/>
    <x v="0"/>
    <x v="0"/>
    <x v="0"/>
    <n v="6"/>
    <s v="General Pueyrredon"/>
    <n v="6357"/>
    <n v="-3804915"/>
    <n v="-57536848"/>
    <x v="0"/>
    <x v="0"/>
    <x v="0"/>
    <n v="1952"/>
    <n v="1890"/>
    <n v="30240"/>
  </r>
  <r>
    <x v="5"/>
    <x v="1"/>
    <x v="0"/>
    <x v="0"/>
    <n v="6"/>
    <s v="General Pueyrredon"/>
    <n v="6357"/>
    <n v="-3804915"/>
    <n v="-57536848"/>
    <x v="19"/>
    <x v="0"/>
    <x v="0"/>
    <n v="1957"/>
    <n v="1980"/>
    <n v="31680"/>
  </r>
  <r>
    <x v="2"/>
    <x v="2"/>
    <x v="2"/>
    <x v="0"/>
    <n v="6"/>
    <s v="Necochea"/>
    <n v="6581"/>
    <n v="-38576184"/>
    <n v="-58701949"/>
    <x v="40"/>
    <x v="0"/>
    <x v="0"/>
    <n v="1976"/>
    <n v="2200"/>
    <n v="35200"/>
  </r>
  <r>
    <x v="7"/>
    <x v="4"/>
    <x v="9"/>
    <x v="4"/>
    <n v="26"/>
    <s v="Biedma"/>
    <n v="26007"/>
    <n v="-42723398"/>
    <n v="-6503362"/>
    <x v="13"/>
    <x v="2"/>
    <x v="5"/>
    <n v="2000"/>
    <n v="2890"/>
    <n v="46240"/>
  </r>
  <r>
    <x v="8"/>
    <x v="1"/>
    <x v="1"/>
    <x v="1"/>
    <n v="94"/>
    <s v="Ushuaia"/>
    <n v="94015"/>
    <n v="-54808106"/>
    <n v="-68304301"/>
    <x v="23"/>
    <x v="0"/>
    <x v="7"/>
    <n v="2000"/>
    <n v="3900"/>
    <n v="62400"/>
  </r>
  <r>
    <x v="9"/>
    <x v="2"/>
    <x v="12"/>
    <x v="0"/>
    <n v="6"/>
    <s v="La Costa"/>
    <n v="6420"/>
    <n v="-36342328"/>
    <n v="-56746143"/>
    <x v="41"/>
    <x v="0"/>
    <x v="4"/>
    <n v="2000"/>
    <n v="2100"/>
    <n v="33600"/>
  </r>
  <r>
    <x v="2"/>
    <x v="0"/>
    <x v="7"/>
    <x v="2"/>
    <n v="62"/>
    <s v="San Antonio"/>
    <n v="62077"/>
    <n v="-4079875"/>
    <n v="-64883536"/>
    <x v="5"/>
    <x v="0"/>
    <x v="3"/>
    <n v="2001"/>
    <n v="2300"/>
    <n v="36800"/>
  </r>
  <r>
    <x v="0"/>
    <x v="3"/>
    <x v="6"/>
    <x v="0"/>
    <n v="6"/>
    <s v="General Lavalle"/>
    <n v="6336"/>
    <n v="-36398453"/>
    <n v="-56946467"/>
    <x v="4"/>
    <x v="0"/>
    <x v="0"/>
    <n v="2002"/>
    <n v="2200"/>
    <n v="35200"/>
  </r>
  <r>
    <x v="9"/>
    <x v="2"/>
    <x v="12"/>
    <x v="0"/>
    <n v="6"/>
    <s v="La Costa"/>
    <n v="6420"/>
    <n v="-36342328"/>
    <n v="-56746143"/>
    <x v="9"/>
    <x v="0"/>
    <x v="4"/>
    <n v="2010"/>
    <n v="2500"/>
    <n v="40000"/>
  </r>
  <r>
    <x v="2"/>
    <x v="2"/>
    <x v="8"/>
    <x v="3"/>
    <n v="78"/>
    <s v="Deseado"/>
    <n v="78014"/>
    <n v="-46436049"/>
    <n v="-67514904"/>
    <x v="5"/>
    <x v="0"/>
    <x v="3"/>
    <n v="2014"/>
    <n v="2300"/>
    <n v="36800"/>
  </r>
  <r>
    <x v="7"/>
    <x v="1"/>
    <x v="9"/>
    <x v="4"/>
    <n v="26"/>
    <s v="Biedma"/>
    <n v="26007"/>
    <n v="-42723398"/>
    <n v="-6503362"/>
    <x v="26"/>
    <x v="0"/>
    <x v="9"/>
    <n v="2026"/>
    <n v="2000"/>
    <n v="32000"/>
  </r>
  <r>
    <x v="3"/>
    <x v="0"/>
    <x v="0"/>
    <x v="0"/>
    <n v="6"/>
    <s v="General Pueyrredon"/>
    <n v="6357"/>
    <n v="-3804915"/>
    <n v="-57536848"/>
    <x v="71"/>
    <x v="0"/>
    <x v="0"/>
    <n v="2030"/>
    <n v="3590"/>
    <n v="57440"/>
  </r>
  <r>
    <x v="6"/>
    <x v="2"/>
    <x v="2"/>
    <x v="0"/>
    <n v="6"/>
    <s v="Necochea"/>
    <n v="6581"/>
    <n v="-38576184"/>
    <n v="-58701949"/>
    <x v="29"/>
    <x v="0"/>
    <x v="0"/>
    <n v="2032"/>
    <n v="2500"/>
    <n v="40000"/>
  </r>
  <r>
    <x v="5"/>
    <x v="3"/>
    <x v="4"/>
    <x v="0"/>
    <n v="6"/>
    <s v="sin especificar"/>
    <n v="6999"/>
    <m/>
    <n v="0"/>
    <x v="23"/>
    <x v="0"/>
    <x v="7"/>
    <n v="2037"/>
    <n v="3900"/>
    <n v="62400"/>
  </r>
  <r>
    <x v="5"/>
    <x v="0"/>
    <x v="5"/>
    <x v="3"/>
    <n v="78"/>
    <s v="Deseado"/>
    <n v="78014"/>
    <n v="-47753106"/>
    <n v="-65911745"/>
    <x v="19"/>
    <x v="0"/>
    <x v="0"/>
    <n v="2040"/>
    <n v="1980"/>
    <n v="31680"/>
  </r>
  <r>
    <x v="6"/>
    <x v="0"/>
    <x v="0"/>
    <x v="0"/>
    <n v="6"/>
    <s v="General Pueyrredon"/>
    <n v="6357"/>
    <n v="-3804915"/>
    <n v="-57536848"/>
    <x v="14"/>
    <x v="0"/>
    <x v="0"/>
    <n v="2040"/>
    <n v="2900"/>
    <n v="46400"/>
  </r>
  <r>
    <x v="9"/>
    <x v="3"/>
    <x v="12"/>
    <x v="0"/>
    <n v="6"/>
    <s v="La Costa"/>
    <n v="6420"/>
    <n v="-36342328"/>
    <n v="-56746143"/>
    <x v="12"/>
    <x v="0"/>
    <x v="0"/>
    <n v="2040"/>
    <n v="2100"/>
    <n v="33600"/>
  </r>
  <r>
    <x v="8"/>
    <x v="2"/>
    <x v="4"/>
    <x v="0"/>
    <n v="6"/>
    <s v="sin especificar"/>
    <n v="6999"/>
    <m/>
    <n v="0"/>
    <x v="45"/>
    <x v="0"/>
    <x v="4"/>
    <n v="2042"/>
    <n v="1500"/>
    <n v="24000"/>
  </r>
  <r>
    <x v="7"/>
    <x v="5"/>
    <x v="9"/>
    <x v="4"/>
    <n v="26"/>
    <s v="Biedma"/>
    <n v="26007"/>
    <n v="-42723398"/>
    <n v="-6503362"/>
    <x v="15"/>
    <x v="2"/>
    <x v="6"/>
    <n v="2045"/>
    <n v="3000"/>
    <n v="48000"/>
  </r>
  <r>
    <x v="8"/>
    <x v="3"/>
    <x v="6"/>
    <x v="0"/>
    <n v="6"/>
    <s v="General Lavalle"/>
    <n v="6336"/>
    <n v="-36398453"/>
    <n v="-56946467"/>
    <x v="20"/>
    <x v="0"/>
    <x v="4"/>
    <n v="2049"/>
    <n v="1999"/>
    <n v="31984"/>
  </r>
  <r>
    <x v="9"/>
    <x v="1"/>
    <x v="9"/>
    <x v="4"/>
    <n v="26"/>
    <s v="Biedma"/>
    <n v="26007"/>
    <n v="-42723398"/>
    <n v="-6503362"/>
    <x v="19"/>
    <x v="0"/>
    <x v="0"/>
    <n v="2050"/>
    <n v="1980"/>
    <n v="31680"/>
  </r>
  <r>
    <x v="4"/>
    <x v="0"/>
    <x v="0"/>
    <x v="0"/>
    <n v="6"/>
    <s v="General Pueyrredon"/>
    <n v="6357"/>
    <n v="-3804915"/>
    <n v="-57536848"/>
    <x v="28"/>
    <x v="0"/>
    <x v="0"/>
    <n v="2054"/>
    <n v="2200"/>
    <n v="35200"/>
  </r>
  <r>
    <x v="4"/>
    <x v="1"/>
    <x v="9"/>
    <x v="4"/>
    <n v="26"/>
    <s v="Biedma"/>
    <n v="26007"/>
    <n v="-42723398"/>
    <n v="-6503362"/>
    <x v="25"/>
    <x v="1"/>
    <x v="8"/>
    <n v="2064"/>
    <n v="3299"/>
    <n v="52784"/>
  </r>
  <r>
    <x v="6"/>
    <x v="1"/>
    <x v="1"/>
    <x v="1"/>
    <n v="94"/>
    <s v="Ushuaia"/>
    <n v="94015"/>
    <n v="-54808106"/>
    <n v="-68304301"/>
    <x v="1"/>
    <x v="1"/>
    <x v="1"/>
    <n v="2070"/>
    <n v="2999"/>
    <n v="47984"/>
  </r>
  <r>
    <x v="4"/>
    <x v="2"/>
    <x v="3"/>
    <x v="2"/>
    <n v="62"/>
    <s v="San Antonio"/>
    <n v="62077"/>
    <n v="-40725698"/>
    <n v="-64934194"/>
    <x v="45"/>
    <x v="0"/>
    <x v="4"/>
    <n v="2096"/>
    <n v="1500"/>
    <n v="24000"/>
  </r>
  <r>
    <x v="8"/>
    <x v="3"/>
    <x v="10"/>
    <x v="4"/>
    <n v="26"/>
    <s v="Florentino Ameghino"/>
    <n v="26028"/>
    <n v="-44798941"/>
    <n v="-65709705"/>
    <x v="15"/>
    <x v="2"/>
    <x v="6"/>
    <n v="2097"/>
    <n v="3000"/>
    <n v="48000"/>
  </r>
  <r>
    <x v="4"/>
    <x v="3"/>
    <x v="11"/>
    <x v="0"/>
    <n v="6"/>
    <s v="Castelli"/>
    <n v="6168"/>
    <n v="-35745949"/>
    <n v="-57380561"/>
    <x v="12"/>
    <x v="0"/>
    <x v="0"/>
    <n v="2099"/>
    <n v="2100"/>
    <n v="33600"/>
  </r>
  <r>
    <x v="1"/>
    <x v="0"/>
    <x v="0"/>
    <x v="0"/>
    <n v="6"/>
    <s v="General Pueyrredon"/>
    <n v="6357"/>
    <n v="-3804915"/>
    <n v="-57536848"/>
    <x v="49"/>
    <x v="0"/>
    <x v="0"/>
    <n v="2115"/>
    <n v="2100"/>
    <n v="33600"/>
  </r>
  <r>
    <x v="8"/>
    <x v="3"/>
    <x v="0"/>
    <x v="0"/>
    <n v="6"/>
    <s v="General Pueyrredon"/>
    <n v="6357"/>
    <n v="-3804915"/>
    <n v="-57536848"/>
    <x v="11"/>
    <x v="0"/>
    <x v="0"/>
    <n v="2116"/>
    <n v="1599"/>
    <n v="25584"/>
  </r>
  <r>
    <x v="0"/>
    <x v="0"/>
    <x v="0"/>
    <x v="0"/>
    <n v="6"/>
    <s v="General Pueyrredon"/>
    <n v="6357"/>
    <n v="-3804915"/>
    <n v="-57536848"/>
    <x v="71"/>
    <x v="0"/>
    <x v="0"/>
    <n v="2120"/>
    <n v="3590"/>
    <n v="57440"/>
  </r>
  <r>
    <x v="1"/>
    <x v="0"/>
    <x v="8"/>
    <x v="3"/>
    <n v="78"/>
    <s v="Deseado"/>
    <n v="78014"/>
    <n v="-46436049"/>
    <n v="-67514904"/>
    <x v="5"/>
    <x v="0"/>
    <x v="3"/>
    <n v="2123"/>
    <n v="2300"/>
    <n v="36800"/>
  </r>
  <r>
    <x v="1"/>
    <x v="0"/>
    <x v="2"/>
    <x v="0"/>
    <n v="6"/>
    <s v="Necochea"/>
    <n v="6581"/>
    <n v="-38576184"/>
    <n v="-58701949"/>
    <x v="16"/>
    <x v="0"/>
    <x v="7"/>
    <n v="2126"/>
    <n v="3000"/>
    <n v="48000"/>
  </r>
  <r>
    <x v="8"/>
    <x v="2"/>
    <x v="2"/>
    <x v="0"/>
    <n v="6"/>
    <s v="Necochea"/>
    <n v="6581"/>
    <n v="-38576184"/>
    <n v="-58701949"/>
    <x v="7"/>
    <x v="0"/>
    <x v="0"/>
    <n v="2130"/>
    <n v="1900"/>
    <n v="30400"/>
  </r>
  <r>
    <x v="2"/>
    <x v="3"/>
    <x v="0"/>
    <x v="0"/>
    <n v="6"/>
    <s v="General Pueyrredon"/>
    <n v="6357"/>
    <n v="-3804915"/>
    <n v="-57536848"/>
    <x v="29"/>
    <x v="0"/>
    <x v="0"/>
    <n v="2134"/>
    <n v="2500"/>
    <n v="40000"/>
  </r>
  <r>
    <x v="10"/>
    <x v="2"/>
    <x v="2"/>
    <x v="0"/>
    <n v="6"/>
    <s v="Necochea"/>
    <n v="6581"/>
    <n v="-38576184"/>
    <n v="-58701949"/>
    <x v="50"/>
    <x v="0"/>
    <x v="4"/>
    <n v="2165"/>
    <n v="2900"/>
    <n v="46400"/>
  </r>
  <r>
    <x v="0"/>
    <x v="0"/>
    <x v="7"/>
    <x v="2"/>
    <n v="62"/>
    <s v="San Antonio"/>
    <n v="62077"/>
    <n v="-4079875"/>
    <n v="-64883536"/>
    <x v="5"/>
    <x v="0"/>
    <x v="3"/>
    <n v="2170"/>
    <n v="2300"/>
    <n v="36800"/>
  </r>
  <r>
    <x v="8"/>
    <x v="3"/>
    <x v="0"/>
    <x v="0"/>
    <n v="6"/>
    <s v="General Pueyrredon"/>
    <n v="6357"/>
    <n v="-3804915"/>
    <n v="-57536848"/>
    <x v="29"/>
    <x v="0"/>
    <x v="0"/>
    <n v="2175"/>
    <n v="2500"/>
    <n v="40000"/>
  </r>
  <r>
    <x v="4"/>
    <x v="2"/>
    <x v="3"/>
    <x v="2"/>
    <n v="62"/>
    <s v="San Antonio"/>
    <n v="62077"/>
    <n v="-40725698"/>
    <n v="-64934194"/>
    <x v="43"/>
    <x v="0"/>
    <x v="0"/>
    <n v="2176"/>
    <n v="4500"/>
    <n v="72000"/>
  </r>
  <r>
    <x v="0"/>
    <x v="2"/>
    <x v="15"/>
    <x v="0"/>
    <n v="6"/>
    <s v="Coronel de Marina Leonardo Rosales"/>
    <n v="6182"/>
    <n v="-3889977"/>
    <n v="-62079012"/>
    <x v="15"/>
    <x v="2"/>
    <x v="6"/>
    <n v="2179"/>
    <n v="3000"/>
    <n v="48000"/>
  </r>
  <r>
    <x v="6"/>
    <x v="0"/>
    <x v="0"/>
    <x v="0"/>
    <n v="6"/>
    <s v="General Pueyrredon"/>
    <n v="6357"/>
    <n v="-3804915"/>
    <n v="-57536848"/>
    <x v="49"/>
    <x v="0"/>
    <x v="0"/>
    <n v="2199"/>
    <n v="2100"/>
    <n v="33600"/>
  </r>
  <r>
    <x v="7"/>
    <x v="3"/>
    <x v="0"/>
    <x v="0"/>
    <n v="6"/>
    <s v="General Pueyrredon"/>
    <n v="6357"/>
    <n v="-3804915"/>
    <n v="-57536848"/>
    <x v="25"/>
    <x v="1"/>
    <x v="8"/>
    <n v="2199"/>
    <n v="3299"/>
    <n v="52784"/>
  </r>
  <r>
    <x v="9"/>
    <x v="2"/>
    <x v="6"/>
    <x v="0"/>
    <n v="6"/>
    <s v="General Lavalle"/>
    <n v="6336"/>
    <n v="-36398453"/>
    <n v="-56946467"/>
    <x v="4"/>
    <x v="0"/>
    <x v="0"/>
    <n v="2200"/>
    <n v="2200"/>
    <n v="35200"/>
  </r>
  <r>
    <x v="0"/>
    <x v="1"/>
    <x v="0"/>
    <x v="0"/>
    <n v="6"/>
    <s v="General Pueyrredon"/>
    <n v="6357"/>
    <n v="-3804915"/>
    <n v="-57536848"/>
    <x v="6"/>
    <x v="0"/>
    <x v="0"/>
    <n v="2200"/>
    <n v="2900"/>
    <n v="46400"/>
  </r>
  <r>
    <x v="6"/>
    <x v="3"/>
    <x v="3"/>
    <x v="2"/>
    <n v="62"/>
    <s v="San Antonio"/>
    <n v="62077"/>
    <n v="-40725698"/>
    <n v="-64934194"/>
    <x v="7"/>
    <x v="0"/>
    <x v="0"/>
    <n v="2214"/>
    <n v="1900"/>
    <n v="30400"/>
  </r>
  <r>
    <x v="8"/>
    <x v="2"/>
    <x v="11"/>
    <x v="0"/>
    <n v="6"/>
    <s v="Castelli"/>
    <n v="6168"/>
    <n v="-35745949"/>
    <n v="-57380561"/>
    <x v="34"/>
    <x v="0"/>
    <x v="4"/>
    <n v="2217"/>
    <n v="1800"/>
    <n v="28800"/>
  </r>
  <r>
    <x v="10"/>
    <x v="3"/>
    <x v="0"/>
    <x v="0"/>
    <n v="6"/>
    <s v="General Pueyrredon"/>
    <n v="6357"/>
    <n v="-3804915"/>
    <n v="-57536848"/>
    <x v="3"/>
    <x v="0"/>
    <x v="0"/>
    <n v="2220"/>
    <n v="2180"/>
    <n v="34880"/>
  </r>
  <r>
    <x v="2"/>
    <x v="3"/>
    <x v="0"/>
    <x v="0"/>
    <n v="6"/>
    <s v="General Pueyrredon"/>
    <n v="6357"/>
    <n v="-3804915"/>
    <n v="-57536848"/>
    <x v="12"/>
    <x v="0"/>
    <x v="0"/>
    <n v="2221"/>
    <n v="2100"/>
    <n v="33600"/>
  </r>
  <r>
    <x v="4"/>
    <x v="0"/>
    <x v="0"/>
    <x v="0"/>
    <n v="6"/>
    <s v="General Pueyrredon"/>
    <n v="6357"/>
    <n v="-3804915"/>
    <n v="-57536848"/>
    <x v="59"/>
    <x v="0"/>
    <x v="4"/>
    <n v="2227"/>
    <n v="2100"/>
    <n v="33600"/>
  </r>
  <r>
    <x v="0"/>
    <x v="3"/>
    <x v="6"/>
    <x v="0"/>
    <n v="6"/>
    <s v="General Lavalle"/>
    <n v="6336"/>
    <n v="-36398453"/>
    <n v="-56946467"/>
    <x v="47"/>
    <x v="0"/>
    <x v="0"/>
    <n v="2232"/>
    <n v="1900"/>
    <n v="30400"/>
  </r>
  <r>
    <x v="4"/>
    <x v="2"/>
    <x v="6"/>
    <x v="0"/>
    <n v="6"/>
    <s v="General Lavalle"/>
    <n v="6336"/>
    <n v="-36398453"/>
    <n v="-56946467"/>
    <x v="42"/>
    <x v="0"/>
    <x v="4"/>
    <n v="2240"/>
    <n v="2300"/>
    <n v="36800"/>
  </r>
  <r>
    <x v="7"/>
    <x v="1"/>
    <x v="1"/>
    <x v="1"/>
    <n v="94"/>
    <s v="Ushuaia"/>
    <n v="94015"/>
    <n v="-54808106"/>
    <n v="-68304301"/>
    <x v="5"/>
    <x v="0"/>
    <x v="3"/>
    <n v="2240"/>
    <n v="2300"/>
    <n v="36800"/>
  </r>
  <r>
    <x v="8"/>
    <x v="2"/>
    <x v="0"/>
    <x v="0"/>
    <n v="6"/>
    <s v="General Pueyrredon"/>
    <n v="6357"/>
    <n v="-3804915"/>
    <n v="-57536848"/>
    <x v="17"/>
    <x v="0"/>
    <x v="0"/>
    <n v="2245"/>
    <n v="1700"/>
    <n v="27200"/>
  </r>
  <r>
    <x v="7"/>
    <x v="2"/>
    <x v="0"/>
    <x v="0"/>
    <n v="6"/>
    <s v="General Pueyrredon"/>
    <n v="6357"/>
    <n v="-3804915"/>
    <n v="-57536848"/>
    <x v="12"/>
    <x v="0"/>
    <x v="0"/>
    <n v="2262"/>
    <n v="2100"/>
    <n v="33600"/>
  </r>
  <r>
    <x v="10"/>
    <x v="1"/>
    <x v="0"/>
    <x v="0"/>
    <n v="6"/>
    <s v="General Pueyrredon"/>
    <n v="6357"/>
    <n v="-3804915"/>
    <n v="-57536848"/>
    <x v="19"/>
    <x v="0"/>
    <x v="0"/>
    <n v="2262"/>
    <n v="1980"/>
    <n v="31680"/>
  </r>
  <r>
    <x v="10"/>
    <x v="1"/>
    <x v="1"/>
    <x v="1"/>
    <n v="94"/>
    <s v="Ushuaia"/>
    <n v="94015"/>
    <n v="-54808106"/>
    <n v="-68304301"/>
    <x v="23"/>
    <x v="0"/>
    <x v="7"/>
    <n v="2264"/>
    <n v="3900"/>
    <n v="62400"/>
  </r>
  <r>
    <x v="1"/>
    <x v="2"/>
    <x v="13"/>
    <x v="4"/>
    <n v="26"/>
    <s v="Rawson"/>
    <n v="26077"/>
    <n v="-43336741"/>
    <n v="-65061964"/>
    <x v="5"/>
    <x v="0"/>
    <x v="3"/>
    <n v="2265"/>
    <n v="2300"/>
    <n v="36800"/>
  </r>
  <r>
    <x v="0"/>
    <x v="5"/>
    <x v="8"/>
    <x v="3"/>
    <n v="78"/>
    <s v="Deseado"/>
    <n v="78014"/>
    <n v="-46436049"/>
    <n v="-67514904"/>
    <x v="15"/>
    <x v="2"/>
    <x v="6"/>
    <n v="2271"/>
    <n v="3000"/>
    <n v="48000"/>
  </r>
  <r>
    <x v="9"/>
    <x v="0"/>
    <x v="0"/>
    <x v="0"/>
    <n v="6"/>
    <s v="General Pueyrredon"/>
    <n v="6357"/>
    <n v="-3804915"/>
    <n v="-57536848"/>
    <x v="29"/>
    <x v="0"/>
    <x v="0"/>
    <n v="2272"/>
    <n v="2500"/>
    <n v="40000"/>
  </r>
  <r>
    <x v="6"/>
    <x v="2"/>
    <x v="2"/>
    <x v="0"/>
    <n v="6"/>
    <s v="Necochea"/>
    <n v="6581"/>
    <n v="-38576184"/>
    <n v="-58701949"/>
    <x v="37"/>
    <x v="1"/>
    <x v="0"/>
    <n v="2278"/>
    <n v="3150"/>
    <n v="50400"/>
  </r>
  <r>
    <x v="1"/>
    <x v="3"/>
    <x v="13"/>
    <x v="4"/>
    <n v="26"/>
    <s v="Rawson"/>
    <n v="26077"/>
    <n v="-43336741"/>
    <n v="-65061964"/>
    <x v="15"/>
    <x v="2"/>
    <x v="6"/>
    <n v="2280"/>
    <n v="3000"/>
    <n v="48000"/>
  </r>
  <r>
    <x v="0"/>
    <x v="2"/>
    <x v="4"/>
    <x v="0"/>
    <n v="6"/>
    <s v="sin especificar"/>
    <n v="6999"/>
    <m/>
    <n v="0"/>
    <x v="35"/>
    <x v="0"/>
    <x v="0"/>
    <n v="2280"/>
    <n v="2200"/>
    <n v="35200"/>
  </r>
  <r>
    <x v="2"/>
    <x v="0"/>
    <x v="0"/>
    <x v="0"/>
    <n v="6"/>
    <s v="General Pueyrredon"/>
    <n v="6357"/>
    <n v="-3804915"/>
    <n v="-57536848"/>
    <x v="21"/>
    <x v="0"/>
    <x v="0"/>
    <n v="2296"/>
    <n v="2800"/>
    <n v="44800"/>
  </r>
  <r>
    <x v="4"/>
    <x v="2"/>
    <x v="6"/>
    <x v="0"/>
    <n v="6"/>
    <s v="General Lavalle"/>
    <n v="6336"/>
    <n v="-36398453"/>
    <n v="-56946467"/>
    <x v="47"/>
    <x v="0"/>
    <x v="0"/>
    <n v="2305"/>
    <n v="1900"/>
    <n v="30400"/>
  </r>
  <r>
    <x v="9"/>
    <x v="2"/>
    <x v="0"/>
    <x v="0"/>
    <n v="6"/>
    <s v="General Pueyrredon"/>
    <n v="6357"/>
    <n v="-3804915"/>
    <n v="-57536848"/>
    <x v="12"/>
    <x v="0"/>
    <x v="0"/>
    <n v="2313"/>
    <n v="2100"/>
    <n v="33600"/>
  </r>
  <r>
    <x v="6"/>
    <x v="2"/>
    <x v="2"/>
    <x v="0"/>
    <n v="6"/>
    <s v="Necochea"/>
    <n v="6581"/>
    <n v="-38576184"/>
    <n v="-58701949"/>
    <x v="7"/>
    <x v="0"/>
    <x v="0"/>
    <n v="2315"/>
    <n v="1900"/>
    <n v="30400"/>
  </r>
  <r>
    <x v="9"/>
    <x v="0"/>
    <x v="0"/>
    <x v="0"/>
    <n v="6"/>
    <s v="General Pueyrredon"/>
    <n v="6357"/>
    <n v="-3804915"/>
    <n v="-57536848"/>
    <x v="24"/>
    <x v="0"/>
    <x v="0"/>
    <n v="2325"/>
    <n v="2910"/>
    <n v="46560"/>
  </r>
  <r>
    <x v="1"/>
    <x v="3"/>
    <x v="7"/>
    <x v="2"/>
    <n v="62"/>
    <s v="San Antonio"/>
    <n v="62077"/>
    <n v="-4079875"/>
    <n v="-64883536"/>
    <x v="29"/>
    <x v="0"/>
    <x v="0"/>
    <n v="2329"/>
    <n v="2500"/>
    <n v="40000"/>
  </r>
  <r>
    <x v="6"/>
    <x v="0"/>
    <x v="5"/>
    <x v="3"/>
    <n v="78"/>
    <s v="Deseado"/>
    <n v="78014"/>
    <n v="-47753106"/>
    <n v="-65911745"/>
    <x v="5"/>
    <x v="0"/>
    <x v="3"/>
    <n v="2330"/>
    <n v="2300"/>
    <n v="36800"/>
  </r>
  <r>
    <x v="6"/>
    <x v="3"/>
    <x v="9"/>
    <x v="4"/>
    <n v="26"/>
    <s v="Biedma"/>
    <n v="26007"/>
    <n v="-42723398"/>
    <n v="-6503362"/>
    <x v="15"/>
    <x v="2"/>
    <x v="6"/>
    <n v="2340"/>
    <n v="3000"/>
    <n v="48000"/>
  </r>
  <r>
    <x v="2"/>
    <x v="3"/>
    <x v="0"/>
    <x v="0"/>
    <n v="6"/>
    <s v="General Pueyrredon"/>
    <n v="6357"/>
    <n v="-3804915"/>
    <n v="-57536848"/>
    <x v="8"/>
    <x v="0"/>
    <x v="0"/>
    <n v="2343"/>
    <n v="1500"/>
    <n v="24000"/>
  </r>
  <r>
    <x v="6"/>
    <x v="2"/>
    <x v="6"/>
    <x v="0"/>
    <n v="6"/>
    <s v="General Lavalle"/>
    <n v="6336"/>
    <n v="-36398453"/>
    <n v="-56946467"/>
    <x v="12"/>
    <x v="0"/>
    <x v="0"/>
    <n v="2346"/>
    <n v="2100"/>
    <n v="33600"/>
  </r>
  <r>
    <x v="6"/>
    <x v="3"/>
    <x v="0"/>
    <x v="0"/>
    <n v="6"/>
    <s v="General Pueyrredon"/>
    <n v="6357"/>
    <n v="-3804915"/>
    <n v="-57536848"/>
    <x v="40"/>
    <x v="0"/>
    <x v="0"/>
    <n v="2352"/>
    <n v="2200"/>
    <n v="35200"/>
  </r>
  <r>
    <x v="8"/>
    <x v="3"/>
    <x v="0"/>
    <x v="0"/>
    <n v="6"/>
    <s v="General Pueyrredon"/>
    <n v="6357"/>
    <n v="-3804915"/>
    <n v="-57536848"/>
    <x v="12"/>
    <x v="0"/>
    <x v="0"/>
    <n v="2356"/>
    <n v="2100"/>
    <n v="33600"/>
  </r>
  <r>
    <x v="2"/>
    <x v="2"/>
    <x v="13"/>
    <x v="4"/>
    <n v="26"/>
    <s v="Rawson"/>
    <n v="26077"/>
    <n v="-43336741"/>
    <n v="-65061964"/>
    <x v="37"/>
    <x v="1"/>
    <x v="0"/>
    <n v="2365"/>
    <n v="3150"/>
    <n v="50400"/>
  </r>
  <r>
    <x v="6"/>
    <x v="2"/>
    <x v="6"/>
    <x v="0"/>
    <n v="6"/>
    <s v="General Lavalle"/>
    <n v="6336"/>
    <n v="-36398453"/>
    <n v="-56946467"/>
    <x v="75"/>
    <x v="0"/>
    <x v="4"/>
    <n v="2367"/>
    <n v="3180"/>
    <n v="50880"/>
  </r>
  <r>
    <x v="0"/>
    <x v="3"/>
    <x v="0"/>
    <x v="0"/>
    <n v="6"/>
    <s v="General Pueyrredon"/>
    <n v="6357"/>
    <n v="-3804915"/>
    <n v="-57536848"/>
    <x v="5"/>
    <x v="0"/>
    <x v="3"/>
    <n v="2367"/>
    <n v="2300"/>
    <n v="36800"/>
  </r>
  <r>
    <x v="7"/>
    <x v="0"/>
    <x v="5"/>
    <x v="3"/>
    <n v="78"/>
    <s v="Deseado"/>
    <n v="78014"/>
    <n v="-47753106"/>
    <n v="-65911745"/>
    <x v="5"/>
    <x v="0"/>
    <x v="3"/>
    <n v="2370"/>
    <n v="2300"/>
    <n v="36800"/>
  </r>
  <r>
    <x v="9"/>
    <x v="2"/>
    <x v="4"/>
    <x v="0"/>
    <n v="6"/>
    <s v="sin especificar"/>
    <n v="6999"/>
    <m/>
    <n v="0"/>
    <x v="45"/>
    <x v="0"/>
    <x v="4"/>
    <n v="2370"/>
    <n v="1500"/>
    <n v="24000"/>
  </r>
  <r>
    <x v="3"/>
    <x v="3"/>
    <x v="0"/>
    <x v="0"/>
    <n v="6"/>
    <s v="General Pueyrredon"/>
    <n v="6357"/>
    <n v="-3804915"/>
    <n v="-57536848"/>
    <x v="17"/>
    <x v="0"/>
    <x v="0"/>
    <n v="2381"/>
    <n v="1700"/>
    <n v="27200"/>
  </r>
  <r>
    <x v="5"/>
    <x v="2"/>
    <x v="4"/>
    <x v="0"/>
    <n v="6"/>
    <s v="sin especificar"/>
    <n v="6999"/>
    <m/>
    <n v="0"/>
    <x v="0"/>
    <x v="0"/>
    <x v="0"/>
    <n v="2384"/>
    <n v="1890"/>
    <n v="30240"/>
  </r>
  <r>
    <x v="9"/>
    <x v="2"/>
    <x v="3"/>
    <x v="2"/>
    <n v="62"/>
    <s v="San Antonio"/>
    <n v="62077"/>
    <n v="-40725698"/>
    <n v="-64934194"/>
    <x v="0"/>
    <x v="0"/>
    <x v="0"/>
    <n v="2387"/>
    <n v="1890"/>
    <n v="30240"/>
  </r>
  <r>
    <x v="7"/>
    <x v="3"/>
    <x v="3"/>
    <x v="2"/>
    <n v="62"/>
    <s v="San Antonio"/>
    <n v="62077"/>
    <n v="-40725698"/>
    <n v="-64934194"/>
    <x v="39"/>
    <x v="0"/>
    <x v="10"/>
    <n v="2388"/>
    <n v="2000"/>
    <n v="32000"/>
  </r>
  <r>
    <x v="1"/>
    <x v="1"/>
    <x v="1"/>
    <x v="1"/>
    <n v="94"/>
    <s v="Ushuaia"/>
    <n v="94015"/>
    <n v="-54808106"/>
    <n v="-68304301"/>
    <x v="14"/>
    <x v="0"/>
    <x v="0"/>
    <n v="2432"/>
    <n v="2900"/>
    <n v="46400"/>
  </r>
  <r>
    <x v="5"/>
    <x v="3"/>
    <x v="7"/>
    <x v="2"/>
    <n v="62"/>
    <s v="San Antonio"/>
    <n v="62077"/>
    <n v="-4079875"/>
    <n v="-64883536"/>
    <x v="43"/>
    <x v="0"/>
    <x v="0"/>
    <n v="2460"/>
    <n v="4500"/>
    <n v="72000"/>
  </r>
  <r>
    <x v="2"/>
    <x v="2"/>
    <x v="3"/>
    <x v="2"/>
    <n v="62"/>
    <s v="San Antonio"/>
    <n v="62077"/>
    <n v="-40725698"/>
    <n v="-64934194"/>
    <x v="24"/>
    <x v="0"/>
    <x v="0"/>
    <n v="2464"/>
    <n v="2910"/>
    <n v="46560"/>
  </r>
  <r>
    <x v="3"/>
    <x v="5"/>
    <x v="5"/>
    <x v="3"/>
    <n v="78"/>
    <s v="Deseado"/>
    <n v="78014"/>
    <n v="-47753106"/>
    <n v="-65911745"/>
    <x v="5"/>
    <x v="0"/>
    <x v="3"/>
    <n v="2466"/>
    <n v="2300"/>
    <n v="36800"/>
  </r>
  <r>
    <x v="0"/>
    <x v="0"/>
    <x v="0"/>
    <x v="0"/>
    <n v="6"/>
    <s v="General Pueyrredon"/>
    <n v="6357"/>
    <n v="-3804915"/>
    <n v="-57536848"/>
    <x v="34"/>
    <x v="0"/>
    <x v="4"/>
    <n v="2470"/>
    <n v="1800"/>
    <n v="28800"/>
  </r>
  <r>
    <x v="10"/>
    <x v="3"/>
    <x v="0"/>
    <x v="0"/>
    <n v="6"/>
    <s v="General Pueyrredon"/>
    <n v="6357"/>
    <n v="-3804915"/>
    <n v="-57536848"/>
    <x v="32"/>
    <x v="0"/>
    <x v="4"/>
    <n v="2472"/>
    <n v="2500"/>
    <n v="40000"/>
  </r>
  <r>
    <x v="4"/>
    <x v="3"/>
    <x v="7"/>
    <x v="2"/>
    <n v="62"/>
    <s v="San Antonio"/>
    <n v="62077"/>
    <n v="-4079875"/>
    <n v="-64883536"/>
    <x v="0"/>
    <x v="0"/>
    <x v="0"/>
    <n v="2490"/>
    <n v="1890"/>
    <n v="30240"/>
  </r>
  <r>
    <x v="9"/>
    <x v="3"/>
    <x v="0"/>
    <x v="0"/>
    <n v="6"/>
    <s v="General Pueyrredon"/>
    <n v="6357"/>
    <n v="-3804915"/>
    <n v="-57536848"/>
    <x v="7"/>
    <x v="0"/>
    <x v="0"/>
    <n v="2495"/>
    <n v="1900"/>
    <n v="30400"/>
  </r>
  <r>
    <x v="4"/>
    <x v="1"/>
    <x v="0"/>
    <x v="0"/>
    <n v="6"/>
    <s v="General Pueyrredon"/>
    <n v="6357"/>
    <n v="-3804915"/>
    <n v="-57536848"/>
    <x v="5"/>
    <x v="0"/>
    <x v="3"/>
    <n v="2500"/>
    <n v="2300"/>
    <n v="36800"/>
  </r>
  <r>
    <x v="9"/>
    <x v="2"/>
    <x v="6"/>
    <x v="0"/>
    <n v="6"/>
    <s v="General Lavalle"/>
    <n v="6336"/>
    <n v="-36398453"/>
    <n v="-56946467"/>
    <x v="31"/>
    <x v="0"/>
    <x v="4"/>
    <n v="2506"/>
    <n v="2000"/>
    <n v="32000"/>
  </r>
  <r>
    <x v="6"/>
    <x v="2"/>
    <x v="0"/>
    <x v="0"/>
    <n v="6"/>
    <s v="General Pueyrredon"/>
    <n v="6357"/>
    <n v="-3804915"/>
    <n v="-57536848"/>
    <x v="12"/>
    <x v="0"/>
    <x v="0"/>
    <n v="2520"/>
    <n v="2100"/>
    <n v="33600"/>
  </r>
  <r>
    <x v="0"/>
    <x v="2"/>
    <x v="11"/>
    <x v="0"/>
    <n v="6"/>
    <s v="Castelli"/>
    <n v="6168"/>
    <n v="-35745949"/>
    <n v="-57380561"/>
    <x v="12"/>
    <x v="0"/>
    <x v="0"/>
    <n v="2522"/>
    <n v="2100"/>
    <n v="33600"/>
  </r>
  <r>
    <x v="10"/>
    <x v="3"/>
    <x v="10"/>
    <x v="4"/>
    <n v="26"/>
    <s v="Florentino Ameghino"/>
    <n v="26028"/>
    <n v="-44798941"/>
    <n v="-65709705"/>
    <x v="15"/>
    <x v="2"/>
    <x v="6"/>
    <n v="2533"/>
    <n v="3000"/>
    <n v="48000"/>
  </r>
  <r>
    <x v="9"/>
    <x v="3"/>
    <x v="0"/>
    <x v="0"/>
    <n v="6"/>
    <s v="General Pueyrredon"/>
    <n v="6357"/>
    <n v="-3804915"/>
    <n v="-57536848"/>
    <x v="29"/>
    <x v="0"/>
    <x v="0"/>
    <n v="2533"/>
    <n v="2500"/>
    <n v="40000"/>
  </r>
  <r>
    <x v="9"/>
    <x v="0"/>
    <x v="7"/>
    <x v="2"/>
    <n v="62"/>
    <s v="San Antonio"/>
    <n v="62077"/>
    <n v="-4079875"/>
    <n v="-64883536"/>
    <x v="24"/>
    <x v="0"/>
    <x v="0"/>
    <n v="2540"/>
    <n v="2910"/>
    <n v="46560"/>
  </r>
  <r>
    <x v="8"/>
    <x v="2"/>
    <x v="0"/>
    <x v="0"/>
    <n v="6"/>
    <s v="General Pueyrredon"/>
    <n v="6357"/>
    <n v="-3804915"/>
    <n v="-57536848"/>
    <x v="48"/>
    <x v="0"/>
    <x v="0"/>
    <n v="2548"/>
    <n v="3980"/>
    <n v="63680"/>
  </r>
  <r>
    <x v="6"/>
    <x v="2"/>
    <x v="2"/>
    <x v="0"/>
    <n v="6"/>
    <s v="Necochea"/>
    <n v="6581"/>
    <n v="-38576184"/>
    <n v="-58701949"/>
    <x v="24"/>
    <x v="0"/>
    <x v="0"/>
    <n v="2549"/>
    <n v="2910"/>
    <n v="46560"/>
  </r>
  <r>
    <x v="7"/>
    <x v="3"/>
    <x v="3"/>
    <x v="2"/>
    <n v="62"/>
    <s v="San Antonio"/>
    <n v="62077"/>
    <n v="-40725698"/>
    <n v="-64934194"/>
    <x v="0"/>
    <x v="0"/>
    <x v="0"/>
    <n v="2554"/>
    <n v="1890"/>
    <n v="30240"/>
  </r>
  <r>
    <x v="1"/>
    <x v="2"/>
    <x v="0"/>
    <x v="0"/>
    <n v="6"/>
    <s v="General Pueyrredon"/>
    <n v="6357"/>
    <n v="-3804915"/>
    <n v="-57536848"/>
    <x v="7"/>
    <x v="0"/>
    <x v="0"/>
    <n v="2555"/>
    <n v="1900"/>
    <n v="30400"/>
  </r>
  <r>
    <x v="7"/>
    <x v="5"/>
    <x v="8"/>
    <x v="3"/>
    <n v="78"/>
    <s v="Deseado"/>
    <n v="78014"/>
    <n v="-46436049"/>
    <n v="-67514904"/>
    <x v="5"/>
    <x v="0"/>
    <x v="3"/>
    <n v="2569"/>
    <n v="2300"/>
    <n v="36800"/>
  </r>
  <r>
    <x v="4"/>
    <x v="2"/>
    <x v="0"/>
    <x v="0"/>
    <n v="6"/>
    <s v="General Pueyrredon"/>
    <n v="6357"/>
    <n v="-3804915"/>
    <n v="-57536848"/>
    <x v="59"/>
    <x v="0"/>
    <x v="4"/>
    <n v="2573"/>
    <n v="2100"/>
    <n v="33600"/>
  </r>
  <r>
    <x v="3"/>
    <x v="3"/>
    <x v="0"/>
    <x v="0"/>
    <n v="6"/>
    <s v="General Pueyrredon"/>
    <n v="6357"/>
    <n v="-3804915"/>
    <n v="-57536848"/>
    <x v="71"/>
    <x v="0"/>
    <x v="0"/>
    <n v="2584"/>
    <n v="3590"/>
    <n v="57440"/>
  </r>
  <r>
    <x v="7"/>
    <x v="3"/>
    <x v="7"/>
    <x v="2"/>
    <n v="62"/>
    <s v="San Antonio"/>
    <n v="62077"/>
    <n v="-4079875"/>
    <n v="-64883536"/>
    <x v="7"/>
    <x v="0"/>
    <x v="0"/>
    <n v="2588"/>
    <n v="1900"/>
    <n v="30400"/>
  </r>
  <r>
    <x v="3"/>
    <x v="3"/>
    <x v="0"/>
    <x v="0"/>
    <n v="6"/>
    <s v="General Pueyrredon"/>
    <n v="6357"/>
    <n v="-3804915"/>
    <n v="-57536848"/>
    <x v="3"/>
    <x v="0"/>
    <x v="0"/>
    <n v="2590"/>
    <n v="2180"/>
    <n v="34880"/>
  </r>
  <r>
    <x v="0"/>
    <x v="3"/>
    <x v="0"/>
    <x v="0"/>
    <n v="6"/>
    <s v="General Pueyrredon"/>
    <n v="6357"/>
    <n v="-3804915"/>
    <n v="-57536848"/>
    <x v="43"/>
    <x v="0"/>
    <x v="0"/>
    <n v="2600"/>
    <n v="4500"/>
    <n v="72000"/>
  </r>
  <r>
    <x v="8"/>
    <x v="1"/>
    <x v="1"/>
    <x v="1"/>
    <n v="94"/>
    <s v="Ushuaia"/>
    <n v="94015"/>
    <n v="-54808106"/>
    <n v="-68304301"/>
    <x v="14"/>
    <x v="0"/>
    <x v="0"/>
    <n v="2608"/>
    <n v="2900"/>
    <n v="46400"/>
  </r>
  <r>
    <x v="0"/>
    <x v="3"/>
    <x v="0"/>
    <x v="0"/>
    <n v="6"/>
    <s v="General Pueyrredon"/>
    <n v="6357"/>
    <n v="-3804915"/>
    <n v="-57536848"/>
    <x v="6"/>
    <x v="0"/>
    <x v="0"/>
    <n v="2612"/>
    <n v="2900"/>
    <n v="46400"/>
  </r>
  <r>
    <x v="4"/>
    <x v="2"/>
    <x v="0"/>
    <x v="0"/>
    <n v="6"/>
    <s v="General Pueyrredon"/>
    <n v="6357"/>
    <n v="-3804915"/>
    <n v="-57536848"/>
    <x v="52"/>
    <x v="0"/>
    <x v="0"/>
    <n v="2613"/>
    <n v="3500"/>
    <n v="56000"/>
  </r>
  <r>
    <x v="2"/>
    <x v="3"/>
    <x v="0"/>
    <x v="0"/>
    <n v="6"/>
    <s v="General Pueyrredon"/>
    <n v="6357"/>
    <n v="-3804915"/>
    <n v="-57536848"/>
    <x v="12"/>
    <x v="0"/>
    <x v="0"/>
    <n v="2618"/>
    <n v="2100"/>
    <n v="33600"/>
  </r>
  <r>
    <x v="1"/>
    <x v="2"/>
    <x v="0"/>
    <x v="0"/>
    <n v="6"/>
    <s v="General Pueyrredon"/>
    <n v="6357"/>
    <n v="-3804915"/>
    <n v="-57536848"/>
    <x v="17"/>
    <x v="0"/>
    <x v="0"/>
    <n v="2644"/>
    <n v="1700"/>
    <n v="27200"/>
  </r>
  <r>
    <x v="5"/>
    <x v="3"/>
    <x v="7"/>
    <x v="2"/>
    <n v="62"/>
    <s v="San Antonio"/>
    <n v="62077"/>
    <n v="-4079875"/>
    <n v="-64883536"/>
    <x v="8"/>
    <x v="0"/>
    <x v="0"/>
    <n v="2648"/>
    <n v="1500"/>
    <n v="24000"/>
  </r>
  <r>
    <x v="8"/>
    <x v="1"/>
    <x v="9"/>
    <x v="4"/>
    <n v="26"/>
    <s v="Biedma"/>
    <n v="26007"/>
    <n v="-42723398"/>
    <n v="-6503362"/>
    <x v="5"/>
    <x v="0"/>
    <x v="3"/>
    <n v="2656"/>
    <n v="2300"/>
    <n v="36800"/>
  </r>
  <r>
    <x v="7"/>
    <x v="3"/>
    <x v="14"/>
    <x v="4"/>
    <n v="26"/>
    <s v="Escalante"/>
    <n v="26021"/>
    <n v="-45862528"/>
    <n v="-6746664"/>
    <x v="15"/>
    <x v="2"/>
    <x v="6"/>
    <n v="2662"/>
    <n v="3000"/>
    <n v="48000"/>
  </r>
  <r>
    <x v="9"/>
    <x v="0"/>
    <x v="9"/>
    <x v="4"/>
    <n v="26"/>
    <s v="Biedma"/>
    <n v="26007"/>
    <n v="-42723398"/>
    <n v="-6503362"/>
    <x v="15"/>
    <x v="2"/>
    <x v="6"/>
    <n v="2679"/>
    <n v="3000"/>
    <n v="48000"/>
  </r>
  <r>
    <x v="8"/>
    <x v="3"/>
    <x v="4"/>
    <x v="0"/>
    <n v="6"/>
    <s v="sin especificar"/>
    <n v="6999"/>
    <m/>
    <n v="0"/>
    <x v="9"/>
    <x v="0"/>
    <x v="4"/>
    <n v="2682"/>
    <n v="2500"/>
    <n v="40000"/>
  </r>
  <r>
    <x v="7"/>
    <x v="0"/>
    <x v="0"/>
    <x v="0"/>
    <n v="6"/>
    <s v="General Pueyrredon"/>
    <n v="6357"/>
    <n v="-3804915"/>
    <n v="-57536848"/>
    <x v="7"/>
    <x v="0"/>
    <x v="0"/>
    <n v="2690"/>
    <n v="1900"/>
    <n v="30400"/>
  </r>
  <r>
    <x v="7"/>
    <x v="1"/>
    <x v="1"/>
    <x v="1"/>
    <n v="94"/>
    <s v="Ushuaia"/>
    <n v="94015"/>
    <n v="-54808106"/>
    <n v="-68304301"/>
    <x v="21"/>
    <x v="0"/>
    <x v="0"/>
    <n v="2698"/>
    <n v="2800"/>
    <n v="44800"/>
  </r>
  <r>
    <x v="1"/>
    <x v="0"/>
    <x v="0"/>
    <x v="0"/>
    <n v="6"/>
    <s v="General Pueyrredon"/>
    <n v="6357"/>
    <n v="-3804915"/>
    <n v="-57536848"/>
    <x v="24"/>
    <x v="0"/>
    <x v="0"/>
    <n v="2700"/>
    <n v="2910"/>
    <n v="46560"/>
  </r>
  <r>
    <x v="4"/>
    <x v="2"/>
    <x v="0"/>
    <x v="0"/>
    <n v="6"/>
    <s v="General Pueyrredon"/>
    <n v="6357"/>
    <n v="-3804915"/>
    <n v="-57536848"/>
    <x v="33"/>
    <x v="2"/>
    <x v="0"/>
    <n v="2702"/>
    <n v="4300"/>
    <n v="68800"/>
  </r>
  <r>
    <x v="7"/>
    <x v="0"/>
    <x v="7"/>
    <x v="2"/>
    <n v="62"/>
    <s v="San Antonio"/>
    <n v="62077"/>
    <n v="-4079875"/>
    <n v="-64883536"/>
    <x v="5"/>
    <x v="0"/>
    <x v="3"/>
    <n v="2708"/>
    <n v="2300"/>
    <n v="36800"/>
  </r>
  <r>
    <x v="3"/>
    <x v="3"/>
    <x v="0"/>
    <x v="0"/>
    <n v="6"/>
    <s v="General Pueyrredon"/>
    <n v="6357"/>
    <n v="-3804915"/>
    <n v="-57536848"/>
    <x v="40"/>
    <x v="0"/>
    <x v="0"/>
    <n v="2725"/>
    <n v="2200"/>
    <n v="35200"/>
  </r>
  <r>
    <x v="10"/>
    <x v="2"/>
    <x v="2"/>
    <x v="0"/>
    <n v="6"/>
    <s v="Necochea"/>
    <n v="6581"/>
    <n v="-38576184"/>
    <n v="-58701949"/>
    <x v="17"/>
    <x v="0"/>
    <x v="0"/>
    <n v="2760"/>
    <n v="1700"/>
    <n v="27200"/>
  </r>
  <r>
    <x v="6"/>
    <x v="0"/>
    <x v="10"/>
    <x v="4"/>
    <n v="26"/>
    <s v="Florentino Ameghino"/>
    <n v="26028"/>
    <n v="-44798941"/>
    <n v="-65709705"/>
    <x v="13"/>
    <x v="2"/>
    <x v="5"/>
    <n v="2781"/>
    <n v="2890"/>
    <n v="46240"/>
  </r>
  <r>
    <x v="1"/>
    <x v="2"/>
    <x v="12"/>
    <x v="0"/>
    <n v="6"/>
    <s v="La Costa"/>
    <n v="6420"/>
    <n v="-36342328"/>
    <n v="-56746143"/>
    <x v="12"/>
    <x v="0"/>
    <x v="0"/>
    <n v="2784"/>
    <n v="2100"/>
    <n v="33600"/>
  </r>
  <r>
    <x v="2"/>
    <x v="2"/>
    <x v="4"/>
    <x v="0"/>
    <n v="6"/>
    <s v="sin especificar"/>
    <n v="6999"/>
    <m/>
    <n v="0"/>
    <x v="76"/>
    <x v="2"/>
    <x v="0"/>
    <n v="2786"/>
    <n v="1989"/>
    <n v="31824"/>
  </r>
  <r>
    <x v="4"/>
    <x v="3"/>
    <x v="0"/>
    <x v="0"/>
    <n v="6"/>
    <s v="General Pueyrredon"/>
    <n v="6357"/>
    <n v="-3804915"/>
    <n v="-57536848"/>
    <x v="56"/>
    <x v="0"/>
    <x v="4"/>
    <n v="2800"/>
    <n v="1890"/>
    <n v="30240"/>
  </r>
  <r>
    <x v="10"/>
    <x v="2"/>
    <x v="4"/>
    <x v="0"/>
    <n v="6"/>
    <s v="sin especificar"/>
    <n v="6999"/>
    <m/>
    <n v="0"/>
    <x v="9"/>
    <x v="0"/>
    <x v="4"/>
    <n v="2805"/>
    <n v="2500"/>
    <n v="40000"/>
  </r>
  <r>
    <x v="5"/>
    <x v="2"/>
    <x v="0"/>
    <x v="0"/>
    <n v="6"/>
    <s v="General Pueyrredon"/>
    <n v="6357"/>
    <n v="-3804915"/>
    <n v="-57536848"/>
    <x v="77"/>
    <x v="0"/>
    <x v="0"/>
    <n v="2808"/>
    <n v="1800"/>
    <n v="28800"/>
  </r>
  <r>
    <x v="1"/>
    <x v="2"/>
    <x v="4"/>
    <x v="0"/>
    <n v="6"/>
    <s v="sin especificar"/>
    <n v="6999"/>
    <m/>
    <n v="0"/>
    <x v="4"/>
    <x v="0"/>
    <x v="0"/>
    <n v="2819"/>
    <n v="2200"/>
    <n v="35200"/>
  </r>
  <r>
    <x v="7"/>
    <x v="3"/>
    <x v="13"/>
    <x v="4"/>
    <n v="26"/>
    <s v="Rawson"/>
    <n v="26077"/>
    <n v="-43336741"/>
    <n v="-65061964"/>
    <x v="24"/>
    <x v="0"/>
    <x v="0"/>
    <n v="2833"/>
    <n v="2910"/>
    <n v="46560"/>
  </r>
  <r>
    <x v="2"/>
    <x v="0"/>
    <x v="5"/>
    <x v="3"/>
    <n v="78"/>
    <s v="Deseado"/>
    <n v="78014"/>
    <n v="-47753106"/>
    <n v="-65911745"/>
    <x v="25"/>
    <x v="1"/>
    <x v="8"/>
    <n v="2840"/>
    <n v="3299"/>
    <n v="52784"/>
  </r>
  <r>
    <x v="8"/>
    <x v="2"/>
    <x v="0"/>
    <x v="0"/>
    <n v="6"/>
    <s v="General Pueyrredon"/>
    <n v="6357"/>
    <n v="-3804915"/>
    <n v="-57536848"/>
    <x v="5"/>
    <x v="0"/>
    <x v="3"/>
    <n v="2843"/>
    <n v="2300"/>
    <n v="36800"/>
  </r>
  <r>
    <x v="0"/>
    <x v="3"/>
    <x v="0"/>
    <x v="0"/>
    <n v="6"/>
    <s v="General Pueyrredon"/>
    <n v="6357"/>
    <n v="-3804915"/>
    <n v="-57536848"/>
    <x v="12"/>
    <x v="0"/>
    <x v="0"/>
    <n v="2845"/>
    <n v="2100"/>
    <n v="33600"/>
  </r>
  <r>
    <x v="7"/>
    <x v="2"/>
    <x v="0"/>
    <x v="0"/>
    <n v="6"/>
    <s v="General Pueyrredon"/>
    <n v="6357"/>
    <n v="-3804915"/>
    <n v="-57536848"/>
    <x v="43"/>
    <x v="0"/>
    <x v="0"/>
    <n v="2848"/>
    <n v="4500"/>
    <n v="72000"/>
  </r>
  <r>
    <x v="10"/>
    <x v="2"/>
    <x v="12"/>
    <x v="0"/>
    <n v="6"/>
    <s v="La Costa"/>
    <n v="6420"/>
    <n v="-36342328"/>
    <n v="-56746143"/>
    <x v="4"/>
    <x v="0"/>
    <x v="0"/>
    <n v="2848"/>
    <n v="2200"/>
    <n v="35200"/>
  </r>
  <r>
    <x v="10"/>
    <x v="2"/>
    <x v="4"/>
    <x v="0"/>
    <n v="6"/>
    <s v="sin especificar"/>
    <n v="6999"/>
    <m/>
    <n v="0"/>
    <x v="12"/>
    <x v="0"/>
    <x v="0"/>
    <n v="2869"/>
    <n v="2100"/>
    <n v="33600"/>
  </r>
  <r>
    <x v="5"/>
    <x v="0"/>
    <x v="5"/>
    <x v="3"/>
    <n v="78"/>
    <s v="Deseado"/>
    <n v="78014"/>
    <n v="-47753106"/>
    <n v="-65911745"/>
    <x v="57"/>
    <x v="0"/>
    <x v="0"/>
    <n v="2880"/>
    <n v="1900"/>
    <n v="30400"/>
  </r>
  <r>
    <x v="9"/>
    <x v="2"/>
    <x v="15"/>
    <x v="0"/>
    <n v="6"/>
    <s v="Coronel de Marina Leonardo Rosales"/>
    <n v="6182"/>
    <n v="-3889977"/>
    <n v="-62079012"/>
    <x v="58"/>
    <x v="2"/>
    <x v="0"/>
    <n v="2884"/>
    <n v="3000"/>
    <n v="48000"/>
  </r>
  <r>
    <x v="0"/>
    <x v="0"/>
    <x v="0"/>
    <x v="0"/>
    <n v="6"/>
    <s v="General Pueyrredon"/>
    <n v="6357"/>
    <n v="-3804915"/>
    <n v="-57536848"/>
    <x v="16"/>
    <x v="0"/>
    <x v="7"/>
    <n v="2884"/>
    <n v="3000"/>
    <n v="48000"/>
  </r>
  <r>
    <x v="4"/>
    <x v="2"/>
    <x v="2"/>
    <x v="0"/>
    <n v="6"/>
    <s v="Necochea"/>
    <n v="6581"/>
    <n v="-38576184"/>
    <n v="-58701949"/>
    <x v="24"/>
    <x v="0"/>
    <x v="0"/>
    <n v="2890"/>
    <n v="2910"/>
    <n v="46560"/>
  </r>
  <r>
    <x v="6"/>
    <x v="2"/>
    <x v="4"/>
    <x v="0"/>
    <n v="6"/>
    <s v="sin especificar"/>
    <n v="6999"/>
    <m/>
    <n v="0"/>
    <x v="15"/>
    <x v="2"/>
    <x v="6"/>
    <n v="2891"/>
    <n v="3000"/>
    <n v="48000"/>
  </r>
  <r>
    <x v="0"/>
    <x v="3"/>
    <x v="3"/>
    <x v="2"/>
    <n v="62"/>
    <s v="San Antonio"/>
    <n v="62077"/>
    <n v="-40725698"/>
    <n v="-64934194"/>
    <x v="24"/>
    <x v="0"/>
    <x v="0"/>
    <n v="2903"/>
    <n v="2910"/>
    <n v="46560"/>
  </r>
  <r>
    <x v="4"/>
    <x v="3"/>
    <x v="7"/>
    <x v="2"/>
    <n v="62"/>
    <s v="San Antonio"/>
    <n v="62077"/>
    <n v="-4079875"/>
    <n v="-64883536"/>
    <x v="29"/>
    <x v="0"/>
    <x v="0"/>
    <n v="2911"/>
    <n v="2500"/>
    <n v="40000"/>
  </r>
  <r>
    <x v="4"/>
    <x v="2"/>
    <x v="3"/>
    <x v="2"/>
    <n v="62"/>
    <s v="San Antonio"/>
    <n v="62077"/>
    <n v="-40725698"/>
    <n v="-64934194"/>
    <x v="23"/>
    <x v="0"/>
    <x v="7"/>
    <n v="2912"/>
    <n v="3900"/>
    <n v="62400"/>
  </r>
  <r>
    <x v="0"/>
    <x v="3"/>
    <x v="0"/>
    <x v="0"/>
    <n v="6"/>
    <s v="General Pueyrredon"/>
    <n v="6357"/>
    <n v="-3804915"/>
    <n v="-57536848"/>
    <x v="49"/>
    <x v="0"/>
    <x v="0"/>
    <n v="2912"/>
    <n v="2100"/>
    <n v="33600"/>
  </r>
  <r>
    <x v="3"/>
    <x v="3"/>
    <x v="0"/>
    <x v="0"/>
    <n v="6"/>
    <s v="General Pueyrredon"/>
    <n v="6357"/>
    <n v="-3804915"/>
    <n v="-57536848"/>
    <x v="43"/>
    <x v="0"/>
    <x v="0"/>
    <n v="2926"/>
    <n v="4500"/>
    <n v="72000"/>
  </r>
  <r>
    <x v="8"/>
    <x v="3"/>
    <x v="6"/>
    <x v="0"/>
    <n v="6"/>
    <s v="General Lavalle"/>
    <n v="6336"/>
    <n v="-36398453"/>
    <n v="-56946467"/>
    <x v="36"/>
    <x v="1"/>
    <x v="0"/>
    <n v="2953"/>
    <n v="1800"/>
    <n v="28800"/>
  </r>
  <r>
    <x v="10"/>
    <x v="0"/>
    <x v="13"/>
    <x v="4"/>
    <n v="26"/>
    <s v="Rawson"/>
    <n v="26077"/>
    <n v="-43336741"/>
    <n v="-65061964"/>
    <x v="15"/>
    <x v="2"/>
    <x v="6"/>
    <n v="2958"/>
    <n v="3000"/>
    <n v="48000"/>
  </r>
  <r>
    <x v="9"/>
    <x v="1"/>
    <x v="9"/>
    <x v="4"/>
    <n v="26"/>
    <s v="Biedma"/>
    <n v="26007"/>
    <n v="-42723398"/>
    <n v="-6503362"/>
    <x v="6"/>
    <x v="0"/>
    <x v="0"/>
    <n v="2961"/>
    <n v="2900"/>
    <n v="46400"/>
  </r>
  <r>
    <x v="7"/>
    <x v="2"/>
    <x v="8"/>
    <x v="3"/>
    <n v="78"/>
    <s v="Deseado"/>
    <n v="78014"/>
    <n v="-46436049"/>
    <n v="-67514904"/>
    <x v="5"/>
    <x v="0"/>
    <x v="3"/>
    <n v="2966"/>
    <n v="2300"/>
    <n v="36800"/>
  </r>
  <r>
    <x v="0"/>
    <x v="0"/>
    <x v="8"/>
    <x v="3"/>
    <n v="78"/>
    <s v="Deseado"/>
    <n v="78014"/>
    <n v="-46436049"/>
    <n v="-67514904"/>
    <x v="28"/>
    <x v="0"/>
    <x v="0"/>
    <n v="2969"/>
    <n v="2200"/>
    <n v="35200"/>
  </r>
  <r>
    <x v="10"/>
    <x v="3"/>
    <x v="0"/>
    <x v="0"/>
    <n v="6"/>
    <s v="General Pueyrredon"/>
    <n v="6357"/>
    <n v="-3804915"/>
    <n v="-57536848"/>
    <x v="5"/>
    <x v="0"/>
    <x v="3"/>
    <n v="2978"/>
    <n v="2300"/>
    <n v="36800"/>
  </r>
  <r>
    <x v="2"/>
    <x v="2"/>
    <x v="2"/>
    <x v="0"/>
    <n v="6"/>
    <s v="Necochea"/>
    <n v="6581"/>
    <n v="-38576184"/>
    <n v="-58701949"/>
    <x v="3"/>
    <x v="0"/>
    <x v="0"/>
    <n v="2983"/>
    <n v="2180"/>
    <n v="34880"/>
  </r>
  <r>
    <x v="10"/>
    <x v="2"/>
    <x v="11"/>
    <x v="0"/>
    <n v="6"/>
    <s v="Castelli"/>
    <n v="6168"/>
    <n v="-35745949"/>
    <n v="-57380561"/>
    <x v="12"/>
    <x v="0"/>
    <x v="0"/>
    <n v="2985"/>
    <n v="2100"/>
    <n v="33600"/>
  </r>
  <r>
    <x v="0"/>
    <x v="3"/>
    <x v="7"/>
    <x v="2"/>
    <n v="62"/>
    <s v="San Antonio"/>
    <n v="62077"/>
    <n v="-4079875"/>
    <n v="-64883536"/>
    <x v="21"/>
    <x v="0"/>
    <x v="0"/>
    <n v="2995"/>
    <n v="2800"/>
    <n v="44800"/>
  </r>
  <r>
    <x v="7"/>
    <x v="0"/>
    <x v="5"/>
    <x v="3"/>
    <n v="78"/>
    <s v="Deseado"/>
    <n v="78014"/>
    <n v="-47753106"/>
    <n v="-65911745"/>
    <x v="16"/>
    <x v="0"/>
    <x v="7"/>
    <n v="3000"/>
    <n v="3000"/>
    <n v="48000"/>
  </r>
  <r>
    <x v="2"/>
    <x v="3"/>
    <x v="4"/>
    <x v="0"/>
    <n v="6"/>
    <s v="sin especificar"/>
    <n v="6999"/>
    <m/>
    <n v="0"/>
    <x v="9"/>
    <x v="0"/>
    <x v="4"/>
    <n v="3002"/>
    <n v="2500"/>
    <n v="40000"/>
  </r>
  <r>
    <x v="6"/>
    <x v="3"/>
    <x v="0"/>
    <x v="0"/>
    <n v="6"/>
    <s v="General Pueyrredon"/>
    <n v="6357"/>
    <n v="-3804915"/>
    <n v="-57536848"/>
    <x v="49"/>
    <x v="0"/>
    <x v="0"/>
    <n v="3005"/>
    <n v="2100"/>
    <n v="33600"/>
  </r>
  <r>
    <x v="4"/>
    <x v="3"/>
    <x v="6"/>
    <x v="0"/>
    <n v="6"/>
    <s v="General Lavalle"/>
    <n v="6336"/>
    <n v="-36398453"/>
    <n v="-56946467"/>
    <x v="42"/>
    <x v="0"/>
    <x v="4"/>
    <n v="3005"/>
    <n v="2300"/>
    <n v="36800"/>
  </r>
  <r>
    <x v="8"/>
    <x v="3"/>
    <x v="6"/>
    <x v="0"/>
    <n v="6"/>
    <s v="General Lavalle"/>
    <n v="6336"/>
    <n v="-36398453"/>
    <n v="-56946467"/>
    <x v="38"/>
    <x v="0"/>
    <x v="0"/>
    <n v="3011"/>
    <n v="3000"/>
    <n v="48000"/>
  </r>
  <r>
    <x v="1"/>
    <x v="0"/>
    <x v="5"/>
    <x v="3"/>
    <n v="78"/>
    <s v="Deseado"/>
    <n v="78014"/>
    <n v="-47753106"/>
    <n v="-65911745"/>
    <x v="26"/>
    <x v="0"/>
    <x v="9"/>
    <n v="3030"/>
    <n v="2000"/>
    <n v="32000"/>
  </r>
  <r>
    <x v="6"/>
    <x v="0"/>
    <x v="7"/>
    <x v="2"/>
    <n v="62"/>
    <s v="San Antonio"/>
    <n v="62077"/>
    <n v="-4079875"/>
    <n v="-64883536"/>
    <x v="5"/>
    <x v="0"/>
    <x v="3"/>
    <n v="3035"/>
    <n v="2300"/>
    <n v="36800"/>
  </r>
  <r>
    <x v="6"/>
    <x v="2"/>
    <x v="0"/>
    <x v="0"/>
    <n v="6"/>
    <s v="General Pueyrredon"/>
    <n v="6357"/>
    <n v="-3804915"/>
    <n v="-57536848"/>
    <x v="3"/>
    <x v="0"/>
    <x v="0"/>
    <n v="3042"/>
    <n v="2180"/>
    <n v="34880"/>
  </r>
  <r>
    <x v="1"/>
    <x v="0"/>
    <x v="0"/>
    <x v="0"/>
    <n v="6"/>
    <s v="General Pueyrredon"/>
    <n v="6357"/>
    <n v="-3804915"/>
    <n v="-57536848"/>
    <x v="23"/>
    <x v="0"/>
    <x v="7"/>
    <n v="3047"/>
    <n v="3900"/>
    <n v="62400"/>
  </r>
  <r>
    <x v="4"/>
    <x v="3"/>
    <x v="0"/>
    <x v="0"/>
    <n v="6"/>
    <s v="General Pueyrredon"/>
    <n v="6357"/>
    <n v="-3804915"/>
    <n v="-57536848"/>
    <x v="43"/>
    <x v="0"/>
    <x v="0"/>
    <n v="3059"/>
    <n v="4500"/>
    <n v="72000"/>
  </r>
  <r>
    <x v="8"/>
    <x v="0"/>
    <x v="9"/>
    <x v="4"/>
    <n v="26"/>
    <s v="Biedma"/>
    <n v="26007"/>
    <n v="-42723398"/>
    <n v="-6503362"/>
    <x v="15"/>
    <x v="2"/>
    <x v="6"/>
    <n v="3069"/>
    <n v="3000"/>
    <n v="48000"/>
  </r>
  <r>
    <x v="6"/>
    <x v="2"/>
    <x v="3"/>
    <x v="2"/>
    <n v="62"/>
    <s v="San Antonio"/>
    <n v="62077"/>
    <n v="-40725698"/>
    <n v="-64934194"/>
    <x v="5"/>
    <x v="0"/>
    <x v="3"/>
    <n v="3072"/>
    <n v="2300"/>
    <n v="36800"/>
  </r>
  <r>
    <x v="2"/>
    <x v="1"/>
    <x v="0"/>
    <x v="0"/>
    <n v="6"/>
    <s v="General Pueyrredon"/>
    <n v="6357"/>
    <n v="-3804915"/>
    <n v="-57536848"/>
    <x v="25"/>
    <x v="1"/>
    <x v="8"/>
    <n v="3075"/>
    <n v="3299"/>
    <n v="52784"/>
  </r>
  <r>
    <x v="4"/>
    <x v="2"/>
    <x v="0"/>
    <x v="0"/>
    <n v="6"/>
    <s v="General Pueyrredon"/>
    <n v="6357"/>
    <n v="-3804915"/>
    <n v="-57536848"/>
    <x v="35"/>
    <x v="0"/>
    <x v="0"/>
    <n v="3078"/>
    <n v="2200"/>
    <n v="35200"/>
  </r>
  <r>
    <x v="5"/>
    <x v="3"/>
    <x v="8"/>
    <x v="3"/>
    <n v="78"/>
    <s v="Deseado"/>
    <n v="78014"/>
    <n v="-46436049"/>
    <n v="-67514904"/>
    <x v="23"/>
    <x v="0"/>
    <x v="7"/>
    <n v="3079"/>
    <n v="3900"/>
    <n v="62400"/>
  </r>
  <r>
    <x v="5"/>
    <x v="3"/>
    <x v="4"/>
    <x v="0"/>
    <n v="6"/>
    <s v="sin especificar"/>
    <n v="6999"/>
    <m/>
    <n v="0"/>
    <x v="41"/>
    <x v="0"/>
    <x v="4"/>
    <n v="3080"/>
    <n v="2100"/>
    <n v="33600"/>
  </r>
  <r>
    <x v="0"/>
    <x v="1"/>
    <x v="0"/>
    <x v="0"/>
    <n v="6"/>
    <s v="General Pueyrredon"/>
    <n v="6357"/>
    <n v="-3804915"/>
    <n v="-57536848"/>
    <x v="21"/>
    <x v="0"/>
    <x v="0"/>
    <n v="3084"/>
    <n v="2800"/>
    <n v="44800"/>
  </r>
  <r>
    <x v="6"/>
    <x v="3"/>
    <x v="0"/>
    <x v="0"/>
    <n v="6"/>
    <s v="General Pueyrredon"/>
    <n v="6357"/>
    <n v="-3804915"/>
    <n v="-57536848"/>
    <x v="43"/>
    <x v="0"/>
    <x v="0"/>
    <n v="3088"/>
    <n v="4500"/>
    <n v="72000"/>
  </r>
  <r>
    <x v="8"/>
    <x v="2"/>
    <x v="4"/>
    <x v="0"/>
    <n v="6"/>
    <s v="sin especificar"/>
    <n v="6999"/>
    <m/>
    <n v="0"/>
    <x v="4"/>
    <x v="0"/>
    <x v="0"/>
    <n v="3089"/>
    <n v="2200"/>
    <n v="35200"/>
  </r>
  <r>
    <x v="5"/>
    <x v="3"/>
    <x v="3"/>
    <x v="2"/>
    <n v="62"/>
    <s v="San Antonio"/>
    <n v="62077"/>
    <n v="-40725698"/>
    <n v="-64934194"/>
    <x v="16"/>
    <x v="0"/>
    <x v="7"/>
    <n v="3104"/>
    <n v="3000"/>
    <n v="48000"/>
  </r>
  <r>
    <x v="10"/>
    <x v="3"/>
    <x v="4"/>
    <x v="0"/>
    <n v="6"/>
    <s v="sin especificar"/>
    <n v="6999"/>
    <m/>
    <n v="0"/>
    <x v="12"/>
    <x v="0"/>
    <x v="0"/>
    <n v="3120"/>
    <n v="2100"/>
    <n v="33600"/>
  </r>
  <r>
    <x v="1"/>
    <x v="3"/>
    <x v="0"/>
    <x v="0"/>
    <n v="6"/>
    <s v="General Pueyrredon"/>
    <n v="6357"/>
    <n v="-3804915"/>
    <n v="-57536848"/>
    <x v="42"/>
    <x v="0"/>
    <x v="4"/>
    <n v="3125"/>
    <n v="2300"/>
    <n v="36800"/>
  </r>
  <r>
    <x v="2"/>
    <x v="2"/>
    <x v="4"/>
    <x v="0"/>
    <n v="6"/>
    <s v="sin especificar"/>
    <n v="6999"/>
    <m/>
    <n v="0"/>
    <x v="4"/>
    <x v="0"/>
    <x v="0"/>
    <n v="3125"/>
    <n v="2200"/>
    <n v="35200"/>
  </r>
  <r>
    <x v="1"/>
    <x v="2"/>
    <x v="13"/>
    <x v="4"/>
    <n v="26"/>
    <s v="Rawson"/>
    <n v="26077"/>
    <n v="-43336741"/>
    <n v="-65061964"/>
    <x v="29"/>
    <x v="0"/>
    <x v="0"/>
    <n v="3130"/>
    <n v="2500"/>
    <n v="40000"/>
  </r>
  <r>
    <x v="2"/>
    <x v="0"/>
    <x v="0"/>
    <x v="0"/>
    <n v="6"/>
    <s v="General Pueyrredon"/>
    <n v="6357"/>
    <n v="-3804915"/>
    <n v="-57536848"/>
    <x v="23"/>
    <x v="0"/>
    <x v="7"/>
    <n v="3134"/>
    <n v="3900"/>
    <n v="62400"/>
  </r>
  <r>
    <x v="5"/>
    <x v="2"/>
    <x v="11"/>
    <x v="0"/>
    <n v="6"/>
    <s v="Castelli"/>
    <n v="6168"/>
    <n v="-35745949"/>
    <n v="-57380561"/>
    <x v="8"/>
    <x v="0"/>
    <x v="0"/>
    <n v="3140"/>
    <n v="1500"/>
    <n v="24000"/>
  </r>
  <r>
    <x v="10"/>
    <x v="3"/>
    <x v="14"/>
    <x v="4"/>
    <n v="26"/>
    <s v="Escalante"/>
    <n v="26021"/>
    <n v="-45862528"/>
    <n v="-6746664"/>
    <x v="15"/>
    <x v="2"/>
    <x v="6"/>
    <n v="3140"/>
    <n v="3000"/>
    <n v="48000"/>
  </r>
  <r>
    <x v="9"/>
    <x v="2"/>
    <x v="0"/>
    <x v="0"/>
    <n v="6"/>
    <s v="General Pueyrredon"/>
    <n v="6357"/>
    <n v="-3804915"/>
    <n v="-57536848"/>
    <x v="23"/>
    <x v="0"/>
    <x v="7"/>
    <n v="3150"/>
    <n v="3900"/>
    <n v="62400"/>
  </r>
  <r>
    <x v="5"/>
    <x v="3"/>
    <x v="0"/>
    <x v="0"/>
    <n v="6"/>
    <s v="General Pueyrredon"/>
    <n v="6357"/>
    <n v="-3804915"/>
    <n v="-57536848"/>
    <x v="49"/>
    <x v="0"/>
    <x v="0"/>
    <n v="3156"/>
    <n v="2100"/>
    <n v="33600"/>
  </r>
  <r>
    <x v="2"/>
    <x v="2"/>
    <x v="2"/>
    <x v="0"/>
    <n v="6"/>
    <s v="Necochea"/>
    <n v="6581"/>
    <n v="-38576184"/>
    <n v="-58701949"/>
    <x v="29"/>
    <x v="0"/>
    <x v="0"/>
    <n v="3160"/>
    <n v="2500"/>
    <n v="40000"/>
  </r>
  <r>
    <x v="7"/>
    <x v="2"/>
    <x v="6"/>
    <x v="0"/>
    <n v="6"/>
    <s v="General Lavalle"/>
    <n v="6336"/>
    <n v="-36398453"/>
    <n v="-56946467"/>
    <x v="35"/>
    <x v="0"/>
    <x v="0"/>
    <n v="3160"/>
    <n v="2200"/>
    <n v="35200"/>
  </r>
  <r>
    <x v="5"/>
    <x v="3"/>
    <x v="0"/>
    <x v="0"/>
    <n v="6"/>
    <s v="General Pueyrredon"/>
    <n v="6357"/>
    <n v="-3804915"/>
    <n v="-57536848"/>
    <x v="43"/>
    <x v="0"/>
    <x v="0"/>
    <n v="3162"/>
    <n v="4500"/>
    <n v="72000"/>
  </r>
  <r>
    <x v="8"/>
    <x v="2"/>
    <x v="3"/>
    <x v="2"/>
    <n v="62"/>
    <s v="San Antonio"/>
    <n v="62077"/>
    <n v="-40725698"/>
    <n v="-64934194"/>
    <x v="43"/>
    <x v="0"/>
    <x v="0"/>
    <n v="3168"/>
    <n v="4500"/>
    <n v="72000"/>
  </r>
  <r>
    <x v="2"/>
    <x v="2"/>
    <x v="6"/>
    <x v="0"/>
    <n v="6"/>
    <s v="General Lavalle"/>
    <n v="6336"/>
    <n v="-36398453"/>
    <n v="-56946467"/>
    <x v="12"/>
    <x v="0"/>
    <x v="0"/>
    <n v="3174"/>
    <n v="2100"/>
    <n v="33600"/>
  </r>
  <r>
    <x v="6"/>
    <x v="3"/>
    <x v="0"/>
    <x v="0"/>
    <n v="6"/>
    <s v="General Pueyrredon"/>
    <n v="6357"/>
    <n v="-3804915"/>
    <n v="-57536848"/>
    <x v="14"/>
    <x v="0"/>
    <x v="0"/>
    <n v="3174"/>
    <n v="2900"/>
    <n v="46400"/>
  </r>
  <r>
    <x v="8"/>
    <x v="3"/>
    <x v="11"/>
    <x v="0"/>
    <n v="6"/>
    <s v="Castelli"/>
    <n v="6168"/>
    <n v="-35745949"/>
    <n v="-57380561"/>
    <x v="12"/>
    <x v="0"/>
    <x v="0"/>
    <n v="3192"/>
    <n v="2100"/>
    <n v="33600"/>
  </r>
  <r>
    <x v="0"/>
    <x v="2"/>
    <x v="0"/>
    <x v="0"/>
    <n v="6"/>
    <s v="General Pueyrredon"/>
    <n v="6357"/>
    <n v="-3804915"/>
    <n v="-57536848"/>
    <x v="7"/>
    <x v="0"/>
    <x v="0"/>
    <n v="3192"/>
    <n v="1900"/>
    <n v="30400"/>
  </r>
  <r>
    <x v="6"/>
    <x v="3"/>
    <x v="3"/>
    <x v="2"/>
    <n v="62"/>
    <s v="San Antonio"/>
    <n v="62077"/>
    <n v="-40725698"/>
    <n v="-64934194"/>
    <x v="0"/>
    <x v="0"/>
    <x v="0"/>
    <n v="3195"/>
    <n v="1890"/>
    <n v="30240"/>
  </r>
  <r>
    <x v="2"/>
    <x v="3"/>
    <x v="4"/>
    <x v="0"/>
    <n v="6"/>
    <s v="sin especificar"/>
    <n v="6999"/>
    <m/>
    <n v="0"/>
    <x v="41"/>
    <x v="0"/>
    <x v="4"/>
    <n v="3199"/>
    <n v="2100"/>
    <n v="33600"/>
  </r>
  <r>
    <x v="7"/>
    <x v="1"/>
    <x v="0"/>
    <x v="0"/>
    <n v="6"/>
    <s v="General Pueyrredon"/>
    <n v="6357"/>
    <n v="-3804915"/>
    <n v="-57536848"/>
    <x v="5"/>
    <x v="0"/>
    <x v="3"/>
    <n v="3200"/>
    <n v="2300"/>
    <n v="36800"/>
  </r>
  <r>
    <x v="10"/>
    <x v="1"/>
    <x v="1"/>
    <x v="1"/>
    <n v="94"/>
    <s v="Ushuaia"/>
    <n v="94015"/>
    <n v="-54808106"/>
    <n v="-68304301"/>
    <x v="14"/>
    <x v="0"/>
    <x v="0"/>
    <n v="3226"/>
    <n v="2900"/>
    <n v="46400"/>
  </r>
  <r>
    <x v="9"/>
    <x v="2"/>
    <x v="6"/>
    <x v="0"/>
    <n v="6"/>
    <s v="General Lavalle"/>
    <n v="6336"/>
    <n v="-36398453"/>
    <n v="-56946467"/>
    <x v="8"/>
    <x v="0"/>
    <x v="0"/>
    <n v="3232"/>
    <n v="1500"/>
    <n v="24000"/>
  </r>
  <r>
    <x v="4"/>
    <x v="2"/>
    <x v="0"/>
    <x v="0"/>
    <n v="6"/>
    <s v="General Pueyrredon"/>
    <n v="6357"/>
    <n v="-3804915"/>
    <n v="-57536848"/>
    <x v="48"/>
    <x v="0"/>
    <x v="0"/>
    <n v="3240"/>
    <n v="3980"/>
    <n v="63680"/>
  </r>
  <r>
    <x v="0"/>
    <x v="3"/>
    <x v="4"/>
    <x v="0"/>
    <n v="6"/>
    <s v="sin especificar"/>
    <n v="6999"/>
    <m/>
    <n v="0"/>
    <x v="4"/>
    <x v="0"/>
    <x v="0"/>
    <n v="3244"/>
    <n v="2200"/>
    <n v="35200"/>
  </r>
  <r>
    <x v="4"/>
    <x v="3"/>
    <x v="0"/>
    <x v="0"/>
    <n v="6"/>
    <s v="General Pueyrredon"/>
    <n v="6357"/>
    <n v="-3804915"/>
    <n v="-57536848"/>
    <x v="59"/>
    <x v="0"/>
    <x v="4"/>
    <n v="3251"/>
    <n v="2100"/>
    <n v="33600"/>
  </r>
  <r>
    <x v="1"/>
    <x v="0"/>
    <x v="0"/>
    <x v="0"/>
    <n v="6"/>
    <s v="General Pueyrredon"/>
    <n v="6357"/>
    <n v="-3804915"/>
    <n v="-57536848"/>
    <x v="23"/>
    <x v="0"/>
    <x v="7"/>
    <n v="3270"/>
    <n v="3900"/>
    <n v="62400"/>
  </r>
  <r>
    <x v="6"/>
    <x v="0"/>
    <x v="0"/>
    <x v="0"/>
    <n v="6"/>
    <s v="General Pueyrredon"/>
    <n v="6357"/>
    <n v="-3804915"/>
    <n v="-57536848"/>
    <x v="49"/>
    <x v="0"/>
    <x v="0"/>
    <n v="3274"/>
    <n v="2100"/>
    <n v="33600"/>
  </r>
  <r>
    <x v="6"/>
    <x v="2"/>
    <x v="11"/>
    <x v="0"/>
    <n v="6"/>
    <s v="Castelli"/>
    <n v="6168"/>
    <n v="-35745949"/>
    <n v="-57380561"/>
    <x v="4"/>
    <x v="0"/>
    <x v="0"/>
    <n v="3280"/>
    <n v="2200"/>
    <n v="35200"/>
  </r>
  <r>
    <x v="6"/>
    <x v="3"/>
    <x v="6"/>
    <x v="0"/>
    <n v="6"/>
    <s v="General Lavalle"/>
    <n v="6336"/>
    <n v="-36398453"/>
    <n v="-56946467"/>
    <x v="47"/>
    <x v="0"/>
    <x v="0"/>
    <n v="3291"/>
    <n v="1900"/>
    <n v="30400"/>
  </r>
  <r>
    <x v="6"/>
    <x v="2"/>
    <x v="0"/>
    <x v="0"/>
    <n v="6"/>
    <s v="General Pueyrredon"/>
    <n v="6357"/>
    <n v="-3804915"/>
    <n v="-57536848"/>
    <x v="29"/>
    <x v="0"/>
    <x v="0"/>
    <n v="3292"/>
    <n v="2500"/>
    <n v="40000"/>
  </r>
  <r>
    <x v="2"/>
    <x v="3"/>
    <x v="0"/>
    <x v="0"/>
    <n v="6"/>
    <s v="General Pueyrredon"/>
    <n v="6357"/>
    <n v="-3804915"/>
    <n v="-57536848"/>
    <x v="47"/>
    <x v="0"/>
    <x v="0"/>
    <n v="3293"/>
    <n v="1900"/>
    <n v="30400"/>
  </r>
  <r>
    <x v="4"/>
    <x v="2"/>
    <x v="0"/>
    <x v="0"/>
    <n v="6"/>
    <s v="General Pueyrredon"/>
    <n v="6357"/>
    <n v="-3804915"/>
    <n v="-57536848"/>
    <x v="49"/>
    <x v="0"/>
    <x v="0"/>
    <n v="3296"/>
    <n v="2100"/>
    <n v="33600"/>
  </r>
  <r>
    <x v="8"/>
    <x v="2"/>
    <x v="0"/>
    <x v="0"/>
    <n v="6"/>
    <s v="General Pueyrredon"/>
    <n v="6357"/>
    <n v="-3804915"/>
    <n v="-57536848"/>
    <x v="15"/>
    <x v="2"/>
    <x v="6"/>
    <n v="3298"/>
    <n v="3000"/>
    <n v="48000"/>
  </r>
  <r>
    <x v="8"/>
    <x v="5"/>
    <x v="5"/>
    <x v="3"/>
    <n v="78"/>
    <s v="Deseado"/>
    <n v="78014"/>
    <n v="-47753106"/>
    <n v="-65911745"/>
    <x v="5"/>
    <x v="0"/>
    <x v="3"/>
    <n v="3356"/>
    <n v="2300"/>
    <n v="36800"/>
  </r>
  <r>
    <x v="8"/>
    <x v="3"/>
    <x v="12"/>
    <x v="0"/>
    <n v="6"/>
    <s v="La Costa"/>
    <n v="6420"/>
    <n v="-36342328"/>
    <n v="-56746143"/>
    <x v="12"/>
    <x v="0"/>
    <x v="0"/>
    <n v="3360"/>
    <n v="2100"/>
    <n v="33600"/>
  </r>
  <r>
    <x v="2"/>
    <x v="1"/>
    <x v="1"/>
    <x v="1"/>
    <n v="94"/>
    <s v="Ushuaia"/>
    <n v="94015"/>
    <n v="-54808106"/>
    <n v="-68304301"/>
    <x v="23"/>
    <x v="0"/>
    <x v="7"/>
    <n v="3367"/>
    <n v="3900"/>
    <n v="62400"/>
  </r>
  <r>
    <x v="6"/>
    <x v="2"/>
    <x v="13"/>
    <x v="4"/>
    <n v="26"/>
    <s v="Rawson"/>
    <n v="26077"/>
    <n v="-43336741"/>
    <n v="-65061964"/>
    <x v="43"/>
    <x v="0"/>
    <x v="0"/>
    <n v="3375"/>
    <n v="4500"/>
    <n v="72000"/>
  </r>
  <r>
    <x v="4"/>
    <x v="2"/>
    <x v="0"/>
    <x v="0"/>
    <n v="6"/>
    <s v="General Pueyrredon"/>
    <n v="6357"/>
    <n v="-3804915"/>
    <n v="-57536848"/>
    <x v="56"/>
    <x v="0"/>
    <x v="4"/>
    <n v="3378"/>
    <n v="1890"/>
    <n v="30240"/>
  </r>
  <r>
    <x v="1"/>
    <x v="2"/>
    <x v="2"/>
    <x v="0"/>
    <n v="6"/>
    <s v="Necochea"/>
    <n v="6581"/>
    <n v="-38576184"/>
    <n v="-58701949"/>
    <x v="3"/>
    <x v="0"/>
    <x v="0"/>
    <n v="3380"/>
    <n v="2180"/>
    <n v="34880"/>
  </r>
  <r>
    <x v="2"/>
    <x v="3"/>
    <x v="0"/>
    <x v="0"/>
    <n v="6"/>
    <s v="General Pueyrredon"/>
    <n v="6357"/>
    <n v="-3804915"/>
    <n v="-57536848"/>
    <x v="48"/>
    <x v="0"/>
    <x v="0"/>
    <n v="3392"/>
    <n v="3980"/>
    <n v="63680"/>
  </r>
  <r>
    <x v="7"/>
    <x v="1"/>
    <x v="0"/>
    <x v="0"/>
    <n v="6"/>
    <s v="General Pueyrredon"/>
    <n v="6357"/>
    <n v="-3804915"/>
    <n v="-57536848"/>
    <x v="38"/>
    <x v="0"/>
    <x v="0"/>
    <n v="3396"/>
    <n v="3000"/>
    <n v="48000"/>
  </r>
  <r>
    <x v="8"/>
    <x v="2"/>
    <x v="4"/>
    <x v="0"/>
    <n v="6"/>
    <s v="sin especificar"/>
    <n v="6999"/>
    <m/>
    <n v="0"/>
    <x v="58"/>
    <x v="2"/>
    <x v="0"/>
    <n v="3403"/>
    <n v="3000"/>
    <n v="48000"/>
  </r>
  <r>
    <x v="0"/>
    <x v="2"/>
    <x v="3"/>
    <x v="2"/>
    <n v="62"/>
    <s v="San Antonio"/>
    <n v="62077"/>
    <n v="-40725698"/>
    <n v="-64934194"/>
    <x v="8"/>
    <x v="0"/>
    <x v="0"/>
    <n v="3410"/>
    <n v="1500"/>
    <n v="24000"/>
  </r>
  <r>
    <x v="8"/>
    <x v="2"/>
    <x v="6"/>
    <x v="0"/>
    <n v="6"/>
    <s v="General Lavalle"/>
    <n v="6336"/>
    <n v="-36398453"/>
    <n v="-56946467"/>
    <x v="9"/>
    <x v="0"/>
    <x v="4"/>
    <n v="3419"/>
    <n v="2500"/>
    <n v="40000"/>
  </r>
  <r>
    <x v="10"/>
    <x v="2"/>
    <x v="0"/>
    <x v="0"/>
    <n v="6"/>
    <s v="General Pueyrredon"/>
    <n v="6357"/>
    <n v="-3804915"/>
    <n v="-57536848"/>
    <x v="48"/>
    <x v="0"/>
    <x v="0"/>
    <n v="3420"/>
    <n v="3980"/>
    <n v="63680"/>
  </r>
  <r>
    <x v="4"/>
    <x v="3"/>
    <x v="0"/>
    <x v="0"/>
    <n v="6"/>
    <s v="General Pueyrredon"/>
    <n v="6357"/>
    <n v="-3804915"/>
    <n v="-57536848"/>
    <x v="9"/>
    <x v="0"/>
    <x v="4"/>
    <n v="3450"/>
    <n v="2500"/>
    <n v="40000"/>
  </r>
  <r>
    <x v="2"/>
    <x v="2"/>
    <x v="6"/>
    <x v="0"/>
    <n v="6"/>
    <s v="General Lavalle"/>
    <n v="6336"/>
    <n v="-36398453"/>
    <n v="-56946467"/>
    <x v="47"/>
    <x v="0"/>
    <x v="0"/>
    <n v="3469"/>
    <n v="1900"/>
    <n v="30400"/>
  </r>
  <r>
    <x v="6"/>
    <x v="0"/>
    <x v="0"/>
    <x v="0"/>
    <n v="6"/>
    <s v="General Pueyrredon"/>
    <n v="6357"/>
    <n v="-3804915"/>
    <n v="-57536848"/>
    <x v="23"/>
    <x v="0"/>
    <x v="7"/>
    <n v="3480"/>
    <n v="3900"/>
    <n v="62400"/>
  </r>
  <r>
    <x v="7"/>
    <x v="3"/>
    <x v="3"/>
    <x v="2"/>
    <n v="62"/>
    <s v="San Antonio"/>
    <n v="62077"/>
    <n v="-40725698"/>
    <n v="-64934194"/>
    <x v="7"/>
    <x v="0"/>
    <x v="0"/>
    <n v="3510"/>
    <n v="1900"/>
    <n v="30400"/>
  </r>
  <r>
    <x v="3"/>
    <x v="2"/>
    <x v="6"/>
    <x v="0"/>
    <n v="6"/>
    <s v="General Lavalle"/>
    <n v="6336"/>
    <n v="-36398453"/>
    <n v="-56946467"/>
    <x v="8"/>
    <x v="0"/>
    <x v="0"/>
    <n v="3537"/>
    <n v="1500"/>
    <n v="24000"/>
  </r>
  <r>
    <x v="6"/>
    <x v="0"/>
    <x v="0"/>
    <x v="0"/>
    <n v="6"/>
    <s v="General Pueyrredon"/>
    <n v="6357"/>
    <n v="-3804915"/>
    <n v="-57536848"/>
    <x v="40"/>
    <x v="0"/>
    <x v="0"/>
    <n v="3544"/>
    <n v="2200"/>
    <n v="35200"/>
  </r>
  <r>
    <x v="9"/>
    <x v="2"/>
    <x v="6"/>
    <x v="0"/>
    <n v="6"/>
    <s v="General Lavalle"/>
    <n v="6336"/>
    <n v="-36398453"/>
    <n v="-56946467"/>
    <x v="51"/>
    <x v="0"/>
    <x v="4"/>
    <n v="3548"/>
    <n v="2300"/>
    <n v="36800"/>
  </r>
  <r>
    <x v="0"/>
    <x v="2"/>
    <x v="0"/>
    <x v="0"/>
    <n v="6"/>
    <s v="General Pueyrredon"/>
    <n v="6357"/>
    <n v="-3804915"/>
    <n v="-57536848"/>
    <x v="23"/>
    <x v="0"/>
    <x v="7"/>
    <n v="3552"/>
    <n v="3900"/>
    <n v="62400"/>
  </r>
  <r>
    <x v="6"/>
    <x v="0"/>
    <x v="0"/>
    <x v="0"/>
    <n v="6"/>
    <s v="General Pueyrredon"/>
    <n v="6357"/>
    <n v="-3804915"/>
    <n v="-57536848"/>
    <x v="5"/>
    <x v="0"/>
    <x v="3"/>
    <n v="3555"/>
    <n v="2300"/>
    <n v="36800"/>
  </r>
  <r>
    <x v="1"/>
    <x v="3"/>
    <x v="4"/>
    <x v="0"/>
    <n v="6"/>
    <s v="sin especificar"/>
    <n v="6999"/>
    <m/>
    <n v="0"/>
    <x v="4"/>
    <x v="0"/>
    <x v="0"/>
    <n v="3562"/>
    <n v="2200"/>
    <n v="35200"/>
  </r>
  <r>
    <x v="8"/>
    <x v="3"/>
    <x v="0"/>
    <x v="0"/>
    <n v="6"/>
    <s v="General Pueyrredon"/>
    <n v="6357"/>
    <n v="-3804915"/>
    <n v="-57536848"/>
    <x v="23"/>
    <x v="0"/>
    <x v="7"/>
    <n v="3568"/>
    <n v="3900"/>
    <n v="62400"/>
  </r>
  <r>
    <x v="6"/>
    <x v="2"/>
    <x v="13"/>
    <x v="4"/>
    <n v="26"/>
    <s v="Rawson"/>
    <n v="26077"/>
    <n v="-43336741"/>
    <n v="-65061964"/>
    <x v="5"/>
    <x v="0"/>
    <x v="3"/>
    <n v="3570"/>
    <n v="2300"/>
    <n v="36800"/>
  </r>
  <r>
    <x v="5"/>
    <x v="2"/>
    <x v="4"/>
    <x v="0"/>
    <n v="6"/>
    <s v="sin especificar"/>
    <n v="6999"/>
    <m/>
    <n v="0"/>
    <x v="10"/>
    <x v="0"/>
    <x v="0"/>
    <n v="3578"/>
    <n v="2100"/>
    <n v="33600"/>
  </r>
  <r>
    <x v="6"/>
    <x v="2"/>
    <x v="13"/>
    <x v="4"/>
    <n v="26"/>
    <s v="Rawson"/>
    <n v="26077"/>
    <n v="-43336741"/>
    <n v="-65061964"/>
    <x v="37"/>
    <x v="1"/>
    <x v="0"/>
    <n v="3583"/>
    <n v="3150"/>
    <n v="50400"/>
  </r>
  <r>
    <x v="7"/>
    <x v="3"/>
    <x v="0"/>
    <x v="0"/>
    <n v="6"/>
    <s v="General Pueyrredon"/>
    <n v="6357"/>
    <n v="-3804915"/>
    <n v="-57536848"/>
    <x v="3"/>
    <x v="0"/>
    <x v="0"/>
    <n v="3593"/>
    <n v="2180"/>
    <n v="34880"/>
  </r>
  <r>
    <x v="2"/>
    <x v="0"/>
    <x v="8"/>
    <x v="3"/>
    <n v="78"/>
    <s v="Deseado"/>
    <n v="78014"/>
    <n v="-46436049"/>
    <n v="-67514904"/>
    <x v="13"/>
    <x v="2"/>
    <x v="5"/>
    <n v="3600"/>
    <n v="2890"/>
    <n v="46240"/>
  </r>
  <r>
    <x v="0"/>
    <x v="2"/>
    <x v="11"/>
    <x v="0"/>
    <n v="6"/>
    <s v="Castelli"/>
    <n v="6168"/>
    <n v="-35745949"/>
    <n v="-57380561"/>
    <x v="4"/>
    <x v="0"/>
    <x v="0"/>
    <n v="3600"/>
    <n v="2200"/>
    <n v="35200"/>
  </r>
  <r>
    <x v="0"/>
    <x v="0"/>
    <x v="14"/>
    <x v="4"/>
    <n v="26"/>
    <s v="Escalante"/>
    <n v="26021"/>
    <n v="-45862528"/>
    <n v="-6746664"/>
    <x v="5"/>
    <x v="0"/>
    <x v="3"/>
    <n v="3601"/>
    <n v="2300"/>
    <n v="36800"/>
  </r>
  <r>
    <x v="8"/>
    <x v="5"/>
    <x v="9"/>
    <x v="4"/>
    <n v="26"/>
    <s v="Biedma"/>
    <n v="26007"/>
    <n v="-42723398"/>
    <n v="-6503362"/>
    <x v="5"/>
    <x v="0"/>
    <x v="3"/>
    <n v="3602"/>
    <n v="2300"/>
    <n v="36800"/>
  </r>
  <r>
    <x v="0"/>
    <x v="1"/>
    <x v="0"/>
    <x v="0"/>
    <n v="6"/>
    <s v="General Pueyrredon"/>
    <n v="6357"/>
    <n v="-3804915"/>
    <n v="-57536848"/>
    <x v="24"/>
    <x v="0"/>
    <x v="0"/>
    <n v="3604"/>
    <n v="2910"/>
    <n v="46560"/>
  </r>
  <r>
    <x v="1"/>
    <x v="3"/>
    <x v="0"/>
    <x v="0"/>
    <n v="6"/>
    <s v="General Pueyrredon"/>
    <n v="6357"/>
    <n v="-3804915"/>
    <n v="-57536848"/>
    <x v="29"/>
    <x v="0"/>
    <x v="0"/>
    <n v="3620"/>
    <n v="2500"/>
    <n v="40000"/>
  </r>
  <r>
    <x v="6"/>
    <x v="1"/>
    <x v="9"/>
    <x v="4"/>
    <n v="26"/>
    <s v="Biedma"/>
    <n v="26007"/>
    <n v="-42723398"/>
    <n v="-6503362"/>
    <x v="21"/>
    <x v="0"/>
    <x v="0"/>
    <n v="3620"/>
    <n v="2800"/>
    <n v="44800"/>
  </r>
  <r>
    <x v="8"/>
    <x v="1"/>
    <x v="1"/>
    <x v="1"/>
    <n v="94"/>
    <s v="Ushuaia"/>
    <n v="94015"/>
    <n v="-54808106"/>
    <n v="-68304301"/>
    <x v="39"/>
    <x v="0"/>
    <x v="10"/>
    <n v="3630"/>
    <n v="2000"/>
    <n v="32000"/>
  </r>
  <r>
    <x v="3"/>
    <x v="1"/>
    <x v="0"/>
    <x v="0"/>
    <n v="6"/>
    <s v="General Pueyrredon"/>
    <n v="6357"/>
    <n v="-3804915"/>
    <n v="-57536848"/>
    <x v="1"/>
    <x v="1"/>
    <x v="1"/>
    <n v="3654"/>
    <n v="2999"/>
    <n v="47984"/>
  </r>
  <r>
    <x v="10"/>
    <x v="2"/>
    <x v="6"/>
    <x v="0"/>
    <n v="6"/>
    <s v="General Lavalle"/>
    <n v="6336"/>
    <n v="-36398453"/>
    <n v="-56946467"/>
    <x v="23"/>
    <x v="0"/>
    <x v="7"/>
    <n v="3664"/>
    <n v="3900"/>
    <n v="62400"/>
  </r>
  <r>
    <x v="7"/>
    <x v="0"/>
    <x v="8"/>
    <x v="3"/>
    <n v="78"/>
    <s v="Deseado"/>
    <n v="78014"/>
    <n v="-46436049"/>
    <n v="-67514904"/>
    <x v="15"/>
    <x v="2"/>
    <x v="6"/>
    <n v="3686"/>
    <n v="3000"/>
    <n v="48000"/>
  </r>
  <r>
    <x v="4"/>
    <x v="2"/>
    <x v="2"/>
    <x v="0"/>
    <n v="6"/>
    <s v="Necochea"/>
    <n v="6581"/>
    <n v="-38576184"/>
    <n v="-58701949"/>
    <x v="47"/>
    <x v="0"/>
    <x v="0"/>
    <n v="3690"/>
    <n v="1900"/>
    <n v="30400"/>
  </r>
  <r>
    <x v="0"/>
    <x v="3"/>
    <x v="4"/>
    <x v="0"/>
    <n v="6"/>
    <s v="sin especificar"/>
    <n v="6999"/>
    <m/>
    <n v="0"/>
    <x v="12"/>
    <x v="0"/>
    <x v="0"/>
    <n v="3695"/>
    <n v="2100"/>
    <n v="33600"/>
  </r>
  <r>
    <x v="6"/>
    <x v="2"/>
    <x v="13"/>
    <x v="4"/>
    <n v="26"/>
    <s v="Rawson"/>
    <n v="26077"/>
    <n v="-43336741"/>
    <n v="-65061964"/>
    <x v="24"/>
    <x v="0"/>
    <x v="0"/>
    <n v="3697"/>
    <n v="2910"/>
    <n v="46560"/>
  </r>
  <r>
    <x v="4"/>
    <x v="0"/>
    <x v="0"/>
    <x v="0"/>
    <n v="6"/>
    <s v="General Pueyrredon"/>
    <n v="6357"/>
    <n v="-3804915"/>
    <n v="-57536848"/>
    <x v="40"/>
    <x v="0"/>
    <x v="0"/>
    <n v="3704"/>
    <n v="2200"/>
    <n v="35200"/>
  </r>
  <r>
    <x v="7"/>
    <x v="0"/>
    <x v="0"/>
    <x v="0"/>
    <n v="6"/>
    <s v="General Pueyrredon"/>
    <n v="6357"/>
    <n v="-3804915"/>
    <n v="-57536848"/>
    <x v="24"/>
    <x v="0"/>
    <x v="0"/>
    <n v="3704"/>
    <n v="2910"/>
    <n v="46560"/>
  </r>
  <r>
    <x v="2"/>
    <x v="2"/>
    <x v="4"/>
    <x v="0"/>
    <n v="6"/>
    <s v="sin especificar"/>
    <n v="6999"/>
    <m/>
    <n v="0"/>
    <x v="47"/>
    <x v="0"/>
    <x v="0"/>
    <n v="3707"/>
    <n v="1900"/>
    <n v="30400"/>
  </r>
  <r>
    <x v="7"/>
    <x v="3"/>
    <x v="6"/>
    <x v="0"/>
    <n v="6"/>
    <s v="General Lavalle"/>
    <n v="6336"/>
    <n v="-36398453"/>
    <n v="-56946467"/>
    <x v="59"/>
    <x v="0"/>
    <x v="4"/>
    <n v="3709"/>
    <n v="2100"/>
    <n v="33600"/>
  </r>
  <r>
    <x v="10"/>
    <x v="2"/>
    <x v="12"/>
    <x v="0"/>
    <n v="6"/>
    <s v="La Costa"/>
    <n v="6420"/>
    <n v="-36342328"/>
    <n v="-56746143"/>
    <x v="9"/>
    <x v="0"/>
    <x v="4"/>
    <n v="3712"/>
    <n v="2500"/>
    <n v="40000"/>
  </r>
  <r>
    <x v="0"/>
    <x v="2"/>
    <x v="0"/>
    <x v="0"/>
    <n v="6"/>
    <s v="General Pueyrredon"/>
    <n v="6357"/>
    <n v="-3804915"/>
    <n v="-57536848"/>
    <x v="34"/>
    <x v="0"/>
    <x v="4"/>
    <n v="3723"/>
    <n v="1800"/>
    <n v="28800"/>
  </r>
  <r>
    <x v="7"/>
    <x v="2"/>
    <x v="0"/>
    <x v="0"/>
    <n v="6"/>
    <s v="General Pueyrredon"/>
    <n v="6357"/>
    <n v="-3804915"/>
    <n v="-57536848"/>
    <x v="9"/>
    <x v="0"/>
    <x v="4"/>
    <n v="3737"/>
    <n v="2500"/>
    <n v="40000"/>
  </r>
  <r>
    <x v="10"/>
    <x v="5"/>
    <x v="14"/>
    <x v="4"/>
    <n v="26"/>
    <s v="Escalante"/>
    <n v="26021"/>
    <n v="-45862528"/>
    <n v="-6746664"/>
    <x v="15"/>
    <x v="2"/>
    <x v="6"/>
    <n v="3760"/>
    <n v="3000"/>
    <n v="48000"/>
  </r>
  <r>
    <x v="0"/>
    <x v="3"/>
    <x v="0"/>
    <x v="0"/>
    <n v="6"/>
    <s v="General Pueyrredon"/>
    <n v="6357"/>
    <n v="-3804915"/>
    <n v="-57536848"/>
    <x v="29"/>
    <x v="0"/>
    <x v="0"/>
    <n v="3770"/>
    <n v="2500"/>
    <n v="40000"/>
  </r>
  <r>
    <x v="8"/>
    <x v="3"/>
    <x v="0"/>
    <x v="0"/>
    <n v="6"/>
    <s v="General Pueyrredon"/>
    <n v="6357"/>
    <n v="-3804915"/>
    <n v="-57536848"/>
    <x v="14"/>
    <x v="0"/>
    <x v="0"/>
    <n v="3781"/>
    <n v="2900"/>
    <n v="46400"/>
  </r>
  <r>
    <x v="1"/>
    <x v="0"/>
    <x v="13"/>
    <x v="4"/>
    <n v="26"/>
    <s v="Rawson"/>
    <n v="26077"/>
    <n v="-43336741"/>
    <n v="-65061964"/>
    <x v="15"/>
    <x v="2"/>
    <x v="6"/>
    <n v="3785"/>
    <n v="3000"/>
    <n v="48000"/>
  </r>
  <r>
    <x v="0"/>
    <x v="3"/>
    <x v="0"/>
    <x v="0"/>
    <n v="6"/>
    <s v="General Pueyrredon"/>
    <n v="6357"/>
    <n v="-3804915"/>
    <n v="-57536848"/>
    <x v="24"/>
    <x v="0"/>
    <x v="0"/>
    <n v="3790"/>
    <n v="2910"/>
    <n v="46560"/>
  </r>
  <r>
    <x v="0"/>
    <x v="3"/>
    <x v="6"/>
    <x v="0"/>
    <n v="6"/>
    <s v="General Lavalle"/>
    <n v="6336"/>
    <n v="-36398453"/>
    <n v="-56946467"/>
    <x v="20"/>
    <x v="0"/>
    <x v="4"/>
    <n v="3791"/>
    <n v="1999"/>
    <n v="31984"/>
  </r>
  <r>
    <x v="7"/>
    <x v="2"/>
    <x v="12"/>
    <x v="0"/>
    <n v="6"/>
    <s v="La Costa"/>
    <n v="6420"/>
    <n v="-36342328"/>
    <n v="-56746143"/>
    <x v="42"/>
    <x v="0"/>
    <x v="4"/>
    <n v="3800"/>
    <n v="2300"/>
    <n v="36800"/>
  </r>
  <r>
    <x v="7"/>
    <x v="3"/>
    <x v="0"/>
    <x v="0"/>
    <n v="6"/>
    <s v="General Pueyrredon"/>
    <n v="6357"/>
    <n v="-3804915"/>
    <n v="-57536848"/>
    <x v="6"/>
    <x v="0"/>
    <x v="0"/>
    <n v="3803"/>
    <n v="2900"/>
    <n v="46400"/>
  </r>
  <r>
    <x v="3"/>
    <x v="3"/>
    <x v="0"/>
    <x v="0"/>
    <n v="6"/>
    <s v="General Pueyrredon"/>
    <n v="6357"/>
    <n v="-3804915"/>
    <n v="-57536848"/>
    <x v="3"/>
    <x v="0"/>
    <x v="0"/>
    <n v="3803"/>
    <n v="2180"/>
    <n v="34880"/>
  </r>
  <r>
    <x v="1"/>
    <x v="2"/>
    <x v="0"/>
    <x v="0"/>
    <n v="6"/>
    <s v="General Pueyrredon"/>
    <n v="6357"/>
    <n v="-3804915"/>
    <n v="-57536848"/>
    <x v="0"/>
    <x v="0"/>
    <x v="0"/>
    <n v="3808"/>
    <n v="1890"/>
    <n v="30240"/>
  </r>
  <r>
    <x v="10"/>
    <x v="2"/>
    <x v="2"/>
    <x v="0"/>
    <n v="6"/>
    <s v="Necochea"/>
    <n v="6581"/>
    <n v="-38576184"/>
    <n v="-58701949"/>
    <x v="12"/>
    <x v="0"/>
    <x v="0"/>
    <n v="3810"/>
    <n v="2100"/>
    <n v="33600"/>
  </r>
  <r>
    <x v="5"/>
    <x v="0"/>
    <x v="0"/>
    <x v="0"/>
    <n v="6"/>
    <s v="General Pueyrredon"/>
    <n v="6357"/>
    <n v="-3804915"/>
    <n v="-57536848"/>
    <x v="43"/>
    <x v="0"/>
    <x v="0"/>
    <n v="3811"/>
    <n v="4500"/>
    <n v="72000"/>
  </r>
  <r>
    <x v="2"/>
    <x v="0"/>
    <x v="0"/>
    <x v="0"/>
    <n v="6"/>
    <s v="General Pueyrredon"/>
    <n v="6357"/>
    <n v="-3804915"/>
    <n v="-57536848"/>
    <x v="19"/>
    <x v="0"/>
    <x v="0"/>
    <n v="3814"/>
    <n v="1980"/>
    <n v="31680"/>
  </r>
  <r>
    <x v="8"/>
    <x v="2"/>
    <x v="4"/>
    <x v="0"/>
    <n v="6"/>
    <s v="sin especificar"/>
    <n v="6999"/>
    <m/>
    <n v="0"/>
    <x v="15"/>
    <x v="2"/>
    <x v="6"/>
    <n v="3843"/>
    <n v="3000"/>
    <n v="48000"/>
  </r>
  <r>
    <x v="4"/>
    <x v="2"/>
    <x v="0"/>
    <x v="0"/>
    <n v="6"/>
    <s v="General Pueyrredon"/>
    <n v="6357"/>
    <n v="-3804915"/>
    <n v="-57536848"/>
    <x v="15"/>
    <x v="2"/>
    <x v="6"/>
    <n v="3872"/>
    <n v="3000"/>
    <n v="48000"/>
  </r>
  <r>
    <x v="7"/>
    <x v="3"/>
    <x v="0"/>
    <x v="0"/>
    <n v="6"/>
    <s v="General Pueyrredon"/>
    <n v="6357"/>
    <n v="-3804915"/>
    <n v="-57536848"/>
    <x v="40"/>
    <x v="0"/>
    <x v="0"/>
    <n v="3926"/>
    <n v="2200"/>
    <n v="35200"/>
  </r>
  <r>
    <x v="2"/>
    <x v="0"/>
    <x v="0"/>
    <x v="0"/>
    <n v="6"/>
    <s v="General Pueyrredon"/>
    <n v="6357"/>
    <n v="-3804915"/>
    <n v="-57536848"/>
    <x v="17"/>
    <x v="0"/>
    <x v="0"/>
    <n v="3934"/>
    <n v="1700"/>
    <n v="27200"/>
  </r>
  <r>
    <x v="1"/>
    <x v="0"/>
    <x v="0"/>
    <x v="0"/>
    <n v="6"/>
    <s v="General Pueyrredon"/>
    <n v="6357"/>
    <n v="-3804915"/>
    <n v="-57536848"/>
    <x v="3"/>
    <x v="0"/>
    <x v="0"/>
    <n v="3943"/>
    <n v="2180"/>
    <n v="34880"/>
  </r>
  <r>
    <x v="1"/>
    <x v="6"/>
    <x v="4"/>
    <x v="0"/>
    <n v="6"/>
    <s v="sin especificar"/>
    <n v="6999"/>
    <m/>
    <n v="0"/>
    <x v="25"/>
    <x v="1"/>
    <x v="8"/>
    <n v="3945"/>
    <n v="3299"/>
    <n v="52784"/>
  </r>
  <r>
    <x v="10"/>
    <x v="3"/>
    <x v="0"/>
    <x v="0"/>
    <n v="6"/>
    <s v="General Pueyrredon"/>
    <n v="6357"/>
    <n v="-3804915"/>
    <n v="-57536848"/>
    <x v="41"/>
    <x v="0"/>
    <x v="4"/>
    <n v="3946"/>
    <n v="2100"/>
    <n v="33600"/>
  </r>
  <r>
    <x v="5"/>
    <x v="3"/>
    <x v="13"/>
    <x v="4"/>
    <n v="26"/>
    <s v="Rawson"/>
    <n v="26077"/>
    <n v="-43336741"/>
    <n v="-65061964"/>
    <x v="5"/>
    <x v="0"/>
    <x v="3"/>
    <n v="3960"/>
    <n v="2300"/>
    <n v="36800"/>
  </r>
  <r>
    <x v="0"/>
    <x v="3"/>
    <x v="11"/>
    <x v="0"/>
    <n v="6"/>
    <s v="Castelli"/>
    <n v="6168"/>
    <n v="-35745949"/>
    <n v="-57380561"/>
    <x v="12"/>
    <x v="0"/>
    <x v="0"/>
    <n v="3970"/>
    <n v="2100"/>
    <n v="33600"/>
  </r>
  <r>
    <x v="8"/>
    <x v="3"/>
    <x v="0"/>
    <x v="0"/>
    <n v="6"/>
    <s v="General Pueyrredon"/>
    <n v="6357"/>
    <n v="-3804915"/>
    <n v="-57536848"/>
    <x v="15"/>
    <x v="2"/>
    <x v="6"/>
    <n v="3985"/>
    <n v="3000"/>
    <n v="48000"/>
  </r>
  <r>
    <x v="0"/>
    <x v="0"/>
    <x v="5"/>
    <x v="3"/>
    <n v="78"/>
    <s v="Deseado"/>
    <n v="78014"/>
    <n v="-47753106"/>
    <n v="-65911745"/>
    <x v="16"/>
    <x v="0"/>
    <x v="7"/>
    <n v="3994"/>
    <n v="3000"/>
    <n v="48000"/>
  </r>
  <r>
    <x v="1"/>
    <x v="0"/>
    <x v="0"/>
    <x v="0"/>
    <n v="6"/>
    <s v="General Pueyrredon"/>
    <n v="6357"/>
    <n v="-3804915"/>
    <n v="-57536848"/>
    <x v="43"/>
    <x v="0"/>
    <x v="0"/>
    <n v="3995"/>
    <n v="4500"/>
    <n v="72000"/>
  </r>
  <r>
    <x v="4"/>
    <x v="3"/>
    <x v="0"/>
    <x v="0"/>
    <n v="6"/>
    <s v="General Pueyrredon"/>
    <n v="6357"/>
    <n v="-3804915"/>
    <n v="-57536848"/>
    <x v="49"/>
    <x v="0"/>
    <x v="0"/>
    <n v="4026"/>
    <n v="2100"/>
    <n v="33600"/>
  </r>
  <r>
    <x v="10"/>
    <x v="1"/>
    <x v="1"/>
    <x v="1"/>
    <n v="94"/>
    <s v="Ushuaia"/>
    <n v="94015"/>
    <n v="-54808106"/>
    <n v="-68304301"/>
    <x v="26"/>
    <x v="0"/>
    <x v="9"/>
    <n v="4029"/>
    <n v="2000"/>
    <n v="32000"/>
  </r>
  <r>
    <x v="1"/>
    <x v="2"/>
    <x v="13"/>
    <x v="4"/>
    <n v="26"/>
    <s v="Rawson"/>
    <n v="26077"/>
    <n v="-43336741"/>
    <n v="-65061964"/>
    <x v="25"/>
    <x v="1"/>
    <x v="8"/>
    <n v="4030"/>
    <n v="3299"/>
    <n v="52784"/>
  </r>
  <r>
    <x v="3"/>
    <x v="2"/>
    <x v="6"/>
    <x v="0"/>
    <n v="6"/>
    <s v="General Lavalle"/>
    <n v="6336"/>
    <n v="-36398453"/>
    <n v="-56946467"/>
    <x v="22"/>
    <x v="0"/>
    <x v="7"/>
    <n v="4032"/>
    <n v="3280"/>
    <n v="52480"/>
  </r>
  <r>
    <x v="9"/>
    <x v="0"/>
    <x v="0"/>
    <x v="0"/>
    <n v="6"/>
    <s v="General Pueyrredon"/>
    <n v="6357"/>
    <n v="-3804915"/>
    <n v="-57536848"/>
    <x v="0"/>
    <x v="0"/>
    <x v="0"/>
    <n v="4034"/>
    <n v="1890"/>
    <n v="30240"/>
  </r>
  <r>
    <x v="2"/>
    <x v="0"/>
    <x v="9"/>
    <x v="4"/>
    <n v="26"/>
    <s v="Biedma"/>
    <n v="26007"/>
    <n v="-42723398"/>
    <n v="-6503362"/>
    <x v="15"/>
    <x v="2"/>
    <x v="6"/>
    <n v="4040"/>
    <n v="3000"/>
    <n v="48000"/>
  </r>
  <r>
    <x v="5"/>
    <x v="3"/>
    <x v="7"/>
    <x v="2"/>
    <n v="62"/>
    <s v="San Antonio"/>
    <n v="62077"/>
    <n v="-4079875"/>
    <n v="-64883536"/>
    <x v="24"/>
    <x v="0"/>
    <x v="0"/>
    <n v="4045"/>
    <n v="2910"/>
    <n v="46560"/>
  </r>
  <r>
    <x v="4"/>
    <x v="0"/>
    <x v="0"/>
    <x v="0"/>
    <n v="6"/>
    <s v="General Pueyrredon"/>
    <n v="6357"/>
    <n v="-3804915"/>
    <n v="-57536848"/>
    <x v="5"/>
    <x v="0"/>
    <x v="3"/>
    <n v="4070"/>
    <n v="2300"/>
    <n v="36800"/>
  </r>
  <r>
    <x v="4"/>
    <x v="2"/>
    <x v="0"/>
    <x v="0"/>
    <n v="6"/>
    <s v="General Pueyrredon"/>
    <n v="6357"/>
    <n v="-3804915"/>
    <n v="-57536848"/>
    <x v="50"/>
    <x v="0"/>
    <x v="4"/>
    <n v="4086"/>
    <n v="2900"/>
    <n v="46400"/>
  </r>
  <r>
    <x v="10"/>
    <x v="2"/>
    <x v="4"/>
    <x v="0"/>
    <n v="6"/>
    <s v="sin especificar"/>
    <n v="6999"/>
    <m/>
    <n v="0"/>
    <x v="23"/>
    <x v="0"/>
    <x v="7"/>
    <n v="4090"/>
    <n v="3900"/>
    <n v="62400"/>
  </r>
  <r>
    <x v="2"/>
    <x v="3"/>
    <x v="4"/>
    <x v="0"/>
    <n v="6"/>
    <s v="sin especificar"/>
    <n v="6999"/>
    <m/>
    <n v="0"/>
    <x v="0"/>
    <x v="0"/>
    <x v="0"/>
    <n v="4098"/>
    <n v="1890"/>
    <n v="30240"/>
  </r>
  <r>
    <x v="4"/>
    <x v="3"/>
    <x v="0"/>
    <x v="0"/>
    <n v="6"/>
    <s v="General Pueyrredon"/>
    <n v="6357"/>
    <n v="-3804915"/>
    <n v="-57536848"/>
    <x v="10"/>
    <x v="0"/>
    <x v="0"/>
    <n v="4101"/>
    <n v="2100"/>
    <n v="33600"/>
  </r>
  <r>
    <x v="6"/>
    <x v="5"/>
    <x v="9"/>
    <x v="4"/>
    <n v="26"/>
    <s v="Biedma"/>
    <n v="26007"/>
    <n v="-42723398"/>
    <n v="-6503362"/>
    <x v="38"/>
    <x v="0"/>
    <x v="0"/>
    <n v="4110"/>
    <n v="3000"/>
    <n v="48000"/>
  </r>
  <r>
    <x v="5"/>
    <x v="2"/>
    <x v="13"/>
    <x v="4"/>
    <n v="26"/>
    <s v="Rawson"/>
    <n v="26077"/>
    <n v="-43336741"/>
    <n v="-65061964"/>
    <x v="29"/>
    <x v="0"/>
    <x v="0"/>
    <n v="4117"/>
    <n v="2500"/>
    <n v="40000"/>
  </r>
  <r>
    <x v="9"/>
    <x v="0"/>
    <x v="0"/>
    <x v="0"/>
    <n v="6"/>
    <s v="General Pueyrredon"/>
    <n v="6357"/>
    <n v="-3804915"/>
    <n v="-57536848"/>
    <x v="17"/>
    <x v="0"/>
    <x v="0"/>
    <n v="4117"/>
    <n v="1700"/>
    <n v="27200"/>
  </r>
  <r>
    <x v="8"/>
    <x v="1"/>
    <x v="9"/>
    <x v="4"/>
    <n v="26"/>
    <s v="Biedma"/>
    <n v="26007"/>
    <n v="-42723398"/>
    <n v="-6503362"/>
    <x v="25"/>
    <x v="1"/>
    <x v="8"/>
    <n v="4128"/>
    <n v="3299"/>
    <n v="52784"/>
  </r>
  <r>
    <x v="10"/>
    <x v="2"/>
    <x v="15"/>
    <x v="0"/>
    <n v="6"/>
    <s v="Coronel de Marina Leonardo Rosales"/>
    <n v="6182"/>
    <n v="-3889977"/>
    <n v="-62079012"/>
    <x v="15"/>
    <x v="2"/>
    <x v="6"/>
    <n v="4150"/>
    <n v="3000"/>
    <n v="48000"/>
  </r>
  <r>
    <x v="3"/>
    <x v="0"/>
    <x v="5"/>
    <x v="3"/>
    <n v="78"/>
    <s v="Deseado"/>
    <n v="78014"/>
    <n v="-47753106"/>
    <n v="-65911745"/>
    <x v="5"/>
    <x v="0"/>
    <x v="3"/>
    <n v="4160"/>
    <n v="2300"/>
    <n v="36800"/>
  </r>
  <r>
    <x v="9"/>
    <x v="3"/>
    <x v="6"/>
    <x v="0"/>
    <n v="6"/>
    <s v="General Lavalle"/>
    <n v="6336"/>
    <n v="-36398453"/>
    <n v="-56946467"/>
    <x v="4"/>
    <x v="0"/>
    <x v="0"/>
    <n v="4163"/>
    <n v="2200"/>
    <n v="35200"/>
  </r>
  <r>
    <x v="4"/>
    <x v="2"/>
    <x v="0"/>
    <x v="0"/>
    <n v="6"/>
    <s v="General Pueyrredon"/>
    <n v="6357"/>
    <n v="-3804915"/>
    <n v="-57536848"/>
    <x v="67"/>
    <x v="1"/>
    <x v="0"/>
    <n v="4170"/>
    <n v="4200"/>
    <n v="67200"/>
  </r>
  <r>
    <x v="2"/>
    <x v="0"/>
    <x v="5"/>
    <x v="3"/>
    <n v="78"/>
    <s v="Deseado"/>
    <n v="78014"/>
    <n v="-47753106"/>
    <n v="-65911745"/>
    <x v="26"/>
    <x v="0"/>
    <x v="9"/>
    <n v="4180"/>
    <n v="2000"/>
    <n v="32000"/>
  </r>
  <r>
    <x v="9"/>
    <x v="2"/>
    <x v="4"/>
    <x v="0"/>
    <n v="6"/>
    <s v="sin especificar"/>
    <n v="6999"/>
    <m/>
    <n v="0"/>
    <x v="0"/>
    <x v="0"/>
    <x v="0"/>
    <n v="4210"/>
    <n v="1890"/>
    <n v="30240"/>
  </r>
  <r>
    <x v="9"/>
    <x v="3"/>
    <x v="0"/>
    <x v="0"/>
    <n v="6"/>
    <s v="General Pueyrredon"/>
    <n v="6357"/>
    <n v="-3804915"/>
    <n v="-57536848"/>
    <x v="56"/>
    <x v="0"/>
    <x v="4"/>
    <n v="4213"/>
    <n v="1890"/>
    <n v="30240"/>
  </r>
  <r>
    <x v="2"/>
    <x v="3"/>
    <x v="0"/>
    <x v="0"/>
    <n v="6"/>
    <s v="General Pueyrredon"/>
    <n v="6357"/>
    <n v="-3804915"/>
    <n v="-57536848"/>
    <x v="38"/>
    <x v="0"/>
    <x v="0"/>
    <n v="4223"/>
    <n v="3000"/>
    <n v="48000"/>
  </r>
  <r>
    <x v="6"/>
    <x v="3"/>
    <x v="3"/>
    <x v="2"/>
    <n v="62"/>
    <s v="San Antonio"/>
    <n v="62077"/>
    <n v="-40725698"/>
    <n v="-64934194"/>
    <x v="5"/>
    <x v="0"/>
    <x v="3"/>
    <n v="4224"/>
    <n v="2300"/>
    <n v="36800"/>
  </r>
  <r>
    <x v="1"/>
    <x v="3"/>
    <x v="8"/>
    <x v="3"/>
    <n v="78"/>
    <s v="Deseado"/>
    <n v="78014"/>
    <n v="-46436049"/>
    <n v="-67514904"/>
    <x v="5"/>
    <x v="0"/>
    <x v="3"/>
    <n v="4236"/>
    <n v="2300"/>
    <n v="36800"/>
  </r>
  <r>
    <x v="8"/>
    <x v="3"/>
    <x v="0"/>
    <x v="0"/>
    <n v="6"/>
    <s v="General Pueyrredon"/>
    <n v="6357"/>
    <n v="-3804915"/>
    <n v="-57536848"/>
    <x v="32"/>
    <x v="0"/>
    <x v="4"/>
    <n v="4236"/>
    <n v="2500"/>
    <n v="40000"/>
  </r>
  <r>
    <x v="2"/>
    <x v="2"/>
    <x v="12"/>
    <x v="0"/>
    <n v="6"/>
    <s v="La Costa"/>
    <n v="6420"/>
    <n v="-36342328"/>
    <n v="-56746143"/>
    <x v="42"/>
    <x v="0"/>
    <x v="4"/>
    <n v="4250"/>
    <n v="2300"/>
    <n v="36800"/>
  </r>
  <r>
    <x v="1"/>
    <x v="3"/>
    <x v="0"/>
    <x v="0"/>
    <n v="6"/>
    <s v="General Pueyrredon"/>
    <n v="6357"/>
    <n v="-3804915"/>
    <n v="-57536848"/>
    <x v="59"/>
    <x v="0"/>
    <x v="4"/>
    <n v="4260"/>
    <n v="2100"/>
    <n v="33600"/>
  </r>
  <r>
    <x v="0"/>
    <x v="3"/>
    <x v="6"/>
    <x v="0"/>
    <n v="6"/>
    <s v="General Lavalle"/>
    <n v="6336"/>
    <n v="-36398453"/>
    <n v="-56946467"/>
    <x v="12"/>
    <x v="0"/>
    <x v="0"/>
    <n v="4263"/>
    <n v="2100"/>
    <n v="33600"/>
  </r>
  <r>
    <x v="7"/>
    <x v="1"/>
    <x v="0"/>
    <x v="0"/>
    <n v="6"/>
    <s v="General Pueyrredon"/>
    <n v="6357"/>
    <n v="-3804915"/>
    <n v="-57536848"/>
    <x v="26"/>
    <x v="0"/>
    <x v="9"/>
    <n v="4280"/>
    <n v="2000"/>
    <n v="32000"/>
  </r>
  <r>
    <x v="0"/>
    <x v="2"/>
    <x v="6"/>
    <x v="0"/>
    <n v="6"/>
    <s v="General Lavalle"/>
    <n v="6336"/>
    <n v="-36398453"/>
    <n v="-56946467"/>
    <x v="7"/>
    <x v="0"/>
    <x v="0"/>
    <n v="4284"/>
    <n v="1900"/>
    <n v="30400"/>
  </r>
  <r>
    <x v="10"/>
    <x v="3"/>
    <x v="14"/>
    <x v="4"/>
    <n v="26"/>
    <s v="Escalante"/>
    <n v="26021"/>
    <n v="-45862528"/>
    <n v="-6746664"/>
    <x v="5"/>
    <x v="0"/>
    <x v="3"/>
    <n v="4305"/>
    <n v="2300"/>
    <n v="36800"/>
  </r>
  <r>
    <x v="3"/>
    <x v="0"/>
    <x v="0"/>
    <x v="0"/>
    <n v="6"/>
    <s v="General Pueyrredon"/>
    <n v="6357"/>
    <n v="-3804915"/>
    <n v="-57536848"/>
    <x v="24"/>
    <x v="0"/>
    <x v="0"/>
    <n v="4305"/>
    <n v="2910"/>
    <n v="46560"/>
  </r>
  <r>
    <x v="9"/>
    <x v="2"/>
    <x v="6"/>
    <x v="0"/>
    <n v="6"/>
    <s v="General Lavalle"/>
    <n v="6336"/>
    <n v="-36398453"/>
    <n v="-56946467"/>
    <x v="22"/>
    <x v="0"/>
    <x v="7"/>
    <n v="4312"/>
    <n v="3280"/>
    <n v="52480"/>
  </r>
  <r>
    <x v="5"/>
    <x v="3"/>
    <x v="0"/>
    <x v="0"/>
    <n v="6"/>
    <s v="General Pueyrredon"/>
    <n v="6357"/>
    <n v="-3804915"/>
    <n v="-57536848"/>
    <x v="29"/>
    <x v="0"/>
    <x v="0"/>
    <n v="4361"/>
    <n v="2500"/>
    <n v="40000"/>
  </r>
  <r>
    <x v="4"/>
    <x v="0"/>
    <x v="0"/>
    <x v="0"/>
    <n v="6"/>
    <s v="General Pueyrredon"/>
    <n v="6357"/>
    <n v="-3804915"/>
    <n v="-57536848"/>
    <x v="5"/>
    <x v="0"/>
    <x v="3"/>
    <n v="4362"/>
    <n v="2300"/>
    <n v="36800"/>
  </r>
  <r>
    <x v="7"/>
    <x v="2"/>
    <x v="0"/>
    <x v="0"/>
    <n v="6"/>
    <s v="General Pueyrredon"/>
    <n v="6357"/>
    <n v="-3804915"/>
    <n v="-57536848"/>
    <x v="0"/>
    <x v="0"/>
    <x v="0"/>
    <n v="4363"/>
    <n v="1890"/>
    <n v="30240"/>
  </r>
  <r>
    <x v="6"/>
    <x v="0"/>
    <x v="14"/>
    <x v="4"/>
    <n v="26"/>
    <s v="Escalante"/>
    <n v="26021"/>
    <n v="-45862528"/>
    <n v="-6746664"/>
    <x v="13"/>
    <x v="2"/>
    <x v="5"/>
    <n v="4377"/>
    <n v="2890"/>
    <n v="46240"/>
  </r>
  <r>
    <x v="4"/>
    <x v="3"/>
    <x v="7"/>
    <x v="2"/>
    <n v="62"/>
    <s v="San Antonio"/>
    <n v="62077"/>
    <n v="-4079875"/>
    <n v="-64883536"/>
    <x v="5"/>
    <x v="0"/>
    <x v="3"/>
    <n v="4389"/>
    <n v="2300"/>
    <n v="36800"/>
  </r>
  <r>
    <x v="10"/>
    <x v="3"/>
    <x v="0"/>
    <x v="0"/>
    <n v="6"/>
    <s v="General Pueyrredon"/>
    <n v="6357"/>
    <n v="-3804915"/>
    <n v="-57536848"/>
    <x v="4"/>
    <x v="0"/>
    <x v="0"/>
    <n v="4399"/>
    <n v="2200"/>
    <n v="35200"/>
  </r>
  <r>
    <x v="2"/>
    <x v="2"/>
    <x v="2"/>
    <x v="0"/>
    <n v="6"/>
    <s v="Necochea"/>
    <n v="6581"/>
    <n v="-38576184"/>
    <n v="-58701949"/>
    <x v="33"/>
    <x v="2"/>
    <x v="0"/>
    <n v="4413"/>
    <n v="4300"/>
    <n v="68800"/>
  </r>
  <r>
    <x v="1"/>
    <x v="2"/>
    <x v="2"/>
    <x v="0"/>
    <n v="6"/>
    <s v="Necochea"/>
    <n v="6581"/>
    <n v="-38576184"/>
    <n v="-58701949"/>
    <x v="61"/>
    <x v="0"/>
    <x v="0"/>
    <n v="4415"/>
    <n v="3200"/>
    <n v="51200"/>
  </r>
  <r>
    <x v="6"/>
    <x v="0"/>
    <x v="0"/>
    <x v="0"/>
    <n v="6"/>
    <s v="General Pueyrredon"/>
    <n v="6357"/>
    <n v="-3804915"/>
    <n v="-57536848"/>
    <x v="48"/>
    <x v="0"/>
    <x v="0"/>
    <n v="4427"/>
    <n v="3980"/>
    <n v="63680"/>
  </r>
  <r>
    <x v="4"/>
    <x v="3"/>
    <x v="15"/>
    <x v="0"/>
    <n v="6"/>
    <s v="Coronel de Marina Leonardo Rosales"/>
    <n v="6182"/>
    <n v="-3889977"/>
    <n v="-62079012"/>
    <x v="15"/>
    <x v="2"/>
    <x v="6"/>
    <n v="4435"/>
    <n v="3000"/>
    <n v="48000"/>
  </r>
  <r>
    <x v="10"/>
    <x v="1"/>
    <x v="0"/>
    <x v="0"/>
    <n v="6"/>
    <s v="General Pueyrredon"/>
    <n v="6357"/>
    <n v="-3804915"/>
    <n v="-57536848"/>
    <x v="26"/>
    <x v="0"/>
    <x v="9"/>
    <n v="4436"/>
    <n v="2000"/>
    <n v="32000"/>
  </r>
  <r>
    <x v="3"/>
    <x v="0"/>
    <x v="8"/>
    <x v="3"/>
    <n v="78"/>
    <s v="Deseado"/>
    <n v="78014"/>
    <n v="-46436049"/>
    <n v="-67514904"/>
    <x v="5"/>
    <x v="0"/>
    <x v="3"/>
    <n v="4454"/>
    <n v="2300"/>
    <n v="36800"/>
  </r>
  <r>
    <x v="10"/>
    <x v="3"/>
    <x v="13"/>
    <x v="4"/>
    <n v="26"/>
    <s v="Rawson"/>
    <n v="26077"/>
    <n v="-43336741"/>
    <n v="-65061964"/>
    <x v="54"/>
    <x v="0"/>
    <x v="11"/>
    <n v="4466"/>
    <n v="3500"/>
    <n v="56000"/>
  </r>
  <r>
    <x v="5"/>
    <x v="3"/>
    <x v="0"/>
    <x v="0"/>
    <n v="6"/>
    <s v="General Pueyrredon"/>
    <n v="6357"/>
    <n v="-3804915"/>
    <n v="-57536848"/>
    <x v="4"/>
    <x v="0"/>
    <x v="0"/>
    <n v="4467"/>
    <n v="2200"/>
    <n v="35200"/>
  </r>
  <r>
    <x v="1"/>
    <x v="0"/>
    <x v="0"/>
    <x v="0"/>
    <n v="6"/>
    <s v="General Pueyrredon"/>
    <n v="6357"/>
    <n v="-3804915"/>
    <n v="-57536848"/>
    <x v="24"/>
    <x v="0"/>
    <x v="0"/>
    <n v="4479"/>
    <n v="2910"/>
    <n v="46560"/>
  </r>
  <r>
    <x v="10"/>
    <x v="0"/>
    <x v="0"/>
    <x v="0"/>
    <n v="6"/>
    <s v="General Pueyrredon"/>
    <n v="6357"/>
    <n v="-3804915"/>
    <n v="-57536848"/>
    <x v="25"/>
    <x v="1"/>
    <x v="8"/>
    <n v="4480"/>
    <n v="3299"/>
    <n v="52784"/>
  </r>
  <r>
    <x v="10"/>
    <x v="2"/>
    <x v="4"/>
    <x v="0"/>
    <n v="6"/>
    <s v="sin especificar"/>
    <n v="6999"/>
    <m/>
    <n v="0"/>
    <x v="0"/>
    <x v="0"/>
    <x v="0"/>
    <n v="4494"/>
    <n v="1890"/>
    <n v="30240"/>
  </r>
  <r>
    <x v="0"/>
    <x v="2"/>
    <x v="12"/>
    <x v="0"/>
    <n v="6"/>
    <s v="La Costa"/>
    <n v="6420"/>
    <n v="-36342328"/>
    <n v="-56746143"/>
    <x v="42"/>
    <x v="0"/>
    <x v="4"/>
    <n v="4510"/>
    <n v="2300"/>
    <n v="36800"/>
  </r>
  <r>
    <x v="10"/>
    <x v="0"/>
    <x v="0"/>
    <x v="0"/>
    <n v="6"/>
    <s v="General Pueyrredon"/>
    <n v="6357"/>
    <n v="-3804915"/>
    <n v="-57536848"/>
    <x v="42"/>
    <x v="0"/>
    <x v="4"/>
    <n v="4522"/>
    <n v="2300"/>
    <n v="36800"/>
  </r>
  <r>
    <x v="8"/>
    <x v="3"/>
    <x v="0"/>
    <x v="0"/>
    <n v="6"/>
    <s v="General Pueyrredon"/>
    <n v="6357"/>
    <n v="-3804915"/>
    <n v="-57536848"/>
    <x v="42"/>
    <x v="0"/>
    <x v="4"/>
    <n v="4564"/>
    <n v="2300"/>
    <n v="36800"/>
  </r>
  <r>
    <x v="6"/>
    <x v="0"/>
    <x v="7"/>
    <x v="2"/>
    <n v="62"/>
    <s v="San Antonio"/>
    <n v="62077"/>
    <n v="-4079875"/>
    <n v="-64883536"/>
    <x v="8"/>
    <x v="0"/>
    <x v="0"/>
    <n v="4584"/>
    <n v="1500"/>
    <n v="24000"/>
  </r>
  <r>
    <x v="4"/>
    <x v="2"/>
    <x v="0"/>
    <x v="0"/>
    <n v="6"/>
    <s v="General Pueyrredon"/>
    <n v="6357"/>
    <n v="-3804915"/>
    <n v="-57536848"/>
    <x v="17"/>
    <x v="0"/>
    <x v="0"/>
    <n v="4586"/>
    <n v="1700"/>
    <n v="27200"/>
  </r>
  <r>
    <x v="0"/>
    <x v="2"/>
    <x v="6"/>
    <x v="0"/>
    <n v="6"/>
    <s v="General Lavalle"/>
    <n v="6336"/>
    <n v="-36398453"/>
    <n v="-56946467"/>
    <x v="41"/>
    <x v="0"/>
    <x v="4"/>
    <n v="4624"/>
    <n v="2100"/>
    <n v="33600"/>
  </r>
  <r>
    <x v="4"/>
    <x v="3"/>
    <x v="6"/>
    <x v="0"/>
    <n v="6"/>
    <s v="General Lavalle"/>
    <n v="6336"/>
    <n v="-36398453"/>
    <n v="-56946467"/>
    <x v="51"/>
    <x v="0"/>
    <x v="4"/>
    <n v="4625"/>
    <n v="2300"/>
    <n v="36800"/>
  </r>
  <r>
    <x v="1"/>
    <x v="3"/>
    <x v="3"/>
    <x v="2"/>
    <n v="62"/>
    <s v="San Antonio"/>
    <n v="62077"/>
    <n v="-40725698"/>
    <n v="-64934194"/>
    <x v="25"/>
    <x v="1"/>
    <x v="8"/>
    <n v="4630"/>
    <n v="3299"/>
    <n v="52784"/>
  </r>
  <r>
    <x v="6"/>
    <x v="3"/>
    <x v="0"/>
    <x v="0"/>
    <n v="6"/>
    <s v="General Pueyrredon"/>
    <n v="6357"/>
    <n v="-3804915"/>
    <n v="-57536848"/>
    <x v="48"/>
    <x v="0"/>
    <x v="0"/>
    <n v="4643"/>
    <n v="3980"/>
    <n v="63680"/>
  </r>
  <r>
    <x v="4"/>
    <x v="2"/>
    <x v="3"/>
    <x v="2"/>
    <n v="62"/>
    <s v="San Antonio"/>
    <n v="62077"/>
    <n v="-40725698"/>
    <n v="-64934194"/>
    <x v="9"/>
    <x v="0"/>
    <x v="4"/>
    <n v="4656"/>
    <n v="2500"/>
    <n v="40000"/>
  </r>
  <r>
    <x v="1"/>
    <x v="3"/>
    <x v="0"/>
    <x v="0"/>
    <n v="6"/>
    <s v="General Pueyrredon"/>
    <n v="6357"/>
    <n v="-3804915"/>
    <n v="-57536848"/>
    <x v="11"/>
    <x v="0"/>
    <x v="0"/>
    <n v="4658"/>
    <n v="1599"/>
    <n v="25584"/>
  </r>
  <r>
    <x v="6"/>
    <x v="2"/>
    <x v="2"/>
    <x v="0"/>
    <n v="6"/>
    <s v="Necochea"/>
    <n v="6581"/>
    <n v="-38576184"/>
    <n v="-58701949"/>
    <x v="40"/>
    <x v="0"/>
    <x v="0"/>
    <n v="4699"/>
    <n v="2200"/>
    <n v="35200"/>
  </r>
  <r>
    <x v="4"/>
    <x v="1"/>
    <x v="1"/>
    <x v="1"/>
    <n v="94"/>
    <s v="Ushuaia"/>
    <n v="94015"/>
    <n v="-54808106"/>
    <n v="-68304301"/>
    <x v="2"/>
    <x v="0"/>
    <x v="2"/>
    <n v="4706"/>
    <n v="2900"/>
    <n v="46400"/>
  </r>
  <r>
    <x v="4"/>
    <x v="0"/>
    <x v="0"/>
    <x v="0"/>
    <n v="6"/>
    <s v="General Pueyrredon"/>
    <n v="6357"/>
    <n v="-3804915"/>
    <n v="-57536848"/>
    <x v="17"/>
    <x v="0"/>
    <x v="0"/>
    <n v="4725"/>
    <n v="1700"/>
    <n v="27200"/>
  </r>
  <r>
    <x v="7"/>
    <x v="3"/>
    <x v="0"/>
    <x v="0"/>
    <n v="6"/>
    <s v="General Pueyrredon"/>
    <n v="6357"/>
    <n v="-3804915"/>
    <n v="-57536848"/>
    <x v="0"/>
    <x v="0"/>
    <x v="0"/>
    <n v="4725"/>
    <n v="1890"/>
    <n v="30240"/>
  </r>
  <r>
    <x v="8"/>
    <x v="3"/>
    <x v="9"/>
    <x v="4"/>
    <n v="26"/>
    <s v="Biedma"/>
    <n v="26007"/>
    <n v="-42723398"/>
    <n v="-6503362"/>
    <x v="15"/>
    <x v="2"/>
    <x v="6"/>
    <n v="4736"/>
    <n v="3000"/>
    <n v="48000"/>
  </r>
  <r>
    <x v="4"/>
    <x v="2"/>
    <x v="2"/>
    <x v="0"/>
    <n v="6"/>
    <s v="Necochea"/>
    <n v="6581"/>
    <n v="-38576184"/>
    <n v="-58701949"/>
    <x v="32"/>
    <x v="0"/>
    <x v="4"/>
    <n v="4740"/>
    <n v="2500"/>
    <n v="40000"/>
  </r>
  <r>
    <x v="1"/>
    <x v="1"/>
    <x v="1"/>
    <x v="1"/>
    <n v="94"/>
    <s v="Ushuaia"/>
    <n v="94015"/>
    <n v="-54808106"/>
    <n v="-68304301"/>
    <x v="2"/>
    <x v="0"/>
    <x v="2"/>
    <n v="4745"/>
    <n v="2900"/>
    <n v="46400"/>
  </r>
  <r>
    <x v="5"/>
    <x v="3"/>
    <x v="12"/>
    <x v="0"/>
    <n v="6"/>
    <s v="La Costa"/>
    <n v="6420"/>
    <n v="-36342328"/>
    <n v="-56746143"/>
    <x v="8"/>
    <x v="0"/>
    <x v="0"/>
    <n v="4768"/>
    <n v="1500"/>
    <n v="24000"/>
  </r>
  <r>
    <x v="8"/>
    <x v="3"/>
    <x v="0"/>
    <x v="0"/>
    <n v="6"/>
    <s v="General Pueyrredon"/>
    <n v="6357"/>
    <n v="-3804915"/>
    <n v="-57536848"/>
    <x v="25"/>
    <x v="1"/>
    <x v="8"/>
    <n v="4768"/>
    <n v="3299"/>
    <n v="52784"/>
  </r>
  <r>
    <x v="7"/>
    <x v="0"/>
    <x v="0"/>
    <x v="0"/>
    <n v="6"/>
    <s v="General Pueyrredon"/>
    <n v="6357"/>
    <n v="-3804915"/>
    <n v="-57536848"/>
    <x v="25"/>
    <x v="1"/>
    <x v="8"/>
    <n v="4800"/>
    <n v="3299"/>
    <n v="52784"/>
  </r>
  <r>
    <x v="10"/>
    <x v="2"/>
    <x v="0"/>
    <x v="0"/>
    <n v="6"/>
    <s v="General Pueyrredon"/>
    <n v="6357"/>
    <n v="-3804915"/>
    <n v="-57536848"/>
    <x v="72"/>
    <x v="1"/>
    <x v="0"/>
    <n v="4829"/>
    <n v="4000"/>
    <n v="64000"/>
  </r>
  <r>
    <x v="10"/>
    <x v="0"/>
    <x v="7"/>
    <x v="2"/>
    <n v="62"/>
    <s v="San Antonio"/>
    <n v="62077"/>
    <n v="-4079875"/>
    <n v="-64883536"/>
    <x v="24"/>
    <x v="0"/>
    <x v="0"/>
    <n v="4836"/>
    <n v="2910"/>
    <n v="46560"/>
  </r>
  <r>
    <x v="7"/>
    <x v="2"/>
    <x v="6"/>
    <x v="0"/>
    <n v="6"/>
    <s v="General Lavalle"/>
    <n v="6336"/>
    <n v="-36398453"/>
    <n v="-56946467"/>
    <x v="29"/>
    <x v="0"/>
    <x v="0"/>
    <n v="4838"/>
    <n v="2500"/>
    <n v="40000"/>
  </r>
  <r>
    <x v="1"/>
    <x v="2"/>
    <x v="2"/>
    <x v="0"/>
    <n v="6"/>
    <s v="Necochea"/>
    <n v="6581"/>
    <n v="-38576184"/>
    <n v="-58701949"/>
    <x v="29"/>
    <x v="0"/>
    <x v="0"/>
    <n v="4861"/>
    <n v="2500"/>
    <n v="40000"/>
  </r>
  <r>
    <x v="6"/>
    <x v="2"/>
    <x v="6"/>
    <x v="0"/>
    <n v="6"/>
    <s v="General Lavalle"/>
    <n v="6336"/>
    <n v="-36398453"/>
    <n v="-56946467"/>
    <x v="47"/>
    <x v="0"/>
    <x v="0"/>
    <n v="4877"/>
    <n v="1900"/>
    <n v="30400"/>
  </r>
  <r>
    <x v="0"/>
    <x v="2"/>
    <x v="12"/>
    <x v="0"/>
    <n v="6"/>
    <s v="La Costa"/>
    <n v="6420"/>
    <n v="-36342328"/>
    <n v="-56746143"/>
    <x v="41"/>
    <x v="0"/>
    <x v="4"/>
    <n v="4878"/>
    <n v="2100"/>
    <n v="33600"/>
  </r>
  <r>
    <x v="5"/>
    <x v="3"/>
    <x v="0"/>
    <x v="0"/>
    <n v="6"/>
    <s v="General Pueyrredon"/>
    <n v="6357"/>
    <n v="-3804915"/>
    <n v="-57536848"/>
    <x v="23"/>
    <x v="0"/>
    <x v="7"/>
    <n v="4880"/>
    <n v="3900"/>
    <n v="62400"/>
  </r>
  <r>
    <x v="4"/>
    <x v="3"/>
    <x v="6"/>
    <x v="0"/>
    <n v="6"/>
    <s v="General Lavalle"/>
    <n v="6336"/>
    <n v="-36398453"/>
    <n v="-56946467"/>
    <x v="9"/>
    <x v="0"/>
    <x v="4"/>
    <n v="4883"/>
    <n v="2500"/>
    <n v="40000"/>
  </r>
  <r>
    <x v="0"/>
    <x v="2"/>
    <x v="3"/>
    <x v="2"/>
    <n v="62"/>
    <s v="San Antonio"/>
    <n v="62077"/>
    <n v="-40725698"/>
    <n v="-64934194"/>
    <x v="17"/>
    <x v="0"/>
    <x v="0"/>
    <n v="4884"/>
    <n v="1700"/>
    <n v="27200"/>
  </r>
  <r>
    <x v="8"/>
    <x v="5"/>
    <x v="0"/>
    <x v="0"/>
    <n v="6"/>
    <s v="General Pueyrredon"/>
    <n v="6357"/>
    <n v="-3804915"/>
    <n v="-57536848"/>
    <x v="15"/>
    <x v="2"/>
    <x v="6"/>
    <n v="4896"/>
    <n v="3000"/>
    <n v="48000"/>
  </r>
  <r>
    <x v="4"/>
    <x v="0"/>
    <x v="0"/>
    <x v="0"/>
    <n v="6"/>
    <s v="General Pueyrredon"/>
    <n v="6357"/>
    <n v="-3804915"/>
    <n v="-57536848"/>
    <x v="35"/>
    <x v="0"/>
    <x v="0"/>
    <n v="4912"/>
    <n v="2200"/>
    <n v="35200"/>
  </r>
  <r>
    <x v="10"/>
    <x v="3"/>
    <x v="0"/>
    <x v="0"/>
    <n v="6"/>
    <s v="General Pueyrredon"/>
    <n v="6357"/>
    <n v="-3804915"/>
    <n v="-57536848"/>
    <x v="24"/>
    <x v="0"/>
    <x v="0"/>
    <n v="4914"/>
    <n v="2910"/>
    <n v="46560"/>
  </r>
  <r>
    <x v="2"/>
    <x v="1"/>
    <x v="1"/>
    <x v="1"/>
    <n v="94"/>
    <s v="Ushuaia"/>
    <n v="94015"/>
    <n v="-54808106"/>
    <n v="-68304301"/>
    <x v="55"/>
    <x v="0"/>
    <x v="12"/>
    <n v="4922"/>
    <n v="2300"/>
    <n v="36800"/>
  </r>
  <r>
    <x v="1"/>
    <x v="2"/>
    <x v="2"/>
    <x v="0"/>
    <n v="6"/>
    <s v="Necochea"/>
    <n v="6581"/>
    <n v="-38576184"/>
    <n v="-58701949"/>
    <x v="0"/>
    <x v="0"/>
    <x v="0"/>
    <n v="5004"/>
    <n v="1890"/>
    <n v="30240"/>
  </r>
  <r>
    <x v="10"/>
    <x v="2"/>
    <x v="6"/>
    <x v="0"/>
    <n v="6"/>
    <s v="General Lavalle"/>
    <n v="6336"/>
    <n v="-36398453"/>
    <n v="-56946467"/>
    <x v="47"/>
    <x v="0"/>
    <x v="0"/>
    <n v="5006"/>
    <n v="1900"/>
    <n v="30400"/>
  </r>
  <r>
    <x v="6"/>
    <x v="5"/>
    <x v="9"/>
    <x v="4"/>
    <n v="26"/>
    <s v="Biedma"/>
    <n v="26007"/>
    <n v="-42723398"/>
    <n v="-6503362"/>
    <x v="15"/>
    <x v="2"/>
    <x v="6"/>
    <n v="5025"/>
    <n v="3000"/>
    <n v="48000"/>
  </r>
  <r>
    <x v="10"/>
    <x v="0"/>
    <x v="9"/>
    <x v="4"/>
    <n v="26"/>
    <s v="Biedma"/>
    <n v="26007"/>
    <n v="-42723398"/>
    <n v="-6503362"/>
    <x v="15"/>
    <x v="2"/>
    <x v="6"/>
    <n v="5032"/>
    <n v="3000"/>
    <n v="48000"/>
  </r>
  <r>
    <x v="4"/>
    <x v="3"/>
    <x v="0"/>
    <x v="0"/>
    <n v="6"/>
    <s v="General Pueyrredon"/>
    <n v="6357"/>
    <n v="-3804915"/>
    <n v="-57536848"/>
    <x v="29"/>
    <x v="0"/>
    <x v="0"/>
    <n v="5035"/>
    <n v="2500"/>
    <n v="40000"/>
  </r>
  <r>
    <x v="1"/>
    <x v="2"/>
    <x v="13"/>
    <x v="4"/>
    <n v="26"/>
    <s v="Rawson"/>
    <n v="26077"/>
    <n v="-43336741"/>
    <n v="-65061964"/>
    <x v="24"/>
    <x v="0"/>
    <x v="0"/>
    <n v="5046"/>
    <n v="2910"/>
    <n v="46560"/>
  </r>
  <r>
    <x v="6"/>
    <x v="3"/>
    <x v="0"/>
    <x v="0"/>
    <n v="6"/>
    <s v="General Pueyrredon"/>
    <n v="6357"/>
    <n v="-3804915"/>
    <n v="-57536848"/>
    <x v="35"/>
    <x v="0"/>
    <x v="0"/>
    <n v="5051"/>
    <n v="2200"/>
    <n v="35200"/>
  </r>
  <r>
    <x v="8"/>
    <x v="2"/>
    <x v="4"/>
    <x v="0"/>
    <n v="6"/>
    <s v="sin especificar"/>
    <n v="6999"/>
    <m/>
    <n v="0"/>
    <x v="4"/>
    <x v="0"/>
    <x v="0"/>
    <n v="5071"/>
    <n v="2200"/>
    <n v="35200"/>
  </r>
  <r>
    <x v="1"/>
    <x v="0"/>
    <x v="0"/>
    <x v="0"/>
    <n v="6"/>
    <s v="General Pueyrredon"/>
    <n v="6357"/>
    <n v="-3804915"/>
    <n v="-57536848"/>
    <x v="26"/>
    <x v="0"/>
    <x v="9"/>
    <n v="5083"/>
    <n v="2000"/>
    <n v="32000"/>
  </r>
  <r>
    <x v="10"/>
    <x v="2"/>
    <x v="12"/>
    <x v="0"/>
    <n v="6"/>
    <s v="La Costa"/>
    <n v="6420"/>
    <n v="-36342328"/>
    <n v="-56746143"/>
    <x v="31"/>
    <x v="0"/>
    <x v="4"/>
    <n v="5088"/>
    <n v="2000"/>
    <n v="32000"/>
  </r>
  <r>
    <x v="0"/>
    <x v="3"/>
    <x v="9"/>
    <x v="4"/>
    <n v="26"/>
    <s v="Biedma"/>
    <n v="26007"/>
    <n v="-42723398"/>
    <n v="-6503362"/>
    <x v="15"/>
    <x v="2"/>
    <x v="6"/>
    <n v="5100"/>
    <n v="3000"/>
    <n v="48000"/>
  </r>
  <r>
    <x v="5"/>
    <x v="3"/>
    <x v="0"/>
    <x v="0"/>
    <n v="6"/>
    <s v="General Pueyrredon"/>
    <n v="6357"/>
    <n v="-3804915"/>
    <n v="-57536848"/>
    <x v="3"/>
    <x v="0"/>
    <x v="0"/>
    <n v="5109"/>
    <n v="2180"/>
    <n v="34880"/>
  </r>
  <r>
    <x v="4"/>
    <x v="3"/>
    <x v="0"/>
    <x v="0"/>
    <n v="6"/>
    <s v="General Pueyrredon"/>
    <n v="6357"/>
    <n v="-3804915"/>
    <n v="-57536848"/>
    <x v="16"/>
    <x v="0"/>
    <x v="7"/>
    <n v="5110"/>
    <n v="3000"/>
    <n v="48000"/>
  </r>
  <r>
    <x v="4"/>
    <x v="3"/>
    <x v="0"/>
    <x v="0"/>
    <n v="6"/>
    <s v="General Pueyrredon"/>
    <n v="6357"/>
    <n v="-3804915"/>
    <n v="-57536848"/>
    <x v="73"/>
    <x v="0"/>
    <x v="7"/>
    <n v="5110"/>
    <n v="3000"/>
    <n v="48000"/>
  </r>
  <r>
    <x v="0"/>
    <x v="3"/>
    <x v="0"/>
    <x v="0"/>
    <n v="6"/>
    <s v="General Pueyrredon"/>
    <n v="6357"/>
    <n v="-3804915"/>
    <n v="-57536848"/>
    <x v="24"/>
    <x v="0"/>
    <x v="0"/>
    <n v="5120"/>
    <n v="2910"/>
    <n v="46560"/>
  </r>
  <r>
    <x v="6"/>
    <x v="5"/>
    <x v="4"/>
    <x v="0"/>
    <n v="6"/>
    <s v="sin especificar"/>
    <n v="6999"/>
    <m/>
    <n v="0"/>
    <x v="5"/>
    <x v="0"/>
    <x v="3"/>
    <n v="5148"/>
    <n v="2300"/>
    <n v="36800"/>
  </r>
  <r>
    <x v="4"/>
    <x v="2"/>
    <x v="0"/>
    <x v="0"/>
    <n v="6"/>
    <s v="General Pueyrredon"/>
    <n v="6357"/>
    <n v="-3804915"/>
    <n v="-57536848"/>
    <x v="43"/>
    <x v="0"/>
    <x v="0"/>
    <n v="5152"/>
    <n v="4500"/>
    <n v="72000"/>
  </r>
  <r>
    <x v="6"/>
    <x v="3"/>
    <x v="7"/>
    <x v="2"/>
    <n v="62"/>
    <s v="San Antonio"/>
    <n v="62077"/>
    <n v="-4079875"/>
    <n v="-64883536"/>
    <x v="7"/>
    <x v="0"/>
    <x v="0"/>
    <n v="5156"/>
    <n v="1900"/>
    <n v="30400"/>
  </r>
  <r>
    <x v="10"/>
    <x v="2"/>
    <x v="3"/>
    <x v="2"/>
    <n v="62"/>
    <s v="San Antonio"/>
    <n v="62077"/>
    <n v="-40725698"/>
    <n v="-64934194"/>
    <x v="16"/>
    <x v="0"/>
    <x v="7"/>
    <n v="5166"/>
    <n v="3000"/>
    <n v="48000"/>
  </r>
  <r>
    <x v="5"/>
    <x v="3"/>
    <x v="3"/>
    <x v="2"/>
    <n v="62"/>
    <s v="San Antonio"/>
    <n v="62077"/>
    <n v="-40725698"/>
    <n v="-64934194"/>
    <x v="43"/>
    <x v="0"/>
    <x v="0"/>
    <n v="5192"/>
    <n v="4500"/>
    <n v="72000"/>
  </r>
  <r>
    <x v="10"/>
    <x v="0"/>
    <x v="7"/>
    <x v="2"/>
    <n v="62"/>
    <s v="San Antonio"/>
    <n v="62077"/>
    <n v="-4079875"/>
    <n v="-64883536"/>
    <x v="0"/>
    <x v="0"/>
    <x v="0"/>
    <n v="5200"/>
    <n v="1890"/>
    <n v="30240"/>
  </r>
  <r>
    <x v="2"/>
    <x v="0"/>
    <x v="8"/>
    <x v="3"/>
    <n v="78"/>
    <s v="Deseado"/>
    <n v="78014"/>
    <n v="-46436049"/>
    <n v="-67514904"/>
    <x v="26"/>
    <x v="0"/>
    <x v="9"/>
    <n v="5279"/>
    <n v="2000"/>
    <n v="32000"/>
  </r>
  <r>
    <x v="7"/>
    <x v="3"/>
    <x v="6"/>
    <x v="0"/>
    <n v="6"/>
    <s v="General Lavalle"/>
    <n v="6336"/>
    <n v="-36398453"/>
    <n v="-56946467"/>
    <x v="23"/>
    <x v="0"/>
    <x v="7"/>
    <n v="5303"/>
    <n v="3900"/>
    <n v="62400"/>
  </r>
  <r>
    <x v="0"/>
    <x v="2"/>
    <x v="11"/>
    <x v="0"/>
    <n v="6"/>
    <s v="Castelli"/>
    <n v="6168"/>
    <n v="-35745949"/>
    <n v="-57380561"/>
    <x v="31"/>
    <x v="0"/>
    <x v="4"/>
    <n v="5304"/>
    <n v="2000"/>
    <n v="32000"/>
  </r>
  <r>
    <x v="5"/>
    <x v="2"/>
    <x v="13"/>
    <x v="4"/>
    <n v="26"/>
    <s v="Rawson"/>
    <n v="26077"/>
    <n v="-43336741"/>
    <n v="-65061964"/>
    <x v="15"/>
    <x v="2"/>
    <x v="6"/>
    <n v="5320"/>
    <n v="3000"/>
    <n v="48000"/>
  </r>
  <r>
    <x v="2"/>
    <x v="0"/>
    <x v="0"/>
    <x v="0"/>
    <n v="6"/>
    <s v="General Pueyrredon"/>
    <n v="6357"/>
    <n v="-3804915"/>
    <n v="-57536848"/>
    <x v="35"/>
    <x v="0"/>
    <x v="0"/>
    <n v="5359"/>
    <n v="2200"/>
    <n v="35200"/>
  </r>
  <r>
    <x v="7"/>
    <x v="2"/>
    <x v="2"/>
    <x v="0"/>
    <n v="6"/>
    <s v="Necochea"/>
    <n v="6581"/>
    <n v="-38576184"/>
    <n v="-58701949"/>
    <x v="40"/>
    <x v="0"/>
    <x v="0"/>
    <n v="5370"/>
    <n v="2200"/>
    <n v="35200"/>
  </r>
  <r>
    <x v="0"/>
    <x v="1"/>
    <x v="0"/>
    <x v="0"/>
    <n v="6"/>
    <s v="General Pueyrredon"/>
    <n v="6357"/>
    <n v="-3804915"/>
    <n v="-57536848"/>
    <x v="48"/>
    <x v="0"/>
    <x v="0"/>
    <n v="5370"/>
    <n v="3980"/>
    <n v="63680"/>
  </r>
  <r>
    <x v="2"/>
    <x v="3"/>
    <x v="0"/>
    <x v="0"/>
    <n v="6"/>
    <s v="General Pueyrredon"/>
    <n v="6357"/>
    <n v="-3804915"/>
    <n v="-57536848"/>
    <x v="0"/>
    <x v="0"/>
    <x v="0"/>
    <n v="5371"/>
    <n v="1890"/>
    <n v="30240"/>
  </r>
  <r>
    <x v="7"/>
    <x v="2"/>
    <x v="16"/>
    <x v="0"/>
    <n v="6"/>
    <s v="Bahía Blanca"/>
    <n v="6056"/>
    <n v="-38789246"/>
    <n v="-62272499"/>
    <x v="58"/>
    <x v="2"/>
    <x v="0"/>
    <n v="5401"/>
    <n v="3000"/>
    <n v="48000"/>
  </r>
  <r>
    <x v="1"/>
    <x v="3"/>
    <x v="4"/>
    <x v="0"/>
    <n v="6"/>
    <s v="sin especificar"/>
    <n v="6999"/>
    <m/>
    <n v="0"/>
    <x v="23"/>
    <x v="0"/>
    <x v="7"/>
    <n v="5410"/>
    <n v="3900"/>
    <n v="62400"/>
  </r>
  <r>
    <x v="7"/>
    <x v="0"/>
    <x v="5"/>
    <x v="3"/>
    <n v="78"/>
    <s v="Deseado"/>
    <n v="78014"/>
    <n v="-47753106"/>
    <n v="-65911745"/>
    <x v="24"/>
    <x v="0"/>
    <x v="0"/>
    <n v="5425"/>
    <n v="2910"/>
    <n v="46560"/>
  </r>
  <r>
    <x v="6"/>
    <x v="2"/>
    <x v="3"/>
    <x v="2"/>
    <n v="62"/>
    <s v="San Antonio"/>
    <n v="62077"/>
    <n v="-40725698"/>
    <n v="-64934194"/>
    <x v="16"/>
    <x v="0"/>
    <x v="7"/>
    <n v="5440"/>
    <n v="3000"/>
    <n v="48000"/>
  </r>
  <r>
    <x v="10"/>
    <x v="3"/>
    <x v="11"/>
    <x v="0"/>
    <n v="6"/>
    <s v="Castelli"/>
    <n v="6168"/>
    <n v="-35745949"/>
    <n v="-57380561"/>
    <x v="12"/>
    <x v="0"/>
    <x v="0"/>
    <n v="5456"/>
    <n v="2100"/>
    <n v="33600"/>
  </r>
  <r>
    <x v="0"/>
    <x v="3"/>
    <x v="14"/>
    <x v="4"/>
    <n v="26"/>
    <s v="Escalante"/>
    <n v="26021"/>
    <n v="-45862528"/>
    <n v="-6746664"/>
    <x v="5"/>
    <x v="0"/>
    <x v="3"/>
    <n v="5478"/>
    <n v="2300"/>
    <n v="36800"/>
  </r>
  <r>
    <x v="6"/>
    <x v="0"/>
    <x v="0"/>
    <x v="0"/>
    <n v="6"/>
    <s v="General Pueyrredon"/>
    <n v="6357"/>
    <n v="-3804915"/>
    <n v="-57536848"/>
    <x v="35"/>
    <x v="0"/>
    <x v="0"/>
    <n v="5481"/>
    <n v="2200"/>
    <n v="35200"/>
  </r>
  <r>
    <x v="0"/>
    <x v="0"/>
    <x v="0"/>
    <x v="0"/>
    <n v="6"/>
    <s v="General Pueyrredon"/>
    <n v="6357"/>
    <n v="-3804915"/>
    <n v="-57536848"/>
    <x v="24"/>
    <x v="0"/>
    <x v="0"/>
    <n v="5542"/>
    <n v="2910"/>
    <n v="46560"/>
  </r>
  <r>
    <x v="5"/>
    <x v="2"/>
    <x v="3"/>
    <x v="2"/>
    <n v="62"/>
    <s v="San Antonio"/>
    <n v="62077"/>
    <n v="-40725698"/>
    <n v="-64934194"/>
    <x v="7"/>
    <x v="0"/>
    <x v="0"/>
    <n v="5568"/>
    <n v="1900"/>
    <n v="30400"/>
  </r>
  <r>
    <x v="4"/>
    <x v="3"/>
    <x v="0"/>
    <x v="0"/>
    <n v="6"/>
    <s v="General Pueyrredon"/>
    <n v="6357"/>
    <n v="-3804915"/>
    <n v="-57536848"/>
    <x v="4"/>
    <x v="0"/>
    <x v="0"/>
    <n v="5570"/>
    <n v="2200"/>
    <n v="35200"/>
  </r>
  <r>
    <x v="5"/>
    <x v="2"/>
    <x v="13"/>
    <x v="4"/>
    <n v="26"/>
    <s v="Rawson"/>
    <n v="26077"/>
    <n v="-43336741"/>
    <n v="-65061964"/>
    <x v="43"/>
    <x v="0"/>
    <x v="0"/>
    <n v="5577"/>
    <n v="4500"/>
    <n v="72000"/>
  </r>
  <r>
    <x v="7"/>
    <x v="1"/>
    <x v="1"/>
    <x v="1"/>
    <n v="94"/>
    <s v="Ushuaia"/>
    <n v="94015"/>
    <n v="-54808106"/>
    <n v="-68304301"/>
    <x v="1"/>
    <x v="1"/>
    <x v="1"/>
    <n v="5589"/>
    <n v="2999"/>
    <n v="47984"/>
  </r>
  <r>
    <x v="5"/>
    <x v="3"/>
    <x v="3"/>
    <x v="2"/>
    <n v="62"/>
    <s v="San Antonio"/>
    <n v="62077"/>
    <n v="-40725698"/>
    <n v="-64934194"/>
    <x v="23"/>
    <x v="0"/>
    <x v="7"/>
    <n v="5597"/>
    <n v="3900"/>
    <n v="62400"/>
  </r>
  <r>
    <x v="0"/>
    <x v="3"/>
    <x v="7"/>
    <x v="2"/>
    <n v="62"/>
    <s v="San Antonio"/>
    <n v="62077"/>
    <n v="-4079875"/>
    <n v="-64883536"/>
    <x v="24"/>
    <x v="0"/>
    <x v="0"/>
    <n v="5609"/>
    <n v="2910"/>
    <n v="46560"/>
  </r>
  <r>
    <x v="2"/>
    <x v="2"/>
    <x v="4"/>
    <x v="0"/>
    <n v="6"/>
    <s v="sin especificar"/>
    <n v="6999"/>
    <m/>
    <n v="0"/>
    <x v="41"/>
    <x v="0"/>
    <x v="4"/>
    <n v="5616"/>
    <n v="2100"/>
    <n v="33600"/>
  </r>
  <r>
    <x v="9"/>
    <x v="3"/>
    <x v="0"/>
    <x v="0"/>
    <n v="6"/>
    <s v="General Pueyrredon"/>
    <n v="6357"/>
    <n v="-3804915"/>
    <n v="-57536848"/>
    <x v="49"/>
    <x v="0"/>
    <x v="0"/>
    <n v="5642"/>
    <n v="2100"/>
    <n v="33600"/>
  </r>
  <r>
    <x v="4"/>
    <x v="3"/>
    <x v="6"/>
    <x v="0"/>
    <n v="6"/>
    <s v="General Lavalle"/>
    <n v="6336"/>
    <n v="-36398453"/>
    <n v="-56946467"/>
    <x v="3"/>
    <x v="0"/>
    <x v="0"/>
    <n v="5658"/>
    <n v="2180"/>
    <n v="34880"/>
  </r>
  <r>
    <x v="7"/>
    <x v="3"/>
    <x v="3"/>
    <x v="2"/>
    <n v="62"/>
    <s v="San Antonio"/>
    <n v="62077"/>
    <n v="-40725698"/>
    <n v="-64934194"/>
    <x v="8"/>
    <x v="0"/>
    <x v="0"/>
    <n v="5695"/>
    <n v="1500"/>
    <n v="24000"/>
  </r>
  <r>
    <x v="7"/>
    <x v="1"/>
    <x v="9"/>
    <x v="4"/>
    <n v="26"/>
    <s v="Biedma"/>
    <n v="26007"/>
    <n v="-42723398"/>
    <n v="-6503362"/>
    <x v="28"/>
    <x v="0"/>
    <x v="0"/>
    <n v="5697"/>
    <n v="2200"/>
    <n v="35200"/>
  </r>
  <r>
    <x v="6"/>
    <x v="0"/>
    <x v="0"/>
    <x v="0"/>
    <n v="6"/>
    <s v="General Pueyrredon"/>
    <n v="6357"/>
    <n v="-3804915"/>
    <n v="-57536848"/>
    <x v="26"/>
    <x v="0"/>
    <x v="9"/>
    <n v="5713"/>
    <n v="2000"/>
    <n v="32000"/>
  </r>
  <r>
    <x v="1"/>
    <x v="2"/>
    <x v="4"/>
    <x v="0"/>
    <n v="6"/>
    <s v="sin especificar"/>
    <n v="6999"/>
    <m/>
    <n v="0"/>
    <x v="47"/>
    <x v="0"/>
    <x v="0"/>
    <n v="5721"/>
    <n v="1900"/>
    <n v="30400"/>
  </r>
  <r>
    <x v="10"/>
    <x v="6"/>
    <x v="5"/>
    <x v="3"/>
    <n v="78"/>
    <s v="Deseado"/>
    <n v="78014"/>
    <n v="-47753106"/>
    <n v="-65911745"/>
    <x v="25"/>
    <x v="1"/>
    <x v="8"/>
    <n v="5736"/>
    <n v="3299"/>
    <n v="52784"/>
  </r>
  <r>
    <x v="0"/>
    <x v="3"/>
    <x v="0"/>
    <x v="0"/>
    <n v="6"/>
    <s v="General Pueyrredon"/>
    <n v="6357"/>
    <n v="-3804915"/>
    <n v="-57536848"/>
    <x v="4"/>
    <x v="0"/>
    <x v="0"/>
    <n v="5765"/>
    <n v="2200"/>
    <n v="35200"/>
  </r>
  <r>
    <x v="7"/>
    <x v="0"/>
    <x v="0"/>
    <x v="0"/>
    <n v="6"/>
    <s v="General Pueyrredon"/>
    <n v="6357"/>
    <n v="-3804915"/>
    <n v="-57536848"/>
    <x v="38"/>
    <x v="0"/>
    <x v="0"/>
    <n v="5780"/>
    <n v="3000"/>
    <n v="48000"/>
  </r>
  <r>
    <x v="3"/>
    <x v="0"/>
    <x v="0"/>
    <x v="0"/>
    <n v="6"/>
    <s v="General Pueyrredon"/>
    <n v="6357"/>
    <n v="-3804915"/>
    <n v="-57536848"/>
    <x v="5"/>
    <x v="0"/>
    <x v="3"/>
    <n v="5789"/>
    <n v="2300"/>
    <n v="36800"/>
  </r>
  <r>
    <x v="5"/>
    <x v="2"/>
    <x v="3"/>
    <x v="2"/>
    <n v="62"/>
    <s v="San Antonio"/>
    <n v="62077"/>
    <n v="-40725698"/>
    <n v="-64934194"/>
    <x v="16"/>
    <x v="0"/>
    <x v="7"/>
    <n v="5860"/>
    <n v="3000"/>
    <n v="48000"/>
  </r>
  <r>
    <x v="2"/>
    <x v="3"/>
    <x v="0"/>
    <x v="0"/>
    <n v="6"/>
    <s v="General Pueyrredon"/>
    <n v="6357"/>
    <n v="-3804915"/>
    <n v="-57536848"/>
    <x v="29"/>
    <x v="0"/>
    <x v="0"/>
    <n v="5875"/>
    <n v="2500"/>
    <n v="40000"/>
  </r>
  <r>
    <x v="0"/>
    <x v="2"/>
    <x v="11"/>
    <x v="0"/>
    <n v="6"/>
    <s v="Castelli"/>
    <n v="6168"/>
    <n v="-35745949"/>
    <n v="-57380561"/>
    <x v="51"/>
    <x v="0"/>
    <x v="4"/>
    <n v="5876"/>
    <n v="2300"/>
    <n v="36800"/>
  </r>
  <r>
    <x v="5"/>
    <x v="2"/>
    <x v="0"/>
    <x v="0"/>
    <n v="6"/>
    <s v="General Pueyrredon"/>
    <n v="6357"/>
    <n v="-3804915"/>
    <n v="-57536848"/>
    <x v="34"/>
    <x v="0"/>
    <x v="4"/>
    <n v="5893"/>
    <n v="1800"/>
    <n v="28800"/>
  </r>
  <r>
    <x v="2"/>
    <x v="2"/>
    <x v="2"/>
    <x v="0"/>
    <n v="6"/>
    <s v="Necochea"/>
    <n v="6581"/>
    <n v="-38576184"/>
    <n v="-58701949"/>
    <x v="36"/>
    <x v="1"/>
    <x v="0"/>
    <n v="5900"/>
    <n v="1800"/>
    <n v="28800"/>
  </r>
  <r>
    <x v="9"/>
    <x v="3"/>
    <x v="0"/>
    <x v="0"/>
    <n v="6"/>
    <s v="General Pueyrredon"/>
    <n v="6357"/>
    <n v="-3804915"/>
    <n v="-57536848"/>
    <x v="15"/>
    <x v="2"/>
    <x v="6"/>
    <n v="5900"/>
    <n v="3000"/>
    <n v="48000"/>
  </r>
  <r>
    <x v="9"/>
    <x v="0"/>
    <x v="8"/>
    <x v="3"/>
    <n v="78"/>
    <s v="Deseado"/>
    <n v="78014"/>
    <n v="-46436049"/>
    <n v="-67514904"/>
    <x v="15"/>
    <x v="2"/>
    <x v="6"/>
    <n v="5911"/>
    <n v="3000"/>
    <n v="48000"/>
  </r>
  <r>
    <x v="7"/>
    <x v="3"/>
    <x v="0"/>
    <x v="0"/>
    <n v="6"/>
    <s v="General Pueyrredon"/>
    <n v="6357"/>
    <n v="-3804915"/>
    <n v="-57536848"/>
    <x v="4"/>
    <x v="0"/>
    <x v="0"/>
    <n v="5926"/>
    <n v="2200"/>
    <n v="35200"/>
  </r>
  <r>
    <x v="0"/>
    <x v="1"/>
    <x v="0"/>
    <x v="0"/>
    <n v="6"/>
    <s v="General Pueyrredon"/>
    <n v="6357"/>
    <n v="-3804915"/>
    <n v="-57536848"/>
    <x v="43"/>
    <x v="0"/>
    <x v="0"/>
    <n v="5997"/>
    <n v="4500"/>
    <n v="72000"/>
  </r>
  <r>
    <x v="7"/>
    <x v="2"/>
    <x v="4"/>
    <x v="0"/>
    <n v="6"/>
    <s v="sin especificar"/>
    <n v="6999"/>
    <m/>
    <n v="0"/>
    <x v="4"/>
    <x v="0"/>
    <x v="0"/>
    <n v="6000"/>
    <n v="2200"/>
    <n v="35200"/>
  </r>
  <r>
    <x v="10"/>
    <x v="2"/>
    <x v="2"/>
    <x v="0"/>
    <n v="6"/>
    <s v="Necochea"/>
    <n v="6581"/>
    <n v="-38576184"/>
    <n v="-58701949"/>
    <x v="33"/>
    <x v="2"/>
    <x v="0"/>
    <n v="6000"/>
    <n v="4300"/>
    <n v="68800"/>
  </r>
  <r>
    <x v="10"/>
    <x v="2"/>
    <x v="2"/>
    <x v="0"/>
    <n v="6"/>
    <s v="Necochea"/>
    <n v="6581"/>
    <n v="-38576184"/>
    <n v="-58701949"/>
    <x v="10"/>
    <x v="0"/>
    <x v="0"/>
    <n v="6000"/>
    <n v="2100"/>
    <n v="33600"/>
  </r>
  <r>
    <x v="1"/>
    <x v="1"/>
    <x v="9"/>
    <x v="4"/>
    <n v="26"/>
    <s v="Biedma"/>
    <n v="26007"/>
    <n v="-42723398"/>
    <n v="-6503362"/>
    <x v="25"/>
    <x v="1"/>
    <x v="8"/>
    <n v="6013"/>
    <n v="3299"/>
    <n v="52784"/>
  </r>
  <r>
    <x v="6"/>
    <x v="1"/>
    <x v="9"/>
    <x v="4"/>
    <n v="26"/>
    <s v="Biedma"/>
    <n v="26007"/>
    <n v="-42723398"/>
    <n v="-6503362"/>
    <x v="11"/>
    <x v="0"/>
    <x v="0"/>
    <n v="6040"/>
    <n v="1599"/>
    <n v="25584"/>
  </r>
  <r>
    <x v="8"/>
    <x v="2"/>
    <x v="4"/>
    <x v="0"/>
    <n v="6"/>
    <s v="sin especificar"/>
    <n v="6999"/>
    <m/>
    <n v="0"/>
    <x v="9"/>
    <x v="0"/>
    <x v="4"/>
    <n v="6110"/>
    <n v="2500"/>
    <n v="40000"/>
  </r>
  <r>
    <x v="5"/>
    <x v="0"/>
    <x v="0"/>
    <x v="0"/>
    <n v="6"/>
    <s v="General Pueyrredon"/>
    <n v="6357"/>
    <n v="-3804915"/>
    <n v="-57536848"/>
    <x v="23"/>
    <x v="0"/>
    <x v="7"/>
    <n v="6111"/>
    <n v="3900"/>
    <n v="62400"/>
  </r>
  <r>
    <x v="7"/>
    <x v="3"/>
    <x v="4"/>
    <x v="0"/>
    <n v="6"/>
    <s v="sin especificar"/>
    <n v="6999"/>
    <m/>
    <n v="0"/>
    <x v="4"/>
    <x v="0"/>
    <x v="0"/>
    <n v="6130"/>
    <n v="2200"/>
    <n v="35200"/>
  </r>
  <r>
    <x v="0"/>
    <x v="3"/>
    <x v="0"/>
    <x v="0"/>
    <n v="6"/>
    <s v="General Pueyrredon"/>
    <n v="6357"/>
    <n v="-3804915"/>
    <n v="-57536848"/>
    <x v="4"/>
    <x v="0"/>
    <x v="0"/>
    <n v="6169"/>
    <n v="2200"/>
    <n v="35200"/>
  </r>
  <r>
    <x v="8"/>
    <x v="2"/>
    <x v="12"/>
    <x v="0"/>
    <n v="6"/>
    <s v="La Costa"/>
    <n v="6420"/>
    <n v="-36342328"/>
    <n v="-56746143"/>
    <x v="9"/>
    <x v="0"/>
    <x v="4"/>
    <n v="6176"/>
    <n v="2500"/>
    <n v="40000"/>
  </r>
  <r>
    <x v="2"/>
    <x v="0"/>
    <x v="0"/>
    <x v="0"/>
    <n v="6"/>
    <s v="General Pueyrredon"/>
    <n v="6357"/>
    <n v="-3804915"/>
    <n v="-57536848"/>
    <x v="56"/>
    <x v="0"/>
    <x v="4"/>
    <n v="6181"/>
    <n v="1890"/>
    <n v="30240"/>
  </r>
  <r>
    <x v="0"/>
    <x v="1"/>
    <x v="0"/>
    <x v="0"/>
    <n v="6"/>
    <s v="General Pueyrredon"/>
    <n v="6357"/>
    <n v="-3804915"/>
    <n v="-57536848"/>
    <x v="25"/>
    <x v="1"/>
    <x v="8"/>
    <n v="6187"/>
    <n v="3299"/>
    <n v="52784"/>
  </r>
  <r>
    <x v="1"/>
    <x v="2"/>
    <x v="2"/>
    <x v="0"/>
    <n v="6"/>
    <s v="Necochea"/>
    <n v="6581"/>
    <n v="-38576184"/>
    <n v="-58701949"/>
    <x v="17"/>
    <x v="0"/>
    <x v="0"/>
    <n v="6239"/>
    <n v="1700"/>
    <n v="27200"/>
  </r>
  <r>
    <x v="5"/>
    <x v="2"/>
    <x v="2"/>
    <x v="0"/>
    <n v="6"/>
    <s v="Necochea"/>
    <n v="6581"/>
    <n v="-38576184"/>
    <n v="-58701949"/>
    <x v="37"/>
    <x v="1"/>
    <x v="0"/>
    <n v="6245"/>
    <n v="3150"/>
    <n v="50400"/>
  </r>
  <r>
    <x v="10"/>
    <x v="3"/>
    <x v="0"/>
    <x v="0"/>
    <n v="6"/>
    <s v="General Pueyrredon"/>
    <n v="6357"/>
    <n v="-3804915"/>
    <n v="-57536848"/>
    <x v="0"/>
    <x v="0"/>
    <x v="0"/>
    <n v="6260"/>
    <n v="1890"/>
    <n v="30240"/>
  </r>
  <r>
    <x v="10"/>
    <x v="2"/>
    <x v="4"/>
    <x v="0"/>
    <n v="6"/>
    <s v="sin especificar"/>
    <n v="6999"/>
    <m/>
    <n v="0"/>
    <x v="4"/>
    <x v="0"/>
    <x v="0"/>
    <n v="6335"/>
    <n v="2200"/>
    <n v="35200"/>
  </r>
  <r>
    <x v="6"/>
    <x v="3"/>
    <x v="0"/>
    <x v="0"/>
    <n v="6"/>
    <s v="General Pueyrredon"/>
    <n v="6357"/>
    <n v="-3804915"/>
    <n v="-57536848"/>
    <x v="24"/>
    <x v="0"/>
    <x v="0"/>
    <n v="6348"/>
    <n v="2910"/>
    <n v="46560"/>
  </r>
  <r>
    <x v="1"/>
    <x v="3"/>
    <x v="4"/>
    <x v="0"/>
    <n v="6"/>
    <s v="sin especificar"/>
    <n v="6999"/>
    <m/>
    <n v="0"/>
    <x v="3"/>
    <x v="0"/>
    <x v="0"/>
    <n v="6360"/>
    <n v="2180"/>
    <n v="34880"/>
  </r>
  <r>
    <x v="7"/>
    <x v="3"/>
    <x v="0"/>
    <x v="0"/>
    <n v="6"/>
    <s v="General Pueyrredon"/>
    <n v="6357"/>
    <n v="-3804915"/>
    <n v="-57536848"/>
    <x v="5"/>
    <x v="0"/>
    <x v="3"/>
    <n v="6361"/>
    <n v="2300"/>
    <n v="36800"/>
  </r>
  <r>
    <x v="6"/>
    <x v="2"/>
    <x v="0"/>
    <x v="0"/>
    <n v="6"/>
    <s v="General Pueyrredon"/>
    <n v="6357"/>
    <n v="-3804915"/>
    <n v="-57536848"/>
    <x v="29"/>
    <x v="0"/>
    <x v="0"/>
    <n v="6370"/>
    <n v="2500"/>
    <n v="40000"/>
  </r>
  <r>
    <x v="8"/>
    <x v="0"/>
    <x v="0"/>
    <x v="0"/>
    <n v="6"/>
    <s v="General Pueyrredon"/>
    <n v="6357"/>
    <n v="-3804915"/>
    <n v="-57536848"/>
    <x v="15"/>
    <x v="2"/>
    <x v="6"/>
    <n v="6390"/>
    <n v="3000"/>
    <n v="48000"/>
  </r>
  <r>
    <x v="0"/>
    <x v="1"/>
    <x v="9"/>
    <x v="4"/>
    <n v="26"/>
    <s v="Biedma"/>
    <n v="26007"/>
    <n v="-42723398"/>
    <n v="-6503362"/>
    <x v="14"/>
    <x v="0"/>
    <x v="0"/>
    <n v="6400"/>
    <n v="2900"/>
    <n v="46400"/>
  </r>
  <r>
    <x v="1"/>
    <x v="2"/>
    <x v="2"/>
    <x v="0"/>
    <n v="6"/>
    <s v="Necochea"/>
    <n v="6581"/>
    <n v="-38576184"/>
    <n v="-58701949"/>
    <x v="49"/>
    <x v="0"/>
    <x v="0"/>
    <n v="6419"/>
    <n v="2100"/>
    <n v="33600"/>
  </r>
  <r>
    <x v="0"/>
    <x v="3"/>
    <x v="0"/>
    <x v="0"/>
    <n v="6"/>
    <s v="General Pueyrredon"/>
    <n v="6357"/>
    <n v="-3804915"/>
    <n v="-57536848"/>
    <x v="11"/>
    <x v="0"/>
    <x v="0"/>
    <n v="6441"/>
    <n v="1599"/>
    <n v="25584"/>
  </r>
  <r>
    <x v="10"/>
    <x v="3"/>
    <x v="0"/>
    <x v="0"/>
    <n v="6"/>
    <s v="General Pueyrredon"/>
    <n v="6357"/>
    <n v="-3804915"/>
    <n v="-57536848"/>
    <x v="35"/>
    <x v="0"/>
    <x v="0"/>
    <n v="6443"/>
    <n v="2200"/>
    <n v="35200"/>
  </r>
  <r>
    <x v="7"/>
    <x v="3"/>
    <x v="0"/>
    <x v="0"/>
    <n v="6"/>
    <s v="General Pueyrredon"/>
    <n v="6357"/>
    <n v="-3804915"/>
    <n v="-57536848"/>
    <x v="47"/>
    <x v="0"/>
    <x v="0"/>
    <n v="6472"/>
    <n v="1900"/>
    <n v="30400"/>
  </r>
  <r>
    <x v="5"/>
    <x v="2"/>
    <x v="7"/>
    <x v="2"/>
    <n v="62"/>
    <s v="San Antonio"/>
    <n v="62077"/>
    <n v="-4079875"/>
    <n v="-64883536"/>
    <x v="29"/>
    <x v="0"/>
    <x v="0"/>
    <n v="6480"/>
    <n v="2500"/>
    <n v="40000"/>
  </r>
  <r>
    <x v="7"/>
    <x v="3"/>
    <x v="0"/>
    <x v="0"/>
    <n v="6"/>
    <s v="General Pueyrredon"/>
    <n v="6357"/>
    <n v="-3804915"/>
    <n v="-57536848"/>
    <x v="9"/>
    <x v="0"/>
    <x v="4"/>
    <n v="6493"/>
    <n v="2500"/>
    <n v="40000"/>
  </r>
  <r>
    <x v="7"/>
    <x v="1"/>
    <x v="9"/>
    <x v="4"/>
    <n v="26"/>
    <s v="Biedma"/>
    <n v="26007"/>
    <n v="-42723398"/>
    <n v="-6503362"/>
    <x v="6"/>
    <x v="0"/>
    <x v="0"/>
    <n v="6510"/>
    <n v="2900"/>
    <n v="46400"/>
  </r>
  <r>
    <x v="7"/>
    <x v="3"/>
    <x v="0"/>
    <x v="0"/>
    <n v="6"/>
    <s v="General Pueyrredon"/>
    <n v="6357"/>
    <n v="-3804915"/>
    <n v="-57536848"/>
    <x v="40"/>
    <x v="0"/>
    <x v="0"/>
    <n v="6533"/>
    <n v="2200"/>
    <n v="35200"/>
  </r>
  <r>
    <x v="2"/>
    <x v="3"/>
    <x v="0"/>
    <x v="0"/>
    <n v="6"/>
    <s v="General Pueyrredon"/>
    <n v="6357"/>
    <n v="-3804915"/>
    <n v="-57536848"/>
    <x v="25"/>
    <x v="1"/>
    <x v="8"/>
    <n v="6538"/>
    <n v="3299"/>
    <n v="52784"/>
  </r>
  <r>
    <x v="2"/>
    <x v="3"/>
    <x v="0"/>
    <x v="0"/>
    <n v="6"/>
    <s v="General Pueyrredon"/>
    <n v="6357"/>
    <n v="-3804915"/>
    <n v="-57536848"/>
    <x v="59"/>
    <x v="0"/>
    <x v="4"/>
    <n v="6558"/>
    <n v="2100"/>
    <n v="33600"/>
  </r>
  <r>
    <x v="4"/>
    <x v="1"/>
    <x v="1"/>
    <x v="1"/>
    <n v="94"/>
    <s v="Ushuaia"/>
    <n v="94015"/>
    <n v="-54808106"/>
    <n v="-68304301"/>
    <x v="14"/>
    <x v="0"/>
    <x v="0"/>
    <n v="6578"/>
    <n v="2900"/>
    <n v="46400"/>
  </r>
  <r>
    <x v="5"/>
    <x v="1"/>
    <x v="9"/>
    <x v="4"/>
    <n v="26"/>
    <s v="Biedma"/>
    <n v="26007"/>
    <n v="-42723398"/>
    <n v="-6503362"/>
    <x v="28"/>
    <x v="0"/>
    <x v="0"/>
    <n v="6594"/>
    <n v="2200"/>
    <n v="35200"/>
  </r>
  <r>
    <x v="6"/>
    <x v="2"/>
    <x v="6"/>
    <x v="0"/>
    <n v="6"/>
    <s v="General Lavalle"/>
    <n v="6336"/>
    <n v="-36398453"/>
    <n v="-56946467"/>
    <x v="3"/>
    <x v="0"/>
    <x v="0"/>
    <n v="6640"/>
    <n v="2180"/>
    <n v="34880"/>
  </r>
  <r>
    <x v="4"/>
    <x v="3"/>
    <x v="0"/>
    <x v="0"/>
    <n v="6"/>
    <s v="General Pueyrredon"/>
    <n v="6357"/>
    <n v="-3804915"/>
    <n v="-57536848"/>
    <x v="3"/>
    <x v="0"/>
    <x v="0"/>
    <n v="6657"/>
    <n v="2180"/>
    <n v="34880"/>
  </r>
  <r>
    <x v="4"/>
    <x v="2"/>
    <x v="2"/>
    <x v="0"/>
    <n v="6"/>
    <s v="Necochea"/>
    <n v="6581"/>
    <n v="-38576184"/>
    <n v="-58701949"/>
    <x v="43"/>
    <x v="0"/>
    <x v="0"/>
    <n v="6670"/>
    <n v="4500"/>
    <n v="72000"/>
  </r>
  <r>
    <x v="7"/>
    <x v="3"/>
    <x v="0"/>
    <x v="0"/>
    <n v="6"/>
    <s v="General Pueyrredon"/>
    <n v="6357"/>
    <n v="-3804915"/>
    <n v="-57536848"/>
    <x v="7"/>
    <x v="0"/>
    <x v="0"/>
    <n v="6706"/>
    <n v="1900"/>
    <n v="30400"/>
  </r>
  <r>
    <x v="7"/>
    <x v="3"/>
    <x v="17"/>
    <x v="4"/>
    <n v="26"/>
    <s v="Escalante"/>
    <n v="26021"/>
    <n v="-45748762"/>
    <n v="-67377537"/>
    <x v="40"/>
    <x v="0"/>
    <x v="0"/>
    <n v="6724"/>
    <n v="2200"/>
    <n v="35200"/>
  </r>
  <r>
    <x v="5"/>
    <x v="2"/>
    <x v="3"/>
    <x v="2"/>
    <n v="62"/>
    <s v="San Antonio"/>
    <n v="62077"/>
    <n v="-40725698"/>
    <n v="-64934194"/>
    <x v="43"/>
    <x v="0"/>
    <x v="0"/>
    <n v="6790"/>
    <n v="4500"/>
    <n v="72000"/>
  </r>
  <r>
    <x v="2"/>
    <x v="3"/>
    <x v="13"/>
    <x v="4"/>
    <n v="26"/>
    <s v="Rawson"/>
    <n v="26077"/>
    <n v="-43336741"/>
    <n v="-65061964"/>
    <x v="15"/>
    <x v="2"/>
    <x v="6"/>
    <n v="6790"/>
    <n v="3000"/>
    <n v="48000"/>
  </r>
  <r>
    <x v="7"/>
    <x v="2"/>
    <x v="2"/>
    <x v="0"/>
    <n v="6"/>
    <s v="Necochea"/>
    <n v="6581"/>
    <n v="-38576184"/>
    <n v="-58701949"/>
    <x v="33"/>
    <x v="2"/>
    <x v="0"/>
    <n v="6795"/>
    <n v="4300"/>
    <n v="68800"/>
  </r>
  <r>
    <x v="0"/>
    <x v="2"/>
    <x v="0"/>
    <x v="0"/>
    <n v="6"/>
    <s v="General Pueyrredon"/>
    <n v="6357"/>
    <n v="-3804915"/>
    <n v="-57536848"/>
    <x v="35"/>
    <x v="0"/>
    <x v="0"/>
    <n v="6860"/>
    <n v="2200"/>
    <n v="35200"/>
  </r>
  <r>
    <x v="6"/>
    <x v="2"/>
    <x v="0"/>
    <x v="0"/>
    <n v="6"/>
    <s v="General Pueyrredon"/>
    <n v="6357"/>
    <n v="-3804915"/>
    <n v="-57536848"/>
    <x v="37"/>
    <x v="1"/>
    <x v="0"/>
    <n v="6886"/>
    <n v="3150"/>
    <n v="50400"/>
  </r>
  <r>
    <x v="7"/>
    <x v="3"/>
    <x v="3"/>
    <x v="2"/>
    <n v="62"/>
    <s v="San Antonio"/>
    <n v="62077"/>
    <n v="-40725698"/>
    <n v="-64934194"/>
    <x v="5"/>
    <x v="0"/>
    <x v="3"/>
    <n v="6939"/>
    <n v="2300"/>
    <n v="36800"/>
  </r>
  <r>
    <x v="5"/>
    <x v="3"/>
    <x v="0"/>
    <x v="0"/>
    <n v="6"/>
    <s v="General Pueyrredon"/>
    <n v="6357"/>
    <n v="-3804915"/>
    <n v="-57536848"/>
    <x v="51"/>
    <x v="0"/>
    <x v="4"/>
    <n v="7022"/>
    <n v="2300"/>
    <n v="36800"/>
  </r>
  <r>
    <x v="8"/>
    <x v="2"/>
    <x v="2"/>
    <x v="0"/>
    <n v="6"/>
    <s v="Necochea"/>
    <n v="6581"/>
    <n v="-38576184"/>
    <n v="-58701949"/>
    <x v="5"/>
    <x v="0"/>
    <x v="3"/>
    <n v="7040"/>
    <n v="2300"/>
    <n v="36800"/>
  </r>
  <r>
    <x v="7"/>
    <x v="3"/>
    <x v="8"/>
    <x v="3"/>
    <n v="78"/>
    <s v="Deseado"/>
    <n v="78014"/>
    <n v="-46436049"/>
    <n v="-67514904"/>
    <x v="5"/>
    <x v="0"/>
    <x v="3"/>
    <n v="7060"/>
    <n v="2300"/>
    <n v="36800"/>
  </r>
  <r>
    <x v="4"/>
    <x v="3"/>
    <x v="0"/>
    <x v="0"/>
    <n v="6"/>
    <s v="General Pueyrredon"/>
    <n v="6357"/>
    <n v="-3804915"/>
    <n v="-57536848"/>
    <x v="42"/>
    <x v="0"/>
    <x v="4"/>
    <n v="7065"/>
    <n v="2300"/>
    <n v="36800"/>
  </r>
  <r>
    <x v="8"/>
    <x v="1"/>
    <x v="1"/>
    <x v="1"/>
    <n v="94"/>
    <s v="Ushuaia"/>
    <n v="94015"/>
    <n v="-54808106"/>
    <n v="-68304301"/>
    <x v="53"/>
    <x v="0"/>
    <x v="0"/>
    <n v="7078"/>
    <n v="2200"/>
    <n v="35200"/>
  </r>
  <r>
    <x v="10"/>
    <x v="3"/>
    <x v="0"/>
    <x v="0"/>
    <n v="6"/>
    <s v="General Pueyrredon"/>
    <n v="6357"/>
    <n v="-3804915"/>
    <n v="-57536848"/>
    <x v="56"/>
    <x v="0"/>
    <x v="4"/>
    <n v="7124"/>
    <n v="1890"/>
    <n v="30240"/>
  </r>
  <r>
    <x v="2"/>
    <x v="0"/>
    <x v="14"/>
    <x v="4"/>
    <n v="26"/>
    <s v="Escalante"/>
    <n v="26021"/>
    <n v="-45862528"/>
    <n v="-6746664"/>
    <x v="24"/>
    <x v="0"/>
    <x v="0"/>
    <n v="7142"/>
    <n v="2910"/>
    <n v="46560"/>
  </r>
  <r>
    <x v="8"/>
    <x v="1"/>
    <x v="0"/>
    <x v="0"/>
    <n v="6"/>
    <s v="General Pueyrredon"/>
    <n v="6357"/>
    <n v="-3804915"/>
    <n v="-57536848"/>
    <x v="23"/>
    <x v="0"/>
    <x v="7"/>
    <n v="7158"/>
    <n v="3900"/>
    <n v="62400"/>
  </r>
  <r>
    <x v="6"/>
    <x v="3"/>
    <x v="9"/>
    <x v="4"/>
    <n v="26"/>
    <s v="Biedma"/>
    <n v="26007"/>
    <n v="-42723398"/>
    <n v="-6503362"/>
    <x v="5"/>
    <x v="0"/>
    <x v="3"/>
    <n v="7163"/>
    <n v="2300"/>
    <n v="36800"/>
  </r>
  <r>
    <x v="5"/>
    <x v="1"/>
    <x v="1"/>
    <x v="1"/>
    <n v="94"/>
    <s v="Ushuaia"/>
    <n v="94015"/>
    <n v="-54808106"/>
    <n v="-68304301"/>
    <x v="6"/>
    <x v="0"/>
    <x v="0"/>
    <n v="7200"/>
    <n v="2900"/>
    <n v="46400"/>
  </r>
  <r>
    <x v="8"/>
    <x v="3"/>
    <x v="0"/>
    <x v="0"/>
    <n v="6"/>
    <s v="General Pueyrredon"/>
    <n v="6357"/>
    <n v="-3804915"/>
    <n v="-57536848"/>
    <x v="43"/>
    <x v="0"/>
    <x v="0"/>
    <n v="7200"/>
    <n v="4500"/>
    <n v="72000"/>
  </r>
  <r>
    <x v="5"/>
    <x v="2"/>
    <x v="4"/>
    <x v="0"/>
    <n v="6"/>
    <s v="sin especificar"/>
    <n v="6999"/>
    <m/>
    <n v="0"/>
    <x v="77"/>
    <x v="0"/>
    <x v="0"/>
    <n v="7204"/>
    <n v="1800"/>
    <n v="28800"/>
  </r>
  <r>
    <x v="5"/>
    <x v="0"/>
    <x v="0"/>
    <x v="0"/>
    <n v="6"/>
    <s v="General Pueyrredon"/>
    <n v="6357"/>
    <n v="-3804915"/>
    <n v="-57536848"/>
    <x v="0"/>
    <x v="0"/>
    <x v="0"/>
    <n v="7229"/>
    <n v="1890"/>
    <n v="30240"/>
  </r>
  <r>
    <x v="6"/>
    <x v="2"/>
    <x v="11"/>
    <x v="0"/>
    <n v="6"/>
    <s v="Castelli"/>
    <n v="6168"/>
    <n v="-35745949"/>
    <n v="-57380561"/>
    <x v="12"/>
    <x v="0"/>
    <x v="0"/>
    <n v="7245"/>
    <n v="2100"/>
    <n v="33600"/>
  </r>
  <r>
    <x v="4"/>
    <x v="0"/>
    <x v="5"/>
    <x v="3"/>
    <n v="78"/>
    <s v="Deseado"/>
    <n v="78014"/>
    <n v="-47753106"/>
    <n v="-65911745"/>
    <x v="24"/>
    <x v="0"/>
    <x v="0"/>
    <n v="7254"/>
    <n v="2910"/>
    <n v="46560"/>
  </r>
  <r>
    <x v="0"/>
    <x v="0"/>
    <x v="0"/>
    <x v="0"/>
    <n v="6"/>
    <s v="General Pueyrredon"/>
    <n v="6357"/>
    <n v="-3804915"/>
    <n v="-57536848"/>
    <x v="48"/>
    <x v="0"/>
    <x v="0"/>
    <n v="7306"/>
    <n v="3980"/>
    <n v="63680"/>
  </r>
  <r>
    <x v="9"/>
    <x v="2"/>
    <x v="4"/>
    <x v="0"/>
    <n v="6"/>
    <s v="sin especificar"/>
    <n v="6999"/>
    <m/>
    <n v="0"/>
    <x v="12"/>
    <x v="0"/>
    <x v="0"/>
    <n v="7380"/>
    <n v="2100"/>
    <n v="33600"/>
  </r>
  <r>
    <x v="1"/>
    <x v="0"/>
    <x v="5"/>
    <x v="3"/>
    <n v="78"/>
    <s v="Deseado"/>
    <n v="78014"/>
    <n v="-47753106"/>
    <n v="-65911745"/>
    <x v="5"/>
    <x v="0"/>
    <x v="3"/>
    <n v="7390"/>
    <n v="2300"/>
    <n v="36800"/>
  </r>
  <r>
    <x v="2"/>
    <x v="2"/>
    <x v="2"/>
    <x v="0"/>
    <n v="6"/>
    <s v="Necochea"/>
    <n v="6581"/>
    <n v="-38576184"/>
    <n v="-58701949"/>
    <x v="23"/>
    <x v="0"/>
    <x v="7"/>
    <n v="7403"/>
    <n v="3900"/>
    <n v="62400"/>
  </r>
  <r>
    <x v="0"/>
    <x v="1"/>
    <x v="0"/>
    <x v="0"/>
    <n v="6"/>
    <s v="General Pueyrredon"/>
    <n v="6357"/>
    <n v="-3804915"/>
    <n v="-57536848"/>
    <x v="23"/>
    <x v="0"/>
    <x v="7"/>
    <n v="7403"/>
    <n v="3900"/>
    <n v="62400"/>
  </r>
  <r>
    <x v="5"/>
    <x v="2"/>
    <x v="3"/>
    <x v="2"/>
    <n v="62"/>
    <s v="San Antonio"/>
    <n v="62077"/>
    <n v="-40725698"/>
    <n v="-64934194"/>
    <x v="8"/>
    <x v="0"/>
    <x v="0"/>
    <n v="7439"/>
    <n v="1500"/>
    <n v="24000"/>
  </r>
  <r>
    <x v="7"/>
    <x v="1"/>
    <x v="0"/>
    <x v="0"/>
    <n v="6"/>
    <s v="General Pueyrredon"/>
    <n v="6357"/>
    <n v="-3804915"/>
    <n v="-57536848"/>
    <x v="19"/>
    <x v="0"/>
    <x v="0"/>
    <n v="7462"/>
    <n v="1980"/>
    <n v="31680"/>
  </r>
  <r>
    <x v="7"/>
    <x v="3"/>
    <x v="12"/>
    <x v="0"/>
    <n v="6"/>
    <s v="La Costa"/>
    <n v="6420"/>
    <n v="-36342328"/>
    <n v="-56746143"/>
    <x v="12"/>
    <x v="0"/>
    <x v="0"/>
    <n v="7516"/>
    <n v="2100"/>
    <n v="33600"/>
  </r>
  <r>
    <x v="2"/>
    <x v="2"/>
    <x v="11"/>
    <x v="0"/>
    <n v="6"/>
    <s v="Castelli"/>
    <n v="6168"/>
    <n v="-35745949"/>
    <n v="-57380561"/>
    <x v="8"/>
    <x v="0"/>
    <x v="0"/>
    <n v="7530"/>
    <n v="1500"/>
    <n v="24000"/>
  </r>
  <r>
    <x v="7"/>
    <x v="2"/>
    <x v="6"/>
    <x v="0"/>
    <n v="6"/>
    <s v="General Lavalle"/>
    <n v="6336"/>
    <n v="-36398453"/>
    <n v="-56946467"/>
    <x v="32"/>
    <x v="0"/>
    <x v="4"/>
    <n v="7530"/>
    <n v="2500"/>
    <n v="40000"/>
  </r>
  <r>
    <x v="5"/>
    <x v="1"/>
    <x v="0"/>
    <x v="0"/>
    <n v="6"/>
    <s v="General Pueyrredon"/>
    <n v="6357"/>
    <n v="-3804915"/>
    <n v="-57536848"/>
    <x v="28"/>
    <x v="0"/>
    <x v="0"/>
    <n v="7531"/>
    <n v="2200"/>
    <n v="35200"/>
  </r>
  <r>
    <x v="0"/>
    <x v="1"/>
    <x v="0"/>
    <x v="0"/>
    <n v="6"/>
    <s v="General Pueyrredon"/>
    <n v="6357"/>
    <n v="-3804915"/>
    <n v="-57536848"/>
    <x v="17"/>
    <x v="0"/>
    <x v="0"/>
    <n v="7534"/>
    <n v="1700"/>
    <n v="27200"/>
  </r>
  <r>
    <x v="1"/>
    <x v="2"/>
    <x v="8"/>
    <x v="3"/>
    <n v="78"/>
    <s v="Deseado"/>
    <n v="78014"/>
    <n v="-46436049"/>
    <n v="-67514904"/>
    <x v="23"/>
    <x v="0"/>
    <x v="7"/>
    <n v="7548"/>
    <n v="3900"/>
    <n v="62400"/>
  </r>
  <r>
    <x v="4"/>
    <x v="0"/>
    <x v="0"/>
    <x v="0"/>
    <n v="6"/>
    <s v="General Pueyrredon"/>
    <n v="6357"/>
    <n v="-3804915"/>
    <n v="-57536848"/>
    <x v="15"/>
    <x v="2"/>
    <x v="6"/>
    <n v="7552"/>
    <n v="3000"/>
    <n v="48000"/>
  </r>
  <r>
    <x v="7"/>
    <x v="3"/>
    <x v="12"/>
    <x v="0"/>
    <n v="6"/>
    <s v="La Costa"/>
    <n v="6420"/>
    <n v="-36342328"/>
    <n v="-56746143"/>
    <x v="9"/>
    <x v="0"/>
    <x v="4"/>
    <n v="7567"/>
    <n v="2500"/>
    <n v="40000"/>
  </r>
  <r>
    <x v="6"/>
    <x v="5"/>
    <x v="9"/>
    <x v="4"/>
    <n v="26"/>
    <s v="Biedma"/>
    <n v="26007"/>
    <n v="-42723398"/>
    <n v="-6503362"/>
    <x v="5"/>
    <x v="0"/>
    <x v="3"/>
    <n v="7599"/>
    <n v="2300"/>
    <n v="36800"/>
  </r>
  <r>
    <x v="0"/>
    <x v="2"/>
    <x v="0"/>
    <x v="0"/>
    <n v="6"/>
    <s v="General Pueyrredon"/>
    <n v="6357"/>
    <n v="-3804915"/>
    <n v="-57536848"/>
    <x v="40"/>
    <x v="0"/>
    <x v="0"/>
    <n v="7606"/>
    <n v="2200"/>
    <n v="35200"/>
  </r>
  <r>
    <x v="10"/>
    <x v="3"/>
    <x v="12"/>
    <x v="0"/>
    <n v="6"/>
    <s v="La Costa"/>
    <n v="6420"/>
    <n v="-36342328"/>
    <n v="-56746143"/>
    <x v="4"/>
    <x v="0"/>
    <x v="0"/>
    <n v="7648"/>
    <n v="2200"/>
    <n v="35200"/>
  </r>
  <r>
    <x v="7"/>
    <x v="0"/>
    <x v="7"/>
    <x v="2"/>
    <n v="62"/>
    <s v="San Antonio"/>
    <n v="62077"/>
    <n v="-4079875"/>
    <n v="-64883536"/>
    <x v="24"/>
    <x v="0"/>
    <x v="0"/>
    <n v="7667"/>
    <n v="2910"/>
    <n v="46560"/>
  </r>
  <r>
    <x v="9"/>
    <x v="3"/>
    <x v="0"/>
    <x v="0"/>
    <n v="6"/>
    <s v="General Pueyrredon"/>
    <n v="6357"/>
    <n v="-3804915"/>
    <n v="-57536848"/>
    <x v="42"/>
    <x v="0"/>
    <x v="4"/>
    <n v="7690"/>
    <n v="2300"/>
    <n v="36800"/>
  </r>
  <r>
    <x v="5"/>
    <x v="2"/>
    <x v="3"/>
    <x v="2"/>
    <n v="62"/>
    <s v="San Antonio"/>
    <n v="62077"/>
    <n v="-40725698"/>
    <n v="-64934194"/>
    <x v="15"/>
    <x v="2"/>
    <x v="6"/>
    <n v="7698"/>
    <n v="3000"/>
    <n v="48000"/>
  </r>
  <r>
    <x v="9"/>
    <x v="2"/>
    <x v="3"/>
    <x v="2"/>
    <n v="62"/>
    <s v="San Antonio"/>
    <n v="62077"/>
    <n v="-40725698"/>
    <n v="-64934194"/>
    <x v="43"/>
    <x v="0"/>
    <x v="0"/>
    <n v="7732"/>
    <n v="4500"/>
    <n v="72000"/>
  </r>
  <r>
    <x v="1"/>
    <x v="0"/>
    <x v="2"/>
    <x v="0"/>
    <n v="6"/>
    <s v="Necochea"/>
    <n v="6581"/>
    <n v="-38576184"/>
    <n v="-58701949"/>
    <x v="5"/>
    <x v="0"/>
    <x v="3"/>
    <n v="7766"/>
    <n v="2300"/>
    <n v="36800"/>
  </r>
  <r>
    <x v="0"/>
    <x v="3"/>
    <x v="0"/>
    <x v="0"/>
    <n v="6"/>
    <s v="General Pueyrredon"/>
    <n v="6357"/>
    <n v="-3804915"/>
    <n v="-57536848"/>
    <x v="0"/>
    <x v="0"/>
    <x v="0"/>
    <n v="7786"/>
    <n v="1890"/>
    <n v="30240"/>
  </r>
  <r>
    <x v="5"/>
    <x v="0"/>
    <x v="0"/>
    <x v="0"/>
    <n v="6"/>
    <s v="General Pueyrredon"/>
    <n v="6357"/>
    <n v="-3804915"/>
    <n v="-57536848"/>
    <x v="17"/>
    <x v="0"/>
    <x v="0"/>
    <n v="7807"/>
    <n v="1700"/>
    <n v="27200"/>
  </r>
  <r>
    <x v="0"/>
    <x v="1"/>
    <x v="1"/>
    <x v="1"/>
    <n v="94"/>
    <s v="Ushuaia"/>
    <n v="94015"/>
    <n v="-54808106"/>
    <n v="-68304301"/>
    <x v="30"/>
    <x v="0"/>
    <x v="0"/>
    <n v="7840"/>
    <n v="2500"/>
    <n v="40000"/>
  </r>
  <r>
    <x v="6"/>
    <x v="2"/>
    <x v="0"/>
    <x v="0"/>
    <n v="6"/>
    <s v="General Pueyrredon"/>
    <n v="6357"/>
    <n v="-3804915"/>
    <n v="-57536848"/>
    <x v="23"/>
    <x v="0"/>
    <x v="7"/>
    <n v="7918"/>
    <n v="3900"/>
    <n v="62400"/>
  </r>
  <r>
    <x v="5"/>
    <x v="1"/>
    <x v="1"/>
    <x v="1"/>
    <n v="94"/>
    <s v="Ushuaia"/>
    <n v="94015"/>
    <n v="-54808106"/>
    <n v="-68304301"/>
    <x v="39"/>
    <x v="0"/>
    <x v="10"/>
    <n v="7949"/>
    <n v="2000"/>
    <n v="32000"/>
  </r>
  <r>
    <x v="5"/>
    <x v="1"/>
    <x v="9"/>
    <x v="4"/>
    <n v="26"/>
    <s v="Biedma"/>
    <n v="26007"/>
    <n v="-42723398"/>
    <n v="-6503362"/>
    <x v="6"/>
    <x v="0"/>
    <x v="0"/>
    <n v="8000"/>
    <n v="2900"/>
    <n v="46400"/>
  </r>
  <r>
    <x v="9"/>
    <x v="3"/>
    <x v="9"/>
    <x v="4"/>
    <n v="26"/>
    <s v="Biedma"/>
    <n v="26007"/>
    <n v="-42723398"/>
    <n v="-6503362"/>
    <x v="15"/>
    <x v="2"/>
    <x v="6"/>
    <n v="8017"/>
    <n v="3000"/>
    <n v="48000"/>
  </r>
  <r>
    <x v="0"/>
    <x v="1"/>
    <x v="0"/>
    <x v="0"/>
    <n v="6"/>
    <s v="General Pueyrredon"/>
    <n v="6357"/>
    <n v="-3804915"/>
    <n v="-57536848"/>
    <x v="28"/>
    <x v="0"/>
    <x v="0"/>
    <n v="8064"/>
    <n v="2200"/>
    <n v="35200"/>
  </r>
  <r>
    <x v="2"/>
    <x v="3"/>
    <x v="13"/>
    <x v="4"/>
    <n v="26"/>
    <s v="Rawson"/>
    <n v="26077"/>
    <n v="-43336741"/>
    <n v="-65061964"/>
    <x v="5"/>
    <x v="0"/>
    <x v="3"/>
    <n v="8085"/>
    <n v="2300"/>
    <n v="36800"/>
  </r>
  <r>
    <x v="3"/>
    <x v="0"/>
    <x v="0"/>
    <x v="0"/>
    <n v="6"/>
    <s v="General Pueyrredon"/>
    <n v="6357"/>
    <n v="-3804915"/>
    <n v="-57536848"/>
    <x v="50"/>
    <x v="0"/>
    <x v="4"/>
    <n v="8093"/>
    <n v="2900"/>
    <n v="46400"/>
  </r>
  <r>
    <x v="2"/>
    <x v="1"/>
    <x v="9"/>
    <x v="4"/>
    <n v="26"/>
    <s v="Biedma"/>
    <n v="26007"/>
    <n v="-42723398"/>
    <n v="-6503362"/>
    <x v="11"/>
    <x v="0"/>
    <x v="0"/>
    <n v="8100"/>
    <n v="1599"/>
    <n v="25584"/>
  </r>
  <r>
    <x v="4"/>
    <x v="2"/>
    <x v="4"/>
    <x v="0"/>
    <n v="6"/>
    <s v="sin especificar"/>
    <n v="6999"/>
    <m/>
    <n v="0"/>
    <x v="15"/>
    <x v="2"/>
    <x v="6"/>
    <n v="8124"/>
    <n v="3000"/>
    <n v="48000"/>
  </r>
  <r>
    <x v="8"/>
    <x v="0"/>
    <x v="9"/>
    <x v="4"/>
    <n v="26"/>
    <s v="Biedma"/>
    <n v="26007"/>
    <n v="-42723398"/>
    <n v="-6503362"/>
    <x v="5"/>
    <x v="0"/>
    <x v="3"/>
    <n v="8131"/>
    <n v="2300"/>
    <n v="36800"/>
  </r>
  <r>
    <x v="1"/>
    <x v="3"/>
    <x v="0"/>
    <x v="0"/>
    <n v="6"/>
    <s v="General Pueyrredon"/>
    <n v="6357"/>
    <n v="-3804915"/>
    <n v="-57536848"/>
    <x v="29"/>
    <x v="0"/>
    <x v="0"/>
    <n v="8140"/>
    <n v="2500"/>
    <n v="40000"/>
  </r>
  <r>
    <x v="1"/>
    <x v="2"/>
    <x v="12"/>
    <x v="0"/>
    <n v="6"/>
    <s v="La Costa"/>
    <n v="6420"/>
    <n v="-36342328"/>
    <n v="-56746143"/>
    <x v="41"/>
    <x v="0"/>
    <x v="4"/>
    <n v="8160"/>
    <n v="2100"/>
    <n v="33600"/>
  </r>
  <r>
    <x v="9"/>
    <x v="3"/>
    <x v="0"/>
    <x v="0"/>
    <n v="6"/>
    <s v="General Pueyrredon"/>
    <n v="6357"/>
    <n v="-3804915"/>
    <n v="-57536848"/>
    <x v="48"/>
    <x v="0"/>
    <x v="0"/>
    <n v="8160"/>
    <n v="3980"/>
    <n v="63680"/>
  </r>
  <r>
    <x v="9"/>
    <x v="0"/>
    <x v="0"/>
    <x v="0"/>
    <n v="6"/>
    <s v="General Pueyrredon"/>
    <n v="6357"/>
    <n v="-3804915"/>
    <n v="-57536848"/>
    <x v="5"/>
    <x v="0"/>
    <x v="3"/>
    <n v="8161"/>
    <n v="2300"/>
    <n v="36800"/>
  </r>
  <r>
    <x v="4"/>
    <x v="3"/>
    <x v="0"/>
    <x v="0"/>
    <n v="6"/>
    <s v="General Pueyrredon"/>
    <n v="6357"/>
    <n v="-3804915"/>
    <n v="-57536848"/>
    <x v="24"/>
    <x v="0"/>
    <x v="0"/>
    <n v="8215"/>
    <n v="2910"/>
    <n v="46560"/>
  </r>
  <r>
    <x v="2"/>
    <x v="0"/>
    <x v="0"/>
    <x v="0"/>
    <n v="6"/>
    <s v="General Pueyrredon"/>
    <n v="6357"/>
    <n v="-3804915"/>
    <n v="-57536848"/>
    <x v="3"/>
    <x v="0"/>
    <x v="0"/>
    <n v="8231"/>
    <n v="2180"/>
    <n v="34880"/>
  </r>
  <r>
    <x v="7"/>
    <x v="1"/>
    <x v="9"/>
    <x v="4"/>
    <n v="26"/>
    <s v="Biedma"/>
    <n v="26007"/>
    <n v="-42723398"/>
    <n v="-6503362"/>
    <x v="5"/>
    <x v="0"/>
    <x v="3"/>
    <n v="8257"/>
    <n v="2300"/>
    <n v="36800"/>
  </r>
  <r>
    <x v="0"/>
    <x v="3"/>
    <x v="6"/>
    <x v="0"/>
    <n v="6"/>
    <s v="General Lavalle"/>
    <n v="6336"/>
    <n v="-36398453"/>
    <n v="-56946467"/>
    <x v="42"/>
    <x v="0"/>
    <x v="4"/>
    <n v="8294"/>
    <n v="2300"/>
    <n v="36800"/>
  </r>
  <r>
    <x v="6"/>
    <x v="1"/>
    <x v="9"/>
    <x v="4"/>
    <n v="26"/>
    <s v="Biedma"/>
    <n v="26007"/>
    <n v="-42723398"/>
    <n v="-6503362"/>
    <x v="6"/>
    <x v="0"/>
    <x v="0"/>
    <n v="8310"/>
    <n v="2900"/>
    <n v="46400"/>
  </r>
  <r>
    <x v="6"/>
    <x v="2"/>
    <x v="0"/>
    <x v="0"/>
    <n v="6"/>
    <s v="General Pueyrredon"/>
    <n v="6357"/>
    <n v="-3804915"/>
    <n v="-57536848"/>
    <x v="34"/>
    <x v="0"/>
    <x v="4"/>
    <n v="8317"/>
    <n v="1800"/>
    <n v="28800"/>
  </r>
  <r>
    <x v="1"/>
    <x v="2"/>
    <x v="0"/>
    <x v="0"/>
    <n v="6"/>
    <s v="General Pueyrredon"/>
    <n v="6357"/>
    <n v="-3804915"/>
    <n v="-57536848"/>
    <x v="12"/>
    <x v="0"/>
    <x v="0"/>
    <n v="8320"/>
    <n v="2100"/>
    <n v="33600"/>
  </r>
  <r>
    <x v="5"/>
    <x v="0"/>
    <x v="0"/>
    <x v="0"/>
    <n v="6"/>
    <s v="General Pueyrredon"/>
    <n v="6357"/>
    <n v="-3804915"/>
    <n v="-57536848"/>
    <x v="14"/>
    <x v="0"/>
    <x v="0"/>
    <n v="8325"/>
    <n v="2900"/>
    <n v="46400"/>
  </r>
  <r>
    <x v="8"/>
    <x v="2"/>
    <x v="4"/>
    <x v="0"/>
    <n v="6"/>
    <s v="sin especificar"/>
    <n v="6999"/>
    <m/>
    <n v="0"/>
    <x v="0"/>
    <x v="0"/>
    <x v="0"/>
    <n v="8424"/>
    <n v="1890"/>
    <n v="30240"/>
  </r>
  <r>
    <x v="7"/>
    <x v="5"/>
    <x v="8"/>
    <x v="3"/>
    <n v="78"/>
    <s v="Deseado"/>
    <n v="78014"/>
    <n v="-46436049"/>
    <n v="-67514904"/>
    <x v="15"/>
    <x v="2"/>
    <x v="6"/>
    <n v="8490"/>
    <n v="3000"/>
    <n v="48000"/>
  </r>
  <r>
    <x v="6"/>
    <x v="4"/>
    <x v="0"/>
    <x v="0"/>
    <n v="6"/>
    <s v="General Pueyrredon"/>
    <n v="6357"/>
    <n v="-3804915"/>
    <n v="-57536848"/>
    <x v="13"/>
    <x v="2"/>
    <x v="5"/>
    <n v="8559"/>
    <n v="2890"/>
    <n v="46240"/>
  </r>
  <r>
    <x v="9"/>
    <x v="5"/>
    <x v="14"/>
    <x v="4"/>
    <n v="26"/>
    <s v="Escalante"/>
    <n v="26021"/>
    <n v="-45862528"/>
    <n v="-6746664"/>
    <x v="15"/>
    <x v="2"/>
    <x v="6"/>
    <n v="8559"/>
    <n v="3000"/>
    <n v="48000"/>
  </r>
  <r>
    <x v="4"/>
    <x v="3"/>
    <x v="3"/>
    <x v="2"/>
    <n v="62"/>
    <s v="San Antonio"/>
    <n v="62077"/>
    <n v="-40725698"/>
    <n v="-64934194"/>
    <x v="9"/>
    <x v="0"/>
    <x v="4"/>
    <n v="8576"/>
    <n v="2500"/>
    <n v="40000"/>
  </r>
  <r>
    <x v="2"/>
    <x v="6"/>
    <x v="15"/>
    <x v="0"/>
    <n v="6"/>
    <s v="Coronel de Marina Leonardo Rosales"/>
    <n v="6182"/>
    <n v="-3889977"/>
    <n v="-62079012"/>
    <x v="25"/>
    <x v="1"/>
    <x v="8"/>
    <n v="8583"/>
    <n v="3299"/>
    <n v="52784"/>
  </r>
  <r>
    <x v="10"/>
    <x v="2"/>
    <x v="11"/>
    <x v="0"/>
    <n v="6"/>
    <s v="Castelli"/>
    <n v="6168"/>
    <n v="-35745949"/>
    <n v="-57380561"/>
    <x v="41"/>
    <x v="0"/>
    <x v="4"/>
    <n v="8589"/>
    <n v="2100"/>
    <n v="33600"/>
  </r>
  <r>
    <x v="1"/>
    <x v="3"/>
    <x v="7"/>
    <x v="2"/>
    <n v="62"/>
    <s v="San Antonio"/>
    <n v="62077"/>
    <n v="-4079875"/>
    <n v="-64883536"/>
    <x v="5"/>
    <x v="0"/>
    <x v="3"/>
    <n v="8603"/>
    <n v="2300"/>
    <n v="36800"/>
  </r>
  <r>
    <x v="4"/>
    <x v="2"/>
    <x v="0"/>
    <x v="0"/>
    <n v="6"/>
    <s v="General Pueyrredon"/>
    <n v="6357"/>
    <n v="-3804915"/>
    <n v="-57536848"/>
    <x v="24"/>
    <x v="0"/>
    <x v="0"/>
    <n v="8604"/>
    <n v="2910"/>
    <n v="46560"/>
  </r>
  <r>
    <x v="6"/>
    <x v="2"/>
    <x v="6"/>
    <x v="0"/>
    <n v="6"/>
    <s v="General Lavalle"/>
    <n v="6336"/>
    <n v="-36398453"/>
    <n v="-56946467"/>
    <x v="7"/>
    <x v="0"/>
    <x v="0"/>
    <n v="8674"/>
    <n v="1900"/>
    <n v="30400"/>
  </r>
  <r>
    <x v="6"/>
    <x v="3"/>
    <x v="0"/>
    <x v="0"/>
    <n v="6"/>
    <s v="General Pueyrredon"/>
    <n v="6357"/>
    <n v="-3804915"/>
    <n v="-57536848"/>
    <x v="49"/>
    <x v="0"/>
    <x v="0"/>
    <n v="8702"/>
    <n v="2100"/>
    <n v="33600"/>
  </r>
  <r>
    <x v="9"/>
    <x v="0"/>
    <x v="0"/>
    <x v="0"/>
    <n v="6"/>
    <s v="General Pueyrredon"/>
    <n v="6357"/>
    <n v="-3804915"/>
    <n v="-57536848"/>
    <x v="4"/>
    <x v="0"/>
    <x v="0"/>
    <n v="8736"/>
    <n v="2200"/>
    <n v="35200"/>
  </r>
  <r>
    <x v="4"/>
    <x v="2"/>
    <x v="0"/>
    <x v="0"/>
    <n v="6"/>
    <s v="General Pueyrredon"/>
    <n v="6357"/>
    <n v="-3804915"/>
    <n v="-57536848"/>
    <x v="34"/>
    <x v="0"/>
    <x v="4"/>
    <n v="8766"/>
    <n v="1800"/>
    <n v="28800"/>
  </r>
  <r>
    <x v="4"/>
    <x v="3"/>
    <x v="3"/>
    <x v="2"/>
    <n v="62"/>
    <s v="San Antonio"/>
    <n v="62077"/>
    <n v="-40725698"/>
    <n v="-64934194"/>
    <x v="40"/>
    <x v="0"/>
    <x v="0"/>
    <n v="8789"/>
    <n v="2200"/>
    <n v="35200"/>
  </r>
  <r>
    <x v="5"/>
    <x v="0"/>
    <x v="14"/>
    <x v="4"/>
    <n v="26"/>
    <s v="Escalante"/>
    <n v="26021"/>
    <n v="-45862528"/>
    <n v="-6746664"/>
    <x v="26"/>
    <x v="0"/>
    <x v="9"/>
    <n v="8795"/>
    <n v="2000"/>
    <n v="32000"/>
  </r>
  <r>
    <x v="0"/>
    <x v="2"/>
    <x v="0"/>
    <x v="0"/>
    <n v="6"/>
    <s v="General Pueyrredon"/>
    <n v="6357"/>
    <n v="-3804915"/>
    <n v="-57536848"/>
    <x v="12"/>
    <x v="0"/>
    <x v="0"/>
    <n v="8799"/>
    <n v="2100"/>
    <n v="33600"/>
  </r>
  <r>
    <x v="5"/>
    <x v="3"/>
    <x v="4"/>
    <x v="0"/>
    <n v="6"/>
    <s v="sin especificar"/>
    <n v="6999"/>
    <m/>
    <n v="0"/>
    <x v="45"/>
    <x v="0"/>
    <x v="4"/>
    <n v="8840"/>
    <n v="1500"/>
    <n v="24000"/>
  </r>
  <r>
    <x v="4"/>
    <x v="0"/>
    <x v="0"/>
    <x v="0"/>
    <n v="6"/>
    <s v="General Pueyrredon"/>
    <n v="6357"/>
    <n v="-3804915"/>
    <n v="-57536848"/>
    <x v="19"/>
    <x v="0"/>
    <x v="0"/>
    <n v="8861"/>
    <n v="1980"/>
    <n v="31680"/>
  </r>
  <r>
    <x v="6"/>
    <x v="0"/>
    <x v="0"/>
    <x v="0"/>
    <n v="6"/>
    <s v="General Pueyrredon"/>
    <n v="6357"/>
    <n v="-3804915"/>
    <n v="-57536848"/>
    <x v="50"/>
    <x v="0"/>
    <x v="4"/>
    <n v="8931"/>
    <n v="2900"/>
    <n v="46400"/>
  </r>
  <r>
    <x v="7"/>
    <x v="1"/>
    <x v="1"/>
    <x v="1"/>
    <n v="94"/>
    <s v="Ushuaia"/>
    <n v="94015"/>
    <n v="-54808106"/>
    <n v="-68304301"/>
    <x v="23"/>
    <x v="0"/>
    <x v="7"/>
    <n v="8936"/>
    <n v="3900"/>
    <n v="62400"/>
  </r>
  <r>
    <x v="5"/>
    <x v="2"/>
    <x v="2"/>
    <x v="0"/>
    <n v="6"/>
    <s v="Necochea"/>
    <n v="6581"/>
    <n v="-38576184"/>
    <n v="-58701949"/>
    <x v="10"/>
    <x v="0"/>
    <x v="0"/>
    <n v="8944"/>
    <n v="2100"/>
    <n v="33600"/>
  </r>
  <r>
    <x v="7"/>
    <x v="3"/>
    <x v="6"/>
    <x v="0"/>
    <n v="6"/>
    <s v="General Lavalle"/>
    <n v="6336"/>
    <n v="-36398453"/>
    <n v="-56946467"/>
    <x v="32"/>
    <x v="0"/>
    <x v="4"/>
    <n v="8951"/>
    <n v="2500"/>
    <n v="40000"/>
  </r>
  <r>
    <x v="10"/>
    <x v="2"/>
    <x v="2"/>
    <x v="0"/>
    <n v="6"/>
    <s v="Necochea"/>
    <n v="6581"/>
    <n v="-38576184"/>
    <n v="-58701949"/>
    <x v="59"/>
    <x v="0"/>
    <x v="4"/>
    <n v="8956"/>
    <n v="2100"/>
    <n v="33600"/>
  </r>
  <r>
    <x v="4"/>
    <x v="3"/>
    <x v="3"/>
    <x v="2"/>
    <n v="62"/>
    <s v="San Antonio"/>
    <n v="62077"/>
    <n v="-40725698"/>
    <n v="-64934194"/>
    <x v="5"/>
    <x v="0"/>
    <x v="3"/>
    <n v="8994"/>
    <n v="2300"/>
    <n v="36800"/>
  </r>
  <r>
    <x v="0"/>
    <x v="2"/>
    <x v="0"/>
    <x v="0"/>
    <n v="6"/>
    <s v="General Pueyrredon"/>
    <n v="6357"/>
    <n v="-3804915"/>
    <n v="-57536848"/>
    <x v="29"/>
    <x v="0"/>
    <x v="0"/>
    <n v="9046"/>
    <n v="2500"/>
    <n v="40000"/>
  </r>
  <r>
    <x v="7"/>
    <x v="5"/>
    <x v="5"/>
    <x v="3"/>
    <n v="78"/>
    <s v="Deseado"/>
    <n v="78014"/>
    <n v="-47753106"/>
    <n v="-65911745"/>
    <x v="15"/>
    <x v="2"/>
    <x v="6"/>
    <n v="9085"/>
    <n v="3000"/>
    <n v="48000"/>
  </r>
  <r>
    <x v="6"/>
    <x v="0"/>
    <x v="0"/>
    <x v="0"/>
    <n v="6"/>
    <s v="General Pueyrredon"/>
    <n v="6357"/>
    <n v="-3804915"/>
    <n v="-57536848"/>
    <x v="59"/>
    <x v="0"/>
    <x v="4"/>
    <n v="9090"/>
    <n v="2100"/>
    <n v="33600"/>
  </r>
  <r>
    <x v="5"/>
    <x v="2"/>
    <x v="11"/>
    <x v="0"/>
    <n v="6"/>
    <s v="Castelli"/>
    <n v="6168"/>
    <n v="-35745949"/>
    <n v="-57380561"/>
    <x v="34"/>
    <x v="0"/>
    <x v="4"/>
    <n v="9094"/>
    <n v="1800"/>
    <n v="28800"/>
  </r>
  <r>
    <x v="1"/>
    <x v="3"/>
    <x v="14"/>
    <x v="4"/>
    <n v="26"/>
    <s v="Escalante"/>
    <n v="26021"/>
    <n v="-45862528"/>
    <n v="-6746664"/>
    <x v="5"/>
    <x v="0"/>
    <x v="3"/>
    <n v="9121"/>
    <n v="2300"/>
    <n v="36800"/>
  </r>
  <r>
    <x v="1"/>
    <x v="3"/>
    <x v="15"/>
    <x v="0"/>
    <n v="6"/>
    <s v="Coronel de Marina Leonardo Rosales"/>
    <n v="6182"/>
    <n v="-3889977"/>
    <n v="-62079012"/>
    <x v="7"/>
    <x v="0"/>
    <x v="0"/>
    <n v="9175"/>
    <n v="1900"/>
    <n v="30400"/>
  </r>
  <r>
    <x v="2"/>
    <x v="2"/>
    <x v="0"/>
    <x v="0"/>
    <n v="6"/>
    <s v="General Pueyrredon"/>
    <n v="6357"/>
    <n v="-3804915"/>
    <n v="-57536848"/>
    <x v="10"/>
    <x v="0"/>
    <x v="0"/>
    <n v="9178"/>
    <n v="2100"/>
    <n v="33600"/>
  </r>
  <r>
    <x v="9"/>
    <x v="3"/>
    <x v="4"/>
    <x v="0"/>
    <n v="6"/>
    <s v="sin especificar"/>
    <n v="6999"/>
    <m/>
    <n v="0"/>
    <x v="0"/>
    <x v="0"/>
    <x v="0"/>
    <n v="9240"/>
    <n v="1890"/>
    <n v="30240"/>
  </r>
  <r>
    <x v="0"/>
    <x v="5"/>
    <x v="9"/>
    <x v="4"/>
    <n v="26"/>
    <s v="Biedma"/>
    <n v="26007"/>
    <n v="-42723398"/>
    <n v="-6503362"/>
    <x v="5"/>
    <x v="0"/>
    <x v="3"/>
    <n v="9298"/>
    <n v="2300"/>
    <n v="36800"/>
  </r>
  <r>
    <x v="1"/>
    <x v="3"/>
    <x v="0"/>
    <x v="0"/>
    <n v="6"/>
    <s v="General Pueyrredon"/>
    <n v="6357"/>
    <n v="-3804915"/>
    <n v="-57536848"/>
    <x v="12"/>
    <x v="0"/>
    <x v="0"/>
    <n v="9339"/>
    <n v="2100"/>
    <n v="33600"/>
  </r>
  <r>
    <x v="9"/>
    <x v="2"/>
    <x v="7"/>
    <x v="2"/>
    <n v="62"/>
    <s v="San Antonio"/>
    <n v="62077"/>
    <n v="-4079875"/>
    <n v="-64883536"/>
    <x v="16"/>
    <x v="0"/>
    <x v="7"/>
    <n v="9362"/>
    <n v="3000"/>
    <n v="48000"/>
  </r>
  <r>
    <x v="1"/>
    <x v="3"/>
    <x v="0"/>
    <x v="0"/>
    <n v="6"/>
    <s v="General Pueyrredon"/>
    <n v="6357"/>
    <n v="-3804915"/>
    <n v="-57536848"/>
    <x v="17"/>
    <x v="0"/>
    <x v="0"/>
    <n v="9417"/>
    <n v="1700"/>
    <n v="27200"/>
  </r>
  <r>
    <x v="8"/>
    <x v="2"/>
    <x v="2"/>
    <x v="0"/>
    <n v="6"/>
    <s v="Necochea"/>
    <n v="6581"/>
    <n v="-38576184"/>
    <n v="-58701949"/>
    <x v="48"/>
    <x v="0"/>
    <x v="0"/>
    <n v="9465"/>
    <n v="3980"/>
    <n v="63680"/>
  </r>
  <r>
    <x v="6"/>
    <x v="3"/>
    <x v="0"/>
    <x v="0"/>
    <n v="6"/>
    <s v="General Pueyrredon"/>
    <n v="6357"/>
    <n v="-3804915"/>
    <n v="-57536848"/>
    <x v="0"/>
    <x v="0"/>
    <x v="0"/>
    <n v="9470"/>
    <n v="1890"/>
    <n v="30240"/>
  </r>
  <r>
    <x v="1"/>
    <x v="3"/>
    <x v="9"/>
    <x v="4"/>
    <n v="26"/>
    <s v="Biedma"/>
    <n v="26007"/>
    <n v="-42723398"/>
    <n v="-6503362"/>
    <x v="15"/>
    <x v="2"/>
    <x v="6"/>
    <n v="9535"/>
    <n v="3000"/>
    <n v="48000"/>
  </r>
  <r>
    <x v="0"/>
    <x v="3"/>
    <x v="9"/>
    <x v="4"/>
    <n v="26"/>
    <s v="Biedma"/>
    <n v="26007"/>
    <n v="-42723398"/>
    <n v="-6503362"/>
    <x v="29"/>
    <x v="0"/>
    <x v="0"/>
    <n v="9556"/>
    <n v="2500"/>
    <n v="40000"/>
  </r>
  <r>
    <x v="0"/>
    <x v="2"/>
    <x v="11"/>
    <x v="0"/>
    <n v="6"/>
    <s v="Castelli"/>
    <n v="6168"/>
    <n v="-35745949"/>
    <n v="-57380561"/>
    <x v="7"/>
    <x v="0"/>
    <x v="0"/>
    <n v="9566"/>
    <n v="1900"/>
    <n v="30400"/>
  </r>
  <r>
    <x v="6"/>
    <x v="3"/>
    <x v="6"/>
    <x v="0"/>
    <n v="6"/>
    <s v="General Lavalle"/>
    <n v="6336"/>
    <n v="-36398453"/>
    <n v="-56946467"/>
    <x v="32"/>
    <x v="0"/>
    <x v="4"/>
    <n v="9580"/>
    <n v="2500"/>
    <n v="40000"/>
  </r>
  <r>
    <x v="0"/>
    <x v="2"/>
    <x v="6"/>
    <x v="0"/>
    <n v="6"/>
    <s v="General Lavalle"/>
    <n v="6336"/>
    <n v="-36398453"/>
    <n v="-56946467"/>
    <x v="8"/>
    <x v="0"/>
    <x v="0"/>
    <n v="9608"/>
    <n v="1500"/>
    <n v="24000"/>
  </r>
  <r>
    <x v="10"/>
    <x v="1"/>
    <x v="0"/>
    <x v="0"/>
    <n v="6"/>
    <s v="General Pueyrredon"/>
    <n v="6357"/>
    <n v="-3804915"/>
    <n v="-57536848"/>
    <x v="1"/>
    <x v="1"/>
    <x v="1"/>
    <n v="9646"/>
    <n v="2999"/>
    <n v="47984"/>
  </r>
  <r>
    <x v="0"/>
    <x v="3"/>
    <x v="0"/>
    <x v="0"/>
    <n v="6"/>
    <s v="General Pueyrredon"/>
    <n v="6357"/>
    <n v="-3804915"/>
    <n v="-57536848"/>
    <x v="26"/>
    <x v="0"/>
    <x v="9"/>
    <n v="9661"/>
    <n v="2000"/>
    <n v="32000"/>
  </r>
  <r>
    <x v="8"/>
    <x v="2"/>
    <x v="2"/>
    <x v="0"/>
    <n v="6"/>
    <s v="Necochea"/>
    <n v="6581"/>
    <n v="-38576184"/>
    <n v="-58701949"/>
    <x v="12"/>
    <x v="0"/>
    <x v="0"/>
    <n v="9690"/>
    <n v="2100"/>
    <n v="33600"/>
  </r>
  <r>
    <x v="2"/>
    <x v="2"/>
    <x v="2"/>
    <x v="0"/>
    <n v="6"/>
    <s v="Necochea"/>
    <n v="6581"/>
    <n v="-38576184"/>
    <n v="-58701949"/>
    <x v="48"/>
    <x v="0"/>
    <x v="0"/>
    <n v="9691"/>
    <n v="3980"/>
    <n v="63680"/>
  </r>
  <r>
    <x v="2"/>
    <x v="0"/>
    <x v="0"/>
    <x v="0"/>
    <n v="6"/>
    <s v="General Pueyrredon"/>
    <n v="6357"/>
    <n v="-3804915"/>
    <n v="-57536848"/>
    <x v="3"/>
    <x v="0"/>
    <x v="0"/>
    <n v="9759"/>
    <n v="2180"/>
    <n v="34880"/>
  </r>
  <r>
    <x v="1"/>
    <x v="3"/>
    <x v="0"/>
    <x v="0"/>
    <n v="6"/>
    <s v="General Pueyrredon"/>
    <n v="6357"/>
    <n v="-3804915"/>
    <n v="-57536848"/>
    <x v="47"/>
    <x v="0"/>
    <x v="0"/>
    <n v="9767"/>
    <n v="1900"/>
    <n v="30400"/>
  </r>
  <r>
    <x v="5"/>
    <x v="1"/>
    <x v="9"/>
    <x v="4"/>
    <n v="26"/>
    <s v="Biedma"/>
    <n v="26007"/>
    <n v="-42723398"/>
    <n v="-6503362"/>
    <x v="26"/>
    <x v="0"/>
    <x v="9"/>
    <n v="9800"/>
    <n v="2000"/>
    <n v="32000"/>
  </r>
  <r>
    <x v="2"/>
    <x v="2"/>
    <x v="13"/>
    <x v="4"/>
    <n v="26"/>
    <s v="Rawson"/>
    <n v="26077"/>
    <n v="-43336741"/>
    <n v="-65061964"/>
    <x v="25"/>
    <x v="1"/>
    <x v="8"/>
    <n v="9815"/>
    <n v="3299"/>
    <n v="52784"/>
  </r>
  <r>
    <x v="2"/>
    <x v="3"/>
    <x v="7"/>
    <x v="2"/>
    <n v="62"/>
    <s v="San Antonio"/>
    <n v="62077"/>
    <n v="-4079875"/>
    <n v="-64883536"/>
    <x v="9"/>
    <x v="0"/>
    <x v="4"/>
    <n v="9816"/>
    <n v="2500"/>
    <n v="40000"/>
  </r>
  <r>
    <x v="7"/>
    <x v="0"/>
    <x v="14"/>
    <x v="4"/>
    <n v="26"/>
    <s v="Escalante"/>
    <n v="26021"/>
    <n v="-45862528"/>
    <n v="-6746664"/>
    <x v="5"/>
    <x v="0"/>
    <x v="3"/>
    <n v="9826"/>
    <n v="2300"/>
    <n v="36800"/>
  </r>
  <r>
    <x v="1"/>
    <x v="3"/>
    <x v="7"/>
    <x v="2"/>
    <n v="62"/>
    <s v="San Antonio"/>
    <n v="62077"/>
    <n v="-4079875"/>
    <n v="-64883536"/>
    <x v="24"/>
    <x v="0"/>
    <x v="0"/>
    <n v="9854"/>
    <n v="2910"/>
    <n v="46560"/>
  </r>
  <r>
    <x v="0"/>
    <x v="3"/>
    <x v="0"/>
    <x v="0"/>
    <n v="6"/>
    <s v="General Pueyrredon"/>
    <n v="6357"/>
    <n v="-3804915"/>
    <n v="-57536848"/>
    <x v="25"/>
    <x v="1"/>
    <x v="8"/>
    <n v="9903"/>
    <n v="3299"/>
    <n v="52784"/>
  </r>
  <r>
    <x v="8"/>
    <x v="3"/>
    <x v="6"/>
    <x v="0"/>
    <n v="6"/>
    <s v="General Lavalle"/>
    <n v="6336"/>
    <n v="-36398453"/>
    <n v="-56946467"/>
    <x v="34"/>
    <x v="0"/>
    <x v="4"/>
    <n v="9948"/>
    <n v="1800"/>
    <n v="28800"/>
  </r>
  <r>
    <x v="2"/>
    <x v="1"/>
    <x v="1"/>
    <x v="1"/>
    <n v="94"/>
    <s v="Ushuaia"/>
    <n v="94015"/>
    <n v="-54808106"/>
    <n v="-68304301"/>
    <x v="14"/>
    <x v="0"/>
    <x v="0"/>
    <n v="9958"/>
    <n v="2900"/>
    <n v="46400"/>
  </r>
  <r>
    <x v="2"/>
    <x v="2"/>
    <x v="2"/>
    <x v="0"/>
    <n v="6"/>
    <s v="Necochea"/>
    <n v="6581"/>
    <n v="-38576184"/>
    <n v="-58701949"/>
    <x v="0"/>
    <x v="0"/>
    <x v="0"/>
    <n v="9977"/>
    <n v="1890"/>
    <n v="30240"/>
  </r>
  <r>
    <x v="3"/>
    <x v="3"/>
    <x v="0"/>
    <x v="0"/>
    <n v="6"/>
    <s v="General Pueyrredon"/>
    <n v="6357"/>
    <n v="-3804915"/>
    <n v="-57536848"/>
    <x v="9"/>
    <x v="0"/>
    <x v="4"/>
    <n v="10009"/>
    <n v="2500"/>
    <n v="40000"/>
  </r>
  <r>
    <x v="10"/>
    <x v="2"/>
    <x v="2"/>
    <x v="0"/>
    <n v="6"/>
    <s v="Necochea"/>
    <n v="6581"/>
    <n v="-38576184"/>
    <n v="-58701949"/>
    <x v="3"/>
    <x v="0"/>
    <x v="0"/>
    <n v="10010"/>
    <n v="2180"/>
    <n v="34880"/>
  </r>
  <r>
    <x v="4"/>
    <x v="3"/>
    <x v="17"/>
    <x v="4"/>
    <n v="26"/>
    <s v="Escalante"/>
    <n v="26021"/>
    <n v="-45748762"/>
    <n v="-67377537"/>
    <x v="5"/>
    <x v="0"/>
    <x v="3"/>
    <n v="10024"/>
    <n v="2300"/>
    <n v="36800"/>
  </r>
  <r>
    <x v="5"/>
    <x v="3"/>
    <x v="7"/>
    <x v="2"/>
    <n v="62"/>
    <s v="San Antonio"/>
    <n v="62077"/>
    <n v="-4079875"/>
    <n v="-64883536"/>
    <x v="0"/>
    <x v="0"/>
    <x v="0"/>
    <n v="10064"/>
    <n v="1890"/>
    <n v="30240"/>
  </r>
  <r>
    <x v="4"/>
    <x v="0"/>
    <x v="0"/>
    <x v="0"/>
    <n v="6"/>
    <s v="General Pueyrredon"/>
    <n v="6357"/>
    <n v="-3804915"/>
    <n v="-57536848"/>
    <x v="7"/>
    <x v="0"/>
    <x v="0"/>
    <n v="10080"/>
    <n v="1900"/>
    <n v="30400"/>
  </r>
  <r>
    <x v="6"/>
    <x v="2"/>
    <x v="13"/>
    <x v="4"/>
    <n v="26"/>
    <s v="Rawson"/>
    <n v="26077"/>
    <n v="-43336741"/>
    <n v="-65061964"/>
    <x v="7"/>
    <x v="0"/>
    <x v="0"/>
    <n v="10094"/>
    <n v="1900"/>
    <n v="30400"/>
  </r>
  <r>
    <x v="2"/>
    <x v="2"/>
    <x v="0"/>
    <x v="0"/>
    <n v="6"/>
    <s v="General Pueyrredon"/>
    <n v="6357"/>
    <n v="-3804915"/>
    <n v="-57536848"/>
    <x v="17"/>
    <x v="0"/>
    <x v="0"/>
    <n v="10098"/>
    <n v="1700"/>
    <n v="27200"/>
  </r>
  <r>
    <x v="1"/>
    <x v="0"/>
    <x v="0"/>
    <x v="0"/>
    <n v="6"/>
    <s v="General Pueyrredon"/>
    <n v="6357"/>
    <n v="-3804915"/>
    <n v="-57536848"/>
    <x v="17"/>
    <x v="0"/>
    <x v="0"/>
    <n v="10099"/>
    <n v="1700"/>
    <n v="27200"/>
  </r>
  <r>
    <x v="1"/>
    <x v="3"/>
    <x v="4"/>
    <x v="0"/>
    <n v="6"/>
    <s v="sin especificar"/>
    <n v="6999"/>
    <m/>
    <n v="0"/>
    <x v="0"/>
    <x v="0"/>
    <x v="0"/>
    <n v="10116"/>
    <n v="1890"/>
    <n v="30240"/>
  </r>
  <r>
    <x v="6"/>
    <x v="3"/>
    <x v="9"/>
    <x v="4"/>
    <n v="26"/>
    <s v="Biedma"/>
    <n v="26007"/>
    <n v="-42723398"/>
    <n v="-6503362"/>
    <x v="29"/>
    <x v="0"/>
    <x v="0"/>
    <n v="10156"/>
    <n v="2500"/>
    <n v="40000"/>
  </r>
  <r>
    <x v="8"/>
    <x v="3"/>
    <x v="4"/>
    <x v="0"/>
    <n v="6"/>
    <s v="sin especificar"/>
    <n v="6999"/>
    <m/>
    <n v="0"/>
    <x v="35"/>
    <x v="0"/>
    <x v="0"/>
    <n v="10198"/>
    <n v="2200"/>
    <n v="35200"/>
  </r>
  <r>
    <x v="2"/>
    <x v="0"/>
    <x v="0"/>
    <x v="0"/>
    <n v="6"/>
    <s v="General Pueyrredon"/>
    <n v="6357"/>
    <n v="-3804915"/>
    <n v="-57536848"/>
    <x v="16"/>
    <x v="0"/>
    <x v="7"/>
    <n v="10202"/>
    <n v="3000"/>
    <n v="48000"/>
  </r>
  <r>
    <x v="4"/>
    <x v="2"/>
    <x v="3"/>
    <x v="2"/>
    <n v="62"/>
    <s v="San Antonio"/>
    <n v="62077"/>
    <n v="-40725698"/>
    <n v="-64934194"/>
    <x v="7"/>
    <x v="0"/>
    <x v="0"/>
    <n v="10215"/>
    <n v="1900"/>
    <n v="30400"/>
  </r>
  <r>
    <x v="10"/>
    <x v="2"/>
    <x v="2"/>
    <x v="0"/>
    <n v="6"/>
    <s v="Necochea"/>
    <n v="6581"/>
    <n v="-38576184"/>
    <n v="-58701949"/>
    <x v="40"/>
    <x v="0"/>
    <x v="0"/>
    <n v="10245"/>
    <n v="2200"/>
    <n v="35200"/>
  </r>
  <r>
    <x v="0"/>
    <x v="0"/>
    <x v="0"/>
    <x v="0"/>
    <n v="6"/>
    <s v="General Pueyrredon"/>
    <n v="6357"/>
    <n v="-3804915"/>
    <n v="-57536848"/>
    <x v="3"/>
    <x v="0"/>
    <x v="0"/>
    <n v="10265"/>
    <n v="2180"/>
    <n v="34880"/>
  </r>
  <r>
    <x v="10"/>
    <x v="2"/>
    <x v="6"/>
    <x v="0"/>
    <n v="6"/>
    <s v="General Lavalle"/>
    <n v="6336"/>
    <n v="-36398453"/>
    <n v="-56946467"/>
    <x v="32"/>
    <x v="0"/>
    <x v="4"/>
    <n v="10275"/>
    <n v="2500"/>
    <n v="40000"/>
  </r>
  <r>
    <x v="0"/>
    <x v="3"/>
    <x v="7"/>
    <x v="2"/>
    <n v="62"/>
    <s v="San Antonio"/>
    <n v="62077"/>
    <n v="-4079875"/>
    <n v="-64883536"/>
    <x v="29"/>
    <x v="0"/>
    <x v="0"/>
    <n v="10382"/>
    <n v="2500"/>
    <n v="40000"/>
  </r>
  <r>
    <x v="10"/>
    <x v="3"/>
    <x v="0"/>
    <x v="0"/>
    <n v="6"/>
    <s v="General Pueyrredon"/>
    <n v="6357"/>
    <n v="-3804915"/>
    <n v="-57536848"/>
    <x v="23"/>
    <x v="0"/>
    <x v="7"/>
    <n v="10384"/>
    <n v="3900"/>
    <n v="62400"/>
  </r>
  <r>
    <x v="7"/>
    <x v="2"/>
    <x v="6"/>
    <x v="0"/>
    <n v="6"/>
    <s v="General Lavalle"/>
    <n v="6336"/>
    <n v="-36398453"/>
    <n v="-56946467"/>
    <x v="7"/>
    <x v="0"/>
    <x v="0"/>
    <n v="10416"/>
    <n v="1900"/>
    <n v="30400"/>
  </r>
  <r>
    <x v="4"/>
    <x v="2"/>
    <x v="2"/>
    <x v="0"/>
    <n v="6"/>
    <s v="Necochea"/>
    <n v="6581"/>
    <n v="-38576184"/>
    <n v="-58701949"/>
    <x v="49"/>
    <x v="0"/>
    <x v="0"/>
    <n v="10470"/>
    <n v="2100"/>
    <n v="33600"/>
  </r>
  <r>
    <x v="10"/>
    <x v="1"/>
    <x v="1"/>
    <x v="1"/>
    <n v="94"/>
    <s v="Ushuaia"/>
    <n v="94015"/>
    <n v="-54808106"/>
    <n v="-68304301"/>
    <x v="53"/>
    <x v="0"/>
    <x v="0"/>
    <n v="10560"/>
    <n v="2200"/>
    <n v="35200"/>
  </r>
  <r>
    <x v="7"/>
    <x v="3"/>
    <x v="3"/>
    <x v="2"/>
    <n v="62"/>
    <s v="San Antonio"/>
    <n v="62077"/>
    <n v="-40725698"/>
    <n v="-64934194"/>
    <x v="24"/>
    <x v="0"/>
    <x v="0"/>
    <n v="10589"/>
    <n v="2910"/>
    <n v="46560"/>
  </r>
  <r>
    <x v="7"/>
    <x v="2"/>
    <x v="0"/>
    <x v="0"/>
    <n v="6"/>
    <s v="General Pueyrredon"/>
    <n v="6357"/>
    <n v="-3804915"/>
    <n v="-57536848"/>
    <x v="4"/>
    <x v="0"/>
    <x v="0"/>
    <n v="10678"/>
    <n v="2200"/>
    <n v="35200"/>
  </r>
  <r>
    <x v="9"/>
    <x v="5"/>
    <x v="0"/>
    <x v="0"/>
    <n v="6"/>
    <s v="General Pueyrredon"/>
    <n v="6357"/>
    <n v="-3804915"/>
    <n v="-57536848"/>
    <x v="15"/>
    <x v="2"/>
    <x v="6"/>
    <n v="10721"/>
    <n v="3000"/>
    <n v="48000"/>
  </r>
  <r>
    <x v="2"/>
    <x v="1"/>
    <x v="1"/>
    <x v="1"/>
    <n v="94"/>
    <s v="Ushuaia"/>
    <n v="94015"/>
    <n v="-54808106"/>
    <n v="-68304301"/>
    <x v="30"/>
    <x v="0"/>
    <x v="0"/>
    <n v="10725"/>
    <n v="2500"/>
    <n v="40000"/>
  </r>
  <r>
    <x v="9"/>
    <x v="2"/>
    <x v="4"/>
    <x v="0"/>
    <n v="6"/>
    <s v="sin especificar"/>
    <n v="6999"/>
    <m/>
    <n v="0"/>
    <x v="18"/>
    <x v="0"/>
    <x v="4"/>
    <n v="10750"/>
    <n v="3190"/>
    <n v="51040"/>
  </r>
  <r>
    <x v="7"/>
    <x v="3"/>
    <x v="13"/>
    <x v="4"/>
    <n v="26"/>
    <s v="Rawson"/>
    <n v="26077"/>
    <n v="-43336741"/>
    <n v="-65061964"/>
    <x v="23"/>
    <x v="0"/>
    <x v="7"/>
    <n v="10789"/>
    <n v="3900"/>
    <n v="62400"/>
  </r>
  <r>
    <x v="4"/>
    <x v="2"/>
    <x v="3"/>
    <x v="2"/>
    <n v="62"/>
    <s v="San Antonio"/>
    <n v="62077"/>
    <n v="-40725698"/>
    <n v="-64934194"/>
    <x v="0"/>
    <x v="0"/>
    <x v="0"/>
    <n v="10790"/>
    <n v="1890"/>
    <n v="30240"/>
  </r>
  <r>
    <x v="6"/>
    <x v="5"/>
    <x v="9"/>
    <x v="4"/>
    <n v="26"/>
    <s v="Biedma"/>
    <n v="26007"/>
    <n v="-42723398"/>
    <n v="-6503362"/>
    <x v="40"/>
    <x v="0"/>
    <x v="0"/>
    <n v="10812"/>
    <n v="2200"/>
    <n v="35200"/>
  </r>
  <r>
    <x v="3"/>
    <x v="0"/>
    <x v="0"/>
    <x v="0"/>
    <n v="6"/>
    <s v="General Pueyrredon"/>
    <n v="6357"/>
    <n v="-3804915"/>
    <n v="-57536848"/>
    <x v="9"/>
    <x v="0"/>
    <x v="4"/>
    <n v="10850"/>
    <n v="2500"/>
    <n v="40000"/>
  </r>
  <r>
    <x v="8"/>
    <x v="3"/>
    <x v="4"/>
    <x v="0"/>
    <n v="6"/>
    <s v="sin especificar"/>
    <n v="6999"/>
    <m/>
    <n v="0"/>
    <x v="23"/>
    <x v="0"/>
    <x v="7"/>
    <n v="10939"/>
    <n v="3900"/>
    <n v="62400"/>
  </r>
  <r>
    <x v="2"/>
    <x v="3"/>
    <x v="4"/>
    <x v="0"/>
    <n v="6"/>
    <s v="sin especificar"/>
    <n v="6999"/>
    <m/>
    <n v="0"/>
    <x v="34"/>
    <x v="0"/>
    <x v="4"/>
    <n v="10954"/>
    <n v="1800"/>
    <n v="28800"/>
  </r>
  <r>
    <x v="7"/>
    <x v="0"/>
    <x v="7"/>
    <x v="2"/>
    <n v="62"/>
    <s v="San Antonio"/>
    <n v="62077"/>
    <n v="-4079875"/>
    <n v="-64883536"/>
    <x v="43"/>
    <x v="0"/>
    <x v="0"/>
    <n v="10966"/>
    <n v="4500"/>
    <n v="72000"/>
  </r>
  <r>
    <x v="5"/>
    <x v="1"/>
    <x v="0"/>
    <x v="0"/>
    <n v="6"/>
    <s v="General Pueyrredon"/>
    <n v="6357"/>
    <n v="-3804915"/>
    <n v="-57536848"/>
    <x v="6"/>
    <x v="0"/>
    <x v="0"/>
    <n v="11005"/>
    <n v="2900"/>
    <n v="46400"/>
  </r>
  <r>
    <x v="9"/>
    <x v="2"/>
    <x v="12"/>
    <x v="0"/>
    <n v="6"/>
    <s v="La Costa"/>
    <n v="6420"/>
    <n v="-36342328"/>
    <n v="-56746143"/>
    <x v="8"/>
    <x v="0"/>
    <x v="0"/>
    <n v="11033"/>
    <n v="1500"/>
    <n v="24000"/>
  </r>
  <r>
    <x v="6"/>
    <x v="0"/>
    <x v="0"/>
    <x v="0"/>
    <n v="6"/>
    <s v="General Pueyrredon"/>
    <n v="6357"/>
    <n v="-3804915"/>
    <n v="-57536848"/>
    <x v="7"/>
    <x v="0"/>
    <x v="0"/>
    <n v="11059"/>
    <n v="1900"/>
    <n v="30400"/>
  </r>
  <r>
    <x v="0"/>
    <x v="3"/>
    <x v="6"/>
    <x v="0"/>
    <n v="6"/>
    <s v="General Lavalle"/>
    <n v="6336"/>
    <n v="-36398453"/>
    <n v="-56946467"/>
    <x v="23"/>
    <x v="0"/>
    <x v="7"/>
    <n v="11085"/>
    <n v="3900"/>
    <n v="62400"/>
  </r>
  <r>
    <x v="2"/>
    <x v="3"/>
    <x v="15"/>
    <x v="0"/>
    <n v="6"/>
    <s v="Coronel de Marina Leonardo Rosales"/>
    <n v="6182"/>
    <n v="-3889977"/>
    <n v="-62079012"/>
    <x v="15"/>
    <x v="2"/>
    <x v="6"/>
    <n v="11092"/>
    <n v="3000"/>
    <n v="48000"/>
  </r>
  <r>
    <x v="5"/>
    <x v="3"/>
    <x v="0"/>
    <x v="0"/>
    <n v="6"/>
    <s v="General Pueyrredon"/>
    <n v="6357"/>
    <n v="-3804915"/>
    <n v="-57536848"/>
    <x v="5"/>
    <x v="0"/>
    <x v="3"/>
    <n v="11108"/>
    <n v="2300"/>
    <n v="36800"/>
  </r>
  <r>
    <x v="2"/>
    <x v="2"/>
    <x v="4"/>
    <x v="0"/>
    <n v="6"/>
    <s v="sin especificar"/>
    <n v="6999"/>
    <m/>
    <n v="0"/>
    <x v="12"/>
    <x v="0"/>
    <x v="0"/>
    <n v="11186"/>
    <n v="2100"/>
    <n v="33600"/>
  </r>
  <r>
    <x v="8"/>
    <x v="0"/>
    <x v="0"/>
    <x v="0"/>
    <n v="6"/>
    <s v="General Pueyrredon"/>
    <n v="6357"/>
    <n v="-3804915"/>
    <n v="-57536848"/>
    <x v="5"/>
    <x v="0"/>
    <x v="3"/>
    <n v="11200"/>
    <n v="2300"/>
    <n v="36800"/>
  </r>
  <r>
    <x v="2"/>
    <x v="2"/>
    <x v="2"/>
    <x v="0"/>
    <n v="6"/>
    <s v="Necochea"/>
    <n v="6581"/>
    <n v="-38576184"/>
    <n v="-58701949"/>
    <x v="49"/>
    <x v="0"/>
    <x v="0"/>
    <n v="11206"/>
    <n v="2100"/>
    <n v="33600"/>
  </r>
  <r>
    <x v="9"/>
    <x v="2"/>
    <x v="11"/>
    <x v="0"/>
    <n v="6"/>
    <s v="Castelli"/>
    <n v="6168"/>
    <n v="-35745949"/>
    <n v="-57380561"/>
    <x v="41"/>
    <x v="0"/>
    <x v="4"/>
    <n v="11218"/>
    <n v="2100"/>
    <n v="33600"/>
  </r>
  <r>
    <x v="1"/>
    <x v="3"/>
    <x v="0"/>
    <x v="0"/>
    <n v="6"/>
    <s v="General Pueyrredon"/>
    <n v="6357"/>
    <n v="-3804915"/>
    <n v="-57536848"/>
    <x v="43"/>
    <x v="0"/>
    <x v="0"/>
    <n v="11253"/>
    <n v="4500"/>
    <n v="72000"/>
  </r>
  <r>
    <x v="0"/>
    <x v="2"/>
    <x v="16"/>
    <x v="0"/>
    <n v="6"/>
    <s v="Bahía Blanca"/>
    <n v="6056"/>
    <n v="-38789246"/>
    <n v="-62272499"/>
    <x v="22"/>
    <x v="0"/>
    <x v="7"/>
    <n v="11257"/>
    <n v="3280"/>
    <n v="52480"/>
  </r>
  <r>
    <x v="9"/>
    <x v="3"/>
    <x v="4"/>
    <x v="0"/>
    <n v="6"/>
    <s v="sin especificar"/>
    <n v="6999"/>
    <m/>
    <n v="0"/>
    <x v="17"/>
    <x v="0"/>
    <x v="0"/>
    <n v="11300"/>
    <n v="1700"/>
    <n v="27200"/>
  </r>
  <r>
    <x v="5"/>
    <x v="3"/>
    <x v="0"/>
    <x v="0"/>
    <n v="6"/>
    <s v="General Pueyrredon"/>
    <n v="6357"/>
    <n v="-3804915"/>
    <n v="-57536848"/>
    <x v="16"/>
    <x v="0"/>
    <x v="7"/>
    <n v="11344"/>
    <n v="3000"/>
    <n v="48000"/>
  </r>
  <r>
    <x v="4"/>
    <x v="5"/>
    <x v="9"/>
    <x v="4"/>
    <n v="26"/>
    <s v="Biedma"/>
    <n v="26007"/>
    <n v="-42723398"/>
    <n v="-6503362"/>
    <x v="5"/>
    <x v="0"/>
    <x v="3"/>
    <n v="11383"/>
    <n v="2300"/>
    <n v="36800"/>
  </r>
  <r>
    <x v="4"/>
    <x v="0"/>
    <x v="7"/>
    <x v="2"/>
    <n v="62"/>
    <s v="San Antonio"/>
    <n v="62077"/>
    <n v="-4079875"/>
    <n v="-64883536"/>
    <x v="29"/>
    <x v="0"/>
    <x v="0"/>
    <n v="11402"/>
    <n v="2500"/>
    <n v="40000"/>
  </r>
  <r>
    <x v="0"/>
    <x v="2"/>
    <x v="4"/>
    <x v="0"/>
    <n v="6"/>
    <s v="sin especificar"/>
    <n v="6999"/>
    <m/>
    <n v="0"/>
    <x v="34"/>
    <x v="0"/>
    <x v="4"/>
    <n v="11407"/>
    <n v="1800"/>
    <n v="28800"/>
  </r>
  <r>
    <x v="10"/>
    <x v="3"/>
    <x v="0"/>
    <x v="0"/>
    <n v="6"/>
    <s v="General Pueyrredon"/>
    <n v="6357"/>
    <n v="-3804915"/>
    <n v="-57536848"/>
    <x v="26"/>
    <x v="0"/>
    <x v="9"/>
    <n v="11432"/>
    <n v="2000"/>
    <n v="32000"/>
  </r>
  <r>
    <x v="0"/>
    <x v="3"/>
    <x v="0"/>
    <x v="0"/>
    <n v="6"/>
    <s v="General Pueyrredon"/>
    <n v="6357"/>
    <n v="-3804915"/>
    <n v="-57536848"/>
    <x v="32"/>
    <x v="0"/>
    <x v="4"/>
    <n v="11448"/>
    <n v="2500"/>
    <n v="40000"/>
  </r>
  <r>
    <x v="0"/>
    <x v="2"/>
    <x v="6"/>
    <x v="0"/>
    <n v="6"/>
    <s v="General Lavalle"/>
    <n v="6336"/>
    <n v="-36398453"/>
    <n v="-56946467"/>
    <x v="12"/>
    <x v="0"/>
    <x v="0"/>
    <n v="11471"/>
    <n v="2100"/>
    <n v="33600"/>
  </r>
  <r>
    <x v="1"/>
    <x v="3"/>
    <x v="0"/>
    <x v="0"/>
    <n v="6"/>
    <s v="General Pueyrredon"/>
    <n v="6357"/>
    <n v="-3804915"/>
    <n v="-57536848"/>
    <x v="24"/>
    <x v="0"/>
    <x v="0"/>
    <n v="11499"/>
    <n v="2910"/>
    <n v="46560"/>
  </r>
  <r>
    <x v="2"/>
    <x v="3"/>
    <x v="0"/>
    <x v="0"/>
    <n v="6"/>
    <s v="General Pueyrredon"/>
    <n v="6357"/>
    <n v="-3804915"/>
    <n v="-57536848"/>
    <x v="35"/>
    <x v="0"/>
    <x v="0"/>
    <n v="11600"/>
    <n v="2200"/>
    <n v="35200"/>
  </r>
  <r>
    <x v="6"/>
    <x v="2"/>
    <x v="0"/>
    <x v="0"/>
    <n v="6"/>
    <s v="General Pueyrredon"/>
    <n v="6357"/>
    <n v="-3804915"/>
    <n v="-57536848"/>
    <x v="50"/>
    <x v="0"/>
    <x v="4"/>
    <n v="11612"/>
    <n v="2900"/>
    <n v="46400"/>
  </r>
  <r>
    <x v="8"/>
    <x v="2"/>
    <x v="6"/>
    <x v="0"/>
    <n v="6"/>
    <s v="General Lavalle"/>
    <n v="6336"/>
    <n v="-36398453"/>
    <n v="-56946467"/>
    <x v="69"/>
    <x v="1"/>
    <x v="0"/>
    <n v="11628"/>
    <n v="2100"/>
    <n v="33600"/>
  </r>
  <r>
    <x v="5"/>
    <x v="0"/>
    <x v="0"/>
    <x v="0"/>
    <n v="6"/>
    <s v="General Pueyrredon"/>
    <n v="6357"/>
    <n v="-3804915"/>
    <n v="-57536848"/>
    <x v="24"/>
    <x v="0"/>
    <x v="0"/>
    <n v="11645"/>
    <n v="2910"/>
    <n v="46560"/>
  </r>
  <r>
    <x v="0"/>
    <x v="2"/>
    <x v="4"/>
    <x v="0"/>
    <n v="6"/>
    <s v="sin especificar"/>
    <n v="6999"/>
    <m/>
    <n v="0"/>
    <x v="4"/>
    <x v="0"/>
    <x v="0"/>
    <n v="11700"/>
    <n v="2200"/>
    <n v="35200"/>
  </r>
  <r>
    <x v="10"/>
    <x v="3"/>
    <x v="14"/>
    <x v="4"/>
    <n v="26"/>
    <s v="Escalante"/>
    <n v="26021"/>
    <n v="-45862528"/>
    <n v="-6746664"/>
    <x v="24"/>
    <x v="0"/>
    <x v="0"/>
    <n v="11709"/>
    <n v="2910"/>
    <n v="46560"/>
  </r>
  <r>
    <x v="4"/>
    <x v="0"/>
    <x v="0"/>
    <x v="0"/>
    <n v="6"/>
    <s v="General Pueyrredon"/>
    <n v="6357"/>
    <n v="-3804915"/>
    <n v="-57536848"/>
    <x v="0"/>
    <x v="0"/>
    <x v="0"/>
    <n v="11795"/>
    <n v="1890"/>
    <n v="30240"/>
  </r>
  <r>
    <x v="9"/>
    <x v="3"/>
    <x v="0"/>
    <x v="0"/>
    <n v="6"/>
    <s v="General Pueyrredon"/>
    <n v="6357"/>
    <n v="-3804915"/>
    <n v="-57536848"/>
    <x v="6"/>
    <x v="0"/>
    <x v="0"/>
    <n v="11801"/>
    <n v="2900"/>
    <n v="46400"/>
  </r>
  <r>
    <x v="8"/>
    <x v="2"/>
    <x v="2"/>
    <x v="0"/>
    <n v="6"/>
    <s v="Necochea"/>
    <n v="6581"/>
    <n v="-38576184"/>
    <n v="-58701949"/>
    <x v="23"/>
    <x v="0"/>
    <x v="7"/>
    <n v="11830"/>
    <n v="3900"/>
    <n v="62400"/>
  </r>
  <r>
    <x v="9"/>
    <x v="2"/>
    <x v="4"/>
    <x v="0"/>
    <n v="6"/>
    <s v="sin especificar"/>
    <n v="6999"/>
    <m/>
    <n v="0"/>
    <x v="3"/>
    <x v="0"/>
    <x v="0"/>
    <n v="11830"/>
    <n v="2180"/>
    <n v="34880"/>
  </r>
  <r>
    <x v="10"/>
    <x v="0"/>
    <x v="9"/>
    <x v="4"/>
    <n v="26"/>
    <s v="Biedma"/>
    <n v="26007"/>
    <n v="-42723398"/>
    <n v="-6503362"/>
    <x v="5"/>
    <x v="0"/>
    <x v="3"/>
    <n v="11839"/>
    <n v="2300"/>
    <n v="36800"/>
  </r>
  <r>
    <x v="2"/>
    <x v="3"/>
    <x v="0"/>
    <x v="0"/>
    <n v="6"/>
    <s v="General Pueyrredon"/>
    <n v="6357"/>
    <n v="-3804915"/>
    <n v="-57536848"/>
    <x v="23"/>
    <x v="0"/>
    <x v="7"/>
    <n v="11934"/>
    <n v="3900"/>
    <n v="62400"/>
  </r>
  <r>
    <x v="7"/>
    <x v="3"/>
    <x v="0"/>
    <x v="0"/>
    <n v="6"/>
    <s v="General Pueyrredon"/>
    <n v="6357"/>
    <n v="-3804915"/>
    <n v="-57536848"/>
    <x v="23"/>
    <x v="0"/>
    <x v="7"/>
    <n v="12000"/>
    <n v="3900"/>
    <n v="62400"/>
  </r>
  <r>
    <x v="4"/>
    <x v="2"/>
    <x v="0"/>
    <x v="0"/>
    <n v="6"/>
    <s v="General Pueyrredon"/>
    <n v="6357"/>
    <n v="-3804915"/>
    <n v="-57536848"/>
    <x v="3"/>
    <x v="0"/>
    <x v="0"/>
    <n v="12010"/>
    <n v="2180"/>
    <n v="34880"/>
  </r>
  <r>
    <x v="6"/>
    <x v="2"/>
    <x v="2"/>
    <x v="0"/>
    <n v="6"/>
    <s v="Necochea"/>
    <n v="6581"/>
    <n v="-38576184"/>
    <n v="-58701949"/>
    <x v="32"/>
    <x v="0"/>
    <x v="4"/>
    <n v="12039"/>
    <n v="2500"/>
    <n v="40000"/>
  </r>
  <r>
    <x v="1"/>
    <x v="3"/>
    <x v="3"/>
    <x v="2"/>
    <n v="62"/>
    <s v="San Antonio"/>
    <n v="62077"/>
    <n v="-40725698"/>
    <n v="-64934194"/>
    <x v="15"/>
    <x v="2"/>
    <x v="6"/>
    <n v="12042"/>
    <n v="3000"/>
    <n v="48000"/>
  </r>
  <r>
    <x v="0"/>
    <x v="2"/>
    <x v="2"/>
    <x v="0"/>
    <n v="6"/>
    <s v="Necochea"/>
    <n v="6581"/>
    <n v="-38576184"/>
    <n v="-58701949"/>
    <x v="54"/>
    <x v="0"/>
    <x v="11"/>
    <n v="12043"/>
    <n v="3500"/>
    <n v="56000"/>
  </r>
  <r>
    <x v="6"/>
    <x v="2"/>
    <x v="6"/>
    <x v="0"/>
    <n v="6"/>
    <s v="General Lavalle"/>
    <n v="6336"/>
    <n v="-36398453"/>
    <n v="-56946467"/>
    <x v="22"/>
    <x v="0"/>
    <x v="7"/>
    <n v="12142"/>
    <n v="3280"/>
    <n v="52480"/>
  </r>
  <r>
    <x v="8"/>
    <x v="0"/>
    <x v="14"/>
    <x v="4"/>
    <n v="26"/>
    <s v="Escalante"/>
    <n v="26021"/>
    <n v="-45862528"/>
    <n v="-6746664"/>
    <x v="5"/>
    <x v="0"/>
    <x v="3"/>
    <n v="12193"/>
    <n v="2300"/>
    <n v="36800"/>
  </r>
  <r>
    <x v="7"/>
    <x v="3"/>
    <x v="7"/>
    <x v="2"/>
    <n v="62"/>
    <s v="San Antonio"/>
    <n v="62077"/>
    <n v="-4079875"/>
    <n v="-64883536"/>
    <x v="49"/>
    <x v="0"/>
    <x v="0"/>
    <n v="12219"/>
    <n v="2100"/>
    <n v="33600"/>
  </r>
  <r>
    <x v="1"/>
    <x v="1"/>
    <x v="1"/>
    <x v="1"/>
    <n v="94"/>
    <s v="Ushuaia"/>
    <n v="94015"/>
    <n v="-54808106"/>
    <n v="-68304301"/>
    <x v="26"/>
    <x v="0"/>
    <x v="9"/>
    <n v="12416"/>
    <n v="2000"/>
    <n v="32000"/>
  </r>
  <r>
    <x v="4"/>
    <x v="2"/>
    <x v="4"/>
    <x v="0"/>
    <n v="6"/>
    <s v="sin especificar"/>
    <n v="6999"/>
    <m/>
    <n v="0"/>
    <x v="12"/>
    <x v="0"/>
    <x v="0"/>
    <n v="12490"/>
    <n v="2100"/>
    <n v="33600"/>
  </r>
  <r>
    <x v="4"/>
    <x v="0"/>
    <x v="8"/>
    <x v="3"/>
    <n v="78"/>
    <s v="Deseado"/>
    <n v="78014"/>
    <n v="-46436049"/>
    <n v="-67514904"/>
    <x v="16"/>
    <x v="0"/>
    <x v="7"/>
    <n v="12506"/>
    <n v="3000"/>
    <n v="48000"/>
  </r>
  <r>
    <x v="4"/>
    <x v="1"/>
    <x v="5"/>
    <x v="3"/>
    <n v="78"/>
    <s v="Deseado"/>
    <n v="78014"/>
    <n v="-47753106"/>
    <n v="-65911745"/>
    <x v="5"/>
    <x v="0"/>
    <x v="3"/>
    <n v="12708"/>
    <n v="2300"/>
    <n v="36800"/>
  </r>
  <r>
    <x v="5"/>
    <x v="2"/>
    <x v="11"/>
    <x v="0"/>
    <n v="6"/>
    <s v="Castelli"/>
    <n v="6168"/>
    <n v="-35745949"/>
    <n v="-57380561"/>
    <x v="4"/>
    <x v="0"/>
    <x v="0"/>
    <n v="12709"/>
    <n v="2200"/>
    <n v="35200"/>
  </r>
  <r>
    <x v="10"/>
    <x v="0"/>
    <x v="0"/>
    <x v="0"/>
    <n v="6"/>
    <s v="General Pueyrredon"/>
    <n v="6357"/>
    <n v="-3804915"/>
    <n v="-57536848"/>
    <x v="5"/>
    <x v="0"/>
    <x v="3"/>
    <n v="12709"/>
    <n v="2300"/>
    <n v="36800"/>
  </r>
  <r>
    <x v="9"/>
    <x v="3"/>
    <x v="0"/>
    <x v="0"/>
    <n v="6"/>
    <s v="General Pueyrredon"/>
    <n v="6357"/>
    <n v="-3804915"/>
    <n v="-57536848"/>
    <x v="0"/>
    <x v="0"/>
    <x v="0"/>
    <n v="12744"/>
    <n v="1890"/>
    <n v="30240"/>
  </r>
  <r>
    <x v="4"/>
    <x v="2"/>
    <x v="2"/>
    <x v="0"/>
    <n v="6"/>
    <s v="Necochea"/>
    <n v="6581"/>
    <n v="-38576184"/>
    <n v="-58701949"/>
    <x v="23"/>
    <x v="0"/>
    <x v="7"/>
    <n v="12755"/>
    <n v="3900"/>
    <n v="62400"/>
  </r>
  <r>
    <x v="6"/>
    <x v="0"/>
    <x v="0"/>
    <x v="0"/>
    <n v="6"/>
    <s v="General Pueyrredon"/>
    <n v="6357"/>
    <n v="-3804915"/>
    <n v="-57536848"/>
    <x v="24"/>
    <x v="0"/>
    <x v="0"/>
    <n v="12777"/>
    <n v="2910"/>
    <n v="46560"/>
  </r>
  <r>
    <x v="5"/>
    <x v="2"/>
    <x v="0"/>
    <x v="0"/>
    <n v="6"/>
    <s v="General Pueyrredon"/>
    <n v="6357"/>
    <n v="-3804915"/>
    <n v="-57536848"/>
    <x v="12"/>
    <x v="0"/>
    <x v="0"/>
    <n v="12783"/>
    <n v="2100"/>
    <n v="33600"/>
  </r>
  <r>
    <x v="10"/>
    <x v="2"/>
    <x v="4"/>
    <x v="0"/>
    <n v="6"/>
    <s v="sin especificar"/>
    <n v="6999"/>
    <m/>
    <n v="0"/>
    <x v="4"/>
    <x v="0"/>
    <x v="0"/>
    <n v="12848"/>
    <n v="2200"/>
    <n v="35200"/>
  </r>
  <r>
    <x v="6"/>
    <x v="2"/>
    <x v="0"/>
    <x v="0"/>
    <n v="6"/>
    <s v="General Pueyrredon"/>
    <n v="6357"/>
    <n v="-3804915"/>
    <n v="-57536848"/>
    <x v="4"/>
    <x v="0"/>
    <x v="0"/>
    <n v="12960"/>
    <n v="2200"/>
    <n v="35200"/>
  </r>
  <r>
    <x v="9"/>
    <x v="1"/>
    <x v="0"/>
    <x v="0"/>
    <n v="6"/>
    <s v="General Pueyrredon"/>
    <n v="6357"/>
    <n v="-3804915"/>
    <n v="-57536848"/>
    <x v="5"/>
    <x v="0"/>
    <x v="3"/>
    <n v="12980"/>
    <n v="2300"/>
    <n v="36800"/>
  </r>
  <r>
    <x v="10"/>
    <x v="3"/>
    <x v="0"/>
    <x v="0"/>
    <n v="6"/>
    <s v="General Pueyrredon"/>
    <n v="6357"/>
    <n v="-3804915"/>
    <n v="-57536848"/>
    <x v="9"/>
    <x v="0"/>
    <x v="4"/>
    <n v="13057"/>
    <n v="2500"/>
    <n v="40000"/>
  </r>
  <r>
    <x v="9"/>
    <x v="3"/>
    <x v="4"/>
    <x v="0"/>
    <n v="6"/>
    <s v="sin especificar"/>
    <n v="6999"/>
    <m/>
    <n v="0"/>
    <x v="45"/>
    <x v="0"/>
    <x v="4"/>
    <n v="13117"/>
    <n v="1500"/>
    <n v="24000"/>
  </r>
  <r>
    <x v="1"/>
    <x v="3"/>
    <x v="0"/>
    <x v="0"/>
    <n v="6"/>
    <s v="General Pueyrredon"/>
    <n v="6357"/>
    <n v="-3804915"/>
    <n v="-57536848"/>
    <x v="3"/>
    <x v="0"/>
    <x v="0"/>
    <n v="13128"/>
    <n v="2180"/>
    <n v="34880"/>
  </r>
  <r>
    <x v="1"/>
    <x v="3"/>
    <x v="0"/>
    <x v="0"/>
    <n v="6"/>
    <s v="General Pueyrredon"/>
    <n v="6357"/>
    <n v="-3804915"/>
    <n v="-57536848"/>
    <x v="10"/>
    <x v="0"/>
    <x v="0"/>
    <n v="13131"/>
    <n v="2100"/>
    <n v="33600"/>
  </r>
  <r>
    <x v="5"/>
    <x v="2"/>
    <x v="12"/>
    <x v="0"/>
    <n v="6"/>
    <s v="La Costa"/>
    <n v="6420"/>
    <n v="-36342328"/>
    <n v="-56746143"/>
    <x v="12"/>
    <x v="0"/>
    <x v="0"/>
    <n v="13137"/>
    <n v="2100"/>
    <n v="33600"/>
  </r>
  <r>
    <x v="1"/>
    <x v="2"/>
    <x v="0"/>
    <x v="0"/>
    <n v="6"/>
    <s v="General Pueyrredon"/>
    <n v="6357"/>
    <n v="-3804915"/>
    <n v="-57536848"/>
    <x v="48"/>
    <x v="0"/>
    <x v="0"/>
    <n v="13139"/>
    <n v="3980"/>
    <n v="63680"/>
  </r>
  <r>
    <x v="0"/>
    <x v="2"/>
    <x v="4"/>
    <x v="0"/>
    <n v="6"/>
    <s v="sin especificar"/>
    <n v="6999"/>
    <m/>
    <n v="0"/>
    <x v="18"/>
    <x v="0"/>
    <x v="4"/>
    <n v="13200"/>
    <n v="3190"/>
    <n v="51040"/>
  </r>
  <r>
    <x v="5"/>
    <x v="3"/>
    <x v="0"/>
    <x v="0"/>
    <n v="6"/>
    <s v="General Pueyrredon"/>
    <n v="6357"/>
    <n v="-3804915"/>
    <n v="-57536848"/>
    <x v="4"/>
    <x v="0"/>
    <x v="0"/>
    <n v="13245"/>
    <n v="2200"/>
    <n v="35200"/>
  </r>
  <r>
    <x v="5"/>
    <x v="3"/>
    <x v="4"/>
    <x v="0"/>
    <n v="6"/>
    <s v="sin especificar"/>
    <n v="6999"/>
    <m/>
    <n v="0"/>
    <x v="0"/>
    <x v="0"/>
    <x v="0"/>
    <n v="13264"/>
    <n v="1890"/>
    <n v="30240"/>
  </r>
  <r>
    <x v="7"/>
    <x v="3"/>
    <x v="0"/>
    <x v="0"/>
    <n v="6"/>
    <s v="General Pueyrredon"/>
    <n v="6357"/>
    <n v="-3804915"/>
    <n v="-57536848"/>
    <x v="5"/>
    <x v="0"/>
    <x v="3"/>
    <n v="13290"/>
    <n v="2300"/>
    <n v="36800"/>
  </r>
  <r>
    <x v="0"/>
    <x v="0"/>
    <x v="0"/>
    <x v="0"/>
    <n v="6"/>
    <s v="General Pueyrredon"/>
    <n v="6357"/>
    <n v="-3804915"/>
    <n v="-57536848"/>
    <x v="49"/>
    <x v="0"/>
    <x v="0"/>
    <n v="13314"/>
    <n v="2100"/>
    <n v="33600"/>
  </r>
  <r>
    <x v="6"/>
    <x v="2"/>
    <x v="7"/>
    <x v="2"/>
    <n v="62"/>
    <s v="San Antonio"/>
    <n v="62077"/>
    <n v="-4079875"/>
    <n v="-64883536"/>
    <x v="15"/>
    <x v="2"/>
    <x v="6"/>
    <n v="13330"/>
    <n v="3000"/>
    <n v="48000"/>
  </r>
  <r>
    <x v="6"/>
    <x v="2"/>
    <x v="0"/>
    <x v="0"/>
    <n v="6"/>
    <s v="General Pueyrredon"/>
    <n v="6357"/>
    <n v="-3804915"/>
    <n v="-57536848"/>
    <x v="9"/>
    <x v="0"/>
    <x v="4"/>
    <n v="13434"/>
    <n v="2500"/>
    <n v="40000"/>
  </r>
  <r>
    <x v="8"/>
    <x v="1"/>
    <x v="9"/>
    <x v="4"/>
    <n v="26"/>
    <s v="Biedma"/>
    <n v="26007"/>
    <n v="-42723398"/>
    <n v="-6503362"/>
    <x v="26"/>
    <x v="0"/>
    <x v="9"/>
    <n v="13456"/>
    <n v="2000"/>
    <n v="32000"/>
  </r>
  <r>
    <x v="5"/>
    <x v="3"/>
    <x v="7"/>
    <x v="2"/>
    <n v="62"/>
    <s v="San Antonio"/>
    <n v="62077"/>
    <n v="-4079875"/>
    <n v="-64883536"/>
    <x v="5"/>
    <x v="0"/>
    <x v="3"/>
    <n v="13558"/>
    <n v="2300"/>
    <n v="36800"/>
  </r>
  <r>
    <x v="5"/>
    <x v="0"/>
    <x v="0"/>
    <x v="0"/>
    <n v="6"/>
    <s v="General Pueyrredon"/>
    <n v="6357"/>
    <n v="-3804915"/>
    <n v="-57536848"/>
    <x v="24"/>
    <x v="0"/>
    <x v="0"/>
    <n v="13651"/>
    <n v="2910"/>
    <n v="46560"/>
  </r>
  <r>
    <x v="9"/>
    <x v="3"/>
    <x v="7"/>
    <x v="2"/>
    <n v="62"/>
    <s v="San Antonio"/>
    <n v="62077"/>
    <n v="-4079875"/>
    <n v="-64883536"/>
    <x v="15"/>
    <x v="2"/>
    <x v="6"/>
    <n v="13662"/>
    <n v="3000"/>
    <n v="48000"/>
  </r>
  <r>
    <x v="9"/>
    <x v="3"/>
    <x v="0"/>
    <x v="0"/>
    <n v="6"/>
    <s v="General Pueyrredon"/>
    <n v="6357"/>
    <n v="-3804915"/>
    <n v="-57536848"/>
    <x v="9"/>
    <x v="0"/>
    <x v="4"/>
    <n v="13679"/>
    <n v="2500"/>
    <n v="40000"/>
  </r>
  <r>
    <x v="9"/>
    <x v="0"/>
    <x v="13"/>
    <x v="4"/>
    <n v="26"/>
    <s v="Rawson"/>
    <n v="26077"/>
    <n v="-43336741"/>
    <n v="-65061964"/>
    <x v="15"/>
    <x v="2"/>
    <x v="6"/>
    <n v="13755"/>
    <n v="3000"/>
    <n v="48000"/>
  </r>
  <r>
    <x v="8"/>
    <x v="3"/>
    <x v="0"/>
    <x v="0"/>
    <n v="6"/>
    <s v="General Pueyrredon"/>
    <n v="6357"/>
    <n v="-3804915"/>
    <n v="-57536848"/>
    <x v="19"/>
    <x v="0"/>
    <x v="0"/>
    <n v="13782"/>
    <n v="1980"/>
    <n v="31680"/>
  </r>
  <r>
    <x v="1"/>
    <x v="2"/>
    <x v="2"/>
    <x v="0"/>
    <n v="6"/>
    <s v="Necochea"/>
    <n v="6581"/>
    <n v="-38576184"/>
    <n v="-58701949"/>
    <x v="4"/>
    <x v="0"/>
    <x v="0"/>
    <n v="13845"/>
    <n v="2200"/>
    <n v="35200"/>
  </r>
  <r>
    <x v="8"/>
    <x v="0"/>
    <x v="0"/>
    <x v="0"/>
    <n v="6"/>
    <s v="General Pueyrredon"/>
    <n v="6357"/>
    <n v="-3804915"/>
    <n v="-57536848"/>
    <x v="24"/>
    <x v="0"/>
    <x v="0"/>
    <n v="13851"/>
    <n v="2910"/>
    <n v="46560"/>
  </r>
  <r>
    <x v="7"/>
    <x v="0"/>
    <x v="9"/>
    <x v="4"/>
    <n v="26"/>
    <s v="Biedma"/>
    <n v="26007"/>
    <n v="-42723398"/>
    <n v="-6503362"/>
    <x v="23"/>
    <x v="0"/>
    <x v="7"/>
    <n v="13881"/>
    <n v="3900"/>
    <n v="62400"/>
  </r>
  <r>
    <x v="3"/>
    <x v="0"/>
    <x v="0"/>
    <x v="0"/>
    <n v="6"/>
    <s v="General Pueyrredon"/>
    <n v="6357"/>
    <n v="-3804915"/>
    <n v="-57536848"/>
    <x v="25"/>
    <x v="1"/>
    <x v="8"/>
    <n v="13885"/>
    <n v="3299"/>
    <n v="52784"/>
  </r>
  <r>
    <x v="2"/>
    <x v="1"/>
    <x v="1"/>
    <x v="1"/>
    <n v="94"/>
    <s v="Ushuaia"/>
    <n v="94015"/>
    <n v="-54808106"/>
    <n v="-68304301"/>
    <x v="53"/>
    <x v="0"/>
    <x v="0"/>
    <n v="13900"/>
    <n v="2200"/>
    <n v="35200"/>
  </r>
  <r>
    <x v="6"/>
    <x v="0"/>
    <x v="7"/>
    <x v="2"/>
    <n v="62"/>
    <s v="San Antonio"/>
    <n v="62077"/>
    <n v="-4079875"/>
    <n v="-64883536"/>
    <x v="43"/>
    <x v="0"/>
    <x v="0"/>
    <n v="13921"/>
    <n v="4500"/>
    <n v="72000"/>
  </r>
  <r>
    <x v="5"/>
    <x v="1"/>
    <x v="0"/>
    <x v="0"/>
    <n v="6"/>
    <s v="General Pueyrredon"/>
    <n v="6357"/>
    <n v="-3804915"/>
    <n v="-57536848"/>
    <x v="6"/>
    <x v="0"/>
    <x v="0"/>
    <n v="14034"/>
    <n v="2900"/>
    <n v="46400"/>
  </r>
  <r>
    <x v="5"/>
    <x v="0"/>
    <x v="13"/>
    <x v="4"/>
    <n v="26"/>
    <s v="Rawson"/>
    <n v="26077"/>
    <n v="-43336741"/>
    <n v="-65061964"/>
    <x v="15"/>
    <x v="2"/>
    <x v="6"/>
    <n v="14055"/>
    <n v="3000"/>
    <n v="48000"/>
  </r>
  <r>
    <x v="4"/>
    <x v="0"/>
    <x v="0"/>
    <x v="0"/>
    <n v="6"/>
    <s v="General Pueyrredon"/>
    <n v="6357"/>
    <n v="-3804915"/>
    <n v="-57536848"/>
    <x v="23"/>
    <x v="0"/>
    <x v="7"/>
    <n v="14065"/>
    <n v="3900"/>
    <n v="62400"/>
  </r>
  <r>
    <x v="6"/>
    <x v="3"/>
    <x v="7"/>
    <x v="2"/>
    <n v="62"/>
    <s v="San Antonio"/>
    <n v="62077"/>
    <n v="-4079875"/>
    <n v="-64883536"/>
    <x v="29"/>
    <x v="0"/>
    <x v="0"/>
    <n v="14110"/>
    <n v="2500"/>
    <n v="40000"/>
  </r>
  <r>
    <x v="0"/>
    <x v="3"/>
    <x v="0"/>
    <x v="0"/>
    <n v="6"/>
    <s v="General Pueyrredon"/>
    <n v="6357"/>
    <n v="-3804915"/>
    <n v="-57536848"/>
    <x v="5"/>
    <x v="0"/>
    <x v="3"/>
    <n v="14157"/>
    <n v="2300"/>
    <n v="36800"/>
  </r>
  <r>
    <x v="10"/>
    <x v="3"/>
    <x v="0"/>
    <x v="0"/>
    <n v="6"/>
    <s v="General Pueyrredon"/>
    <n v="6357"/>
    <n v="-3804915"/>
    <n v="-57536848"/>
    <x v="4"/>
    <x v="0"/>
    <x v="0"/>
    <n v="14186"/>
    <n v="2200"/>
    <n v="35200"/>
  </r>
  <r>
    <x v="3"/>
    <x v="3"/>
    <x v="0"/>
    <x v="0"/>
    <n v="6"/>
    <s v="General Pueyrredon"/>
    <n v="6357"/>
    <n v="-3804915"/>
    <n v="-57536848"/>
    <x v="49"/>
    <x v="0"/>
    <x v="0"/>
    <n v="14187"/>
    <n v="2100"/>
    <n v="33600"/>
  </r>
  <r>
    <x v="0"/>
    <x v="3"/>
    <x v="0"/>
    <x v="0"/>
    <n v="6"/>
    <s v="General Pueyrredon"/>
    <n v="6357"/>
    <n v="-3804915"/>
    <n v="-57536848"/>
    <x v="23"/>
    <x v="0"/>
    <x v="7"/>
    <n v="14250"/>
    <n v="3900"/>
    <n v="62400"/>
  </r>
  <r>
    <x v="7"/>
    <x v="0"/>
    <x v="0"/>
    <x v="0"/>
    <n v="6"/>
    <s v="General Pueyrredon"/>
    <n v="6357"/>
    <n v="-3804915"/>
    <n v="-57536848"/>
    <x v="49"/>
    <x v="0"/>
    <x v="0"/>
    <n v="14289"/>
    <n v="2100"/>
    <n v="33600"/>
  </r>
  <r>
    <x v="5"/>
    <x v="3"/>
    <x v="18"/>
    <x v="2"/>
    <n v="62"/>
    <s v="San Antonio"/>
    <n v="62077"/>
    <n v="-41697354"/>
    <n v="-65027413"/>
    <x v="15"/>
    <x v="2"/>
    <x v="6"/>
    <n v="14400"/>
    <n v="3000"/>
    <n v="48000"/>
  </r>
  <r>
    <x v="1"/>
    <x v="3"/>
    <x v="13"/>
    <x v="4"/>
    <n v="26"/>
    <s v="Rawson"/>
    <n v="26077"/>
    <n v="-43336741"/>
    <n v="-65061964"/>
    <x v="5"/>
    <x v="0"/>
    <x v="3"/>
    <n v="14427"/>
    <n v="2300"/>
    <n v="36800"/>
  </r>
  <r>
    <x v="5"/>
    <x v="2"/>
    <x v="3"/>
    <x v="2"/>
    <n v="62"/>
    <s v="San Antonio"/>
    <n v="62077"/>
    <n v="-40725698"/>
    <n v="-64934194"/>
    <x v="24"/>
    <x v="0"/>
    <x v="0"/>
    <n v="14493"/>
    <n v="2910"/>
    <n v="46560"/>
  </r>
  <r>
    <x v="4"/>
    <x v="2"/>
    <x v="6"/>
    <x v="0"/>
    <n v="6"/>
    <s v="General Lavalle"/>
    <n v="6336"/>
    <n v="-36398453"/>
    <n v="-56946467"/>
    <x v="7"/>
    <x v="0"/>
    <x v="0"/>
    <n v="14519"/>
    <n v="1900"/>
    <n v="30400"/>
  </r>
  <r>
    <x v="2"/>
    <x v="3"/>
    <x v="7"/>
    <x v="2"/>
    <n v="62"/>
    <s v="San Antonio"/>
    <n v="62077"/>
    <n v="-4079875"/>
    <n v="-64883536"/>
    <x v="23"/>
    <x v="0"/>
    <x v="7"/>
    <n v="14559"/>
    <n v="3900"/>
    <n v="62400"/>
  </r>
  <r>
    <x v="8"/>
    <x v="2"/>
    <x v="0"/>
    <x v="0"/>
    <n v="6"/>
    <s v="General Pueyrredon"/>
    <n v="6357"/>
    <n v="-3804915"/>
    <n v="-57536848"/>
    <x v="49"/>
    <x v="0"/>
    <x v="0"/>
    <n v="14585"/>
    <n v="2100"/>
    <n v="33600"/>
  </r>
  <r>
    <x v="5"/>
    <x v="2"/>
    <x v="0"/>
    <x v="0"/>
    <n v="6"/>
    <s v="General Pueyrredon"/>
    <n v="6357"/>
    <n v="-3804915"/>
    <n v="-57536848"/>
    <x v="17"/>
    <x v="0"/>
    <x v="0"/>
    <n v="14592"/>
    <n v="1700"/>
    <n v="27200"/>
  </r>
  <r>
    <x v="5"/>
    <x v="2"/>
    <x v="0"/>
    <x v="0"/>
    <n v="6"/>
    <s v="General Pueyrredon"/>
    <n v="6357"/>
    <n v="-3804915"/>
    <n v="-57536848"/>
    <x v="17"/>
    <x v="0"/>
    <x v="0"/>
    <n v="14604"/>
    <n v="1700"/>
    <n v="27200"/>
  </r>
  <r>
    <x v="1"/>
    <x v="0"/>
    <x v="19"/>
    <x v="3"/>
    <n v="78"/>
    <s v="Magallanes"/>
    <n v="78042"/>
    <n v="-49300594"/>
    <n v="-67721019"/>
    <x v="13"/>
    <x v="2"/>
    <x v="5"/>
    <n v="14656"/>
    <n v="2890"/>
    <n v="46240"/>
  </r>
  <r>
    <x v="6"/>
    <x v="3"/>
    <x v="7"/>
    <x v="2"/>
    <n v="62"/>
    <s v="San Antonio"/>
    <n v="62077"/>
    <n v="-4079875"/>
    <n v="-64883536"/>
    <x v="43"/>
    <x v="0"/>
    <x v="0"/>
    <n v="14742"/>
    <n v="4500"/>
    <n v="72000"/>
  </r>
  <r>
    <x v="1"/>
    <x v="2"/>
    <x v="0"/>
    <x v="0"/>
    <n v="6"/>
    <s v="General Pueyrredon"/>
    <n v="6357"/>
    <n v="-3804915"/>
    <n v="-57536848"/>
    <x v="43"/>
    <x v="0"/>
    <x v="0"/>
    <n v="14766"/>
    <n v="4500"/>
    <n v="72000"/>
  </r>
  <r>
    <x v="10"/>
    <x v="3"/>
    <x v="0"/>
    <x v="0"/>
    <n v="6"/>
    <s v="General Pueyrredon"/>
    <n v="6357"/>
    <n v="-3804915"/>
    <n v="-57536848"/>
    <x v="7"/>
    <x v="0"/>
    <x v="0"/>
    <n v="14767"/>
    <n v="1900"/>
    <n v="30400"/>
  </r>
  <r>
    <x v="10"/>
    <x v="3"/>
    <x v="12"/>
    <x v="0"/>
    <n v="6"/>
    <s v="La Costa"/>
    <n v="6420"/>
    <n v="-36342328"/>
    <n v="-56746143"/>
    <x v="9"/>
    <x v="0"/>
    <x v="4"/>
    <n v="14800"/>
    <n v="2500"/>
    <n v="40000"/>
  </r>
  <r>
    <x v="8"/>
    <x v="2"/>
    <x v="6"/>
    <x v="0"/>
    <n v="6"/>
    <s v="General Lavalle"/>
    <n v="6336"/>
    <n v="-36398453"/>
    <n v="-56946467"/>
    <x v="35"/>
    <x v="0"/>
    <x v="0"/>
    <n v="14800"/>
    <n v="2200"/>
    <n v="35200"/>
  </r>
  <r>
    <x v="6"/>
    <x v="1"/>
    <x v="0"/>
    <x v="0"/>
    <n v="6"/>
    <s v="General Pueyrredon"/>
    <n v="6357"/>
    <n v="-3804915"/>
    <n v="-57536848"/>
    <x v="11"/>
    <x v="0"/>
    <x v="0"/>
    <n v="14805"/>
    <n v="1599"/>
    <n v="25584"/>
  </r>
  <r>
    <x v="8"/>
    <x v="2"/>
    <x v="0"/>
    <x v="0"/>
    <n v="6"/>
    <s v="General Pueyrredon"/>
    <n v="6357"/>
    <n v="-3804915"/>
    <n v="-57536848"/>
    <x v="38"/>
    <x v="0"/>
    <x v="0"/>
    <n v="14812"/>
    <n v="3000"/>
    <n v="48000"/>
  </r>
  <r>
    <x v="9"/>
    <x v="1"/>
    <x v="1"/>
    <x v="1"/>
    <n v="94"/>
    <s v="Ushuaia"/>
    <n v="94015"/>
    <n v="-54808106"/>
    <n v="-68304301"/>
    <x v="1"/>
    <x v="1"/>
    <x v="1"/>
    <n v="14849"/>
    <n v="2999"/>
    <n v="47984"/>
  </r>
  <r>
    <x v="8"/>
    <x v="0"/>
    <x v="0"/>
    <x v="0"/>
    <n v="6"/>
    <s v="General Pueyrredon"/>
    <n v="6357"/>
    <n v="-3804915"/>
    <n v="-57536848"/>
    <x v="0"/>
    <x v="0"/>
    <x v="0"/>
    <n v="14878"/>
    <n v="1890"/>
    <n v="30240"/>
  </r>
  <r>
    <x v="8"/>
    <x v="3"/>
    <x v="0"/>
    <x v="0"/>
    <n v="6"/>
    <s v="General Pueyrredon"/>
    <n v="6357"/>
    <n v="-3804915"/>
    <n v="-57536848"/>
    <x v="5"/>
    <x v="0"/>
    <x v="3"/>
    <n v="15001"/>
    <n v="2300"/>
    <n v="36800"/>
  </r>
  <r>
    <x v="4"/>
    <x v="3"/>
    <x v="0"/>
    <x v="0"/>
    <n v="6"/>
    <s v="General Pueyrredon"/>
    <n v="6357"/>
    <n v="-3804915"/>
    <n v="-57536848"/>
    <x v="17"/>
    <x v="0"/>
    <x v="0"/>
    <n v="15019"/>
    <n v="1700"/>
    <n v="27200"/>
  </r>
  <r>
    <x v="3"/>
    <x v="3"/>
    <x v="0"/>
    <x v="0"/>
    <n v="6"/>
    <s v="General Pueyrredon"/>
    <n v="6357"/>
    <n v="-3804915"/>
    <n v="-57536848"/>
    <x v="23"/>
    <x v="0"/>
    <x v="7"/>
    <n v="15090"/>
    <n v="3900"/>
    <n v="62400"/>
  </r>
  <r>
    <x v="4"/>
    <x v="3"/>
    <x v="0"/>
    <x v="0"/>
    <n v="6"/>
    <s v="General Pueyrredon"/>
    <n v="6357"/>
    <n v="-3804915"/>
    <n v="-57536848"/>
    <x v="48"/>
    <x v="0"/>
    <x v="0"/>
    <n v="15129"/>
    <n v="3980"/>
    <n v="63680"/>
  </r>
  <r>
    <x v="0"/>
    <x v="2"/>
    <x v="6"/>
    <x v="0"/>
    <n v="6"/>
    <s v="General Lavalle"/>
    <n v="6336"/>
    <n v="-36398453"/>
    <n v="-56946467"/>
    <x v="3"/>
    <x v="0"/>
    <x v="0"/>
    <n v="15149"/>
    <n v="2180"/>
    <n v="34880"/>
  </r>
  <r>
    <x v="8"/>
    <x v="2"/>
    <x v="2"/>
    <x v="0"/>
    <n v="6"/>
    <s v="Necochea"/>
    <n v="6581"/>
    <n v="-38576184"/>
    <n v="-58701949"/>
    <x v="3"/>
    <x v="0"/>
    <x v="0"/>
    <n v="15165"/>
    <n v="2180"/>
    <n v="34880"/>
  </r>
  <r>
    <x v="6"/>
    <x v="3"/>
    <x v="3"/>
    <x v="2"/>
    <n v="62"/>
    <s v="San Antonio"/>
    <n v="62077"/>
    <n v="-40725698"/>
    <n v="-64934194"/>
    <x v="39"/>
    <x v="0"/>
    <x v="10"/>
    <n v="15269"/>
    <n v="2000"/>
    <n v="32000"/>
  </r>
  <r>
    <x v="0"/>
    <x v="2"/>
    <x v="15"/>
    <x v="0"/>
    <n v="6"/>
    <s v="Coronel de Marina Leonardo Rosales"/>
    <n v="6182"/>
    <n v="-3889977"/>
    <n v="-62079012"/>
    <x v="58"/>
    <x v="2"/>
    <x v="0"/>
    <n v="15304"/>
    <n v="3000"/>
    <n v="48000"/>
  </r>
  <r>
    <x v="6"/>
    <x v="2"/>
    <x v="2"/>
    <x v="0"/>
    <n v="6"/>
    <s v="Necochea"/>
    <n v="6581"/>
    <n v="-38576184"/>
    <n v="-58701949"/>
    <x v="9"/>
    <x v="0"/>
    <x v="4"/>
    <n v="15310"/>
    <n v="2500"/>
    <n v="40000"/>
  </r>
  <r>
    <x v="8"/>
    <x v="2"/>
    <x v="2"/>
    <x v="0"/>
    <n v="6"/>
    <s v="Necochea"/>
    <n v="6581"/>
    <n v="-38576184"/>
    <n v="-58701949"/>
    <x v="0"/>
    <x v="0"/>
    <x v="0"/>
    <n v="15450"/>
    <n v="1890"/>
    <n v="30240"/>
  </r>
  <r>
    <x v="4"/>
    <x v="0"/>
    <x v="7"/>
    <x v="2"/>
    <n v="62"/>
    <s v="San Antonio"/>
    <n v="62077"/>
    <n v="-4079875"/>
    <n v="-64883536"/>
    <x v="24"/>
    <x v="0"/>
    <x v="0"/>
    <n v="15515"/>
    <n v="2910"/>
    <n v="46560"/>
  </r>
  <r>
    <x v="8"/>
    <x v="2"/>
    <x v="4"/>
    <x v="0"/>
    <n v="6"/>
    <s v="sin especificar"/>
    <n v="6999"/>
    <m/>
    <n v="0"/>
    <x v="35"/>
    <x v="0"/>
    <x v="0"/>
    <n v="15549"/>
    <n v="2200"/>
    <n v="35200"/>
  </r>
  <r>
    <x v="6"/>
    <x v="3"/>
    <x v="0"/>
    <x v="0"/>
    <n v="6"/>
    <s v="General Pueyrredon"/>
    <n v="6357"/>
    <n v="-3804915"/>
    <n v="-57536848"/>
    <x v="29"/>
    <x v="0"/>
    <x v="0"/>
    <n v="15607"/>
    <n v="2500"/>
    <n v="40000"/>
  </r>
  <r>
    <x v="4"/>
    <x v="0"/>
    <x v="7"/>
    <x v="2"/>
    <n v="62"/>
    <s v="San Antonio"/>
    <n v="62077"/>
    <n v="-4079875"/>
    <n v="-64883536"/>
    <x v="0"/>
    <x v="0"/>
    <x v="0"/>
    <n v="15624"/>
    <n v="1890"/>
    <n v="30240"/>
  </r>
  <r>
    <x v="5"/>
    <x v="6"/>
    <x v="0"/>
    <x v="0"/>
    <n v="6"/>
    <s v="General Pueyrredon"/>
    <n v="6357"/>
    <n v="-3804915"/>
    <n v="-57536848"/>
    <x v="25"/>
    <x v="1"/>
    <x v="8"/>
    <n v="15674"/>
    <n v="3299"/>
    <n v="52784"/>
  </r>
  <r>
    <x v="2"/>
    <x v="0"/>
    <x v="7"/>
    <x v="2"/>
    <n v="62"/>
    <s v="San Antonio"/>
    <n v="62077"/>
    <n v="-4079875"/>
    <n v="-64883536"/>
    <x v="8"/>
    <x v="0"/>
    <x v="0"/>
    <n v="15711"/>
    <n v="1500"/>
    <n v="24000"/>
  </r>
  <r>
    <x v="0"/>
    <x v="2"/>
    <x v="0"/>
    <x v="0"/>
    <n v="6"/>
    <s v="General Pueyrredon"/>
    <n v="6357"/>
    <n v="-3804915"/>
    <n v="-57536848"/>
    <x v="8"/>
    <x v="0"/>
    <x v="0"/>
    <n v="15774"/>
    <n v="1500"/>
    <n v="24000"/>
  </r>
  <r>
    <x v="4"/>
    <x v="0"/>
    <x v="0"/>
    <x v="0"/>
    <n v="6"/>
    <s v="General Pueyrredon"/>
    <n v="6357"/>
    <n v="-3804915"/>
    <n v="-57536848"/>
    <x v="14"/>
    <x v="0"/>
    <x v="0"/>
    <n v="15785"/>
    <n v="2900"/>
    <n v="46400"/>
  </r>
  <r>
    <x v="8"/>
    <x v="3"/>
    <x v="4"/>
    <x v="0"/>
    <n v="6"/>
    <s v="sin especificar"/>
    <n v="6999"/>
    <m/>
    <n v="0"/>
    <x v="24"/>
    <x v="0"/>
    <x v="0"/>
    <n v="15793"/>
    <n v="2910"/>
    <n v="46560"/>
  </r>
  <r>
    <x v="2"/>
    <x v="0"/>
    <x v="0"/>
    <x v="0"/>
    <n v="6"/>
    <s v="General Pueyrredon"/>
    <n v="6357"/>
    <n v="-3804915"/>
    <n v="-57536848"/>
    <x v="45"/>
    <x v="0"/>
    <x v="4"/>
    <n v="15904"/>
    <n v="1500"/>
    <n v="24000"/>
  </r>
  <r>
    <x v="5"/>
    <x v="1"/>
    <x v="0"/>
    <x v="0"/>
    <n v="6"/>
    <s v="General Pueyrredon"/>
    <n v="6357"/>
    <n v="-3804915"/>
    <n v="-57536848"/>
    <x v="9"/>
    <x v="0"/>
    <x v="4"/>
    <n v="15926"/>
    <n v="2500"/>
    <n v="40000"/>
  </r>
  <r>
    <x v="4"/>
    <x v="3"/>
    <x v="0"/>
    <x v="0"/>
    <n v="6"/>
    <s v="General Pueyrredon"/>
    <n v="6357"/>
    <n v="-3804915"/>
    <n v="-57536848"/>
    <x v="25"/>
    <x v="1"/>
    <x v="8"/>
    <n v="16103"/>
    <n v="3299"/>
    <n v="52784"/>
  </r>
  <r>
    <x v="9"/>
    <x v="3"/>
    <x v="0"/>
    <x v="0"/>
    <n v="6"/>
    <s v="General Pueyrredon"/>
    <n v="6357"/>
    <n v="-3804915"/>
    <n v="-57536848"/>
    <x v="56"/>
    <x v="0"/>
    <x v="4"/>
    <n v="16156"/>
    <n v="1890"/>
    <n v="30240"/>
  </r>
  <r>
    <x v="4"/>
    <x v="3"/>
    <x v="0"/>
    <x v="0"/>
    <n v="6"/>
    <s v="General Pueyrredon"/>
    <n v="6357"/>
    <n v="-3804915"/>
    <n v="-57536848"/>
    <x v="0"/>
    <x v="0"/>
    <x v="0"/>
    <n v="16193"/>
    <n v="1890"/>
    <n v="30240"/>
  </r>
  <r>
    <x v="4"/>
    <x v="3"/>
    <x v="0"/>
    <x v="0"/>
    <n v="6"/>
    <s v="General Pueyrredon"/>
    <n v="6357"/>
    <n v="-3804915"/>
    <n v="-57536848"/>
    <x v="26"/>
    <x v="0"/>
    <x v="9"/>
    <n v="16281"/>
    <n v="2000"/>
    <n v="32000"/>
  </r>
  <r>
    <x v="4"/>
    <x v="3"/>
    <x v="7"/>
    <x v="2"/>
    <n v="62"/>
    <s v="San Antonio"/>
    <n v="62077"/>
    <n v="-4079875"/>
    <n v="-64883536"/>
    <x v="23"/>
    <x v="0"/>
    <x v="7"/>
    <n v="16312"/>
    <n v="3900"/>
    <n v="62400"/>
  </r>
  <r>
    <x v="2"/>
    <x v="1"/>
    <x v="1"/>
    <x v="1"/>
    <n v="94"/>
    <s v="Ushuaia"/>
    <n v="94015"/>
    <n v="-54808106"/>
    <n v="-68304301"/>
    <x v="26"/>
    <x v="0"/>
    <x v="9"/>
    <n v="16315"/>
    <n v="2000"/>
    <n v="32000"/>
  </r>
  <r>
    <x v="8"/>
    <x v="2"/>
    <x v="12"/>
    <x v="0"/>
    <n v="6"/>
    <s v="La Costa"/>
    <n v="6420"/>
    <n v="-36342328"/>
    <n v="-56746143"/>
    <x v="8"/>
    <x v="0"/>
    <x v="0"/>
    <n v="16320"/>
    <n v="1500"/>
    <n v="24000"/>
  </r>
  <r>
    <x v="7"/>
    <x v="3"/>
    <x v="0"/>
    <x v="0"/>
    <n v="6"/>
    <s v="General Pueyrredon"/>
    <n v="6357"/>
    <n v="-3804915"/>
    <n v="-57536848"/>
    <x v="10"/>
    <x v="0"/>
    <x v="0"/>
    <n v="16322"/>
    <n v="2100"/>
    <n v="33600"/>
  </r>
  <r>
    <x v="9"/>
    <x v="0"/>
    <x v="14"/>
    <x v="4"/>
    <n v="26"/>
    <s v="Escalante"/>
    <n v="26021"/>
    <n v="-45862528"/>
    <n v="-6746664"/>
    <x v="5"/>
    <x v="0"/>
    <x v="3"/>
    <n v="16336"/>
    <n v="2300"/>
    <n v="36800"/>
  </r>
  <r>
    <x v="7"/>
    <x v="2"/>
    <x v="2"/>
    <x v="0"/>
    <n v="6"/>
    <s v="Necochea"/>
    <n v="6581"/>
    <n v="-38576184"/>
    <n v="-58701949"/>
    <x v="5"/>
    <x v="0"/>
    <x v="3"/>
    <n v="16346"/>
    <n v="2300"/>
    <n v="36800"/>
  </r>
  <r>
    <x v="8"/>
    <x v="3"/>
    <x v="0"/>
    <x v="0"/>
    <n v="6"/>
    <s v="General Pueyrredon"/>
    <n v="6357"/>
    <n v="-3804915"/>
    <n v="-57536848"/>
    <x v="78"/>
    <x v="0"/>
    <x v="4"/>
    <n v="16424"/>
    <n v="2100"/>
    <n v="33600"/>
  </r>
  <r>
    <x v="7"/>
    <x v="2"/>
    <x v="0"/>
    <x v="0"/>
    <n v="6"/>
    <s v="General Pueyrredon"/>
    <n v="6357"/>
    <n v="-3804915"/>
    <n v="-57536848"/>
    <x v="3"/>
    <x v="0"/>
    <x v="0"/>
    <n v="16464"/>
    <n v="2180"/>
    <n v="34880"/>
  </r>
  <r>
    <x v="10"/>
    <x v="3"/>
    <x v="0"/>
    <x v="0"/>
    <n v="6"/>
    <s v="General Pueyrredon"/>
    <n v="6357"/>
    <n v="-3804915"/>
    <n v="-57536848"/>
    <x v="5"/>
    <x v="0"/>
    <x v="3"/>
    <n v="16469"/>
    <n v="2300"/>
    <n v="36800"/>
  </r>
  <r>
    <x v="1"/>
    <x v="0"/>
    <x v="0"/>
    <x v="0"/>
    <n v="6"/>
    <s v="General Pueyrredon"/>
    <n v="6357"/>
    <n v="-3804915"/>
    <n v="-57536848"/>
    <x v="25"/>
    <x v="1"/>
    <x v="8"/>
    <n v="16589"/>
    <n v="3299"/>
    <n v="52784"/>
  </r>
  <r>
    <x v="5"/>
    <x v="4"/>
    <x v="5"/>
    <x v="3"/>
    <n v="78"/>
    <s v="Deseado"/>
    <n v="78014"/>
    <n v="-47753106"/>
    <n v="-65911745"/>
    <x v="13"/>
    <x v="2"/>
    <x v="5"/>
    <n v="16595"/>
    <n v="2890"/>
    <n v="46240"/>
  </r>
  <r>
    <x v="2"/>
    <x v="1"/>
    <x v="1"/>
    <x v="1"/>
    <n v="94"/>
    <s v="Ushuaia"/>
    <n v="94015"/>
    <n v="-54808106"/>
    <n v="-68304301"/>
    <x v="39"/>
    <x v="0"/>
    <x v="10"/>
    <n v="16607"/>
    <n v="2000"/>
    <n v="32000"/>
  </r>
  <r>
    <x v="2"/>
    <x v="2"/>
    <x v="13"/>
    <x v="4"/>
    <n v="26"/>
    <s v="Rawson"/>
    <n v="26077"/>
    <n v="-43336741"/>
    <n v="-65061964"/>
    <x v="24"/>
    <x v="0"/>
    <x v="0"/>
    <n v="16680"/>
    <n v="2910"/>
    <n v="46560"/>
  </r>
  <r>
    <x v="9"/>
    <x v="2"/>
    <x v="12"/>
    <x v="0"/>
    <n v="6"/>
    <s v="La Costa"/>
    <n v="6420"/>
    <n v="-36342328"/>
    <n v="-56746143"/>
    <x v="51"/>
    <x v="0"/>
    <x v="4"/>
    <n v="16710"/>
    <n v="2300"/>
    <n v="36800"/>
  </r>
  <r>
    <x v="9"/>
    <x v="2"/>
    <x v="6"/>
    <x v="0"/>
    <n v="6"/>
    <s v="General Lavalle"/>
    <n v="6336"/>
    <n v="-36398453"/>
    <n v="-56946467"/>
    <x v="7"/>
    <x v="0"/>
    <x v="0"/>
    <n v="16788"/>
    <n v="1900"/>
    <n v="30400"/>
  </r>
  <r>
    <x v="2"/>
    <x v="2"/>
    <x v="0"/>
    <x v="0"/>
    <n v="6"/>
    <s v="General Pueyrredon"/>
    <n v="6357"/>
    <n v="-3804915"/>
    <n v="-57536848"/>
    <x v="29"/>
    <x v="0"/>
    <x v="0"/>
    <n v="16985"/>
    <n v="2500"/>
    <n v="40000"/>
  </r>
  <r>
    <x v="5"/>
    <x v="2"/>
    <x v="2"/>
    <x v="0"/>
    <n v="6"/>
    <s v="Necochea"/>
    <n v="6581"/>
    <n v="-38576184"/>
    <n v="-58701949"/>
    <x v="0"/>
    <x v="0"/>
    <x v="0"/>
    <n v="16986"/>
    <n v="1890"/>
    <n v="30240"/>
  </r>
  <r>
    <x v="2"/>
    <x v="3"/>
    <x v="0"/>
    <x v="0"/>
    <n v="6"/>
    <s v="General Pueyrredon"/>
    <n v="6357"/>
    <n v="-3804915"/>
    <n v="-57536848"/>
    <x v="17"/>
    <x v="0"/>
    <x v="0"/>
    <n v="17000"/>
    <n v="1700"/>
    <n v="27200"/>
  </r>
  <r>
    <x v="0"/>
    <x v="3"/>
    <x v="3"/>
    <x v="2"/>
    <n v="62"/>
    <s v="San Antonio"/>
    <n v="62077"/>
    <n v="-40725698"/>
    <n v="-64934194"/>
    <x v="8"/>
    <x v="0"/>
    <x v="0"/>
    <n v="17171"/>
    <n v="1500"/>
    <n v="24000"/>
  </r>
  <r>
    <x v="8"/>
    <x v="0"/>
    <x v="0"/>
    <x v="0"/>
    <n v="6"/>
    <s v="General Pueyrredon"/>
    <n v="6357"/>
    <n v="-3804915"/>
    <n v="-57536848"/>
    <x v="14"/>
    <x v="0"/>
    <x v="0"/>
    <n v="17251"/>
    <n v="2900"/>
    <n v="46400"/>
  </r>
  <r>
    <x v="6"/>
    <x v="1"/>
    <x v="5"/>
    <x v="3"/>
    <n v="78"/>
    <s v="Deseado"/>
    <n v="78014"/>
    <n v="-47753106"/>
    <n v="-65911745"/>
    <x v="26"/>
    <x v="0"/>
    <x v="9"/>
    <n v="17280"/>
    <n v="2000"/>
    <n v="32000"/>
  </r>
  <r>
    <x v="6"/>
    <x v="3"/>
    <x v="0"/>
    <x v="0"/>
    <n v="6"/>
    <s v="General Pueyrredon"/>
    <n v="6357"/>
    <n v="-3804915"/>
    <n v="-57536848"/>
    <x v="5"/>
    <x v="0"/>
    <x v="3"/>
    <n v="17310"/>
    <n v="2300"/>
    <n v="36800"/>
  </r>
  <r>
    <x v="9"/>
    <x v="2"/>
    <x v="4"/>
    <x v="0"/>
    <n v="6"/>
    <s v="sin especificar"/>
    <n v="6999"/>
    <m/>
    <n v="0"/>
    <x v="42"/>
    <x v="0"/>
    <x v="4"/>
    <n v="17379"/>
    <n v="2300"/>
    <n v="36800"/>
  </r>
  <r>
    <x v="10"/>
    <x v="2"/>
    <x v="4"/>
    <x v="0"/>
    <n v="6"/>
    <s v="sin especificar"/>
    <n v="6999"/>
    <m/>
    <n v="0"/>
    <x v="15"/>
    <x v="2"/>
    <x v="6"/>
    <n v="17517"/>
    <n v="3000"/>
    <n v="48000"/>
  </r>
  <r>
    <x v="4"/>
    <x v="1"/>
    <x v="9"/>
    <x v="4"/>
    <n v="26"/>
    <s v="Biedma"/>
    <n v="26007"/>
    <n v="-42723398"/>
    <n v="-6503362"/>
    <x v="39"/>
    <x v="0"/>
    <x v="10"/>
    <n v="17550"/>
    <n v="2000"/>
    <n v="32000"/>
  </r>
  <r>
    <x v="10"/>
    <x v="2"/>
    <x v="4"/>
    <x v="0"/>
    <n v="6"/>
    <s v="sin especificar"/>
    <n v="6999"/>
    <m/>
    <n v="0"/>
    <x v="58"/>
    <x v="2"/>
    <x v="0"/>
    <n v="17554"/>
    <n v="3000"/>
    <n v="48000"/>
  </r>
  <r>
    <x v="0"/>
    <x v="3"/>
    <x v="6"/>
    <x v="0"/>
    <n v="6"/>
    <s v="General Lavalle"/>
    <n v="6336"/>
    <n v="-36398453"/>
    <n v="-56946467"/>
    <x v="7"/>
    <x v="0"/>
    <x v="0"/>
    <n v="17601"/>
    <n v="1900"/>
    <n v="30400"/>
  </r>
  <r>
    <x v="2"/>
    <x v="3"/>
    <x v="0"/>
    <x v="0"/>
    <n v="6"/>
    <s v="General Pueyrredon"/>
    <n v="6357"/>
    <n v="-3804915"/>
    <n v="-57536848"/>
    <x v="40"/>
    <x v="0"/>
    <x v="0"/>
    <n v="17914"/>
    <n v="2200"/>
    <n v="35200"/>
  </r>
  <r>
    <x v="2"/>
    <x v="2"/>
    <x v="6"/>
    <x v="0"/>
    <n v="6"/>
    <s v="General Lavalle"/>
    <n v="6336"/>
    <n v="-36398453"/>
    <n v="-56946467"/>
    <x v="7"/>
    <x v="0"/>
    <x v="0"/>
    <n v="17937"/>
    <n v="1900"/>
    <n v="30400"/>
  </r>
  <r>
    <x v="4"/>
    <x v="2"/>
    <x v="0"/>
    <x v="0"/>
    <n v="6"/>
    <s v="General Pueyrredon"/>
    <n v="6357"/>
    <n v="-3804915"/>
    <n v="-57536848"/>
    <x v="44"/>
    <x v="0"/>
    <x v="0"/>
    <n v="17968"/>
    <n v="2300"/>
    <n v="36800"/>
  </r>
  <r>
    <x v="6"/>
    <x v="0"/>
    <x v="0"/>
    <x v="0"/>
    <n v="6"/>
    <s v="General Pueyrredon"/>
    <n v="6357"/>
    <n v="-3804915"/>
    <n v="-57536848"/>
    <x v="34"/>
    <x v="0"/>
    <x v="4"/>
    <n v="18123"/>
    <n v="1800"/>
    <n v="28800"/>
  </r>
  <r>
    <x v="1"/>
    <x v="3"/>
    <x v="0"/>
    <x v="0"/>
    <n v="6"/>
    <s v="General Pueyrredon"/>
    <n v="6357"/>
    <n v="-3804915"/>
    <n v="-57536848"/>
    <x v="35"/>
    <x v="0"/>
    <x v="0"/>
    <n v="18238"/>
    <n v="2200"/>
    <n v="35200"/>
  </r>
  <r>
    <x v="0"/>
    <x v="0"/>
    <x v="0"/>
    <x v="0"/>
    <n v="6"/>
    <s v="General Pueyrredon"/>
    <n v="6357"/>
    <n v="-3804915"/>
    <n v="-57536848"/>
    <x v="38"/>
    <x v="0"/>
    <x v="0"/>
    <n v="18272"/>
    <n v="3000"/>
    <n v="48000"/>
  </r>
  <r>
    <x v="9"/>
    <x v="3"/>
    <x v="0"/>
    <x v="0"/>
    <n v="6"/>
    <s v="General Pueyrredon"/>
    <n v="6357"/>
    <n v="-3804915"/>
    <n v="-57536848"/>
    <x v="0"/>
    <x v="0"/>
    <x v="0"/>
    <n v="18293"/>
    <n v="1890"/>
    <n v="30240"/>
  </r>
  <r>
    <x v="2"/>
    <x v="3"/>
    <x v="7"/>
    <x v="2"/>
    <n v="62"/>
    <s v="San Antonio"/>
    <n v="62077"/>
    <n v="-4079875"/>
    <n v="-64883536"/>
    <x v="39"/>
    <x v="0"/>
    <x v="10"/>
    <n v="18394"/>
    <n v="2000"/>
    <n v="32000"/>
  </r>
  <r>
    <x v="6"/>
    <x v="3"/>
    <x v="6"/>
    <x v="0"/>
    <n v="6"/>
    <s v="General Lavalle"/>
    <n v="6336"/>
    <n v="-36398453"/>
    <n v="-56946467"/>
    <x v="42"/>
    <x v="0"/>
    <x v="4"/>
    <n v="18487"/>
    <n v="2300"/>
    <n v="36800"/>
  </r>
  <r>
    <x v="6"/>
    <x v="5"/>
    <x v="8"/>
    <x v="3"/>
    <n v="78"/>
    <s v="Deseado"/>
    <n v="78014"/>
    <n v="-46436049"/>
    <n v="-67514904"/>
    <x v="5"/>
    <x v="0"/>
    <x v="3"/>
    <n v="18534"/>
    <n v="2300"/>
    <n v="36800"/>
  </r>
  <r>
    <x v="8"/>
    <x v="0"/>
    <x v="0"/>
    <x v="0"/>
    <n v="6"/>
    <s v="General Pueyrredon"/>
    <n v="6357"/>
    <n v="-3804915"/>
    <n v="-57536848"/>
    <x v="40"/>
    <x v="0"/>
    <x v="0"/>
    <n v="18576"/>
    <n v="2200"/>
    <n v="35200"/>
  </r>
  <r>
    <x v="0"/>
    <x v="3"/>
    <x v="3"/>
    <x v="2"/>
    <n v="62"/>
    <s v="San Antonio"/>
    <n v="62077"/>
    <n v="-40725698"/>
    <n v="-64934194"/>
    <x v="0"/>
    <x v="0"/>
    <x v="0"/>
    <n v="18590"/>
    <n v="1890"/>
    <n v="30240"/>
  </r>
  <r>
    <x v="0"/>
    <x v="3"/>
    <x v="0"/>
    <x v="0"/>
    <n v="6"/>
    <s v="General Pueyrredon"/>
    <n v="6357"/>
    <n v="-3804915"/>
    <n v="-57536848"/>
    <x v="49"/>
    <x v="0"/>
    <x v="0"/>
    <n v="18625"/>
    <n v="2100"/>
    <n v="33600"/>
  </r>
  <r>
    <x v="1"/>
    <x v="3"/>
    <x v="7"/>
    <x v="2"/>
    <n v="62"/>
    <s v="San Antonio"/>
    <n v="62077"/>
    <n v="-4079875"/>
    <n v="-64883536"/>
    <x v="16"/>
    <x v="0"/>
    <x v="7"/>
    <n v="18717"/>
    <n v="3000"/>
    <n v="48000"/>
  </r>
  <r>
    <x v="9"/>
    <x v="2"/>
    <x v="0"/>
    <x v="0"/>
    <n v="6"/>
    <s v="General Pueyrredon"/>
    <n v="6357"/>
    <n v="-3804915"/>
    <n v="-57536848"/>
    <x v="24"/>
    <x v="0"/>
    <x v="0"/>
    <n v="18720"/>
    <n v="2910"/>
    <n v="46560"/>
  </r>
  <r>
    <x v="6"/>
    <x v="2"/>
    <x v="3"/>
    <x v="2"/>
    <n v="62"/>
    <s v="San Antonio"/>
    <n v="62077"/>
    <n v="-40725698"/>
    <n v="-64934194"/>
    <x v="23"/>
    <x v="0"/>
    <x v="7"/>
    <n v="18736"/>
    <n v="3900"/>
    <n v="62400"/>
  </r>
  <r>
    <x v="5"/>
    <x v="2"/>
    <x v="0"/>
    <x v="0"/>
    <n v="6"/>
    <s v="General Pueyrredon"/>
    <n v="6357"/>
    <n v="-3804915"/>
    <n v="-57536848"/>
    <x v="43"/>
    <x v="0"/>
    <x v="0"/>
    <n v="18902"/>
    <n v="4500"/>
    <n v="72000"/>
  </r>
  <r>
    <x v="4"/>
    <x v="3"/>
    <x v="17"/>
    <x v="4"/>
    <n v="26"/>
    <s v="Escalante"/>
    <n v="26021"/>
    <n v="-45748762"/>
    <n v="-67377537"/>
    <x v="23"/>
    <x v="0"/>
    <x v="7"/>
    <n v="19093"/>
    <n v="3900"/>
    <n v="62400"/>
  </r>
  <r>
    <x v="2"/>
    <x v="2"/>
    <x v="6"/>
    <x v="0"/>
    <n v="6"/>
    <s v="General Lavalle"/>
    <n v="6336"/>
    <n v="-36398453"/>
    <n v="-56946467"/>
    <x v="8"/>
    <x v="0"/>
    <x v="0"/>
    <n v="19104"/>
    <n v="1500"/>
    <n v="24000"/>
  </r>
  <r>
    <x v="4"/>
    <x v="3"/>
    <x v="17"/>
    <x v="4"/>
    <n v="26"/>
    <s v="Escalante"/>
    <n v="26021"/>
    <n v="-45748762"/>
    <n v="-67377537"/>
    <x v="18"/>
    <x v="0"/>
    <x v="4"/>
    <n v="19145"/>
    <n v="3190"/>
    <n v="51040"/>
  </r>
  <r>
    <x v="2"/>
    <x v="2"/>
    <x v="2"/>
    <x v="0"/>
    <n v="6"/>
    <s v="Necochea"/>
    <n v="6581"/>
    <n v="-38576184"/>
    <n v="-58701949"/>
    <x v="7"/>
    <x v="0"/>
    <x v="0"/>
    <n v="19191"/>
    <n v="1900"/>
    <n v="30400"/>
  </r>
  <r>
    <x v="10"/>
    <x v="3"/>
    <x v="0"/>
    <x v="0"/>
    <n v="6"/>
    <s v="General Pueyrredon"/>
    <n v="6357"/>
    <n v="-3804915"/>
    <n v="-57536848"/>
    <x v="17"/>
    <x v="0"/>
    <x v="0"/>
    <n v="19232"/>
    <n v="1700"/>
    <n v="27200"/>
  </r>
  <r>
    <x v="5"/>
    <x v="3"/>
    <x v="0"/>
    <x v="0"/>
    <n v="6"/>
    <s v="General Pueyrredon"/>
    <n v="6357"/>
    <n v="-3804915"/>
    <n v="-57536848"/>
    <x v="7"/>
    <x v="0"/>
    <x v="0"/>
    <n v="19246"/>
    <n v="1900"/>
    <n v="30400"/>
  </r>
  <r>
    <x v="5"/>
    <x v="3"/>
    <x v="0"/>
    <x v="0"/>
    <n v="6"/>
    <s v="General Pueyrredon"/>
    <n v="6357"/>
    <n v="-3804915"/>
    <n v="-57536848"/>
    <x v="0"/>
    <x v="0"/>
    <x v="0"/>
    <n v="19279"/>
    <n v="1890"/>
    <n v="30240"/>
  </r>
  <r>
    <x v="8"/>
    <x v="2"/>
    <x v="11"/>
    <x v="0"/>
    <n v="6"/>
    <s v="Castelli"/>
    <n v="6168"/>
    <n v="-35745949"/>
    <n v="-57380561"/>
    <x v="8"/>
    <x v="0"/>
    <x v="0"/>
    <n v="19410"/>
    <n v="1500"/>
    <n v="24000"/>
  </r>
  <r>
    <x v="0"/>
    <x v="3"/>
    <x v="6"/>
    <x v="0"/>
    <n v="6"/>
    <s v="General Lavalle"/>
    <n v="6336"/>
    <n v="-36398453"/>
    <n v="-56946467"/>
    <x v="31"/>
    <x v="0"/>
    <x v="4"/>
    <n v="19472"/>
    <n v="2000"/>
    <n v="32000"/>
  </r>
  <r>
    <x v="7"/>
    <x v="3"/>
    <x v="0"/>
    <x v="0"/>
    <n v="6"/>
    <s v="General Pueyrredon"/>
    <n v="6357"/>
    <n v="-3804915"/>
    <n v="-57536848"/>
    <x v="59"/>
    <x v="0"/>
    <x v="4"/>
    <n v="19572"/>
    <n v="2100"/>
    <n v="33600"/>
  </r>
  <r>
    <x v="9"/>
    <x v="1"/>
    <x v="0"/>
    <x v="0"/>
    <n v="6"/>
    <s v="General Pueyrredon"/>
    <n v="6357"/>
    <n v="-3804915"/>
    <n v="-57536848"/>
    <x v="14"/>
    <x v="0"/>
    <x v="0"/>
    <n v="19608"/>
    <n v="2900"/>
    <n v="46400"/>
  </r>
  <r>
    <x v="9"/>
    <x v="0"/>
    <x v="14"/>
    <x v="4"/>
    <n v="26"/>
    <s v="Escalante"/>
    <n v="26021"/>
    <n v="-45862528"/>
    <n v="-6746664"/>
    <x v="15"/>
    <x v="2"/>
    <x v="6"/>
    <n v="19625"/>
    <n v="3000"/>
    <n v="48000"/>
  </r>
  <r>
    <x v="1"/>
    <x v="3"/>
    <x v="7"/>
    <x v="2"/>
    <n v="62"/>
    <s v="San Antonio"/>
    <n v="62077"/>
    <n v="-4079875"/>
    <n v="-64883536"/>
    <x v="8"/>
    <x v="0"/>
    <x v="0"/>
    <n v="19633"/>
    <n v="1500"/>
    <n v="24000"/>
  </r>
  <r>
    <x v="9"/>
    <x v="0"/>
    <x v="0"/>
    <x v="0"/>
    <n v="6"/>
    <s v="General Pueyrredon"/>
    <n v="6357"/>
    <n v="-3804915"/>
    <n v="-57536848"/>
    <x v="11"/>
    <x v="0"/>
    <x v="0"/>
    <n v="19681"/>
    <n v="1599"/>
    <n v="25584"/>
  </r>
  <r>
    <x v="2"/>
    <x v="2"/>
    <x v="2"/>
    <x v="0"/>
    <n v="6"/>
    <s v="Necochea"/>
    <n v="6581"/>
    <n v="-38576184"/>
    <n v="-58701949"/>
    <x v="43"/>
    <x v="0"/>
    <x v="0"/>
    <n v="19726"/>
    <n v="4500"/>
    <n v="72000"/>
  </r>
  <r>
    <x v="7"/>
    <x v="0"/>
    <x v="0"/>
    <x v="0"/>
    <n v="6"/>
    <s v="General Pueyrredon"/>
    <n v="6357"/>
    <n v="-3804915"/>
    <n v="-57536848"/>
    <x v="29"/>
    <x v="0"/>
    <x v="0"/>
    <n v="19775"/>
    <n v="2500"/>
    <n v="40000"/>
  </r>
  <r>
    <x v="1"/>
    <x v="2"/>
    <x v="2"/>
    <x v="0"/>
    <n v="6"/>
    <s v="Necochea"/>
    <n v="6581"/>
    <n v="-38576184"/>
    <n v="-58701949"/>
    <x v="7"/>
    <x v="0"/>
    <x v="0"/>
    <n v="19851"/>
    <n v="1900"/>
    <n v="30400"/>
  </r>
  <r>
    <x v="6"/>
    <x v="1"/>
    <x v="0"/>
    <x v="0"/>
    <n v="6"/>
    <s v="General Pueyrredon"/>
    <n v="6357"/>
    <n v="-3804915"/>
    <n v="-57536848"/>
    <x v="14"/>
    <x v="0"/>
    <x v="0"/>
    <n v="19852"/>
    <n v="2900"/>
    <n v="46400"/>
  </r>
  <r>
    <x v="8"/>
    <x v="2"/>
    <x v="4"/>
    <x v="0"/>
    <n v="6"/>
    <s v="sin especificar"/>
    <n v="6999"/>
    <m/>
    <n v="0"/>
    <x v="8"/>
    <x v="0"/>
    <x v="0"/>
    <n v="19966"/>
    <n v="1500"/>
    <n v="24000"/>
  </r>
  <r>
    <x v="4"/>
    <x v="3"/>
    <x v="3"/>
    <x v="2"/>
    <n v="62"/>
    <s v="San Antonio"/>
    <n v="62077"/>
    <n v="-40725698"/>
    <n v="-64934194"/>
    <x v="16"/>
    <x v="0"/>
    <x v="7"/>
    <n v="19971"/>
    <n v="3000"/>
    <n v="48000"/>
  </r>
  <r>
    <x v="8"/>
    <x v="3"/>
    <x v="0"/>
    <x v="0"/>
    <n v="6"/>
    <s v="General Pueyrredon"/>
    <n v="6357"/>
    <n v="-3804915"/>
    <n v="-57536848"/>
    <x v="29"/>
    <x v="0"/>
    <x v="0"/>
    <n v="20028"/>
    <n v="2500"/>
    <n v="40000"/>
  </r>
  <r>
    <x v="10"/>
    <x v="2"/>
    <x v="3"/>
    <x v="2"/>
    <n v="62"/>
    <s v="San Antonio"/>
    <n v="62077"/>
    <n v="-40725698"/>
    <n v="-64934194"/>
    <x v="45"/>
    <x v="0"/>
    <x v="4"/>
    <n v="20049"/>
    <n v="1500"/>
    <n v="24000"/>
  </r>
  <r>
    <x v="10"/>
    <x v="1"/>
    <x v="0"/>
    <x v="0"/>
    <n v="6"/>
    <s v="General Pueyrredon"/>
    <n v="6357"/>
    <n v="-3804915"/>
    <n v="-57536848"/>
    <x v="6"/>
    <x v="0"/>
    <x v="0"/>
    <n v="20075"/>
    <n v="2900"/>
    <n v="46400"/>
  </r>
  <r>
    <x v="10"/>
    <x v="2"/>
    <x v="12"/>
    <x v="0"/>
    <n v="6"/>
    <s v="La Costa"/>
    <n v="6420"/>
    <n v="-36342328"/>
    <n v="-56746143"/>
    <x v="8"/>
    <x v="0"/>
    <x v="0"/>
    <n v="20128"/>
    <n v="1500"/>
    <n v="24000"/>
  </r>
  <r>
    <x v="0"/>
    <x v="3"/>
    <x v="0"/>
    <x v="0"/>
    <n v="6"/>
    <s v="General Pueyrredon"/>
    <n v="6357"/>
    <n v="-3804915"/>
    <n v="-57536848"/>
    <x v="5"/>
    <x v="0"/>
    <x v="3"/>
    <n v="20152"/>
    <n v="2300"/>
    <n v="36800"/>
  </r>
  <r>
    <x v="6"/>
    <x v="3"/>
    <x v="3"/>
    <x v="2"/>
    <n v="62"/>
    <s v="San Antonio"/>
    <n v="62077"/>
    <n v="-40725698"/>
    <n v="-64934194"/>
    <x v="15"/>
    <x v="2"/>
    <x v="6"/>
    <n v="20272"/>
    <n v="3000"/>
    <n v="48000"/>
  </r>
  <r>
    <x v="8"/>
    <x v="3"/>
    <x v="15"/>
    <x v="0"/>
    <n v="6"/>
    <s v="Coronel de Marina Leonardo Rosales"/>
    <n v="6182"/>
    <n v="-3889977"/>
    <n v="-62079012"/>
    <x v="58"/>
    <x v="2"/>
    <x v="0"/>
    <n v="20360"/>
    <n v="3000"/>
    <n v="48000"/>
  </r>
  <r>
    <x v="8"/>
    <x v="0"/>
    <x v="8"/>
    <x v="3"/>
    <n v="78"/>
    <s v="Deseado"/>
    <n v="78014"/>
    <n v="-46436049"/>
    <n v="-67514904"/>
    <x v="15"/>
    <x v="2"/>
    <x v="6"/>
    <n v="20366"/>
    <n v="3000"/>
    <n v="48000"/>
  </r>
  <r>
    <x v="1"/>
    <x v="1"/>
    <x v="1"/>
    <x v="1"/>
    <n v="94"/>
    <s v="Ushuaia"/>
    <n v="94015"/>
    <n v="-54808106"/>
    <n v="-68304301"/>
    <x v="23"/>
    <x v="0"/>
    <x v="7"/>
    <n v="20400"/>
    <n v="3900"/>
    <n v="62400"/>
  </r>
  <r>
    <x v="7"/>
    <x v="2"/>
    <x v="0"/>
    <x v="0"/>
    <n v="6"/>
    <s v="General Pueyrredon"/>
    <n v="6357"/>
    <n v="-3804915"/>
    <n v="-57536848"/>
    <x v="17"/>
    <x v="0"/>
    <x v="0"/>
    <n v="20454"/>
    <n v="1700"/>
    <n v="27200"/>
  </r>
  <r>
    <x v="1"/>
    <x v="2"/>
    <x v="0"/>
    <x v="0"/>
    <n v="6"/>
    <s v="General Pueyrredon"/>
    <n v="6357"/>
    <n v="-3804915"/>
    <n v="-57536848"/>
    <x v="4"/>
    <x v="0"/>
    <x v="0"/>
    <n v="20459"/>
    <n v="2200"/>
    <n v="35200"/>
  </r>
  <r>
    <x v="9"/>
    <x v="2"/>
    <x v="7"/>
    <x v="2"/>
    <n v="62"/>
    <s v="San Antonio"/>
    <n v="62077"/>
    <n v="-4079875"/>
    <n v="-64883536"/>
    <x v="24"/>
    <x v="0"/>
    <x v="0"/>
    <n v="20460"/>
    <n v="2910"/>
    <n v="46560"/>
  </r>
  <r>
    <x v="4"/>
    <x v="1"/>
    <x v="0"/>
    <x v="0"/>
    <n v="6"/>
    <s v="General Pueyrredon"/>
    <n v="6357"/>
    <n v="-3804915"/>
    <n v="-57536848"/>
    <x v="57"/>
    <x v="0"/>
    <x v="0"/>
    <n v="20500"/>
    <n v="1900"/>
    <n v="30400"/>
  </r>
  <r>
    <x v="4"/>
    <x v="2"/>
    <x v="0"/>
    <x v="0"/>
    <n v="6"/>
    <s v="General Pueyrredon"/>
    <n v="6357"/>
    <n v="-3804915"/>
    <n v="-57536848"/>
    <x v="40"/>
    <x v="0"/>
    <x v="0"/>
    <n v="20530"/>
    <n v="2200"/>
    <n v="35200"/>
  </r>
  <r>
    <x v="2"/>
    <x v="3"/>
    <x v="7"/>
    <x v="2"/>
    <n v="62"/>
    <s v="San Antonio"/>
    <n v="62077"/>
    <n v="-4079875"/>
    <n v="-64883536"/>
    <x v="3"/>
    <x v="0"/>
    <x v="0"/>
    <n v="20608"/>
    <n v="2180"/>
    <n v="34880"/>
  </r>
  <r>
    <x v="6"/>
    <x v="0"/>
    <x v="0"/>
    <x v="0"/>
    <n v="6"/>
    <s v="General Pueyrredon"/>
    <n v="6357"/>
    <n v="-3804915"/>
    <n v="-57536848"/>
    <x v="10"/>
    <x v="0"/>
    <x v="0"/>
    <n v="20611"/>
    <n v="2100"/>
    <n v="33600"/>
  </r>
  <r>
    <x v="7"/>
    <x v="3"/>
    <x v="0"/>
    <x v="0"/>
    <n v="6"/>
    <s v="General Pueyrredon"/>
    <n v="6357"/>
    <n v="-3804915"/>
    <n v="-57536848"/>
    <x v="12"/>
    <x v="0"/>
    <x v="0"/>
    <n v="20705"/>
    <n v="2100"/>
    <n v="33600"/>
  </r>
  <r>
    <x v="3"/>
    <x v="0"/>
    <x v="0"/>
    <x v="0"/>
    <n v="6"/>
    <s v="General Pueyrredon"/>
    <n v="6357"/>
    <n v="-3804915"/>
    <n v="-57536848"/>
    <x v="26"/>
    <x v="0"/>
    <x v="9"/>
    <n v="20790"/>
    <n v="2000"/>
    <n v="32000"/>
  </r>
  <r>
    <x v="4"/>
    <x v="3"/>
    <x v="6"/>
    <x v="0"/>
    <n v="6"/>
    <s v="General Lavalle"/>
    <n v="6336"/>
    <n v="-36398453"/>
    <n v="-56946467"/>
    <x v="8"/>
    <x v="0"/>
    <x v="0"/>
    <n v="20824"/>
    <n v="1500"/>
    <n v="24000"/>
  </r>
  <r>
    <x v="2"/>
    <x v="0"/>
    <x v="0"/>
    <x v="0"/>
    <n v="6"/>
    <s v="General Pueyrredon"/>
    <n v="6357"/>
    <n v="-3804915"/>
    <n v="-57536848"/>
    <x v="57"/>
    <x v="0"/>
    <x v="0"/>
    <n v="20854"/>
    <n v="1900"/>
    <n v="30400"/>
  </r>
  <r>
    <x v="2"/>
    <x v="4"/>
    <x v="5"/>
    <x v="3"/>
    <n v="78"/>
    <s v="Deseado"/>
    <n v="78014"/>
    <n v="-47753106"/>
    <n v="-65911745"/>
    <x v="13"/>
    <x v="2"/>
    <x v="5"/>
    <n v="20862"/>
    <n v="2890"/>
    <n v="46240"/>
  </r>
  <r>
    <x v="10"/>
    <x v="1"/>
    <x v="0"/>
    <x v="0"/>
    <n v="6"/>
    <s v="General Pueyrredon"/>
    <n v="6357"/>
    <n v="-3804915"/>
    <n v="-57536848"/>
    <x v="5"/>
    <x v="0"/>
    <x v="3"/>
    <n v="20918"/>
    <n v="2300"/>
    <n v="36800"/>
  </r>
  <r>
    <x v="1"/>
    <x v="2"/>
    <x v="0"/>
    <x v="0"/>
    <n v="6"/>
    <s v="General Pueyrredon"/>
    <n v="6357"/>
    <n v="-3804915"/>
    <n v="-57536848"/>
    <x v="12"/>
    <x v="0"/>
    <x v="0"/>
    <n v="20982"/>
    <n v="2100"/>
    <n v="33600"/>
  </r>
  <r>
    <x v="1"/>
    <x v="2"/>
    <x v="0"/>
    <x v="0"/>
    <n v="6"/>
    <s v="General Pueyrredon"/>
    <n v="6357"/>
    <n v="-3804915"/>
    <n v="-57536848"/>
    <x v="37"/>
    <x v="1"/>
    <x v="0"/>
    <n v="21014"/>
    <n v="3150"/>
    <n v="50400"/>
  </r>
  <r>
    <x v="10"/>
    <x v="0"/>
    <x v="0"/>
    <x v="0"/>
    <n v="6"/>
    <s v="General Pueyrredon"/>
    <n v="6357"/>
    <n v="-3804915"/>
    <n v="-57536848"/>
    <x v="29"/>
    <x v="0"/>
    <x v="0"/>
    <n v="21109"/>
    <n v="2500"/>
    <n v="40000"/>
  </r>
  <r>
    <x v="10"/>
    <x v="3"/>
    <x v="0"/>
    <x v="0"/>
    <n v="6"/>
    <s v="General Pueyrredon"/>
    <n v="6357"/>
    <n v="-3804915"/>
    <n v="-57536848"/>
    <x v="49"/>
    <x v="0"/>
    <x v="0"/>
    <n v="21140"/>
    <n v="2100"/>
    <n v="33600"/>
  </r>
  <r>
    <x v="9"/>
    <x v="2"/>
    <x v="4"/>
    <x v="0"/>
    <n v="6"/>
    <s v="sin especificar"/>
    <n v="6999"/>
    <m/>
    <n v="0"/>
    <x v="22"/>
    <x v="0"/>
    <x v="7"/>
    <n v="21164"/>
    <n v="3280"/>
    <n v="52480"/>
  </r>
  <r>
    <x v="2"/>
    <x v="2"/>
    <x v="0"/>
    <x v="0"/>
    <n v="6"/>
    <s v="General Pueyrredon"/>
    <n v="6357"/>
    <n v="-3804915"/>
    <n v="-57536848"/>
    <x v="49"/>
    <x v="0"/>
    <x v="0"/>
    <n v="21224"/>
    <n v="2100"/>
    <n v="33600"/>
  </r>
  <r>
    <x v="7"/>
    <x v="1"/>
    <x v="0"/>
    <x v="0"/>
    <n v="6"/>
    <s v="General Pueyrredon"/>
    <n v="6357"/>
    <n v="-3804915"/>
    <n v="-57536848"/>
    <x v="16"/>
    <x v="0"/>
    <x v="7"/>
    <n v="21227"/>
    <n v="3000"/>
    <n v="48000"/>
  </r>
  <r>
    <x v="9"/>
    <x v="2"/>
    <x v="6"/>
    <x v="0"/>
    <n v="6"/>
    <s v="General Lavalle"/>
    <n v="6336"/>
    <n v="-36398453"/>
    <n v="-56946467"/>
    <x v="52"/>
    <x v="0"/>
    <x v="0"/>
    <n v="21300"/>
    <n v="3500"/>
    <n v="56000"/>
  </r>
  <r>
    <x v="10"/>
    <x v="3"/>
    <x v="0"/>
    <x v="0"/>
    <n v="6"/>
    <s v="General Pueyrredon"/>
    <n v="6357"/>
    <n v="-3804915"/>
    <n v="-57536848"/>
    <x v="24"/>
    <x v="0"/>
    <x v="0"/>
    <n v="21405"/>
    <n v="2910"/>
    <n v="46560"/>
  </r>
  <r>
    <x v="1"/>
    <x v="2"/>
    <x v="2"/>
    <x v="0"/>
    <n v="6"/>
    <s v="Necochea"/>
    <n v="6581"/>
    <n v="-38576184"/>
    <n v="-58701949"/>
    <x v="12"/>
    <x v="0"/>
    <x v="0"/>
    <n v="21677"/>
    <n v="2100"/>
    <n v="33600"/>
  </r>
  <r>
    <x v="7"/>
    <x v="1"/>
    <x v="0"/>
    <x v="0"/>
    <n v="6"/>
    <s v="General Pueyrredon"/>
    <n v="6357"/>
    <n v="-3804915"/>
    <n v="-57536848"/>
    <x v="1"/>
    <x v="1"/>
    <x v="1"/>
    <n v="21700"/>
    <n v="2999"/>
    <n v="47984"/>
  </r>
  <r>
    <x v="6"/>
    <x v="3"/>
    <x v="0"/>
    <x v="0"/>
    <n v="6"/>
    <s v="General Pueyrredon"/>
    <n v="6357"/>
    <n v="-3804915"/>
    <n v="-57536848"/>
    <x v="3"/>
    <x v="0"/>
    <x v="0"/>
    <n v="21759"/>
    <n v="2180"/>
    <n v="34880"/>
  </r>
  <r>
    <x v="6"/>
    <x v="3"/>
    <x v="6"/>
    <x v="0"/>
    <n v="6"/>
    <s v="General Lavalle"/>
    <n v="6336"/>
    <n v="-36398453"/>
    <n v="-56946467"/>
    <x v="3"/>
    <x v="0"/>
    <x v="0"/>
    <n v="21787"/>
    <n v="2180"/>
    <n v="34880"/>
  </r>
  <r>
    <x v="4"/>
    <x v="3"/>
    <x v="0"/>
    <x v="0"/>
    <n v="6"/>
    <s v="General Pueyrredon"/>
    <n v="6357"/>
    <n v="-3804915"/>
    <n v="-57536848"/>
    <x v="7"/>
    <x v="0"/>
    <x v="0"/>
    <n v="21854"/>
    <n v="1900"/>
    <n v="30400"/>
  </r>
  <r>
    <x v="6"/>
    <x v="2"/>
    <x v="4"/>
    <x v="0"/>
    <n v="6"/>
    <s v="sin especificar"/>
    <n v="6999"/>
    <m/>
    <n v="0"/>
    <x v="8"/>
    <x v="0"/>
    <x v="0"/>
    <n v="21862"/>
    <n v="1500"/>
    <n v="24000"/>
  </r>
  <r>
    <x v="3"/>
    <x v="3"/>
    <x v="0"/>
    <x v="0"/>
    <n v="6"/>
    <s v="General Pueyrredon"/>
    <n v="6357"/>
    <n v="-3804915"/>
    <n v="-57536848"/>
    <x v="40"/>
    <x v="0"/>
    <x v="0"/>
    <n v="21994"/>
    <n v="2200"/>
    <n v="35200"/>
  </r>
  <r>
    <x v="6"/>
    <x v="3"/>
    <x v="0"/>
    <x v="0"/>
    <n v="6"/>
    <s v="General Pueyrredon"/>
    <n v="6357"/>
    <n v="-3804915"/>
    <n v="-57536848"/>
    <x v="70"/>
    <x v="0"/>
    <x v="0"/>
    <n v="22115"/>
    <n v="2900"/>
    <n v="46400"/>
  </r>
  <r>
    <x v="6"/>
    <x v="2"/>
    <x v="6"/>
    <x v="0"/>
    <n v="6"/>
    <s v="General Lavalle"/>
    <n v="6336"/>
    <n v="-36398453"/>
    <n v="-56946467"/>
    <x v="41"/>
    <x v="0"/>
    <x v="4"/>
    <n v="22126"/>
    <n v="2100"/>
    <n v="33600"/>
  </r>
  <r>
    <x v="4"/>
    <x v="2"/>
    <x v="0"/>
    <x v="0"/>
    <n v="6"/>
    <s v="General Pueyrredon"/>
    <n v="6357"/>
    <n v="-3804915"/>
    <n v="-57536848"/>
    <x v="24"/>
    <x v="0"/>
    <x v="0"/>
    <n v="22174"/>
    <n v="2910"/>
    <n v="46560"/>
  </r>
  <r>
    <x v="9"/>
    <x v="2"/>
    <x v="0"/>
    <x v="0"/>
    <n v="6"/>
    <s v="General Pueyrredon"/>
    <n v="6357"/>
    <n v="-3804915"/>
    <n v="-57536848"/>
    <x v="29"/>
    <x v="0"/>
    <x v="0"/>
    <n v="22231"/>
    <n v="2500"/>
    <n v="40000"/>
  </r>
  <r>
    <x v="5"/>
    <x v="3"/>
    <x v="7"/>
    <x v="2"/>
    <n v="62"/>
    <s v="San Antonio"/>
    <n v="62077"/>
    <n v="-4079875"/>
    <n v="-64883536"/>
    <x v="39"/>
    <x v="0"/>
    <x v="10"/>
    <n v="22319"/>
    <n v="2000"/>
    <n v="32000"/>
  </r>
  <r>
    <x v="9"/>
    <x v="5"/>
    <x v="8"/>
    <x v="3"/>
    <n v="78"/>
    <s v="Deseado"/>
    <n v="78014"/>
    <n v="-46436049"/>
    <n v="-67514904"/>
    <x v="15"/>
    <x v="2"/>
    <x v="6"/>
    <n v="22370"/>
    <n v="3000"/>
    <n v="48000"/>
  </r>
  <r>
    <x v="2"/>
    <x v="0"/>
    <x v="0"/>
    <x v="0"/>
    <n v="6"/>
    <s v="General Pueyrredon"/>
    <n v="6357"/>
    <n v="-3804915"/>
    <n v="-57536848"/>
    <x v="25"/>
    <x v="1"/>
    <x v="8"/>
    <n v="22492"/>
    <n v="3299"/>
    <n v="52784"/>
  </r>
  <r>
    <x v="1"/>
    <x v="2"/>
    <x v="0"/>
    <x v="0"/>
    <n v="6"/>
    <s v="General Pueyrredon"/>
    <n v="6357"/>
    <n v="-3804915"/>
    <n v="-57536848"/>
    <x v="23"/>
    <x v="0"/>
    <x v="7"/>
    <n v="22617"/>
    <n v="3900"/>
    <n v="62400"/>
  </r>
  <r>
    <x v="5"/>
    <x v="2"/>
    <x v="0"/>
    <x v="0"/>
    <n v="6"/>
    <s v="General Pueyrredon"/>
    <n v="6357"/>
    <n v="-3804915"/>
    <n v="-57536848"/>
    <x v="29"/>
    <x v="0"/>
    <x v="0"/>
    <n v="22916"/>
    <n v="2500"/>
    <n v="40000"/>
  </r>
  <r>
    <x v="2"/>
    <x v="2"/>
    <x v="6"/>
    <x v="0"/>
    <n v="6"/>
    <s v="General Lavalle"/>
    <n v="6336"/>
    <n v="-36398453"/>
    <n v="-56946467"/>
    <x v="41"/>
    <x v="0"/>
    <x v="4"/>
    <n v="22959"/>
    <n v="2100"/>
    <n v="33600"/>
  </r>
  <r>
    <x v="8"/>
    <x v="3"/>
    <x v="15"/>
    <x v="0"/>
    <n v="6"/>
    <s v="Coronel de Marina Leonardo Rosales"/>
    <n v="6182"/>
    <n v="-3889977"/>
    <n v="-62079012"/>
    <x v="15"/>
    <x v="2"/>
    <x v="6"/>
    <n v="23051"/>
    <n v="3000"/>
    <n v="48000"/>
  </r>
  <r>
    <x v="0"/>
    <x v="1"/>
    <x v="9"/>
    <x v="4"/>
    <n v="26"/>
    <s v="Biedma"/>
    <n v="26007"/>
    <n v="-42723398"/>
    <n v="-6503362"/>
    <x v="38"/>
    <x v="0"/>
    <x v="0"/>
    <n v="23064"/>
    <n v="3000"/>
    <n v="48000"/>
  </r>
  <r>
    <x v="9"/>
    <x v="2"/>
    <x v="0"/>
    <x v="0"/>
    <n v="6"/>
    <s v="General Pueyrredon"/>
    <n v="6357"/>
    <n v="-3804915"/>
    <n v="-57536848"/>
    <x v="34"/>
    <x v="0"/>
    <x v="4"/>
    <n v="23124"/>
    <n v="1800"/>
    <n v="28800"/>
  </r>
  <r>
    <x v="1"/>
    <x v="1"/>
    <x v="1"/>
    <x v="1"/>
    <n v="94"/>
    <s v="Ushuaia"/>
    <n v="94015"/>
    <n v="-54808106"/>
    <n v="-68304301"/>
    <x v="39"/>
    <x v="0"/>
    <x v="10"/>
    <n v="23146"/>
    <n v="2000"/>
    <n v="32000"/>
  </r>
  <r>
    <x v="10"/>
    <x v="3"/>
    <x v="14"/>
    <x v="4"/>
    <n v="26"/>
    <s v="Escalante"/>
    <n v="26021"/>
    <n v="-45862528"/>
    <n v="-6746664"/>
    <x v="23"/>
    <x v="0"/>
    <x v="7"/>
    <n v="23216"/>
    <n v="3900"/>
    <n v="62400"/>
  </r>
  <r>
    <x v="2"/>
    <x v="0"/>
    <x v="0"/>
    <x v="0"/>
    <n v="6"/>
    <s v="General Pueyrredon"/>
    <n v="6357"/>
    <n v="-3804915"/>
    <n v="-57536848"/>
    <x v="40"/>
    <x v="0"/>
    <x v="0"/>
    <n v="23324"/>
    <n v="2200"/>
    <n v="35200"/>
  </r>
  <r>
    <x v="0"/>
    <x v="3"/>
    <x v="0"/>
    <x v="0"/>
    <n v="6"/>
    <s v="General Pueyrredon"/>
    <n v="6357"/>
    <n v="-3804915"/>
    <n v="-57536848"/>
    <x v="42"/>
    <x v="0"/>
    <x v="4"/>
    <n v="23547"/>
    <n v="2300"/>
    <n v="36800"/>
  </r>
  <r>
    <x v="6"/>
    <x v="2"/>
    <x v="13"/>
    <x v="4"/>
    <n v="26"/>
    <s v="Rawson"/>
    <n v="26077"/>
    <n v="-43336741"/>
    <n v="-65061964"/>
    <x v="29"/>
    <x v="0"/>
    <x v="0"/>
    <n v="23578"/>
    <n v="2500"/>
    <n v="40000"/>
  </r>
  <r>
    <x v="6"/>
    <x v="0"/>
    <x v="7"/>
    <x v="2"/>
    <n v="62"/>
    <s v="San Antonio"/>
    <n v="62077"/>
    <n v="-4079875"/>
    <n v="-64883536"/>
    <x v="0"/>
    <x v="0"/>
    <x v="0"/>
    <n v="23603"/>
    <n v="1890"/>
    <n v="30240"/>
  </r>
  <r>
    <x v="8"/>
    <x v="3"/>
    <x v="0"/>
    <x v="0"/>
    <n v="6"/>
    <s v="General Pueyrredon"/>
    <n v="6357"/>
    <n v="-3804915"/>
    <n v="-57536848"/>
    <x v="34"/>
    <x v="0"/>
    <x v="4"/>
    <n v="23605"/>
    <n v="1800"/>
    <n v="28800"/>
  </r>
  <r>
    <x v="0"/>
    <x v="3"/>
    <x v="3"/>
    <x v="2"/>
    <n v="62"/>
    <s v="San Antonio"/>
    <n v="62077"/>
    <n v="-40725698"/>
    <n v="-64934194"/>
    <x v="7"/>
    <x v="0"/>
    <x v="0"/>
    <n v="23725"/>
    <n v="1900"/>
    <n v="30400"/>
  </r>
  <r>
    <x v="9"/>
    <x v="3"/>
    <x v="0"/>
    <x v="0"/>
    <n v="6"/>
    <s v="General Pueyrredon"/>
    <n v="6357"/>
    <n v="-3804915"/>
    <n v="-57536848"/>
    <x v="17"/>
    <x v="0"/>
    <x v="0"/>
    <n v="23805"/>
    <n v="1700"/>
    <n v="27200"/>
  </r>
  <r>
    <x v="4"/>
    <x v="4"/>
    <x v="5"/>
    <x v="3"/>
    <n v="78"/>
    <s v="Deseado"/>
    <n v="78014"/>
    <n v="-47753106"/>
    <n v="-65911745"/>
    <x v="13"/>
    <x v="2"/>
    <x v="5"/>
    <n v="24012"/>
    <n v="2890"/>
    <n v="46240"/>
  </r>
  <r>
    <x v="2"/>
    <x v="6"/>
    <x v="9"/>
    <x v="4"/>
    <n v="26"/>
    <s v="Biedma"/>
    <n v="26007"/>
    <n v="-42723398"/>
    <n v="-6503362"/>
    <x v="25"/>
    <x v="1"/>
    <x v="8"/>
    <n v="24015"/>
    <n v="3299"/>
    <n v="52784"/>
  </r>
  <r>
    <x v="7"/>
    <x v="3"/>
    <x v="0"/>
    <x v="0"/>
    <n v="6"/>
    <s v="General Pueyrredon"/>
    <n v="6357"/>
    <n v="-3804915"/>
    <n v="-57536848"/>
    <x v="3"/>
    <x v="0"/>
    <x v="0"/>
    <n v="24032"/>
    <n v="2180"/>
    <n v="34880"/>
  </r>
  <r>
    <x v="3"/>
    <x v="2"/>
    <x v="6"/>
    <x v="0"/>
    <n v="6"/>
    <s v="General Lavalle"/>
    <n v="6336"/>
    <n v="-36398453"/>
    <n v="-56946467"/>
    <x v="51"/>
    <x v="0"/>
    <x v="4"/>
    <n v="24066"/>
    <n v="2300"/>
    <n v="36800"/>
  </r>
  <r>
    <x v="0"/>
    <x v="1"/>
    <x v="0"/>
    <x v="0"/>
    <n v="6"/>
    <s v="General Pueyrredon"/>
    <n v="6357"/>
    <n v="-3804915"/>
    <n v="-57536848"/>
    <x v="0"/>
    <x v="0"/>
    <x v="0"/>
    <n v="24158"/>
    <n v="1890"/>
    <n v="30240"/>
  </r>
  <r>
    <x v="0"/>
    <x v="3"/>
    <x v="0"/>
    <x v="0"/>
    <n v="6"/>
    <s v="General Pueyrredon"/>
    <n v="6357"/>
    <n v="-3804915"/>
    <n v="-57536848"/>
    <x v="54"/>
    <x v="0"/>
    <x v="11"/>
    <n v="24225"/>
    <n v="3500"/>
    <n v="56000"/>
  </r>
  <r>
    <x v="1"/>
    <x v="3"/>
    <x v="0"/>
    <x v="0"/>
    <n v="6"/>
    <s v="General Pueyrredon"/>
    <n v="6357"/>
    <n v="-3804915"/>
    <n v="-57536848"/>
    <x v="19"/>
    <x v="0"/>
    <x v="0"/>
    <n v="24249"/>
    <n v="1980"/>
    <n v="31680"/>
  </r>
  <r>
    <x v="7"/>
    <x v="3"/>
    <x v="0"/>
    <x v="0"/>
    <n v="6"/>
    <s v="General Pueyrredon"/>
    <n v="6357"/>
    <n v="-3804915"/>
    <n v="-57536848"/>
    <x v="17"/>
    <x v="0"/>
    <x v="0"/>
    <n v="24285"/>
    <n v="1700"/>
    <n v="27200"/>
  </r>
  <r>
    <x v="4"/>
    <x v="0"/>
    <x v="14"/>
    <x v="4"/>
    <n v="26"/>
    <s v="Escalante"/>
    <n v="26021"/>
    <n v="-45862528"/>
    <n v="-6746664"/>
    <x v="24"/>
    <x v="0"/>
    <x v="0"/>
    <n v="24338"/>
    <n v="2910"/>
    <n v="46560"/>
  </r>
  <r>
    <x v="0"/>
    <x v="3"/>
    <x v="13"/>
    <x v="4"/>
    <n v="26"/>
    <s v="Rawson"/>
    <n v="26077"/>
    <n v="-43336741"/>
    <n v="-65061964"/>
    <x v="15"/>
    <x v="2"/>
    <x v="6"/>
    <n v="24363"/>
    <n v="3000"/>
    <n v="48000"/>
  </r>
  <r>
    <x v="8"/>
    <x v="3"/>
    <x v="0"/>
    <x v="0"/>
    <n v="6"/>
    <s v="General Pueyrredon"/>
    <n v="6357"/>
    <n v="-3804915"/>
    <n v="-57536848"/>
    <x v="41"/>
    <x v="0"/>
    <x v="4"/>
    <n v="24567"/>
    <n v="2100"/>
    <n v="33600"/>
  </r>
  <r>
    <x v="6"/>
    <x v="3"/>
    <x v="0"/>
    <x v="0"/>
    <n v="6"/>
    <s v="General Pueyrredon"/>
    <n v="6357"/>
    <n v="-3804915"/>
    <n v="-57536848"/>
    <x v="50"/>
    <x v="0"/>
    <x v="4"/>
    <n v="24600"/>
    <n v="2900"/>
    <n v="46400"/>
  </r>
  <r>
    <x v="8"/>
    <x v="3"/>
    <x v="0"/>
    <x v="0"/>
    <n v="6"/>
    <s v="General Pueyrredon"/>
    <n v="6357"/>
    <n v="-3804915"/>
    <n v="-57536848"/>
    <x v="4"/>
    <x v="0"/>
    <x v="0"/>
    <n v="24649"/>
    <n v="2200"/>
    <n v="35200"/>
  </r>
  <r>
    <x v="9"/>
    <x v="3"/>
    <x v="6"/>
    <x v="0"/>
    <n v="6"/>
    <s v="General Lavalle"/>
    <n v="6336"/>
    <n v="-36398453"/>
    <n v="-56946467"/>
    <x v="8"/>
    <x v="0"/>
    <x v="0"/>
    <n v="24679"/>
    <n v="1500"/>
    <n v="24000"/>
  </r>
  <r>
    <x v="6"/>
    <x v="2"/>
    <x v="8"/>
    <x v="3"/>
    <n v="78"/>
    <s v="Deseado"/>
    <n v="78014"/>
    <n v="-46436049"/>
    <n v="-67514904"/>
    <x v="5"/>
    <x v="0"/>
    <x v="3"/>
    <n v="24751"/>
    <n v="2300"/>
    <n v="36800"/>
  </r>
  <r>
    <x v="4"/>
    <x v="1"/>
    <x v="1"/>
    <x v="1"/>
    <n v="94"/>
    <s v="Ushuaia"/>
    <n v="94015"/>
    <n v="-54808106"/>
    <n v="-68304301"/>
    <x v="5"/>
    <x v="0"/>
    <x v="3"/>
    <n v="24834"/>
    <n v="2300"/>
    <n v="36800"/>
  </r>
  <r>
    <x v="0"/>
    <x v="3"/>
    <x v="3"/>
    <x v="2"/>
    <n v="62"/>
    <s v="San Antonio"/>
    <n v="62077"/>
    <n v="-40725698"/>
    <n v="-64934194"/>
    <x v="43"/>
    <x v="0"/>
    <x v="0"/>
    <n v="24870"/>
    <n v="4500"/>
    <n v="72000"/>
  </r>
  <r>
    <x v="4"/>
    <x v="1"/>
    <x v="5"/>
    <x v="3"/>
    <n v="78"/>
    <s v="Deseado"/>
    <n v="78014"/>
    <n v="-47753106"/>
    <n v="-65911745"/>
    <x v="25"/>
    <x v="1"/>
    <x v="8"/>
    <n v="24922"/>
    <n v="3299"/>
    <n v="52784"/>
  </r>
  <r>
    <x v="2"/>
    <x v="2"/>
    <x v="13"/>
    <x v="4"/>
    <n v="26"/>
    <s v="Rawson"/>
    <n v="26077"/>
    <n v="-43336741"/>
    <n v="-65061964"/>
    <x v="43"/>
    <x v="0"/>
    <x v="0"/>
    <n v="25083"/>
    <n v="4500"/>
    <n v="72000"/>
  </r>
  <r>
    <x v="9"/>
    <x v="3"/>
    <x v="0"/>
    <x v="0"/>
    <n v="6"/>
    <s v="General Pueyrredon"/>
    <n v="6357"/>
    <n v="-3804915"/>
    <n v="-57536848"/>
    <x v="5"/>
    <x v="0"/>
    <x v="3"/>
    <n v="25122"/>
    <n v="2300"/>
    <n v="36800"/>
  </r>
  <r>
    <x v="7"/>
    <x v="0"/>
    <x v="8"/>
    <x v="3"/>
    <n v="78"/>
    <s v="Deseado"/>
    <n v="78014"/>
    <n v="-46436049"/>
    <n v="-67514904"/>
    <x v="16"/>
    <x v="0"/>
    <x v="7"/>
    <n v="25628"/>
    <n v="3000"/>
    <n v="48000"/>
  </r>
  <r>
    <x v="6"/>
    <x v="3"/>
    <x v="7"/>
    <x v="2"/>
    <n v="62"/>
    <s v="San Antonio"/>
    <n v="62077"/>
    <n v="-4079875"/>
    <n v="-64883536"/>
    <x v="23"/>
    <x v="0"/>
    <x v="7"/>
    <n v="25784"/>
    <n v="3900"/>
    <n v="62400"/>
  </r>
  <r>
    <x v="5"/>
    <x v="0"/>
    <x v="0"/>
    <x v="0"/>
    <n v="6"/>
    <s v="General Pueyrredon"/>
    <n v="6357"/>
    <n v="-3804915"/>
    <n v="-57536848"/>
    <x v="26"/>
    <x v="0"/>
    <x v="9"/>
    <n v="26040"/>
    <n v="2000"/>
    <n v="32000"/>
  </r>
  <r>
    <x v="10"/>
    <x v="2"/>
    <x v="4"/>
    <x v="0"/>
    <n v="6"/>
    <s v="sin especificar"/>
    <n v="6999"/>
    <m/>
    <n v="0"/>
    <x v="52"/>
    <x v="0"/>
    <x v="0"/>
    <n v="26096"/>
    <n v="3500"/>
    <n v="56000"/>
  </r>
  <r>
    <x v="2"/>
    <x v="0"/>
    <x v="0"/>
    <x v="0"/>
    <n v="6"/>
    <s v="General Pueyrredon"/>
    <n v="6357"/>
    <n v="-3804915"/>
    <n v="-57536848"/>
    <x v="10"/>
    <x v="0"/>
    <x v="0"/>
    <n v="26158"/>
    <n v="2100"/>
    <n v="33600"/>
  </r>
  <r>
    <x v="5"/>
    <x v="6"/>
    <x v="5"/>
    <x v="3"/>
    <n v="78"/>
    <s v="Deseado"/>
    <n v="78014"/>
    <n v="-47753106"/>
    <n v="-65911745"/>
    <x v="25"/>
    <x v="1"/>
    <x v="8"/>
    <n v="26171"/>
    <n v="3299"/>
    <n v="52784"/>
  </r>
  <r>
    <x v="4"/>
    <x v="3"/>
    <x v="0"/>
    <x v="0"/>
    <n v="6"/>
    <s v="General Pueyrredon"/>
    <n v="6357"/>
    <n v="-3804915"/>
    <n v="-57536848"/>
    <x v="34"/>
    <x v="0"/>
    <x v="4"/>
    <n v="26589"/>
    <n v="1800"/>
    <n v="28800"/>
  </r>
  <r>
    <x v="1"/>
    <x v="0"/>
    <x v="0"/>
    <x v="0"/>
    <n v="6"/>
    <s v="General Pueyrredon"/>
    <n v="6357"/>
    <n v="-3804915"/>
    <n v="-57536848"/>
    <x v="5"/>
    <x v="0"/>
    <x v="3"/>
    <n v="26707"/>
    <n v="2300"/>
    <n v="36800"/>
  </r>
  <r>
    <x v="2"/>
    <x v="3"/>
    <x v="7"/>
    <x v="2"/>
    <n v="62"/>
    <s v="San Antonio"/>
    <n v="62077"/>
    <n v="-4079875"/>
    <n v="-64883536"/>
    <x v="43"/>
    <x v="0"/>
    <x v="0"/>
    <n v="26708"/>
    <n v="4500"/>
    <n v="72000"/>
  </r>
  <r>
    <x v="1"/>
    <x v="3"/>
    <x v="15"/>
    <x v="0"/>
    <n v="6"/>
    <s v="Coronel de Marina Leonardo Rosales"/>
    <n v="6182"/>
    <n v="-3889977"/>
    <n v="-62079012"/>
    <x v="4"/>
    <x v="0"/>
    <x v="0"/>
    <n v="26790"/>
    <n v="2200"/>
    <n v="35200"/>
  </r>
  <r>
    <x v="0"/>
    <x v="3"/>
    <x v="6"/>
    <x v="0"/>
    <n v="6"/>
    <s v="General Lavalle"/>
    <n v="6336"/>
    <n v="-36398453"/>
    <n v="-56946467"/>
    <x v="75"/>
    <x v="0"/>
    <x v="4"/>
    <n v="26877"/>
    <n v="3180"/>
    <n v="50880"/>
  </r>
  <r>
    <x v="6"/>
    <x v="3"/>
    <x v="0"/>
    <x v="0"/>
    <n v="6"/>
    <s v="General Pueyrredon"/>
    <n v="6357"/>
    <n v="-3804915"/>
    <n v="-57536848"/>
    <x v="59"/>
    <x v="0"/>
    <x v="4"/>
    <n v="26891"/>
    <n v="2100"/>
    <n v="33600"/>
  </r>
  <r>
    <x v="10"/>
    <x v="0"/>
    <x v="8"/>
    <x v="3"/>
    <n v="78"/>
    <s v="Deseado"/>
    <n v="78014"/>
    <n v="-46436049"/>
    <n v="-67514904"/>
    <x v="15"/>
    <x v="2"/>
    <x v="6"/>
    <n v="27141"/>
    <n v="3000"/>
    <n v="48000"/>
  </r>
  <r>
    <x v="4"/>
    <x v="3"/>
    <x v="0"/>
    <x v="0"/>
    <n v="6"/>
    <s v="General Pueyrredon"/>
    <n v="6357"/>
    <n v="-3804915"/>
    <n v="-57536848"/>
    <x v="29"/>
    <x v="0"/>
    <x v="0"/>
    <n v="27487"/>
    <n v="2500"/>
    <n v="40000"/>
  </r>
  <r>
    <x v="8"/>
    <x v="3"/>
    <x v="4"/>
    <x v="0"/>
    <n v="6"/>
    <s v="sin especificar"/>
    <n v="6999"/>
    <m/>
    <n v="0"/>
    <x v="4"/>
    <x v="0"/>
    <x v="0"/>
    <n v="27575"/>
    <n v="2200"/>
    <n v="35200"/>
  </r>
  <r>
    <x v="1"/>
    <x v="0"/>
    <x v="0"/>
    <x v="0"/>
    <n v="6"/>
    <s v="General Pueyrredon"/>
    <n v="6357"/>
    <n v="-3804915"/>
    <n v="-57536848"/>
    <x v="34"/>
    <x v="0"/>
    <x v="4"/>
    <n v="27589"/>
    <n v="1800"/>
    <n v="28800"/>
  </r>
  <r>
    <x v="5"/>
    <x v="3"/>
    <x v="7"/>
    <x v="2"/>
    <n v="62"/>
    <s v="San Antonio"/>
    <n v="62077"/>
    <n v="-4079875"/>
    <n v="-64883536"/>
    <x v="29"/>
    <x v="0"/>
    <x v="0"/>
    <n v="27808"/>
    <n v="2500"/>
    <n v="40000"/>
  </r>
  <r>
    <x v="7"/>
    <x v="0"/>
    <x v="0"/>
    <x v="0"/>
    <n v="6"/>
    <s v="General Pueyrredon"/>
    <n v="6357"/>
    <n v="-3804915"/>
    <n v="-57536848"/>
    <x v="14"/>
    <x v="0"/>
    <x v="0"/>
    <n v="28000"/>
    <n v="2900"/>
    <n v="46400"/>
  </r>
  <r>
    <x v="4"/>
    <x v="1"/>
    <x v="9"/>
    <x v="4"/>
    <n v="26"/>
    <s v="Biedma"/>
    <n v="26007"/>
    <n v="-42723398"/>
    <n v="-6503362"/>
    <x v="19"/>
    <x v="0"/>
    <x v="0"/>
    <n v="28027"/>
    <n v="1980"/>
    <n v="31680"/>
  </r>
  <r>
    <x v="6"/>
    <x v="0"/>
    <x v="0"/>
    <x v="0"/>
    <n v="6"/>
    <s v="General Pueyrredon"/>
    <n v="6357"/>
    <n v="-3804915"/>
    <n v="-57536848"/>
    <x v="5"/>
    <x v="0"/>
    <x v="3"/>
    <n v="28114"/>
    <n v="2300"/>
    <n v="36800"/>
  </r>
  <r>
    <x v="5"/>
    <x v="1"/>
    <x v="1"/>
    <x v="1"/>
    <n v="94"/>
    <s v="Ushuaia"/>
    <n v="94015"/>
    <n v="-54808106"/>
    <n v="-68304301"/>
    <x v="25"/>
    <x v="1"/>
    <x v="8"/>
    <n v="28124"/>
    <n v="3299"/>
    <n v="52784"/>
  </r>
  <r>
    <x v="5"/>
    <x v="2"/>
    <x v="13"/>
    <x v="4"/>
    <n v="26"/>
    <s v="Rawson"/>
    <n v="26077"/>
    <n v="-43336741"/>
    <n v="-65061964"/>
    <x v="25"/>
    <x v="1"/>
    <x v="8"/>
    <n v="28170"/>
    <n v="3299"/>
    <n v="52784"/>
  </r>
  <r>
    <x v="6"/>
    <x v="2"/>
    <x v="2"/>
    <x v="0"/>
    <n v="6"/>
    <s v="Necochea"/>
    <n v="6581"/>
    <n v="-38576184"/>
    <n v="-58701949"/>
    <x v="3"/>
    <x v="0"/>
    <x v="0"/>
    <n v="28262"/>
    <n v="2180"/>
    <n v="34880"/>
  </r>
  <r>
    <x v="2"/>
    <x v="3"/>
    <x v="8"/>
    <x v="3"/>
    <n v="78"/>
    <s v="Deseado"/>
    <n v="78014"/>
    <n v="-46436049"/>
    <n v="-67514904"/>
    <x v="5"/>
    <x v="0"/>
    <x v="3"/>
    <n v="28282"/>
    <n v="2300"/>
    <n v="36800"/>
  </r>
  <r>
    <x v="5"/>
    <x v="0"/>
    <x v="0"/>
    <x v="0"/>
    <n v="6"/>
    <s v="General Pueyrredon"/>
    <n v="6357"/>
    <n v="-3804915"/>
    <n v="-57536848"/>
    <x v="12"/>
    <x v="0"/>
    <x v="0"/>
    <n v="28304"/>
    <n v="2100"/>
    <n v="33600"/>
  </r>
  <r>
    <x v="7"/>
    <x v="3"/>
    <x v="0"/>
    <x v="0"/>
    <n v="6"/>
    <s v="General Pueyrredon"/>
    <n v="6357"/>
    <n v="-3804915"/>
    <n v="-57536848"/>
    <x v="0"/>
    <x v="0"/>
    <x v="0"/>
    <n v="28384"/>
    <n v="1890"/>
    <n v="30240"/>
  </r>
  <r>
    <x v="4"/>
    <x v="3"/>
    <x v="6"/>
    <x v="0"/>
    <n v="6"/>
    <s v="General Lavalle"/>
    <n v="6336"/>
    <n v="-36398453"/>
    <n v="-56946467"/>
    <x v="45"/>
    <x v="0"/>
    <x v="4"/>
    <n v="28387"/>
    <n v="1500"/>
    <n v="24000"/>
  </r>
  <r>
    <x v="6"/>
    <x v="0"/>
    <x v="0"/>
    <x v="0"/>
    <n v="6"/>
    <s v="General Pueyrredon"/>
    <n v="6357"/>
    <n v="-3804915"/>
    <n v="-57536848"/>
    <x v="43"/>
    <x v="0"/>
    <x v="0"/>
    <n v="28388"/>
    <n v="4500"/>
    <n v="72000"/>
  </r>
  <r>
    <x v="8"/>
    <x v="2"/>
    <x v="3"/>
    <x v="2"/>
    <n v="62"/>
    <s v="San Antonio"/>
    <n v="62077"/>
    <n v="-40725698"/>
    <n v="-64934194"/>
    <x v="0"/>
    <x v="0"/>
    <x v="0"/>
    <n v="28512"/>
    <n v="1890"/>
    <n v="30240"/>
  </r>
  <r>
    <x v="4"/>
    <x v="0"/>
    <x v="14"/>
    <x v="4"/>
    <n v="26"/>
    <s v="Escalante"/>
    <n v="26021"/>
    <n v="-45862528"/>
    <n v="-6746664"/>
    <x v="5"/>
    <x v="0"/>
    <x v="3"/>
    <n v="28556"/>
    <n v="2300"/>
    <n v="36800"/>
  </r>
  <r>
    <x v="4"/>
    <x v="2"/>
    <x v="0"/>
    <x v="0"/>
    <n v="6"/>
    <s v="General Pueyrredon"/>
    <n v="6357"/>
    <n v="-3804915"/>
    <n v="-57536848"/>
    <x v="16"/>
    <x v="0"/>
    <x v="7"/>
    <n v="28584"/>
    <n v="3000"/>
    <n v="48000"/>
  </r>
  <r>
    <x v="3"/>
    <x v="2"/>
    <x v="6"/>
    <x v="0"/>
    <n v="6"/>
    <s v="General Lavalle"/>
    <n v="6336"/>
    <n v="-36398453"/>
    <n v="-56946467"/>
    <x v="12"/>
    <x v="0"/>
    <x v="0"/>
    <n v="28610"/>
    <n v="2100"/>
    <n v="33600"/>
  </r>
  <r>
    <x v="0"/>
    <x v="2"/>
    <x v="0"/>
    <x v="0"/>
    <n v="6"/>
    <s v="General Pueyrredon"/>
    <n v="6357"/>
    <n v="-3804915"/>
    <n v="-57536848"/>
    <x v="17"/>
    <x v="0"/>
    <x v="0"/>
    <n v="28687"/>
    <n v="1700"/>
    <n v="27200"/>
  </r>
  <r>
    <x v="10"/>
    <x v="0"/>
    <x v="0"/>
    <x v="0"/>
    <n v="6"/>
    <s v="General Pueyrredon"/>
    <n v="6357"/>
    <n v="-3804915"/>
    <n v="-57536848"/>
    <x v="26"/>
    <x v="0"/>
    <x v="9"/>
    <n v="29137"/>
    <n v="2000"/>
    <n v="32000"/>
  </r>
  <r>
    <x v="2"/>
    <x v="2"/>
    <x v="2"/>
    <x v="0"/>
    <n v="6"/>
    <s v="Necochea"/>
    <n v="6581"/>
    <n v="-38576184"/>
    <n v="-58701949"/>
    <x v="37"/>
    <x v="1"/>
    <x v="0"/>
    <n v="29209"/>
    <n v="3150"/>
    <n v="50400"/>
  </r>
  <r>
    <x v="6"/>
    <x v="0"/>
    <x v="5"/>
    <x v="3"/>
    <n v="78"/>
    <s v="Deseado"/>
    <n v="78014"/>
    <n v="-47753106"/>
    <n v="-65911745"/>
    <x v="16"/>
    <x v="0"/>
    <x v="7"/>
    <n v="29349"/>
    <n v="3000"/>
    <n v="48000"/>
  </r>
  <r>
    <x v="4"/>
    <x v="2"/>
    <x v="0"/>
    <x v="0"/>
    <n v="6"/>
    <s v="General Pueyrredon"/>
    <n v="6357"/>
    <n v="-3804915"/>
    <n v="-57536848"/>
    <x v="50"/>
    <x v="0"/>
    <x v="4"/>
    <n v="29414"/>
    <n v="2900"/>
    <n v="46400"/>
  </r>
  <r>
    <x v="8"/>
    <x v="3"/>
    <x v="0"/>
    <x v="0"/>
    <n v="6"/>
    <s v="General Pueyrredon"/>
    <n v="6357"/>
    <n v="-3804915"/>
    <n v="-57536848"/>
    <x v="5"/>
    <x v="0"/>
    <x v="3"/>
    <n v="29559"/>
    <n v="2300"/>
    <n v="36800"/>
  </r>
  <r>
    <x v="9"/>
    <x v="2"/>
    <x v="6"/>
    <x v="0"/>
    <n v="6"/>
    <s v="General Lavalle"/>
    <n v="6336"/>
    <n v="-36398453"/>
    <n v="-56946467"/>
    <x v="38"/>
    <x v="0"/>
    <x v="0"/>
    <n v="29906"/>
    <n v="3000"/>
    <n v="48000"/>
  </r>
  <r>
    <x v="5"/>
    <x v="2"/>
    <x v="0"/>
    <x v="0"/>
    <n v="6"/>
    <s v="General Pueyrredon"/>
    <n v="6357"/>
    <n v="-3804915"/>
    <n v="-57536848"/>
    <x v="7"/>
    <x v="0"/>
    <x v="0"/>
    <n v="29944"/>
    <n v="1900"/>
    <n v="30400"/>
  </r>
  <r>
    <x v="4"/>
    <x v="3"/>
    <x v="0"/>
    <x v="0"/>
    <n v="6"/>
    <s v="General Pueyrredon"/>
    <n v="6357"/>
    <n v="-3804915"/>
    <n v="-57536848"/>
    <x v="12"/>
    <x v="0"/>
    <x v="0"/>
    <n v="30018"/>
    <n v="2100"/>
    <n v="33600"/>
  </r>
  <r>
    <x v="10"/>
    <x v="1"/>
    <x v="0"/>
    <x v="0"/>
    <n v="6"/>
    <s v="General Pueyrredon"/>
    <n v="6357"/>
    <n v="-3804915"/>
    <n v="-57536848"/>
    <x v="25"/>
    <x v="1"/>
    <x v="8"/>
    <n v="30085"/>
    <n v="3299"/>
    <n v="52784"/>
  </r>
  <r>
    <x v="2"/>
    <x v="3"/>
    <x v="0"/>
    <x v="0"/>
    <n v="6"/>
    <s v="General Pueyrredon"/>
    <n v="6357"/>
    <n v="-3804915"/>
    <n v="-57536848"/>
    <x v="43"/>
    <x v="0"/>
    <x v="0"/>
    <n v="30147"/>
    <n v="4500"/>
    <n v="72000"/>
  </r>
  <r>
    <x v="6"/>
    <x v="5"/>
    <x v="9"/>
    <x v="4"/>
    <n v="26"/>
    <s v="Biedma"/>
    <n v="26007"/>
    <n v="-42723398"/>
    <n v="-6503362"/>
    <x v="8"/>
    <x v="0"/>
    <x v="0"/>
    <n v="30190"/>
    <n v="1500"/>
    <n v="24000"/>
  </r>
  <r>
    <x v="2"/>
    <x v="3"/>
    <x v="0"/>
    <x v="0"/>
    <n v="6"/>
    <s v="General Pueyrredon"/>
    <n v="6357"/>
    <n v="-3804915"/>
    <n v="-57536848"/>
    <x v="7"/>
    <x v="0"/>
    <x v="0"/>
    <n v="30195"/>
    <n v="1900"/>
    <n v="30400"/>
  </r>
  <r>
    <x v="6"/>
    <x v="0"/>
    <x v="13"/>
    <x v="4"/>
    <n v="26"/>
    <s v="Rawson"/>
    <n v="26077"/>
    <n v="-43336741"/>
    <n v="-65061964"/>
    <x v="15"/>
    <x v="2"/>
    <x v="6"/>
    <n v="30248"/>
    <n v="3000"/>
    <n v="48000"/>
  </r>
  <r>
    <x v="8"/>
    <x v="0"/>
    <x v="0"/>
    <x v="0"/>
    <n v="6"/>
    <s v="General Pueyrredon"/>
    <n v="6357"/>
    <n v="-3804915"/>
    <n v="-57536848"/>
    <x v="24"/>
    <x v="0"/>
    <x v="0"/>
    <n v="30262"/>
    <n v="2910"/>
    <n v="46560"/>
  </r>
  <r>
    <x v="0"/>
    <x v="2"/>
    <x v="12"/>
    <x v="0"/>
    <n v="6"/>
    <s v="La Costa"/>
    <n v="6420"/>
    <n v="-36342328"/>
    <n v="-56746143"/>
    <x v="12"/>
    <x v="0"/>
    <x v="0"/>
    <n v="30272"/>
    <n v="2100"/>
    <n v="33600"/>
  </r>
  <r>
    <x v="6"/>
    <x v="0"/>
    <x v="0"/>
    <x v="0"/>
    <n v="6"/>
    <s v="General Pueyrredon"/>
    <n v="6357"/>
    <n v="-3804915"/>
    <n v="-57536848"/>
    <x v="11"/>
    <x v="0"/>
    <x v="0"/>
    <n v="30340"/>
    <n v="1599"/>
    <n v="25584"/>
  </r>
  <r>
    <x v="5"/>
    <x v="0"/>
    <x v="0"/>
    <x v="0"/>
    <n v="6"/>
    <s v="General Pueyrredon"/>
    <n v="6357"/>
    <n v="-3804915"/>
    <n v="-57536848"/>
    <x v="7"/>
    <x v="0"/>
    <x v="0"/>
    <n v="30678"/>
    <n v="1900"/>
    <n v="30400"/>
  </r>
  <r>
    <x v="2"/>
    <x v="1"/>
    <x v="0"/>
    <x v="0"/>
    <n v="6"/>
    <s v="General Pueyrredon"/>
    <n v="6357"/>
    <n v="-3804915"/>
    <n v="-57536848"/>
    <x v="11"/>
    <x v="0"/>
    <x v="0"/>
    <n v="30684"/>
    <n v="1599"/>
    <n v="25584"/>
  </r>
  <r>
    <x v="6"/>
    <x v="3"/>
    <x v="0"/>
    <x v="0"/>
    <n v="6"/>
    <s v="General Pueyrredon"/>
    <n v="6357"/>
    <n v="-3804915"/>
    <n v="-57536848"/>
    <x v="52"/>
    <x v="0"/>
    <x v="0"/>
    <n v="30745"/>
    <n v="3500"/>
    <n v="56000"/>
  </r>
  <r>
    <x v="2"/>
    <x v="3"/>
    <x v="4"/>
    <x v="0"/>
    <n v="6"/>
    <s v="sin especificar"/>
    <n v="6999"/>
    <m/>
    <n v="0"/>
    <x v="41"/>
    <x v="0"/>
    <x v="4"/>
    <n v="30786"/>
    <n v="2100"/>
    <n v="33600"/>
  </r>
  <r>
    <x v="4"/>
    <x v="2"/>
    <x v="0"/>
    <x v="0"/>
    <n v="6"/>
    <s v="General Pueyrredon"/>
    <n v="6357"/>
    <n v="-3804915"/>
    <n v="-57536848"/>
    <x v="4"/>
    <x v="0"/>
    <x v="0"/>
    <n v="30987"/>
    <n v="2200"/>
    <n v="35200"/>
  </r>
  <r>
    <x v="7"/>
    <x v="3"/>
    <x v="0"/>
    <x v="0"/>
    <n v="6"/>
    <s v="General Pueyrredon"/>
    <n v="6357"/>
    <n v="-3804915"/>
    <n v="-57536848"/>
    <x v="38"/>
    <x v="0"/>
    <x v="0"/>
    <n v="31029"/>
    <n v="3000"/>
    <n v="48000"/>
  </r>
  <r>
    <x v="9"/>
    <x v="1"/>
    <x v="0"/>
    <x v="0"/>
    <n v="6"/>
    <s v="General Pueyrredon"/>
    <n v="6357"/>
    <n v="-3804915"/>
    <n v="-57536848"/>
    <x v="23"/>
    <x v="0"/>
    <x v="7"/>
    <n v="31219"/>
    <n v="3900"/>
    <n v="62400"/>
  </r>
  <r>
    <x v="6"/>
    <x v="3"/>
    <x v="9"/>
    <x v="4"/>
    <n v="26"/>
    <s v="Biedma"/>
    <n v="26007"/>
    <n v="-42723398"/>
    <n v="-6503362"/>
    <x v="43"/>
    <x v="0"/>
    <x v="0"/>
    <n v="31416"/>
    <n v="4500"/>
    <n v="72000"/>
  </r>
  <r>
    <x v="8"/>
    <x v="5"/>
    <x v="0"/>
    <x v="0"/>
    <n v="6"/>
    <s v="General Pueyrredon"/>
    <n v="6357"/>
    <n v="-3804915"/>
    <n v="-57536848"/>
    <x v="5"/>
    <x v="0"/>
    <x v="3"/>
    <n v="31698"/>
    <n v="2300"/>
    <n v="36800"/>
  </r>
  <r>
    <x v="5"/>
    <x v="3"/>
    <x v="0"/>
    <x v="0"/>
    <n v="6"/>
    <s v="General Pueyrredon"/>
    <n v="6357"/>
    <n v="-3804915"/>
    <n v="-57536848"/>
    <x v="19"/>
    <x v="0"/>
    <x v="0"/>
    <n v="31965"/>
    <n v="1980"/>
    <n v="31680"/>
  </r>
  <r>
    <x v="4"/>
    <x v="3"/>
    <x v="0"/>
    <x v="0"/>
    <n v="6"/>
    <s v="General Pueyrredon"/>
    <n v="6357"/>
    <n v="-3804915"/>
    <n v="-57536848"/>
    <x v="40"/>
    <x v="0"/>
    <x v="0"/>
    <n v="31979"/>
    <n v="2200"/>
    <n v="35200"/>
  </r>
  <r>
    <x v="2"/>
    <x v="0"/>
    <x v="8"/>
    <x v="3"/>
    <n v="78"/>
    <s v="Deseado"/>
    <n v="78014"/>
    <n v="-46436049"/>
    <n v="-67514904"/>
    <x v="23"/>
    <x v="0"/>
    <x v="7"/>
    <n v="32295"/>
    <n v="3900"/>
    <n v="62400"/>
  </r>
  <r>
    <x v="2"/>
    <x v="3"/>
    <x v="7"/>
    <x v="2"/>
    <n v="62"/>
    <s v="San Antonio"/>
    <n v="62077"/>
    <n v="-4079875"/>
    <n v="-64883536"/>
    <x v="5"/>
    <x v="0"/>
    <x v="3"/>
    <n v="32365"/>
    <n v="2300"/>
    <n v="36800"/>
  </r>
  <r>
    <x v="5"/>
    <x v="0"/>
    <x v="0"/>
    <x v="0"/>
    <n v="6"/>
    <s v="General Pueyrredon"/>
    <n v="6357"/>
    <n v="-3804915"/>
    <n v="-57536848"/>
    <x v="49"/>
    <x v="0"/>
    <x v="0"/>
    <n v="32416"/>
    <n v="2100"/>
    <n v="33600"/>
  </r>
  <r>
    <x v="1"/>
    <x v="3"/>
    <x v="0"/>
    <x v="0"/>
    <n v="6"/>
    <s v="General Pueyrredon"/>
    <n v="6357"/>
    <n v="-3804915"/>
    <n v="-57536848"/>
    <x v="24"/>
    <x v="0"/>
    <x v="0"/>
    <n v="32509"/>
    <n v="2910"/>
    <n v="46560"/>
  </r>
  <r>
    <x v="6"/>
    <x v="1"/>
    <x v="0"/>
    <x v="0"/>
    <n v="6"/>
    <s v="General Pueyrredon"/>
    <n v="6357"/>
    <n v="-3804915"/>
    <n v="-57536848"/>
    <x v="38"/>
    <x v="0"/>
    <x v="0"/>
    <n v="32559"/>
    <n v="3000"/>
    <n v="48000"/>
  </r>
  <r>
    <x v="10"/>
    <x v="3"/>
    <x v="0"/>
    <x v="0"/>
    <n v="6"/>
    <s v="General Pueyrredon"/>
    <n v="6357"/>
    <n v="-3804915"/>
    <n v="-57536848"/>
    <x v="32"/>
    <x v="0"/>
    <x v="4"/>
    <n v="32579"/>
    <n v="2500"/>
    <n v="40000"/>
  </r>
  <r>
    <x v="0"/>
    <x v="3"/>
    <x v="13"/>
    <x v="4"/>
    <n v="26"/>
    <s v="Rawson"/>
    <n v="26077"/>
    <n v="-43336741"/>
    <n v="-65061964"/>
    <x v="5"/>
    <x v="0"/>
    <x v="3"/>
    <n v="32715"/>
    <n v="2300"/>
    <n v="36800"/>
  </r>
  <r>
    <x v="8"/>
    <x v="1"/>
    <x v="0"/>
    <x v="0"/>
    <n v="6"/>
    <s v="General Pueyrredon"/>
    <n v="6357"/>
    <n v="-3804915"/>
    <n v="-57536848"/>
    <x v="24"/>
    <x v="0"/>
    <x v="0"/>
    <n v="32776"/>
    <n v="2910"/>
    <n v="46560"/>
  </r>
  <r>
    <x v="2"/>
    <x v="2"/>
    <x v="2"/>
    <x v="0"/>
    <n v="6"/>
    <s v="Necochea"/>
    <n v="6581"/>
    <n v="-38576184"/>
    <n v="-58701949"/>
    <x v="34"/>
    <x v="0"/>
    <x v="4"/>
    <n v="32892"/>
    <n v="1800"/>
    <n v="28800"/>
  </r>
  <r>
    <x v="8"/>
    <x v="2"/>
    <x v="6"/>
    <x v="0"/>
    <n v="6"/>
    <s v="General Lavalle"/>
    <n v="6336"/>
    <n v="-36398453"/>
    <n v="-56946467"/>
    <x v="42"/>
    <x v="0"/>
    <x v="4"/>
    <n v="32955"/>
    <n v="2300"/>
    <n v="36800"/>
  </r>
  <r>
    <x v="9"/>
    <x v="2"/>
    <x v="4"/>
    <x v="0"/>
    <n v="6"/>
    <s v="sin especificar"/>
    <n v="6999"/>
    <m/>
    <n v="0"/>
    <x v="6"/>
    <x v="0"/>
    <x v="0"/>
    <n v="33142"/>
    <n v="2900"/>
    <n v="46400"/>
  </r>
  <r>
    <x v="2"/>
    <x v="3"/>
    <x v="0"/>
    <x v="0"/>
    <n v="6"/>
    <s v="General Pueyrredon"/>
    <n v="6357"/>
    <n v="-3804915"/>
    <n v="-57536848"/>
    <x v="4"/>
    <x v="0"/>
    <x v="0"/>
    <n v="33171"/>
    <n v="2200"/>
    <n v="35200"/>
  </r>
  <r>
    <x v="1"/>
    <x v="3"/>
    <x v="8"/>
    <x v="3"/>
    <n v="78"/>
    <s v="Deseado"/>
    <n v="78014"/>
    <n v="-46436049"/>
    <n v="-67514904"/>
    <x v="23"/>
    <x v="0"/>
    <x v="7"/>
    <n v="33214"/>
    <n v="3900"/>
    <n v="62400"/>
  </r>
  <r>
    <x v="2"/>
    <x v="3"/>
    <x v="7"/>
    <x v="2"/>
    <n v="62"/>
    <s v="San Antonio"/>
    <n v="62077"/>
    <n v="-4079875"/>
    <n v="-64883536"/>
    <x v="7"/>
    <x v="0"/>
    <x v="0"/>
    <n v="33833"/>
    <n v="1900"/>
    <n v="30400"/>
  </r>
  <r>
    <x v="2"/>
    <x v="0"/>
    <x v="14"/>
    <x v="4"/>
    <n v="26"/>
    <s v="Escalante"/>
    <n v="26021"/>
    <n v="-45862528"/>
    <n v="-6746664"/>
    <x v="13"/>
    <x v="2"/>
    <x v="5"/>
    <n v="33903"/>
    <n v="2890"/>
    <n v="46240"/>
  </r>
  <r>
    <x v="4"/>
    <x v="0"/>
    <x v="8"/>
    <x v="3"/>
    <n v="78"/>
    <s v="Deseado"/>
    <n v="78014"/>
    <n v="-46436049"/>
    <n v="-67514904"/>
    <x v="5"/>
    <x v="0"/>
    <x v="3"/>
    <n v="34300"/>
    <n v="2300"/>
    <n v="36800"/>
  </r>
  <r>
    <x v="10"/>
    <x v="3"/>
    <x v="0"/>
    <x v="0"/>
    <n v="6"/>
    <s v="General Pueyrredon"/>
    <n v="6357"/>
    <n v="-3804915"/>
    <n v="-57536848"/>
    <x v="29"/>
    <x v="0"/>
    <x v="0"/>
    <n v="34333"/>
    <n v="2500"/>
    <n v="40000"/>
  </r>
  <r>
    <x v="2"/>
    <x v="0"/>
    <x v="13"/>
    <x v="4"/>
    <n v="26"/>
    <s v="Rawson"/>
    <n v="26077"/>
    <n v="-43336741"/>
    <n v="-65061964"/>
    <x v="15"/>
    <x v="2"/>
    <x v="6"/>
    <n v="34362"/>
    <n v="3000"/>
    <n v="48000"/>
  </r>
  <r>
    <x v="2"/>
    <x v="3"/>
    <x v="0"/>
    <x v="0"/>
    <n v="6"/>
    <s v="General Pueyrredon"/>
    <n v="6357"/>
    <n v="-3804915"/>
    <n v="-57536848"/>
    <x v="5"/>
    <x v="0"/>
    <x v="3"/>
    <n v="34498"/>
    <n v="2300"/>
    <n v="36800"/>
  </r>
  <r>
    <x v="2"/>
    <x v="1"/>
    <x v="1"/>
    <x v="1"/>
    <n v="94"/>
    <s v="Ushuaia"/>
    <n v="94015"/>
    <n v="-54808106"/>
    <n v="-68304301"/>
    <x v="25"/>
    <x v="1"/>
    <x v="8"/>
    <n v="34543"/>
    <n v="3299"/>
    <n v="52784"/>
  </r>
  <r>
    <x v="6"/>
    <x v="3"/>
    <x v="6"/>
    <x v="0"/>
    <n v="6"/>
    <s v="General Lavalle"/>
    <n v="6336"/>
    <n v="-36398453"/>
    <n v="-56946467"/>
    <x v="8"/>
    <x v="0"/>
    <x v="0"/>
    <n v="34675"/>
    <n v="1500"/>
    <n v="24000"/>
  </r>
  <r>
    <x v="10"/>
    <x v="2"/>
    <x v="0"/>
    <x v="0"/>
    <n v="6"/>
    <s v="General Pueyrredon"/>
    <n v="6357"/>
    <n v="-3804915"/>
    <n v="-57536848"/>
    <x v="9"/>
    <x v="0"/>
    <x v="4"/>
    <n v="34680"/>
    <n v="2500"/>
    <n v="40000"/>
  </r>
  <r>
    <x v="7"/>
    <x v="3"/>
    <x v="0"/>
    <x v="0"/>
    <n v="6"/>
    <s v="General Pueyrredon"/>
    <n v="6357"/>
    <n v="-3804915"/>
    <n v="-57536848"/>
    <x v="23"/>
    <x v="0"/>
    <x v="7"/>
    <n v="34773"/>
    <n v="3900"/>
    <n v="62400"/>
  </r>
  <r>
    <x v="7"/>
    <x v="0"/>
    <x v="10"/>
    <x v="4"/>
    <n v="26"/>
    <s v="Florentino Ameghino"/>
    <n v="26028"/>
    <n v="-44798941"/>
    <n v="-65709705"/>
    <x v="15"/>
    <x v="2"/>
    <x v="6"/>
    <n v="34872"/>
    <n v="3000"/>
    <n v="48000"/>
  </r>
  <r>
    <x v="7"/>
    <x v="1"/>
    <x v="1"/>
    <x v="1"/>
    <n v="94"/>
    <s v="Ushuaia"/>
    <n v="94015"/>
    <n v="-54808106"/>
    <n v="-68304301"/>
    <x v="8"/>
    <x v="0"/>
    <x v="0"/>
    <n v="34944"/>
    <n v="1500"/>
    <n v="24000"/>
  </r>
  <r>
    <x v="1"/>
    <x v="0"/>
    <x v="14"/>
    <x v="4"/>
    <n v="26"/>
    <s v="Escalante"/>
    <n v="26021"/>
    <n v="-45862528"/>
    <n v="-6746664"/>
    <x v="25"/>
    <x v="1"/>
    <x v="8"/>
    <n v="35571"/>
    <n v="3299"/>
    <n v="52784"/>
  </r>
  <r>
    <x v="6"/>
    <x v="5"/>
    <x v="8"/>
    <x v="3"/>
    <n v="78"/>
    <s v="Deseado"/>
    <n v="78014"/>
    <n v="-46436049"/>
    <n v="-67514904"/>
    <x v="15"/>
    <x v="2"/>
    <x v="6"/>
    <n v="35831"/>
    <n v="3000"/>
    <n v="48000"/>
  </r>
  <r>
    <x v="10"/>
    <x v="3"/>
    <x v="0"/>
    <x v="0"/>
    <n v="6"/>
    <s v="General Pueyrredon"/>
    <n v="6357"/>
    <n v="-3804915"/>
    <n v="-57536848"/>
    <x v="40"/>
    <x v="0"/>
    <x v="0"/>
    <n v="35970"/>
    <n v="2200"/>
    <n v="35200"/>
  </r>
  <r>
    <x v="7"/>
    <x v="3"/>
    <x v="14"/>
    <x v="4"/>
    <n v="26"/>
    <s v="Escalante"/>
    <n v="26021"/>
    <n v="-45862528"/>
    <n v="-6746664"/>
    <x v="5"/>
    <x v="0"/>
    <x v="3"/>
    <n v="35998"/>
    <n v="2300"/>
    <n v="36800"/>
  </r>
  <r>
    <x v="5"/>
    <x v="2"/>
    <x v="11"/>
    <x v="0"/>
    <n v="6"/>
    <s v="Castelli"/>
    <n v="6168"/>
    <n v="-35745949"/>
    <n v="-57380561"/>
    <x v="18"/>
    <x v="0"/>
    <x v="4"/>
    <n v="36462"/>
    <n v="3190"/>
    <n v="51040"/>
  </r>
  <r>
    <x v="0"/>
    <x v="2"/>
    <x v="4"/>
    <x v="0"/>
    <n v="6"/>
    <s v="sin especificar"/>
    <n v="6999"/>
    <m/>
    <n v="0"/>
    <x v="0"/>
    <x v="0"/>
    <x v="0"/>
    <n v="36467"/>
    <n v="1890"/>
    <n v="30240"/>
  </r>
  <r>
    <x v="1"/>
    <x v="2"/>
    <x v="2"/>
    <x v="0"/>
    <n v="6"/>
    <s v="Necochea"/>
    <n v="6581"/>
    <n v="-38576184"/>
    <n v="-58701949"/>
    <x v="40"/>
    <x v="0"/>
    <x v="0"/>
    <n v="36495"/>
    <n v="2200"/>
    <n v="35200"/>
  </r>
  <r>
    <x v="7"/>
    <x v="2"/>
    <x v="2"/>
    <x v="0"/>
    <n v="6"/>
    <s v="Necochea"/>
    <n v="6581"/>
    <n v="-38576184"/>
    <n v="-58701949"/>
    <x v="43"/>
    <x v="0"/>
    <x v="0"/>
    <n v="36500"/>
    <n v="4500"/>
    <n v="72000"/>
  </r>
  <r>
    <x v="3"/>
    <x v="1"/>
    <x v="1"/>
    <x v="1"/>
    <n v="94"/>
    <s v="Ushuaia"/>
    <n v="94015"/>
    <n v="-54808106"/>
    <n v="-68304301"/>
    <x v="23"/>
    <x v="0"/>
    <x v="7"/>
    <n v="36562"/>
    <n v="3900"/>
    <n v="62400"/>
  </r>
  <r>
    <x v="10"/>
    <x v="3"/>
    <x v="0"/>
    <x v="0"/>
    <n v="6"/>
    <s v="General Pueyrredon"/>
    <n v="6357"/>
    <n v="-3804915"/>
    <n v="-57536848"/>
    <x v="6"/>
    <x v="0"/>
    <x v="0"/>
    <n v="36587"/>
    <n v="2900"/>
    <n v="46400"/>
  </r>
  <r>
    <x v="9"/>
    <x v="2"/>
    <x v="6"/>
    <x v="0"/>
    <n v="6"/>
    <s v="General Lavalle"/>
    <n v="6336"/>
    <n v="-36398453"/>
    <n v="-56946467"/>
    <x v="8"/>
    <x v="0"/>
    <x v="0"/>
    <n v="36800"/>
    <n v="1500"/>
    <n v="24000"/>
  </r>
  <r>
    <x v="4"/>
    <x v="2"/>
    <x v="2"/>
    <x v="0"/>
    <n v="6"/>
    <s v="Necochea"/>
    <n v="6581"/>
    <n v="-38576184"/>
    <n v="-58701949"/>
    <x v="23"/>
    <x v="0"/>
    <x v="7"/>
    <n v="36880"/>
    <n v="3900"/>
    <n v="62400"/>
  </r>
  <r>
    <x v="6"/>
    <x v="1"/>
    <x v="1"/>
    <x v="1"/>
    <n v="94"/>
    <s v="Ushuaia"/>
    <n v="94015"/>
    <n v="-54808106"/>
    <n v="-68304301"/>
    <x v="53"/>
    <x v="0"/>
    <x v="0"/>
    <n v="37127"/>
    <n v="2200"/>
    <n v="35200"/>
  </r>
  <r>
    <x v="5"/>
    <x v="1"/>
    <x v="9"/>
    <x v="4"/>
    <n v="26"/>
    <s v="Biedma"/>
    <n v="26007"/>
    <n v="-42723398"/>
    <n v="-6503362"/>
    <x v="11"/>
    <x v="0"/>
    <x v="0"/>
    <n v="37744"/>
    <n v="1599"/>
    <n v="25584"/>
  </r>
  <r>
    <x v="9"/>
    <x v="0"/>
    <x v="0"/>
    <x v="0"/>
    <n v="6"/>
    <s v="General Pueyrredon"/>
    <n v="6357"/>
    <n v="-3804915"/>
    <n v="-57536848"/>
    <x v="34"/>
    <x v="0"/>
    <x v="4"/>
    <n v="37896"/>
    <n v="1800"/>
    <n v="28800"/>
  </r>
  <r>
    <x v="6"/>
    <x v="0"/>
    <x v="0"/>
    <x v="0"/>
    <n v="6"/>
    <s v="General Pueyrredon"/>
    <n v="6357"/>
    <n v="-3804915"/>
    <n v="-57536848"/>
    <x v="7"/>
    <x v="0"/>
    <x v="0"/>
    <n v="38203"/>
    <n v="1900"/>
    <n v="30400"/>
  </r>
  <r>
    <x v="4"/>
    <x v="3"/>
    <x v="0"/>
    <x v="0"/>
    <n v="6"/>
    <s v="General Pueyrredon"/>
    <n v="6357"/>
    <n v="-3804915"/>
    <n v="-57536848"/>
    <x v="35"/>
    <x v="0"/>
    <x v="0"/>
    <n v="38343"/>
    <n v="2200"/>
    <n v="35200"/>
  </r>
  <r>
    <x v="5"/>
    <x v="2"/>
    <x v="2"/>
    <x v="0"/>
    <n v="6"/>
    <s v="Necochea"/>
    <n v="6581"/>
    <n v="-38576184"/>
    <n v="-58701949"/>
    <x v="43"/>
    <x v="0"/>
    <x v="0"/>
    <n v="38387"/>
    <n v="4500"/>
    <n v="72000"/>
  </r>
  <r>
    <x v="0"/>
    <x v="1"/>
    <x v="0"/>
    <x v="0"/>
    <n v="6"/>
    <s v="General Pueyrredon"/>
    <n v="6357"/>
    <n v="-3804915"/>
    <n v="-57536848"/>
    <x v="43"/>
    <x v="0"/>
    <x v="0"/>
    <n v="38532"/>
    <n v="4500"/>
    <n v="72000"/>
  </r>
  <r>
    <x v="8"/>
    <x v="3"/>
    <x v="0"/>
    <x v="0"/>
    <n v="6"/>
    <s v="General Pueyrredon"/>
    <n v="6357"/>
    <n v="-3804915"/>
    <n v="-57536848"/>
    <x v="7"/>
    <x v="0"/>
    <x v="0"/>
    <n v="38612"/>
    <n v="1900"/>
    <n v="30400"/>
  </r>
  <r>
    <x v="6"/>
    <x v="3"/>
    <x v="0"/>
    <x v="0"/>
    <n v="6"/>
    <s v="General Pueyrredon"/>
    <n v="6357"/>
    <n v="-3804915"/>
    <n v="-57536848"/>
    <x v="26"/>
    <x v="0"/>
    <x v="9"/>
    <n v="38661"/>
    <n v="2000"/>
    <n v="32000"/>
  </r>
  <r>
    <x v="2"/>
    <x v="3"/>
    <x v="0"/>
    <x v="0"/>
    <n v="6"/>
    <s v="General Pueyrredon"/>
    <n v="6357"/>
    <n v="-3804915"/>
    <n v="-57536848"/>
    <x v="43"/>
    <x v="0"/>
    <x v="0"/>
    <n v="38711"/>
    <n v="4500"/>
    <n v="72000"/>
  </r>
  <r>
    <x v="3"/>
    <x v="1"/>
    <x v="1"/>
    <x v="1"/>
    <n v="94"/>
    <s v="Ushuaia"/>
    <n v="94015"/>
    <n v="-54808106"/>
    <n v="-68304301"/>
    <x v="26"/>
    <x v="0"/>
    <x v="9"/>
    <n v="38720"/>
    <n v="2000"/>
    <n v="32000"/>
  </r>
  <r>
    <x v="0"/>
    <x v="1"/>
    <x v="0"/>
    <x v="0"/>
    <n v="6"/>
    <s v="General Pueyrredon"/>
    <n v="6357"/>
    <n v="-3804915"/>
    <n v="-57536848"/>
    <x v="0"/>
    <x v="0"/>
    <x v="0"/>
    <n v="38807"/>
    <n v="1890"/>
    <n v="30240"/>
  </r>
  <r>
    <x v="7"/>
    <x v="3"/>
    <x v="0"/>
    <x v="0"/>
    <n v="6"/>
    <s v="General Pueyrredon"/>
    <n v="6357"/>
    <n v="-3804915"/>
    <n v="-57536848"/>
    <x v="43"/>
    <x v="0"/>
    <x v="0"/>
    <n v="38903"/>
    <n v="4500"/>
    <n v="72000"/>
  </r>
  <r>
    <x v="6"/>
    <x v="2"/>
    <x v="0"/>
    <x v="0"/>
    <n v="6"/>
    <s v="General Pueyrredon"/>
    <n v="6357"/>
    <n v="-3804915"/>
    <n v="-57536848"/>
    <x v="23"/>
    <x v="0"/>
    <x v="7"/>
    <n v="39032"/>
    <n v="3900"/>
    <n v="62400"/>
  </r>
  <r>
    <x v="8"/>
    <x v="2"/>
    <x v="12"/>
    <x v="0"/>
    <n v="6"/>
    <s v="La Costa"/>
    <n v="6420"/>
    <n v="-36342328"/>
    <n v="-56746143"/>
    <x v="12"/>
    <x v="0"/>
    <x v="0"/>
    <n v="39104"/>
    <n v="2100"/>
    <n v="33600"/>
  </r>
  <r>
    <x v="0"/>
    <x v="3"/>
    <x v="4"/>
    <x v="0"/>
    <n v="6"/>
    <s v="sin especificar"/>
    <n v="6999"/>
    <m/>
    <n v="0"/>
    <x v="0"/>
    <x v="0"/>
    <x v="0"/>
    <n v="39318"/>
    <n v="1890"/>
    <n v="30240"/>
  </r>
  <r>
    <x v="7"/>
    <x v="2"/>
    <x v="6"/>
    <x v="0"/>
    <n v="6"/>
    <s v="General Lavalle"/>
    <n v="6336"/>
    <n v="-36398453"/>
    <n v="-56946467"/>
    <x v="3"/>
    <x v="0"/>
    <x v="0"/>
    <n v="39414"/>
    <n v="2180"/>
    <n v="34880"/>
  </r>
  <r>
    <x v="6"/>
    <x v="1"/>
    <x v="9"/>
    <x v="4"/>
    <n v="26"/>
    <s v="Biedma"/>
    <n v="26007"/>
    <n v="-42723398"/>
    <n v="-6503362"/>
    <x v="23"/>
    <x v="0"/>
    <x v="7"/>
    <n v="39640"/>
    <n v="3900"/>
    <n v="62400"/>
  </r>
  <r>
    <x v="0"/>
    <x v="3"/>
    <x v="0"/>
    <x v="0"/>
    <n v="6"/>
    <s v="General Pueyrredon"/>
    <n v="6357"/>
    <n v="-3804915"/>
    <n v="-57536848"/>
    <x v="40"/>
    <x v="0"/>
    <x v="0"/>
    <n v="40342"/>
    <n v="2200"/>
    <n v="35200"/>
  </r>
  <r>
    <x v="8"/>
    <x v="2"/>
    <x v="0"/>
    <x v="0"/>
    <n v="6"/>
    <s v="General Pueyrredon"/>
    <n v="6357"/>
    <n v="-3804915"/>
    <n v="-57536848"/>
    <x v="3"/>
    <x v="0"/>
    <x v="0"/>
    <n v="40537"/>
    <n v="2180"/>
    <n v="34880"/>
  </r>
  <r>
    <x v="10"/>
    <x v="3"/>
    <x v="0"/>
    <x v="0"/>
    <n v="6"/>
    <s v="General Pueyrredon"/>
    <n v="6357"/>
    <n v="-3804915"/>
    <n v="-57536848"/>
    <x v="34"/>
    <x v="0"/>
    <x v="4"/>
    <n v="40740"/>
    <n v="1800"/>
    <n v="28800"/>
  </r>
  <r>
    <x v="10"/>
    <x v="1"/>
    <x v="0"/>
    <x v="0"/>
    <n v="6"/>
    <s v="General Pueyrredon"/>
    <n v="6357"/>
    <n v="-3804915"/>
    <n v="-57536848"/>
    <x v="38"/>
    <x v="0"/>
    <x v="0"/>
    <n v="40865"/>
    <n v="3000"/>
    <n v="48000"/>
  </r>
  <r>
    <x v="0"/>
    <x v="0"/>
    <x v="5"/>
    <x v="3"/>
    <n v="78"/>
    <s v="Deseado"/>
    <n v="78014"/>
    <n v="-47753106"/>
    <n v="-65911745"/>
    <x v="5"/>
    <x v="0"/>
    <x v="3"/>
    <n v="41170"/>
    <n v="2300"/>
    <n v="36800"/>
  </r>
  <r>
    <x v="7"/>
    <x v="3"/>
    <x v="17"/>
    <x v="4"/>
    <n v="26"/>
    <s v="Escalante"/>
    <n v="26021"/>
    <n v="-45748762"/>
    <n v="-67377537"/>
    <x v="18"/>
    <x v="0"/>
    <x v="4"/>
    <n v="41184"/>
    <n v="3190"/>
    <n v="51040"/>
  </r>
  <r>
    <x v="8"/>
    <x v="2"/>
    <x v="6"/>
    <x v="0"/>
    <n v="6"/>
    <s v="General Lavalle"/>
    <n v="6336"/>
    <n v="-36398453"/>
    <n v="-56946467"/>
    <x v="52"/>
    <x v="0"/>
    <x v="0"/>
    <n v="41251"/>
    <n v="3500"/>
    <n v="56000"/>
  </r>
  <r>
    <x v="9"/>
    <x v="2"/>
    <x v="11"/>
    <x v="0"/>
    <n v="6"/>
    <s v="Castelli"/>
    <n v="6168"/>
    <n v="-35745949"/>
    <n v="-57380561"/>
    <x v="7"/>
    <x v="0"/>
    <x v="0"/>
    <n v="41632"/>
    <n v="1900"/>
    <n v="30400"/>
  </r>
  <r>
    <x v="0"/>
    <x v="2"/>
    <x v="0"/>
    <x v="0"/>
    <n v="6"/>
    <s v="General Pueyrredon"/>
    <n v="6357"/>
    <n v="-3804915"/>
    <n v="-57536848"/>
    <x v="29"/>
    <x v="0"/>
    <x v="0"/>
    <n v="41646"/>
    <n v="2500"/>
    <n v="40000"/>
  </r>
  <r>
    <x v="4"/>
    <x v="2"/>
    <x v="12"/>
    <x v="0"/>
    <n v="6"/>
    <s v="La Costa"/>
    <n v="6420"/>
    <n v="-36342328"/>
    <n v="-56746143"/>
    <x v="42"/>
    <x v="0"/>
    <x v="4"/>
    <n v="41898"/>
    <n v="2300"/>
    <n v="36800"/>
  </r>
  <r>
    <x v="9"/>
    <x v="2"/>
    <x v="4"/>
    <x v="0"/>
    <n v="6"/>
    <s v="sin especificar"/>
    <n v="6999"/>
    <m/>
    <n v="0"/>
    <x v="15"/>
    <x v="2"/>
    <x v="6"/>
    <n v="41980"/>
    <n v="3000"/>
    <n v="48000"/>
  </r>
  <r>
    <x v="3"/>
    <x v="2"/>
    <x v="2"/>
    <x v="0"/>
    <n v="6"/>
    <s v="Necochea"/>
    <n v="6581"/>
    <n v="-38576184"/>
    <n v="-58701949"/>
    <x v="54"/>
    <x v="0"/>
    <x v="11"/>
    <n v="42104"/>
    <n v="3500"/>
    <n v="56000"/>
  </r>
  <r>
    <x v="9"/>
    <x v="2"/>
    <x v="0"/>
    <x v="0"/>
    <n v="6"/>
    <s v="General Pueyrredon"/>
    <n v="6357"/>
    <n v="-3804915"/>
    <n v="-57536848"/>
    <x v="9"/>
    <x v="0"/>
    <x v="4"/>
    <n v="42467"/>
    <n v="2500"/>
    <n v="40000"/>
  </r>
  <r>
    <x v="7"/>
    <x v="3"/>
    <x v="17"/>
    <x v="4"/>
    <n v="26"/>
    <s v="Escalante"/>
    <n v="26021"/>
    <n v="-45748762"/>
    <n v="-67377537"/>
    <x v="24"/>
    <x v="0"/>
    <x v="0"/>
    <n v="42726"/>
    <n v="2910"/>
    <n v="46560"/>
  </r>
  <r>
    <x v="4"/>
    <x v="3"/>
    <x v="0"/>
    <x v="0"/>
    <n v="6"/>
    <s v="General Pueyrredon"/>
    <n v="6357"/>
    <n v="-3804915"/>
    <n v="-57536848"/>
    <x v="43"/>
    <x v="0"/>
    <x v="0"/>
    <n v="43170"/>
    <n v="4500"/>
    <n v="72000"/>
  </r>
  <r>
    <x v="5"/>
    <x v="3"/>
    <x v="4"/>
    <x v="0"/>
    <n v="6"/>
    <s v="sin especificar"/>
    <n v="6999"/>
    <m/>
    <n v="0"/>
    <x v="9"/>
    <x v="0"/>
    <x v="4"/>
    <n v="43381"/>
    <n v="2500"/>
    <n v="40000"/>
  </r>
  <r>
    <x v="7"/>
    <x v="3"/>
    <x v="6"/>
    <x v="0"/>
    <n v="6"/>
    <s v="General Lavalle"/>
    <n v="6336"/>
    <n v="-36398453"/>
    <n v="-56946467"/>
    <x v="12"/>
    <x v="0"/>
    <x v="0"/>
    <n v="43396"/>
    <n v="2100"/>
    <n v="33600"/>
  </r>
  <r>
    <x v="1"/>
    <x v="2"/>
    <x v="13"/>
    <x v="4"/>
    <n v="26"/>
    <s v="Rawson"/>
    <n v="26077"/>
    <n v="-43336741"/>
    <n v="-65061964"/>
    <x v="15"/>
    <x v="2"/>
    <x v="6"/>
    <n v="43465"/>
    <n v="3000"/>
    <n v="48000"/>
  </r>
  <r>
    <x v="7"/>
    <x v="1"/>
    <x v="1"/>
    <x v="1"/>
    <n v="94"/>
    <s v="Ushuaia"/>
    <n v="94015"/>
    <n v="-54808106"/>
    <n v="-68304301"/>
    <x v="39"/>
    <x v="0"/>
    <x v="10"/>
    <n v="44086"/>
    <n v="2000"/>
    <n v="32000"/>
  </r>
  <r>
    <x v="8"/>
    <x v="2"/>
    <x v="6"/>
    <x v="0"/>
    <n v="6"/>
    <s v="General Lavalle"/>
    <n v="6336"/>
    <n v="-36398453"/>
    <n v="-56946467"/>
    <x v="47"/>
    <x v="0"/>
    <x v="0"/>
    <n v="44119"/>
    <n v="1900"/>
    <n v="30400"/>
  </r>
  <r>
    <x v="2"/>
    <x v="6"/>
    <x v="0"/>
    <x v="0"/>
    <n v="6"/>
    <s v="General Pueyrredon"/>
    <n v="6357"/>
    <n v="-3804915"/>
    <n v="-57536848"/>
    <x v="37"/>
    <x v="1"/>
    <x v="0"/>
    <n v="44442"/>
    <n v="3150"/>
    <n v="50400"/>
  </r>
  <r>
    <x v="1"/>
    <x v="2"/>
    <x v="4"/>
    <x v="0"/>
    <n v="6"/>
    <s v="sin especificar"/>
    <n v="6999"/>
    <m/>
    <n v="0"/>
    <x v="0"/>
    <x v="0"/>
    <x v="0"/>
    <n v="44534"/>
    <n v="1890"/>
    <n v="30240"/>
  </r>
  <r>
    <x v="5"/>
    <x v="3"/>
    <x v="0"/>
    <x v="0"/>
    <n v="6"/>
    <s v="General Pueyrredon"/>
    <n v="6357"/>
    <n v="-3804915"/>
    <n v="-57536848"/>
    <x v="3"/>
    <x v="0"/>
    <x v="0"/>
    <n v="44759"/>
    <n v="2180"/>
    <n v="34880"/>
  </r>
  <r>
    <x v="9"/>
    <x v="2"/>
    <x v="6"/>
    <x v="0"/>
    <n v="6"/>
    <s v="General Lavalle"/>
    <n v="6336"/>
    <n v="-36398453"/>
    <n v="-56946467"/>
    <x v="42"/>
    <x v="0"/>
    <x v="4"/>
    <n v="46220"/>
    <n v="2300"/>
    <n v="36800"/>
  </r>
  <r>
    <x v="5"/>
    <x v="1"/>
    <x v="0"/>
    <x v="0"/>
    <n v="6"/>
    <s v="General Pueyrredon"/>
    <n v="6357"/>
    <n v="-3804915"/>
    <n v="-57536848"/>
    <x v="16"/>
    <x v="0"/>
    <x v="7"/>
    <n v="46321"/>
    <n v="3000"/>
    <n v="48000"/>
  </r>
  <r>
    <x v="3"/>
    <x v="0"/>
    <x v="0"/>
    <x v="0"/>
    <n v="6"/>
    <s v="General Pueyrredon"/>
    <n v="6357"/>
    <n v="-3804915"/>
    <n v="-57536848"/>
    <x v="4"/>
    <x v="0"/>
    <x v="0"/>
    <n v="47075"/>
    <n v="2200"/>
    <n v="35200"/>
  </r>
  <r>
    <x v="0"/>
    <x v="1"/>
    <x v="1"/>
    <x v="1"/>
    <n v="94"/>
    <s v="Ushuaia"/>
    <n v="94015"/>
    <n v="-54808106"/>
    <n v="-68304301"/>
    <x v="14"/>
    <x v="0"/>
    <x v="0"/>
    <n v="47076"/>
    <n v="2900"/>
    <n v="46400"/>
  </r>
  <r>
    <x v="10"/>
    <x v="0"/>
    <x v="0"/>
    <x v="0"/>
    <n v="6"/>
    <s v="General Pueyrredon"/>
    <n v="6357"/>
    <n v="-3804915"/>
    <n v="-57536848"/>
    <x v="49"/>
    <x v="0"/>
    <x v="0"/>
    <n v="47290"/>
    <n v="2100"/>
    <n v="33600"/>
  </r>
  <r>
    <x v="4"/>
    <x v="0"/>
    <x v="0"/>
    <x v="0"/>
    <n v="6"/>
    <s v="General Pueyrredon"/>
    <n v="6357"/>
    <n v="-3804915"/>
    <n v="-57536848"/>
    <x v="49"/>
    <x v="0"/>
    <x v="0"/>
    <n v="47916"/>
    <n v="2100"/>
    <n v="33600"/>
  </r>
  <r>
    <x v="4"/>
    <x v="2"/>
    <x v="3"/>
    <x v="2"/>
    <n v="62"/>
    <s v="San Antonio"/>
    <n v="62077"/>
    <n v="-40725698"/>
    <n v="-64934194"/>
    <x v="5"/>
    <x v="0"/>
    <x v="3"/>
    <n v="47991"/>
    <n v="2300"/>
    <n v="36800"/>
  </r>
  <r>
    <x v="8"/>
    <x v="3"/>
    <x v="0"/>
    <x v="0"/>
    <n v="6"/>
    <s v="General Pueyrredon"/>
    <n v="6357"/>
    <n v="-3804915"/>
    <n v="-57536848"/>
    <x v="40"/>
    <x v="0"/>
    <x v="0"/>
    <n v="48875"/>
    <n v="2200"/>
    <n v="35200"/>
  </r>
  <r>
    <x v="0"/>
    <x v="2"/>
    <x v="16"/>
    <x v="0"/>
    <n v="6"/>
    <s v="Bahía Blanca"/>
    <n v="6056"/>
    <n v="-38789246"/>
    <n v="-62272499"/>
    <x v="4"/>
    <x v="0"/>
    <x v="0"/>
    <n v="48902"/>
    <n v="2200"/>
    <n v="35200"/>
  </r>
  <r>
    <x v="2"/>
    <x v="3"/>
    <x v="4"/>
    <x v="0"/>
    <n v="6"/>
    <s v="sin especificar"/>
    <n v="6999"/>
    <m/>
    <n v="0"/>
    <x v="47"/>
    <x v="0"/>
    <x v="0"/>
    <n v="48942"/>
    <n v="1900"/>
    <n v="30400"/>
  </r>
  <r>
    <x v="0"/>
    <x v="0"/>
    <x v="0"/>
    <x v="0"/>
    <n v="6"/>
    <s v="General Pueyrredon"/>
    <n v="6357"/>
    <n v="-3804915"/>
    <n v="-57536848"/>
    <x v="18"/>
    <x v="0"/>
    <x v="4"/>
    <n v="49109"/>
    <n v="3190"/>
    <n v="51040"/>
  </r>
  <r>
    <x v="7"/>
    <x v="0"/>
    <x v="0"/>
    <x v="0"/>
    <n v="6"/>
    <s v="General Pueyrredon"/>
    <n v="6357"/>
    <n v="-3804915"/>
    <n v="-57536848"/>
    <x v="49"/>
    <x v="0"/>
    <x v="0"/>
    <n v="49313"/>
    <n v="2100"/>
    <n v="33600"/>
  </r>
  <r>
    <x v="0"/>
    <x v="3"/>
    <x v="0"/>
    <x v="0"/>
    <n v="6"/>
    <s v="General Pueyrredon"/>
    <n v="6357"/>
    <n v="-3804915"/>
    <n v="-57536848"/>
    <x v="9"/>
    <x v="0"/>
    <x v="4"/>
    <n v="49778"/>
    <n v="2500"/>
    <n v="40000"/>
  </r>
  <r>
    <x v="1"/>
    <x v="2"/>
    <x v="4"/>
    <x v="0"/>
    <n v="6"/>
    <s v="sin especificar"/>
    <n v="6999"/>
    <m/>
    <n v="0"/>
    <x v="23"/>
    <x v="0"/>
    <x v="7"/>
    <n v="50147"/>
    <n v="3900"/>
    <n v="62400"/>
  </r>
  <r>
    <x v="7"/>
    <x v="3"/>
    <x v="0"/>
    <x v="0"/>
    <n v="6"/>
    <s v="General Pueyrredon"/>
    <n v="6357"/>
    <n v="-3804915"/>
    <n v="-57536848"/>
    <x v="42"/>
    <x v="0"/>
    <x v="4"/>
    <n v="50333"/>
    <n v="2300"/>
    <n v="36800"/>
  </r>
  <r>
    <x v="6"/>
    <x v="0"/>
    <x v="8"/>
    <x v="3"/>
    <n v="78"/>
    <s v="Deseado"/>
    <n v="78014"/>
    <n v="-46436049"/>
    <n v="-67514904"/>
    <x v="5"/>
    <x v="0"/>
    <x v="3"/>
    <n v="51016"/>
    <n v="2300"/>
    <n v="36800"/>
  </r>
  <r>
    <x v="8"/>
    <x v="0"/>
    <x v="0"/>
    <x v="0"/>
    <n v="6"/>
    <s v="General Pueyrredon"/>
    <n v="6357"/>
    <n v="-3804915"/>
    <n v="-57536848"/>
    <x v="7"/>
    <x v="0"/>
    <x v="0"/>
    <n v="51042"/>
    <n v="1900"/>
    <n v="30400"/>
  </r>
  <r>
    <x v="10"/>
    <x v="2"/>
    <x v="6"/>
    <x v="0"/>
    <n v="6"/>
    <s v="General Lavalle"/>
    <n v="6336"/>
    <n v="-36398453"/>
    <n v="-56946467"/>
    <x v="35"/>
    <x v="0"/>
    <x v="0"/>
    <n v="52098"/>
    <n v="2200"/>
    <n v="35200"/>
  </r>
  <r>
    <x v="1"/>
    <x v="1"/>
    <x v="1"/>
    <x v="1"/>
    <n v="94"/>
    <s v="Ushuaia"/>
    <n v="94015"/>
    <n v="-54808106"/>
    <n v="-68304301"/>
    <x v="30"/>
    <x v="0"/>
    <x v="0"/>
    <n v="52238"/>
    <n v="2500"/>
    <n v="40000"/>
  </r>
  <r>
    <x v="5"/>
    <x v="3"/>
    <x v="14"/>
    <x v="4"/>
    <n v="26"/>
    <s v="Escalante"/>
    <n v="26021"/>
    <n v="-45862528"/>
    <n v="-6746664"/>
    <x v="5"/>
    <x v="0"/>
    <x v="3"/>
    <n v="52248"/>
    <n v="2300"/>
    <n v="36800"/>
  </r>
  <r>
    <x v="8"/>
    <x v="3"/>
    <x v="0"/>
    <x v="0"/>
    <n v="6"/>
    <s v="General Pueyrredon"/>
    <n v="6357"/>
    <n v="-3804915"/>
    <n v="-57536848"/>
    <x v="40"/>
    <x v="0"/>
    <x v="0"/>
    <n v="52635"/>
    <n v="2200"/>
    <n v="35200"/>
  </r>
  <r>
    <x v="7"/>
    <x v="3"/>
    <x v="0"/>
    <x v="0"/>
    <n v="6"/>
    <s v="General Pueyrredon"/>
    <n v="6357"/>
    <n v="-3804915"/>
    <n v="-57536848"/>
    <x v="42"/>
    <x v="0"/>
    <x v="4"/>
    <n v="52757"/>
    <n v="2300"/>
    <n v="36800"/>
  </r>
  <r>
    <x v="2"/>
    <x v="2"/>
    <x v="13"/>
    <x v="4"/>
    <n v="26"/>
    <s v="Rawson"/>
    <n v="26077"/>
    <n v="-43336741"/>
    <n v="-65061964"/>
    <x v="5"/>
    <x v="0"/>
    <x v="3"/>
    <n v="53042"/>
    <n v="2300"/>
    <n v="36800"/>
  </r>
  <r>
    <x v="7"/>
    <x v="3"/>
    <x v="0"/>
    <x v="0"/>
    <n v="6"/>
    <s v="General Pueyrredon"/>
    <n v="6357"/>
    <n v="-3804915"/>
    <n v="-57536848"/>
    <x v="4"/>
    <x v="0"/>
    <x v="0"/>
    <n v="53135"/>
    <n v="2200"/>
    <n v="35200"/>
  </r>
  <r>
    <x v="9"/>
    <x v="2"/>
    <x v="16"/>
    <x v="0"/>
    <n v="6"/>
    <s v="Bahía Blanca"/>
    <n v="6056"/>
    <n v="-38789246"/>
    <n v="-62272499"/>
    <x v="15"/>
    <x v="2"/>
    <x v="6"/>
    <n v="53399"/>
    <n v="3000"/>
    <n v="48000"/>
  </r>
  <r>
    <x v="0"/>
    <x v="1"/>
    <x v="0"/>
    <x v="0"/>
    <n v="6"/>
    <s v="General Pueyrredon"/>
    <n v="6357"/>
    <n v="-3804915"/>
    <n v="-57536848"/>
    <x v="30"/>
    <x v="0"/>
    <x v="0"/>
    <n v="53553"/>
    <n v="2500"/>
    <n v="40000"/>
  </r>
  <r>
    <x v="7"/>
    <x v="2"/>
    <x v="2"/>
    <x v="0"/>
    <n v="6"/>
    <s v="Necochea"/>
    <n v="6581"/>
    <n v="-38576184"/>
    <n v="-58701949"/>
    <x v="49"/>
    <x v="0"/>
    <x v="0"/>
    <n v="53657"/>
    <n v="2100"/>
    <n v="33600"/>
  </r>
  <r>
    <x v="6"/>
    <x v="3"/>
    <x v="0"/>
    <x v="0"/>
    <n v="6"/>
    <s v="General Pueyrredon"/>
    <n v="6357"/>
    <n v="-3804915"/>
    <n v="-57536848"/>
    <x v="34"/>
    <x v="0"/>
    <x v="4"/>
    <n v="53912"/>
    <n v="1800"/>
    <n v="28800"/>
  </r>
  <r>
    <x v="6"/>
    <x v="2"/>
    <x v="2"/>
    <x v="0"/>
    <n v="6"/>
    <s v="Necochea"/>
    <n v="6581"/>
    <n v="-38576184"/>
    <n v="-58701949"/>
    <x v="12"/>
    <x v="0"/>
    <x v="0"/>
    <n v="53985"/>
    <n v="2100"/>
    <n v="33600"/>
  </r>
  <r>
    <x v="9"/>
    <x v="3"/>
    <x v="0"/>
    <x v="0"/>
    <n v="6"/>
    <s v="General Pueyrredon"/>
    <n v="6357"/>
    <n v="-3804915"/>
    <n v="-57536848"/>
    <x v="4"/>
    <x v="0"/>
    <x v="0"/>
    <n v="54542"/>
    <n v="2200"/>
    <n v="35200"/>
  </r>
  <r>
    <x v="8"/>
    <x v="3"/>
    <x v="8"/>
    <x v="3"/>
    <n v="78"/>
    <s v="Deseado"/>
    <n v="78014"/>
    <n v="-46436049"/>
    <n v="-67514904"/>
    <x v="15"/>
    <x v="2"/>
    <x v="6"/>
    <n v="54740"/>
    <n v="3000"/>
    <n v="48000"/>
  </r>
  <r>
    <x v="5"/>
    <x v="0"/>
    <x v="14"/>
    <x v="4"/>
    <n v="26"/>
    <s v="Escalante"/>
    <n v="26021"/>
    <n v="-45862528"/>
    <n v="-6746664"/>
    <x v="23"/>
    <x v="0"/>
    <x v="7"/>
    <n v="54754"/>
    <n v="3900"/>
    <n v="62400"/>
  </r>
  <r>
    <x v="6"/>
    <x v="2"/>
    <x v="13"/>
    <x v="4"/>
    <n v="26"/>
    <s v="Rawson"/>
    <n v="26077"/>
    <n v="-43336741"/>
    <n v="-65061964"/>
    <x v="15"/>
    <x v="2"/>
    <x v="6"/>
    <n v="55095"/>
    <n v="3000"/>
    <n v="48000"/>
  </r>
  <r>
    <x v="6"/>
    <x v="6"/>
    <x v="9"/>
    <x v="4"/>
    <n v="26"/>
    <s v="Biedma"/>
    <n v="26007"/>
    <n v="-42723398"/>
    <n v="-6503362"/>
    <x v="25"/>
    <x v="1"/>
    <x v="8"/>
    <n v="55384"/>
    <n v="3299"/>
    <n v="52784"/>
  </r>
  <r>
    <x v="0"/>
    <x v="1"/>
    <x v="0"/>
    <x v="0"/>
    <n v="6"/>
    <s v="General Pueyrredon"/>
    <n v="6357"/>
    <n v="-3804915"/>
    <n v="-57536848"/>
    <x v="11"/>
    <x v="0"/>
    <x v="0"/>
    <n v="55747"/>
    <n v="1599"/>
    <n v="25584"/>
  </r>
  <r>
    <x v="7"/>
    <x v="3"/>
    <x v="14"/>
    <x v="4"/>
    <n v="26"/>
    <s v="Escalante"/>
    <n v="26021"/>
    <n v="-45862528"/>
    <n v="-6746664"/>
    <x v="23"/>
    <x v="0"/>
    <x v="7"/>
    <n v="55828"/>
    <n v="3900"/>
    <n v="62400"/>
  </r>
  <r>
    <x v="7"/>
    <x v="2"/>
    <x v="4"/>
    <x v="0"/>
    <n v="6"/>
    <s v="sin especificar"/>
    <n v="6999"/>
    <m/>
    <n v="0"/>
    <x v="8"/>
    <x v="0"/>
    <x v="0"/>
    <n v="55880"/>
    <n v="1500"/>
    <n v="24000"/>
  </r>
  <r>
    <x v="5"/>
    <x v="3"/>
    <x v="0"/>
    <x v="0"/>
    <n v="6"/>
    <s v="General Pueyrredon"/>
    <n v="6357"/>
    <n v="-3804915"/>
    <n v="-57536848"/>
    <x v="24"/>
    <x v="0"/>
    <x v="0"/>
    <n v="55957"/>
    <n v="2910"/>
    <n v="46560"/>
  </r>
  <r>
    <x v="6"/>
    <x v="3"/>
    <x v="0"/>
    <x v="0"/>
    <n v="6"/>
    <s v="General Pueyrredon"/>
    <n v="6357"/>
    <n v="-3804915"/>
    <n v="-57536848"/>
    <x v="16"/>
    <x v="0"/>
    <x v="7"/>
    <n v="56023"/>
    <n v="3000"/>
    <n v="48000"/>
  </r>
  <r>
    <x v="4"/>
    <x v="2"/>
    <x v="11"/>
    <x v="0"/>
    <n v="6"/>
    <s v="Castelli"/>
    <n v="6168"/>
    <n v="-35745949"/>
    <n v="-57380561"/>
    <x v="42"/>
    <x v="0"/>
    <x v="4"/>
    <n v="56502"/>
    <n v="2300"/>
    <n v="36800"/>
  </r>
  <r>
    <x v="1"/>
    <x v="3"/>
    <x v="0"/>
    <x v="0"/>
    <n v="6"/>
    <s v="General Pueyrredon"/>
    <n v="6357"/>
    <n v="-3804915"/>
    <n v="-57536848"/>
    <x v="40"/>
    <x v="0"/>
    <x v="0"/>
    <n v="56669"/>
    <n v="2200"/>
    <n v="35200"/>
  </r>
  <r>
    <x v="10"/>
    <x v="1"/>
    <x v="1"/>
    <x v="1"/>
    <n v="94"/>
    <s v="Ushuaia"/>
    <n v="94015"/>
    <n v="-54808106"/>
    <n v="-68304301"/>
    <x v="39"/>
    <x v="0"/>
    <x v="10"/>
    <n v="56784"/>
    <n v="2000"/>
    <n v="32000"/>
  </r>
  <r>
    <x v="3"/>
    <x v="5"/>
    <x v="4"/>
    <x v="0"/>
    <n v="6"/>
    <s v="sin especificar"/>
    <n v="6999"/>
    <m/>
    <n v="0"/>
    <x v="61"/>
    <x v="0"/>
    <x v="0"/>
    <n v="56829"/>
    <n v="3200"/>
    <n v="51200"/>
  </r>
  <r>
    <x v="4"/>
    <x v="0"/>
    <x v="0"/>
    <x v="0"/>
    <n v="6"/>
    <s v="General Pueyrredon"/>
    <n v="6357"/>
    <n v="-3804915"/>
    <n v="-57536848"/>
    <x v="4"/>
    <x v="0"/>
    <x v="0"/>
    <n v="56971"/>
    <n v="2200"/>
    <n v="35200"/>
  </r>
  <r>
    <x v="6"/>
    <x v="2"/>
    <x v="0"/>
    <x v="0"/>
    <n v="6"/>
    <s v="General Pueyrredon"/>
    <n v="6357"/>
    <n v="-3804915"/>
    <n v="-57536848"/>
    <x v="35"/>
    <x v="0"/>
    <x v="0"/>
    <n v="57058"/>
    <n v="2200"/>
    <n v="35200"/>
  </r>
  <r>
    <x v="4"/>
    <x v="3"/>
    <x v="0"/>
    <x v="0"/>
    <n v="6"/>
    <s v="General Pueyrredon"/>
    <n v="6357"/>
    <n v="-3804915"/>
    <n v="-57536848"/>
    <x v="49"/>
    <x v="0"/>
    <x v="0"/>
    <n v="57083"/>
    <n v="2100"/>
    <n v="33600"/>
  </r>
  <r>
    <x v="9"/>
    <x v="0"/>
    <x v="0"/>
    <x v="0"/>
    <n v="6"/>
    <s v="General Pueyrredon"/>
    <n v="6357"/>
    <n v="-3804915"/>
    <n v="-57536848"/>
    <x v="40"/>
    <x v="0"/>
    <x v="0"/>
    <n v="57562"/>
    <n v="2200"/>
    <n v="35200"/>
  </r>
  <r>
    <x v="5"/>
    <x v="2"/>
    <x v="0"/>
    <x v="0"/>
    <n v="6"/>
    <s v="General Pueyrredon"/>
    <n v="6357"/>
    <n v="-3804915"/>
    <n v="-57536848"/>
    <x v="4"/>
    <x v="0"/>
    <x v="0"/>
    <n v="57669"/>
    <n v="2200"/>
    <n v="35200"/>
  </r>
  <r>
    <x v="2"/>
    <x v="0"/>
    <x v="0"/>
    <x v="0"/>
    <n v="6"/>
    <s v="General Pueyrredon"/>
    <n v="6357"/>
    <n v="-3804915"/>
    <n v="-57536848"/>
    <x v="26"/>
    <x v="0"/>
    <x v="9"/>
    <n v="57828"/>
    <n v="2000"/>
    <n v="32000"/>
  </r>
  <r>
    <x v="6"/>
    <x v="2"/>
    <x v="0"/>
    <x v="0"/>
    <n v="6"/>
    <s v="General Pueyrredon"/>
    <n v="6357"/>
    <n v="-3804915"/>
    <n v="-57536848"/>
    <x v="3"/>
    <x v="0"/>
    <x v="0"/>
    <n v="58025"/>
    <n v="2180"/>
    <n v="34880"/>
  </r>
  <r>
    <x v="2"/>
    <x v="0"/>
    <x v="0"/>
    <x v="0"/>
    <n v="6"/>
    <s v="General Pueyrredon"/>
    <n v="6357"/>
    <n v="-3804915"/>
    <n v="-57536848"/>
    <x v="12"/>
    <x v="0"/>
    <x v="0"/>
    <n v="58067"/>
    <n v="2100"/>
    <n v="33600"/>
  </r>
  <r>
    <x v="2"/>
    <x v="5"/>
    <x v="8"/>
    <x v="3"/>
    <n v="78"/>
    <s v="Deseado"/>
    <n v="78014"/>
    <n v="-46436049"/>
    <n v="-67514904"/>
    <x v="15"/>
    <x v="2"/>
    <x v="6"/>
    <n v="58206"/>
    <n v="3000"/>
    <n v="48000"/>
  </r>
  <r>
    <x v="0"/>
    <x v="2"/>
    <x v="6"/>
    <x v="0"/>
    <n v="6"/>
    <s v="General Lavalle"/>
    <n v="6336"/>
    <n v="-36398453"/>
    <n v="-56946467"/>
    <x v="10"/>
    <x v="0"/>
    <x v="0"/>
    <n v="58520"/>
    <n v="2100"/>
    <n v="33600"/>
  </r>
  <r>
    <x v="5"/>
    <x v="3"/>
    <x v="0"/>
    <x v="0"/>
    <n v="6"/>
    <s v="General Pueyrredon"/>
    <n v="6357"/>
    <n v="-3804915"/>
    <n v="-57536848"/>
    <x v="23"/>
    <x v="0"/>
    <x v="7"/>
    <n v="58536"/>
    <n v="3900"/>
    <n v="62400"/>
  </r>
  <r>
    <x v="8"/>
    <x v="1"/>
    <x v="1"/>
    <x v="1"/>
    <n v="94"/>
    <s v="Ushuaia"/>
    <n v="94015"/>
    <n v="-54808106"/>
    <n v="-68304301"/>
    <x v="26"/>
    <x v="0"/>
    <x v="9"/>
    <n v="58542"/>
    <n v="2000"/>
    <n v="32000"/>
  </r>
  <r>
    <x v="1"/>
    <x v="0"/>
    <x v="0"/>
    <x v="0"/>
    <n v="6"/>
    <s v="General Pueyrredon"/>
    <n v="6357"/>
    <n v="-3804915"/>
    <n v="-57536848"/>
    <x v="57"/>
    <x v="0"/>
    <x v="0"/>
    <n v="58752"/>
    <n v="1900"/>
    <n v="30400"/>
  </r>
  <r>
    <x v="5"/>
    <x v="1"/>
    <x v="0"/>
    <x v="0"/>
    <n v="6"/>
    <s v="General Pueyrredon"/>
    <n v="6357"/>
    <n v="-3804915"/>
    <n v="-57536848"/>
    <x v="11"/>
    <x v="0"/>
    <x v="0"/>
    <n v="58763"/>
    <n v="1599"/>
    <n v="25584"/>
  </r>
  <r>
    <x v="0"/>
    <x v="1"/>
    <x v="0"/>
    <x v="0"/>
    <n v="6"/>
    <s v="General Pueyrredon"/>
    <n v="6357"/>
    <n v="-3804915"/>
    <n v="-57536848"/>
    <x v="5"/>
    <x v="0"/>
    <x v="3"/>
    <n v="59415"/>
    <n v="2300"/>
    <n v="36800"/>
  </r>
  <r>
    <x v="1"/>
    <x v="2"/>
    <x v="0"/>
    <x v="0"/>
    <n v="6"/>
    <s v="General Pueyrredon"/>
    <n v="6357"/>
    <n v="-3804915"/>
    <n v="-57536848"/>
    <x v="43"/>
    <x v="0"/>
    <x v="0"/>
    <n v="59998"/>
    <n v="4500"/>
    <n v="72000"/>
  </r>
  <r>
    <x v="6"/>
    <x v="3"/>
    <x v="0"/>
    <x v="0"/>
    <n v="6"/>
    <s v="General Pueyrredon"/>
    <n v="6357"/>
    <n v="-3804915"/>
    <n v="-57536848"/>
    <x v="43"/>
    <x v="0"/>
    <x v="0"/>
    <n v="60194"/>
    <n v="4500"/>
    <n v="72000"/>
  </r>
  <r>
    <x v="2"/>
    <x v="6"/>
    <x v="4"/>
    <x v="0"/>
    <n v="6"/>
    <s v="sin especificar"/>
    <n v="6999"/>
    <m/>
    <n v="0"/>
    <x v="25"/>
    <x v="1"/>
    <x v="8"/>
    <n v="60514"/>
    <n v="3299"/>
    <n v="52784"/>
  </r>
  <r>
    <x v="1"/>
    <x v="0"/>
    <x v="5"/>
    <x v="3"/>
    <n v="78"/>
    <s v="Deseado"/>
    <n v="78014"/>
    <n v="-47753106"/>
    <n v="-65911745"/>
    <x v="28"/>
    <x v="0"/>
    <x v="0"/>
    <n v="60990"/>
    <n v="2200"/>
    <n v="35200"/>
  </r>
  <r>
    <x v="3"/>
    <x v="3"/>
    <x v="0"/>
    <x v="0"/>
    <n v="6"/>
    <s v="General Pueyrredon"/>
    <n v="6357"/>
    <n v="-3804915"/>
    <n v="-57536848"/>
    <x v="4"/>
    <x v="0"/>
    <x v="0"/>
    <n v="61009"/>
    <n v="2200"/>
    <n v="35200"/>
  </r>
  <r>
    <x v="9"/>
    <x v="2"/>
    <x v="3"/>
    <x v="2"/>
    <n v="62"/>
    <s v="San Antonio"/>
    <n v="62077"/>
    <n v="-40725698"/>
    <n v="-64934194"/>
    <x v="24"/>
    <x v="0"/>
    <x v="0"/>
    <n v="61010"/>
    <n v="2910"/>
    <n v="46560"/>
  </r>
  <r>
    <x v="7"/>
    <x v="3"/>
    <x v="0"/>
    <x v="0"/>
    <n v="6"/>
    <s v="General Pueyrredon"/>
    <n v="6357"/>
    <n v="-3804915"/>
    <n v="-57536848"/>
    <x v="12"/>
    <x v="0"/>
    <x v="0"/>
    <n v="61198"/>
    <n v="2100"/>
    <n v="33600"/>
  </r>
  <r>
    <x v="10"/>
    <x v="2"/>
    <x v="12"/>
    <x v="0"/>
    <n v="6"/>
    <s v="La Costa"/>
    <n v="6420"/>
    <n v="-36342328"/>
    <n v="-56746143"/>
    <x v="23"/>
    <x v="0"/>
    <x v="7"/>
    <n v="61222"/>
    <n v="3900"/>
    <n v="62400"/>
  </r>
  <r>
    <x v="5"/>
    <x v="3"/>
    <x v="13"/>
    <x v="4"/>
    <n v="26"/>
    <s v="Rawson"/>
    <n v="26077"/>
    <n v="-43336741"/>
    <n v="-65061964"/>
    <x v="15"/>
    <x v="2"/>
    <x v="6"/>
    <n v="61335"/>
    <n v="3000"/>
    <n v="48000"/>
  </r>
  <r>
    <x v="5"/>
    <x v="3"/>
    <x v="0"/>
    <x v="0"/>
    <n v="6"/>
    <s v="General Pueyrredon"/>
    <n v="6357"/>
    <n v="-3804915"/>
    <n v="-57536848"/>
    <x v="47"/>
    <x v="0"/>
    <x v="0"/>
    <n v="61693"/>
    <n v="1900"/>
    <n v="30400"/>
  </r>
  <r>
    <x v="6"/>
    <x v="2"/>
    <x v="3"/>
    <x v="2"/>
    <n v="62"/>
    <s v="San Antonio"/>
    <n v="62077"/>
    <n v="-40725698"/>
    <n v="-64934194"/>
    <x v="45"/>
    <x v="0"/>
    <x v="4"/>
    <n v="62624"/>
    <n v="1500"/>
    <n v="24000"/>
  </r>
  <r>
    <x v="6"/>
    <x v="3"/>
    <x v="0"/>
    <x v="0"/>
    <n v="6"/>
    <s v="General Pueyrredon"/>
    <n v="6357"/>
    <n v="-3804915"/>
    <n v="-57536848"/>
    <x v="47"/>
    <x v="0"/>
    <x v="0"/>
    <n v="62700"/>
    <n v="1900"/>
    <n v="30400"/>
  </r>
  <r>
    <x v="9"/>
    <x v="3"/>
    <x v="0"/>
    <x v="0"/>
    <n v="6"/>
    <s v="General Pueyrredon"/>
    <n v="6357"/>
    <n v="-3804915"/>
    <n v="-57536848"/>
    <x v="5"/>
    <x v="0"/>
    <x v="3"/>
    <n v="63131"/>
    <n v="2300"/>
    <n v="36800"/>
  </r>
  <r>
    <x v="4"/>
    <x v="3"/>
    <x v="6"/>
    <x v="0"/>
    <n v="6"/>
    <s v="General Lavalle"/>
    <n v="6336"/>
    <n v="-36398453"/>
    <n v="-56946467"/>
    <x v="34"/>
    <x v="0"/>
    <x v="4"/>
    <n v="63287"/>
    <n v="1800"/>
    <n v="28800"/>
  </r>
  <r>
    <x v="8"/>
    <x v="6"/>
    <x v="5"/>
    <x v="3"/>
    <n v="78"/>
    <s v="Deseado"/>
    <n v="78014"/>
    <n v="-47753106"/>
    <n v="-65911745"/>
    <x v="25"/>
    <x v="1"/>
    <x v="8"/>
    <n v="63371"/>
    <n v="3299"/>
    <n v="52784"/>
  </r>
  <r>
    <x v="0"/>
    <x v="3"/>
    <x v="0"/>
    <x v="0"/>
    <n v="6"/>
    <s v="General Pueyrredon"/>
    <n v="6357"/>
    <n v="-3804915"/>
    <n v="-57536848"/>
    <x v="56"/>
    <x v="0"/>
    <x v="4"/>
    <n v="63421"/>
    <n v="1890"/>
    <n v="30240"/>
  </r>
  <r>
    <x v="0"/>
    <x v="1"/>
    <x v="9"/>
    <x v="4"/>
    <n v="26"/>
    <s v="Biedma"/>
    <n v="26007"/>
    <n v="-42723398"/>
    <n v="-6503362"/>
    <x v="19"/>
    <x v="0"/>
    <x v="0"/>
    <n v="63659"/>
    <n v="1980"/>
    <n v="31680"/>
  </r>
  <r>
    <x v="10"/>
    <x v="2"/>
    <x v="6"/>
    <x v="0"/>
    <n v="6"/>
    <s v="General Lavalle"/>
    <n v="6336"/>
    <n v="-36398453"/>
    <n v="-56946467"/>
    <x v="4"/>
    <x v="0"/>
    <x v="0"/>
    <n v="63758"/>
    <n v="2200"/>
    <n v="35200"/>
  </r>
  <r>
    <x v="4"/>
    <x v="2"/>
    <x v="3"/>
    <x v="2"/>
    <n v="62"/>
    <s v="San Antonio"/>
    <n v="62077"/>
    <n v="-40725698"/>
    <n v="-64934194"/>
    <x v="3"/>
    <x v="0"/>
    <x v="0"/>
    <n v="63844"/>
    <n v="2180"/>
    <n v="34880"/>
  </r>
  <r>
    <x v="6"/>
    <x v="2"/>
    <x v="2"/>
    <x v="0"/>
    <n v="6"/>
    <s v="Necochea"/>
    <n v="6581"/>
    <n v="-38576184"/>
    <n v="-58701949"/>
    <x v="48"/>
    <x v="0"/>
    <x v="0"/>
    <n v="64043"/>
    <n v="3980"/>
    <n v="63680"/>
  </r>
  <r>
    <x v="2"/>
    <x v="3"/>
    <x v="0"/>
    <x v="0"/>
    <n v="6"/>
    <s v="General Pueyrredon"/>
    <n v="6357"/>
    <n v="-3804915"/>
    <n v="-57536848"/>
    <x v="24"/>
    <x v="0"/>
    <x v="0"/>
    <n v="64895"/>
    <n v="2910"/>
    <n v="46560"/>
  </r>
  <r>
    <x v="6"/>
    <x v="2"/>
    <x v="4"/>
    <x v="0"/>
    <n v="6"/>
    <s v="sin especificar"/>
    <n v="6999"/>
    <m/>
    <n v="0"/>
    <x v="12"/>
    <x v="0"/>
    <x v="0"/>
    <n v="65255"/>
    <n v="2100"/>
    <n v="33600"/>
  </r>
  <r>
    <x v="7"/>
    <x v="2"/>
    <x v="2"/>
    <x v="0"/>
    <n v="6"/>
    <s v="Necochea"/>
    <n v="6581"/>
    <n v="-38576184"/>
    <n v="-58701949"/>
    <x v="17"/>
    <x v="0"/>
    <x v="0"/>
    <n v="65590"/>
    <n v="1700"/>
    <n v="27200"/>
  </r>
  <r>
    <x v="5"/>
    <x v="3"/>
    <x v="8"/>
    <x v="3"/>
    <n v="78"/>
    <s v="Deseado"/>
    <n v="78014"/>
    <n v="-46436049"/>
    <n v="-67514904"/>
    <x v="5"/>
    <x v="0"/>
    <x v="3"/>
    <n v="66136"/>
    <n v="2300"/>
    <n v="36800"/>
  </r>
  <r>
    <x v="7"/>
    <x v="2"/>
    <x v="6"/>
    <x v="0"/>
    <n v="6"/>
    <s v="General Lavalle"/>
    <n v="6336"/>
    <n v="-36398453"/>
    <n v="-56946467"/>
    <x v="36"/>
    <x v="1"/>
    <x v="0"/>
    <n v="67332"/>
    <n v="1800"/>
    <n v="28800"/>
  </r>
  <r>
    <x v="0"/>
    <x v="2"/>
    <x v="4"/>
    <x v="0"/>
    <n v="6"/>
    <s v="sin especificar"/>
    <n v="6999"/>
    <m/>
    <n v="0"/>
    <x v="45"/>
    <x v="0"/>
    <x v="4"/>
    <n v="67485"/>
    <n v="1500"/>
    <n v="24000"/>
  </r>
  <r>
    <x v="6"/>
    <x v="0"/>
    <x v="0"/>
    <x v="0"/>
    <n v="6"/>
    <s v="General Pueyrredon"/>
    <n v="6357"/>
    <n v="-3804915"/>
    <n v="-57536848"/>
    <x v="5"/>
    <x v="0"/>
    <x v="3"/>
    <n v="67649"/>
    <n v="2300"/>
    <n v="36800"/>
  </r>
  <r>
    <x v="6"/>
    <x v="2"/>
    <x v="0"/>
    <x v="0"/>
    <n v="6"/>
    <s v="General Pueyrredon"/>
    <n v="6357"/>
    <n v="-3804915"/>
    <n v="-57536848"/>
    <x v="17"/>
    <x v="0"/>
    <x v="0"/>
    <n v="68450"/>
    <n v="1700"/>
    <n v="27200"/>
  </r>
  <r>
    <x v="1"/>
    <x v="3"/>
    <x v="0"/>
    <x v="0"/>
    <n v="6"/>
    <s v="General Pueyrredon"/>
    <n v="6357"/>
    <n v="-3804915"/>
    <n v="-57536848"/>
    <x v="33"/>
    <x v="2"/>
    <x v="0"/>
    <n v="68579"/>
    <n v="4300"/>
    <n v="68800"/>
  </r>
  <r>
    <x v="3"/>
    <x v="5"/>
    <x v="9"/>
    <x v="4"/>
    <n v="26"/>
    <s v="Biedma"/>
    <n v="26007"/>
    <n v="-42723398"/>
    <n v="-6503362"/>
    <x v="5"/>
    <x v="0"/>
    <x v="3"/>
    <n v="69069"/>
    <n v="2300"/>
    <n v="36800"/>
  </r>
  <r>
    <x v="6"/>
    <x v="2"/>
    <x v="4"/>
    <x v="0"/>
    <n v="6"/>
    <s v="sin especificar"/>
    <n v="6999"/>
    <m/>
    <n v="0"/>
    <x v="41"/>
    <x v="0"/>
    <x v="4"/>
    <n v="69433"/>
    <n v="2100"/>
    <n v="33600"/>
  </r>
  <r>
    <x v="4"/>
    <x v="3"/>
    <x v="0"/>
    <x v="0"/>
    <n v="6"/>
    <s v="General Pueyrredon"/>
    <n v="6357"/>
    <n v="-3804915"/>
    <n v="-57536848"/>
    <x v="59"/>
    <x v="0"/>
    <x v="4"/>
    <n v="69434"/>
    <n v="2100"/>
    <n v="33600"/>
  </r>
  <r>
    <x v="2"/>
    <x v="2"/>
    <x v="0"/>
    <x v="0"/>
    <n v="6"/>
    <s v="General Pueyrredon"/>
    <n v="6357"/>
    <n v="-3804915"/>
    <n v="-57536848"/>
    <x v="33"/>
    <x v="2"/>
    <x v="0"/>
    <n v="70174"/>
    <n v="4300"/>
    <n v="68800"/>
  </r>
  <r>
    <x v="7"/>
    <x v="2"/>
    <x v="2"/>
    <x v="0"/>
    <n v="6"/>
    <s v="Necochea"/>
    <n v="6581"/>
    <n v="-38576184"/>
    <n v="-58701949"/>
    <x v="47"/>
    <x v="0"/>
    <x v="0"/>
    <n v="70264"/>
    <n v="1900"/>
    <n v="30400"/>
  </r>
  <r>
    <x v="2"/>
    <x v="2"/>
    <x v="13"/>
    <x v="4"/>
    <n v="26"/>
    <s v="Rawson"/>
    <n v="26077"/>
    <n v="-43336741"/>
    <n v="-65061964"/>
    <x v="9"/>
    <x v="0"/>
    <x v="4"/>
    <n v="70317"/>
    <n v="2500"/>
    <n v="40000"/>
  </r>
  <r>
    <x v="0"/>
    <x v="1"/>
    <x v="0"/>
    <x v="0"/>
    <n v="6"/>
    <s v="General Pueyrredon"/>
    <n v="6357"/>
    <n v="-3804915"/>
    <n v="-57536848"/>
    <x v="10"/>
    <x v="0"/>
    <x v="0"/>
    <n v="71524"/>
    <n v="2100"/>
    <n v="33600"/>
  </r>
  <r>
    <x v="10"/>
    <x v="3"/>
    <x v="0"/>
    <x v="0"/>
    <n v="6"/>
    <s v="General Pueyrredon"/>
    <n v="6357"/>
    <n v="-3804915"/>
    <n v="-57536848"/>
    <x v="29"/>
    <x v="0"/>
    <x v="0"/>
    <n v="71727"/>
    <n v="2500"/>
    <n v="40000"/>
  </r>
  <r>
    <x v="6"/>
    <x v="2"/>
    <x v="2"/>
    <x v="0"/>
    <n v="6"/>
    <s v="Necochea"/>
    <n v="6581"/>
    <n v="-38576184"/>
    <n v="-58701949"/>
    <x v="4"/>
    <x v="0"/>
    <x v="0"/>
    <n v="71822"/>
    <n v="2200"/>
    <n v="35200"/>
  </r>
  <r>
    <x v="2"/>
    <x v="3"/>
    <x v="6"/>
    <x v="0"/>
    <n v="6"/>
    <s v="General Lavalle"/>
    <n v="6336"/>
    <n v="-36398453"/>
    <n v="-56946467"/>
    <x v="8"/>
    <x v="0"/>
    <x v="0"/>
    <n v="72020"/>
    <n v="1500"/>
    <n v="24000"/>
  </r>
  <r>
    <x v="9"/>
    <x v="3"/>
    <x v="0"/>
    <x v="0"/>
    <n v="6"/>
    <s v="General Pueyrredon"/>
    <n v="6357"/>
    <n v="-3804915"/>
    <n v="-57536848"/>
    <x v="7"/>
    <x v="0"/>
    <x v="0"/>
    <n v="72449"/>
    <n v="1900"/>
    <n v="30400"/>
  </r>
  <r>
    <x v="5"/>
    <x v="3"/>
    <x v="0"/>
    <x v="0"/>
    <n v="6"/>
    <s v="General Pueyrredon"/>
    <n v="6357"/>
    <n v="-3804915"/>
    <n v="-57536848"/>
    <x v="14"/>
    <x v="0"/>
    <x v="0"/>
    <n v="72858"/>
    <n v="2900"/>
    <n v="46400"/>
  </r>
  <r>
    <x v="8"/>
    <x v="3"/>
    <x v="6"/>
    <x v="0"/>
    <n v="6"/>
    <s v="General Lavalle"/>
    <n v="6336"/>
    <n v="-36398453"/>
    <n v="-56946467"/>
    <x v="41"/>
    <x v="0"/>
    <x v="4"/>
    <n v="73538"/>
    <n v="2100"/>
    <n v="33600"/>
  </r>
  <r>
    <x v="8"/>
    <x v="3"/>
    <x v="6"/>
    <x v="0"/>
    <n v="6"/>
    <s v="General Lavalle"/>
    <n v="6336"/>
    <n v="-36398453"/>
    <n v="-56946467"/>
    <x v="23"/>
    <x v="0"/>
    <x v="7"/>
    <n v="73717"/>
    <n v="3900"/>
    <n v="62400"/>
  </r>
  <r>
    <x v="9"/>
    <x v="3"/>
    <x v="0"/>
    <x v="0"/>
    <n v="6"/>
    <s v="General Pueyrredon"/>
    <n v="6357"/>
    <n v="-3804915"/>
    <n v="-57536848"/>
    <x v="54"/>
    <x v="0"/>
    <x v="11"/>
    <n v="74687"/>
    <n v="3500"/>
    <n v="56000"/>
  </r>
  <r>
    <x v="8"/>
    <x v="3"/>
    <x v="0"/>
    <x v="0"/>
    <n v="6"/>
    <s v="General Pueyrredon"/>
    <n v="6357"/>
    <n v="-3804915"/>
    <n v="-57536848"/>
    <x v="7"/>
    <x v="0"/>
    <x v="0"/>
    <n v="75473"/>
    <n v="1900"/>
    <n v="30400"/>
  </r>
  <r>
    <x v="7"/>
    <x v="2"/>
    <x v="6"/>
    <x v="0"/>
    <n v="6"/>
    <s v="General Lavalle"/>
    <n v="6336"/>
    <n v="-36398453"/>
    <n v="-56946467"/>
    <x v="47"/>
    <x v="0"/>
    <x v="0"/>
    <n v="75615"/>
    <n v="1900"/>
    <n v="30400"/>
  </r>
  <r>
    <x v="7"/>
    <x v="1"/>
    <x v="9"/>
    <x v="4"/>
    <n v="26"/>
    <s v="Biedma"/>
    <n v="26007"/>
    <n v="-42723398"/>
    <n v="-6503362"/>
    <x v="37"/>
    <x v="1"/>
    <x v="0"/>
    <n v="76598"/>
    <n v="3150"/>
    <n v="50400"/>
  </r>
  <r>
    <x v="2"/>
    <x v="1"/>
    <x v="1"/>
    <x v="1"/>
    <n v="94"/>
    <s v="Ushuaia"/>
    <n v="94015"/>
    <n v="-54808106"/>
    <n v="-68304301"/>
    <x v="8"/>
    <x v="0"/>
    <x v="0"/>
    <n v="77493"/>
    <n v="1500"/>
    <n v="24000"/>
  </r>
  <r>
    <x v="2"/>
    <x v="3"/>
    <x v="0"/>
    <x v="0"/>
    <n v="6"/>
    <s v="General Pueyrredon"/>
    <n v="6357"/>
    <n v="-3804915"/>
    <n v="-57536848"/>
    <x v="3"/>
    <x v="0"/>
    <x v="0"/>
    <n v="78282"/>
    <n v="2180"/>
    <n v="34880"/>
  </r>
  <r>
    <x v="5"/>
    <x v="6"/>
    <x v="9"/>
    <x v="4"/>
    <n v="26"/>
    <s v="Biedma"/>
    <n v="26007"/>
    <n v="-42723398"/>
    <n v="-6503362"/>
    <x v="25"/>
    <x v="1"/>
    <x v="8"/>
    <n v="78542"/>
    <n v="3299"/>
    <n v="52784"/>
  </r>
  <r>
    <x v="1"/>
    <x v="6"/>
    <x v="9"/>
    <x v="4"/>
    <n v="26"/>
    <s v="Biedma"/>
    <n v="26007"/>
    <n v="-42723398"/>
    <n v="-6503362"/>
    <x v="25"/>
    <x v="1"/>
    <x v="8"/>
    <n v="78670"/>
    <n v="3299"/>
    <n v="52784"/>
  </r>
  <r>
    <x v="2"/>
    <x v="2"/>
    <x v="0"/>
    <x v="0"/>
    <n v="6"/>
    <s v="General Pueyrredon"/>
    <n v="6357"/>
    <n v="-3804915"/>
    <n v="-57536848"/>
    <x v="0"/>
    <x v="0"/>
    <x v="0"/>
    <n v="79688"/>
    <n v="1890"/>
    <n v="30240"/>
  </r>
  <r>
    <x v="2"/>
    <x v="0"/>
    <x v="0"/>
    <x v="0"/>
    <n v="6"/>
    <s v="General Pueyrredon"/>
    <n v="6357"/>
    <n v="-3804915"/>
    <n v="-57536848"/>
    <x v="11"/>
    <x v="0"/>
    <x v="0"/>
    <n v="80701"/>
    <n v="1599"/>
    <n v="25584"/>
  </r>
  <r>
    <x v="6"/>
    <x v="2"/>
    <x v="0"/>
    <x v="0"/>
    <n v="6"/>
    <s v="General Pueyrredon"/>
    <n v="6357"/>
    <n v="-3804915"/>
    <n v="-57536848"/>
    <x v="0"/>
    <x v="0"/>
    <x v="0"/>
    <n v="80838"/>
    <n v="1890"/>
    <n v="30240"/>
  </r>
  <r>
    <x v="9"/>
    <x v="3"/>
    <x v="0"/>
    <x v="0"/>
    <n v="6"/>
    <s v="General Pueyrredon"/>
    <n v="6357"/>
    <n v="-3804915"/>
    <n v="-57536848"/>
    <x v="25"/>
    <x v="1"/>
    <x v="8"/>
    <n v="81341"/>
    <n v="3299"/>
    <n v="52784"/>
  </r>
  <r>
    <x v="0"/>
    <x v="3"/>
    <x v="0"/>
    <x v="0"/>
    <n v="6"/>
    <s v="General Pueyrredon"/>
    <n v="6357"/>
    <n v="-3804915"/>
    <n v="-57536848"/>
    <x v="38"/>
    <x v="0"/>
    <x v="0"/>
    <n v="81542"/>
    <n v="3000"/>
    <n v="48000"/>
  </r>
  <r>
    <x v="4"/>
    <x v="1"/>
    <x v="5"/>
    <x v="3"/>
    <n v="78"/>
    <s v="Deseado"/>
    <n v="78014"/>
    <n v="-47753106"/>
    <n v="-65911745"/>
    <x v="26"/>
    <x v="0"/>
    <x v="9"/>
    <n v="82036"/>
    <n v="2000"/>
    <n v="32000"/>
  </r>
  <r>
    <x v="10"/>
    <x v="3"/>
    <x v="0"/>
    <x v="0"/>
    <n v="6"/>
    <s v="General Pueyrredon"/>
    <n v="6357"/>
    <n v="-3804915"/>
    <n v="-57536848"/>
    <x v="10"/>
    <x v="0"/>
    <x v="0"/>
    <n v="84101"/>
    <n v="2100"/>
    <n v="33600"/>
  </r>
  <r>
    <x v="6"/>
    <x v="3"/>
    <x v="0"/>
    <x v="0"/>
    <n v="6"/>
    <s v="General Pueyrredon"/>
    <n v="6357"/>
    <n v="-3804915"/>
    <n v="-57536848"/>
    <x v="9"/>
    <x v="0"/>
    <x v="4"/>
    <n v="84548"/>
    <n v="2500"/>
    <n v="40000"/>
  </r>
  <r>
    <x v="8"/>
    <x v="2"/>
    <x v="0"/>
    <x v="0"/>
    <n v="6"/>
    <s v="General Pueyrredon"/>
    <n v="6357"/>
    <n v="-3804915"/>
    <n v="-57536848"/>
    <x v="0"/>
    <x v="0"/>
    <x v="0"/>
    <n v="86394"/>
    <n v="1890"/>
    <n v="30240"/>
  </r>
  <r>
    <x v="10"/>
    <x v="3"/>
    <x v="0"/>
    <x v="0"/>
    <n v="6"/>
    <s v="General Pueyrredon"/>
    <n v="6357"/>
    <n v="-3804915"/>
    <n v="-57536848"/>
    <x v="38"/>
    <x v="0"/>
    <x v="0"/>
    <n v="86986"/>
    <n v="3000"/>
    <n v="48000"/>
  </r>
  <r>
    <x v="6"/>
    <x v="0"/>
    <x v="0"/>
    <x v="0"/>
    <n v="6"/>
    <s v="General Pueyrredon"/>
    <n v="6357"/>
    <n v="-3804915"/>
    <n v="-57536848"/>
    <x v="25"/>
    <x v="1"/>
    <x v="8"/>
    <n v="87690"/>
    <n v="3299"/>
    <n v="52784"/>
  </r>
  <r>
    <x v="10"/>
    <x v="3"/>
    <x v="6"/>
    <x v="0"/>
    <n v="6"/>
    <s v="General Lavalle"/>
    <n v="6336"/>
    <n v="-36398453"/>
    <n v="-56946467"/>
    <x v="32"/>
    <x v="0"/>
    <x v="4"/>
    <n v="87805"/>
    <n v="2500"/>
    <n v="40000"/>
  </r>
  <r>
    <x v="1"/>
    <x v="3"/>
    <x v="0"/>
    <x v="0"/>
    <n v="6"/>
    <s v="General Pueyrredon"/>
    <n v="6357"/>
    <n v="-3804915"/>
    <n v="-57536848"/>
    <x v="3"/>
    <x v="0"/>
    <x v="0"/>
    <n v="88251"/>
    <n v="2180"/>
    <n v="34880"/>
  </r>
  <r>
    <x v="7"/>
    <x v="2"/>
    <x v="12"/>
    <x v="0"/>
    <n v="6"/>
    <s v="La Costa"/>
    <n v="6420"/>
    <n v="-36342328"/>
    <n v="-56746143"/>
    <x v="12"/>
    <x v="0"/>
    <x v="0"/>
    <n v="88380"/>
    <n v="2100"/>
    <n v="33600"/>
  </r>
  <r>
    <x v="7"/>
    <x v="3"/>
    <x v="0"/>
    <x v="0"/>
    <n v="6"/>
    <s v="General Pueyrredon"/>
    <n v="6357"/>
    <n v="-3804915"/>
    <n v="-57536848"/>
    <x v="10"/>
    <x v="0"/>
    <x v="0"/>
    <n v="88489"/>
    <n v="2100"/>
    <n v="33600"/>
  </r>
  <r>
    <x v="0"/>
    <x v="2"/>
    <x v="4"/>
    <x v="0"/>
    <n v="6"/>
    <s v="sin especificar"/>
    <n v="6999"/>
    <m/>
    <n v="0"/>
    <x v="9"/>
    <x v="0"/>
    <x v="4"/>
    <n v="88848"/>
    <n v="2500"/>
    <n v="40000"/>
  </r>
  <r>
    <x v="9"/>
    <x v="3"/>
    <x v="0"/>
    <x v="0"/>
    <n v="6"/>
    <s v="General Pueyrredon"/>
    <n v="6357"/>
    <n v="-3804915"/>
    <n v="-57536848"/>
    <x v="26"/>
    <x v="0"/>
    <x v="9"/>
    <n v="89962"/>
    <n v="2000"/>
    <n v="32000"/>
  </r>
  <r>
    <x v="1"/>
    <x v="3"/>
    <x v="0"/>
    <x v="0"/>
    <n v="6"/>
    <s v="General Pueyrredon"/>
    <n v="6357"/>
    <n v="-3804915"/>
    <n v="-57536848"/>
    <x v="26"/>
    <x v="0"/>
    <x v="9"/>
    <n v="91000"/>
    <n v="2000"/>
    <n v="32000"/>
  </r>
  <r>
    <x v="1"/>
    <x v="2"/>
    <x v="0"/>
    <x v="0"/>
    <n v="6"/>
    <s v="General Pueyrredon"/>
    <n v="6357"/>
    <n v="-3804915"/>
    <n v="-57536848"/>
    <x v="29"/>
    <x v="0"/>
    <x v="0"/>
    <n v="91092"/>
    <n v="2500"/>
    <n v="40000"/>
  </r>
  <r>
    <x v="8"/>
    <x v="2"/>
    <x v="0"/>
    <x v="0"/>
    <n v="6"/>
    <s v="General Pueyrredon"/>
    <n v="6357"/>
    <n v="-3804915"/>
    <n v="-57536848"/>
    <x v="34"/>
    <x v="0"/>
    <x v="4"/>
    <n v="91672"/>
    <n v="1800"/>
    <n v="28800"/>
  </r>
  <r>
    <x v="4"/>
    <x v="2"/>
    <x v="6"/>
    <x v="0"/>
    <n v="6"/>
    <s v="General Lavalle"/>
    <n v="6336"/>
    <n v="-36398453"/>
    <n v="-56946467"/>
    <x v="0"/>
    <x v="0"/>
    <x v="0"/>
    <n v="91809"/>
    <n v="1890"/>
    <n v="30240"/>
  </r>
  <r>
    <x v="8"/>
    <x v="2"/>
    <x v="0"/>
    <x v="0"/>
    <n v="6"/>
    <s v="General Pueyrredon"/>
    <n v="6357"/>
    <n v="-3804915"/>
    <n v="-57536848"/>
    <x v="67"/>
    <x v="1"/>
    <x v="0"/>
    <n v="91848"/>
    <n v="4200"/>
    <n v="67200"/>
  </r>
  <r>
    <x v="1"/>
    <x v="3"/>
    <x v="9"/>
    <x v="4"/>
    <n v="26"/>
    <s v="Biedma"/>
    <n v="26007"/>
    <n v="-42723398"/>
    <n v="-6503362"/>
    <x v="43"/>
    <x v="0"/>
    <x v="0"/>
    <n v="92473"/>
    <n v="4500"/>
    <n v="72000"/>
  </r>
  <r>
    <x v="2"/>
    <x v="3"/>
    <x v="0"/>
    <x v="0"/>
    <n v="6"/>
    <s v="General Pueyrredon"/>
    <n v="6357"/>
    <n v="-3804915"/>
    <n v="-57536848"/>
    <x v="34"/>
    <x v="0"/>
    <x v="4"/>
    <n v="92576"/>
    <n v="1800"/>
    <n v="28800"/>
  </r>
  <r>
    <x v="0"/>
    <x v="2"/>
    <x v="4"/>
    <x v="0"/>
    <n v="6"/>
    <s v="sin especificar"/>
    <n v="6999"/>
    <m/>
    <n v="0"/>
    <x v="0"/>
    <x v="0"/>
    <x v="0"/>
    <n v="92606"/>
    <n v="1890"/>
    <n v="30240"/>
  </r>
  <r>
    <x v="9"/>
    <x v="3"/>
    <x v="0"/>
    <x v="0"/>
    <n v="6"/>
    <s v="General Pueyrredon"/>
    <n v="6357"/>
    <n v="-3804915"/>
    <n v="-57536848"/>
    <x v="37"/>
    <x v="1"/>
    <x v="0"/>
    <n v="93399"/>
    <n v="3150"/>
    <n v="50400"/>
  </r>
  <r>
    <x v="7"/>
    <x v="3"/>
    <x v="0"/>
    <x v="0"/>
    <n v="6"/>
    <s v="General Pueyrredon"/>
    <n v="6357"/>
    <n v="-3804915"/>
    <n v="-57536848"/>
    <x v="43"/>
    <x v="0"/>
    <x v="0"/>
    <n v="93788"/>
    <n v="4500"/>
    <n v="72000"/>
  </r>
  <r>
    <x v="10"/>
    <x v="2"/>
    <x v="6"/>
    <x v="0"/>
    <n v="6"/>
    <s v="General Lavalle"/>
    <n v="6336"/>
    <n v="-36398453"/>
    <n v="-56946467"/>
    <x v="51"/>
    <x v="0"/>
    <x v="4"/>
    <n v="95561"/>
    <n v="2300"/>
    <n v="36800"/>
  </r>
  <r>
    <x v="10"/>
    <x v="3"/>
    <x v="0"/>
    <x v="0"/>
    <n v="6"/>
    <s v="General Pueyrredon"/>
    <n v="6357"/>
    <n v="-3804915"/>
    <n v="-57536848"/>
    <x v="56"/>
    <x v="0"/>
    <x v="4"/>
    <n v="95603"/>
    <n v="1890"/>
    <n v="30240"/>
  </r>
  <r>
    <x v="6"/>
    <x v="1"/>
    <x v="0"/>
    <x v="0"/>
    <n v="6"/>
    <s v="General Pueyrredon"/>
    <n v="6357"/>
    <n v="-3804915"/>
    <n v="-57536848"/>
    <x v="25"/>
    <x v="1"/>
    <x v="8"/>
    <n v="95628"/>
    <n v="3299"/>
    <n v="52784"/>
  </r>
  <r>
    <x v="7"/>
    <x v="0"/>
    <x v="0"/>
    <x v="0"/>
    <n v="6"/>
    <s v="General Pueyrredon"/>
    <n v="6357"/>
    <n v="-3804915"/>
    <n v="-57536848"/>
    <x v="5"/>
    <x v="0"/>
    <x v="3"/>
    <n v="95732"/>
    <n v="2300"/>
    <n v="36800"/>
  </r>
  <r>
    <x v="8"/>
    <x v="3"/>
    <x v="0"/>
    <x v="0"/>
    <n v="6"/>
    <s v="General Pueyrredon"/>
    <n v="6357"/>
    <n v="-3804915"/>
    <n v="-57536848"/>
    <x v="24"/>
    <x v="0"/>
    <x v="0"/>
    <n v="96233"/>
    <n v="2910"/>
    <n v="46560"/>
  </r>
  <r>
    <x v="9"/>
    <x v="0"/>
    <x v="0"/>
    <x v="0"/>
    <n v="6"/>
    <s v="General Pueyrredon"/>
    <n v="6357"/>
    <n v="-3804915"/>
    <n v="-57536848"/>
    <x v="28"/>
    <x v="0"/>
    <x v="0"/>
    <n v="96628"/>
    <n v="2200"/>
    <n v="35200"/>
  </r>
  <r>
    <x v="7"/>
    <x v="3"/>
    <x v="0"/>
    <x v="0"/>
    <n v="6"/>
    <s v="General Pueyrredon"/>
    <n v="6357"/>
    <n v="-3804915"/>
    <n v="-57536848"/>
    <x v="32"/>
    <x v="0"/>
    <x v="4"/>
    <n v="96669"/>
    <n v="2500"/>
    <n v="40000"/>
  </r>
  <r>
    <x v="0"/>
    <x v="0"/>
    <x v="0"/>
    <x v="0"/>
    <n v="6"/>
    <s v="General Pueyrredon"/>
    <n v="6357"/>
    <n v="-3804915"/>
    <n v="-57536848"/>
    <x v="21"/>
    <x v="0"/>
    <x v="0"/>
    <n v="98509"/>
    <n v="2800"/>
    <n v="44800"/>
  </r>
  <r>
    <x v="6"/>
    <x v="2"/>
    <x v="0"/>
    <x v="0"/>
    <n v="6"/>
    <s v="General Pueyrredon"/>
    <n v="6357"/>
    <n v="-3804915"/>
    <n v="-57536848"/>
    <x v="40"/>
    <x v="0"/>
    <x v="0"/>
    <n v="98987"/>
    <n v="2200"/>
    <n v="35200"/>
  </r>
  <r>
    <x v="7"/>
    <x v="2"/>
    <x v="4"/>
    <x v="0"/>
    <n v="6"/>
    <s v="sin especificar"/>
    <n v="6999"/>
    <m/>
    <n v="0"/>
    <x v="23"/>
    <x v="0"/>
    <x v="7"/>
    <n v="99440"/>
    <n v="3900"/>
    <n v="62400"/>
  </r>
  <r>
    <x v="9"/>
    <x v="1"/>
    <x v="9"/>
    <x v="4"/>
    <n v="26"/>
    <s v="Biedma"/>
    <n v="26007"/>
    <n v="-42723398"/>
    <n v="-6503362"/>
    <x v="39"/>
    <x v="0"/>
    <x v="10"/>
    <n v="99683"/>
    <n v="2000"/>
    <n v="32000"/>
  </r>
  <r>
    <x v="7"/>
    <x v="0"/>
    <x v="0"/>
    <x v="0"/>
    <n v="6"/>
    <s v="General Pueyrredon"/>
    <n v="6357"/>
    <n v="-3804915"/>
    <n v="-57536848"/>
    <x v="19"/>
    <x v="0"/>
    <x v="0"/>
    <n v="101033"/>
    <n v="1980"/>
    <n v="31680"/>
  </r>
  <r>
    <x v="2"/>
    <x v="3"/>
    <x v="6"/>
    <x v="0"/>
    <n v="6"/>
    <s v="General Lavalle"/>
    <n v="6336"/>
    <n v="-36398453"/>
    <n v="-56946467"/>
    <x v="47"/>
    <x v="0"/>
    <x v="0"/>
    <n v="101041"/>
    <n v="1900"/>
    <n v="30400"/>
  </r>
  <r>
    <x v="1"/>
    <x v="6"/>
    <x v="8"/>
    <x v="3"/>
    <n v="78"/>
    <s v="Deseado"/>
    <n v="78014"/>
    <n v="-46436049"/>
    <n v="-67514904"/>
    <x v="25"/>
    <x v="1"/>
    <x v="8"/>
    <n v="101156"/>
    <n v="3299"/>
    <n v="52784"/>
  </r>
  <r>
    <x v="9"/>
    <x v="3"/>
    <x v="0"/>
    <x v="0"/>
    <n v="6"/>
    <s v="General Pueyrredon"/>
    <n v="6357"/>
    <n v="-3804915"/>
    <n v="-57536848"/>
    <x v="34"/>
    <x v="0"/>
    <x v="4"/>
    <n v="102026"/>
    <n v="1800"/>
    <n v="28800"/>
  </r>
  <r>
    <x v="10"/>
    <x v="5"/>
    <x v="8"/>
    <x v="3"/>
    <n v="78"/>
    <s v="Deseado"/>
    <n v="78014"/>
    <n v="-46436049"/>
    <n v="-67514904"/>
    <x v="15"/>
    <x v="2"/>
    <x v="6"/>
    <n v="102059"/>
    <n v="3000"/>
    <n v="48000"/>
  </r>
  <r>
    <x v="7"/>
    <x v="2"/>
    <x v="0"/>
    <x v="0"/>
    <n v="6"/>
    <s v="General Pueyrredon"/>
    <n v="6357"/>
    <n v="-3804915"/>
    <n v="-57536848"/>
    <x v="10"/>
    <x v="0"/>
    <x v="0"/>
    <n v="102091"/>
    <n v="2100"/>
    <n v="33600"/>
  </r>
  <r>
    <x v="6"/>
    <x v="3"/>
    <x v="17"/>
    <x v="4"/>
    <n v="26"/>
    <s v="Escalante"/>
    <n v="26021"/>
    <n v="-45748762"/>
    <n v="-67377537"/>
    <x v="5"/>
    <x v="0"/>
    <x v="3"/>
    <n v="102708"/>
    <n v="2300"/>
    <n v="36800"/>
  </r>
  <r>
    <x v="5"/>
    <x v="3"/>
    <x v="0"/>
    <x v="0"/>
    <n v="6"/>
    <s v="General Pueyrredon"/>
    <n v="6357"/>
    <n v="-3804915"/>
    <n v="-57536848"/>
    <x v="59"/>
    <x v="0"/>
    <x v="4"/>
    <n v="103119"/>
    <n v="2100"/>
    <n v="33600"/>
  </r>
  <r>
    <x v="0"/>
    <x v="2"/>
    <x v="0"/>
    <x v="0"/>
    <n v="6"/>
    <s v="General Pueyrredon"/>
    <n v="6357"/>
    <n v="-3804915"/>
    <n v="-57536848"/>
    <x v="3"/>
    <x v="0"/>
    <x v="0"/>
    <n v="103200"/>
    <n v="2180"/>
    <n v="34880"/>
  </r>
  <r>
    <x v="10"/>
    <x v="3"/>
    <x v="0"/>
    <x v="0"/>
    <n v="6"/>
    <s v="General Pueyrredon"/>
    <n v="6357"/>
    <n v="-3804915"/>
    <n v="-57536848"/>
    <x v="50"/>
    <x v="0"/>
    <x v="4"/>
    <n v="104159"/>
    <n v="2900"/>
    <n v="46400"/>
  </r>
  <r>
    <x v="1"/>
    <x v="3"/>
    <x v="0"/>
    <x v="0"/>
    <n v="6"/>
    <s v="General Pueyrredon"/>
    <n v="6357"/>
    <n v="-3804915"/>
    <n v="-57536848"/>
    <x v="36"/>
    <x v="1"/>
    <x v="0"/>
    <n v="104775"/>
    <n v="1800"/>
    <n v="28800"/>
  </r>
  <r>
    <x v="2"/>
    <x v="2"/>
    <x v="0"/>
    <x v="0"/>
    <n v="6"/>
    <s v="General Pueyrredon"/>
    <n v="6357"/>
    <n v="-3804915"/>
    <n v="-57536848"/>
    <x v="7"/>
    <x v="0"/>
    <x v="0"/>
    <n v="106706"/>
    <n v="1900"/>
    <n v="30400"/>
  </r>
  <r>
    <x v="1"/>
    <x v="3"/>
    <x v="0"/>
    <x v="0"/>
    <n v="6"/>
    <s v="General Pueyrredon"/>
    <n v="6357"/>
    <n v="-3804915"/>
    <n v="-57536848"/>
    <x v="49"/>
    <x v="0"/>
    <x v="0"/>
    <n v="107150"/>
    <n v="2100"/>
    <n v="33600"/>
  </r>
  <r>
    <x v="6"/>
    <x v="1"/>
    <x v="0"/>
    <x v="0"/>
    <n v="6"/>
    <s v="General Pueyrredon"/>
    <n v="6357"/>
    <n v="-3804915"/>
    <n v="-57536848"/>
    <x v="6"/>
    <x v="0"/>
    <x v="0"/>
    <n v="107268"/>
    <n v="2900"/>
    <n v="46400"/>
  </r>
  <r>
    <x v="8"/>
    <x v="1"/>
    <x v="0"/>
    <x v="0"/>
    <n v="6"/>
    <s v="General Pueyrredon"/>
    <n v="6357"/>
    <n v="-3804915"/>
    <n v="-57536848"/>
    <x v="26"/>
    <x v="0"/>
    <x v="9"/>
    <n v="108306"/>
    <n v="2000"/>
    <n v="32000"/>
  </r>
  <r>
    <x v="7"/>
    <x v="5"/>
    <x v="0"/>
    <x v="0"/>
    <n v="6"/>
    <s v="General Pueyrredon"/>
    <n v="6357"/>
    <n v="-3804915"/>
    <n v="-57536848"/>
    <x v="15"/>
    <x v="2"/>
    <x v="6"/>
    <n v="108544"/>
    <n v="3000"/>
    <n v="48000"/>
  </r>
  <r>
    <x v="7"/>
    <x v="3"/>
    <x v="0"/>
    <x v="0"/>
    <n v="6"/>
    <s v="General Pueyrredon"/>
    <n v="6357"/>
    <n v="-3804915"/>
    <n v="-57536848"/>
    <x v="56"/>
    <x v="0"/>
    <x v="4"/>
    <n v="109021"/>
    <n v="1890"/>
    <n v="30240"/>
  </r>
  <r>
    <x v="4"/>
    <x v="3"/>
    <x v="14"/>
    <x v="4"/>
    <n v="26"/>
    <s v="Escalante"/>
    <n v="26021"/>
    <n v="-45862528"/>
    <n v="-6746664"/>
    <x v="24"/>
    <x v="0"/>
    <x v="0"/>
    <n v="109137"/>
    <n v="2910"/>
    <n v="46560"/>
  </r>
  <r>
    <x v="6"/>
    <x v="1"/>
    <x v="0"/>
    <x v="0"/>
    <n v="6"/>
    <s v="General Pueyrredon"/>
    <n v="6357"/>
    <n v="-3804915"/>
    <n v="-57536848"/>
    <x v="28"/>
    <x v="0"/>
    <x v="0"/>
    <n v="109662"/>
    <n v="2200"/>
    <n v="35200"/>
  </r>
  <r>
    <x v="4"/>
    <x v="2"/>
    <x v="2"/>
    <x v="0"/>
    <n v="6"/>
    <s v="Necochea"/>
    <n v="6581"/>
    <n v="-38576184"/>
    <n v="-58701949"/>
    <x v="17"/>
    <x v="0"/>
    <x v="0"/>
    <n v="109830"/>
    <n v="1700"/>
    <n v="27200"/>
  </r>
  <r>
    <x v="8"/>
    <x v="3"/>
    <x v="0"/>
    <x v="0"/>
    <n v="6"/>
    <s v="General Pueyrredon"/>
    <n v="6357"/>
    <n v="-3804915"/>
    <n v="-57536848"/>
    <x v="0"/>
    <x v="0"/>
    <x v="0"/>
    <n v="110115"/>
    <n v="1890"/>
    <n v="30240"/>
  </r>
  <r>
    <x v="3"/>
    <x v="5"/>
    <x v="0"/>
    <x v="0"/>
    <n v="6"/>
    <s v="General Pueyrredon"/>
    <n v="6357"/>
    <n v="-3804915"/>
    <n v="-57536848"/>
    <x v="15"/>
    <x v="2"/>
    <x v="6"/>
    <n v="110365"/>
    <n v="3000"/>
    <n v="48000"/>
  </r>
  <r>
    <x v="8"/>
    <x v="3"/>
    <x v="6"/>
    <x v="0"/>
    <n v="6"/>
    <s v="General Lavalle"/>
    <n v="6336"/>
    <n v="-36398453"/>
    <n v="-56946467"/>
    <x v="31"/>
    <x v="0"/>
    <x v="4"/>
    <n v="112321"/>
    <n v="2000"/>
    <n v="32000"/>
  </r>
  <r>
    <x v="5"/>
    <x v="3"/>
    <x v="0"/>
    <x v="0"/>
    <n v="6"/>
    <s v="General Pueyrredon"/>
    <n v="6357"/>
    <n v="-3804915"/>
    <n v="-57536848"/>
    <x v="17"/>
    <x v="0"/>
    <x v="0"/>
    <n v="112424"/>
    <n v="1700"/>
    <n v="27200"/>
  </r>
  <r>
    <x v="3"/>
    <x v="3"/>
    <x v="0"/>
    <x v="0"/>
    <n v="6"/>
    <s v="General Pueyrredon"/>
    <n v="6357"/>
    <n v="-3804915"/>
    <n v="-57536848"/>
    <x v="17"/>
    <x v="0"/>
    <x v="0"/>
    <n v="114047"/>
    <n v="1700"/>
    <n v="27200"/>
  </r>
  <r>
    <x v="6"/>
    <x v="2"/>
    <x v="0"/>
    <x v="0"/>
    <n v="6"/>
    <s v="General Pueyrredon"/>
    <n v="6357"/>
    <n v="-3804915"/>
    <n v="-57536848"/>
    <x v="12"/>
    <x v="0"/>
    <x v="0"/>
    <n v="114388"/>
    <n v="2100"/>
    <n v="33600"/>
  </r>
  <r>
    <x v="9"/>
    <x v="0"/>
    <x v="0"/>
    <x v="0"/>
    <n v="6"/>
    <s v="General Pueyrredon"/>
    <n v="6357"/>
    <n v="-3804915"/>
    <n v="-57536848"/>
    <x v="7"/>
    <x v="0"/>
    <x v="0"/>
    <n v="116125"/>
    <n v="1900"/>
    <n v="30400"/>
  </r>
  <r>
    <x v="5"/>
    <x v="3"/>
    <x v="0"/>
    <x v="0"/>
    <n v="6"/>
    <s v="General Pueyrredon"/>
    <n v="6357"/>
    <n v="-3804915"/>
    <n v="-57536848"/>
    <x v="49"/>
    <x v="0"/>
    <x v="0"/>
    <n v="116231"/>
    <n v="2100"/>
    <n v="33600"/>
  </r>
  <r>
    <x v="6"/>
    <x v="0"/>
    <x v="8"/>
    <x v="3"/>
    <n v="78"/>
    <s v="Deseado"/>
    <n v="78014"/>
    <n v="-46436049"/>
    <n v="-67514904"/>
    <x v="16"/>
    <x v="0"/>
    <x v="7"/>
    <n v="116469"/>
    <n v="3000"/>
    <n v="48000"/>
  </r>
  <r>
    <x v="9"/>
    <x v="3"/>
    <x v="14"/>
    <x v="4"/>
    <n v="26"/>
    <s v="Escalante"/>
    <n v="26021"/>
    <n v="-45862528"/>
    <n v="-6746664"/>
    <x v="15"/>
    <x v="2"/>
    <x v="6"/>
    <n v="116575"/>
    <n v="3000"/>
    <n v="48000"/>
  </r>
  <r>
    <x v="8"/>
    <x v="3"/>
    <x v="0"/>
    <x v="0"/>
    <n v="6"/>
    <s v="General Pueyrredon"/>
    <n v="6357"/>
    <n v="-3804915"/>
    <n v="-57536848"/>
    <x v="12"/>
    <x v="0"/>
    <x v="0"/>
    <n v="116813"/>
    <n v="2100"/>
    <n v="33600"/>
  </r>
  <r>
    <x v="7"/>
    <x v="2"/>
    <x v="8"/>
    <x v="3"/>
    <n v="78"/>
    <s v="Deseado"/>
    <n v="78014"/>
    <n v="-46436049"/>
    <n v="-67514904"/>
    <x v="5"/>
    <x v="0"/>
    <x v="3"/>
    <n v="117576"/>
    <n v="2300"/>
    <n v="36800"/>
  </r>
  <r>
    <x v="1"/>
    <x v="2"/>
    <x v="8"/>
    <x v="3"/>
    <n v="78"/>
    <s v="Deseado"/>
    <n v="78014"/>
    <n v="-46436049"/>
    <n v="-67514904"/>
    <x v="5"/>
    <x v="0"/>
    <x v="3"/>
    <n v="118321"/>
    <n v="2300"/>
    <n v="36800"/>
  </r>
  <r>
    <x v="2"/>
    <x v="2"/>
    <x v="4"/>
    <x v="0"/>
    <n v="6"/>
    <s v="sin especificar"/>
    <n v="6999"/>
    <m/>
    <n v="0"/>
    <x v="18"/>
    <x v="0"/>
    <x v="4"/>
    <n v="119684"/>
    <n v="3190"/>
    <n v="51040"/>
  </r>
  <r>
    <x v="6"/>
    <x v="2"/>
    <x v="12"/>
    <x v="0"/>
    <n v="6"/>
    <s v="La Costa"/>
    <n v="6420"/>
    <n v="-36342328"/>
    <n v="-56746143"/>
    <x v="42"/>
    <x v="0"/>
    <x v="4"/>
    <n v="120692"/>
    <n v="2300"/>
    <n v="36800"/>
  </r>
  <r>
    <x v="1"/>
    <x v="3"/>
    <x v="0"/>
    <x v="0"/>
    <n v="6"/>
    <s v="General Pueyrredon"/>
    <n v="6357"/>
    <n v="-3804915"/>
    <n v="-57536848"/>
    <x v="9"/>
    <x v="0"/>
    <x v="4"/>
    <n v="120745"/>
    <n v="2500"/>
    <n v="40000"/>
  </r>
  <r>
    <x v="10"/>
    <x v="0"/>
    <x v="0"/>
    <x v="0"/>
    <n v="6"/>
    <s v="General Pueyrredon"/>
    <n v="6357"/>
    <n v="-3804915"/>
    <n v="-57536848"/>
    <x v="4"/>
    <x v="0"/>
    <x v="0"/>
    <n v="121763"/>
    <n v="2200"/>
    <n v="35200"/>
  </r>
  <r>
    <x v="0"/>
    <x v="3"/>
    <x v="15"/>
    <x v="0"/>
    <n v="6"/>
    <s v="Coronel de Marina Leonardo Rosales"/>
    <n v="6182"/>
    <n v="-3889977"/>
    <n v="-62079012"/>
    <x v="58"/>
    <x v="2"/>
    <x v="0"/>
    <n v="123574"/>
    <n v="3000"/>
    <n v="48000"/>
  </r>
  <r>
    <x v="3"/>
    <x v="2"/>
    <x v="6"/>
    <x v="0"/>
    <n v="6"/>
    <s v="General Lavalle"/>
    <n v="6336"/>
    <n v="-36398453"/>
    <n v="-56946467"/>
    <x v="31"/>
    <x v="0"/>
    <x v="4"/>
    <n v="124474"/>
    <n v="2000"/>
    <n v="32000"/>
  </r>
  <r>
    <x v="10"/>
    <x v="2"/>
    <x v="0"/>
    <x v="0"/>
    <n v="6"/>
    <s v="General Pueyrredon"/>
    <n v="6357"/>
    <n v="-3804915"/>
    <n v="-57536848"/>
    <x v="5"/>
    <x v="0"/>
    <x v="3"/>
    <n v="125028"/>
    <n v="2300"/>
    <n v="36800"/>
  </r>
  <r>
    <x v="4"/>
    <x v="3"/>
    <x v="8"/>
    <x v="3"/>
    <n v="78"/>
    <s v="Deseado"/>
    <n v="78014"/>
    <n v="-46436049"/>
    <n v="-67514904"/>
    <x v="5"/>
    <x v="0"/>
    <x v="3"/>
    <n v="126052"/>
    <n v="2300"/>
    <n v="36800"/>
  </r>
  <r>
    <x v="2"/>
    <x v="1"/>
    <x v="9"/>
    <x v="4"/>
    <n v="26"/>
    <s v="Biedma"/>
    <n v="26007"/>
    <n v="-42723398"/>
    <n v="-6503362"/>
    <x v="25"/>
    <x v="1"/>
    <x v="8"/>
    <n v="126350"/>
    <n v="3299"/>
    <n v="52784"/>
  </r>
  <r>
    <x v="9"/>
    <x v="0"/>
    <x v="0"/>
    <x v="0"/>
    <n v="6"/>
    <s v="General Pueyrredon"/>
    <n v="6357"/>
    <n v="-3804915"/>
    <n v="-57536848"/>
    <x v="0"/>
    <x v="0"/>
    <x v="0"/>
    <n v="126866"/>
    <n v="1890"/>
    <n v="30240"/>
  </r>
  <r>
    <x v="4"/>
    <x v="2"/>
    <x v="12"/>
    <x v="0"/>
    <n v="6"/>
    <s v="La Costa"/>
    <n v="6420"/>
    <n v="-36342328"/>
    <n v="-56746143"/>
    <x v="41"/>
    <x v="0"/>
    <x v="4"/>
    <n v="127184"/>
    <n v="2100"/>
    <n v="33600"/>
  </r>
  <r>
    <x v="1"/>
    <x v="2"/>
    <x v="0"/>
    <x v="0"/>
    <n v="6"/>
    <s v="General Pueyrredon"/>
    <n v="6357"/>
    <n v="-3804915"/>
    <n v="-57536848"/>
    <x v="29"/>
    <x v="0"/>
    <x v="0"/>
    <n v="128929"/>
    <n v="2500"/>
    <n v="40000"/>
  </r>
  <r>
    <x v="1"/>
    <x v="3"/>
    <x v="0"/>
    <x v="0"/>
    <n v="6"/>
    <s v="General Pueyrredon"/>
    <n v="6357"/>
    <n v="-3804915"/>
    <n v="-57536848"/>
    <x v="4"/>
    <x v="0"/>
    <x v="0"/>
    <n v="130306"/>
    <n v="2200"/>
    <n v="35200"/>
  </r>
  <r>
    <x v="4"/>
    <x v="0"/>
    <x v="0"/>
    <x v="0"/>
    <n v="6"/>
    <s v="General Pueyrredon"/>
    <n v="6357"/>
    <n v="-3804915"/>
    <n v="-57536848"/>
    <x v="49"/>
    <x v="0"/>
    <x v="0"/>
    <n v="131640"/>
    <n v="2100"/>
    <n v="33600"/>
  </r>
  <r>
    <x v="10"/>
    <x v="2"/>
    <x v="6"/>
    <x v="0"/>
    <n v="6"/>
    <s v="General Lavalle"/>
    <n v="6336"/>
    <n v="-36398453"/>
    <n v="-56946467"/>
    <x v="12"/>
    <x v="0"/>
    <x v="0"/>
    <n v="132825"/>
    <n v="2100"/>
    <n v="33600"/>
  </r>
  <r>
    <x v="10"/>
    <x v="3"/>
    <x v="0"/>
    <x v="0"/>
    <n v="6"/>
    <s v="General Pueyrredon"/>
    <n v="6357"/>
    <n v="-3804915"/>
    <n v="-57536848"/>
    <x v="49"/>
    <x v="0"/>
    <x v="0"/>
    <n v="133657"/>
    <n v="2100"/>
    <n v="33600"/>
  </r>
  <r>
    <x v="10"/>
    <x v="3"/>
    <x v="6"/>
    <x v="0"/>
    <n v="6"/>
    <s v="General Lavalle"/>
    <n v="6336"/>
    <n v="-36398453"/>
    <n v="-56946467"/>
    <x v="4"/>
    <x v="0"/>
    <x v="0"/>
    <n v="134433"/>
    <n v="2200"/>
    <n v="35200"/>
  </r>
  <r>
    <x v="5"/>
    <x v="3"/>
    <x v="0"/>
    <x v="0"/>
    <n v="6"/>
    <s v="General Pueyrredon"/>
    <n v="6357"/>
    <n v="-3804915"/>
    <n v="-57536848"/>
    <x v="17"/>
    <x v="0"/>
    <x v="0"/>
    <n v="134800"/>
    <n v="1700"/>
    <n v="27200"/>
  </r>
  <r>
    <x v="9"/>
    <x v="2"/>
    <x v="6"/>
    <x v="0"/>
    <n v="6"/>
    <s v="General Lavalle"/>
    <n v="6336"/>
    <n v="-36398453"/>
    <n v="-56946467"/>
    <x v="34"/>
    <x v="0"/>
    <x v="4"/>
    <n v="138210"/>
    <n v="1800"/>
    <n v="28800"/>
  </r>
  <r>
    <x v="10"/>
    <x v="3"/>
    <x v="0"/>
    <x v="0"/>
    <n v="6"/>
    <s v="General Pueyrredon"/>
    <n v="6357"/>
    <n v="-3804915"/>
    <n v="-57536848"/>
    <x v="17"/>
    <x v="0"/>
    <x v="0"/>
    <n v="138937"/>
    <n v="1700"/>
    <n v="27200"/>
  </r>
  <r>
    <x v="4"/>
    <x v="2"/>
    <x v="6"/>
    <x v="0"/>
    <n v="6"/>
    <s v="General Lavalle"/>
    <n v="6336"/>
    <n v="-36398453"/>
    <n v="-56946467"/>
    <x v="8"/>
    <x v="0"/>
    <x v="0"/>
    <n v="139204"/>
    <n v="1500"/>
    <n v="24000"/>
  </r>
  <r>
    <x v="7"/>
    <x v="2"/>
    <x v="2"/>
    <x v="0"/>
    <n v="6"/>
    <s v="Necochea"/>
    <n v="6581"/>
    <n v="-38576184"/>
    <n v="-58701949"/>
    <x v="24"/>
    <x v="0"/>
    <x v="0"/>
    <n v="139350"/>
    <n v="2910"/>
    <n v="46560"/>
  </r>
  <r>
    <x v="6"/>
    <x v="0"/>
    <x v="0"/>
    <x v="0"/>
    <n v="6"/>
    <s v="General Pueyrredon"/>
    <n v="6357"/>
    <n v="-3804915"/>
    <n v="-57536848"/>
    <x v="17"/>
    <x v="0"/>
    <x v="0"/>
    <n v="140592"/>
    <n v="1700"/>
    <n v="27200"/>
  </r>
  <r>
    <x v="7"/>
    <x v="3"/>
    <x v="0"/>
    <x v="0"/>
    <n v="6"/>
    <s v="General Pueyrredon"/>
    <n v="6357"/>
    <n v="-3804915"/>
    <n v="-57536848"/>
    <x v="35"/>
    <x v="0"/>
    <x v="0"/>
    <n v="141147"/>
    <n v="2200"/>
    <n v="35200"/>
  </r>
  <r>
    <x v="0"/>
    <x v="1"/>
    <x v="0"/>
    <x v="0"/>
    <n v="6"/>
    <s v="General Pueyrredon"/>
    <n v="6357"/>
    <n v="-3804915"/>
    <n v="-57536848"/>
    <x v="16"/>
    <x v="0"/>
    <x v="7"/>
    <n v="141825"/>
    <n v="3000"/>
    <n v="48000"/>
  </r>
  <r>
    <x v="2"/>
    <x v="3"/>
    <x v="4"/>
    <x v="0"/>
    <n v="6"/>
    <s v="sin especificar"/>
    <n v="6999"/>
    <m/>
    <n v="0"/>
    <x v="23"/>
    <x v="0"/>
    <x v="7"/>
    <n v="142152"/>
    <n v="3900"/>
    <n v="62400"/>
  </r>
  <r>
    <x v="6"/>
    <x v="3"/>
    <x v="6"/>
    <x v="0"/>
    <n v="6"/>
    <s v="General Lavalle"/>
    <n v="6336"/>
    <n v="-36398453"/>
    <n v="-56946467"/>
    <x v="4"/>
    <x v="0"/>
    <x v="0"/>
    <n v="142381"/>
    <n v="2200"/>
    <n v="35200"/>
  </r>
  <r>
    <x v="0"/>
    <x v="3"/>
    <x v="0"/>
    <x v="0"/>
    <n v="6"/>
    <s v="General Pueyrredon"/>
    <n v="6357"/>
    <n v="-3804915"/>
    <n v="-57536848"/>
    <x v="17"/>
    <x v="0"/>
    <x v="0"/>
    <n v="143377"/>
    <n v="1700"/>
    <n v="27200"/>
  </r>
  <r>
    <x v="6"/>
    <x v="1"/>
    <x v="0"/>
    <x v="0"/>
    <n v="6"/>
    <s v="General Pueyrredon"/>
    <n v="6357"/>
    <n v="-3804915"/>
    <n v="-57536848"/>
    <x v="1"/>
    <x v="1"/>
    <x v="1"/>
    <n v="143860"/>
    <n v="2999"/>
    <n v="47984"/>
  </r>
  <r>
    <x v="0"/>
    <x v="2"/>
    <x v="16"/>
    <x v="0"/>
    <n v="6"/>
    <s v="Bahía Blanca"/>
    <n v="6056"/>
    <n v="-38789246"/>
    <n v="-62272499"/>
    <x v="9"/>
    <x v="0"/>
    <x v="4"/>
    <n v="145545"/>
    <n v="2500"/>
    <n v="40000"/>
  </r>
  <r>
    <x v="5"/>
    <x v="1"/>
    <x v="1"/>
    <x v="1"/>
    <n v="94"/>
    <s v="Ushuaia"/>
    <n v="94015"/>
    <n v="-54808106"/>
    <n v="-68304301"/>
    <x v="14"/>
    <x v="0"/>
    <x v="0"/>
    <n v="148884"/>
    <n v="2900"/>
    <n v="46400"/>
  </r>
  <r>
    <x v="1"/>
    <x v="2"/>
    <x v="2"/>
    <x v="0"/>
    <n v="6"/>
    <s v="Necochea"/>
    <n v="6581"/>
    <n v="-38576184"/>
    <n v="-58701949"/>
    <x v="24"/>
    <x v="0"/>
    <x v="0"/>
    <n v="149380"/>
    <n v="2910"/>
    <n v="46560"/>
  </r>
  <r>
    <x v="5"/>
    <x v="3"/>
    <x v="0"/>
    <x v="0"/>
    <n v="6"/>
    <s v="General Pueyrredon"/>
    <n v="6357"/>
    <n v="-3804915"/>
    <n v="-57536848"/>
    <x v="40"/>
    <x v="0"/>
    <x v="0"/>
    <n v="150619"/>
    <n v="2200"/>
    <n v="35200"/>
  </r>
  <r>
    <x v="2"/>
    <x v="3"/>
    <x v="0"/>
    <x v="0"/>
    <n v="6"/>
    <s v="General Pueyrredon"/>
    <n v="6357"/>
    <n v="-3804915"/>
    <n v="-57536848"/>
    <x v="34"/>
    <x v="0"/>
    <x v="4"/>
    <n v="150680"/>
    <n v="1800"/>
    <n v="28800"/>
  </r>
  <r>
    <x v="2"/>
    <x v="2"/>
    <x v="0"/>
    <x v="0"/>
    <n v="6"/>
    <s v="General Pueyrredon"/>
    <n v="6357"/>
    <n v="-3804915"/>
    <n v="-57536848"/>
    <x v="12"/>
    <x v="0"/>
    <x v="0"/>
    <n v="150796"/>
    <n v="2100"/>
    <n v="33600"/>
  </r>
  <r>
    <x v="7"/>
    <x v="3"/>
    <x v="0"/>
    <x v="0"/>
    <n v="6"/>
    <s v="General Pueyrredon"/>
    <n v="6357"/>
    <n v="-3804915"/>
    <n v="-57536848"/>
    <x v="24"/>
    <x v="0"/>
    <x v="0"/>
    <n v="151450"/>
    <n v="2910"/>
    <n v="46560"/>
  </r>
  <r>
    <x v="8"/>
    <x v="2"/>
    <x v="2"/>
    <x v="0"/>
    <n v="6"/>
    <s v="Necochea"/>
    <n v="6581"/>
    <n v="-38576184"/>
    <n v="-58701949"/>
    <x v="54"/>
    <x v="0"/>
    <x v="11"/>
    <n v="151949"/>
    <n v="3500"/>
    <n v="56000"/>
  </r>
  <r>
    <x v="10"/>
    <x v="3"/>
    <x v="0"/>
    <x v="0"/>
    <n v="6"/>
    <s v="General Pueyrredon"/>
    <n v="6357"/>
    <n v="-3804915"/>
    <n v="-57536848"/>
    <x v="35"/>
    <x v="0"/>
    <x v="0"/>
    <n v="153708"/>
    <n v="2200"/>
    <n v="35200"/>
  </r>
  <r>
    <x v="1"/>
    <x v="2"/>
    <x v="0"/>
    <x v="0"/>
    <n v="6"/>
    <s v="General Pueyrredon"/>
    <n v="6357"/>
    <n v="-3804915"/>
    <n v="-57536848"/>
    <x v="3"/>
    <x v="0"/>
    <x v="0"/>
    <n v="153926"/>
    <n v="2180"/>
    <n v="34880"/>
  </r>
  <r>
    <x v="5"/>
    <x v="2"/>
    <x v="2"/>
    <x v="0"/>
    <n v="6"/>
    <s v="Necochea"/>
    <n v="6581"/>
    <n v="-38576184"/>
    <n v="-58701949"/>
    <x v="17"/>
    <x v="0"/>
    <x v="0"/>
    <n v="155385"/>
    <n v="1700"/>
    <n v="27200"/>
  </r>
  <r>
    <x v="5"/>
    <x v="3"/>
    <x v="0"/>
    <x v="0"/>
    <n v="6"/>
    <s v="General Pueyrredon"/>
    <n v="6357"/>
    <n v="-3804915"/>
    <n v="-57536848"/>
    <x v="33"/>
    <x v="2"/>
    <x v="0"/>
    <n v="155790"/>
    <n v="4300"/>
    <n v="68800"/>
  </r>
  <r>
    <x v="8"/>
    <x v="3"/>
    <x v="6"/>
    <x v="0"/>
    <n v="6"/>
    <s v="General Lavalle"/>
    <n v="6336"/>
    <n v="-36398453"/>
    <n v="-56946467"/>
    <x v="51"/>
    <x v="0"/>
    <x v="4"/>
    <n v="156285"/>
    <n v="2300"/>
    <n v="36800"/>
  </r>
  <r>
    <x v="10"/>
    <x v="3"/>
    <x v="6"/>
    <x v="0"/>
    <n v="6"/>
    <s v="General Lavalle"/>
    <n v="6336"/>
    <n v="-36398453"/>
    <n v="-56946467"/>
    <x v="38"/>
    <x v="0"/>
    <x v="0"/>
    <n v="156393"/>
    <n v="3000"/>
    <n v="48000"/>
  </r>
  <r>
    <x v="4"/>
    <x v="3"/>
    <x v="0"/>
    <x v="0"/>
    <n v="6"/>
    <s v="General Pueyrredon"/>
    <n v="6357"/>
    <n v="-3804915"/>
    <n v="-57536848"/>
    <x v="3"/>
    <x v="0"/>
    <x v="0"/>
    <n v="158059"/>
    <n v="2180"/>
    <n v="34880"/>
  </r>
  <r>
    <x v="0"/>
    <x v="3"/>
    <x v="0"/>
    <x v="0"/>
    <n v="6"/>
    <s v="General Pueyrredon"/>
    <n v="6357"/>
    <n v="-3804915"/>
    <n v="-57536848"/>
    <x v="37"/>
    <x v="1"/>
    <x v="0"/>
    <n v="159246"/>
    <n v="3150"/>
    <n v="50400"/>
  </r>
  <r>
    <x v="3"/>
    <x v="3"/>
    <x v="0"/>
    <x v="0"/>
    <n v="6"/>
    <s v="General Pueyrredon"/>
    <n v="6357"/>
    <n v="-3804915"/>
    <n v="-57536848"/>
    <x v="29"/>
    <x v="0"/>
    <x v="0"/>
    <n v="159744"/>
    <n v="2500"/>
    <n v="40000"/>
  </r>
  <r>
    <x v="9"/>
    <x v="5"/>
    <x v="0"/>
    <x v="0"/>
    <n v="6"/>
    <s v="General Pueyrredon"/>
    <n v="6357"/>
    <n v="-3804915"/>
    <n v="-57536848"/>
    <x v="5"/>
    <x v="0"/>
    <x v="3"/>
    <n v="160181"/>
    <n v="2300"/>
    <n v="36800"/>
  </r>
  <r>
    <x v="6"/>
    <x v="2"/>
    <x v="6"/>
    <x v="0"/>
    <n v="6"/>
    <s v="General Lavalle"/>
    <n v="6336"/>
    <n v="-36398453"/>
    <n v="-56946467"/>
    <x v="4"/>
    <x v="0"/>
    <x v="0"/>
    <n v="161911"/>
    <n v="2200"/>
    <n v="35200"/>
  </r>
  <r>
    <x v="6"/>
    <x v="0"/>
    <x v="0"/>
    <x v="0"/>
    <n v="6"/>
    <s v="General Pueyrredon"/>
    <n v="6357"/>
    <n v="-3804915"/>
    <n v="-57536848"/>
    <x v="4"/>
    <x v="0"/>
    <x v="0"/>
    <n v="162020"/>
    <n v="2200"/>
    <n v="35200"/>
  </r>
  <r>
    <x v="4"/>
    <x v="3"/>
    <x v="0"/>
    <x v="0"/>
    <n v="6"/>
    <s v="General Pueyrredon"/>
    <n v="6357"/>
    <n v="-3804915"/>
    <n v="-57536848"/>
    <x v="5"/>
    <x v="0"/>
    <x v="3"/>
    <n v="168983"/>
    <n v="2300"/>
    <n v="36800"/>
  </r>
  <r>
    <x v="3"/>
    <x v="3"/>
    <x v="0"/>
    <x v="0"/>
    <n v="6"/>
    <s v="General Pueyrredon"/>
    <n v="6357"/>
    <n v="-3804915"/>
    <n v="-57536848"/>
    <x v="43"/>
    <x v="0"/>
    <x v="0"/>
    <n v="173794"/>
    <n v="4500"/>
    <n v="72000"/>
  </r>
  <r>
    <x v="0"/>
    <x v="0"/>
    <x v="0"/>
    <x v="0"/>
    <n v="6"/>
    <s v="General Pueyrredon"/>
    <n v="6357"/>
    <n v="-3804915"/>
    <n v="-57536848"/>
    <x v="3"/>
    <x v="0"/>
    <x v="0"/>
    <n v="174455"/>
    <n v="2180"/>
    <n v="34880"/>
  </r>
  <r>
    <x v="0"/>
    <x v="3"/>
    <x v="0"/>
    <x v="0"/>
    <n v="6"/>
    <s v="General Pueyrredon"/>
    <n v="6357"/>
    <n v="-3804915"/>
    <n v="-57536848"/>
    <x v="34"/>
    <x v="0"/>
    <x v="4"/>
    <n v="174599"/>
    <n v="1800"/>
    <n v="28800"/>
  </r>
  <r>
    <x v="0"/>
    <x v="0"/>
    <x v="0"/>
    <x v="0"/>
    <n v="6"/>
    <s v="General Pueyrredon"/>
    <n v="6357"/>
    <n v="-3804915"/>
    <n v="-57536848"/>
    <x v="68"/>
    <x v="0"/>
    <x v="7"/>
    <n v="174895"/>
    <n v="3900"/>
    <n v="62400"/>
  </r>
  <r>
    <x v="0"/>
    <x v="2"/>
    <x v="6"/>
    <x v="0"/>
    <n v="6"/>
    <s v="General Lavalle"/>
    <n v="6336"/>
    <n v="-36398453"/>
    <n v="-56946467"/>
    <x v="34"/>
    <x v="0"/>
    <x v="4"/>
    <n v="175296"/>
    <n v="1800"/>
    <n v="28800"/>
  </r>
  <r>
    <x v="2"/>
    <x v="3"/>
    <x v="0"/>
    <x v="0"/>
    <n v="6"/>
    <s v="General Pueyrredon"/>
    <n v="6357"/>
    <n v="-3804915"/>
    <n v="-57536848"/>
    <x v="4"/>
    <x v="0"/>
    <x v="0"/>
    <n v="175797"/>
    <n v="2200"/>
    <n v="35200"/>
  </r>
  <r>
    <x v="6"/>
    <x v="3"/>
    <x v="0"/>
    <x v="0"/>
    <n v="6"/>
    <s v="General Pueyrredon"/>
    <n v="6357"/>
    <n v="-3804915"/>
    <n v="-57536848"/>
    <x v="34"/>
    <x v="0"/>
    <x v="4"/>
    <n v="175857"/>
    <n v="1800"/>
    <n v="28800"/>
  </r>
  <r>
    <x v="2"/>
    <x v="2"/>
    <x v="4"/>
    <x v="0"/>
    <n v="6"/>
    <s v="sin especificar"/>
    <n v="6999"/>
    <m/>
    <n v="0"/>
    <x v="22"/>
    <x v="0"/>
    <x v="7"/>
    <n v="175938"/>
    <n v="3280"/>
    <n v="52480"/>
  </r>
  <r>
    <x v="6"/>
    <x v="6"/>
    <x v="8"/>
    <x v="3"/>
    <n v="78"/>
    <s v="Deseado"/>
    <n v="78014"/>
    <n v="-46436049"/>
    <n v="-67514904"/>
    <x v="25"/>
    <x v="1"/>
    <x v="8"/>
    <n v="178044"/>
    <n v="3299"/>
    <n v="52784"/>
  </r>
  <r>
    <x v="0"/>
    <x v="3"/>
    <x v="6"/>
    <x v="0"/>
    <n v="6"/>
    <s v="General Lavalle"/>
    <n v="6336"/>
    <n v="-36398453"/>
    <n v="-56946467"/>
    <x v="27"/>
    <x v="0"/>
    <x v="7"/>
    <n v="178082"/>
    <n v="3120"/>
    <n v="49920"/>
  </r>
  <r>
    <x v="1"/>
    <x v="2"/>
    <x v="4"/>
    <x v="0"/>
    <n v="6"/>
    <s v="sin especificar"/>
    <n v="6999"/>
    <m/>
    <n v="0"/>
    <x v="58"/>
    <x v="2"/>
    <x v="0"/>
    <n v="178591"/>
    <n v="3000"/>
    <n v="48000"/>
  </r>
  <r>
    <x v="6"/>
    <x v="3"/>
    <x v="0"/>
    <x v="0"/>
    <n v="6"/>
    <s v="General Pueyrredon"/>
    <n v="6357"/>
    <n v="-3804915"/>
    <n v="-57536848"/>
    <x v="17"/>
    <x v="0"/>
    <x v="0"/>
    <n v="178716"/>
    <n v="1700"/>
    <n v="27200"/>
  </r>
  <r>
    <x v="1"/>
    <x v="0"/>
    <x v="14"/>
    <x v="4"/>
    <n v="26"/>
    <s v="Escalante"/>
    <n v="26021"/>
    <n v="-45862528"/>
    <n v="-6746664"/>
    <x v="28"/>
    <x v="0"/>
    <x v="0"/>
    <n v="181566"/>
    <n v="2200"/>
    <n v="35200"/>
  </r>
  <r>
    <x v="5"/>
    <x v="1"/>
    <x v="0"/>
    <x v="0"/>
    <n v="6"/>
    <s v="General Pueyrredon"/>
    <n v="6357"/>
    <n v="-3804915"/>
    <n v="-57536848"/>
    <x v="23"/>
    <x v="0"/>
    <x v="7"/>
    <n v="181622"/>
    <n v="3900"/>
    <n v="62400"/>
  </r>
  <r>
    <x v="8"/>
    <x v="3"/>
    <x v="0"/>
    <x v="0"/>
    <n v="6"/>
    <s v="General Pueyrredon"/>
    <n v="6357"/>
    <n v="-3804915"/>
    <n v="-57536848"/>
    <x v="3"/>
    <x v="0"/>
    <x v="0"/>
    <n v="183897"/>
    <n v="2180"/>
    <n v="34880"/>
  </r>
  <r>
    <x v="4"/>
    <x v="3"/>
    <x v="0"/>
    <x v="0"/>
    <n v="6"/>
    <s v="General Pueyrredon"/>
    <n v="6357"/>
    <n v="-3804915"/>
    <n v="-57536848"/>
    <x v="23"/>
    <x v="0"/>
    <x v="7"/>
    <n v="184924"/>
    <n v="3900"/>
    <n v="62400"/>
  </r>
  <r>
    <x v="9"/>
    <x v="0"/>
    <x v="0"/>
    <x v="0"/>
    <n v="6"/>
    <s v="General Pueyrredon"/>
    <n v="6357"/>
    <n v="-3804915"/>
    <n v="-57536848"/>
    <x v="49"/>
    <x v="0"/>
    <x v="0"/>
    <n v="185971"/>
    <n v="2100"/>
    <n v="33600"/>
  </r>
  <r>
    <x v="8"/>
    <x v="0"/>
    <x v="0"/>
    <x v="0"/>
    <n v="6"/>
    <s v="General Pueyrredon"/>
    <n v="6357"/>
    <n v="-3804915"/>
    <n v="-57536848"/>
    <x v="49"/>
    <x v="0"/>
    <x v="0"/>
    <n v="186674"/>
    <n v="2100"/>
    <n v="33600"/>
  </r>
  <r>
    <x v="5"/>
    <x v="0"/>
    <x v="0"/>
    <x v="0"/>
    <n v="6"/>
    <s v="General Pueyrredon"/>
    <n v="6357"/>
    <n v="-3804915"/>
    <n v="-57536848"/>
    <x v="10"/>
    <x v="0"/>
    <x v="0"/>
    <n v="188365"/>
    <n v="2100"/>
    <n v="33600"/>
  </r>
  <r>
    <x v="4"/>
    <x v="2"/>
    <x v="6"/>
    <x v="0"/>
    <n v="6"/>
    <s v="General Lavalle"/>
    <n v="6336"/>
    <n v="-36398453"/>
    <n v="-56946467"/>
    <x v="45"/>
    <x v="0"/>
    <x v="4"/>
    <n v="188696"/>
    <n v="1500"/>
    <n v="24000"/>
  </r>
  <r>
    <x v="9"/>
    <x v="3"/>
    <x v="6"/>
    <x v="0"/>
    <n v="6"/>
    <s v="General Lavalle"/>
    <n v="6336"/>
    <n v="-36398453"/>
    <n v="-56946467"/>
    <x v="20"/>
    <x v="0"/>
    <x v="4"/>
    <n v="189022"/>
    <n v="1999"/>
    <n v="31984"/>
  </r>
  <r>
    <x v="9"/>
    <x v="3"/>
    <x v="0"/>
    <x v="0"/>
    <n v="6"/>
    <s v="General Pueyrredon"/>
    <n v="6357"/>
    <n v="-3804915"/>
    <n v="-57536848"/>
    <x v="29"/>
    <x v="0"/>
    <x v="0"/>
    <n v="189800"/>
    <n v="2500"/>
    <n v="40000"/>
  </r>
  <r>
    <x v="4"/>
    <x v="3"/>
    <x v="0"/>
    <x v="0"/>
    <n v="6"/>
    <s v="General Pueyrredon"/>
    <n v="6357"/>
    <n v="-3804915"/>
    <n v="-57536848"/>
    <x v="5"/>
    <x v="0"/>
    <x v="3"/>
    <n v="190425"/>
    <n v="2300"/>
    <n v="36800"/>
  </r>
  <r>
    <x v="0"/>
    <x v="0"/>
    <x v="0"/>
    <x v="0"/>
    <n v="6"/>
    <s v="General Pueyrredon"/>
    <n v="6357"/>
    <n v="-3804915"/>
    <n v="-57536848"/>
    <x v="15"/>
    <x v="2"/>
    <x v="6"/>
    <n v="191228"/>
    <n v="3000"/>
    <n v="48000"/>
  </r>
  <r>
    <x v="6"/>
    <x v="2"/>
    <x v="4"/>
    <x v="0"/>
    <n v="6"/>
    <s v="sin especificar"/>
    <n v="6999"/>
    <m/>
    <n v="0"/>
    <x v="4"/>
    <x v="0"/>
    <x v="0"/>
    <n v="191416"/>
    <n v="2200"/>
    <n v="35200"/>
  </r>
  <r>
    <x v="8"/>
    <x v="3"/>
    <x v="6"/>
    <x v="0"/>
    <n v="6"/>
    <s v="General Lavalle"/>
    <n v="6336"/>
    <n v="-36398453"/>
    <n v="-56946467"/>
    <x v="32"/>
    <x v="0"/>
    <x v="4"/>
    <n v="192635"/>
    <n v="2500"/>
    <n v="40000"/>
  </r>
  <r>
    <x v="4"/>
    <x v="2"/>
    <x v="2"/>
    <x v="0"/>
    <n v="6"/>
    <s v="Necochea"/>
    <n v="6581"/>
    <n v="-38576184"/>
    <n v="-58701949"/>
    <x v="33"/>
    <x v="2"/>
    <x v="0"/>
    <n v="193716"/>
    <n v="4300"/>
    <n v="68800"/>
  </r>
  <r>
    <x v="0"/>
    <x v="0"/>
    <x v="0"/>
    <x v="0"/>
    <n v="6"/>
    <s v="General Pueyrredon"/>
    <n v="6357"/>
    <n v="-3804915"/>
    <n v="-57536848"/>
    <x v="28"/>
    <x v="0"/>
    <x v="0"/>
    <n v="197230"/>
    <n v="2200"/>
    <n v="35200"/>
  </r>
  <r>
    <x v="10"/>
    <x v="0"/>
    <x v="0"/>
    <x v="0"/>
    <n v="6"/>
    <s v="General Pueyrredon"/>
    <n v="6357"/>
    <n v="-3804915"/>
    <n v="-57536848"/>
    <x v="40"/>
    <x v="0"/>
    <x v="0"/>
    <n v="197565"/>
    <n v="2200"/>
    <n v="35200"/>
  </r>
  <r>
    <x v="5"/>
    <x v="2"/>
    <x v="0"/>
    <x v="0"/>
    <n v="6"/>
    <s v="General Pueyrredon"/>
    <n v="6357"/>
    <n v="-3804915"/>
    <n v="-57536848"/>
    <x v="23"/>
    <x v="0"/>
    <x v="7"/>
    <n v="197689"/>
    <n v="3900"/>
    <n v="62400"/>
  </r>
  <r>
    <x v="8"/>
    <x v="2"/>
    <x v="0"/>
    <x v="0"/>
    <n v="6"/>
    <s v="General Pueyrredon"/>
    <n v="6357"/>
    <n v="-3804915"/>
    <n v="-57536848"/>
    <x v="9"/>
    <x v="0"/>
    <x v="4"/>
    <n v="198503"/>
    <n v="2500"/>
    <n v="40000"/>
  </r>
  <r>
    <x v="10"/>
    <x v="2"/>
    <x v="2"/>
    <x v="0"/>
    <n v="6"/>
    <s v="Necochea"/>
    <n v="6581"/>
    <n v="-38576184"/>
    <n v="-58701949"/>
    <x v="36"/>
    <x v="1"/>
    <x v="0"/>
    <n v="199825"/>
    <n v="1800"/>
    <n v="28800"/>
  </r>
  <r>
    <x v="9"/>
    <x v="1"/>
    <x v="0"/>
    <x v="0"/>
    <n v="6"/>
    <s v="General Pueyrredon"/>
    <n v="6357"/>
    <n v="-3804915"/>
    <n v="-57536848"/>
    <x v="1"/>
    <x v="1"/>
    <x v="1"/>
    <n v="199883"/>
    <n v="2999"/>
    <n v="47984"/>
  </r>
  <r>
    <x v="6"/>
    <x v="0"/>
    <x v="0"/>
    <x v="0"/>
    <n v="6"/>
    <s v="General Pueyrredon"/>
    <n v="6357"/>
    <n v="-3804915"/>
    <n v="-57536848"/>
    <x v="50"/>
    <x v="0"/>
    <x v="4"/>
    <n v="200015"/>
    <n v="2900"/>
    <n v="46400"/>
  </r>
  <r>
    <x v="0"/>
    <x v="3"/>
    <x v="0"/>
    <x v="0"/>
    <n v="6"/>
    <s v="General Pueyrredon"/>
    <n v="6357"/>
    <n v="-3804915"/>
    <n v="-57536848"/>
    <x v="35"/>
    <x v="0"/>
    <x v="0"/>
    <n v="200499"/>
    <n v="2200"/>
    <n v="35200"/>
  </r>
  <r>
    <x v="7"/>
    <x v="2"/>
    <x v="6"/>
    <x v="0"/>
    <n v="6"/>
    <s v="General Lavalle"/>
    <n v="6336"/>
    <n v="-36398453"/>
    <n v="-56946467"/>
    <x v="12"/>
    <x v="0"/>
    <x v="0"/>
    <n v="200776"/>
    <n v="2100"/>
    <n v="33600"/>
  </r>
  <r>
    <x v="6"/>
    <x v="3"/>
    <x v="0"/>
    <x v="0"/>
    <n v="6"/>
    <s v="General Pueyrredon"/>
    <n v="6357"/>
    <n v="-3804915"/>
    <n v="-57536848"/>
    <x v="57"/>
    <x v="0"/>
    <x v="0"/>
    <n v="201061"/>
    <n v="1900"/>
    <n v="30400"/>
  </r>
  <r>
    <x v="5"/>
    <x v="0"/>
    <x v="14"/>
    <x v="4"/>
    <n v="26"/>
    <s v="Escalante"/>
    <n v="26021"/>
    <n v="-45862528"/>
    <n v="-6746664"/>
    <x v="5"/>
    <x v="0"/>
    <x v="3"/>
    <n v="203044"/>
    <n v="2300"/>
    <n v="36800"/>
  </r>
  <r>
    <x v="2"/>
    <x v="1"/>
    <x v="0"/>
    <x v="0"/>
    <n v="6"/>
    <s v="General Pueyrredon"/>
    <n v="6357"/>
    <n v="-3804915"/>
    <n v="-57536848"/>
    <x v="6"/>
    <x v="0"/>
    <x v="0"/>
    <n v="203137"/>
    <n v="2900"/>
    <n v="46400"/>
  </r>
  <r>
    <x v="6"/>
    <x v="1"/>
    <x v="0"/>
    <x v="0"/>
    <n v="6"/>
    <s v="General Pueyrredon"/>
    <n v="6357"/>
    <n v="-3804915"/>
    <n v="-57536848"/>
    <x v="43"/>
    <x v="0"/>
    <x v="0"/>
    <n v="203861"/>
    <n v="4500"/>
    <n v="72000"/>
  </r>
  <r>
    <x v="2"/>
    <x v="2"/>
    <x v="0"/>
    <x v="0"/>
    <n v="6"/>
    <s v="General Pueyrredon"/>
    <n v="6357"/>
    <n v="-3804915"/>
    <n v="-57536848"/>
    <x v="24"/>
    <x v="0"/>
    <x v="0"/>
    <n v="204175"/>
    <n v="2910"/>
    <n v="46560"/>
  </r>
  <r>
    <x v="9"/>
    <x v="3"/>
    <x v="0"/>
    <x v="0"/>
    <n v="6"/>
    <s v="General Pueyrredon"/>
    <n v="6357"/>
    <n v="-3804915"/>
    <n v="-57536848"/>
    <x v="71"/>
    <x v="0"/>
    <x v="0"/>
    <n v="207643"/>
    <n v="3590"/>
    <n v="57440"/>
  </r>
  <r>
    <x v="5"/>
    <x v="3"/>
    <x v="0"/>
    <x v="0"/>
    <n v="6"/>
    <s v="General Pueyrredon"/>
    <n v="6357"/>
    <n v="-3804915"/>
    <n v="-57536848"/>
    <x v="42"/>
    <x v="0"/>
    <x v="4"/>
    <n v="209547"/>
    <n v="2300"/>
    <n v="36800"/>
  </r>
  <r>
    <x v="7"/>
    <x v="3"/>
    <x v="6"/>
    <x v="0"/>
    <n v="6"/>
    <s v="General Lavalle"/>
    <n v="6336"/>
    <n v="-36398453"/>
    <n v="-56946467"/>
    <x v="8"/>
    <x v="0"/>
    <x v="0"/>
    <n v="211461"/>
    <n v="1500"/>
    <n v="24000"/>
  </r>
  <r>
    <x v="6"/>
    <x v="0"/>
    <x v="0"/>
    <x v="0"/>
    <n v="6"/>
    <s v="General Pueyrredon"/>
    <n v="6357"/>
    <n v="-3804915"/>
    <n v="-57536848"/>
    <x v="12"/>
    <x v="0"/>
    <x v="0"/>
    <n v="212839"/>
    <n v="2100"/>
    <n v="33600"/>
  </r>
  <r>
    <x v="1"/>
    <x v="2"/>
    <x v="16"/>
    <x v="0"/>
    <n v="6"/>
    <s v="Bahía Blanca"/>
    <n v="6056"/>
    <n v="-38789246"/>
    <n v="-62272499"/>
    <x v="58"/>
    <x v="2"/>
    <x v="0"/>
    <n v="221363"/>
    <n v="3000"/>
    <n v="48000"/>
  </r>
  <r>
    <x v="5"/>
    <x v="1"/>
    <x v="0"/>
    <x v="0"/>
    <n v="6"/>
    <s v="General Pueyrredon"/>
    <n v="6357"/>
    <n v="-3804915"/>
    <n v="-57536848"/>
    <x v="29"/>
    <x v="0"/>
    <x v="0"/>
    <n v="226965"/>
    <n v="2500"/>
    <n v="40000"/>
  </r>
  <r>
    <x v="5"/>
    <x v="3"/>
    <x v="0"/>
    <x v="0"/>
    <n v="6"/>
    <s v="General Pueyrredon"/>
    <n v="6357"/>
    <n v="-3804915"/>
    <n v="-57536848"/>
    <x v="48"/>
    <x v="0"/>
    <x v="0"/>
    <n v="227801"/>
    <n v="3980"/>
    <n v="63680"/>
  </r>
  <r>
    <x v="4"/>
    <x v="2"/>
    <x v="0"/>
    <x v="0"/>
    <n v="6"/>
    <s v="General Pueyrredon"/>
    <n v="6357"/>
    <n v="-3804915"/>
    <n v="-57536848"/>
    <x v="58"/>
    <x v="2"/>
    <x v="0"/>
    <n v="228034"/>
    <n v="3000"/>
    <n v="48000"/>
  </r>
  <r>
    <x v="9"/>
    <x v="5"/>
    <x v="9"/>
    <x v="4"/>
    <n v="26"/>
    <s v="Biedma"/>
    <n v="26007"/>
    <n v="-42723398"/>
    <n v="-6503362"/>
    <x v="5"/>
    <x v="0"/>
    <x v="3"/>
    <n v="234514"/>
    <n v="2300"/>
    <n v="36800"/>
  </r>
  <r>
    <x v="9"/>
    <x v="0"/>
    <x v="0"/>
    <x v="0"/>
    <n v="6"/>
    <s v="General Pueyrredon"/>
    <n v="6357"/>
    <n v="-3804915"/>
    <n v="-57536848"/>
    <x v="26"/>
    <x v="0"/>
    <x v="9"/>
    <n v="235021"/>
    <n v="2000"/>
    <n v="32000"/>
  </r>
  <r>
    <x v="3"/>
    <x v="3"/>
    <x v="0"/>
    <x v="0"/>
    <n v="6"/>
    <s v="General Pueyrredon"/>
    <n v="6357"/>
    <n v="-3804915"/>
    <n v="-57536848"/>
    <x v="7"/>
    <x v="0"/>
    <x v="0"/>
    <n v="237204"/>
    <n v="1900"/>
    <n v="30400"/>
  </r>
  <r>
    <x v="1"/>
    <x v="3"/>
    <x v="0"/>
    <x v="0"/>
    <n v="6"/>
    <s v="General Pueyrredon"/>
    <n v="6357"/>
    <n v="-3804915"/>
    <n v="-57536848"/>
    <x v="43"/>
    <x v="0"/>
    <x v="0"/>
    <n v="237904"/>
    <n v="4500"/>
    <n v="72000"/>
  </r>
  <r>
    <x v="2"/>
    <x v="5"/>
    <x v="0"/>
    <x v="0"/>
    <n v="6"/>
    <s v="General Pueyrredon"/>
    <n v="6357"/>
    <n v="-3804915"/>
    <n v="-57536848"/>
    <x v="15"/>
    <x v="2"/>
    <x v="6"/>
    <n v="239462"/>
    <n v="3000"/>
    <n v="48000"/>
  </r>
  <r>
    <x v="5"/>
    <x v="2"/>
    <x v="0"/>
    <x v="0"/>
    <n v="6"/>
    <s v="General Pueyrredon"/>
    <n v="6357"/>
    <n v="-3804915"/>
    <n v="-57536848"/>
    <x v="3"/>
    <x v="0"/>
    <x v="0"/>
    <n v="239892"/>
    <n v="2180"/>
    <n v="34880"/>
  </r>
  <r>
    <x v="8"/>
    <x v="2"/>
    <x v="2"/>
    <x v="0"/>
    <n v="6"/>
    <s v="Necochea"/>
    <n v="6581"/>
    <n v="-38576184"/>
    <n v="-58701949"/>
    <x v="4"/>
    <x v="0"/>
    <x v="0"/>
    <n v="242396"/>
    <n v="2200"/>
    <n v="35200"/>
  </r>
  <r>
    <x v="4"/>
    <x v="0"/>
    <x v="0"/>
    <x v="0"/>
    <n v="6"/>
    <s v="General Pueyrredon"/>
    <n v="6357"/>
    <n v="-3804915"/>
    <n v="-57536848"/>
    <x v="9"/>
    <x v="0"/>
    <x v="4"/>
    <n v="243676"/>
    <n v="2500"/>
    <n v="40000"/>
  </r>
  <r>
    <x v="6"/>
    <x v="3"/>
    <x v="0"/>
    <x v="0"/>
    <n v="6"/>
    <s v="General Pueyrredon"/>
    <n v="6357"/>
    <n v="-3804915"/>
    <n v="-57536848"/>
    <x v="19"/>
    <x v="0"/>
    <x v="0"/>
    <n v="244315"/>
    <n v="1980"/>
    <n v="31680"/>
  </r>
  <r>
    <x v="7"/>
    <x v="5"/>
    <x v="14"/>
    <x v="4"/>
    <n v="26"/>
    <s v="Escalante"/>
    <n v="26021"/>
    <n v="-45862528"/>
    <n v="-6746664"/>
    <x v="5"/>
    <x v="0"/>
    <x v="3"/>
    <n v="244530"/>
    <n v="2300"/>
    <n v="36800"/>
  </r>
  <r>
    <x v="2"/>
    <x v="0"/>
    <x v="0"/>
    <x v="0"/>
    <n v="6"/>
    <s v="General Pueyrredon"/>
    <n v="6357"/>
    <n v="-3804915"/>
    <n v="-57536848"/>
    <x v="10"/>
    <x v="0"/>
    <x v="0"/>
    <n v="244550"/>
    <n v="2100"/>
    <n v="33600"/>
  </r>
  <r>
    <x v="6"/>
    <x v="3"/>
    <x v="0"/>
    <x v="0"/>
    <n v="6"/>
    <s v="General Pueyrredon"/>
    <n v="6357"/>
    <n v="-3804915"/>
    <n v="-57536848"/>
    <x v="23"/>
    <x v="0"/>
    <x v="7"/>
    <n v="245013"/>
    <n v="3900"/>
    <n v="62400"/>
  </r>
  <r>
    <x v="9"/>
    <x v="0"/>
    <x v="0"/>
    <x v="0"/>
    <n v="6"/>
    <s v="General Pueyrredon"/>
    <n v="6357"/>
    <n v="-3804915"/>
    <n v="-57536848"/>
    <x v="54"/>
    <x v="0"/>
    <x v="11"/>
    <n v="248587"/>
    <n v="3500"/>
    <n v="56000"/>
  </r>
  <r>
    <x v="10"/>
    <x v="0"/>
    <x v="0"/>
    <x v="0"/>
    <n v="6"/>
    <s v="General Pueyrredon"/>
    <n v="6357"/>
    <n v="-3804915"/>
    <n v="-57536848"/>
    <x v="59"/>
    <x v="0"/>
    <x v="4"/>
    <n v="249242"/>
    <n v="2100"/>
    <n v="33600"/>
  </r>
  <r>
    <x v="0"/>
    <x v="0"/>
    <x v="8"/>
    <x v="3"/>
    <n v="78"/>
    <s v="Deseado"/>
    <n v="78014"/>
    <n v="-46436049"/>
    <n v="-67514904"/>
    <x v="26"/>
    <x v="0"/>
    <x v="9"/>
    <n v="253122"/>
    <n v="2000"/>
    <n v="32000"/>
  </r>
  <r>
    <x v="2"/>
    <x v="2"/>
    <x v="0"/>
    <x v="0"/>
    <n v="6"/>
    <s v="General Pueyrredon"/>
    <n v="6357"/>
    <n v="-3804915"/>
    <n v="-57536848"/>
    <x v="77"/>
    <x v="0"/>
    <x v="0"/>
    <n v="259000"/>
    <n v="1800"/>
    <n v="28800"/>
  </r>
  <r>
    <x v="9"/>
    <x v="2"/>
    <x v="15"/>
    <x v="0"/>
    <n v="6"/>
    <s v="Coronel de Marina Leonardo Rosales"/>
    <n v="6182"/>
    <n v="-3889977"/>
    <n v="-62079012"/>
    <x v="15"/>
    <x v="2"/>
    <x v="6"/>
    <n v="259342"/>
    <n v="3000"/>
    <n v="48000"/>
  </r>
  <r>
    <x v="6"/>
    <x v="1"/>
    <x v="0"/>
    <x v="0"/>
    <n v="6"/>
    <s v="General Pueyrredon"/>
    <n v="6357"/>
    <n v="-3804915"/>
    <n v="-57536848"/>
    <x v="5"/>
    <x v="0"/>
    <x v="3"/>
    <n v="260073"/>
    <n v="2300"/>
    <n v="36800"/>
  </r>
  <r>
    <x v="2"/>
    <x v="3"/>
    <x v="0"/>
    <x v="0"/>
    <n v="6"/>
    <s v="General Pueyrredon"/>
    <n v="6357"/>
    <n v="-3804915"/>
    <n v="-57536848"/>
    <x v="40"/>
    <x v="0"/>
    <x v="0"/>
    <n v="261882"/>
    <n v="2200"/>
    <n v="35200"/>
  </r>
  <r>
    <x v="8"/>
    <x v="5"/>
    <x v="8"/>
    <x v="3"/>
    <n v="78"/>
    <s v="Deseado"/>
    <n v="78014"/>
    <n v="-46436049"/>
    <n v="-67514904"/>
    <x v="15"/>
    <x v="2"/>
    <x v="6"/>
    <n v="263975"/>
    <n v="3000"/>
    <n v="48000"/>
  </r>
  <r>
    <x v="0"/>
    <x v="2"/>
    <x v="11"/>
    <x v="0"/>
    <n v="6"/>
    <s v="Castelli"/>
    <n v="6168"/>
    <n v="-35745949"/>
    <n v="-57380561"/>
    <x v="47"/>
    <x v="0"/>
    <x v="0"/>
    <n v="266128"/>
    <n v="1900"/>
    <n v="30400"/>
  </r>
  <r>
    <x v="4"/>
    <x v="3"/>
    <x v="0"/>
    <x v="0"/>
    <n v="6"/>
    <s v="General Pueyrredon"/>
    <n v="6357"/>
    <n v="-3804915"/>
    <n v="-57536848"/>
    <x v="5"/>
    <x v="0"/>
    <x v="3"/>
    <n v="266169"/>
    <n v="2300"/>
    <n v="36800"/>
  </r>
  <r>
    <x v="4"/>
    <x v="0"/>
    <x v="0"/>
    <x v="0"/>
    <n v="6"/>
    <s v="General Pueyrredon"/>
    <n v="6357"/>
    <n v="-3804915"/>
    <n v="-57536848"/>
    <x v="12"/>
    <x v="0"/>
    <x v="0"/>
    <n v="266420"/>
    <n v="2100"/>
    <n v="33600"/>
  </r>
  <r>
    <x v="2"/>
    <x v="2"/>
    <x v="2"/>
    <x v="0"/>
    <n v="6"/>
    <s v="Necochea"/>
    <n v="6581"/>
    <n v="-38576184"/>
    <n v="-58701949"/>
    <x v="17"/>
    <x v="0"/>
    <x v="0"/>
    <n v="268662"/>
    <n v="1700"/>
    <n v="27200"/>
  </r>
  <r>
    <x v="1"/>
    <x v="3"/>
    <x v="0"/>
    <x v="0"/>
    <n v="6"/>
    <s v="General Pueyrredon"/>
    <n v="6357"/>
    <n v="-3804915"/>
    <n v="-57536848"/>
    <x v="4"/>
    <x v="0"/>
    <x v="0"/>
    <n v="270049"/>
    <n v="2200"/>
    <n v="35200"/>
  </r>
  <r>
    <x v="9"/>
    <x v="0"/>
    <x v="0"/>
    <x v="0"/>
    <n v="6"/>
    <s v="General Pueyrredon"/>
    <n v="6357"/>
    <n v="-3804915"/>
    <n v="-57536848"/>
    <x v="9"/>
    <x v="0"/>
    <x v="4"/>
    <n v="272767"/>
    <n v="2500"/>
    <n v="40000"/>
  </r>
  <r>
    <x v="0"/>
    <x v="0"/>
    <x v="0"/>
    <x v="0"/>
    <n v="6"/>
    <s v="General Pueyrredon"/>
    <n v="6357"/>
    <n v="-3804915"/>
    <n v="-57536848"/>
    <x v="16"/>
    <x v="0"/>
    <x v="7"/>
    <n v="275850"/>
    <n v="3000"/>
    <n v="48000"/>
  </r>
  <r>
    <x v="5"/>
    <x v="0"/>
    <x v="0"/>
    <x v="0"/>
    <n v="6"/>
    <s v="General Pueyrredon"/>
    <n v="6357"/>
    <n v="-3804915"/>
    <n v="-57536848"/>
    <x v="34"/>
    <x v="0"/>
    <x v="4"/>
    <n v="277530"/>
    <n v="1800"/>
    <n v="28800"/>
  </r>
  <r>
    <x v="6"/>
    <x v="2"/>
    <x v="6"/>
    <x v="0"/>
    <n v="6"/>
    <s v="General Lavalle"/>
    <n v="6336"/>
    <n v="-36398453"/>
    <n v="-56946467"/>
    <x v="10"/>
    <x v="0"/>
    <x v="0"/>
    <n v="277548"/>
    <n v="2100"/>
    <n v="33600"/>
  </r>
  <r>
    <x v="3"/>
    <x v="3"/>
    <x v="0"/>
    <x v="0"/>
    <n v="6"/>
    <s v="General Pueyrredon"/>
    <n v="6357"/>
    <n v="-3804915"/>
    <n v="-57536848"/>
    <x v="33"/>
    <x v="2"/>
    <x v="0"/>
    <n v="277607"/>
    <n v="4300"/>
    <n v="68800"/>
  </r>
  <r>
    <x v="2"/>
    <x v="1"/>
    <x v="5"/>
    <x v="3"/>
    <n v="78"/>
    <s v="Deseado"/>
    <n v="78014"/>
    <n v="-47753106"/>
    <n v="-65911745"/>
    <x v="2"/>
    <x v="0"/>
    <x v="2"/>
    <n v="279310"/>
    <n v="2900"/>
    <n v="46400"/>
  </r>
  <r>
    <x v="9"/>
    <x v="2"/>
    <x v="4"/>
    <x v="0"/>
    <n v="6"/>
    <s v="sin especificar"/>
    <n v="6999"/>
    <m/>
    <n v="0"/>
    <x v="9"/>
    <x v="0"/>
    <x v="4"/>
    <n v="279845"/>
    <n v="2500"/>
    <n v="40000"/>
  </r>
  <r>
    <x v="2"/>
    <x v="3"/>
    <x v="0"/>
    <x v="0"/>
    <n v="6"/>
    <s v="General Pueyrredon"/>
    <n v="6357"/>
    <n v="-3804915"/>
    <n v="-57536848"/>
    <x v="5"/>
    <x v="0"/>
    <x v="3"/>
    <n v="280768"/>
    <n v="2300"/>
    <n v="36800"/>
  </r>
  <r>
    <x v="4"/>
    <x v="3"/>
    <x v="0"/>
    <x v="0"/>
    <n v="6"/>
    <s v="General Pueyrredon"/>
    <n v="6357"/>
    <n v="-3804915"/>
    <n v="-57536848"/>
    <x v="0"/>
    <x v="0"/>
    <x v="0"/>
    <n v="282395"/>
    <n v="1890"/>
    <n v="30240"/>
  </r>
  <r>
    <x v="4"/>
    <x v="3"/>
    <x v="0"/>
    <x v="0"/>
    <n v="6"/>
    <s v="General Pueyrredon"/>
    <n v="6357"/>
    <n v="-3804915"/>
    <n v="-57536848"/>
    <x v="17"/>
    <x v="0"/>
    <x v="0"/>
    <n v="285650"/>
    <n v="1700"/>
    <n v="27200"/>
  </r>
  <r>
    <x v="6"/>
    <x v="1"/>
    <x v="5"/>
    <x v="3"/>
    <n v="78"/>
    <s v="Deseado"/>
    <n v="78014"/>
    <n v="-47753106"/>
    <n v="-65911745"/>
    <x v="21"/>
    <x v="0"/>
    <x v="0"/>
    <n v="298740"/>
    <n v="2800"/>
    <n v="44800"/>
  </r>
  <r>
    <x v="2"/>
    <x v="3"/>
    <x v="4"/>
    <x v="0"/>
    <n v="6"/>
    <s v="sin especificar"/>
    <n v="6999"/>
    <m/>
    <n v="0"/>
    <x v="3"/>
    <x v="0"/>
    <x v="0"/>
    <n v="299573"/>
    <n v="2180"/>
    <n v="34880"/>
  </r>
  <r>
    <x v="6"/>
    <x v="2"/>
    <x v="0"/>
    <x v="0"/>
    <n v="6"/>
    <s v="General Pueyrredon"/>
    <n v="6357"/>
    <n v="-3804915"/>
    <n v="-57536848"/>
    <x v="7"/>
    <x v="0"/>
    <x v="0"/>
    <n v="299850"/>
    <n v="1900"/>
    <n v="30400"/>
  </r>
  <r>
    <x v="4"/>
    <x v="3"/>
    <x v="17"/>
    <x v="4"/>
    <n v="26"/>
    <s v="Escalante"/>
    <n v="26021"/>
    <n v="-45748762"/>
    <n v="-67377537"/>
    <x v="24"/>
    <x v="0"/>
    <x v="0"/>
    <n v="304520"/>
    <n v="2910"/>
    <n v="46560"/>
  </r>
  <r>
    <x v="10"/>
    <x v="2"/>
    <x v="2"/>
    <x v="0"/>
    <n v="6"/>
    <s v="Necochea"/>
    <n v="6581"/>
    <n v="-38576184"/>
    <n v="-58701949"/>
    <x v="38"/>
    <x v="0"/>
    <x v="0"/>
    <n v="306369"/>
    <n v="3000"/>
    <n v="48000"/>
  </r>
  <r>
    <x v="0"/>
    <x v="1"/>
    <x v="0"/>
    <x v="0"/>
    <n v="6"/>
    <s v="General Pueyrredon"/>
    <n v="6357"/>
    <n v="-3804915"/>
    <n v="-57536848"/>
    <x v="1"/>
    <x v="1"/>
    <x v="1"/>
    <n v="306721"/>
    <n v="2999"/>
    <n v="47984"/>
  </r>
  <r>
    <x v="6"/>
    <x v="0"/>
    <x v="0"/>
    <x v="0"/>
    <n v="6"/>
    <s v="General Pueyrredon"/>
    <n v="6357"/>
    <n v="-3804915"/>
    <n v="-57536848"/>
    <x v="19"/>
    <x v="0"/>
    <x v="0"/>
    <n v="307633"/>
    <n v="1980"/>
    <n v="31680"/>
  </r>
  <r>
    <x v="7"/>
    <x v="3"/>
    <x v="6"/>
    <x v="0"/>
    <n v="6"/>
    <s v="General Lavalle"/>
    <n v="6336"/>
    <n v="-36398453"/>
    <n v="-56946467"/>
    <x v="36"/>
    <x v="1"/>
    <x v="0"/>
    <n v="310615"/>
    <n v="1800"/>
    <n v="28800"/>
  </r>
  <r>
    <x v="3"/>
    <x v="3"/>
    <x v="0"/>
    <x v="0"/>
    <n v="6"/>
    <s v="General Pueyrredon"/>
    <n v="6357"/>
    <n v="-3804915"/>
    <n v="-57536848"/>
    <x v="5"/>
    <x v="0"/>
    <x v="3"/>
    <n v="312263"/>
    <n v="2300"/>
    <n v="36800"/>
  </r>
  <r>
    <x v="0"/>
    <x v="3"/>
    <x v="0"/>
    <x v="0"/>
    <n v="6"/>
    <s v="General Pueyrredon"/>
    <n v="6357"/>
    <n v="-3804915"/>
    <n v="-57536848"/>
    <x v="17"/>
    <x v="0"/>
    <x v="0"/>
    <n v="312558"/>
    <n v="1700"/>
    <n v="27200"/>
  </r>
  <r>
    <x v="1"/>
    <x v="3"/>
    <x v="0"/>
    <x v="0"/>
    <n v="6"/>
    <s v="General Pueyrredon"/>
    <n v="6357"/>
    <n v="-3804915"/>
    <n v="-57536848"/>
    <x v="14"/>
    <x v="0"/>
    <x v="0"/>
    <n v="313980"/>
    <n v="2900"/>
    <n v="46400"/>
  </r>
  <r>
    <x v="10"/>
    <x v="2"/>
    <x v="0"/>
    <x v="0"/>
    <n v="6"/>
    <s v="General Pueyrredon"/>
    <n v="6357"/>
    <n v="-3804915"/>
    <n v="-57536848"/>
    <x v="67"/>
    <x v="1"/>
    <x v="0"/>
    <n v="314401"/>
    <n v="4200"/>
    <n v="67200"/>
  </r>
  <r>
    <x v="4"/>
    <x v="2"/>
    <x v="0"/>
    <x v="0"/>
    <n v="6"/>
    <s v="General Pueyrredon"/>
    <n v="6357"/>
    <n v="-3804915"/>
    <n v="-57536848"/>
    <x v="10"/>
    <x v="0"/>
    <x v="0"/>
    <n v="315867"/>
    <n v="2100"/>
    <n v="33600"/>
  </r>
  <r>
    <x v="4"/>
    <x v="3"/>
    <x v="0"/>
    <x v="0"/>
    <n v="6"/>
    <s v="General Pueyrredon"/>
    <n v="6357"/>
    <n v="-3804915"/>
    <n v="-57536848"/>
    <x v="7"/>
    <x v="0"/>
    <x v="0"/>
    <n v="316043"/>
    <n v="1900"/>
    <n v="30400"/>
  </r>
  <r>
    <x v="4"/>
    <x v="3"/>
    <x v="0"/>
    <x v="0"/>
    <n v="6"/>
    <s v="General Pueyrredon"/>
    <n v="6357"/>
    <n v="-3804915"/>
    <n v="-57536848"/>
    <x v="40"/>
    <x v="0"/>
    <x v="0"/>
    <n v="316456"/>
    <n v="2200"/>
    <n v="35200"/>
  </r>
  <r>
    <x v="5"/>
    <x v="2"/>
    <x v="0"/>
    <x v="0"/>
    <n v="6"/>
    <s v="General Pueyrredon"/>
    <n v="6357"/>
    <n v="-3804915"/>
    <n v="-57536848"/>
    <x v="29"/>
    <x v="0"/>
    <x v="0"/>
    <n v="317078"/>
    <n v="2500"/>
    <n v="40000"/>
  </r>
  <r>
    <x v="3"/>
    <x v="0"/>
    <x v="0"/>
    <x v="0"/>
    <n v="6"/>
    <s v="General Pueyrredon"/>
    <n v="6357"/>
    <n v="-3804915"/>
    <n v="-57536848"/>
    <x v="7"/>
    <x v="0"/>
    <x v="0"/>
    <n v="322000"/>
    <n v="1900"/>
    <n v="30400"/>
  </r>
  <r>
    <x v="6"/>
    <x v="3"/>
    <x v="0"/>
    <x v="0"/>
    <n v="6"/>
    <s v="General Pueyrredon"/>
    <n v="6357"/>
    <n v="-3804915"/>
    <n v="-57536848"/>
    <x v="4"/>
    <x v="0"/>
    <x v="0"/>
    <n v="322141"/>
    <n v="2200"/>
    <n v="35200"/>
  </r>
  <r>
    <x v="10"/>
    <x v="2"/>
    <x v="4"/>
    <x v="0"/>
    <n v="6"/>
    <s v="sin especificar"/>
    <n v="6999"/>
    <m/>
    <n v="0"/>
    <x v="35"/>
    <x v="0"/>
    <x v="0"/>
    <n v="323377"/>
    <n v="2200"/>
    <n v="35200"/>
  </r>
  <r>
    <x v="5"/>
    <x v="3"/>
    <x v="0"/>
    <x v="0"/>
    <n v="6"/>
    <s v="General Pueyrredon"/>
    <n v="6357"/>
    <n v="-3804915"/>
    <n v="-57536848"/>
    <x v="5"/>
    <x v="0"/>
    <x v="3"/>
    <n v="324814"/>
    <n v="2300"/>
    <n v="36800"/>
  </r>
  <r>
    <x v="8"/>
    <x v="2"/>
    <x v="6"/>
    <x v="0"/>
    <n v="6"/>
    <s v="General Lavalle"/>
    <n v="6336"/>
    <n v="-36398453"/>
    <n v="-56946467"/>
    <x v="3"/>
    <x v="0"/>
    <x v="0"/>
    <n v="326122"/>
    <n v="2180"/>
    <n v="34880"/>
  </r>
  <r>
    <x v="2"/>
    <x v="3"/>
    <x v="0"/>
    <x v="0"/>
    <n v="6"/>
    <s v="General Pueyrredon"/>
    <n v="6357"/>
    <n v="-3804915"/>
    <n v="-57536848"/>
    <x v="26"/>
    <x v="0"/>
    <x v="9"/>
    <n v="326494"/>
    <n v="2000"/>
    <n v="32000"/>
  </r>
  <r>
    <x v="0"/>
    <x v="5"/>
    <x v="0"/>
    <x v="0"/>
    <n v="6"/>
    <s v="General Pueyrredon"/>
    <n v="6357"/>
    <n v="-3804915"/>
    <n v="-57536848"/>
    <x v="61"/>
    <x v="0"/>
    <x v="0"/>
    <n v="327298"/>
    <n v="3200"/>
    <n v="51200"/>
  </r>
  <r>
    <x v="7"/>
    <x v="0"/>
    <x v="0"/>
    <x v="0"/>
    <n v="6"/>
    <s v="General Pueyrredon"/>
    <n v="6357"/>
    <n v="-3804915"/>
    <n v="-57536848"/>
    <x v="3"/>
    <x v="0"/>
    <x v="0"/>
    <n v="327655"/>
    <n v="2180"/>
    <n v="34880"/>
  </r>
  <r>
    <x v="9"/>
    <x v="3"/>
    <x v="13"/>
    <x v="4"/>
    <n v="26"/>
    <s v="Rawson"/>
    <n v="26077"/>
    <n v="-43336741"/>
    <n v="-65061964"/>
    <x v="54"/>
    <x v="0"/>
    <x v="11"/>
    <n v="329487"/>
    <n v="3500"/>
    <n v="56000"/>
  </r>
  <r>
    <x v="1"/>
    <x v="3"/>
    <x v="0"/>
    <x v="0"/>
    <n v="6"/>
    <s v="General Pueyrredon"/>
    <n v="6357"/>
    <n v="-3804915"/>
    <n v="-57536848"/>
    <x v="51"/>
    <x v="0"/>
    <x v="4"/>
    <n v="337743"/>
    <n v="2300"/>
    <n v="36800"/>
  </r>
  <r>
    <x v="2"/>
    <x v="2"/>
    <x v="16"/>
    <x v="0"/>
    <n v="6"/>
    <s v="Bahía Blanca"/>
    <n v="6056"/>
    <n v="-38789246"/>
    <n v="-62272499"/>
    <x v="58"/>
    <x v="2"/>
    <x v="0"/>
    <n v="341668"/>
    <n v="3000"/>
    <n v="48000"/>
  </r>
  <r>
    <x v="0"/>
    <x v="5"/>
    <x v="0"/>
    <x v="0"/>
    <n v="6"/>
    <s v="General Pueyrredon"/>
    <n v="6357"/>
    <n v="-3804915"/>
    <n v="-57536848"/>
    <x v="15"/>
    <x v="2"/>
    <x v="6"/>
    <n v="341895"/>
    <n v="3000"/>
    <n v="48000"/>
  </r>
  <r>
    <x v="2"/>
    <x v="1"/>
    <x v="0"/>
    <x v="0"/>
    <n v="6"/>
    <s v="General Pueyrredon"/>
    <n v="6357"/>
    <n v="-3804915"/>
    <n v="-57536848"/>
    <x v="1"/>
    <x v="1"/>
    <x v="1"/>
    <n v="344937"/>
    <n v="2999"/>
    <n v="47984"/>
  </r>
  <r>
    <x v="10"/>
    <x v="3"/>
    <x v="6"/>
    <x v="0"/>
    <n v="6"/>
    <s v="General Lavalle"/>
    <n v="6336"/>
    <n v="-36398453"/>
    <n v="-56946467"/>
    <x v="42"/>
    <x v="0"/>
    <x v="4"/>
    <n v="346714"/>
    <n v="2300"/>
    <n v="36800"/>
  </r>
  <r>
    <x v="6"/>
    <x v="3"/>
    <x v="0"/>
    <x v="0"/>
    <n v="6"/>
    <s v="General Pueyrredon"/>
    <n v="6357"/>
    <n v="-3804915"/>
    <n v="-57536848"/>
    <x v="3"/>
    <x v="0"/>
    <x v="0"/>
    <n v="347704"/>
    <n v="2180"/>
    <n v="34880"/>
  </r>
  <r>
    <x v="4"/>
    <x v="1"/>
    <x v="9"/>
    <x v="4"/>
    <n v="26"/>
    <s v="Biedma"/>
    <n v="26007"/>
    <n v="-42723398"/>
    <n v="-6503362"/>
    <x v="14"/>
    <x v="0"/>
    <x v="0"/>
    <n v="349252"/>
    <n v="2900"/>
    <n v="46400"/>
  </r>
  <r>
    <x v="0"/>
    <x v="0"/>
    <x v="0"/>
    <x v="0"/>
    <n v="6"/>
    <s v="General Pueyrredon"/>
    <n v="6357"/>
    <n v="-3804915"/>
    <n v="-57536848"/>
    <x v="40"/>
    <x v="0"/>
    <x v="0"/>
    <n v="349345"/>
    <n v="2200"/>
    <n v="35200"/>
  </r>
  <r>
    <x v="2"/>
    <x v="0"/>
    <x v="10"/>
    <x v="4"/>
    <n v="26"/>
    <s v="Florentino Ameghino"/>
    <n v="26028"/>
    <n v="-44798941"/>
    <n v="-65709705"/>
    <x v="5"/>
    <x v="0"/>
    <x v="3"/>
    <n v="349628"/>
    <n v="2300"/>
    <n v="36800"/>
  </r>
  <r>
    <x v="2"/>
    <x v="0"/>
    <x v="0"/>
    <x v="0"/>
    <n v="6"/>
    <s v="General Pueyrredon"/>
    <n v="6357"/>
    <n v="-3804915"/>
    <n v="-57536848"/>
    <x v="23"/>
    <x v="0"/>
    <x v="7"/>
    <n v="352424"/>
    <n v="3900"/>
    <n v="62400"/>
  </r>
  <r>
    <x v="1"/>
    <x v="2"/>
    <x v="4"/>
    <x v="0"/>
    <n v="6"/>
    <s v="sin especificar"/>
    <n v="6999"/>
    <m/>
    <n v="0"/>
    <x v="41"/>
    <x v="0"/>
    <x v="4"/>
    <n v="353040"/>
    <n v="2100"/>
    <n v="33600"/>
  </r>
  <r>
    <x v="2"/>
    <x v="0"/>
    <x v="0"/>
    <x v="0"/>
    <n v="6"/>
    <s v="General Pueyrredon"/>
    <n v="6357"/>
    <n v="-3804915"/>
    <n v="-57536848"/>
    <x v="4"/>
    <x v="0"/>
    <x v="0"/>
    <n v="353224"/>
    <n v="2200"/>
    <n v="35200"/>
  </r>
  <r>
    <x v="0"/>
    <x v="3"/>
    <x v="0"/>
    <x v="0"/>
    <n v="6"/>
    <s v="General Pueyrredon"/>
    <n v="6357"/>
    <n v="-3804915"/>
    <n v="-57536848"/>
    <x v="29"/>
    <x v="0"/>
    <x v="0"/>
    <n v="357603"/>
    <n v="2500"/>
    <n v="40000"/>
  </r>
  <r>
    <x v="2"/>
    <x v="3"/>
    <x v="0"/>
    <x v="0"/>
    <n v="6"/>
    <s v="General Pueyrredon"/>
    <n v="6357"/>
    <n v="-3804915"/>
    <n v="-57536848"/>
    <x v="14"/>
    <x v="0"/>
    <x v="0"/>
    <n v="359759"/>
    <n v="2900"/>
    <n v="46400"/>
  </r>
  <r>
    <x v="7"/>
    <x v="0"/>
    <x v="9"/>
    <x v="4"/>
    <n v="26"/>
    <s v="Biedma"/>
    <n v="26007"/>
    <n v="-42723398"/>
    <n v="-6503362"/>
    <x v="15"/>
    <x v="2"/>
    <x v="6"/>
    <n v="360724"/>
    <n v="3000"/>
    <n v="48000"/>
  </r>
  <r>
    <x v="7"/>
    <x v="3"/>
    <x v="14"/>
    <x v="4"/>
    <n v="26"/>
    <s v="Escalante"/>
    <n v="26021"/>
    <n v="-45862528"/>
    <n v="-6746664"/>
    <x v="24"/>
    <x v="0"/>
    <x v="0"/>
    <n v="365306"/>
    <n v="2910"/>
    <n v="46560"/>
  </r>
  <r>
    <x v="1"/>
    <x v="0"/>
    <x v="14"/>
    <x v="4"/>
    <n v="26"/>
    <s v="Escalante"/>
    <n v="26021"/>
    <n v="-45862528"/>
    <n v="-6746664"/>
    <x v="26"/>
    <x v="0"/>
    <x v="9"/>
    <n v="371047"/>
    <n v="2000"/>
    <n v="32000"/>
  </r>
  <r>
    <x v="1"/>
    <x v="2"/>
    <x v="4"/>
    <x v="0"/>
    <n v="6"/>
    <s v="sin especificar"/>
    <n v="6999"/>
    <m/>
    <n v="0"/>
    <x v="23"/>
    <x v="0"/>
    <x v="7"/>
    <n v="372000"/>
    <n v="3900"/>
    <n v="62400"/>
  </r>
  <r>
    <x v="5"/>
    <x v="2"/>
    <x v="0"/>
    <x v="0"/>
    <n v="6"/>
    <s v="General Pueyrredon"/>
    <n v="6357"/>
    <n v="-3804915"/>
    <n v="-57536848"/>
    <x v="50"/>
    <x v="0"/>
    <x v="4"/>
    <n v="379042"/>
    <n v="2900"/>
    <n v="46400"/>
  </r>
  <r>
    <x v="6"/>
    <x v="0"/>
    <x v="0"/>
    <x v="0"/>
    <n v="6"/>
    <s v="General Pueyrredon"/>
    <n v="6357"/>
    <n v="-3804915"/>
    <n v="-57536848"/>
    <x v="12"/>
    <x v="0"/>
    <x v="0"/>
    <n v="380076"/>
    <n v="2100"/>
    <n v="33600"/>
  </r>
  <r>
    <x v="6"/>
    <x v="3"/>
    <x v="0"/>
    <x v="0"/>
    <n v="6"/>
    <s v="General Pueyrredon"/>
    <n v="6357"/>
    <n v="-3804915"/>
    <n v="-57536848"/>
    <x v="23"/>
    <x v="0"/>
    <x v="7"/>
    <n v="380863"/>
    <n v="3900"/>
    <n v="62400"/>
  </r>
  <r>
    <x v="1"/>
    <x v="3"/>
    <x v="0"/>
    <x v="0"/>
    <n v="6"/>
    <s v="General Pueyrredon"/>
    <n v="6357"/>
    <n v="-3804915"/>
    <n v="-57536848"/>
    <x v="5"/>
    <x v="0"/>
    <x v="3"/>
    <n v="386001"/>
    <n v="2300"/>
    <n v="36800"/>
  </r>
  <r>
    <x v="0"/>
    <x v="3"/>
    <x v="0"/>
    <x v="0"/>
    <n v="6"/>
    <s v="General Pueyrredon"/>
    <n v="6357"/>
    <n v="-3804915"/>
    <n v="-57536848"/>
    <x v="7"/>
    <x v="0"/>
    <x v="0"/>
    <n v="387158"/>
    <n v="1900"/>
    <n v="30400"/>
  </r>
  <r>
    <x v="4"/>
    <x v="2"/>
    <x v="2"/>
    <x v="0"/>
    <n v="6"/>
    <s v="Necochea"/>
    <n v="6581"/>
    <n v="-38576184"/>
    <n v="-58701949"/>
    <x v="35"/>
    <x v="0"/>
    <x v="0"/>
    <n v="392195"/>
    <n v="2200"/>
    <n v="35200"/>
  </r>
  <r>
    <x v="9"/>
    <x v="2"/>
    <x v="6"/>
    <x v="0"/>
    <n v="6"/>
    <s v="General Lavalle"/>
    <n v="6336"/>
    <n v="-36398453"/>
    <n v="-56946467"/>
    <x v="41"/>
    <x v="0"/>
    <x v="4"/>
    <n v="395986"/>
    <n v="2100"/>
    <n v="33600"/>
  </r>
  <r>
    <x v="4"/>
    <x v="0"/>
    <x v="14"/>
    <x v="4"/>
    <n v="26"/>
    <s v="Escalante"/>
    <n v="26021"/>
    <n v="-45862528"/>
    <n v="-6746664"/>
    <x v="23"/>
    <x v="0"/>
    <x v="7"/>
    <n v="396033"/>
    <n v="3900"/>
    <n v="62400"/>
  </r>
  <r>
    <x v="3"/>
    <x v="3"/>
    <x v="0"/>
    <x v="0"/>
    <n v="6"/>
    <s v="General Pueyrredon"/>
    <n v="6357"/>
    <n v="-3804915"/>
    <n v="-57536848"/>
    <x v="34"/>
    <x v="0"/>
    <x v="4"/>
    <n v="398108"/>
    <n v="1800"/>
    <n v="28800"/>
  </r>
  <r>
    <x v="10"/>
    <x v="3"/>
    <x v="6"/>
    <x v="0"/>
    <n v="6"/>
    <s v="General Lavalle"/>
    <n v="6336"/>
    <n v="-36398453"/>
    <n v="-56946467"/>
    <x v="68"/>
    <x v="0"/>
    <x v="7"/>
    <n v="400201"/>
    <n v="3900"/>
    <n v="62400"/>
  </r>
  <r>
    <x v="8"/>
    <x v="2"/>
    <x v="4"/>
    <x v="0"/>
    <n v="6"/>
    <s v="sin especificar"/>
    <n v="6999"/>
    <m/>
    <n v="0"/>
    <x v="0"/>
    <x v="0"/>
    <x v="0"/>
    <n v="405205"/>
    <n v="1890"/>
    <n v="30240"/>
  </r>
  <r>
    <x v="0"/>
    <x v="2"/>
    <x v="0"/>
    <x v="0"/>
    <n v="6"/>
    <s v="General Pueyrredon"/>
    <n v="6357"/>
    <n v="-3804915"/>
    <n v="-57536848"/>
    <x v="49"/>
    <x v="0"/>
    <x v="0"/>
    <n v="409105"/>
    <n v="2100"/>
    <n v="33600"/>
  </r>
  <r>
    <x v="0"/>
    <x v="2"/>
    <x v="6"/>
    <x v="0"/>
    <n v="6"/>
    <s v="General Lavalle"/>
    <n v="6336"/>
    <n v="-36398453"/>
    <n v="-56946467"/>
    <x v="9"/>
    <x v="0"/>
    <x v="4"/>
    <n v="410475"/>
    <n v="2500"/>
    <n v="40000"/>
  </r>
  <r>
    <x v="2"/>
    <x v="2"/>
    <x v="3"/>
    <x v="2"/>
    <n v="62"/>
    <s v="San Antonio"/>
    <n v="62077"/>
    <n v="-40725698"/>
    <n v="-64934194"/>
    <x v="7"/>
    <x v="0"/>
    <x v="0"/>
    <n v="412785"/>
    <n v="1900"/>
    <n v="30400"/>
  </r>
  <r>
    <x v="9"/>
    <x v="3"/>
    <x v="0"/>
    <x v="0"/>
    <n v="6"/>
    <s v="General Pueyrredon"/>
    <n v="6357"/>
    <n v="-3804915"/>
    <n v="-57536848"/>
    <x v="3"/>
    <x v="0"/>
    <x v="0"/>
    <n v="413142"/>
    <n v="2180"/>
    <n v="34880"/>
  </r>
  <r>
    <x v="2"/>
    <x v="0"/>
    <x v="0"/>
    <x v="0"/>
    <n v="6"/>
    <s v="General Pueyrredon"/>
    <n v="6357"/>
    <n v="-3804915"/>
    <n v="-57536848"/>
    <x v="50"/>
    <x v="0"/>
    <x v="4"/>
    <n v="418917"/>
    <n v="2900"/>
    <n v="46400"/>
  </r>
  <r>
    <x v="1"/>
    <x v="0"/>
    <x v="0"/>
    <x v="0"/>
    <n v="6"/>
    <s v="General Pueyrredon"/>
    <n v="6357"/>
    <n v="-3804915"/>
    <n v="-57536848"/>
    <x v="40"/>
    <x v="0"/>
    <x v="0"/>
    <n v="419007"/>
    <n v="2200"/>
    <n v="35200"/>
  </r>
  <r>
    <x v="2"/>
    <x v="3"/>
    <x v="0"/>
    <x v="0"/>
    <n v="6"/>
    <s v="General Pueyrredon"/>
    <n v="6357"/>
    <n v="-3804915"/>
    <n v="-57536848"/>
    <x v="49"/>
    <x v="0"/>
    <x v="0"/>
    <n v="421760"/>
    <n v="2100"/>
    <n v="33600"/>
  </r>
  <r>
    <x v="5"/>
    <x v="3"/>
    <x v="0"/>
    <x v="0"/>
    <n v="6"/>
    <s v="General Pueyrredon"/>
    <n v="6357"/>
    <n v="-3804915"/>
    <n v="-57536848"/>
    <x v="10"/>
    <x v="0"/>
    <x v="0"/>
    <n v="423087"/>
    <n v="2100"/>
    <n v="33600"/>
  </r>
  <r>
    <x v="5"/>
    <x v="0"/>
    <x v="0"/>
    <x v="0"/>
    <n v="6"/>
    <s v="General Pueyrredon"/>
    <n v="6357"/>
    <n v="-3804915"/>
    <n v="-57536848"/>
    <x v="19"/>
    <x v="0"/>
    <x v="0"/>
    <n v="426908"/>
    <n v="1980"/>
    <n v="31680"/>
  </r>
  <r>
    <x v="9"/>
    <x v="1"/>
    <x v="5"/>
    <x v="3"/>
    <n v="78"/>
    <s v="Deseado"/>
    <n v="78014"/>
    <n v="-47753106"/>
    <n v="-65911745"/>
    <x v="2"/>
    <x v="0"/>
    <x v="2"/>
    <n v="427844"/>
    <n v="2900"/>
    <n v="46400"/>
  </r>
  <r>
    <x v="2"/>
    <x v="3"/>
    <x v="0"/>
    <x v="0"/>
    <n v="6"/>
    <s v="General Pueyrredon"/>
    <n v="6357"/>
    <n v="-3804915"/>
    <n v="-57536848"/>
    <x v="42"/>
    <x v="0"/>
    <x v="4"/>
    <n v="428266"/>
    <n v="2300"/>
    <n v="36800"/>
  </r>
  <r>
    <x v="8"/>
    <x v="0"/>
    <x v="0"/>
    <x v="0"/>
    <n v="6"/>
    <s v="General Pueyrredon"/>
    <n v="6357"/>
    <n v="-3804915"/>
    <n v="-57536848"/>
    <x v="49"/>
    <x v="0"/>
    <x v="0"/>
    <n v="431040"/>
    <n v="2100"/>
    <n v="33600"/>
  </r>
  <r>
    <x v="3"/>
    <x v="0"/>
    <x v="0"/>
    <x v="0"/>
    <n v="6"/>
    <s v="General Pueyrredon"/>
    <n v="6357"/>
    <n v="-3804915"/>
    <n v="-57536848"/>
    <x v="5"/>
    <x v="0"/>
    <x v="3"/>
    <n v="434044"/>
    <n v="2300"/>
    <n v="36800"/>
  </r>
  <r>
    <x v="2"/>
    <x v="1"/>
    <x v="0"/>
    <x v="0"/>
    <n v="6"/>
    <s v="General Pueyrredon"/>
    <n v="6357"/>
    <n v="-3804915"/>
    <n v="-57536848"/>
    <x v="14"/>
    <x v="0"/>
    <x v="0"/>
    <n v="441442"/>
    <n v="2900"/>
    <n v="46400"/>
  </r>
  <r>
    <x v="5"/>
    <x v="3"/>
    <x v="0"/>
    <x v="0"/>
    <n v="6"/>
    <s v="General Pueyrredon"/>
    <n v="6357"/>
    <n v="-3804915"/>
    <n v="-57536848"/>
    <x v="40"/>
    <x v="0"/>
    <x v="0"/>
    <n v="448113"/>
    <n v="2200"/>
    <n v="35200"/>
  </r>
  <r>
    <x v="4"/>
    <x v="3"/>
    <x v="0"/>
    <x v="0"/>
    <n v="6"/>
    <s v="General Pueyrredon"/>
    <n v="6357"/>
    <n v="-3804915"/>
    <n v="-57536848"/>
    <x v="23"/>
    <x v="0"/>
    <x v="7"/>
    <n v="450405"/>
    <n v="3900"/>
    <n v="62400"/>
  </r>
  <r>
    <x v="6"/>
    <x v="0"/>
    <x v="0"/>
    <x v="0"/>
    <n v="6"/>
    <s v="General Pueyrredon"/>
    <n v="6357"/>
    <n v="-3804915"/>
    <n v="-57536848"/>
    <x v="36"/>
    <x v="1"/>
    <x v="0"/>
    <n v="457039"/>
    <n v="1800"/>
    <n v="28800"/>
  </r>
  <r>
    <x v="10"/>
    <x v="2"/>
    <x v="6"/>
    <x v="0"/>
    <n v="6"/>
    <s v="General Lavalle"/>
    <n v="6336"/>
    <n v="-36398453"/>
    <n v="-56946467"/>
    <x v="7"/>
    <x v="0"/>
    <x v="0"/>
    <n v="458869"/>
    <n v="1900"/>
    <n v="30400"/>
  </r>
  <r>
    <x v="7"/>
    <x v="3"/>
    <x v="17"/>
    <x v="4"/>
    <n v="26"/>
    <s v="Escalante"/>
    <n v="26021"/>
    <n v="-45748762"/>
    <n v="-67377537"/>
    <x v="5"/>
    <x v="0"/>
    <x v="3"/>
    <n v="460141"/>
    <n v="2300"/>
    <n v="36800"/>
  </r>
  <r>
    <x v="2"/>
    <x v="2"/>
    <x v="4"/>
    <x v="0"/>
    <n v="6"/>
    <s v="sin especificar"/>
    <n v="6999"/>
    <m/>
    <n v="0"/>
    <x v="8"/>
    <x v="0"/>
    <x v="0"/>
    <n v="464008"/>
    <n v="1500"/>
    <n v="24000"/>
  </r>
  <r>
    <x v="8"/>
    <x v="3"/>
    <x v="0"/>
    <x v="0"/>
    <n v="6"/>
    <s v="General Pueyrredon"/>
    <n v="6357"/>
    <n v="-3804915"/>
    <n v="-57536848"/>
    <x v="49"/>
    <x v="0"/>
    <x v="0"/>
    <n v="465319"/>
    <n v="2100"/>
    <n v="33600"/>
  </r>
  <r>
    <x v="9"/>
    <x v="2"/>
    <x v="6"/>
    <x v="0"/>
    <n v="6"/>
    <s v="General Lavalle"/>
    <n v="6336"/>
    <n v="-36398453"/>
    <n v="-56946467"/>
    <x v="47"/>
    <x v="0"/>
    <x v="0"/>
    <n v="466105"/>
    <n v="1900"/>
    <n v="30400"/>
  </r>
  <r>
    <x v="1"/>
    <x v="0"/>
    <x v="0"/>
    <x v="0"/>
    <n v="6"/>
    <s v="General Pueyrredon"/>
    <n v="6357"/>
    <n v="-3804915"/>
    <n v="-57536848"/>
    <x v="21"/>
    <x v="0"/>
    <x v="0"/>
    <n v="478020"/>
    <n v="2800"/>
    <n v="44800"/>
  </r>
  <r>
    <x v="2"/>
    <x v="2"/>
    <x v="2"/>
    <x v="0"/>
    <n v="6"/>
    <s v="Necochea"/>
    <n v="6581"/>
    <n v="-38576184"/>
    <n v="-58701949"/>
    <x v="10"/>
    <x v="0"/>
    <x v="0"/>
    <n v="480026"/>
    <n v="2100"/>
    <n v="33600"/>
  </r>
  <r>
    <x v="5"/>
    <x v="3"/>
    <x v="0"/>
    <x v="0"/>
    <n v="6"/>
    <s v="General Pueyrredon"/>
    <n v="6357"/>
    <n v="-3804915"/>
    <n v="-57536848"/>
    <x v="24"/>
    <x v="0"/>
    <x v="0"/>
    <n v="489113"/>
    <n v="2910"/>
    <n v="46560"/>
  </r>
  <r>
    <x v="5"/>
    <x v="0"/>
    <x v="0"/>
    <x v="0"/>
    <n v="6"/>
    <s v="General Pueyrredon"/>
    <n v="6357"/>
    <n v="-3804915"/>
    <n v="-57536848"/>
    <x v="11"/>
    <x v="0"/>
    <x v="0"/>
    <n v="489674"/>
    <n v="1599"/>
    <n v="25584"/>
  </r>
  <r>
    <x v="3"/>
    <x v="5"/>
    <x v="8"/>
    <x v="3"/>
    <n v="78"/>
    <s v="Deseado"/>
    <n v="78014"/>
    <n v="-46436049"/>
    <n v="-67514904"/>
    <x v="15"/>
    <x v="2"/>
    <x v="6"/>
    <n v="491694"/>
    <n v="3000"/>
    <n v="48000"/>
  </r>
  <r>
    <x v="10"/>
    <x v="2"/>
    <x v="3"/>
    <x v="2"/>
    <n v="62"/>
    <s v="San Antonio"/>
    <n v="62077"/>
    <n v="-40725698"/>
    <n v="-64934194"/>
    <x v="3"/>
    <x v="0"/>
    <x v="0"/>
    <n v="494762"/>
    <n v="2180"/>
    <n v="34880"/>
  </r>
  <r>
    <x v="1"/>
    <x v="3"/>
    <x v="0"/>
    <x v="0"/>
    <n v="6"/>
    <s v="General Pueyrredon"/>
    <n v="6357"/>
    <n v="-3804915"/>
    <n v="-57536848"/>
    <x v="49"/>
    <x v="0"/>
    <x v="0"/>
    <n v="496468"/>
    <n v="2100"/>
    <n v="33600"/>
  </r>
  <r>
    <x v="7"/>
    <x v="3"/>
    <x v="6"/>
    <x v="0"/>
    <n v="6"/>
    <s v="General Lavalle"/>
    <n v="6336"/>
    <n v="-36398453"/>
    <n v="-56946467"/>
    <x v="35"/>
    <x v="0"/>
    <x v="0"/>
    <n v="503103"/>
    <n v="2200"/>
    <n v="35200"/>
  </r>
  <r>
    <x v="6"/>
    <x v="1"/>
    <x v="5"/>
    <x v="3"/>
    <n v="78"/>
    <s v="Deseado"/>
    <n v="78014"/>
    <n v="-47753106"/>
    <n v="-65911745"/>
    <x v="77"/>
    <x v="0"/>
    <x v="0"/>
    <n v="505003"/>
    <n v="1800"/>
    <n v="28800"/>
  </r>
  <r>
    <x v="5"/>
    <x v="3"/>
    <x v="4"/>
    <x v="0"/>
    <n v="6"/>
    <s v="sin especificar"/>
    <n v="6999"/>
    <m/>
    <n v="0"/>
    <x v="8"/>
    <x v="0"/>
    <x v="0"/>
    <n v="506152"/>
    <n v="1500"/>
    <n v="24000"/>
  </r>
  <r>
    <x v="7"/>
    <x v="2"/>
    <x v="6"/>
    <x v="0"/>
    <n v="6"/>
    <s v="General Lavalle"/>
    <n v="6336"/>
    <n v="-36398453"/>
    <n v="-56946467"/>
    <x v="51"/>
    <x v="0"/>
    <x v="4"/>
    <n v="513857"/>
    <n v="2300"/>
    <n v="36800"/>
  </r>
  <r>
    <x v="5"/>
    <x v="3"/>
    <x v="0"/>
    <x v="0"/>
    <n v="6"/>
    <s v="General Pueyrredon"/>
    <n v="6357"/>
    <n v="-3804915"/>
    <n v="-57536848"/>
    <x v="26"/>
    <x v="0"/>
    <x v="9"/>
    <n v="521386"/>
    <n v="2000"/>
    <n v="32000"/>
  </r>
  <r>
    <x v="3"/>
    <x v="0"/>
    <x v="0"/>
    <x v="0"/>
    <n v="6"/>
    <s v="General Pueyrredon"/>
    <n v="6357"/>
    <n v="-3804915"/>
    <n v="-57536848"/>
    <x v="68"/>
    <x v="0"/>
    <x v="7"/>
    <n v="537741"/>
    <n v="3900"/>
    <n v="62400"/>
  </r>
  <r>
    <x v="6"/>
    <x v="2"/>
    <x v="0"/>
    <x v="0"/>
    <n v="6"/>
    <s v="General Pueyrredon"/>
    <n v="6357"/>
    <n v="-3804915"/>
    <n v="-57536848"/>
    <x v="48"/>
    <x v="0"/>
    <x v="0"/>
    <n v="543670"/>
    <n v="3980"/>
    <n v="63680"/>
  </r>
  <r>
    <x v="0"/>
    <x v="0"/>
    <x v="0"/>
    <x v="0"/>
    <n v="6"/>
    <s v="General Pueyrredon"/>
    <n v="6357"/>
    <n v="-3804915"/>
    <n v="-57536848"/>
    <x v="23"/>
    <x v="0"/>
    <x v="7"/>
    <n v="564688"/>
    <n v="3900"/>
    <n v="62400"/>
  </r>
  <r>
    <x v="9"/>
    <x v="3"/>
    <x v="0"/>
    <x v="0"/>
    <n v="6"/>
    <s v="General Pueyrredon"/>
    <n v="6357"/>
    <n v="-3804915"/>
    <n v="-57536848"/>
    <x v="32"/>
    <x v="0"/>
    <x v="4"/>
    <n v="570129"/>
    <n v="2500"/>
    <n v="40000"/>
  </r>
  <r>
    <x v="4"/>
    <x v="2"/>
    <x v="6"/>
    <x v="0"/>
    <n v="6"/>
    <s v="General Lavalle"/>
    <n v="6336"/>
    <n v="-36398453"/>
    <n v="-56946467"/>
    <x v="12"/>
    <x v="0"/>
    <x v="0"/>
    <n v="572502"/>
    <n v="2100"/>
    <n v="33600"/>
  </r>
  <r>
    <x v="0"/>
    <x v="3"/>
    <x v="0"/>
    <x v="0"/>
    <n v="6"/>
    <s v="General Pueyrredon"/>
    <n v="6357"/>
    <n v="-3804915"/>
    <n v="-57536848"/>
    <x v="21"/>
    <x v="0"/>
    <x v="0"/>
    <n v="579643"/>
    <n v="2800"/>
    <n v="44800"/>
  </r>
  <r>
    <x v="5"/>
    <x v="3"/>
    <x v="0"/>
    <x v="0"/>
    <n v="6"/>
    <s v="General Pueyrredon"/>
    <n v="6357"/>
    <n v="-3804915"/>
    <n v="-57536848"/>
    <x v="15"/>
    <x v="2"/>
    <x v="6"/>
    <n v="580177"/>
    <n v="3000"/>
    <n v="48000"/>
  </r>
  <r>
    <x v="1"/>
    <x v="3"/>
    <x v="0"/>
    <x v="0"/>
    <n v="6"/>
    <s v="General Pueyrredon"/>
    <n v="6357"/>
    <n v="-3804915"/>
    <n v="-57536848"/>
    <x v="35"/>
    <x v="0"/>
    <x v="0"/>
    <n v="581218"/>
    <n v="2200"/>
    <n v="35200"/>
  </r>
  <r>
    <x v="5"/>
    <x v="2"/>
    <x v="4"/>
    <x v="0"/>
    <n v="6"/>
    <s v="sin especificar"/>
    <n v="6999"/>
    <m/>
    <n v="0"/>
    <x v="12"/>
    <x v="0"/>
    <x v="0"/>
    <n v="592991"/>
    <n v="2100"/>
    <n v="33600"/>
  </r>
  <r>
    <x v="5"/>
    <x v="2"/>
    <x v="4"/>
    <x v="0"/>
    <n v="6"/>
    <s v="sin especificar"/>
    <n v="6999"/>
    <m/>
    <n v="0"/>
    <x v="9"/>
    <x v="0"/>
    <x v="4"/>
    <n v="609899"/>
    <n v="2500"/>
    <n v="40000"/>
  </r>
  <r>
    <x v="6"/>
    <x v="3"/>
    <x v="0"/>
    <x v="0"/>
    <n v="6"/>
    <s v="General Pueyrredon"/>
    <n v="6357"/>
    <n v="-3804915"/>
    <n v="-57536848"/>
    <x v="77"/>
    <x v="0"/>
    <x v="0"/>
    <n v="612841"/>
    <n v="1800"/>
    <n v="28800"/>
  </r>
  <r>
    <x v="5"/>
    <x v="3"/>
    <x v="0"/>
    <x v="0"/>
    <n v="6"/>
    <s v="General Pueyrredon"/>
    <n v="6357"/>
    <n v="-3804915"/>
    <n v="-57536848"/>
    <x v="35"/>
    <x v="0"/>
    <x v="0"/>
    <n v="624660"/>
    <n v="2200"/>
    <n v="35200"/>
  </r>
  <r>
    <x v="10"/>
    <x v="0"/>
    <x v="14"/>
    <x v="4"/>
    <n v="26"/>
    <s v="Escalante"/>
    <n v="26021"/>
    <n v="-45862528"/>
    <n v="-6746664"/>
    <x v="5"/>
    <x v="0"/>
    <x v="3"/>
    <n v="635088"/>
    <n v="2300"/>
    <n v="36800"/>
  </r>
  <r>
    <x v="8"/>
    <x v="3"/>
    <x v="0"/>
    <x v="0"/>
    <n v="6"/>
    <s v="General Pueyrredon"/>
    <n v="6357"/>
    <n v="-3804915"/>
    <n v="-57536848"/>
    <x v="38"/>
    <x v="0"/>
    <x v="0"/>
    <n v="637460"/>
    <n v="3000"/>
    <n v="48000"/>
  </r>
  <r>
    <x v="0"/>
    <x v="3"/>
    <x v="7"/>
    <x v="2"/>
    <n v="62"/>
    <s v="San Antonio"/>
    <n v="62077"/>
    <n v="-4079875"/>
    <n v="-64883536"/>
    <x v="23"/>
    <x v="0"/>
    <x v="7"/>
    <n v="637594"/>
    <n v="3900"/>
    <n v="62400"/>
  </r>
  <r>
    <x v="10"/>
    <x v="3"/>
    <x v="6"/>
    <x v="0"/>
    <n v="6"/>
    <s v="General Lavalle"/>
    <n v="6336"/>
    <n v="-36398453"/>
    <n v="-56946467"/>
    <x v="31"/>
    <x v="0"/>
    <x v="4"/>
    <n v="654631"/>
    <n v="2000"/>
    <n v="32000"/>
  </r>
  <r>
    <x v="2"/>
    <x v="3"/>
    <x v="14"/>
    <x v="4"/>
    <n v="26"/>
    <s v="Escalante"/>
    <n v="26021"/>
    <n v="-45862528"/>
    <n v="-6746664"/>
    <x v="5"/>
    <x v="0"/>
    <x v="3"/>
    <n v="655629"/>
    <n v="2300"/>
    <n v="36800"/>
  </r>
  <r>
    <x v="9"/>
    <x v="0"/>
    <x v="0"/>
    <x v="0"/>
    <n v="6"/>
    <s v="General Pueyrredon"/>
    <n v="6357"/>
    <n v="-3804915"/>
    <n v="-57536848"/>
    <x v="15"/>
    <x v="2"/>
    <x v="6"/>
    <n v="656619"/>
    <n v="3000"/>
    <n v="48000"/>
  </r>
  <r>
    <x v="7"/>
    <x v="3"/>
    <x v="0"/>
    <x v="0"/>
    <n v="6"/>
    <s v="General Pueyrredon"/>
    <n v="6357"/>
    <n v="-3804915"/>
    <n v="-57536848"/>
    <x v="17"/>
    <x v="0"/>
    <x v="0"/>
    <n v="658417"/>
    <n v="1700"/>
    <n v="27200"/>
  </r>
  <r>
    <x v="4"/>
    <x v="2"/>
    <x v="2"/>
    <x v="0"/>
    <n v="6"/>
    <s v="Necochea"/>
    <n v="6581"/>
    <n v="-38576184"/>
    <n v="-58701949"/>
    <x v="12"/>
    <x v="0"/>
    <x v="0"/>
    <n v="665510"/>
    <n v="2100"/>
    <n v="33600"/>
  </r>
  <r>
    <x v="4"/>
    <x v="2"/>
    <x v="6"/>
    <x v="0"/>
    <n v="6"/>
    <s v="General Lavalle"/>
    <n v="6336"/>
    <n v="-36398453"/>
    <n v="-56946467"/>
    <x v="59"/>
    <x v="0"/>
    <x v="4"/>
    <n v="665895"/>
    <n v="2100"/>
    <n v="33600"/>
  </r>
  <r>
    <x v="2"/>
    <x v="0"/>
    <x v="0"/>
    <x v="0"/>
    <n v="6"/>
    <s v="General Pueyrredon"/>
    <n v="6357"/>
    <n v="-3804915"/>
    <n v="-57536848"/>
    <x v="14"/>
    <x v="0"/>
    <x v="0"/>
    <n v="680105"/>
    <n v="2900"/>
    <n v="46400"/>
  </r>
  <r>
    <x v="9"/>
    <x v="3"/>
    <x v="0"/>
    <x v="0"/>
    <n v="6"/>
    <s v="General Pueyrredon"/>
    <n v="6357"/>
    <n v="-3804915"/>
    <n v="-57536848"/>
    <x v="3"/>
    <x v="0"/>
    <x v="0"/>
    <n v="691432"/>
    <n v="2180"/>
    <n v="34880"/>
  </r>
  <r>
    <x v="7"/>
    <x v="0"/>
    <x v="0"/>
    <x v="0"/>
    <n v="6"/>
    <s v="General Pueyrredon"/>
    <n v="6357"/>
    <n v="-3804915"/>
    <n v="-57536848"/>
    <x v="3"/>
    <x v="0"/>
    <x v="0"/>
    <n v="701855"/>
    <n v="2180"/>
    <n v="34880"/>
  </r>
  <r>
    <x v="7"/>
    <x v="2"/>
    <x v="0"/>
    <x v="0"/>
    <n v="6"/>
    <s v="General Pueyrredon"/>
    <n v="6357"/>
    <n v="-3804915"/>
    <n v="-57536848"/>
    <x v="49"/>
    <x v="0"/>
    <x v="0"/>
    <n v="704590"/>
    <n v="2100"/>
    <n v="33600"/>
  </r>
  <r>
    <x v="8"/>
    <x v="3"/>
    <x v="3"/>
    <x v="2"/>
    <n v="62"/>
    <s v="San Antonio"/>
    <n v="62077"/>
    <n v="-40725698"/>
    <n v="-64934194"/>
    <x v="24"/>
    <x v="0"/>
    <x v="0"/>
    <n v="705031"/>
    <n v="2910"/>
    <n v="46560"/>
  </r>
  <r>
    <x v="2"/>
    <x v="3"/>
    <x v="0"/>
    <x v="0"/>
    <n v="6"/>
    <s v="General Pueyrredon"/>
    <n v="6357"/>
    <n v="-3804915"/>
    <n v="-57536848"/>
    <x v="35"/>
    <x v="0"/>
    <x v="0"/>
    <n v="719545"/>
    <n v="2200"/>
    <n v="35200"/>
  </r>
  <r>
    <x v="8"/>
    <x v="2"/>
    <x v="11"/>
    <x v="0"/>
    <n v="6"/>
    <s v="Castelli"/>
    <n v="6168"/>
    <n v="-35745949"/>
    <n v="-57380561"/>
    <x v="7"/>
    <x v="0"/>
    <x v="0"/>
    <n v="722710"/>
    <n v="1900"/>
    <n v="30400"/>
  </r>
  <r>
    <x v="1"/>
    <x v="2"/>
    <x v="0"/>
    <x v="0"/>
    <n v="6"/>
    <s v="General Pueyrredon"/>
    <n v="6357"/>
    <n v="-3804915"/>
    <n v="-57536848"/>
    <x v="56"/>
    <x v="0"/>
    <x v="4"/>
    <n v="728793"/>
    <n v="1890"/>
    <n v="30240"/>
  </r>
  <r>
    <x v="7"/>
    <x v="3"/>
    <x v="0"/>
    <x v="0"/>
    <n v="6"/>
    <s v="General Pueyrredon"/>
    <n v="6357"/>
    <n v="-3804915"/>
    <n v="-57536848"/>
    <x v="29"/>
    <x v="0"/>
    <x v="0"/>
    <n v="730234"/>
    <n v="2500"/>
    <n v="40000"/>
  </r>
  <r>
    <x v="0"/>
    <x v="3"/>
    <x v="0"/>
    <x v="0"/>
    <n v="6"/>
    <s v="General Pueyrredon"/>
    <n v="6357"/>
    <n v="-3804915"/>
    <n v="-57536848"/>
    <x v="43"/>
    <x v="0"/>
    <x v="0"/>
    <n v="732577"/>
    <n v="4500"/>
    <n v="72000"/>
  </r>
  <r>
    <x v="4"/>
    <x v="3"/>
    <x v="0"/>
    <x v="0"/>
    <n v="6"/>
    <s v="General Pueyrredon"/>
    <n v="6357"/>
    <n v="-3804915"/>
    <n v="-57536848"/>
    <x v="4"/>
    <x v="0"/>
    <x v="0"/>
    <n v="752379"/>
    <n v="2200"/>
    <n v="35200"/>
  </r>
  <r>
    <x v="6"/>
    <x v="0"/>
    <x v="0"/>
    <x v="0"/>
    <n v="6"/>
    <s v="General Pueyrredon"/>
    <n v="6357"/>
    <n v="-3804915"/>
    <n v="-57536848"/>
    <x v="38"/>
    <x v="0"/>
    <x v="0"/>
    <n v="759295"/>
    <n v="3000"/>
    <n v="48000"/>
  </r>
  <r>
    <x v="2"/>
    <x v="0"/>
    <x v="5"/>
    <x v="3"/>
    <n v="78"/>
    <s v="Deseado"/>
    <n v="78014"/>
    <n v="-47753106"/>
    <n v="-65911745"/>
    <x v="28"/>
    <x v="0"/>
    <x v="0"/>
    <n v="762500"/>
    <n v="2200"/>
    <n v="35200"/>
  </r>
  <r>
    <x v="9"/>
    <x v="2"/>
    <x v="6"/>
    <x v="0"/>
    <n v="6"/>
    <s v="General Lavalle"/>
    <n v="6336"/>
    <n v="-36398453"/>
    <n v="-56946467"/>
    <x v="20"/>
    <x v="0"/>
    <x v="4"/>
    <n v="765949"/>
    <n v="1999"/>
    <n v="31984"/>
  </r>
  <r>
    <x v="5"/>
    <x v="2"/>
    <x v="2"/>
    <x v="0"/>
    <n v="6"/>
    <s v="Necochea"/>
    <n v="6581"/>
    <n v="-38576184"/>
    <n v="-58701949"/>
    <x v="7"/>
    <x v="0"/>
    <x v="0"/>
    <n v="770307"/>
    <n v="1900"/>
    <n v="30400"/>
  </r>
  <r>
    <x v="8"/>
    <x v="0"/>
    <x v="0"/>
    <x v="0"/>
    <n v="6"/>
    <s v="General Pueyrredon"/>
    <n v="6357"/>
    <n v="-3804915"/>
    <n v="-57536848"/>
    <x v="12"/>
    <x v="0"/>
    <x v="0"/>
    <n v="784676"/>
    <n v="2100"/>
    <n v="33600"/>
  </r>
  <r>
    <x v="5"/>
    <x v="0"/>
    <x v="0"/>
    <x v="0"/>
    <n v="6"/>
    <s v="General Pueyrredon"/>
    <n v="6357"/>
    <n v="-3804915"/>
    <n v="-57536848"/>
    <x v="15"/>
    <x v="2"/>
    <x v="6"/>
    <n v="788937"/>
    <n v="3000"/>
    <n v="48000"/>
  </r>
  <r>
    <x v="9"/>
    <x v="2"/>
    <x v="4"/>
    <x v="0"/>
    <n v="6"/>
    <s v="sin especificar"/>
    <n v="6999"/>
    <m/>
    <n v="0"/>
    <x v="58"/>
    <x v="2"/>
    <x v="0"/>
    <n v="793585"/>
    <n v="3000"/>
    <n v="48000"/>
  </r>
  <r>
    <x v="8"/>
    <x v="2"/>
    <x v="6"/>
    <x v="0"/>
    <n v="6"/>
    <s v="General Lavalle"/>
    <n v="6336"/>
    <n v="-36398453"/>
    <n v="-56946467"/>
    <x v="7"/>
    <x v="0"/>
    <x v="0"/>
    <n v="795018"/>
    <n v="1900"/>
    <n v="30400"/>
  </r>
  <r>
    <x v="6"/>
    <x v="0"/>
    <x v="0"/>
    <x v="0"/>
    <n v="6"/>
    <s v="General Pueyrredon"/>
    <n v="6357"/>
    <n v="-3804915"/>
    <n v="-57536848"/>
    <x v="17"/>
    <x v="0"/>
    <x v="0"/>
    <n v="795154"/>
    <n v="1700"/>
    <n v="27200"/>
  </r>
  <r>
    <x v="9"/>
    <x v="2"/>
    <x v="6"/>
    <x v="0"/>
    <n v="6"/>
    <s v="General Lavalle"/>
    <n v="6336"/>
    <n v="-36398453"/>
    <n v="-56946467"/>
    <x v="17"/>
    <x v="0"/>
    <x v="0"/>
    <n v="809140"/>
    <n v="1700"/>
    <n v="27200"/>
  </r>
  <r>
    <x v="0"/>
    <x v="2"/>
    <x v="6"/>
    <x v="0"/>
    <n v="6"/>
    <s v="General Lavalle"/>
    <n v="6336"/>
    <n v="-36398453"/>
    <n v="-56946467"/>
    <x v="42"/>
    <x v="0"/>
    <x v="4"/>
    <n v="812688"/>
    <n v="2300"/>
    <n v="36800"/>
  </r>
  <r>
    <x v="4"/>
    <x v="2"/>
    <x v="6"/>
    <x v="0"/>
    <n v="6"/>
    <s v="General Lavalle"/>
    <n v="6336"/>
    <n v="-36398453"/>
    <n v="-56946467"/>
    <x v="8"/>
    <x v="0"/>
    <x v="0"/>
    <n v="825310"/>
    <n v="1500"/>
    <n v="24000"/>
  </r>
  <r>
    <x v="10"/>
    <x v="0"/>
    <x v="0"/>
    <x v="0"/>
    <n v="6"/>
    <s v="General Pueyrredon"/>
    <n v="6357"/>
    <n v="-3804915"/>
    <n v="-57536848"/>
    <x v="0"/>
    <x v="0"/>
    <x v="0"/>
    <n v="831381"/>
    <n v="1890"/>
    <n v="30240"/>
  </r>
  <r>
    <x v="10"/>
    <x v="3"/>
    <x v="0"/>
    <x v="0"/>
    <n v="6"/>
    <s v="General Pueyrredon"/>
    <n v="6357"/>
    <n v="-3804915"/>
    <n v="-57536848"/>
    <x v="7"/>
    <x v="0"/>
    <x v="0"/>
    <n v="837095"/>
    <n v="1900"/>
    <n v="30400"/>
  </r>
  <r>
    <x v="8"/>
    <x v="0"/>
    <x v="0"/>
    <x v="0"/>
    <n v="6"/>
    <s v="General Pueyrredon"/>
    <n v="6357"/>
    <n v="-3804915"/>
    <n v="-57536848"/>
    <x v="9"/>
    <x v="0"/>
    <x v="4"/>
    <n v="846800"/>
    <n v="2500"/>
    <n v="40000"/>
  </r>
  <r>
    <x v="8"/>
    <x v="3"/>
    <x v="6"/>
    <x v="0"/>
    <n v="6"/>
    <s v="General Lavalle"/>
    <n v="6336"/>
    <n v="-36398453"/>
    <n v="-56946467"/>
    <x v="4"/>
    <x v="0"/>
    <x v="0"/>
    <n v="851400"/>
    <n v="2200"/>
    <n v="35200"/>
  </r>
  <r>
    <x v="10"/>
    <x v="3"/>
    <x v="0"/>
    <x v="0"/>
    <n v="6"/>
    <s v="General Pueyrredon"/>
    <n v="6357"/>
    <n v="-3804915"/>
    <n v="-57536848"/>
    <x v="78"/>
    <x v="0"/>
    <x v="4"/>
    <n v="853975"/>
    <n v="2100"/>
    <n v="33600"/>
  </r>
  <r>
    <x v="4"/>
    <x v="3"/>
    <x v="6"/>
    <x v="0"/>
    <n v="6"/>
    <s v="General Lavalle"/>
    <n v="6336"/>
    <n v="-36398453"/>
    <n v="-56946467"/>
    <x v="23"/>
    <x v="0"/>
    <x v="7"/>
    <n v="855386"/>
    <n v="3900"/>
    <n v="62400"/>
  </r>
  <r>
    <x v="10"/>
    <x v="3"/>
    <x v="6"/>
    <x v="0"/>
    <n v="6"/>
    <s v="General Lavalle"/>
    <n v="6336"/>
    <n v="-36398453"/>
    <n v="-56946467"/>
    <x v="3"/>
    <x v="0"/>
    <x v="0"/>
    <n v="855569"/>
    <n v="2180"/>
    <n v="34880"/>
  </r>
  <r>
    <x v="10"/>
    <x v="2"/>
    <x v="15"/>
    <x v="0"/>
    <n v="6"/>
    <s v="Coronel de Marina Leonardo Rosales"/>
    <n v="6182"/>
    <n v="-3889977"/>
    <n v="-62079012"/>
    <x v="58"/>
    <x v="2"/>
    <x v="0"/>
    <n v="862741"/>
    <n v="3000"/>
    <n v="48000"/>
  </r>
  <r>
    <x v="6"/>
    <x v="6"/>
    <x v="0"/>
    <x v="0"/>
    <n v="6"/>
    <s v="General Pueyrredon"/>
    <n v="6357"/>
    <n v="-3804915"/>
    <n v="-57536848"/>
    <x v="25"/>
    <x v="1"/>
    <x v="8"/>
    <n v="867054"/>
    <n v="3299"/>
    <n v="52784"/>
  </r>
  <r>
    <x v="7"/>
    <x v="2"/>
    <x v="6"/>
    <x v="0"/>
    <n v="6"/>
    <s v="General Lavalle"/>
    <n v="6336"/>
    <n v="-36398453"/>
    <n v="-56946467"/>
    <x v="34"/>
    <x v="0"/>
    <x v="4"/>
    <n v="868314"/>
    <n v="1800"/>
    <n v="28800"/>
  </r>
  <r>
    <x v="6"/>
    <x v="1"/>
    <x v="0"/>
    <x v="0"/>
    <n v="6"/>
    <s v="General Pueyrredon"/>
    <n v="6357"/>
    <n v="-3804915"/>
    <n v="-57536848"/>
    <x v="16"/>
    <x v="0"/>
    <x v="7"/>
    <n v="872664"/>
    <n v="3000"/>
    <n v="48000"/>
  </r>
  <r>
    <x v="0"/>
    <x v="0"/>
    <x v="0"/>
    <x v="0"/>
    <n v="6"/>
    <s v="General Pueyrredon"/>
    <n v="6357"/>
    <n v="-3804915"/>
    <n v="-57536848"/>
    <x v="4"/>
    <x v="0"/>
    <x v="0"/>
    <n v="880500"/>
    <n v="2200"/>
    <n v="35200"/>
  </r>
  <r>
    <x v="5"/>
    <x v="1"/>
    <x v="0"/>
    <x v="0"/>
    <n v="6"/>
    <s v="General Pueyrredon"/>
    <n v="6357"/>
    <n v="-3804915"/>
    <n v="-57536848"/>
    <x v="26"/>
    <x v="0"/>
    <x v="9"/>
    <n v="890648"/>
    <n v="2000"/>
    <n v="32000"/>
  </r>
  <r>
    <x v="6"/>
    <x v="2"/>
    <x v="2"/>
    <x v="0"/>
    <n v="6"/>
    <s v="Necochea"/>
    <n v="6581"/>
    <n v="-38576184"/>
    <n v="-58701949"/>
    <x v="23"/>
    <x v="0"/>
    <x v="7"/>
    <n v="892754"/>
    <n v="3900"/>
    <n v="62400"/>
  </r>
  <r>
    <x v="3"/>
    <x v="0"/>
    <x v="0"/>
    <x v="0"/>
    <n v="6"/>
    <s v="General Pueyrredon"/>
    <n v="6357"/>
    <n v="-3804915"/>
    <n v="-57536848"/>
    <x v="0"/>
    <x v="0"/>
    <x v="0"/>
    <n v="892928"/>
    <n v="1890"/>
    <n v="30240"/>
  </r>
  <r>
    <x v="7"/>
    <x v="3"/>
    <x v="6"/>
    <x v="0"/>
    <n v="6"/>
    <s v="General Lavalle"/>
    <n v="6336"/>
    <n v="-36398453"/>
    <n v="-56946467"/>
    <x v="51"/>
    <x v="0"/>
    <x v="4"/>
    <n v="903563"/>
    <n v="2300"/>
    <n v="36800"/>
  </r>
  <r>
    <x v="1"/>
    <x v="2"/>
    <x v="0"/>
    <x v="0"/>
    <n v="6"/>
    <s v="General Pueyrredon"/>
    <n v="6357"/>
    <n v="-3804915"/>
    <n v="-57536848"/>
    <x v="0"/>
    <x v="0"/>
    <x v="0"/>
    <n v="914414"/>
    <n v="1890"/>
    <n v="30240"/>
  </r>
  <r>
    <x v="8"/>
    <x v="2"/>
    <x v="6"/>
    <x v="0"/>
    <n v="6"/>
    <s v="General Lavalle"/>
    <n v="6336"/>
    <n v="-36398453"/>
    <n v="-56946467"/>
    <x v="20"/>
    <x v="0"/>
    <x v="4"/>
    <n v="921798"/>
    <n v="1999"/>
    <n v="31984"/>
  </r>
  <r>
    <x v="2"/>
    <x v="2"/>
    <x v="6"/>
    <x v="0"/>
    <n v="6"/>
    <s v="General Lavalle"/>
    <n v="6336"/>
    <n v="-36398453"/>
    <n v="-56946467"/>
    <x v="23"/>
    <x v="0"/>
    <x v="7"/>
    <n v="948878"/>
    <n v="3900"/>
    <n v="62400"/>
  </r>
  <r>
    <x v="0"/>
    <x v="0"/>
    <x v="5"/>
    <x v="3"/>
    <n v="78"/>
    <s v="Deseado"/>
    <n v="78014"/>
    <n v="-47753106"/>
    <n v="-65911745"/>
    <x v="15"/>
    <x v="2"/>
    <x v="6"/>
    <n v="949874"/>
    <n v="3000"/>
    <n v="48000"/>
  </r>
  <r>
    <x v="5"/>
    <x v="2"/>
    <x v="4"/>
    <x v="0"/>
    <n v="6"/>
    <s v="sin especificar"/>
    <n v="6999"/>
    <m/>
    <n v="0"/>
    <x v="4"/>
    <x v="0"/>
    <x v="0"/>
    <n v="967050"/>
    <n v="2200"/>
    <n v="35200"/>
  </r>
  <r>
    <x v="4"/>
    <x v="2"/>
    <x v="6"/>
    <x v="0"/>
    <n v="6"/>
    <s v="General Lavalle"/>
    <n v="6336"/>
    <n v="-36398453"/>
    <n v="-56946467"/>
    <x v="32"/>
    <x v="0"/>
    <x v="4"/>
    <n v="967115"/>
    <n v="2500"/>
    <n v="40000"/>
  </r>
  <r>
    <x v="4"/>
    <x v="2"/>
    <x v="0"/>
    <x v="0"/>
    <n v="6"/>
    <s v="General Pueyrredon"/>
    <n v="6357"/>
    <n v="-3804915"/>
    <n v="-57536848"/>
    <x v="3"/>
    <x v="0"/>
    <x v="0"/>
    <n v="977459"/>
    <n v="2180"/>
    <n v="34880"/>
  </r>
  <r>
    <x v="7"/>
    <x v="2"/>
    <x v="4"/>
    <x v="0"/>
    <n v="6"/>
    <s v="sin especificar"/>
    <n v="6999"/>
    <m/>
    <n v="0"/>
    <x v="0"/>
    <x v="0"/>
    <x v="0"/>
    <n v="981094"/>
    <n v="1890"/>
    <n v="30240"/>
  </r>
  <r>
    <x v="1"/>
    <x v="2"/>
    <x v="4"/>
    <x v="0"/>
    <n v="6"/>
    <s v="sin especificar"/>
    <n v="6999"/>
    <m/>
    <n v="0"/>
    <x v="12"/>
    <x v="0"/>
    <x v="0"/>
    <n v="1003602"/>
    <n v="2100"/>
    <n v="33600"/>
  </r>
  <r>
    <x v="1"/>
    <x v="3"/>
    <x v="0"/>
    <x v="0"/>
    <n v="6"/>
    <s v="General Pueyrredon"/>
    <n v="6357"/>
    <n v="-3804915"/>
    <n v="-57536848"/>
    <x v="57"/>
    <x v="0"/>
    <x v="0"/>
    <n v="1007293"/>
    <n v="1900"/>
    <n v="30400"/>
  </r>
  <r>
    <x v="7"/>
    <x v="2"/>
    <x v="6"/>
    <x v="0"/>
    <n v="6"/>
    <s v="General Lavalle"/>
    <n v="6336"/>
    <n v="-36398453"/>
    <n v="-56946467"/>
    <x v="41"/>
    <x v="0"/>
    <x v="4"/>
    <n v="1023792"/>
    <n v="2100"/>
    <n v="33600"/>
  </r>
  <r>
    <x v="10"/>
    <x v="3"/>
    <x v="0"/>
    <x v="0"/>
    <n v="6"/>
    <s v="General Pueyrredon"/>
    <n v="6357"/>
    <n v="-3804915"/>
    <n v="-57536848"/>
    <x v="23"/>
    <x v="0"/>
    <x v="7"/>
    <n v="1044030"/>
    <n v="3900"/>
    <n v="62400"/>
  </r>
  <r>
    <x v="8"/>
    <x v="0"/>
    <x v="0"/>
    <x v="0"/>
    <n v="6"/>
    <s v="General Pueyrredon"/>
    <n v="6357"/>
    <n v="-3804915"/>
    <n v="-57536848"/>
    <x v="0"/>
    <x v="0"/>
    <x v="0"/>
    <n v="1046851"/>
    <n v="1890"/>
    <n v="30240"/>
  </r>
  <r>
    <x v="10"/>
    <x v="2"/>
    <x v="6"/>
    <x v="0"/>
    <n v="6"/>
    <s v="General Lavalle"/>
    <n v="6336"/>
    <n v="-36398453"/>
    <n v="-56946467"/>
    <x v="12"/>
    <x v="0"/>
    <x v="0"/>
    <n v="1047580"/>
    <n v="2100"/>
    <n v="33600"/>
  </r>
  <r>
    <x v="2"/>
    <x v="2"/>
    <x v="0"/>
    <x v="0"/>
    <n v="6"/>
    <s v="General Pueyrredon"/>
    <n v="6357"/>
    <n v="-3804915"/>
    <n v="-57536848"/>
    <x v="56"/>
    <x v="0"/>
    <x v="4"/>
    <n v="1050797"/>
    <n v="1890"/>
    <n v="30240"/>
  </r>
  <r>
    <x v="5"/>
    <x v="2"/>
    <x v="0"/>
    <x v="0"/>
    <n v="6"/>
    <s v="General Pueyrredon"/>
    <n v="6357"/>
    <n v="-3804915"/>
    <n v="-57536848"/>
    <x v="65"/>
    <x v="0"/>
    <x v="0"/>
    <n v="1056564"/>
    <n v="2150"/>
    <n v="34400"/>
  </r>
  <r>
    <x v="9"/>
    <x v="2"/>
    <x v="0"/>
    <x v="0"/>
    <n v="6"/>
    <s v="General Pueyrredon"/>
    <n v="6357"/>
    <n v="-3804915"/>
    <n v="-57536848"/>
    <x v="0"/>
    <x v="0"/>
    <x v="0"/>
    <n v="1092119"/>
    <n v="1890"/>
    <n v="30240"/>
  </r>
  <r>
    <x v="2"/>
    <x v="6"/>
    <x v="0"/>
    <x v="0"/>
    <n v="6"/>
    <s v="General Pueyrredon"/>
    <n v="6357"/>
    <n v="-3804915"/>
    <n v="-57536848"/>
    <x v="25"/>
    <x v="1"/>
    <x v="8"/>
    <n v="1092871"/>
    <n v="3299"/>
    <n v="52784"/>
  </r>
  <r>
    <x v="10"/>
    <x v="3"/>
    <x v="0"/>
    <x v="0"/>
    <n v="6"/>
    <s v="General Pueyrredon"/>
    <n v="6357"/>
    <n v="-3804915"/>
    <n v="-57536848"/>
    <x v="3"/>
    <x v="0"/>
    <x v="0"/>
    <n v="1109683"/>
    <n v="2180"/>
    <n v="34880"/>
  </r>
  <r>
    <x v="7"/>
    <x v="2"/>
    <x v="0"/>
    <x v="0"/>
    <n v="6"/>
    <s v="General Pueyrredon"/>
    <n v="6357"/>
    <n v="-3804915"/>
    <n v="-57536848"/>
    <x v="7"/>
    <x v="0"/>
    <x v="0"/>
    <n v="1119550"/>
    <n v="1900"/>
    <n v="30400"/>
  </r>
  <r>
    <x v="10"/>
    <x v="3"/>
    <x v="0"/>
    <x v="0"/>
    <n v="6"/>
    <s v="General Pueyrredon"/>
    <n v="6357"/>
    <n v="-3804915"/>
    <n v="-57536848"/>
    <x v="34"/>
    <x v="0"/>
    <x v="4"/>
    <n v="1158808"/>
    <n v="1800"/>
    <n v="28800"/>
  </r>
  <r>
    <x v="8"/>
    <x v="2"/>
    <x v="6"/>
    <x v="0"/>
    <n v="6"/>
    <s v="General Lavalle"/>
    <n v="6336"/>
    <n v="-36398453"/>
    <n v="-56946467"/>
    <x v="4"/>
    <x v="0"/>
    <x v="0"/>
    <n v="1194371"/>
    <n v="2200"/>
    <n v="35200"/>
  </r>
  <r>
    <x v="7"/>
    <x v="0"/>
    <x v="0"/>
    <x v="0"/>
    <n v="6"/>
    <s v="General Pueyrredon"/>
    <n v="6357"/>
    <n v="-3804915"/>
    <n v="-57536848"/>
    <x v="23"/>
    <x v="0"/>
    <x v="7"/>
    <n v="1203086"/>
    <n v="3900"/>
    <n v="62400"/>
  </r>
  <r>
    <x v="5"/>
    <x v="3"/>
    <x v="0"/>
    <x v="0"/>
    <n v="6"/>
    <s v="General Pueyrredon"/>
    <n v="6357"/>
    <n v="-3804915"/>
    <n v="-57536848"/>
    <x v="25"/>
    <x v="1"/>
    <x v="8"/>
    <n v="1226152"/>
    <n v="3299"/>
    <n v="52784"/>
  </r>
  <r>
    <x v="1"/>
    <x v="0"/>
    <x v="14"/>
    <x v="4"/>
    <n v="26"/>
    <s v="Escalante"/>
    <n v="26021"/>
    <n v="-45862528"/>
    <n v="-6746664"/>
    <x v="23"/>
    <x v="0"/>
    <x v="7"/>
    <n v="1241777"/>
    <n v="3900"/>
    <n v="62400"/>
  </r>
  <r>
    <x v="8"/>
    <x v="0"/>
    <x v="0"/>
    <x v="0"/>
    <n v="6"/>
    <s v="General Pueyrredon"/>
    <n v="6357"/>
    <n v="-3804915"/>
    <n v="-57536848"/>
    <x v="35"/>
    <x v="0"/>
    <x v="0"/>
    <n v="1265301"/>
    <n v="2200"/>
    <n v="35200"/>
  </r>
  <r>
    <x v="6"/>
    <x v="1"/>
    <x v="0"/>
    <x v="0"/>
    <n v="6"/>
    <s v="General Pueyrredon"/>
    <n v="6357"/>
    <n v="-3804915"/>
    <n v="-57536848"/>
    <x v="39"/>
    <x v="0"/>
    <x v="10"/>
    <n v="1272035"/>
    <n v="2000"/>
    <n v="32000"/>
  </r>
  <r>
    <x v="8"/>
    <x v="2"/>
    <x v="6"/>
    <x v="0"/>
    <n v="6"/>
    <s v="General Lavalle"/>
    <n v="6336"/>
    <n v="-36398453"/>
    <n v="-56946467"/>
    <x v="51"/>
    <x v="0"/>
    <x v="4"/>
    <n v="1302096"/>
    <n v="2300"/>
    <n v="36800"/>
  </r>
  <r>
    <x v="9"/>
    <x v="0"/>
    <x v="0"/>
    <x v="0"/>
    <n v="6"/>
    <s v="General Pueyrredon"/>
    <n v="6357"/>
    <n v="-3804915"/>
    <n v="-57536848"/>
    <x v="61"/>
    <x v="0"/>
    <x v="0"/>
    <n v="1319073"/>
    <n v="3200"/>
    <n v="51200"/>
  </r>
  <r>
    <x v="8"/>
    <x v="2"/>
    <x v="6"/>
    <x v="0"/>
    <n v="6"/>
    <s v="General Lavalle"/>
    <n v="6336"/>
    <n v="-36398453"/>
    <n v="-56946467"/>
    <x v="32"/>
    <x v="0"/>
    <x v="4"/>
    <n v="1325605"/>
    <n v="2500"/>
    <n v="40000"/>
  </r>
  <r>
    <x v="1"/>
    <x v="1"/>
    <x v="0"/>
    <x v="0"/>
    <n v="6"/>
    <s v="General Pueyrredon"/>
    <n v="6357"/>
    <n v="-3804915"/>
    <n v="-57536848"/>
    <x v="1"/>
    <x v="1"/>
    <x v="1"/>
    <n v="1333213"/>
    <n v="2999"/>
    <n v="47984"/>
  </r>
  <r>
    <x v="10"/>
    <x v="3"/>
    <x v="6"/>
    <x v="0"/>
    <n v="6"/>
    <s v="General Lavalle"/>
    <n v="6336"/>
    <n v="-36398453"/>
    <n v="-56946467"/>
    <x v="8"/>
    <x v="0"/>
    <x v="0"/>
    <n v="1352167"/>
    <n v="1500"/>
    <n v="24000"/>
  </r>
  <r>
    <x v="6"/>
    <x v="1"/>
    <x v="0"/>
    <x v="0"/>
    <n v="6"/>
    <s v="General Pueyrredon"/>
    <n v="6357"/>
    <n v="-3804915"/>
    <n v="-57536848"/>
    <x v="19"/>
    <x v="0"/>
    <x v="0"/>
    <n v="1352470"/>
    <n v="1980"/>
    <n v="31680"/>
  </r>
  <r>
    <x v="7"/>
    <x v="3"/>
    <x v="6"/>
    <x v="0"/>
    <n v="6"/>
    <s v="General Lavalle"/>
    <n v="6336"/>
    <n v="-36398453"/>
    <n v="-56946467"/>
    <x v="20"/>
    <x v="0"/>
    <x v="4"/>
    <n v="1358104"/>
    <n v="1999"/>
    <n v="31984"/>
  </r>
  <r>
    <x v="3"/>
    <x v="0"/>
    <x v="0"/>
    <x v="0"/>
    <n v="6"/>
    <s v="General Pueyrredon"/>
    <n v="6357"/>
    <n v="-3804915"/>
    <n v="-57536848"/>
    <x v="16"/>
    <x v="0"/>
    <x v="7"/>
    <n v="1373342"/>
    <n v="3000"/>
    <n v="48000"/>
  </r>
  <r>
    <x v="4"/>
    <x v="3"/>
    <x v="0"/>
    <x v="0"/>
    <n v="6"/>
    <s v="General Pueyrredon"/>
    <n v="6357"/>
    <n v="-3804915"/>
    <n v="-57536848"/>
    <x v="12"/>
    <x v="0"/>
    <x v="0"/>
    <n v="1380930"/>
    <n v="2100"/>
    <n v="33600"/>
  </r>
  <r>
    <x v="6"/>
    <x v="3"/>
    <x v="0"/>
    <x v="0"/>
    <n v="6"/>
    <s v="General Pueyrredon"/>
    <n v="6357"/>
    <n v="-3804915"/>
    <n v="-57536848"/>
    <x v="59"/>
    <x v="0"/>
    <x v="4"/>
    <n v="1465017"/>
    <n v="2100"/>
    <n v="33600"/>
  </r>
  <r>
    <x v="4"/>
    <x v="2"/>
    <x v="6"/>
    <x v="0"/>
    <n v="6"/>
    <s v="General Lavalle"/>
    <n v="6336"/>
    <n v="-36398453"/>
    <n v="-56946467"/>
    <x v="3"/>
    <x v="0"/>
    <x v="0"/>
    <n v="1499248"/>
    <n v="2180"/>
    <n v="34880"/>
  </r>
  <r>
    <x v="4"/>
    <x v="2"/>
    <x v="6"/>
    <x v="0"/>
    <n v="6"/>
    <s v="General Lavalle"/>
    <n v="6336"/>
    <n v="-36398453"/>
    <n v="-56946467"/>
    <x v="34"/>
    <x v="0"/>
    <x v="4"/>
    <n v="1505958"/>
    <n v="1800"/>
    <n v="28800"/>
  </r>
  <r>
    <x v="0"/>
    <x v="2"/>
    <x v="4"/>
    <x v="0"/>
    <n v="6"/>
    <s v="sin especificar"/>
    <n v="6999"/>
    <m/>
    <n v="0"/>
    <x v="12"/>
    <x v="0"/>
    <x v="0"/>
    <n v="1543646"/>
    <n v="2100"/>
    <n v="33600"/>
  </r>
  <r>
    <x v="4"/>
    <x v="0"/>
    <x v="0"/>
    <x v="0"/>
    <n v="6"/>
    <s v="General Pueyrredon"/>
    <n v="6357"/>
    <n v="-3804915"/>
    <n v="-57536848"/>
    <x v="48"/>
    <x v="0"/>
    <x v="0"/>
    <n v="1558061"/>
    <n v="3980"/>
    <n v="63680"/>
  </r>
  <r>
    <x v="4"/>
    <x v="2"/>
    <x v="0"/>
    <x v="0"/>
    <n v="6"/>
    <s v="General Pueyrredon"/>
    <n v="6357"/>
    <n v="-3804915"/>
    <n v="-57536848"/>
    <x v="12"/>
    <x v="0"/>
    <x v="0"/>
    <n v="1578832"/>
    <n v="2100"/>
    <n v="33600"/>
  </r>
  <r>
    <x v="7"/>
    <x v="2"/>
    <x v="2"/>
    <x v="0"/>
    <n v="6"/>
    <s v="Necochea"/>
    <n v="6581"/>
    <n v="-38576184"/>
    <n v="-58701949"/>
    <x v="12"/>
    <x v="0"/>
    <x v="0"/>
    <n v="1656187"/>
    <n v="2100"/>
    <n v="33600"/>
  </r>
  <r>
    <x v="2"/>
    <x v="5"/>
    <x v="0"/>
    <x v="0"/>
    <n v="6"/>
    <s v="General Pueyrredon"/>
    <n v="6357"/>
    <n v="-3804915"/>
    <n v="-57536848"/>
    <x v="5"/>
    <x v="0"/>
    <x v="3"/>
    <n v="1685726"/>
    <n v="2300"/>
    <n v="36800"/>
  </r>
  <r>
    <x v="0"/>
    <x v="3"/>
    <x v="0"/>
    <x v="0"/>
    <n v="6"/>
    <s v="General Pueyrredon"/>
    <n v="6357"/>
    <n v="-3804915"/>
    <n v="-57536848"/>
    <x v="15"/>
    <x v="2"/>
    <x v="6"/>
    <n v="1714603"/>
    <n v="3000"/>
    <n v="48000"/>
  </r>
  <r>
    <x v="8"/>
    <x v="3"/>
    <x v="6"/>
    <x v="0"/>
    <n v="6"/>
    <s v="General Lavalle"/>
    <n v="6336"/>
    <n v="-36398453"/>
    <n v="-56946467"/>
    <x v="12"/>
    <x v="0"/>
    <x v="0"/>
    <n v="1732298"/>
    <n v="2100"/>
    <n v="33600"/>
  </r>
  <r>
    <x v="9"/>
    <x v="1"/>
    <x v="0"/>
    <x v="0"/>
    <n v="6"/>
    <s v="General Pueyrredon"/>
    <n v="6357"/>
    <n v="-3804915"/>
    <n v="-57536848"/>
    <x v="19"/>
    <x v="0"/>
    <x v="0"/>
    <n v="1800795"/>
    <n v="1980"/>
    <n v="31680"/>
  </r>
  <r>
    <x v="6"/>
    <x v="2"/>
    <x v="0"/>
    <x v="0"/>
    <n v="6"/>
    <s v="General Pueyrredon"/>
    <n v="6357"/>
    <n v="-3804915"/>
    <n v="-57536848"/>
    <x v="44"/>
    <x v="0"/>
    <x v="0"/>
    <n v="1815398"/>
    <n v="2300"/>
    <n v="36800"/>
  </r>
  <r>
    <x v="4"/>
    <x v="0"/>
    <x v="0"/>
    <x v="0"/>
    <n v="6"/>
    <s v="General Pueyrredon"/>
    <n v="6357"/>
    <n v="-3804915"/>
    <n v="-57536848"/>
    <x v="3"/>
    <x v="0"/>
    <x v="0"/>
    <n v="1818331"/>
    <n v="2180"/>
    <n v="34880"/>
  </r>
  <r>
    <x v="3"/>
    <x v="2"/>
    <x v="6"/>
    <x v="0"/>
    <n v="6"/>
    <s v="General Lavalle"/>
    <n v="6336"/>
    <n v="-36398453"/>
    <n v="-56946467"/>
    <x v="42"/>
    <x v="0"/>
    <x v="4"/>
    <n v="1892926"/>
    <n v="2300"/>
    <n v="36800"/>
  </r>
  <r>
    <x v="4"/>
    <x v="3"/>
    <x v="6"/>
    <x v="0"/>
    <n v="6"/>
    <s v="General Lavalle"/>
    <n v="6336"/>
    <n v="-36398453"/>
    <n v="-56946467"/>
    <x v="8"/>
    <x v="0"/>
    <x v="0"/>
    <n v="1896903"/>
    <n v="1500"/>
    <n v="24000"/>
  </r>
  <r>
    <x v="6"/>
    <x v="2"/>
    <x v="6"/>
    <x v="0"/>
    <n v="6"/>
    <s v="General Lavalle"/>
    <n v="6336"/>
    <n v="-36398453"/>
    <n v="-56946467"/>
    <x v="32"/>
    <x v="0"/>
    <x v="4"/>
    <n v="1924981"/>
    <n v="2500"/>
    <n v="40000"/>
  </r>
  <r>
    <x v="5"/>
    <x v="3"/>
    <x v="3"/>
    <x v="2"/>
    <n v="62"/>
    <s v="San Antonio"/>
    <n v="62077"/>
    <n v="-40725698"/>
    <n v="-64934194"/>
    <x v="24"/>
    <x v="0"/>
    <x v="0"/>
    <n v="1986223"/>
    <n v="2910"/>
    <n v="46560"/>
  </r>
  <r>
    <x v="8"/>
    <x v="3"/>
    <x v="0"/>
    <x v="0"/>
    <n v="6"/>
    <s v="General Pueyrredon"/>
    <n v="6357"/>
    <n v="-3804915"/>
    <n v="-57536848"/>
    <x v="50"/>
    <x v="0"/>
    <x v="4"/>
    <n v="2017352"/>
    <n v="2900"/>
    <n v="46400"/>
  </r>
  <r>
    <x v="10"/>
    <x v="2"/>
    <x v="2"/>
    <x v="0"/>
    <n v="6"/>
    <s v="Necochea"/>
    <n v="6581"/>
    <n v="-38576184"/>
    <n v="-58701949"/>
    <x v="37"/>
    <x v="1"/>
    <x v="0"/>
    <n v="2086896"/>
    <n v="3150"/>
    <n v="50400"/>
  </r>
  <r>
    <x v="6"/>
    <x v="2"/>
    <x v="0"/>
    <x v="0"/>
    <n v="6"/>
    <s v="General Pueyrredon"/>
    <n v="6357"/>
    <n v="-3804915"/>
    <n v="-57536848"/>
    <x v="67"/>
    <x v="1"/>
    <x v="0"/>
    <n v="2099739"/>
    <n v="4200"/>
    <n v="67200"/>
  </r>
  <r>
    <x v="0"/>
    <x v="0"/>
    <x v="0"/>
    <x v="0"/>
    <n v="6"/>
    <s v="General Pueyrredon"/>
    <n v="6357"/>
    <n v="-3804915"/>
    <n v="-57536848"/>
    <x v="43"/>
    <x v="0"/>
    <x v="0"/>
    <n v="2101395"/>
    <n v="4500"/>
    <n v="72000"/>
  </r>
  <r>
    <x v="10"/>
    <x v="0"/>
    <x v="0"/>
    <x v="0"/>
    <n v="6"/>
    <s v="General Pueyrredon"/>
    <n v="6357"/>
    <n v="-3804915"/>
    <n v="-57536848"/>
    <x v="5"/>
    <x v="0"/>
    <x v="3"/>
    <n v="2110464"/>
    <n v="2300"/>
    <n v="36800"/>
  </r>
  <r>
    <x v="7"/>
    <x v="0"/>
    <x v="0"/>
    <x v="0"/>
    <n v="6"/>
    <s v="General Pueyrredon"/>
    <n v="6357"/>
    <n v="-3804915"/>
    <n v="-57536848"/>
    <x v="23"/>
    <x v="0"/>
    <x v="7"/>
    <n v="2114954"/>
    <n v="3900"/>
    <n v="62400"/>
  </r>
  <r>
    <x v="9"/>
    <x v="2"/>
    <x v="6"/>
    <x v="0"/>
    <n v="6"/>
    <s v="General Lavalle"/>
    <n v="6336"/>
    <n v="-36398453"/>
    <n v="-56946467"/>
    <x v="12"/>
    <x v="0"/>
    <x v="0"/>
    <n v="2120850"/>
    <n v="2100"/>
    <n v="33600"/>
  </r>
  <r>
    <x v="6"/>
    <x v="3"/>
    <x v="6"/>
    <x v="0"/>
    <n v="6"/>
    <s v="General Lavalle"/>
    <n v="6336"/>
    <n v="-36398453"/>
    <n v="-56946467"/>
    <x v="41"/>
    <x v="0"/>
    <x v="4"/>
    <n v="2143018"/>
    <n v="2100"/>
    <n v="33600"/>
  </r>
  <r>
    <x v="0"/>
    <x v="2"/>
    <x v="6"/>
    <x v="0"/>
    <n v="6"/>
    <s v="General Lavalle"/>
    <n v="6336"/>
    <n v="-36398453"/>
    <n v="-56946467"/>
    <x v="47"/>
    <x v="0"/>
    <x v="0"/>
    <n v="2178874"/>
    <n v="1900"/>
    <n v="30400"/>
  </r>
  <r>
    <x v="5"/>
    <x v="1"/>
    <x v="0"/>
    <x v="0"/>
    <n v="6"/>
    <s v="General Pueyrredon"/>
    <n v="6357"/>
    <n v="-3804915"/>
    <n v="-57536848"/>
    <x v="38"/>
    <x v="0"/>
    <x v="0"/>
    <n v="2218348"/>
    <n v="3000"/>
    <n v="48000"/>
  </r>
  <r>
    <x v="8"/>
    <x v="2"/>
    <x v="2"/>
    <x v="0"/>
    <n v="6"/>
    <s v="Necochea"/>
    <n v="6581"/>
    <n v="-38576184"/>
    <n v="-58701949"/>
    <x v="72"/>
    <x v="1"/>
    <x v="0"/>
    <n v="2249437"/>
    <n v="4000"/>
    <n v="64000"/>
  </r>
  <r>
    <x v="5"/>
    <x v="0"/>
    <x v="8"/>
    <x v="3"/>
    <n v="78"/>
    <s v="Deseado"/>
    <n v="78014"/>
    <n v="-46436049"/>
    <n v="-67514904"/>
    <x v="5"/>
    <x v="0"/>
    <x v="3"/>
    <n v="2417166"/>
    <n v="2300"/>
    <n v="36800"/>
  </r>
  <r>
    <x v="3"/>
    <x v="2"/>
    <x v="6"/>
    <x v="0"/>
    <n v="6"/>
    <s v="General Lavalle"/>
    <n v="6336"/>
    <n v="-36398453"/>
    <n v="-56946467"/>
    <x v="7"/>
    <x v="0"/>
    <x v="0"/>
    <n v="2418538"/>
    <n v="1900"/>
    <n v="30400"/>
  </r>
  <r>
    <x v="0"/>
    <x v="2"/>
    <x v="6"/>
    <x v="0"/>
    <n v="6"/>
    <s v="General Lavalle"/>
    <n v="6336"/>
    <n v="-36398453"/>
    <n v="-56946467"/>
    <x v="22"/>
    <x v="0"/>
    <x v="7"/>
    <n v="2599182"/>
    <n v="3280"/>
    <n v="52480"/>
  </r>
  <r>
    <x v="8"/>
    <x v="0"/>
    <x v="0"/>
    <x v="0"/>
    <n v="6"/>
    <s v="General Pueyrredon"/>
    <n v="6357"/>
    <n v="-3804915"/>
    <n v="-57536848"/>
    <x v="6"/>
    <x v="0"/>
    <x v="0"/>
    <n v="2646509"/>
    <n v="2900"/>
    <n v="46400"/>
  </r>
  <r>
    <x v="2"/>
    <x v="0"/>
    <x v="8"/>
    <x v="3"/>
    <n v="78"/>
    <s v="Deseado"/>
    <n v="78014"/>
    <n v="-46436049"/>
    <n v="-67514904"/>
    <x v="5"/>
    <x v="0"/>
    <x v="3"/>
    <n v="2803888"/>
    <n v="2300"/>
    <n v="36800"/>
  </r>
  <r>
    <x v="2"/>
    <x v="2"/>
    <x v="0"/>
    <x v="0"/>
    <n v="6"/>
    <s v="General Pueyrredon"/>
    <n v="6357"/>
    <n v="-3804915"/>
    <n v="-57536848"/>
    <x v="26"/>
    <x v="0"/>
    <x v="9"/>
    <n v="2861584"/>
    <n v="2000"/>
    <n v="32000"/>
  </r>
  <r>
    <x v="0"/>
    <x v="2"/>
    <x v="0"/>
    <x v="0"/>
    <n v="6"/>
    <s v="General Pueyrredon"/>
    <n v="6357"/>
    <n v="-3804915"/>
    <n v="-57536848"/>
    <x v="11"/>
    <x v="0"/>
    <x v="0"/>
    <n v="2904185"/>
    <n v="1599"/>
    <n v="25584"/>
  </r>
  <r>
    <x v="5"/>
    <x v="0"/>
    <x v="14"/>
    <x v="4"/>
    <n v="26"/>
    <s v="Escalante"/>
    <n v="26021"/>
    <n v="-45862528"/>
    <n v="-6746664"/>
    <x v="24"/>
    <x v="0"/>
    <x v="0"/>
    <n v="3033218"/>
    <n v="2910"/>
    <n v="46560"/>
  </r>
  <r>
    <x v="9"/>
    <x v="3"/>
    <x v="6"/>
    <x v="0"/>
    <n v="6"/>
    <s v="General Lavalle"/>
    <n v="6336"/>
    <n v="-36398453"/>
    <n v="-56946467"/>
    <x v="12"/>
    <x v="0"/>
    <x v="0"/>
    <n v="3163969"/>
    <n v="2100"/>
    <n v="33600"/>
  </r>
  <r>
    <x v="2"/>
    <x v="0"/>
    <x v="0"/>
    <x v="0"/>
    <n v="6"/>
    <s v="General Pueyrredon"/>
    <n v="6357"/>
    <n v="-3804915"/>
    <n v="-57536848"/>
    <x v="28"/>
    <x v="0"/>
    <x v="0"/>
    <n v="3166180"/>
    <n v="2200"/>
    <n v="35200"/>
  </r>
  <r>
    <x v="6"/>
    <x v="2"/>
    <x v="0"/>
    <x v="0"/>
    <n v="6"/>
    <s v="General Pueyrredon"/>
    <n v="6357"/>
    <n v="-3804915"/>
    <n v="-57536848"/>
    <x v="43"/>
    <x v="0"/>
    <x v="0"/>
    <n v="3263800"/>
    <n v="4500"/>
    <n v="72000"/>
  </r>
  <r>
    <x v="1"/>
    <x v="2"/>
    <x v="3"/>
    <x v="2"/>
    <n v="62"/>
    <s v="San Antonio"/>
    <n v="62077"/>
    <n v="-40725698"/>
    <n v="-64934194"/>
    <x v="16"/>
    <x v="0"/>
    <x v="7"/>
    <n v="3474248"/>
    <n v="3000"/>
    <n v="48000"/>
  </r>
  <r>
    <x v="2"/>
    <x v="3"/>
    <x v="6"/>
    <x v="0"/>
    <n v="6"/>
    <s v="General Lavalle"/>
    <n v="6336"/>
    <n v="-36398453"/>
    <n v="-56946467"/>
    <x v="12"/>
    <x v="0"/>
    <x v="0"/>
    <n v="3631117"/>
    <n v="2100"/>
    <n v="33600"/>
  </r>
  <r>
    <x v="2"/>
    <x v="3"/>
    <x v="0"/>
    <x v="0"/>
    <n v="6"/>
    <s v="General Pueyrredon"/>
    <n v="6357"/>
    <n v="-3804915"/>
    <n v="-57536848"/>
    <x v="15"/>
    <x v="2"/>
    <x v="6"/>
    <n v="3679440"/>
    <n v="3000"/>
    <n v="48000"/>
  </r>
  <r>
    <x v="2"/>
    <x v="1"/>
    <x v="0"/>
    <x v="0"/>
    <n v="6"/>
    <s v="General Pueyrredon"/>
    <n v="6357"/>
    <n v="-3804915"/>
    <n v="-57536848"/>
    <x v="23"/>
    <x v="0"/>
    <x v="7"/>
    <n v="3719616"/>
    <n v="3900"/>
    <n v="62400"/>
  </r>
  <r>
    <x v="5"/>
    <x v="2"/>
    <x v="2"/>
    <x v="0"/>
    <n v="6"/>
    <s v="Necochea"/>
    <n v="6581"/>
    <n v="-38576184"/>
    <n v="-58701949"/>
    <x v="61"/>
    <x v="0"/>
    <x v="0"/>
    <n v="3808753"/>
    <n v="3200"/>
    <n v="51200"/>
  </r>
  <r>
    <x v="5"/>
    <x v="6"/>
    <x v="8"/>
    <x v="3"/>
    <n v="78"/>
    <s v="Deseado"/>
    <n v="78014"/>
    <n v="-46436049"/>
    <n v="-67514904"/>
    <x v="25"/>
    <x v="1"/>
    <x v="8"/>
    <n v="3850341"/>
    <n v="3299"/>
    <n v="52784"/>
  </r>
  <r>
    <x v="10"/>
    <x v="0"/>
    <x v="0"/>
    <x v="0"/>
    <n v="6"/>
    <s v="General Pueyrredon"/>
    <n v="6357"/>
    <n v="-3804915"/>
    <n v="-57536848"/>
    <x v="7"/>
    <x v="0"/>
    <x v="0"/>
    <n v="3895295"/>
    <n v="1900"/>
    <n v="30400"/>
  </r>
  <r>
    <x v="8"/>
    <x v="3"/>
    <x v="6"/>
    <x v="0"/>
    <n v="6"/>
    <s v="General Lavalle"/>
    <n v="6336"/>
    <n v="-36398453"/>
    <n v="-56946467"/>
    <x v="9"/>
    <x v="0"/>
    <x v="4"/>
    <n v="3913705"/>
    <n v="2500"/>
    <n v="40000"/>
  </r>
  <r>
    <x v="7"/>
    <x v="2"/>
    <x v="0"/>
    <x v="0"/>
    <n v="6"/>
    <s v="General Pueyrredon"/>
    <n v="6357"/>
    <n v="-3804915"/>
    <n v="-57536848"/>
    <x v="5"/>
    <x v="0"/>
    <x v="3"/>
    <n v="3933369"/>
    <n v="2300"/>
    <n v="36800"/>
  </r>
  <r>
    <x v="2"/>
    <x v="2"/>
    <x v="6"/>
    <x v="0"/>
    <n v="6"/>
    <s v="General Lavalle"/>
    <n v="6336"/>
    <n v="-36398453"/>
    <n v="-56946467"/>
    <x v="42"/>
    <x v="0"/>
    <x v="4"/>
    <n v="3960792"/>
    <n v="2300"/>
    <n v="36800"/>
  </r>
  <r>
    <x v="1"/>
    <x v="0"/>
    <x v="14"/>
    <x v="4"/>
    <n v="26"/>
    <s v="Escalante"/>
    <n v="26021"/>
    <n v="-45862528"/>
    <n v="-6746664"/>
    <x v="13"/>
    <x v="2"/>
    <x v="5"/>
    <n v="4048644"/>
    <n v="2890"/>
    <n v="46240"/>
  </r>
  <r>
    <x v="0"/>
    <x v="1"/>
    <x v="0"/>
    <x v="0"/>
    <n v="6"/>
    <s v="General Pueyrredon"/>
    <n v="6357"/>
    <n v="-3804915"/>
    <n v="-57536848"/>
    <x v="14"/>
    <x v="0"/>
    <x v="0"/>
    <n v="4213553"/>
    <n v="2900"/>
    <n v="46400"/>
  </r>
  <r>
    <x v="1"/>
    <x v="2"/>
    <x v="0"/>
    <x v="0"/>
    <n v="6"/>
    <s v="General Pueyrredon"/>
    <n v="6357"/>
    <n v="-3804915"/>
    <n v="-57536848"/>
    <x v="49"/>
    <x v="0"/>
    <x v="0"/>
    <n v="4398352"/>
    <n v="2100"/>
    <n v="33600"/>
  </r>
  <r>
    <x v="4"/>
    <x v="2"/>
    <x v="0"/>
    <x v="0"/>
    <n v="6"/>
    <s v="General Pueyrredon"/>
    <n v="6357"/>
    <n v="-3804915"/>
    <n v="-57536848"/>
    <x v="0"/>
    <x v="0"/>
    <x v="0"/>
    <n v="4401394"/>
    <n v="1890"/>
    <n v="30240"/>
  </r>
  <r>
    <x v="8"/>
    <x v="2"/>
    <x v="6"/>
    <x v="0"/>
    <n v="6"/>
    <s v="General Lavalle"/>
    <n v="6336"/>
    <n v="-36398453"/>
    <n v="-56946467"/>
    <x v="29"/>
    <x v="0"/>
    <x v="0"/>
    <n v="4530463"/>
    <n v="2500"/>
    <n v="40000"/>
  </r>
  <r>
    <x v="8"/>
    <x v="2"/>
    <x v="0"/>
    <x v="0"/>
    <n v="6"/>
    <s v="General Pueyrredon"/>
    <n v="6357"/>
    <n v="-3804915"/>
    <n v="-57536848"/>
    <x v="24"/>
    <x v="0"/>
    <x v="0"/>
    <n v="4735766"/>
    <n v="2910"/>
    <n v="46560"/>
  </r>
  <r>
    <x v="7"/>
    <x v="3"/>
    <x v="6"/>
    <x v="0"/>
    <n v="6"/>
    <s v="General Lavalle"/>
    <n v="6336"/>
    <n v="-36398453"/>
    <n v="-56946467"/>
    <x v="42"/>
    <x v="0"/>
    <x v="4"/>
    <n v="4743196"/>
    <n v="2300"/>
    <n v="36800"/>
  </r>
  <r>
    <x v="6"/>
    <x v="5"/>
    <x v="0"/>
    <x v="0"/>
    <n v="6"/>
    <s v="General Pueyrredon"/>
    <n v="6357"/>
    <n v="-3804915"/>
    <n v="-57536848"/>
    <x v="5"/>
    <x v="0"/>
    <x v="3"/>
    <n v="4796703"/>
    <n v="2300"/>
    <n v="36800"/>
  </r>
  <r>
    <x v="7"/>
    <x v="3"/>
    <x v="6"/>
    <x v="0"/>
    <n v="6"/>
    <s v="General Lavalle"/>
    <n v="6336"/>
    <n v="-36398453"/>
    <n v="-56946467"/>
    <x v="3"/>
    <x v="0"/>
    <x v="0"/>
    <n v="4841690"/>
    <n v="2180"/>
    <n v="34880"/>
  </r>
  <r>
    <x v="5"/>
    <x v="3"/>
    <x v="0"/>
    <x v="0"/>
    <n v="6"/>
    <s v="General Pueyrredon"/>
    <n v="6357"/>
    <n v="-3804915"/>
    <n v="-57536848"/>
    <x v="34"/>
    <x v="0"/>
    <x v="4"/>
    <n v="5260399"/>
    <n v="1800"/>
    <n v="28800"/>
  </r>
  <r>
    <x v="7"/>
    <x v="2"/>
    <x v="0"/>
    <x v="0"/>
    <n v="6"/>
    <s v="General Pueyrredon"/>
    <n v="6357"/>
    <n v="-3804915"/>
    <n v="-57536848"/>
    <x v="29"/>
    <x v="0"/>
    <x v="0"/>
    <n v="5301925"/>
    <n v="2500"/>
    <n v="40000"/>
  </r>
  <r>
    <x v="10"/>
    <x v="2"/>
    <x v="0"/>
    <x v="0"/>
    <n v="6"/>
    <s v="General Pueyrredon"/>
    <n v="6357"/>
    <n v="-3804915"/>
    <n v="-57536848"/>
    <x v="0"/>
    <x v="0"/>
    <x v="0"/>
    <n v="5323364"/>
    <n v="1890"/>
    <n v="30240"/>
  </r>
  <r>
    <x v="2"/>
    <x v="1"/>
    <x v="0"/>
    <x v="0"/>
    <n v="6"/>
    <s v="General Pueyrredon"/>
    <n v="6357"/>
    <n v="-3804915"/>
    <n v="-57536848"/>
    <x v="5"/>
    <x v="0"/>
    <x v="3"/>
    <n v="5882714"/>
    <n v="2300"/>
    <n v="36800"/>
  </r>
  <r>
    <x v="7"/>
    <x v="0"/>
    <x v="14"/>
    <x v="4"/>
    <n v="26"/>
    <s v="Escalante"/>
    <n v="26021"/>
    <n v="-45862528"/>
    <n v="-6746664"/>
    <x v="15"/>
    <x v="2"/>
    <x v="6"/>
    <n v="5888762"/>
    <n v="3000"/>
    <n v="48000"/>
  </r>
  <r>
    <x v="7"/>
    <x v="2"/>
    <x v="8"/>
    <x v="3"/>
    <n v="78"/>
    <s v="Deseado"/>
    <n v="78014"/>
    <n v="-46436049"/>
    <n v="-67514904"/>
    <x v="24"/>
    <x v="0"/>
    <x v="0"/>
    <n v="5911766"/>
    <n v="2910"/>
    <n v="46560"/>
  </r>
  <r>
    <x v="4"/>
    <x v="3"/>
    <x v="6"/>
    <x v="0"/>
    <n v="6"/>
    <s v="General Lavalle"/>
    <n v="6336"/>
    <n v="-36398453"/>
    <n v="-56946467"/>
    <x v="69"/>
    <x v="1"/>
    <x v="0"/>
    <n v="6115060"/>
    <n v="2100"/>
    <n v="33600"/>
  </r>
  <r>
    <x v="5"/>
    <x v="2"/>
    <x v="2"/>
    <x v="0"/>
    <n v="6"/>
    <s v="Necochea"/>
    <n v="6581"/>
    <n v="-38576184"/>
    <n v="-58701949"/>
    <x v="29"/>
    <x v="0"/>
    <x v="0"/>
    <n v="6211193"/>
    <n v="2500"/>
    <n v="40000"/>
  </r>
  <r>
    <x v="10"/>
    <x v="2"/>
    <x v="6"/>
    <x v="0"/>
    <n v="6"/>
    <s v="General Lavalle"/>
    <n v="6336"/>
    <n v="-36398453"/>
    <n v="-56946467"/>
    <x v="34"/>
    <x v="0"/>
    <x v="4"/>
    <n v="6302019"/>
    <n v="1800"/>
    <n v="28800"/>
  </r>
  <r>
    <x v="6"/>
    <x v="2"/>
    <x v="6"/>
    <x v="0"/>
    <n v="6"/>
    <s v="General Lavalle"/>
    <n v="6336"/>
    <n v="-36398453"/>
    <n v="-56946467"/>
    <x v="23"/>
    <x v="0"/>
    <x v="7"/>
    <n v="6813186"/>
    <n v="3900"/>
    <n v="62400"/>
  </r>
  <r>
    <x v="1"/>
    <x v="3"/>
    <x v="0"/>
    <x v="0"/>
    <n v="6"/>
    <s v="General Pueyrredon"/>
    <n v="6357"/>
    <n v="-3804915"/>
    <n v="-57536848"/>
    <x v="37"/>
    <x v="1"/>
    <x v="0"/>
    <n v="7624857"/>
    <n v="3150"/>
    <n v="50400"/>
  </r>
  <r>
    <x v="9"/>
    <x v="2"/>
    <x v="6"/>
    <x v="0"/>
    <n v="6"/>
    <s v="General Lavalle"/>
    <n v="6336"/>
    <n v="-36398453"/>
    <n v="-56946467"/>
    <x v="0"/>
    <x v="0"/>
    <x v="0"/>
    <n v="8081710"/>
    <n v="1890"/>
    <n v="30240"/>
  </r>
  <r>
    <x v="0"/>
    <x v="1"/>
    <x v="0"/>
    <x v="0"/>
    <n v="6"/>
    <s v="General Pueyrredon"/>
    <n v="6357"/>
    <n v="-3804915"/>
    <n v="-57536848"/>
    <x v="17"/>
    <x v="0"/>
    <x v="0"/>
    <n v="8959475"/>
    <n v="1700"/>
    <n v="27200"/>
  </r>
  <r>
    <x v="9"/>
    <x v="0"/>
    <x v="0"/>
    <x v="0"/>
    <n v="6"/>
    <s v="General Pueyrredon"/>
    <n v="6357"/>
    <n v="-3804915"/>
    <n v="-57536848"/>
    <x v="38"/>
    <x v="0"/>
    <x v="0"/>
    <n v="9077114"/>
    <n v="3000"/>
    <n v="48000"/>
  </r>
  <r>
    <x v="4"/>
    <x v="2"/>
    <x v="0"/>
    <x v="0"/>
    <n v="6"/>
    <s v="General Pueyrredon"/>
    <n v="6357"/>
    <n v="-3804915"/>
    <n v="-57536848"/>
    <x v="61"/>
    <x v="0"/>
    <x v="0"/>
    <n v="9135018"/>
    <n v="3200"/>
    <n v="51200"/>
  </r>
  <r>
    <x v="1"/>
    <x v="6"/>
    <x v="0"/>
    <x v="0"/>
    <n v="6"/>
    <s v="General Pueyrredon"/>
    <n v="6357"/>
    <n v="-3804915"/>
    <n v="-57536848"/>
    <x v="25"/>
    <x v="1"/>
    <x v="8"/>
    <n v="9175735"/>
    <n v="3299"/>
    <n v="52784"/>
  </r>
  <r>
    <x v="5"/>
    <x v="0"/>
    <x v="0"/>
    <x v="0"/>
    <n v="6"/>
    <s v="General Pueyrredon"/>
    <n v="6357"/>
    <n v="-3804915"/>
    <n v="-57536848"/>
    <x v="40"/>
    <x v="0"/>
    <x v="0"/>
    <n v="9432248"/>
    <n v="2200"/>
    <n v="35200"/>
  </r>
  <r>
    <x v="6"/>
    <x v="2"/>
    <x v="0"/>
    <x v="0"/>
    <n v="6"/>
    <s v="General Pueyrredon"/>
    <n v="6357"/>
    <n v="-3804915"/>
    <n v="-57536848"/>
    <x v="43"/>
    <x v="0"/>
    <x v="0"/>
    <n v="9450514"/>
    <n v="4500"/>
    <n v="72000"/>
  </r>
  <r>
    <x v="10"/>
    <x v="0"/>
    <x v="0"/>
    <x v="0"/>
    <n v="6"/>
    <s v="General Pueyrredon"/>
    <n v="6357"/>
    <n v="-3804915"/>
    <n v="-57536848"/>
    <x v="3"/>
    <x v="0"/>
    <x v="0"/>
    <n v="9539229"/>
    <n v="2180"/>
    <n v="34880"/>
  </r>
  <r>
    <x v="6"/>
    <x v="0"/>
    <x v="8"/>
    <x v="3"/>
    <n v="78"/>
    <s v="Deseado"/>
    <n v="78014"/>
    <n v="-46436049"/>
    <n v="-67514904"/>
    <x v="13"/>
    <x v="2"/>
    <x v="5"/>
    <n v="9569699"/>
    <n v="2890"/>
    <n v="46240"/>
  </r>
  <r>
    <x v="8"/>
    <x v="2"/>
    <x v="0"/>
    <x v="0"/>
    <n v="6"/>
    <s v="General Pueyrredon"/>
    <n v="6357"/>
    <n v="-3804915"/>
    <n v="-57536848"/>
    <x v="17"/>
    <x v="0"/>
    <x v="0"/>
    <n v="10356742"/>
    <n v="1700"/>
    <n v="27200"/>
  </r>
  <r>
    <x v="9"/>
    <x v="2"/>
    <x v="8"/>
    <x v="3"/>
    <n v="78"/>
    <s v="Deseado"/>
    <n v="78014"/>
    <n v="-46436049"/>
    <n v="-67514904"/>
    <x v="5"/>
    <x v="0"/>
    <x v="3"/>
    <n v="10470694"/>
    <n v="2300"/>
    <n v="36800"/>
  </r>
  <r>
    <x v="10"/>
    <x v="0"/>
    <x v="10"/>
    <x v="4"/>
    <n v="26"/>
    <s v="Florentino Ameghino"/>
    <n v="26028"/>
    <n v="-44798941"/>
    <n v="-65709705"/>
    <x v="15"/>
    <x v="2"/>
    <x v="6"/>
    <n v="10727306"/>
    <n v="3000"/>
    <n v="48000"/>
  </r>
  <r>
    <x v="2"/>
    <x v="2"/>
    <x v="2"/>
    <x v="0"/>
    <n v="6"/>
    <s v="Necochea"/>
    <n v="6581"/>
    <n v="-38576184"/>
    <n v="-58701949"/>
    <x v="32"/>
    <x v="0"/>
    <x v="4"/>
    <n v="10730804"/>
    <n v="2500"/>
    <n v="40000"/>
  </r>
  <r>
    <x v="10"/>
    <x v="2"/>
    <x v="6"/>
    <x v="0"/>
    <n v="6"/>
    <s v="General Lavalle"/>
    <n v="6336"/>
    <n v="-36398453"/>
    <n v="-56946467"/>
    <x v="20"/>
    <x v="0"/>
    <x v="4"/>
    <n v="10911609"/>
    <n v="1999"/>
    <n v="31984"/>
  </r>
  <r>
    <x v="4"/>
    <x v="5"/>
    <x v="8"/>
    <x v="3"/>
    <n v="78"/>
    <s v="Deseado"/>
    <n v="78014"/>
    <n v="-46436049"/>
    <n v="-67514904"/>
    <x v="15"/>
    <x v="2"/>
    <x v="6"/>
    <n v="11022942"/>
    <n v="3000"/>
    <n v="48000"/>
  </r>
  <r>
    <x v="5"/>
    <x v="3"/>
    <x v="0"/>
    <x v="0"/>
    <n v="6"/>
    <s v="General Pueyrredon"/>
    <n v="6357"/>
    <n v="-3804915"/>
    <n v="-57536848"/>
    <x v="37"/>
    <x v="1"/>
    <x v="0"/>
    <n v="11721596"/>
    <n v="3150"/>
    <n v="50400"/>
  </r>
  <r>
    <x v="8"/>
    <x v="2"/>
    <x v="6"/>
    <x v="0"/>
    <n v="6"/>
    <s v="General Lavalle"/>
    <n v="6336"/>
    <n v="-36398453"/>
    <n v="-56946467"/>
    <x v="38"/>
    <x v="0"/>
    <x v="0"/>
    <n v="12251060"/>
    <n v="3000"/>
    <n v="48000"/>
  </r>
  <r>
    <x v="0"/>
    <x v="3"/>
    <x v="10"/>
    <x v="4"/>
    <n v="26"/>
    <s v="Florentino Ameghino"/>
    <n v="26028"/>
    <n v="-44798941"/>
    <n v="-65709705"/>
    <x v="15"/>
    <x v="2"/>
    <x v="6"/>
    <n v="12707555"/>
    <n v="3000"/>
    <n v="48000"/>
  </r>
  <r>
    <x v="8"/>
    <x v="3"/>
    <x v="10"/>
    <x v="4"/>
    <n v="26"/>
    <s v="Florentino Ameghino"/>
    <n v="26028"/>
    <n v="-44798941"/>
    <n v="-65709705"/>
    <x v="5"/>
    <x v="0"/>
    <x v="3"/>
    <n v="13355897"/>
    <n v="2300"/>
    <n v="36800"/>
  </r>
  <r>
    <x v="0"/>
    <x v="2"/>
    <x v="0"/>
    <x v="0"/>
    <n v="6"/>
    <s v="General Pueyrredon"/>
    <n v="6357"/>
    <n v="-3804915"/>
    <n v="-57536848"/>
    <x v="56"/>
    <x v="0"/>
    <x v="4"/>
    <n v="13785323"/>
    <n v="1890"/>
    <n v="30240"/>
  </r>
  <r>
    <x v="5"/>
    <x v="3"/>
    <x v="0"/>
    <x v="0"/>
    <n v="6"/>
    <s v="General Pueyrredon"/>
    <n v="6357"/>
    <n v="-3804915"/>
    <n v="-57536848"/>
    <x v="34"/>
    <x v="0"/>
    <x v="4"/>
    <n v="14415622"/>
    <n v="1800"/>
    <n v="28800"/>
  </r>
  <r>
    <x v="7"/>
    <x v="3"/>
    <x v="17"/>
    <x v="4"/>
    <n v="26"/>
    <s v="Escalante"/>
    <n v="26021"/>
    <n v="-45748762"/>
    <n v="-67377537"/>
    <x v="16"/>
    <x v="0"/>
    <x v="7"/>
    <n v="16026876"/>
    <n v="3000"/>
    <n v="48000"/>
  </r>
  <r>
    <x v="1"/>
    <x v="0"/>
    <x v="0"/>
    <x v="0"/>
    <n v="6"/>
    <s v="General Pueyrredon"/>
    <n v="6357"/>
    <n v="-3804915"/>
    <n v="-57536848"/>
    <x v="29"/>
    <x v="0"/>
    <x v="0"/>
    <n v="18545579"/>
    <n v="2500"/>
    <n v="40000"/>
  </r>
  <r>
    <x v="1"/>
    <x v="3"/>
    <x v="0"/>
    <x v="0"/>
    <n v="6"/>
    <s v="General Pueyrredon"/>
    <n v="6357"/>
    <n v="-3804915"/>
    <n v="-57536848"/>
    <x v="25"/>
    <x v="1"/>
    <x v="8"/>
    <n v="18622724"/>
    <n v="3299"/>
    <n v="52784"/>
  </r>
  <r>
    <x v="11"/>
    <x v="8"/>
    <x v="20"/>
    <x v="5"/>
    <m/>
    <m/>
    <m/>
    <m/>
    <m/>
    <x v="79"/>
    <x v="3"/>
    <x v="13"/>
    <m/>
    <m/>
    <m/>
  </r>
  <r>
    <x v="11"/>
    <x v="8"/>
    <x v="20"/>
    <x v="5"/>
    <m/>
    <m/>
    <m/>
    <m/>
    <m/>
    <x v="79"/>
    <x v="3"/>
    <x v="13"/>
    <m/>
    <m/>
    <m/>
  </r>
  <r>
    <x v="11"/>
    <x v="8"/>
    <x v="20"/>
    <x v="5"/>
    <m/>
    <m/>
    <m/>
    <m/>
    <m/>
    <x v="79"/>
    <x v="3"/>
    <x v="13"/>
    <m/>
    <m/>
    <m/>
  </r>
  <r>
    <x v="11"/>
    <x v="8"/>
    <x v="20"/>
    <x v="5"/>
    <m/>
    <m/>
    <m/>
    <m/>
    <m/>
    <x v="79"/>
    <x v="3"/>
    <x v="13"/>
    <m/>
    <m/>
    <m/>
  </r>
  <r>
    <x v="11"/>
    <x v="8"/>
    <x v="20"/>
    <x v="5"/>
    <m/>
    <m/>
    <m/>
    <m/>
    <m/>
    <x v="79"/>
    <x v="3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87584-B26D-4292-A41C-3DCF694CDD7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Flota">
  <location ref="A3:B13" firstHeaderRow="1" firstDataRow="1" firstDataCol="1"/>
  <pivotFields count="15">
    <pivotField showAll="0">
      <items count="13">
        <item x="1"/>
        <item x="5"/>
        <item x="2"/>
        <item x="6"/>
        <item x="4"/>
        <item x="7"/>
        <item x="10"/>
        <item x="8"/>
        <item x="9"/>
        <item x="0"/>
        <item x="3"/>
        <item x="11"/>
        <item t="default"/>
      </items>
    </pivotField>
    <pivotField axis="axisRow" showAll="0" sortType="ascending">
      <items count="10">
        <item x="1"/>
        <item x="7"/>
        <item x="6"/>
        <item x="5"/>
        <item x="4"/>
        <item x="3"/>
        <item x="0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2">
        <item x="16"/>
        <item x="17"/>
        <item x="8"/>
        <item x="10"/>
        <item x="14"/>
        <item x="6"/>
        <item x="0"/>
        <item x="2"/>
        <item x="4"/>
        <item x="5"/>
        <item x="9"/>
        <item x="18"/>
        <item x="13"/>
        <item x="11"/>
        <item x="15"/>
        <item x="7"/>
        <item x="3"/>
        <item x="12"/>
        <item x="19"/>
        <item x="1"/>
        <item x="20"/>
        <item t="default"/>
      </items>
    </pivotField>
    <pivotField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81">
        <item x="26"/>
        <item x="34"/>
        <item x="54"/>
        <item x="14"/>
        <item x="47"/>
        <item x="17"/>
        <item x="77"/>
        <item x="10"/>
        <item x="11"/>
        <item x="74"/>
        <item x="25"/>
        <item x="37"/>
        <item x="46"/>
        <item x="58"/>
        <item x="33"/>
        <item x="36"/>
        <item x="50"/>
        <item x="45"/>
        <item x="13"/>
        <item x="56"/>
        <item x="20"/>
        <item x="32"/>
        <item x="66"/>
        <item x="44"/>
        <item x="12"/>
        <item x="51"/>
        <item x="0"/>
        <item x="30"/>
        <item x="61"/>
        <item x="15"/>
        <item x="7"/>
        <item x="41"/>
        <item x="53"/>
        <item x="39"/>
        <item x="5"/>
        <item x="2"/>
        <item x="29"/>
        <item x="28"/>
        <item x="76"/>
        <item x="69"/>
        <item x="8"/>
        <item x="9"/>
        <item x="6"/>
        <item x="38"/>
        <item x="35"/>
        <item x="52"/>
        <item x="4"/>
        <item x="42"/>
        <item x="3"/>
        <item x="24"/>
        <item x="65"/>
        <item x="40"/>
        <item x="59"/>
        <item x="55"/>
        <item x="67"/>
        <item x="72"/>
        <item x="68"/>
        <item x="75"/>
        <item x="16"/>
        <item x="18"/>
        <item x="22"/>
        <item x="27"/>
        <item x="73"/>
        <item x="23"/>
        <item x="57"/>
        <item x="19"/>
        <item x="43"/>
        <item x="48"/>
        <item x="31"/>
        <item x="78"/>
        <item x="21"/>
        <item x="64"/>
        <item x="60"/>
        <item x="62"/>
        <item x="70"/>
        <item x="71"/>
        <item x="63"/>
        <item x="49"/>
        <item x="1"/>
        <item x="7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0">
    <i>
      <x v="8"/>
    </i>
    <i>
      <x v="1"/>
    </i>
    <i>
      <x v="4"/>
    </i>
    <i>
      <x v="2"/>
    </i>
    <i>
      <x v="3"/>
    </i>
    <i>
      <x/>
    </i>
    <i>
      <x v="6"/>
    </i>
    <i>
      <x v="5"/>
    </i>
    <i>
      <x v="7"/>
    </i>
    <i t="grand">
      <x/>
    </i>
  </rowItems>
  <colItems count="1">
    <i/>
  </colItems>
  <dataFields count="1">
    <dataField name="Suma de Captura" fld="12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la dinámica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3A8E1-BBCC-49E5-9A20-AED2D4F12005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Puerto">
  <location ref="K10:L32" firstHeaderRow="1" firstDataRow="1" firstDataCol="1"/>
  <pivotFields count="15">
    <pivotField showAll="0">
      <items count="13">
        <item x="1"/>
        <item x="5"/>
        <item x="2"/>
        <item x="6"/>
        <item x="4"/>
        <item x="7"/>
        <item x="10"/>
        <item x="8"/>
        <item x="9"/>
        <item x="0"/>
        <item x="3"/>
        <item x="11"/>
        <item t="default"/>
      </items>
    </pivotField>
    <pivotField showAll="0">
      <items count="10">
        <item x="1"/>
        <item x="7"/>
        <item x="6"/>
        <item x="5"/>
        <item x="4"/>
        <item x="3"/>
        <item x="0"/>
        <item x="2"/>
        <item x="8"/>
        <item t="default"/>
      </items>
    </pivotField>
    <pivotField axis="axisRow" multipleItemSelectionAllowed="1" showAll="0" sortType="ascending">
      <items count="22">
        <item x="16"/>
        <item x="17"/>
        <item x="8"/>
        <item x="10"/>
        <item x="14"/>
        <item x="6"/>
        <item x="0"/>
        <item x="2"/>
        <item x="4"/>
        <item x="5"/>
        <item x="9"/>
        <item x="18"/>
        <item x="13"/>
        <item x="11"/>
        <item x="15"/>
        <item x="7"/>
        <item x="3"/>
        <item x="12"/>
        <item x="19"/>
        <item x="1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81">
        <item x="26"/>
        <item x="34"/>
        <item x="54"/>
        <item x="14"/>
        <item x="47"/>
        <item x="17"/>
        <item x="77"/>
        <item x="10"/>
        <item x="11"/>
        <item x="74"/>
        <item x="25"/>
        <item x="37"/>
        <item x="46"/>
        <item x="58"/>
        <item x="33"/>
        <item x="36"/>
        <item x="50"/>
        <item x="45"/>
        <item x="13"/>
        <item x="56"/>
        <item x="20"/>
        <item x="32"/>
        <item x="66"/>
        <item x="44"/>
        <item x="12"/>
        <item x="51"/>
        <item x="0"/>
        <item x="30"/>
        <item x="61"/>
        <item x="15"/>
        <item x="7"/>
        <item x="41"/>
        <item x="53"/>
        <item x="39"/>
        <item x="5"/>
        <item x="2"/>
        <item x="29"/>
        <item x="28"/>
        <item x="76"/>
        <item x="69"/>
        <item x="8"/>
        <item x="9"/>
        <item x="6"/>
        <item x="38"/>
        <item x="35"/>
        <item x="52"/>
        <item x="4"/>
        <item x="42"/>
        <item x="3"/>
        <item x="24"/>
        <item x="65"/>
        <item x="40"/>
        <item x="59"/>
        <item x="55"/>
        <item x="67"/>
        <item x="72"/>
        <item x="68"/>
        <item x="75"/>
        <item x="16"/>
        <item x="18"/>
        <item x="22"/>
        <item x="27"/>
        <item x="73"/>
        <item x="23"/>
        <item x="57"/>
        <item x="19"/>
        <item x="43"/>
        <item x="48"/>
        <item x="31"/>
        <item x="78"/>
        <item x="21"/>
        <item x="64"/>
        <item x="60"/>
        <item x="62"/>
        <item x="70"/>
        <item x="71"/>
        <item x="63"/>
        <item x="49"/>
        <item x="1"/>
        <item x="7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15">
        <item x="9"/>
        <item x="11"/>
        <item x="8"/>
        <item x="5"/>
        <item x="6"/>
        <item x="10"/>
        <item x="3"/>
        <item x="2"/>
        <item x="0"/>
        <item x="12"/>
        <item x="7"/>
        <item x="4"/>
        <item x="1"/>
        <item x="13"/>
        <item t="default"/>
      </items>
    </pivotField>
    <pivotField dataField="1" showAll="0"/>
    <pivotField showAll="0"/>
    <pivotField showAll="0"/>
  </pivotFields>
  <rowFields count="1">
    <field x="2"/>
  </rowFields>
  <rowItems count="22">
    <i>
      <x v="20"/>
    </i>
    <i>
      <x v="11"/>
    </i>
    <i>
      <x v="18"/>
    </i>
    <i>
      <x v="17"/>
    </i>
    <i>
      <x/>
    </i>
    <i>
      <x v="12"/>
    </i>
    <i>
      <x v="19"/>
    </i>
    <i>
      <x v="13"/>
    </i>
    <i>
      <x v="15"/>
    </i>
    <i>
      <x v="14"/>
    </i>
    <i>
      <x v="10"/>
    </i>
    <i>
      <x v="9"/>
    </i>
    <i>
      <x v="16"/>
    </i>
    <i>
      <x v="8"/>
    </i>
    <i>
      <x v="1"/>
    </i>
    <i>
      <x v="4"/>
    </i>
    <i>
      <x v="7"/>
    </i>
    <i>
      <x v="3"/>
    </i>
    <i>
      <x v="2"/>
    </i>
    <i>
      <x v="5"/>
    </i>
    <i>
      <x v="6"/>
    </i>
    <i t="grand">
      <x/>
    </i>
  </rowItems>
  <colItems count="1">
    <i/>
  </colItems>
  <dataFields count="1">
    <dataField name="Suma de Captura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la dinámica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A3642-3C52-423E-9BBA-B5ECFF6456AE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ategoria">
  <location ref="K3:L8" firstHeaderRow="1" firstDataRow="1" firstDataCol="1"/>
  <pivotFields count="15">
    <pivotField showAll="0">
      <items count="13">
        <item x="1"/>
        <item x="5"/>
        <item x="2"/>
        <item x="6"/>
        <item x="4"/>
        <item x="7"/>
        <item x="10"/>
        <item x="8"/>
        <item x="9"/>
        <item x="0"/>
        <item x="3"/>
        <item x="11"/>
        <item t="default"/>
      </items>
    </pivotField>
    <pivotField showAll="0">
      <items count="10">
        <item x="1"/>
        <item x="7"/>
        <item x="6"/>
        <item x="5"/>
        <item x="4"/>
        <item x="3"/>
        <item x="0"/>
        <item x="2"/>
        <item x="8"/>
        <item t="default"/>
      </items>
    </pivotField>
    <pivotField multipleItemSelectionAllowed="1" showAll="0">
      <items count="22">
        <item x="16"/>
        <item x="17"/>
        <item x="8"/>
        <item x="10"/>
        <item x="14"/>
        <item x="6"/>
        <item x="0"/>
        <item x="2"/>
        <item x="4"/>
        <item x="5"/>
        <item x="9"/>
        <item x="18"/>
        <item x="13"/>
        <item x="11"/>
        <item x="15"/>
        <item x="7"/>
        <item x="3"/>
        <item x="12"/>
        <item x="19"/>
        <item x="1"/>
        <item x="20"/>
        <item t="default"/>
      </items>
    </pivotField>
    <pivotField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81">
        <item x="26"/>
        <item x="34"/>
        <item x="54"/>
        <item x="14"/>
        <item x="47"/>
        <item x="17"/>
        <item x="77"/>
        <item x="10"/>
        <item x="11"/>
        <item x="74"/>
        <item x="25"/>
        <item x="37"/>
        <item x="46"/>
        <item x="58"/>
        <item x="33"/>
        <item x="36"/>
        <item x="50"/>
        <item x="45"/>
        <item x="13"/>
        <item x="56"/>
        <item x="20"/>
        <item x="32"/>
        <item x="66"/>
        <item x="44"/>
        <item x="12"/>
        <item x="51"/>
        <item x="0"/>
        <item x="30"/>
        <item x="61"/>
        <item x="15"/>
        <item x="7"/>
        <item x="41"/>
        <item x="53"/>
        <item x="39"/>
        <item x="5"/>
        <item x="2"/>
        <item x="29"/>
        <item x="28"/>
        <item x="76"/>
        <item x="69"/>
        <item x="8"/>
        <item x="9"/>
        <item x="6"/>
        <item x="38"/>
        <item x="35"/>
        <item x="52"/>
        <item x="4"/>
        <item x="42"/>
        <item x="3"/>
        <item x="24"/>
        <item x="65"/>
        <item x="40"/>
        <item x="59"/>
        <item x="55"/>
        <item x="67"/>
        <item x="72"/>
        <item x="68"/>
        <item x="75"/>
        <item x="16"/>
        <item x="18"/>
        <item x="22"/>
        <item x="27"/>
        <item x="73"/>
        <item x="23"/>
        <item x="57"/>
        <item x="19"/>
        <item x="43"/>
        <item x="48"/>
        <item x="31"/>
        <item x="78"/>
        <item x="21"/>
        <item x="64"/>
        <item x="60"/>
        <item x="62"/>
        <item x="70"/>
        <item x="71"/>
        <item x="63"/>
        <item x="49"/>
        <item x="1"/>
        <item x="79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15">
        <item x="9"/>
        <item x="11"/>
        <item x="8"/>
        <item x="5"/>
        <item x="6"/>
        <item x="10"/>
        <item x="3"/>
        <item x="2"/>
        <item x="0"/>
        <item x="12"/>
        <item x="7"/>
        <item x="4"/>
        <item x="1"/>
        <item x="13"/>
        <item t="default"/>
      </items>
    </pivotField>
    <pivotField dataField="1"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ptura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la dinámica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23067-2344-47A0-8420-6A56C547FB12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 rowHeaderCaption="Especie">
  <location ref="G3:H83" firstHeaderRow="1" firstDataRow="1" firstDataCol="1"/>
  <pivotFields count="15">
    <pivotField showAll="0">
      <items count="13">
        <item x="1"/>
        <item x="5"/>
        <item x="2"/>
        <item x="6"/>
        <item x="4"/>
        <item x="7"/>
        <item x="10"/>
        <item x="8"/>
        <item x="9"/>
        <item x="0"/>
        <item x="3"/>
        <item x="11"/>
        <item t="default"/>
      </items>
    </pivotField>
    <pivotField showAll="0">
      <items count="10">
        <item x="1"/>
        <item x="7"/>
        <item x="6"/>
        <item x="5"/>
        <item x="4"/>
        <item x="3"/>
        <item x="0"/>
        <item x="2"/>
        <item x="8"/>
        <item t="default"/>
      </items>
    </pivotField>
    <pivotField showAll="0">
      <items count="22">
        <item x="16"/>
        <item x="17"/>
        <item x="8"/>
        <item x="10"/>
        <item x="14"/>
        <item x="6"/>
        <item x="0"/>
        <item x="2"/>
        <item x="4"/>
        <item x="5"/>
        <item x="9"/>
        <item x="18"/>
        <item x="13"/>
        <item x="11"/>
        <item x="15"/>
        <item x="7"/>
        <item x="3"/>
        <item x="12"/>
        <item x="19"/>
        <item x="1"/>
        <item x="20"/>
        <item t="default"/>
      </items>
    </pivotField>
    <pivotField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1">
        <item x="26"/>
        <item x="34"/>
        <item x="54"/>
        <item x="14"/>
        <item x="47"/>
        <item x="17"/>
        <item x="77"/>
        <item x="10"/>
        <item x="11"/>
        <item x="74"/>
        <item x="25"/>
        <item x="37"/>
        <item x="46"/>
        <item x="58"/>
        <item x="33"/>
        <item x="36"/>
        <item x="50"/>
        <item x="45"/>
        <item x="13"/>
        <item x="56"/>
        <item x="20"/>
        <item x="32"/>
        <item x="66"/>
        <item x="44"/>
        <item x="12"/>
        <item x="51"/>
        <item x="0"/>
        <item x="30"/>
        <item x="61"/>
        <item x="15"/>
        <item x="7"/>
        <item x="41"/>
        <item x="53"/>
        <item x="39"/>
        <item x="5"/>
        <item x="2"/>
        <item x="29"/>
        <item x="28"/>
        <item x="76"/>
        <item x="69"/>
        <item x="8"/>
        <item x="9"/>
        <item x="6"/>
        <item x="38"/>
        <item x="35"/>
        <item x="52"/>
        <item x="4"/>
        <item x="42"/>
        <item x="3"/>
        <item x="24"/>
        <item x="65"/>
        <item x="40"/>
        <item x="59"/>
        <item x="55"/>
        <item x="67"/>
        <item x="72"/>
        <item x="68"/>
        <item x="75"/>
        <item x="16"/>
        <item x="18"/>
        <item x="22"/>
        <item x="27"/>
        <item x="73"/>
        <item x="23"/>
        <item x="57"/>
        <item x="19"/>
        <item x="43"/>
        <item x="48"/>
        <item x="31"/>
        <item x="78"/>
        <item x="21"/>
        <item x="64"/>
        <item x="60"/>
        <item x="62"/>
        <item x="70"/>
        <item x="71"/>
        <item x="63"/>
        <item x="49"/>
        <item x="1"/>
        <item x="7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15">
        <item x="9"/>
        <item x="11"/>
        <item x="8"/>
        <item x="5"/>
        <item x="6"/>
        <item x="10"/>
        <item x="3"/>
        <item x="2"/>
        <item x="0"/>
        <item x="12"/>
        <item x="7"/>
        <item x="4"/>
        <item x="1"/>
        <item x="13"/>
        <item t="default"/>
      </items>
    </pivotField>
    <pivotField showAll="0"/>
    <pivotField showAll="0">
      <items count="41">
        <item x="7"/>
        <item x="10"/>
        <item x="13"/>
        <item x="25"/>
        <item x="0"/>
        <item x="6"/>
        <item x="15"/>
        <item x="38"/>
        <item x="16"/>
        <item x="22"/>
        <item x="9"/>
        <item x="32"/>
        <item x="3"/>
        <item x="4"/>
        <item x="5"/>
        <item x="8"/>
        <item x="33"/>
        <item x="17"/>
        <item x="11"/>
        <item x="2"/>
        <item x="20"/>
        <item x="1"/>
        <item x="12"/>
        <item x="23"/>
        <item x="26"/>
        <item x="37"/>
        <item x="14"/>
        <item x="31"/>
        <item x="18"/>
        <item x="21"/>
        <item x="29"/>
        <item x="30"/>
        <item x="35"/>
        <item x="19"/>
        <item x="28"/>
        <item x="36"/>
        <item x="34"/>
        <item x="24"/>
        <item x="27"/>
        <item x="39"/>
        <item t="default"/>
      </items>
    </pivotField>
    <pivotField dataField="1" showAll="0">
      <items count="41">
        <item x="7"/>
        <item x="10"/>
        <item x="13"/>
        <item x="25"/>
        <item x="0"/>
        <item x="6"/>
        <item x="15"/>
        <item x="38"/>
        <item x="16"/>
        <item x="22"/>
        <item x="9"/>
        <item x="32"/>
        <item x="3"/>
        <item x="4"/>
        <item x="5"/>
        <item x="8"/>
        <item x="33"/>
        <item x="17"/>
        <item x="11"/>
        <item x="2"/>
        <item x="20"/>
        <item x="1"/>
        <item x="12"/>
        <item x="23"/>
        <item x="26"/>
        <item x="37"/>
        <item x="14"/>
        <item x="31"/>
        <item x="18"/>
        <item x="21"/>
        <item x="29"/>
        <item x="30"/>
        <item x="35"/>
        <item x="19"/>
        <item x="28"/>
        <item x="36"/>
        <item x="34"/>
        <item x="24"/>
        <item x="27"/>
        <item x="39"/>
        <item t="default"/>
      </items>
    </pivotField>
  </pivotFields>
  <rowFields count="1">
    <field x="9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Items count="1">
    <i/>
  </colItems>
  <dataFields count="1">
    <dataField name=" Precio x bulto" fld="14" subtotal="max" baseField="9" baseItem="0"/>
  </dataFields>
  <formats count="1">
    <format dxfId="9">
      <pivotArea collapsedLevelsAreSubtotals="1" fieldPosition="0">
        <references count="1">
          <reference field="9" count="0"/>
        </references>
      </pivotArea>
    </format>
  </formats>
  <pivotTableStyleInfo name="Estilo de tabla dinámica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BCB18-5F68-4508-8E3E-6F7B2132239E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vincia">
  <location ref="D3:E10" firstHeaderRow="1" firstDataRow="1" firstDataCol="1"/>
  <pivotFields count="15">
    <pivotField showAll="0">
      <items count="13">
        <item x="1"/>
        <item x="5"/>
        <item x="2"/>
        <item x="6"/>
        <item x="4"/>
        <item x="7"/>
        <item x="10"/>
        <item x="8"/>
        <item x="9"/>
        <item x="0"/>
        <item x="3"/>
        <item x="11"/>
        <item t="default"/>
      </items>
    </pivotField>
    <pivotField showAll="0">
      <items count="10">
        <item x="1"/>
        <item x="7"/>
        <item x="6"/>
        <item x="5"/>
        <item x="4"/>
        <item x="3"/>
        <item x="0"/>
        <item x="2"/>
        <item x="8"/>
        <item t="default"/>
      </items>
    </pivotField>
    <pivotField multipleItemSelectionAllowed="1" showAll="0">
      <items count="22">
        <item x="16"/>
        <item x="17"/>
        <item x="8"/>
        <item x="10"/>
        <item x="14"/>
        <item x="6"/>
        <item x="0"/>
        <item x="2"/>
        <item x="4"/>
        <item x="5"/>
        <item x="9"/>
        <item x="18"/>
        <item x="13"/>
        <item x="11"/>
        <item x="15"/>
        <item x="7"/>
        <item x="3"/>
        <item x="12"/>
        <item x="19"/>
        <item x="1"/>
        <item x="20"/>
        <item t="default"/>
      </items>
    </pivotField>
    <pivotField axis="axisRow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81">
        <item x="26"/>
        <item x="34"/>
        <item x="54"/>
        <item x="14"/>
        <item x="47"/>
        <item x="17"/>
        <item x="77"/>
        <item x="10"/>
        <item x="11"/>
        <item x="74"/>
        <item x="25"/>
        <item x="37"/>
        <item x="46"/>
        <item x="58"/>
        <item x="33"/>
        <item x="36"/>
        <item x="50"/>
        <item x="45"/>
        <item x="13"/>
        <item x="56"/>
        <item x="20"/>
        <item x="32"/>
        <item x="66"/>
        <item x="44"/>
        <item x="12"/>
        <item x="51"/>
        <item x="0"/>
        <item x="30"/>
        <item x="61"/>
        <item x="15"/>
        <item x="7"/>
        <item x="41"/>
        <item x="53"/>
        <item x="39"/>
        <item x="5"/>
        <item x="2"/>
        <item x="29"/>
        <item x="28"/>
        <item x="76"/>
        <item x="69"/>
        <item x="8"/>
        <item x="9"/>
        <item x="6"/>
        <item x="38"/>
        <item x="35"/>
        <item x="52"/>
        <item x="4"/>
        <item x="42"/>
        <item x="3"/>
        <item x="24"/>
        <item x="65"/>
        <item x="40"/>
        <item x="59"/>
        <item x="55"/>
        <item x="67"/>
        <item x="72"/>
        <item x="68"/>
        <item x="75"/>
        <item x="16"/>
        <item x="18"/>
        <item x="22"/>
        <item x="27"/>
        <item x="73"/>
        <item x="23"/>
        <item x="57"/>
        <item x="19"/>
        <item x="43"/>
        <item x="48"/>
        <item x="31"/>
        <item x="78"/>
        <item x="21"/>
        <item x="64"/>
        <item x="60"/>
        <item x="62"/>
        <item x="70"/>
        <item x="71"/>
        <item x="63"/>
        <item x="49"/>
        <item x="1"/>
        <item x="7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ptura" fld="12" baseField="0" baseItem="0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Estilo de tabla dinámica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pecie" xr10:uid="{CB32A35B-E533-44D5-B66D-B96230039549}" sourceName="Especie">
  <pivotTables>
    <pivotTable tabId="9" name="TablaDinámica4"/>
    <pivotTable tabId="9" name="TablaDinámica1"/>
    <pivotTable tabId="9" name="TablaDinámica3"/>
    <pivotTable tabId="9" name="TablaDinámica5"/>
    <pivotTable tabId="9" name="TablaDinámica7"/>
  </pivotTables>
  <data>
    <tabular pivotCacheId="1469588133">
      <items count="80">
        <i x="26" s="1"/>
        <i x="34" s="1"/>
        <i x="54" s="1"/>
        <i x="14" s="1"/>
        <i x="47" s="1"/>
        <i x="17" s="1"/>
        <i x="77" s="1"/>
        <i x="10" s="1"/>
        <i x="11" s="1"/>
        <i x="74" s="1"/>
        <i x="25" s="1"/>
        <i x="37" s="1"/>
        <i x="46" s="1"/>
        <i x="58" s="1"/>
        <i x="33" s="1"/>
        <i x="36" s="1"/>
        <i x="50" s="1"/>
        <i x="45" s="1"/>
        <i x="13" s="1"/>
        <i x="56" s="1"/>
        <i x="20" s="1"/>
        <i x="32" s="1"/>
        <i x="66" s="1"/>
        <i x="44" s="1"/>
        <i x="12" s="1"/>
        <i x="51" s="1"/>
        <i x="0" s="1"/>
        <i x="30" s="1"/>
        <i x="61" s="1"/>
        <i x="15" s="1"/>
        <i x="7" s="1"/>
        <i x="41" s="1"/>
        <i x="53" s="1"/>
        <i x="39" s="1"/>
        <i x="5" s="1"/>
        <i x="2" s="1"/>
        <i x="29" s="1"/>
        <i x="28" s="1"/>
        <i x="76" s="1"/>
        <i x="69" s="1"/>
        <i x="8" s="1"/>
        <i x="9" s="1"/>
        <i x="6" s="1"/>
        <i x="38" s="1"/>
        <i x="35" s="1"/>
        <i x="52" s="1"/>
        <i x="4" s="1"/>
        <i x="42" s="1"/>
        <i x="3" s="1"/>
        <i x="24" s="1"/>
        <i x="65" s="1"/>
        <i x="40" s="1"/>
        <i x="59" s="1"/>
        <i x="55" s="1"/>
        <i x="67" s="1"/>
        <i x="72" s="1"/>
        <i x="68" s="1"/>
        <i x="75" s="1"/>
        <i x="16" s="1"/>
        <i x="18" s="1"/>
        <i x="22" s="1"/>
        <i x="27" s="1"/>
        <i x="73" s="1"/>
        <i x="23" s="1"/>
        <i x="57" s="1"/>
        <i x="19" s="1"/>
        <i x="43" s="1"/>
        <i x="48" s="1"/>
        <i x="31" s="1"/>
        <i x="78" s="1"/>
        <i x="21" s="1"/>
        <i x="64" s="1"/>
        <i x="60" s="1"/>
        <i x="62" s="1"/>
        <i x="70" s="1"/>
        <i x="71" s="1"/>
        <i x="63" s="1"/>
        <i x="49" s="1"/>
        <i x="1" s="1"/>
        <i x="7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39C0086E-87FC-4986-BB3D-24E30875DD2B}" sourceName="Fecha">
  <pivotTables>
    <pivotTable tabId="9" name="TablaDinámica1"/>
    <pivotTable tabId="9" name="TablaDinámica3"/>
    <pivotTable tabId="9" name="TablaDinámica4"/>
    <pivotTable tabId="9" name="TablaDinámica5"/>
    <pivotTable tabId="9" name="TablaDinámica7"/>
  </pivotTables>
  <data>
    <tabular pivotCacheId="1469588133">
      <items count="12">
        <i x="1" s="1"/>
        <i x="5" s="1"/>
        <i x="2" s="1"/>
        <i x="6" s="1"/>
        <i x="4" s="1"/>
        <i x="7" s="1"/>
        <i x="10" s="1"/>
        <i x="8" s="1"/>
        <i x="9" s="1"/>
        <i x="0" s="1"/>
        <i x="3" s="1"/>
        <i x="1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lota" xr10:uid="{5E886AC8-4734-48C7-B52C-9C5568D67057}" sourceName="Flota">
  <pivotTables>
    <pivotTable tabId="9" name="TablaDinámica1"/>
    <pivotTable tabId="9" name="TablaDinámica3"/>
    <pivotTable tabId="9" name="TablaDinámica4"/>
    <pivotTable tabId="9" name="TablaDinámica5"/>
    <pivotTable tabId="9" name="TablaDinámica7"/>
  </pivotTables>
  <data>
    <tabular pivotCacheId="1469588133">
      <items count="9">
        <i x="1" s="1"/>
        <i x="7" s="1"/>
        <i x="6" s="1"/>
        <i x="5" s="1"/>
        <i x="4" s="1"/>
        <i x="3" s="1"/>
        <i x="0" s="1"/>
        <i x="2" s="1"/>
        <i x="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584ACBC5-2F7C-46DF-8FD9-36ECB890B430}" sourceName="Provincia">
  <pivotTables>
    <pivotTable tabId="9" name="TablaDinámica3"/>
    <pivotTable tabId="9" name="TablaDinámica1"/>
    <pivotTable tabId="9" name="TablaDinámica4"/>
    <pivotTable tabId="9" name="TablaDinámica5"/>
    <pivotTable tabId="9" name="TablaDinámica7"/>
  </pivotTables>
  <data>
    <tabular pivotCacheId="1469588133">
      <items count="6">
        <i x="0" s="1"/>
        <i x="4" s="1"/>
        <i x="2" s="1"/>
        <i x="3" s="1"/>
        <i x="1" s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0B719663-50FC-4DE0-9002-AEF817BC0C9A}" sourceName="Categoria">
  <pivotTables>
    <pivotTable tabId="9" name="TablaDinámica5"/>
    <pivotTable tabId="9" name="TablaDinámica1"/>
    <pivotTable tabId="9" name="TablaDinámica3"/>
    <pivotTable tabId="9" name="TablaDinámica4"/>
    <pivotTable tabId="9" name="TablaDinámica7"/>
  </pivotTables>
  <data>
    <tabular pivotCacheId="1469588133">
      <items count="4">
        <i x="2" s="1"/>
        <i x="1" s="1"/>
        <i x="0" s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erto" xr10:uid="{44DE70E2-E625-41D7-887A-D2A7BCEFEE2E}" sourceName="Puerto">
  <pivotTables>
    <pivotTable tabId="9" name="TablaDinámica7"/>
    <pivotTable tabId="9" name="TablaDinámica1"/>
    <pivotTable tabId="9" name="TablaDinámica3"/>
    <pivotTable tabId="9" name="TablaDinámica4"/>
    <pivotTable tabId="9" name="TablaDinámica5"/>
  </pivotTables>
  <data>
    <tabular pivotCacheId="1469588133">
      <items count="21">
        <i x="16" s="1"/>
        <i x="17" s="1"/>
        <i x="8" s="1"/>
        <i x="10" s="1"/>
        <i x="14" s="1"/>
        <i x="6" s="1"/>
        <i x="0" s="1"/>
        <i x="2" s="1"/>
        <i x="4" s="1"/>
        <i x="5" s="1"/>
        <i x="9" s="1"/>
        <i x="18" s="1"/>
        <i x="13" s="1"/>
        <i x="11" s="1"/>
        <i x="15" s="1"/>
        <i x="7" s="1"/>
        <i x="3" s="1"/>
        <i x="12" s="1"/>
        <i x="19" s="1"/>
        <i x="1" s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pecie" xr10:uid="{037C5EF7-F9CE-4786-8156-603A9D7C4EA2}" cache="SegmentaciónDeDatos_Especie" caption="Especie" startItem="3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6ABAFEB3-78C0-4AC6-95C5-CC1111B12F1B}" cache="SegmentaciónDeDatos_Fecha" caption="Fecha" startItem="6" rowHeight="241300"/>
  <slicer name="Flota" xr10:uid="{4DF3E2AC-5E0B-4551-BF90-FF949C8334C5}" cache="SegmentaciónDeDatos_Flota" caption="Flota" rowHeight="241300"/>
  <slicer name="Provincia" xr10:uid="{17871A46-F51F-4C9C-A2B5-F09B9331ED3F}" cache="SegmentaciónDeDatos_Provincia" caption="Provincia" rowHeight="241300"/>
  <slicer name="Categoria" xr10:uid="{8776195A-6017-4B9A-9627-515FCDECBD72}" cache="SegmentaciónDeDatos_Categoria" caption="Categoria" rowHeight="241300"/>
  <slicer name="Puerto" xr10:uid="{A4072233-A26E-4E40-9370-41B0B2301E76}" cache="SegmentaciónDeDatos_Puerto" caption="Puerto" startItem="7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pturaFlota2019" displayName="capturaFlota2019" ref="A1:O3041" totalsRowShown="0" headerRowDxfId="25">
  <autoFilter ref="A1:O3041" xr:uid="{00000000-0009-0000-0100-000001000000}"/>
  <tableColumns count="15">
    <tableColumn id="1" xr3:uid="{00000000-0010-0000-0000-000001000000}" name="Fecha" dataDxfId="24"/>
    <tableColumn id="2" xr3:uid="{00000000-0010-0000-0000-000002000000}" name="Flota" dataDxfId="23"/>
    <tableColumn id="3" xr3:uid="{00000000-0010-0000-0000-000003000000}" name="Puerto" dataDxfId="22"/>
    <tableColumn id="4" xr3:uid="{00000000-0010-0000-0000-000004000000}" name="Provincia" dataDxfId="21"/>
    <tableColumn id="5" xr3:uid="{00000000-0010-0000-0000-000005000000}" name="Provincia_id" dataDxfId="20">
      <calculatedColumnFormula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calculatedColumnFormula>
    </tableColumn>
    <tableColumn id="6" xr3:uid="{00000000-0010-0000-0000-000006000000}" name="Departamento" dataDxfId="19">
      <calculatedColumnFormula>_xlfn.XLOOKUP(capturaFlota2019[[#This Row],[Puerto]],'DATOS TABLA FLOTA'!$H$1:$H$21,'DATOS TABLA FLOTA'!$I$1:$I$21)</calculatedColumnFormula>
    </tableColumn>
    <tableColumn id="7" xr3:uid="{00000000-0010-0000-0000-000007000000}" name="Departamento_id" dataDxfId="18">
      <calculatedColumnFormula>_xlfn.XLOOKUP(capturaFlota2019[[#This Row],[Departamento]],'DATOS TABLA FLOTA'!$O$2:$O$21,'DATOS TABLA FLOTA'!$P$2:$P$21)</calculatedColumnFormula>
    </tableColumn>
    <tableColumn id="8" xr3:uid="{00000000-0010-0000-0000-000008000000}" name="Latitud" dataDxfId="17"/>
    <tableColumn id="9" xr3:uid="{00000000-0010-0000-0000-000009000000}" name="Longitud" dataDxfId="16"/>
    <tableColumn id="11" xr3:uid="{00000000-0010-0000-0000-00000B000000}" name="Especie" dataDxfId="15"/>
    <tableColumn id="17" xr3:uid="{10A736F0-43CF-4B58-AEC1-3F0C998CD012}" name="Categoria" dataDxfId="14">
      <calculatedColumnFormula>VLOOKUP(capturaFlota2019[[#This Row],[Especie]],'DATOS TABLA FLOTA'!$K$1:$M$113,2,FALSE)</calculatedColumnFormula>
    </tableColumn>
    <tableColumn id="12" xr3:uid="{00000000-0010-0000-0000-00000C000000}" name="Especie_agrupada" dataDxfId="13">
      <calculatedColumnFormula>_xlfn.XLOOKUP(capturaFlota2019[[#This Row],[Especie]],'DATOS TABLA FLOTA'!$K$1:$K$113,'DATOS TABLA FLOTA'!$M$1:$M$113)</calculatedColumnFormula>
    </tableColumn>
    <tableColumn id="13" xr3:uid="{00000000-0010-0000-0000-00000D000000}" name="Captura" dataDxfId="12"/>
    <tableColumn id="14" xr3:uid="{00000000-0010-0000-0000-00000E000000}" name="Precio x kg" dataDxfId="11">
      <calculatedColumnFormula>VLOOKUP(capturaFlota2019[[#This Row],[Especie]],'DATOS TABLA FLOTA'!$A$1:$B$80,2,FALSE)</calculatedColumnFormula>
    </tableColumn>
    <tableColumn id="15" xr3:uid="{00000000-0010-0000-0000-00000F000000}" name="Precio x bulto" dataDxfId="10">
      <calculatedColumnFormula>VLOOKUP(capturaFlota2019[[#This Row],[Especie]],'DATOS TABLA FLOTA'!$A$1:$C$80,3,FALSE)</calculatedColumnFormula>
    </tableColumn>
  </tableColumns>
  <tableStyleInfo name="Estilo de tabla 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41"/>
  <sheetViews>
    <sheetView tabSelected="1" workbookViewId="0">
      <selection activeCell="I4" sqref="I4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45"/>
  <sheetViews>
    <sheetView showGridLines="0" topLeftCell="B1" workbookViewId="0">
      <pane ySplit="1" topLeftCell="A2" activePane="bottomLeft" state="frozen"/>
      <selection pane="bottomLeft" activeCell="C4" sqref="C4"/>
    </sheetView>
  </sheetViews>
  <sheetFormatPr baseColWidth="10" defaultRowHeight="14.5" x14ac:dyDescent="0.35"/>
  <cols>
    <col min="1" max="1" width="19.453125" style="5" customWidth="1"/>
    <col min="2" max="2" width="28.6328125" style="2" bestFit="1" customWidth="1"/>
    <col min="3" max="3" width="23.54296875" style="2" bestFit="1" customWidth="1"/>
    <col min="4" max="4" width="14.1796875" style="2" bestFit="1" customWidth="1"/>
    <col min="5" max="5" width="13" style="3" customWidth="1"/>
    <col min="6" max="6" width="31.81640625" bestFit="1" customWidth="1"/>
    <col min="7" max="7" width="17.54296875" style="3" customWidth="1"/>
    <col min="8" max="9" width="10.54296875" bestFit="1" customWidth="1"/>
    <col min="10" max="10" width="23" style="2" bestFit="1" customWidth="1"/>
    <col min="11" max="11" width="54.36328125" bestFit="1" customWidth="1"/>
    <col min="12" max="12" width="24.54296875" bestFit="1" customWidth="1"/>
    <col min="13" max="13" width="11.26953125" style="3" bestFit="1" customWidth="1"/>
    <col min="14" max="14" width="11.7265625" style="4" customWidth="1"/>
    <col min="15" max="15" width="14.26953125" style="4" customWidth="1"/>
    <col min="17" max="17" width="23" style="2" bestFit="1" customWidth="1"/>
    <col min="18" max="18" width="11.54296875" bestFit="1" customWidth="1"/>
    <col min="19" max="19" width="14.08984375" bestFit="1" customWidth="1"/>
    <col min="21" max="21" width="14.1796875" bestFit="1" customWidth="1"/>
    <col min="24" max="24" width="23.54296875" bestFit="1" customWidth="1"/>
    <col min="25" max="25" width="31.81640625" bestFit="1" customWidth="1"/>
  </cols>
  <sheetData>
    <row r="1" spans="1:17" s="8" customFormat="1" x14ac:dyDescent="0.35">
      <c r="A1" s="8" t="s">
        <v>3177</v>
      </c>
      <c r="B1" s="8" t="s">
        <v>3178</v>
      </c>
      <c r="C1" s="8" t="s">
        <v>3179</v>
      </c>
      <c r="D1" s="8" t="s">
        <v>3180</v>
      </c>
      <c r="E1" s="8" t="s">
        <v>3181</v>
      </c>
      <c r="F1" s="8" t="s">
        <v>3182</v>
      </c>
      <c r="G1" s="8" t="s">
        <v>3183</v>
      </c>
      <c r="H1" s="8" t="s">
        <v>3184</v>
      </c>
      <c r="I1" s="8" t="s">
        <v>3185</v>
      </c>
      <c r="J1" s="8" t="s">
        <v>3191</v>
      </c>
      <c r="K1" s="8" t="s">
        <v>3186</v>
      </c>
      <c r="L1" s="8" t="s">
        <v>3187</v>
      </c>
      <c r="M1" s="8" t="s">
        <v>3188</v>
      </c>
      <c r="N1" s="8" t="s">
        <v>3189</v>
      </c>
      <c r="O1" s="8" t="s">
        <v>3190</v>
      </c>
    </row>
    <row r="2" spans="1:17" x14ac:dyDescent="0.35">
      <c r="A2" s="5">
        <v>43739</v>
      </c>
      <c r="B2" s="2" t="s">
        <v>3059</v>
      </c>
      <c r="C2" s="2" t="s">
        <v>3068</v>
      </c>
      <c r="D2" s="2" t="s">
        <v>3043</v>
      </c>
      <c r="E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" t="str">
        <f>_xlfn.XLOOKUP(capturaFlota2019[[#This Row],[Puerto]],'DATOS TABLA FLOTA'!$H$1:$H$21,'DATOS TABLA FLOTA'!$I$1:$I$21)</f>
        <v>General Pueyrredon</v>
      </c>
      <c r="G2" s="3">
        <f>_xlfn.XLOOKUP(capturaFlota2019[[#This Row],[Departamento]],'DATOS TABLA FLOTA'!$O$2:$O$21,'DATOS TABLA FLOTA'!$P$2:$P$21)</f>
        <v>6357</v>
      </c>
      <c r="H2" s="1">
        <v>-3804915</v>
      </c>
      <c r="I2" s="1">
        <f>_xlfn.XLOOKUP(capturaFlota2019[[#This Row],[Latitud]],'DATOS TABLA FLOTA'!$Q$2:$Q$21,'DATOS TABLA FLOTA'!$R$2:$R$21)</f>
        <v>-57536848</v>
      </c>
      <c r="J2" s="2" t="s">
        <v>3084</v>
      </c>
      <c r="K2" t="str">
        <f>VLOOKUP(capturaFlota2019[[#This Row],[Especie]],'DATOS TABLA FLOTA'!$K$1:$M$113,2,FALSE)</f>
        <v>Peces</v>
      </c>
      <c r="L2" t="str">
        <f>_xlfn.XLOOKUP(capturaFlota2019[[#This Row],[Especie]],'DATOS TABLA FLOTA'!$K$1:$K$113,'DATOS TABLA FLOTA'!$M$1:$M$113)</f>
        <v>otras especies</v>
      </c>
      <c r="M2" s="3">
        <v>1</v>
      </c>
      <c r="N2" s="4">
        <f>VLOOKUP(capturaFlota2019[[#This Row],[Especie]],'DATOS TABLA FLOTA'!$A$1:$B$80,2,FALSE)</f>
        <v>1890</v>
      </c>
      <c r="O2" s="4">
        <f>VLOOKUP(capturaFlota2019[[#This Row],[Especie]],'DATOS TABLA FLOTA'!$A$1:$C$80,3,FALSE)</f>
        <v>30240</v>
      </c>
      <c r="Q2"/>
    </row>
    <row r="3" spans="1:17" x14ac:dyDescent="0.35">
      <c r="A3" s="5">
        <v>43466</v>
      </c>
      <c r="B3" s="2" t="s">
        <v>3067</v>
      </c>
      <c r="C3" s="2" t="s">
        <v>3132</v>
      </c>
      <c r="D3" s="2" t="s">
        <v>3133</v>
      </c>
      <c r="E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3" t="str">
        <f>_xlfn.XLOOKUP(capturaFlota2019[[#This Row],[Puerto]],'DATOS TABLA FLOTA'!$H$1:$H$21,'DATOS TABLA FLOTA'!$I$1:$I$21)</f>
        <v>Ushuaia</v>
      </c>
      <c r="G3" s="3">
        <f>_xlfn.XLOOKUP(capturaFlota2019[[#This Row],[Departamento]],'DATOS TABLA FLOTA'!$O$2:$O$21,'DATOS TABLA FLOTA'!$P$2:$P$21)</f>
        <v>94015</v>
      </c>
      <c r="H3" s="1">
        <v>-54808106</v>
      </c>
      <c r="I3" s="1">
        <f>_xlfn.XLOOKUP(capturaFlota2019[[#This Row],[Latitud]],'DATOS TABLA FLOTA'!$Q$2:$Q$21,'DATOS TABLA FLOTA'!$R$2:$R$21)</f>
        <v>-68304301</v>
      </c>
      <c r="J3" s="2" t="s">
        <v>3070</v>
      </c>
      <c r="K3" t="str">
        <f>VLOOKUP(capturaFlota2019[[#This Row],[Especie]],'DATOS TABLA FLOTA'!$K$1:$M$113,2,FALSE)</f>
        <v>Moluscos</v>
      </c>
      <c r="L3" t="str">
        <f>_xlfn.XLOOKUP(capturaFlota2019[[#This Row],[Especie]],'DATOS TABLA FLOTA'!$K$1:$K$113,'DATOS TABLA FLOTA'!$M$1:$M$113)</f>
        <v>Vieira (callos)</v>
      </c>
      <c r="M3" s="3">
        <v>2</v>
      </c>
      <c r="N3" s="4">
        <f>VLOOKUP(capturaFlota2019[[#This Row],[Especie]],'DATOS TABLA FLOTA'!$A$1:$B$80,2,FALSE)</f>
        <v>2999</v>
      </c>
      <c r="O3" s="4">
        <f>VLOOKUP(capturaFlota2019[[#This Row],[Especie]],'DATOS TABLA FLOTA'!$A$1:$C$80,3,FALSE)</f>
        <v>47984</v>
      </c>
      <c r="Q3"/>
    </row>
    <row r="4" spans="1:17" x14ac:dyDescent="0.35">
      <c r="A4" s="5">
        <v>43525</v>
      </c>
      <c r="B4" s="2" t="s">
        <v>3067</v>
      </c>
      <c r="C4" s="2" t="s">
        <v>3068</v>
      </c>
      <c r="D4" s="2" t="s">
        <v>3043</v>
      </c>
      <c r="E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" t="str">
        <f>_xlfn.XLOOKUP(capturaFlota2019[[#This Row],[Puerto]],'DATOS TABLA FLOTA'!$H$1:$H$21,'DATOS TABLA FLOTA'!$I$1:$I$21)</f>
        <v>General Pueyrredon</v>
      </c>
      <c r="G4" s="3">
        <f>_xlfn.XLOOKUP(capturaFlota2019[[#This Row],[Departamento]],'DATOS TABLA FLOTA'!$O$2:$O$21,'DATOS TABLA FLOTA'!$P$2:$P$21)</f>
        <v>6357</v>
      </c>
      <c r="H4" s="1">
        <v>-3804915</v>
      </c>
      <c r="I4" s="1">
        <f>_xlfn.XLOOKUP(capturaFlota2019[[#This Row],[Latitud]],'DATOS TABLA FLOTA'!$Q$2:$Q$21,'DATOS TABLA FLOTA'!$R$2:$R$21)</f>
        <v>-57536848</v>
      </c>
      <c r="J4" s="2" t="s">
        <v>3137</v>
      </c>
      <c r="K4" t="str">
        <f>VLOOKUP(capturaFlota2019[[#This Row],[Especie]],'DATOS TABLA FLOTA'!$K$1:$M$113,2,FALSE)</f>
        <v>Peces</v>
      </c>
      <c r="L4" t="str">
        <f>_xlfn.XLOOKUP(capturaFlota2019[[#This Row],[Especie]],'DATOS TABLA FLOTA'!$K$1:$K$113,'DATOS TABLA FLOTA'!$M$1:$M$113)</f>
        <v>Merluza negra</v>
      </c>
      <c r="M4" s="3">
        <v>3</v>
      </c>
      <c r="N4" s="4">
        <f>VLOOKUP(capturaFlota2019[[#This Row],[Especie]],'DATOS TABLA FLOTA'!$A$1:$B$80,2,FALSE)</f>
        <v>2900</v>
      </c>
      <c r="O4" s="4">
        <f>VLOOKUP(capturaFlota2019[[#This Row],[Especie]],'DATOS TABLA FLOTA'!$A$1:$C$80,3,FALSE)</f>
        <v>46400</v>
      </c>
      <c r="Q4"/>
    </row>
    <row r="5" spans="1:17" x14ac:dyDescent="0.35">
      <c r="A5" s="5">
        <v>43525</v>
      </c>
      <c r="B5" s="2" t="s">
        <v>3041</v>
      </c>
      <c r="C5" s="2" t="s">
        <v>3068</v>
      </c>
      <c r="D5" s="2" t="s">
        <v>3043</v>
      </c>
      <c r="E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" t="str">
        <f>_xlfn.XLOOKUP(capturaFlota2019[[#This Row],[Puerto]],'DATOS TABLA FLOTA'!$H$1:$H$21,'DATOS TABLA FLOTA'!$I$1:$I$21)</f>
        <v>General Pueyrredon</v>
      </c>
      <c r="G5" s="3">
        <f>_xlfn.XLOOKUP(capturaFlota2019[[#This Row],[Departamento]],'DATOS TABLA FLOTA'!$O$2:$O$21,'DATOS TABLA FLOTA'!$P$2:$P$21)</f>
        <v>6357</v>
      </c>
      <c r="H5" s="1">
        <v>-3804915</v>
      </c>
      <c r="I5" s="1">
        <f>_xlfn.XLOOKUP(capturaFlota2019[[#This Row],[Latitud]],'DATOS TABLA FLOTA'!$Q$2:$Q$21,'DATOS TABLA FLOTA'!$R$2:$R$21)</f>
        <v>-57536848</v>
      </c>
      <c r="J5" s="2" t="s">
        <v>3094</v>
      </c>
      <c r="K5" t="str">
        <f>VLOOKUP(capturaFlota2019[[#This Row],[Especie]],'DATOS TABLA FLOTA'!$K$1:$M$113,2,FALSE)</f>
        <v>Peces</v>
      </c>
      <c r="L5" t="str">
        <f>_xlfn.XLOOKUP(capturaFlota2019[[#This Row],[Especie]],'DATOS TABLA FLOTA'!$K$1:$K$113,'DATOS TABLA FLOTA'!$M$1:$M$113)</f>
        <v>otras especies</v>
      </c>
      <c r="M5" s="3">
        <v>4</v>
      </c>
      <c r="N5" s="4">
        <f>VLOOKUP(capturaFlota2019[[#This Row],[Especie]],'DATOS TABLA FLOTA'!$A$1:$B$80,2,FALSE)</f>
        <v>2180</v>
      </c>
      <c r="O5" s="4">
        <f>VLOOKUP(capturaFlota2019[[#This Row],[Especie]],'DATOS TABLA FLOTA'!$A$1:$C$80,3,FALSE)</f>
        <v>34880</v>
      </c>
      <c r="Q5"/>
    </row>
    <row r="6" spans="1:17" x14ac:dyDescent="0.35">
      <c r="A6" s="5">
        <v>43770</v>
      </c>
      <c r="B6" s="2" t="s">
        <v>3059</v>
      </c>
      <c r="C6" s="2" t="s">
        <v>3068</v>
      </c>
      <c r="D6" s="2" t="s">
        <v>3043</v>
      </c>
      <c r="E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" t="str">
        <f>_xlfn.XLOOKUP(capturaFlota2019[[#This Row],[Puerto]],'DATOS TABLA FLOTA'!$H$1:$H$21,'DATOS TABLA FLOTA'!$I$1:$I$21)</f>
        <v>General Pueyrredon</v>
      </c>
      <c r="G6" s="3">
        <f>_xlfn.XLOOKUP(capturaFlota2019[[#This Row],[Departamento]],'DATOS TABLA FLOTA'!$O$2:$O$21,'DATOS TABLA FLOTA'!$P$2:$P$21)</f>
        <v>6357</v>
      </c>
      <c r="H6" s="1">
        <v>-3804915</v>
      </c>
      <c r="I6" s="1">
        <f>_xlfn.XLOOKUP(capturaFlota2019[[#This Row],[Latitud]],'DATOS TABLA FLOTA'!$Q$2:$Q$21,'DATOS TABLA FLOTA'!$R$2:$R$21)</f>
        <v>-57536848</v>
      </c>
      <c r="J6" s="2" t="s">
        <v>3094</v>
      </c>
      <c r="K6" t="str">
        <f>VLOOKUP(capturaFlota2019[[#This Row],[Especie]],'DATOS TABLA FLOTA'!$K$1:$M$113,2,FALSE)</f>
        <v>Peces</v>
      </c>
      <c r="L6" t="str">
        <f>_xlfn.XLOOKUP(capturaFlota2019[[#This Row],[Especie]],'DATOS TABLA FLOTA'!$K$1:$K$113,'DATOS TABLA FLOTA'!$M$1:$M$113)</f>
        <v>otras especies</v>
      </c>
      <c r="M6" s="3">
        <v>4</v>
      </c>
      <c r="N6" s="4">
        <f>VLOOKUP(capturaFlota2019[[#This Row],[Especie]],'DATOS TABLA FLOTA'!$A$1:$B$80,2,FALSE)</f>
        <v>2180</v>
      </c>
      <c r="O6" s="4">
        <f>VLOOKUP(capturaFlota2019[[#This Row],[Especie]],'DATOS TABLA FLOTA'!$A$1:$C$80,3,FALSE)</f>
        <v>34880</v>
      </c>
      <c r="Q6"/>
    </row>
    <row r="7" spans="1:17" x14ac:dyDescent="0.35">
      <c r="A7" s="5">
        <v>43525</v>
      </c>
      <c r="B7" s="2" t="s">
        <v>3059</v>
      </c>
      <c r="C7" s="2" t="s">
        <v>3068</v>
      </c>
      <c r="D7" s="2" t="s">
        <v>3043</v>
      </c>
      <c r="E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" t="str">
        <f>_xlfn.XLOOKUP(capturaFlota2019[[#This Row],[Puerto]],'DATOS TABLA FLOTA'!$H$1:$H$21,'DATOS TABLA FLOTA'!$I$1:$I$21)</f>
        <v>General Pueyrredon</v>
      </c>
      <c r="G7" s="3">
        <f>_xlfn.XLOOKUP(capturaFlota2019[[#This Row],[Departamento]],'DATOS TABLA FLOTA'!$O$2:$O$21,'DATOS TABLA FLOTA'!$P$2:$P$21)</f>
        <v>6357</v>
      </c>
      <c r="H7" s="1">
        <v>-3804915</v>
      </c>
      <c r="I7" s="1">
        <f>_xlfn.XLOOKUP(capturaFlota2019[[#This Row],[Latitud]],'DATOS TABLA FLOTA'!$Q$2:$Q$21,'DATOS TABLA FLOTA'!$R$2:$R$21)</f>
        <v>-57536848</v>
      </c>
      <c r="J7" s="2" t="s">
        <v>3137</v>
      </c>
      <c r="K7" t="str">
        <f>VLOOKUP(capturaFlota2019[[#This Row],[Especie]],'DATOS TABLA FLOTA'!$K$1:$M$113,2,FALSE)</f>
        <v>Peces</v>
      </c>
      <c r="L7" t="str">
        <f>_xlfn.XLOOKUP(capturaFlota2019[[#This Row],[Especie]],'DATOS TABLA FLOTA'!$K$1:$K$113,'DATOS TABLA FLOTA'!$M$1:$M$113)</f>
        <v>Merluza negra</v>
      </c>
      <c r="M7" s="3">
        <v>5</v>
      </c>
      <c r="N7" s="4">
        <f>VLOOKUP(capturaFlota2019[[#This Row],[Especie]],'DATOS TABLA FLOTA'!$A$1:$B$80,2,FALSE)</f>
        <v>2900</v>
      </c>
      <c r="O7" s="4">
        <f>VLOOKUP(capturaFlota2019[[#This Row],[Especie]],'DATOS TABLA FLOTA'!$A$1:$C$80,3,FALSE)</f>
        <v>46400</v>
      </c>
      <c r="Q7"/>
    </row>
    <row r="8" spans="1:17" x14ac:dyDescent="0.35">
      <c r="A8" s="5">
        <v>43525</v>
      </c>
      <c r="B8" s="2" t="s">
        <v>3041</v>
      </c>
      <c r="C8" s="2" t="s">
        <v>3107</v>
      </c>
      <c r="D8" s="2" t="s">
        <v>3043</v>
      </c>
      <c r="E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" t="str">
        <f>_xlfn.XLOOKUP(capturaFlota2019[[#This Row],[Puerto]],'DATOS TABLA FLOTA'!$H$1:$H$21,'DATOS TABLA FLOTA'!$I$1:$I$21)</f>
        <v>Necochea</v>
      </c>
      <c r="G8" s="3">
        <f>_xlfn.XLOOKUP(capturaFlota2019[[#This Row],[Departamento]],'DATOS TABLA FLOTA'!$O$2:$O$21,'DATOS TABLA FLOTA'!$P$2:$P$21)</f>
        <v>6581</v>
      </c>
      <c r="H8" s="1">
        <v>-38576184</v>
      </c>
      <c r="I8" s="1">
        <f>_xlfn.XLOOKUP(capturaFlota2019[[#This Row],[Latitud]],'DATOS TABLA FLOTA'!$Q$2:$Q$21,'DATOS TABLA FLOTA'!$R$2:$R$21)</f>
        <v>-58701949</v>
      </c>
      <c r="J8" s="2" t="s">
        <v>3090</v>
      </c>
      <c r="K8" t="str">
        <f>VLOOKUP(capturaFlota2019[[#This Row],[Especie]],'DATOS TABLA FLOTA'!$K$1:$M$113,2,FALSE)</f>
        <v>Peces</v>
      </c>
      <c r="L8" t="str">
        <f>_xlfn.XLOOKUP(capturaFlota2019[[#This Row],[Especie]],'DATOS TABLA FLOTA'!$K$1:$K$113,'DATOS TABLA FLOTA'!$M$1:$M$113)</f>
        <v>otras especies</v>
      </c>
      <c r="M8" s="3">
        <v>5</v>
      </c>
      <c r="N8" s="4">
        <f>VLOOKUP(capturaFlota2019[[#This Row],[Especie]],'DATOS TABLA FLOTA'!$A$1:$B$80,2,FALSE)</f>
        <v>2200</v>
      </c>
      <c r="O8" s="4">
        <f>VLOOKUP(capturaFlota2019[[#This Row],[Especie]],'DATOS TABLA FLOTA'!$A$1:$C$80,3,FALSE)</f>
        <v>35200</v>
      </c>
      <c r="Q8"/>
    </row>
    <row r="9" spans="1:17" x14ac:dyDescent="0.35">
      <c r="A9" s="5">
        <v>43466</v>
      </c>
      <c r="B9" s="2" t="s">
        <v>3059</v>
      </c>
      <c r="C9" s="2" t="s">
        <v>3068</v>
      </c>
      <c r="D9" s="2" t="s">
        <v>3043</v>
      </c>
      <c r="E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" t="str">
        <f>_xlfn.XLOOKUP(capturaFlota2019[[#This Row],[Puerto]],'DATOS TABLA FLOTA'!$H$1:$H$21,'DATOS TABLA FLOTA'!$I$1:$I$21)</f>
        <v>General Pueyrredon</v>
      </c>
      <c r="G9" s="3">
        <f>_xlfn.XLOOKUP(capturaFlota2019[[#This Row],[Departamento]],'DATOS TABLA FLOTA'!$O$2:$O$21,'DATOS TABLA FLOTA'!$P$2:$P$21)</f>
        <v>6357</v>
      </c>
      <c r="H9" s="1">
        <v>-3804915</v>
      </c>
      <c r="I9" s="1">
        <f>_xlfn.XLOOKUP(capturaFlota2019[[#This Row],[Latitud]],'DATOS TABLA FLOTA'!$Q$2:$Q$21,'DATOS TABLA FLOTA'!$R$2:$R$21)</f>
        <v>-57536848</v>
      </c>
      <c r="J9" s="2" t="s">
        <v>3055</v>
      </c>
      <c r="K9" t="str">
        <f>VLOOKUP(capturaFlota2019[[#This Row],[Especie]],'DATOS TABLA FLOTA'!$K$1:$M$113,2,FALSE)</f>
        <v>Peces</v>
      </c>
      <c r="L9" t="str">
        <f>_xlfn.XLOOKUP(capturaFlota2019[[#This Row],[Especie]],'DATOS TABLA FLOTA'!$K$1:$K$113,'DATOS TABLA FLOTA'!$M$1:$M$113)</f>
        <v>Merluza hubbsi S41</v>
      </c>
      <c r="M9" s="3">
        <v>6</v>
      </c>
      <c r="N9" s="4">
        <f>VLOOKUP(capturaFlota2019[[#This Row],[Especie]],'DATOS TABLA FLOTA'!$A$1:$B$80,2,FALSE)</f>
        <v>2300</v>
      </c>
      <c r="O9" s="4">
        <f>VLOOKUP(capturaFlota2019[[#This Row],[Especie]],'DATOS TABLA FLOTA'!$A$1:$C$80,3,FALSE)</f>
        <v>36800</v>
      </c>
      <c r="Q9"/>
    </row>
    <row r="10" spans="1:17" x14ac:dyDescent="0.35">
      <c r="A10" s="5">
        <v>43586</v>
      </c>
      <c r="B10" s="2" t="s">
        <v>3053</v>
      </c>
      <c r="C10" s="2" t="s">
        <v>3068</v>
      </c>
      <c r="D10" s="2" t="s">
        <v>3043</v>
      </c>
      <c r="E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" t="str">
        <f>_xlfn.XLOOKUP(capturaFlota2019[[#This Row],[Puerto]],'DATOS TABLA FLOTA'!$H$1:$H$21,'DATOS TABLA FLOTA'!$I$1:$I$21)</f>
        <v>General Pueyrredon</v>
      </c>
      <c r="G10" s="3">
        <f>_xlfn.XLOOKUP(capturaFlota2019[[#This Row],[Departamento]],'DATOS TABLA FLOTA'!$O$2:$O$21,'DATOS TABLA FLOTA'!$P$2:$P$21)</f>
        <v>6357</v>
      </c>
      <c r="H10" s="1">
        <v>-3804915</v>
      </c>
      <c r="I10" s="1">
        <f>_xlfn.XLOOKUP(capturaFlota2019[[#This Row],[Latitud]],'DATOS TABLA FLOTA'!$Q$2:$Q$21,'DATOS TABLA FLOTA'!$R$2:$R$21)</f>
        <v>-57536848</v>
      </c>
      <c r="J10" s="2" t="s">
        <v>3119</v>
      </c>
      <c r="K10" t="str">
        <f>VLOOKUP(capturaFlota2019[[#This Row],[Especie]],'DATOS TABLA FLOTA'!$K$1:$M$113,2,FALSE)</f>
        <v>Peces</v>
      </c>
      <c r="L10" t="str">
        <f>_xlfn.XLOOKUP(capturaFlota2019[[#This Row],[Especie]],'DATOS TABLA FLOTA'!$K$1:$K$113,'DATOS TABLA FLOTA'!$M$1:$M$113)</f>
        <v>otras especies</v>
      </c>
      <c r="M10" s="3">
        <v>9</v>
      </c>
      <c r="N10" s="4">
        <f>VLOOKUP(capturaFlota2019[[#This Row],[Especie]],'DATOS TABLA FLOTA'!$A$1:$B$80,2,FALSE)</f>
        <v>2900</v>
      </c>
      <c r="O10" s="4">
        <f>VLOOKUP(capturaFlota2019[[#This Row],[Especie]],'DATOS TABLA FLOTA'!$A$1:$C$80,3,FALSE)</f>
        <v>46400</v>
      </c>
      <c r="Q10"/>
    </row>
    <row r="11" spans="1:17" x14ac:dyDescent="0.35">
      <c r="A11" s="5">
        <v>43466</v>
      </c>
      <c r="B11" s="2" t="s">
        <v>3053</v>
      </c>
      <c r="C11" s="2" t="s">
        <v>3127</v>
      </c>
      <c r="D11" s="2" t="s">
        <v>3124</v>
      </c>
      <c r="E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" t="str">
        <f>_xlfn.XLOOKUP(capturaFlota2019[[#This Row],[Puerto]],'DATOS TABLA FLOTA'!$H$1:$H$21,'DATOS TABLA FLOTA'!$I$1:$I$21)</f>
        <v>San Antonio</v>
      </c>
      <c r="G11" s="3">
        <f>_xlfn.XLOOKUP(capturaFlota2019[[#This Row],[Departamento]],'DATOS TABLA FLOTA'!$O$2:$O$21,'DATOS TABLA FLOTA'!$P$2:$P$21)</f>
        <v>62077</v>
      </c>
      <c r="H11" s="1">
        <v>-40725698</v>
      </c>
      <c r="I11" s="1">
        <f>_xlfn.XLOOKUP(capturaFlota2019[[#This Row],[Latitud]],'DATOS TABLA FLOTA'!$Q$2:$Q$21,'DATOS TABLA FLOTA'!$R$2:$R$21)</f>
        <v>-64934194</v>
      </c>
      <c r="J11" s="2" t="s">
        <v>3084</v>
      </c>
      <c r="K11" t="str">
        <f>VLOOKUP(capturaFlota2019[[#This Row],[Especie]],'DATOS TABLA FLOTA'!$K$1:$M$113,2,FALSE)</f>
        <v>Peces</v>
      </c>
      <c r="L11" t="str">
        <f>_xlfn.XLOOKUP(capturaFlota2019[[#This Row],[Especie]],'DATOS TABLA FLOTA'!$K$1:$K$113,'DATOS TABLA FLOTA'!$M$1:$M$113)</f>
        <v>otras especies</v>
      </c>
      <c r="M11" s="3">
        <v>10</v>
      </c>
      <c r="N11" s="4">
        <f>VLOOKUP(capturaFlota2019[[#This Row],[Especie]],'DATOS TABLA FLOTA'!$A$1:$B$80,2,FALSE)</f>
        <v>1890</v>
      </c>
      <c r="O11" s="4">
        <f>VLOOKUP(capturaFlota2019[[#This Row],[Especie]],'DATOS TABLA FLOTA'!$A$1:$C$80,3,FALSE)</f>
        <v>30240</v>
      </c>
      <c r="Q11"/>
    </row>
    <row r="12" spans="1:17" x14ac:dyDescent="0.35">
      <c r="A12" s="5">
        <v>43466</v>
      </c>
      <c r="B12" s="2" t="s">
        <v>3041</v>
      </c>
      <c r="C12" s="2" t="s">
        <v>3127</v>
      </c>
      <c r="D12" s="2" t="s">
        <v>3124</v>
      </c>
      <c r="E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" t="str">
        <f>_xlfn.XLOOKUP(capturaFlota2019[[#This Row],[Puerto]],'DATOS TABLA FLOTA'!$H$1:$H$21,'DATOS TABLA FLOTA'!$I$1:$I$21)</f>
        <v>San Antonio</v>
      </c>
      <c r="G12" s="3">
        <f>_xlfn.XLOOKUP(capturaFlota2019[[#This Row],[Departamento]],'DATOS TABLA FLOTA'!$O$2:$O$21,'DATOS TABLA FLOTA'!$P$2:$P$21)</f>
        <v>62077</v>
      </c>
      <c r="H12" s="1">
        <v>-40725698</v>
      </c>
      <c r="I12" s="1">
        <f>_xlfn.XLOOKUP(capturaFlota2019[[#This Row],[Latitud]],'DATOS TABLA FLOTA'!$Q$2:$Q$21,'DATOS TABLA FLOTA'!$R$2:$R$21)</f>
        <v>-64934194</v>
      </c>
      <c r="J12" s="2" t="s">
        <v>3085</v>
      </c>
      <c r="K12" t="str">
        <f>VLOOKUP(capturaFlota2019[[#This Row],[Especie]],'DATOS TABLA FLOTA'!$K$1:$M$113,2,FALSE)</f>
        <v>Peces</v>
      </c>
      <c r="L12" t="str">
        <f>_xlfn.XLOOKUP(capturaFlota2019[[#This Row],[Especie]],'DATOS TABLA FLOTA'!$K$1:$K$113,'DATOS TABLA FLOTA'!$M$1:$M$113)</f>
        <v>otras especies</v>
      </c>
      <c r="M12" s="3">
        <v>10</v>
      </c>
      <c r="N12" s="4">
        <f>VLOOKUP(capturaFlota2019[[#This Row],[Especie]],'DATOS TABLA FLOTA'!$A$1:$B$80,2,FALSE)</f>
        <v>1900</v>
      </c>
      <c r="O12" s="4">
        <f>VLOOKUP(capturaFlota2019[[#This Row],[Especie]],'DATOS TABLA FLOTA'!$A$1:$C$80,3,FALSE)</f>
        <v>30400</v>
      </c>
      <c r="Q12"/>
    </row>
    <row r="13" spans="1:17" x14ac:dyDescent="0.35">
      <c r="A13" s="5">
        <v>43497</v>
      </c>
      <c r="B13" s="2" t="s">
        <v>3059</v>
      </c>
      <c r="C13" s="2" t="s">
        <v>3068</v>
      </c>
      <c r="D13" s="2" t="s">
        <v>3043</v>
      </c>
      <c r="E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" t="str">
        <f>_xlfn.XLOOKUP(capturaFlota2019[[#This Row],[Puerto]],'DATOS TABLA FLOTA'!$H$1:$H$21,'DATOS TABLA FLOTA'!$I$1:$I$21)</f>
        <v>General Pueyrredon</v>
      </c>
      <c r="G13" s="3">
        <f>_xlfn.XLOOKUP(capturaFlota2019[[#This Row],[Departamento]],'DATOS TABLA FLOTA'!$O$2:$O$21,'DATOS TABLA FLOTA'!$P$2:$P$21)</f>
        <v>6357</v>
      </c>
      <c r="H13" s="1">
        <v>-3804915</v>
      </c>
      <c r="I13" s="1">
        <f>_xlfn.XLOOKUP(capturaFlota2019[[#This Row],[Latitud]],'DATOS TABLA FLOTA'!$Q$2:$Q$21,'DATOS TABLA FLOTA'!$R$2:$R$21)</f>
        <v>-57536848</v>
      </c>
      <c r="J13" s="2" t="s">
        <v>3055</v>
      </c>
      <c r="K13" t="str">
        <f>VLOOKUP(capturaFlota2019[[#This Row],[Especie]],'DATOS TABLA FLOTA'!$K$1:$M$113,2,FALSE)</f>
        <v>Peces</v>
      </c>
      <c r="L13" t="str">
        <f>_xlfn.XLOOKUP(capturaFlota2019[[#This Row],[Especie]],'DATOS TABLA FLOTA'!$K$1:$K$113,'DATOS TABLA FLOTA'!$M$1:$M$113)</f>
        <v>Merluza hubbsi S41</v>
      </c>
      <c r="M13" s="3">
        <v>10</v>
      </c>
      <c r="N13" s="4">
        <f>VLOOKUP(capturaFlota2019[[#This Row],[Especie]],'DATOS TABLA FLOTA'!$A$1:$B$80,2,FALSE)</f>
        <v>2300</v>
      </c>
      <c r="O13" s="4">
        <f>VLOOKUP(capturaFlota2019[[#This Row],[Especie]],'DATOS TABLA FLOTA'!$A$1:$C$80,3,FALSE)</f>
        <v>36800</v>
      </c>
      <c r="Q13"/>
    </row>
    <row r="14" spans="1:17" x14ac:dyDescent="0.35">
      <c r="A14" s="5">
        <v>43497</v>
      </c>
      <c r="B14" s="2" t="s">
        <v>3059</v>
      </c>
      <c r="C14" s="2" t="s">
        <v>3068</v>
      </c>
      <c r="D14" s="2" t="s">
        <v>3043</v>
      </c>
      <c r="E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" t="str">
        <f>_xlfn.XLOOKUP(capturaFlota2019[[#This Row],[Puerto]],'DATOS TABLA FLOTA'!$H$1:$H$21,'DATOS TABLA FLOTA'!$I$1:$I$21)</f>
        <v>General Pueyrredon</v>
      </c>
      <c r="G14" s="3">
        <f>_xlfn.XLOOKUP(capturaFlota2019[[#This Row],[Departamento]],'DATOS TABLA FLOTA'!$O$2:$O$21,'DATOS TABLA FLOTA'!$P$2:$P$21)</f>
        <v>6357</v>
      </c>
      <c r="H14" s="1">
        <v>-3804915</v>
      </c>
      <c r="I14" s="1">
        <f>_xlfn.XLOOKUP(capturaFlota2019[[#This Row],[Latitud]],'DATOS TABLA FLOTA'!$Q$2:$Q$21,'DATOS TABLA FLOTA'!$R$2:$R$21)</f>
        <v>-57536848</v>
      </c>
      <c r="J14" s="2" t="s">
        <v>3114</v>
      </c>
      <c r="K14" t="str">
        <f>VLOOKUP(capturaFlota2019[[#This Row],[Especie]],'DATOS TABLA FLOTA'!$K$1:$M$113,2,FALSE)</f>
        <v>Peces</v>
      </c>
      <c r="L14" t="str">
        <f>_xlfn.XLOOKUP(capturaFlota2019[[#This Row],[Especie]],'DATOS TABLA FLOTA'!$K$1:$K$113,'DATOS TABLA FLOTA'!$M$1:$M$113)</f>
        <v>otras especies</v>
      </c>
      <c r="M14" s="3">
        <v>10</v>
      </c>
      <c r="N14" s="4">
        <f>VLOOKUP(capturaFlota2019[[#This Row],[Especie]],'DATOS TABLA FLOTA'!$A$1:$B$80,2,FALSE)</f>
        <v>1500</v>
      </c>
      <c r="O14" s="4">
        <f>VLOOKUP(capturaFlota2019[[#This Row],[Especie]],'DATOS TABLA FLOTA'!$A$1:$C$80,3,FALSE)</f>
        <v>24000</v>
      </c>
      <c r="Q14"/>
    </row>
    <row r="15" spans="1:17" x14ac:dyDescent="0.35">
      <c r="A15" s="5">
        <v>43497</v>
      </c>
      <c r="B15" s="2" t="s">
        <v>3059</v>
      </c>
      <c r="C15" s="2" t="s">
        <v>3068</v>
      </c>
      <c r="D15" s="2" t="s">
        <v>3043</v>
      </c>
      <c r="E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" t="str">
        <f>_xlfn.XLOOKUP(capturaFlota2019[[#This Row],[Puerto]],'DATOS TABLA FLOTA'!$H$1:$H$21,'DATOS TABLA FLOTA'!$I$1:$I$21)</f>
        <v>General Pueyrredon</v>
      </c>
      <c r="G15" s="3">
        <f>_xlfn.XLOOKUP(capturaFlota2019[[#This Row],[Departamento]],'DATOS TABLA FLOTA'!$O$2:$O$21,'DATOS TABLA FLOTA'!$P$2:$P$21)</f>
        <v>6357</v>
      </c>
      <c r="H15" s="1">
        <v>-3804915</v>
      </c>
      <c r="I15" s="1">
        <f>_xlfn.XLOOKUP(capturaFlota2019[[#This Row],[Latitud]],'DATOS TABLA FLOTA'!$Q$2:$Q$21,'DATOS TABLA FLOTA'!$R$2:$R$21)</f>
        <v>-57536848</v>
      </c>
      <c r="J15" s="2" t="s">
        <v>3088</v>
      </c>
      <c r="K15" t="str">
        <f>VLOOKUP(capturaFlota2019[[#This Row],[Especie]],'DATOS TABLA FLOTA'!$K$1:$M$113,2,FALSE)</f>
        <v>Peces</v>
      </c>
      <c r="L15" t="str">
        <f>_xlfn.XLOOKUP(capturaFlota2019[[#This Row],[Especie]],'DATOS TABLA FLOTA'!$K$1:$K$113,'DATOS TABLA FLOTA'!$M$1:$M$113)</f>
        <v>Variado costero</v>
      </c>
      <c r="M15" s="3">
        <v>10</v>
      </c>
      <c r="N15" s="4">
        <f>VLOOKUP(capturaFlota2019[[#This Row],[Especie]],'DATOS TABLA FLOTA'!$A$1:$B$80,2,FALSE)</f>
        <v>2500</v>
      </c>
      <c r="O15" s="4">
        <f>VLOOKUP(capturaFlota2019[[#This Row],[Especie]],'DATOS TABLA FLOTA'!$A$1:$C$80,3,FALSE)</f>
        <v>40000</v>
      </c>
      <c r="Q15"/>
    </row>
    <row r="16" spans="1:17" x14ac:dyDescent="0.35">
      <c r="A16" s="5">
        <v>43525</v>
      </c>
      <c r="B16" s="2" t="s">
        <v>3059</v>
      </c>
      <c r="C16" s="2" t="s">
        <v>3068</v>
      </c>
      <c r="D16" s="2" t="s">
        <v>3043</v>
      </c>
      <c r="E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" t="str">
        <f>_xlfn.XLOOKUP(capturaFlota2019[[#This Row],[Puerto]],'DATOS TABLA FLOTA'!$H$1:$H$21,'DATOS TABLA FLOTA'!$I$1:$I$21)</f>
        <v>General Pueyrredon</v>
      </c>
      <c r="G16" s="3">
        <f>_xlfn.XLOOKUP(capturaFlota2019[[#This Row],[Departamento]],'DATOS TABLA FLOTA'!$O$2:$O$21,'DATOS TABLA FLOTA'!$P$2:$P$21)</f>
        <v>6357</v>
      </c>
      <c r="H16" s="1">
        <v>-3804915</v>
      </c>
      <c r="I16" s="1">
        <f>_xlfn.XLOOKUP(capturaFlota2019[[#This Row],[Latitud]],'DATOS TABLA FLOTA'!$Q$2:$Q$21,'DATOS TABLA FLOTA'!$R$2:$R$21)</f>
        <v>-57536848</v>
      </c>
      <c r="J16" s="2" t="s">
        <v>3084</v>
      </c>
      <c r="K16" t="str">
        <f>VLOOKUP(capturaFlota2019[[#This Row],[Especie]],'DATOS TABLA FLOTA'!$K$1:$M$113,2,FALSE)</f>
        <v>Peces</v>
      </c>
      <c r="L16" t="str">
        <f>_xlfn.XLOOKUP(capturaFlota2019[[#This Row],[Especie]],'DATOS TABLA FLOTA'!$K$1:$K$113,'DATOS TABLA FLOTA'!$M$1:$M$113)</f>
        <v>otras especies</v>
      </c>
      <c r="M16" s="3">
        <v>10</v>
      </c>
      <c r="N16" s="4">
        <f>VLOOKUP(capturaFlota2019[[#This Row],[Especie]],'DATOS TABLA FLOTA'!$A$1:$B$80,2,FALSE)</f>
        <v>1890</v>
      </c>
      <c r="O16" s="4">
        <f>VLOOKUP(capturaFlota2019[[#This Row],[Especie]],'DATOS TABLA FLOTA'!$A$1:$C$80,3,FALSE)</f>
        <v>30240</v>
      </c>
      <c r="Q16"/>
    </row>
    <row r="17" spans="1:17" x14ac:dyDescent="0.35">
      <c r="A17" s="5">
        <v>43525</v>
      </c>
      <c r="B17" s="2" t="s">
        <v>3041</v>
      </c>
      <c r="C17" s="2" t="s">
        <v>3111</v>
      </c>
      <c r="D17" s="2" t="s">
        <v>3043</v>
      </c>
      <c r="E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" t="str">
        <f>_xlfn.XLOOKUP(capturaFlota2019[[#This Row],[Puerto]],'DATOS TABLA FLOTA'!$H$1:$H$21,'DATOS TABLA FLOTA'!$I$1:$I$21)</f>
        <v>sin especificar</v>
      </c>
      <c r="G17" s="3">
        <f>_xlfn.XLOOKUP(capturaFlota2019[[#This Row],[Departamento]],'DATOS TABLA FLOTA'!$O$2:$O$21,'DATOS TABLA FLOTA'!$P$2:$P$21)</f>
        <v>6999</v>
      </c>
      <c r="I17" s="1">
        <f>_xlfn.XLOOKUP(capturaFlota2019[[#This Row],[Latitud]],'DATOS TABLA FLOTA'!$Q$2:$Q$21,'DATOS TABLA FLOTA'!$R$2:$R$21)</f>
        <v>0</v>
      </c>
      <c r="J17" s="2" t="s">
        <v>3084</v>
      </c>
      <c r="K17" t="str">
        <f>VLOOKUP(capturaFlota2019[[#This Row],[Especie]],'DATOS TABLA FLOTA'!$K$1:$M$113,2,FALSE)</f>
        <v>Peces</v>
      </c>
      <c r="L17" t="str">
        <f>_xlfn.XLOOKUP(capturaFlota2019[[#This Row],[Especie]],'DATOS TABLA FLOTA'!$K$1:$K$113,'DATOS TABLA FLOTA'!$M$1:$M$113)</f>
        <v>otras especies</v>
      </c>
      <c r="M17" s="3">
        <v>10</v>
      </c>
      <c r="N17" s="4">
        <f>VLOOKUP(capturaFlota2019[[#This Row],[Especie]],'DATOS TABLA FLOTA'!$A$1:$B$80,2,FALSE)</f>
        <v>1890</v>
      </c>
      <c r="O17" s="4">
        <f>VLOOKUP(capturaFlota2019[[#This Row],[Especie]],'DATOS TABLA FLOTA'!$A$1:$C$80,3,FALSE)</f>
        <v>30240</v>
      </c>
      <c r="Q17"/>
    </row>
    <row r="18" spans="1:17" x14ac:dyDescent="0.35">
      <c r="A18" s="5">
        <v>43556</v>
      </c>
      <c r="B18" s="2" t="s">
        <v>3053</v>
      </c>
      <c r="C18" s="2" t="s">
        <v>3068</v>
      </c>
      <c r="D18" s="2" t="s">
        <v>3043</v>
      </c>
      <c r="E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" t="str">
        <f>_xlfn.XLOOKUP(capturaFlota2019[[#This Row],[Puerto]],'DATOS TABLA FLOTA'!$H$1:$H$21,'DATOS TABLA FLOTA'!$I$1:$I$21)</f>
        <v>General Pueyrredon</v>
      </c>
      <c r="G18" s="3">
        <f>_xlfn.XLOOKUP(capturaFlota2019[[#This Row],[Departamento]],'DATOS TABLA FLOTA'!$O$2:$O$21,'DATOS TABLA FLOTA'!$P$2:$P$21)</f>
        <v>6357</v>
      </c>
      <c r="H18" s="1">
        <v>-3804915</v>
      </c>
      <c r="I18" s="1">
        <f>_xlfn.XLOOKUP(capturaFlota2019[[#This Row],[Latitud]],'DATOS TABLA FLOTA'!$Q$2:$Q$21,'DATOS TABLA FLOTA'!$R$2:$R$21)</f>
        <v>-57536848</v>
      </c>
      <c r="J18" s="2" t="s">
        <v>3079</v>
      </c>
      <c r="K18" t="str">
        <f>VLOOKUP(capturaFlota2019[[#This Row],[Especie]],'DATOS TABLA FLOTA'!$K$1:$M$113,2,FALSE)</f>
        <v>Peces</v>
      </c>
      <c r="L18" t="str">
        <f>_xlfn.XLOOKUP(capturaFlota2019[[#This Row],[Especie]],'DATOS TABLA FLOTA'!$K$1:$K$113,'DATOS TABLA FLOTA'!$M$1:$M$113)</f>
        <v>otras especies</v>
      </c>
      <c r="M18" s="3">
        <v>10</v>
      </c>
      <c r="N18" s="4">
        <f>VLOOKUP(capturaFlota2019[[#This Row],[Especie]],'DATOS TABLA FLOTA'!$A$1:$B$80,2,FALSE)</f>
        <v>2100</v>
      </c>
      <c r="O18" s="4">
        <f>VLOOKUP(capturaFlota2019[[#This Row],[Especie]],'DATOS TABLA FLOTA'!$A$1:$C$80,3,FALSE)</f>
        <v>33600</v>
      </c>
      <c r="Q18"/>
    </row>
    <row r="19" spans="1:17" x14ac:dyDescent="0.35">
      <c r="A19" s="5">
        <v>43556</v>
      </c>
      <c r="B19" s="2" t="s">
        <v>3053</v>
      </c>
      <c r="C19" s="2" t="s">
        <v>3068</v>
      </c>
      <c r="D19" s="2" t="s">
        <v>3043</v>
      </c>
      <c r="E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" t="str">
        <f>_xlfn.XLOOKUP(capturaFlota2019[[#This Row],[Puerto]],'DATOS TABLA FLOTA'!$H$1:$H$21,'DATOS TABLA FLOTA'!$I$1:$I$21)</f>
        <v>General Pueyrredon</v>
      </c>
      <c r="G19" s="3">
        <f>_xlfn.XLOOKUP(capturaFlota2019[[#This Row],[Departamento]],'DATOS TABLA FLOTA'!$O$2:$O$21,'DATOS TABLA FLOTA'!$P$2:$P$21)</f>
        <v>6357</v>
      </c>
      <c r="H19" s="1">
        <v>-3804915</v>
      </c>
      <c r="I19" s="1">
        <f>_xlfn.XLOOKUP(capturaFlota2019[[#This Row],[Latitud]],'DATOS TABLA FLOTA'!$Q$2:$Q$21,'DATOS TABLA FLOTA'!$R$2:$R$21)</f>
        <v>-57536848</v>
      </c>
      <c r="J19" s="2" t="s">
        <v>3080</v>
      </c>
      <c r="K19" t="str">
        <f>VLOOKUP(capturaFlota2019[[#This Row],[Especie]],'DATOS TABLA FLOTA'!$K$1:$M$113,2,FALSE)</f>
        <v>Peces</v>
      </c>
      <c r="L19" t="str">
        <f>_xlfn.XLOOKUP(capturaFlota2019[[#This Row],[Especie]],'DATOS TABLA FLOTA'!$K$1:$K$113,'DATOS TABLA FLOTA'!$M$1:$M$113)</f>
        <v>otras especies</v>
      </c>
      <c r="M19" s="3">
        <v>10</v>
      </c>
      <c r="N19" s="4">
        <f>VLOOKUP(capturaFlota2019[[#This Row],[Especie]],'DATOS TABLA FLOTA'!$A$1:$B$80,2,FALSE)</f>
        <v>1599</v>
      </c>
      <c r="O19" s="4">
        <f>VLOOKUP(capturaFlota2019[[#This Row],[Especie]],'DATOS TABLA FLOTA'!$A$1:$C$80,3,FALSE)</f>
        <v>25584</v>
      </c>
      <c r="Q19"/>
    </row>
    <row r="20" spans="1:17" x14ac:dyDescent="0.35">
      <c r="A20" s="5">
        <v>43556</v>
      </c>
      <c r="B20" s="2" t="s">
        <v>3053</v>
      </c>
      <c r="C20" s="2" t="s">
        <v>3068</v>
      </c>
      <c r="D20" s="2" t="s">
        <v>3043</v>
      </c>
      <c r="E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" t="str">
        <f>_xlfn.XLOOKUP(capturaFlota2019[[#This Row],[Puerto]],'DATOS TABLA FLOTA'!$H$1:$H$21,'DATOS TABLA FLOTA'!$I$1:$I$21)</f>
        <v>General Pueyrredon</v>
      </c>
      <c r="G20" s="3">
        <f>_xlfn.XLOOKUP(capturaFlota2019[[#This Row],[Departamento]],'DATOS TABLA FLOTA'!$O$2:$O$21,'DATOS TABLA FLOTA'!$P$2:$P$21)</f>
        <v>6357</v>
      </c>
      <c r="H20" s="1">
        <v>-3804915</v>
      </c>
      <c r="I20" s="1">
        <f>_xlfn.XLOOKUP(capturaFlota2019[[#This Row],[Latitud]],'DATOS TABLA FLOTA'!$Q$2:$Q$21,'DATOS TABLA FLOTA'!$R$2:$R$21)</f>
        <v>-57536848</v>
      </c>
      <c r="J20" s="2" t="s">
        <v>3082</v>
      </c>
      <c r="K20" t="str">
        <f>VLOOKUP(capturaFlota2019[[#This Row],[Especie]],'DATOS TABLA FLOTA'!$K$1:$M$113,2,FALSE)</f>
        <v>Peces</v>
      </c>
      <c r="L20" t="str">
        <f>_xlfn.XLOOKUP(capturaFlota2019[[#This Row],[Especie]],'DATOS TABLA FLOTA'!$K$1:$K$113,'DATOS TABLA FLOTA'!$M$1:$M$113)</f>
        <v>otras especies</v>
      </c>
      <c r="M20" s="3">
        <v>10</v>
      </c>
      <c r="N20" s="4">
        <f>VLOOKUP(capturaFlota2019[[#This Row],[Especie]],'DATOS TABLA FLOTA'!$A$1:$B$80,2,FALSE)</f>
        <v>2100</v>
      </c>
      <c r="O20" s="4">
        <f>VLOOKUP(capturaFlota2019[[#This Row],[Especie]],'DATOS TABLA FLOTA'!$A$1:$C$80,3,FALSE)</f>
        <v>33600</v>
      </c>
      <c r="Q20"/>
    </row>
    <row r="21" spans="1:17" x14ac:dyDescent="0.35">
      <c r="A21" s="5">
        <v>43556</v>
      </c>
      <c r="B21" s="2" t="s">
        <v>3067</v>
      </c>
      <c r="C21" s="2" t="s">
        <v>3115</v>
      </c>
      <c r="D21" s="2" t="s">
        <v>3049</v>
      </c>
      <c r="E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1" t="str">
        <f>_xlfn.XLOOKUP(capturaFlota2019[[#This Row],[Puerto]],'DATOS TABLA FLOTA'!$H$1:$H$21,'DATOS TABLA FLOTA'!$I$1:$I$21)</f>
        <v>Deseado</v>
      </c>
      <c r="G21" s="3">
        <f>_xlfn.XLOOKUP(capturaFlota2019[[#This Row],[Departamento]],'DATOS TABLA FLOTA'!$O$2:$O$21,'DATOS TABLA FLOTA'!$P$2:$P$21)</f>
        <v>78014</v>
      </c>
      <c r="H21" s="1">
        <v>-47753106</v>
      </c>
      <c r="I21" s="1">
        <f>_xlfn.XLOOKUP(capturaFlota2019[[#This Row],[Latitud]],'DATOS TABLA FLOTA'!$Q$2:$Q$21,'DATOS TABLA FLOTA'!$R$2:$R$21)</f>
        <v>-65911745</v>
      </c>
      <c r="J21" s="2" t="s">
        <v>3055</v>
      </c>
      <c r="K21" t="str">
        <f>VLOOKUP(capturaFlota2019[[#This Row],[Especie]],'DATOS TABLA FLOTA'!$K$1:$M$113,2,FALSE)</f>
        <v>Peces</v>
      </c>
      <c r="L21" t="str">
        <f>_xlfn.XLOOKUP(capturaFlota2019[[#This Row],[Especie]],'DATOS TABLA FLOTA'!$K$1:$K$113,'DATOS TABLA FLOTA'!$M$1:$M$113)</f>
        <v>Merluza hubbsi S41</v>
      </c>
      <c r="M21" s="3">
        <v>10</v>
      </c>
      <c r="N21" s="4">
        <f>VLOOKUP(capturaFlota2019[[#This Row],[Especie]],'DATOS TABLA FLOTA'!$A$1:$B$80,2,FALSE)</f>
        <v>2300</v>
      </c>
      <c r="O21" s="4">
        <f>VLOOKUP(capturaFlota2019[[#This Row],[Especie]],'DATOS TABLA FLOTA'!$A$1:$C$80,3,FALSE)</f>
        <v>36800</v>
      </c>
      <c r="Q21"/>
    </row>
    <row r="22" spans="1:17" x14ac:dyDescent="0.35">
      <c r="A22" s="5">
        <v>43556</v>
      </c>
      <c r="B22" s="2" t="s">
        <v>3067</v>
      </c>
      <c r="C22" s="2" t="s">
        <v>3115</v>
      </c>
      <c r="D22" s="2" t="s">
        <v>3049</v>
      </c>
      <c r="E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" t="str">
        <f>_xlfn.XLOOKUP(capturaFlota2019[[#This Row],[Puerto]],'DATOS TABLA FLOTA'!$H$1:$H$21,'DATOS TABLA FLOTA'!$I$1:$I$21)</f>
        <v>Deseado</v>
      </c>
      <c r="G22" s="3">
        <f>_xlfn.XLOOKUP(capturaFlota2019[[#This Row],[Departamento]],'DATOS TABLA FLOTA'!$O$2:$O$21,'DATOS TABLA FLOTA'!$P$2:$P$21)</f>
        <v>78014</v>
      </c>
      <c r="H22" s="1">
        <v>-47753106</v>
      </c>
      <c r="I22" s="1">
        <f>_xlfn.XLOOKUP(capturaFlota2019[[#This Row],[Latitud]],'DATOS TABLA FLOTA'!$Q$2:$Q$21,'DATOS TABLA FLOTA'!$R$2:$R$21)</f>
        <v>-65911745</v>
      </c>
      <c r="J22" s="2" t="s">
        <v>3119</v>
      </c>
      <c r="K22" t="str">
        <f>VLOOKUP(capturaFlota2019[[#This Row],[Especie]],'DATOS TABLA FLOTA'!$K$1:$M$113,2,FALSE)</f>
        <v>Peces</v>
      </c>
      <c r="L22" t="str">
        <f>_xlfn.XLOOKUP(capturaFlota2019[[#This Row],[Especie]],'DATOS TABLA FLOTA'!$K$1:$K$113,'DATOS TABLA FLOTA'!$M$1:$M$113)</f>
        <v>otras especies</v>
      </c>
      <c r="M22" s="3">
        <v>10</v>
      </c>
      <c r="N22" s="4">
        <f>VLOOKUP(capturaFlota2019[[#This Row],[Especie]],'DATOS TABLA FLOTA'!$A$1:$B$80,2,FALSE)</f>
        <v>2900</v>
      </c>
      <c r="O22" s="4">
        <f>VLOOKUP(capturaFlota2019[[#This Row],[Especie]],'DATOS TABLA FLOTA'!$A$1:$C$80,3,FALSE)</f>
        <v>46400</v>
      </c>
      <c r="Q22"/>
    </row>
    <row r="23" spans="1:17" x14ac:dyDescent="0.35">
      <c r="A23" s="5">
        <v>43556</v>
      </c>
      <c r="B23" s="2" t="s">
        <v>3116</v>
      </c>
      <c r="C23" s="2" t="s">
        <v>3115</v>
      </c>
      <c r="D23" s="2" t="s">
        <v>3049</v>
      </c>
      <c r="E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" t="str">
        <f>_xlfn.XLOOKUP(capturaFlota2019[[#This Row],[Puerto]],'DATOS TABLA FLOTA'!$H$1:$H$21,'DATOS TABLA FLOTA'!$I$1:$I$21)</f>
        <v>Deseado</v>
      </c>
      <c r="G23" s="3">
        <f>_xlfn.XLOOKUP(capturaFlota2019[[#This Row],[Departamento]],'DATOS TABLA FLOTA'!$O$2:$O$21,'DATOS TABLA FLOTA'!$P$2:$P$21)</f>
        <v>78014</v>
      </c>
      <c r="H23" s="1">
        <v>-47753106</v>
      </c>
      <c r="I23" s="1">
        <f>_xlfn.XLOOKUP(capturaFlota2019[[#This Row],[Latitud]],'DATOS TABLA FLOTA'!$Q$2:$Q$21,'DATOS TABLA FLOTA'!$R$2:$R$21)</f>
        <v>-65911745</v>
      </c>
      <c r="J23" s="2" t="s">
        <v>3064</v>
      </c>
      <c r="K23" t="str">
        <f>VLOOKUP(capturaFlota2019[[#This Row],[Especie]],'DATOS TABLA FLOTA'!$K$1:$M$113,2,FALSE)</f>
        <v>Crustáceos</v>
      </c>
      <c r="L23" t="str">
        <f>_xlfn.XLOOKUP(capturaFlota2019[[#This Row],[Especie]],'DATOS TABLA FLOTA'!$K$1:$K$113,'DATOS TABLA FLOTA'!$M$1:$M$113)</f>
        <v>Centolla</v>
      </c>
      <c r="M23" s="3">
        <v>10</v>
      </c>
      <c r="N23" s="4">
        <f>VLOOKUP(capturaFlota2019[[#This Row],[Especie]],'DATOS TABLA FLOTA'!$A$1:$B$80,2,FALSE)</f>
        <v>2890</v>
      </c>
      <c r="O23" s="4">
        <f>VLOOKUP(capturaFlota2019[[#This Row],[Especie]],'DATOS TABLA FLOTA'!$A$1:$C$80,3,FALSE)</f>
        <v>46240</v>
      </c>
      <c r="Q23"/>
    </row>
    <row r="24" spans="1:17" x14ac:dyDescent="0.35">
      <c r="A24" s="5">
        <v>43617</v>
      </c>
      <c r="B24" s="2" t="s">
        <v>3041</v>
      </c>
      <c r="C24" s="2" t="s">
        <v>3150</v>
      </c>
      <c r="D24" s="2" t="s">
        <v>3043</v>
      </c>
      <c r="E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" t="str">
        <f>_xlfn.XLOOKUP(capturaFlota2019[[#This Row],[Puerto]],'DATOS TABLA FLOTA'!$H$1:$H$21,'DATOS TABLA FLOTA'!$I$1:$I$21)</f>
        <v>General Lavalle</v>
      </c>
      <c r="G24" s="3">
        <f>_xlfn.XLOOKUP(capturaFlota2019[[#This Row],[Departamento]],'DATOS TABLA FLOTA'!$O$2:$O$21,'DATOS TABLA FLOTA'!$P$2:$P$21)</f>
        <v>6336</v>
      </c>
      <c r="H24" s="1">
        <v>-36398453</v>
      </c>
      <c r="I24" s="1">
        <f>_xlfn.XLOOKUP(capturaFlota2019[[#This Row],[Latitud]],'DATOS TABLA FLOTA'!$Q$2:$Q$21,'DATOS TABLA FLOTA'!$R$2:$R$21)</f>
        <v>-56946467</v>
      </c>
      <c r="J24" s="2" t="s">
        <v>3090</v>
      </c>
      <c r="K24" t="str">
        <f>VLOOKUP(capturaFlota2019[[#This Row],[Especie]],'DATOS TABLA FLOTA'!$K$1:$M$113,2,FALSE)</f>
        <v>Peces</v>
      </c>
      <c r="L24" t="str">
        <f>_xlfn.XLOOKUP(capturaFlota2019[[#This Row],[Especie]],'DATOS TABLA FLOTA'!$K$1:$K$113,'DATOS TABLA FLOTA'!$M$1:$M$113)</f>
        <v>otras especies</v>
      </c>
      <c r="M24" s="3">
        <v>10</v>
      </c>
      <c r="N24" s="4">
        <f>VLOOKUP(capturaFlota2019[[#This Row],[Especie]],'DATOS TABLA FLOTA'!$A$1:$B$80,2,FALSE)</f>
        <v>2200</v>
      </c>
      <c r="O24" s="4">
        <f>VLOOKUP(capturaFlota2019[[#This Row],[Especie]],'DATOS TABLA FLOTA'!$A$1:$C$80,3,FALSE)</f>
        <v>35200</v>
      </c>
      <c r="Q24"/>
    </row>
    <row r="25" spans="1:17" x14ac:dyDescent="0.35">
      <c r="A25" s="5">
        <v>43617</v>
      </c>
      <c r="B25" s="2" t="s">
        <v>3067</v>
      </c>
      <c r="C25" s="2" t="s">
        <v>3068</v>
      </c>
      <c r="D25" s="2" t="s">
        <v>3043</v>
      </c>
      <c r="E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" t="str">
        <f>_xlfn.XLOOKUP(capturaFlota2019[[#This Row],[Puerto]],'DATOS TABLA FLOTA'!$H$1:$H$21,'DATOS TABLA FLOTA'!$I$1:$I$21)</f>
        <v>General Pueyrredon</v>
      </c>
      <c r="G25" s="3">
        <f>_xlfn.XLOOKUP(capturaFlota2019[[#This Row],[Departamento]],'DATOS TABLA FLOTA'!$O$2:$O$21,'DATOS TABLA FLOTA'!$P$2:$P$21)</f>
        <v>6357</v>
      </c>
      <c r="H25" s="1">
        <v>-3804915</v>
      </c>
      <c r="I25" s="1">
        <f>_xlfn.XLOOKUP(capturaFlota2019[[#This Row],[Latitud]],'DATOS TABLA FLOTA'!$Q$2:$Q$21,'DATOS TABLA FLOTA'!$R$2:$R$21)</f>
        <v>-57536848</v>
      </c>
      <c r="J25" s="2" t="s">
        <v>3076</v>
      </c>
      <c r="K25" t="str">
        <f>VLOOKUP(capturaFlota2019[[#This Row],[Especie]],'DATOS TABLA FLOTA'!$K$1:$M$113,2,FALSE)</f>
        <v>Peces</v>
      </c>
      <c r="L25" t="str">
        <f>_xlfn.XLOOKUP(capturaFlota2019[[#This Row],[Especie]],'DATOS TABLA FLOTA'!$K$1:$K$113,'DATOS TABLA FLOTA'!$M$1:$M$113)</f>
        <v>otras especies</v>
      </c>
      <c r="M25" s="3">
        <v>10</v>
      </c>
      <c r="N25" s="4">
        <f>VLOOKUP(capturaFlota2019[[#This Row],[Especie]],'DATOS TABLA FLOTA'!$A$1:$B$80,2,FALSE)</f>
        <v>2900</v>
      </c>
      <c r="O25" s="4">
        <f>VLOOKUP(capturaFlota2019[[#This Row],[Especie]],'DATOS TABLA FLOTA'!$A$1:$C$80,3,FALSE)</f>
        <v>46400</v>
      </c>
      <c r="Q25"/>
    </row>
    <row r="26" spans="1:17" x14ac:dyDescent="0.35">
      <c r="A26" s="5">
        <v>43617</v>
      </c>
      <c r="B26" s="2" t="s">
        <v>3041</v>
      </c>
      <c r="C26" s="2" t="s">
        <v>3111</v>
      </c>
      <c r="D26" s="2" t="s">
        <v>3043</v>
      </c>
      <c r="E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" t="str">
        <f>_xlfn.XLOOKUP(capturaFlota2019[[#This Row],[Puerto]],'DATOS TABLA FLOTA'!$H$1:$H$21,'DATOS TABLA FLOTA'!$I$1:$I$21)</f>
        <v>sin especificar</v>
      </c>
      <c r="G26" s="3">
        <f>_xlfn.XLOOKUP(capturaFlota2019[[#This Row],[Departamento]],'DATOS TABLA FLOTA'!$O$2:$O$21,'DATOS TABLA FLOTA'!$P$2:$P$21)</f>
        <v>6999</v>
      </c>
      <c r="I26" s="1">
        <f>_xlfn.XLOOKUP(capturaFlota2019[[#This Row],[Latitud]],'DATOS TABLA FLOTA'!$Q$2:$Q$21,'DATOS TABLA FLOTA'!$R$2:$R$21)</f>
        <v>0</v>
      </c>
      <c r="J26" s="2" t="s">
        <v>3101</v>
      </c>
      <c r="K26" t="str">
        <f>VLOOKUP(capturaFlota2019[[#This Row],[Especie]],'DATOS TABLA FLOTA'!$K$1:$M$113,2,FALSE)</f>
        <v>Crustáceos</v>
      </c>
      <c r="L26" t="str">
        <f>_xlfn.XLOOKUP(capturaFlota2019[[#This Row],[Especie]],'DATOS TABLA FLOTA'!$K$1:$K$113,'DATOS TABLA FLOTA'!$M$1:$M$113)</f>
        <v>Langostino</v>
      </c>
      <c r="M26" s="3">
        <v>10</v>
      </c>
      <c r="N26" s="4">
        <f>VLOOKUP(capturaFlota2019[[#This Row],[Especie]],'DATOS TABLA FLOTA'!$A$1:$B$80,2,FALSE)</f>
        <v>3000</v>
      </c>
      <c r="O26" s="4">
        <f>VLOOKUP(capturaFlota2019[[#This Row],[Especie]],'DATOS TABLA FLOTA'!$A$1:$C$80,3,FALSE)</f>
        <v>48000</v>
      </c>
      <c r="Q26"/>
    </row>
    <row r="27" spans="1:17" x14ac:dyDescent="0.35">
      <c r="A27" s="5">
        <v>43617</v>
      </c>
      <c r="B27" s="2" t="s">
        <v>3147</v>
      </c>
      <c r="C27" s="2" t="s">
        <v>3115</v>
      </c>
      <c r="D27" s="2" t="s">
        <v>3049</v>
      </c>
      <c r="E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" t="str">
        <f>_xlfn.XLOOKUP(capturaFlota2019[[#This Row],[Puerto]],'DATOS TABLA FLOTA'!$H$1:$H$21,'DATOS TABLA FLOTA'!$I$1:$I$21)</f>
        <v>Deseado</v>
      </c>
      <c r="G27" s="3">
        <f>_xlfn.XLOOKUP(capturaFlota2019[[#This Row],[Departamento]],'DATOS TABLA FLOTA'!$O$2:$O$21,'DATOS TABLA FLOTA'!$P$2:$P$21)</f>
        <v>78014</v>
      </c>
      <c r="H27" s="1">
        <v>-47753106</v>
      </c>
      <c r="I27" s="1">
        <f>_xlfn.XLOOKUP(capturaFlota2019[[#This Row],[Latitud]],'DATOS TABLA FLOTA'!$Q$2:$Q$21,'DATOS TABLA FLOTA'!$R$2:$R$21)</f>
        <v>-65911745</v>
      </c>
      <c r="J27" s="2" t="s">
        <v>3055</v>
      </c>
      <c r="K27" t="str">
        <f>VLOOKUP(capturaFlota2019[[#This Row],[Especie]],'DATOS TABLA FLOTA'!$K$1:$M$113,2,FALSE)</f>
        <v>Peces</v>
      </c>
      <c r="L27" t="str">
        <f>_xlfn.XLOOKUP(capturaFlota2019[[#This Row],[Especie]],'DATOS TABLA FLOTA'!$K$1:$K$113,'DATOS TABLA FLOTA'!$M$1:$M$113)</f>
        <v>Merluza hubbsi S41</v>
      </c>
      <c r="M27" s="3">
        <v>10</v>
      </c>
      <c r="N27" s="4">
        <f>VLOOKUP(capturaFlota2019[[#This Row],[Especie]],'DATOS TABLA FLOTA'!$A$1:$B$80,2,FALSE)</f>
        <v>2300</v>
      </c>
      <c r="O27" s="4">
        <f>VLOOKUP(capturaFlota2019[[#This Row],[Especie]],'DATOS TABLA FLOTA'!$A$1:$C$80,3,FALSE)</f>
        <v>36800</v>
      </c>
      <c r="Q27"/>
    </row>
    <row r="28" spans="1:17" x14ac:dyDescent="0.35">
      <c r="A28" s="5">
        <v>43678</v>
      </c>
      <c r="B28" s="2" t="s">
        <v>3067</v>
      </c>
      <c r="C28" s="2" t="s">
        <v>3068</v>
      </c>
      <c r="D28" s="2" t="s">
        <v>3043</v>
      </c>
      <c r="E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" t="str">
        <f>_xlfn.XLOOKUP(capturaFlota2019[[#This Row],[Puerto]],'DATOS TABLA FLOTA'!$H$1:$H$21,'DATOS TABLA FLOTA'!$I$1:$I$21)</f>
        <v>General Pueyrredon</v>
      </c>
      <c r="G28" s="3">
        <f>_xlfn.XLOOKUP(capturaFlota2019[[#This Row],[Departamento]],'DATOS TABLA FLOTA'!$O$2:$O$21,'DATOS TABLA FLOTA'!$P$2:$P$21)</f>
        <v>6357</v>
      </c>
      <c r="H28" s="1">
        <v>-3804915</v>
      </c>
      <c r="I28" s="1">
        <f>_xlfn.XLOOKUP(capturaFlota2019[[#This Row],[Latitud]],'DATOS TABLA FLOTA'!$Q$2:$Q$21,'DATOS TABLA FLOTA'!$R$2:$R$21)</f>
        <v>-57536848</v>
      </c>
      <c r="J28" s="2" t="s">
        <v>3109</v>
      </c>
      <c r="K28" t="str">
        <f>VLOOKUP(capturaFlota2019[[#This Row],[Especie]],'DATOS TABLA FLOTA'!$K$1:$M$113,2,FALSE)</f>
        <v>Peces</v>
      </c>
      <c r="L28" t="str">
        <f>_xlfn.XLOOKUP(capturaFlota2019[[#This Row],[Especie]],'DATOS TABLA FLOTA'!$K$1:$K$113,'DATOS TABLA FLOTA'!$M$1:$M$113)</f>
        <v>Rayas (sin V. Cost)</v>
      </c>
      <c r="M28" s="3">
        <v>10</v>
      </c>
      <c r="N28" s="4">
        <f>VLOOKUP(capturaFlota2019[[#This Row],[Especie]],'DATOS TABLA FLOTA'!$A$1:$B$80,2,FALSE)</f>
        <v>3000</v>
      </c>
      <c r="O28" s="4">
        <f>VLOOKUP(capturaFlota2019[[#This Row],[Especie]],'DATOS TABLA FLOTA'!$A$1:$C$80,3,FALSE)</f>
        <v>48000</v>
      </c>
      <c r="Q28"/>
    </row>
    <row r="29" spans="1:17" x14ac:dyDescent="0.35">
      <c r="A29" s="5">
        <v>43678</v>
      </c>
      <c r="B29" s="2" t="s">
        <v>3059</v>
      </c>
      <c r="C29" s="2" t="s">
        <v>3068</v>
      </c>
      <c r="D29" s="2" t="s">
        <v>3043</v>
      </c>
      <c r="E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" t="str">
        <f>_xlfn.XLOOKUP(capturaFlota2019[[#This Row],[Puerto]],'DATOS TABLA FLOTA'!$H$1:$H$21,'DATOS TABLA FLOTA'!$I$1:$I$21)</f>
        <v>General Pueyrredon</v>
      </c>
      <c r="G29" s="3">
        <f>_xlfn.XLOOKUP(capturaFlota2019[[#This Row],[Departamento]],'DATOS TABLA FLOTA'!$O$2:$O$21,'DATOS TABLA FLOTA'!$P$2:$P$21)</f>
        <v>6357</v>
      </c>
      <c r="H29" s="1">
        <v>-3804915</v>
      </c>
      <c r="I29" s="1">
        <f>_xlfn.XLOOKUP(capturaFlota2019[[#This Row],[Latitud]],'DATOS TABLA FLOTA'!$Q$2:$Q$21,'DATOS TABLA FLOTA'!$R$2:$R$21)</f>
        <v>-57536848</v>
      </c>
      <c r="J29" s="2" t="s">
        <v>3078</v>
      </c>
      <c r="K29" t="str">
        <f>VLOOKUP(capturaFlota2019[[#This Row],[Especie]],'DATOS TABLA FLOTA'!$K$1:$M$113,2,FALSE)</f>
        <v>Peces</v>
      </c>
      <c r="L29" t="str">
        <f>_xlfn.XLOOKUP(capturaFlota2019[[#This Row],[Especie]],'DATOS TABLA FLOTA'!$K$1:$K$113,'DATOS TABLA FLOTA'!$M$1:$M$113)</f>
        <v>otras especies</v>
      </c>
      <c r="M29" s="3">
        <v>10</v>
      </c>
      <c r="N29" s="4">
        <f>VLOOKUP(capturaFlota2019[[#This Row],[Especie]],'DATOS TABLA FLOTA'!$A$1:$B$80,2,FALSE)</f>
        <v>1700</v>
      </c>
      <c r="O29" s="4">
        <f>VLOOKUP(capturaFlota2019[[#This Row],[Especie]],'DATOS TABLA FLOTA'!$A$1:$C$80,3,FALSE)</f>
        <v>27200</v>
      </c>
      <c r="Q29"/>
    </row>
    <row r="30" spans="1:17" x14ac:dyDescent="0.35">
      <c r="A30" s="5">
        <v>43678</v>
      </c>
      <c r="B30" s="2" t="s">
        <v>3053</v>
      </c>
      <c r="C30" s="2" t="s">
        <v>3111</v>
      </c>
      <c r="D30" s="2" t="s">
        <v>3043</v>
      </c>
      <c r="E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" t="str">
        <f>_xlfn.XLOOKUP(capturaFlota2019[[#This Row],[Puerto]],'DATOS TABLA FLOTA'!$H$1:$H$21,'DATOS TABLA FLOTA'!$I$1:$I$21)</f>
        <v>sin especificar</v>
      </c>
      <c r="G30" s="3">
        <f>_xlfn.XLOOKUP(capturaFlota2019[[#This Row],[Departamento]],'DATOS TABLA FLOTA'!$O$2:$O$21,'DATOS TABLA FLOTA'!$P$2:$P$21)</f>
        <v>6999</v>
      </c>
      <c r="I30" s="1">
        <f>_xlfn.XLOOKUP(capturaFlota2019[[#This Row],[Latitud]],'DATOS TABLA FLOTA'!$Q$2:$Q$21,'DATOS TABLA FLOTA'!$R$2:$R$21)</f>
        <v>0</v>
      </c>
      <c r="J30" s="2" t="s">
        <v>3078</v>
      </c>
      <c r="K30" t="str">
        <f>VLOOKUP(capturaFlota2019[[#This Row],[Especie]],'DATOS TABLA FLOTA'!$K$1:$M$113,2,FALSE)</f>
        <v>Peces</v>
      </c>
      <c r="L30" t="str">
        <f>_xlfn.XLOOKUP(capturaFlota2019[[#This Row],[Especie]],'DATOS TABLA FLOTA'!$K$1:$K$113,'DATOS TABLA FLOTA'!$M$1:$M$113)</f>
        <v>otras especies</v>
      </c>
      <c r="M30" s="3">
        <v>10</v>
      </c>
      <c r="N30" s="4">
        <f>VLOOKUP(capturaFlota2019[[#This Row],[Especie]],'DATOS TABLA FLOTA'!$A$1:$B$80,2,FALSE)</f>
        <v>1700</v>
      </c>
      <c r="O30" s="4">
        <f>VLOOKUP(capturaFlota2019[[#This Row],[Especie]],'DATOS TABLA FLOTA'!$A$1:$C$80,3,FALSE)</f>
        <v>27200</v>
      </c>
      <c r="Q30"/>
    </row>
    <row r="31" spans="1:17" x14ac:dyDescent="0.35">
      <c r="A31" s="5">
        <v>43709</v>
      </c>
      <c r="B31" s="2" t="s">
        <v>3041</v>
      </c>
      <c r="C31" s="2" t="s">
        <v>3150</v>
      </c>
      <c r="D31" s="2" t="s">
        <v>3043</v>
      </c>
      <c r="E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" t="str">
        <f>_xlfn.XLOOKUP(capturaFlota2019[[#This Row],[Puerto]],'DATOS TABLA FLOTA'!$H$1:$H$21,'DATOS TABLA FLOTA'!$I$1:$I$21)</f>
        <v>General Lavalle</v>
      </c>
      <c r="G31" s="3">
        <f>_xlfn.XLOOKUP(capturaFlota2019[[#This Row],[Departamento]],'DATOS TABLA FLOTA'!$O$2:$O$21,'DATOS TABLA FLOTA'!$P$2:$P$21)</f>
        <v>6336</v>
      </c>
      <c r="H31" s="1">
        <v>-36398453</v>
      </c>
      <c r="I31" s="1">
        <f>_xlfn.XLOOKUP(capturaFlota2019[[#This Row],[Latitud]],'DATOS TABLA FLOTA'!$Q$2:$Q$21,'DATOS TABLA FLOTA'!$R$2:$R$21)</f>
        <v>-56946467</v>
      </c>
      <c r="J31" s="2" t="s">
        <v>3088</v>
      </c>
      <c r="K31" t="str">
        <f>VLOOKUP(capturaFlota2019[[#This Row],[Especie]],'DATOS TABLA FLOTA'!$K$1:$M$113,2,FALSE)</f>
        <v>Peces</v>
      </c>
      <c r="L31" t="str">
        <f>_xlfn.XLOOKUP(capturaFlota2019[[#This Row],[Especie]],'DATOS TABLA FLOTA'!$K$1:$K$113,'DATOS TABLA FLOTA'!$M$1:$M$113)</f>
        <v>Variado costero</v>
      </c>
      <c r="M31" s="3">
        <v>10</v>
      </c>
      <c r="N31" s="4">
        <f>VLOOKUP(capturaFlota2019[[#This Row],[Especie]],'DATOS TABLA FLOTA'!$A$1:$B$80,2,FALSE)</f>
        <v>2500</v>
      </c>
      <c r="O31" s="4">
        <f>VLOOKUP(capturaFlota2019[[#This Row],[Especie]],'DATOS TABLA FLOTA'!$A$1:$C$80,3,FALSE)</f>
        <v>40000</v>
      </c>
      <c r="Q31"/>
    </row>
    <row r="32" spans="1:17" x14ac:dyDescent="0.35">
      <c r="A32" s="5">
        <v>43739</v>
      </c>
      <c r="B32" s="2" t="s">
        <v>3059</v>
      </c>
      <c r="C32" s="2" t="s">
        <v>3123</v>
      </c>
      <c r="D32" s="2" t="s">
        <v>3124</v>
      </c>
      <c r="E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2" t="str">
        <f>_xlfn.XLOOKUP(capturaFlota2019[[#This Row],[Puerto]],'DATOS TABLA FLOTA'!$H$1:$H$21,'DATOS TABLA FLOTA'!$I$1:$I$21)</f>
        <v>San Antonio</v>
      </c>
      <c r="G32" s="3">
        <f>_xlfn.XLOOKUP(capturaFlota2019[[#This Row],[Departamento]],'DATOS TABLA FLOTA'!$O$2:$O$21,'DATOS TABLA FLOTA'!$P$2:$P$21)</f>
        <v>62077</v>
      </c>
      <c r="H32" s="1">
        <v>-4079875</v>
      </c>
      <c r="I32" s="1">
        <f>_xlfn.XLOOKUP(capturaFlota2019[[#This Row],[Latitud]],'DATOS TABLA FLOTA'!$Q$2:$Q$21,'DATOS TABLA FLOTA'!$R$2:$R$21)</f>
        <v>-64883536</v>
      </c>
      <c r="J32" s="2" t="s">
        <v>3145</v>
      </c>
      <c r="K32" t="str">
        <f>VLOOKUP(capturaFlota2019[[#This Row],[Especie]],'DATOS TABLA FLOTA'!$K$1:$M$113,2,FALSE)</f>
        <v>Peces</v>
      </c>
      <c r="L32" t="str">
        <f>_xlfn.XLOOKUP(capturaFlota2019[[#This Row],[Especie]],'DATOS TABLA FLOTA'!$K$1:$K$113,'DATOS TABLA FLOTA'!$M$1:$M$113)</f>
        <v>Variado costero</v>
      </c>
      <c r="M32" s="3">
        <v>10</v>
      </c>
      <c r="N32" s="4">
        <f>VLOOKUP(capturaFlota2019[[#This Row],[Especie]],'DATOS TABLA FLOTA'!$A$1:$B$80,2,FALSE)</f>
        <v>3190</v>
      </c>
      <c r="O32" s="4">
        <f>VLOOKUP(capturaFlota2019[[#This Row],[Especie]],'DATOS TABLA FLOTA'!$A$1:$C$80,3,FALSE)</f>
        <v>51040</v>
      </c>
      <c r="Q32"/>
    </row>
    <row r="33" spans="1:17" x14ac:dyDescent="0.35">
      <c r="A33" s="5">
        <v>43525</v>
      </c>
      <c r="B33" s="2" t="s">
        <v>3067</v>
      </c>
      <c r="C33" s="2" t="s">
        <v>3068</v>
      </c>
      <c r="D33" s="2" t="s">
        <v>3043</v>
      </c>
      <c r="E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" t="str">
        <f>_xlfn.XLOOKUP(capturaFlota2019[[#This Row],[Puerto]],'DATOS TABLA FLOTA'!$H$1:$H$21,'DATOS TABLA FLOTA'!$I$1:$I$21)</f>
        <v>General Pueyrredon</v>
      </c>
      <c r="G33" s="3">
        <f>_xlfn.XLOOKUP(capturaFlota2019[[#This Row],[Departamento]],'DATOS TABLA FLOTA'!$O$2:$O$21,'DATOS TABLA FLOTA'!$P$2:$P$21)</f>
        <v>6357</v>
      </c>
      <c r="H33" s="1">
        <v>-3804915</v>
      </c>
      <c r="I33" s="1">
        <f>_xlfn.XLOOKUP(capturaFlota2019[[#This Row],[Latitud]],'DATOS TABLA FLOTA'!$Q$2:$Q$21,'DATOS TABLA FLOTA'!$R$2:$R$21)</f>
        <v>-57536848</v>
      </c>
      <c r="J33" s="2" t="s">
        <v>3095</v>
      </c>
      <c r="K33" t="str">
        <f>VLOOKUP(capturaFlota2019[[#This Row],[Especie]],'DATOS TABLA FLOTA'!$K$1:$M$113,2,FALSE)</f>
        <v>Peces</v>
      </c>
      <c r="L33" t="str">
        <f>_xlfn.XLOOKUP(capturaFlota2019[[#This Row],[Especie]],'DATOS TABLA FLOTA'!$K$1:$K$113,'DATOS TABLA FLOTA'!$M$1:$M$113)</f>
        <v>otras especies</v>
      </c>
      <c r="M33" s="3">
        <v>11</v>
      </c>
      <c r="N33" s="4">
        <f>VLOOKUP(capturaFlota2019[[#This Row],[Especie]],'DATOS TABLA FLOTA'!$A$1:$B$80,2,FALSE)</f>
        <v>1980</v>
      </c>
      <c r="O33" s="4">
        <f>VLOOKUP(capturaFlota2019[[#This Row],[Especie]],'DATOS TABLA FLOTA'!$A$1:$C$80,3,FALSE)</f>
        <v>31680</v>
      </c>
      <c r="Q33"/>
    </row>
    <row r="34" spans="1:17" x14ac:dyDescent="0.35">
      <c r="A34" s="5">
        <v>43586</v>
      </c>
      <c r="B34" s="2" t="s">
        <v>3053</v>
      </c>
      <c r="C34" s="2" t="s">
        <v>3150</v>
      </c>
      <c r="D34" s="2" t="s">
        <v>3043</v>
      </c>
      <c r="E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" t="str">
        <f>_xlfn.XLOOKUP(capturaFlota2019[[#This Row],[Puerto]],'DATOS TABLA FLOTA'!$H$1:$H$21,'DATOS TABLA FLOTA'!$I$1:$I$21)</f>
        <v>General Lavalle</v>
      </c>
      <c r="G34" s="3">
        <f>_xlfn.XLOOKUP(capturaFlota2019[[#This Row],[Departamento]],'DATOS TABLA FLOTA'!$O$2:$O$21,'DATOS TABLA FLOTA'!$P$2:$P$21)</f>
        <v>6336</v>
      </c>
      <c r="H34" s="1">
        <v>-36398453</v>
      </c>
      <c r="I34" s="1">
        <f>_xlfn.XLOOKUP(capturaFlota2019[[#This Row],[Latitud]],'DATOS TABLA FLOTA'!$Q$2:$Q$21,'DATOS TABLA FLOTA'!$R$2:$R$21)</f>
        <v>-56946467</v>
      </c>
      <c r="J34" s="2" t="s">
        <v>3159</v>
      </c>
      <c r="K34" t="str">
        <f>VLOOKUP(capturaFlota2019[[#This Row],[Especie]],'DATOS TABLA FLOTA'!$K$1:$M$113,2,FALSE)</f>
        <v>Peces</v>
      </c>
      <c r="L34" t="str">
        <f>_xlfn.XLOOKUP(capturaFlota2019[[#This Row],[Especie]],'DATOS TABLA FLOTA'!$K$1:$K$113,'DATOS TABLA FLOTA'!$M$1:$M$113)</f>
        <v>Variado costero</v>
      </c>
      <c r="M34" s="3">
        <v>11</v>
      </c>
      <c r="N34" s="4">
        <f>VLOOKUP(capturaFlota2019[[#This Row],[Especie]],'DATOS TABLA FLOTA'!$A$1:$B$80,2,FALSE)</f>
        <v>1999</v>
      </c>
      <c r="O34" s="4">
        <f>VLOOKUP(capturaFlota2019[[#This Row],[Especie]],'DATOS TABLA FLOTA'!$A$1:$C$80,3,FALSE)</f>
        <v>31984</v>
      </c>
      <c r="Q34"/>
    </row>
    <row r="35" spans="1:17" x14ac:dyDescent="0.35">
      <c r="A35" s="5">
        <v>43586</v>
      </c>
      <c r="B35" s="2" t="s">
        <v>3147</v>
      </c>
      <c r="C35" s="2" t="s">
        <v>3111</v>
      </c>
      <c r="D35" s="2" t="s">
        <v>3043</v>
      </c>
      <c r="E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" t="str">
        <f>_xlfn.XLOOKUP(capturaFlota2019[[#This Row],[Puerto]],'DATOS TABLA FLOTA'!$H$1:$H$21,'DATOS TABLA FLOTA'!$I$1:$I$21)</f>
        <v>sin especificar</v>
      </c>
      <c r="G35" s="3">
        <f>_xlfn.XLOOKUP(capturaFlota2019[[#This Row],[Departamento]],'DATOS TABLA FLOTA'!$O$2:$O$21,'DATOS TABLA FLOTA'!$P$2:$P$21)</f>
        <v>6999</v>
      </c>
      <c r="I35" s="1">
        <f>_xlfn.XLOOKUP(capturaFlota2019[[#This Row],[Latitud]],'DATOS TABLA FLOTA'!$Q$2:$Q$21,'DATOS TABLA FLOTA'!$R$2:$R$21)</f>
        <v>0</v>
      </c>
      <c r="J35" s="2" t="s">
        <v>3055</v>
      </c>
      <c r="K35" t="str">
        <f>VLOOKUP(capturaFlota2019[[#This Row],[Especie]],'DATOS TABLA FLOTA'!$K$1:$M$113,2,FALSE)</f>
        <v>Peces</v>
      </c>
      <c r="L35" t="str">
        <f>_xlfn.XLOOKUP(capturaFlota2019[[#This Row],[Especie]],'DATOS TABLA FLOTA'!$K$1:$K$113,'DATOS TABLA FLOTA'!$M$1:$M$113)</f>
        <v>Merluza hubbsi S41</v>
      </c>
      <c r="M35" s="3">
        <v>12</v>
      </c>
      <c r="N35" s="4">
        <f>VLOOKUP(capturaFlota2019[[#This Row],[Especie]],'DATOS TABLA FLOTA'!$A$1:$B$80,2,FALSE)</f>
        <v>2300</v>
      </c>
      <c r="O35" s="4">
        <f>VLOOKUP(capturaFlota2019[[#This Row],[Especie]],'DATOS TABLA FLOTA'!$A$1:$C$80,3,FALSE)</f>
        <v>36800</v>
      </c>
      <c r="Q35"/>
    </row>
    <row r="36" spans="1:17" x14ac:dyDescent="0.35">
      <c r="A36" s="5">
        <v>43466</v>
      </c>
      <c r="B36" s="2" t="s">
        <v>3041</v>
      </c>
      <c r="C36" s="2" t="s">
        <v>3127</v>
      </c>
      <c r="D36" s="2" t="s">
        <v>3124</v>
      </c>
      <c r="E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6" t="str">
        <f>_xlfn.XLOOKUP(capturaFlota2019[[#This Row],[Puerto]],'DATOS TABLA FLOTA'!$H$1:$H$21,'DATOS TABLA FLOTA'!$I$1:$I$21)</f>
        <v>San Antonio</v>
      </c>
      <c r="G36" s="3">
        <f>_xlfn.XLOOKUP(capturaFlota2019[[#This Row],[Departamento]],'DATOS TABLA FLOTA'!$O$2:$O$21,'DATOS TABLA FLOTA'!$P$2:$P$21)</f>
        <v>62077</v>
      </c>
      <c r="H36" s="1">
        <v>-40725698</v>
      </c>
      <c r="I36" s="1">
        <f>_xlfn.XLOOKUP(capturaFlota2019[[#This Row],[Latitud]],'DATOS TABLA FLOTA'!$Q$2:$Q$21,'DATOS TABLA FLOTA'!$R$2:$R$21)</f>
        <v>-64934194</v>
      </c>
      <c r="J36" s="2" t="s">
        <v>3101</v>
      </c>
      <c r="K36" t="str">
        <f>VLOOKUP(capturaFlota2019[[#This Row],[Especie]],'DATOS TABLA FLOTA'!$K$1:$M$113,2,FALSE)</f>
        <v>Crustáceos</v>
      </c>
      <c r="L36" t="str">
        <f>_xlfn.XLOOKUP(capturaFlota2019[[#This Row],[Especie]],'DATOS TABLA FLOTA'!$K$1:$K$113,'DATOS TABLA FLOTA'!$M$1:$M$113)</f>
        <v>Langostino</v>
      </c>
      <c r="M36" s="3">
        <v>15</v>
      </c>
      <c r="N36" s="4">
        <f>VLOOKUP(capturaFlota2019[[#This Row],[Especie]],'DATOS TABLA FLOTA'!$A$1:$B$80,2,FALSE)</f>
        <v>3000</v>
      </c>
      <c r="O36" s="4">
        <f>VLOOKUP(capturaFlota2019[[#This Row],[Especie]],'DATOS TABLA FLOTA'!$A$1:$C$80,3,FALSE)</f>
        <v>48000</v>
      </c>
      <c r="Q36"/>
    </row>
    <row r="37" spans="1:17" x14ac:dyDescent="0.35">
      <c r="A37" s="5">
        <v>43497</v>
      </c>
      <c r="B37" s="2" t="s">
        <v>3041</v>
      </c>
      <c r="C37" s="2" t="s">
        <v>3123</v>
      </c>
      <c r="D37" s="2" t="s">
        <v>3124</v>
      </c>
      <c r="E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7" t="str">
        <f>_xlfn.XLOOKUP(capturaFlota2019[[#This Row],[Puerto]],'DATOS TABLA FLOTA'!$H$1:$H$21,'DATOS TABLA FLOTA'!$I$1:$I$21)</f>
        <v>San Antonio</v>
      </c>
      <c r="G37" s="3">
        <f>_xlfn.XLOOKUP(capturaFlota2019[[#This Row],[Departamento]],'DATOS TABLA FLOTA'!$O$2:$O$21,'DATOS TABLA FLOTA'!$P$2:$P$21)</f>
        <v>62077</v>
      </c>
      <c r="H37" s="1">
        <v>-4079875</v>
      </c>
      <c r="I37" s="1">
        <f>_xlfn.XLOOKUP(capturaFlota2019[[#This Row],[Latitud]],'DATOS TABLA FLOTA'!$Q$2:$Q$21,'DATOS TABLA FLOTA'!$R$2:$R$21)</f>
        <v>-64883536</v>
      </c>
      <c r="J37" s="2" t="s">
        <v>3055</v>
      </c>
      <c r="K37" t="str">
        <f>VLOOKUP(capturaFlota2019[[#This Row],[Especie]],'DATOS TABLA FLOTA'!$K$1:$M$113,2,FALSE)</f>
        <v>Peces</v>
      </c>
      <c r="L37" t="str">
        <f>_xlfn.XLOOKUP(capturaFlota2019[[#This Row],[Especie]],'DATOS TABLA FLOTA'!$K$1:$K$113,'DATOS TABLA FLOTA'!$M$1:$M$113)</f>
        <v>Merluza hubbsi S41</v>
      </c>
      <c r="M37" s="3">
        <v>15</v>
      </c>
      <c r="N37" s="4">
        <f>VLOOKUP(capturaFlota2019[[#This Row],[Especie]],'DATOS TABLA FLOTA'!$A$1:$B$80,2,FALSE)</f>
        <v>2300</v>
      </c>
      <c r="O37" s="4">
        <f>VLOOKUP(capturaFlota2019[[#This Row],[Especie]],'DATOS TABLA FLOTA'!$A$1:$C$80,3,FALSE)</f>
        <v>36800</v>
      </c>
      <c r="Q37"/>
    </row>
    <row r="38" spans="1:17" x14ac:dyDescent="0.35">
      <c r="A38" s="5">
        <v>43497</v>
      </c>
      <c r="B38" s="2" t="s">
        <v>3053</v>
      </c>
      <c r="C38" s="2" t="s">
        <v>3127</v>
      </c>
      <c r="D38" s="2" t="s">
        <v>3124</v>
      </c>
      <c r="E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8" t="str">
        <f>_xlfn.XLOOKUP(capturaFlota2019[[#This Row],[Puerto]],'DATOS TABLA FLOTA'!$H$1:$H$21,'DATOS TABLA FLOTA'!$I$1:$I$21)</f>
        <v>San Antonio</v>
      </c>
      <c r="G38" s="3">
        <f>_xlfn.XLOOKUP(capturaFlota2019[[#This Row],[Departamento]],'DATOS TABLA FLOTA'!$O$2:$O$21,'DATOS TABLA FLOTA'!$P$2:$P$21)</f>
        <v>62077</v>
      </c>
      <c r="H38" s="1">
        <v>-40725698</v>
      </c>
      <c r="I38" s="1">
        <f>_xlfn.XLOOKUP(capturaFlota2019[[#This Row],[Latitud]],'DATOS TABLA FLOTA'!$Q$2:$Q$21,'DATOS TABLA FLOTA'!$R$2:$R$21)</f>
        <v>-64934194</v>
      </c>
      <c r="J38" s="2" t="s">
        <v>3055</v>
      </c>
      <c r="K38" t="str">
        <f>VLOOKUP(capturaFlota2019[[#This Row],[Especie]],'DATOS TABLA FLOTA'!$K$1:$M$113,2,FALSE)</f>
        <v>Peces</v>
      </c>
      <c r="L38" t="str">
        <f>_xlfn.XLOOKUP(capturaFlota2019[[#This Row],[Especie]],'DATOS TABLA FLOTA'!$K$1:$K$113,'DATOS TABLA FLOTA'!$M$1:$M$113)</f>
        <v>Merluza hubbsi S41</v>
      </c>
      <c r="M38" s="3">
        <v>15</v>
      </c>
      <c r="N38" s="4">
        <f>VLOOKUP(capturaFlota2019[[#This Row],[Especie]],'DATOS TABLA FLOTA'!$A$1:$B$80,2,FALSE)</f>
        <v>2300</v>
      </c>
      <c r="O38" s="4">
        <f>VLOOKUP(capturaFlota2019[[#This Row],[Especie]],'DATOS TABLA FLOTA'!$A$1:$C$80,3,FALSE)</f>
        <v>36800</v>
      </c>
      <c r="Q38"/>
    </row>
    <row r="39" spans="1:17" x14ac:dyDescent="0.35">
      <c r="A39" s="5">
        <v>43525</v>
      </c>
      <c r="B39" s="2" t="s">
        <v>3059</v>
      </c>
      <c r="C39" s="2" t="s">
        <v>3068</v>
      </c>
      <c r="D39" s="2" t="s">
        <v>3043</v>
      </c>
      <c r="E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" t="str">
        <f>_xlfn.XLOOKUP(capturaFlota2019[[#This Row],[Puerto]],'DATOS TABLA FLOTA'!$H$1:$H$21,'DATOS TABLA FLOTA'!$I$1:$I$21)</f>
        <v>General Pueyrredon</v>
      </c>
      <c r="G39" s="3">
        <f>_xlfn.XLOOKUP(capturaFlota2019[[#This Row],[Departamento]],'DATOS TABLA FLOTA'!$O$2:$O$21,'DATOS TABLA FLOTA'!$P$2:$P$21)</f>
        <v>6357</v>
      </c>
      <c r="H39" s="1">
        <v>-3804915</v>
      </c>
      <c r="I39" s="1">
        <f>_xlfn.XLOOKUP(capturaFlota2019[[#This Row],[Latitud]],'DATOS TABLA FLOTA'!$Q$2:$Q$21,'DATOS TABLA FLOTA'!$R$2:$R$21)</f>
        <v>-57536848</v>
      </c>
      <c r="J39" s="2" t="s">
        <v>3085</v>
      </c>
      <c r="K39" t="str">
        <f>VLOOKUP(capturaFlota2019[[#This Row],[Especie]],'DATOS TABLA FLOTA'!$K$1:$M$113,2,FALSE)</f>
        <v>Peces</v>
      </c>
      <c r="L39" t="str">
        <f>_xlfn.XLOOKUP(capturaFlota2019[[#This Row],[Especie]],'DATOS TABLA FLOTA'!$K$1:$K$113,'DATOS TABLA FLOTA'!$M$1:$M$113)</f>
        <v>otras especies</v>
      </c>
      <c r="M39" s="3">
        <v>15</v>
      </c>
      <c r="N39" s="4">
        <f>VLOOKUP(capturaFlota2019[[#This Row],[Especie]],'DATOS TABLA FLOTA'!$A$1:$B$80,2,FALSE)</f>
        <v>1900</v>
      </c>
      <c r="O39" s="4">
        <f>VLOOKUP(capturaFlota2019[[#This Row],[Especie]],'DATOS TABLA FLOTA'!$A$1:$C$80,3,FALSE)</f>
        <v>30400</v>
      </c>
      <c r="Q39"/>
    </row>
    <row r="40" spans="1:17" x14ac:dyDescent="0.35">
      <c r="A40" s="5">
        <v>43556</v>
      </c>
      <c r="B40" s="2" t="s">
        <v>3067</v>
      </c>
      <c r="C40" s="2" t="s">
        <v>3132</v>
      </c>
      <c r="D40" s="2" t="s">
        <v>3133</v>
      </c>
      <c r="E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40" t="str">
        <f>_xlfn.XLOOKUP(capturaFlota2019[[#This Row],[Puerto]],'DATOS TABLA FLOTA'!$H$1:$H$21,'DATOS TABLA FLOTA'!$I$1:$I$21)</f>
        <v>Ushuaia</v>
      </c>
      <c r="G40" s="3">
        <f>_xlfn.XLOOKUP(capturaFlota2019[[#This Row],[Departamento]],'DATOS TABLA FLOTA'!$O$2:$O$21,'DATOS TABLA FLOTA'!$P$2:$P$21)</f>
        <v>94015</v>
      </c>
      <c r="H40" s="1">
        <v>-54808106</v>
      </c>
      <c r="I40" s="1">
        <f>_xlfn.XLOOKUP(capturaFlota2019[[#This Row],[Latitud]],'DATOS TABLA FLOTA'!$Q$2:$Q$21,'DATOS TABLA FLOTA'!$R$2:$R$21)</f>
        <v>-68304301</v>
      </c>
      <c r="J40" s="2" t="s">
        <v>3104</v>
      </c>
      <c r="K40" t="str">
        <f>VLOOKUP(capturaFlota2019[[#This Row],[Especie]],'DATOS TABLA FLOTA'!$K$1:$M$113,2,FALSE)</f>
        <v>Peces</v>
      </c>
      <c r="L40" t="str">
        <f>_xlfn.XLOOKUP(capturaFlota2019[[#This Row],[Especie]],'DATOS TABLA FLOTA'!$K$1:$K$113,'DATOS TABLA FLOTA'!$M$1:$M$113)</f>
        <v>otras especies</v>
      </c>
      <c r="M40" s="3">
        <v>15</v>
      </c>
      <c r="N40" s="4">
        <f>VLOOKUP(capturaFlota2019[[#This Row],[Especie]],'DATOS TABLA FLOTA'!$A$1:$B$80,2,FALSE)</f>
        <v>2800</v>
      </c>
      <c r="O40" s="4">
        <f>VLOOKUP(capturaFlota2019[[#This Row],[Especie]],'DATOS TABLA FLOTA'!$A$1:$C$80,3,FALSE)</f>
        <v>44800</v>
      </c>
      <c r="Q40"/>
    </row>
    <row r="41" spans="1:17" x14ac:dyDescent="0.35">
      <c r="A41" s="5">
        <v>43617</v>
      </c>
      <c r="B41" s="2" t="s">
        <v>3053</v>
      </c>
      <c r="C41" s="2" t="s">
        <v>3123</v>
      </c>
      <c r="D41" s="2" t="s">
        <v>3124</v>
      </c>
      <c r="E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1" t="str">
        <f>_xlfn.XLOOKUP(capturaFlota2019[[#This Row],[Puerto]],'DATOS TABLA FLOTA'!$H$1:$H$21,'DATOS TABLA FLOTA'!$I$1:$I$21)</f>
        <v>San Antonio</v>
      </c>
      <c r="G41" s="3">
        <f>_xlfn.XLOOKUP(capturaFlota2019[[#This Row],[Departamento]],'DATOS TABLA FLOTA'!$O$2:$O$21,'DATOS TABLA FLOTA'!$P$2:$P$21)</f>
        <v>62077</v>
      </c>
      <c r="H41" s="1">
        <v>-4079875</v>
      </c>
      <c r="I41" s="1">
        <f>_xlfn.XLOOKUP(capturaFlota2019[[#This Row],[Latitud]],'DATOS TABLA FLOTA'!$Q$2:$Q$21,'DATOS TABLA FLOTA'!$R$2:$R$21)</f>
        <v>-64883536</v>
      </c>
      <c r="J41" s="2" t="s">
        <v>3055</v>
      </c>
      <c r="K41" t="str">
        <f>VLOOKUP(capturaFlota2019[[#This Row],[Especie]],'DATOS TABLA FLOTA'!$K$1:$M$113,2,FALSE)</f>
        <v>Peces</v>
      </c>
      <c r="L41" t="str">
        <f>_xlfn.XLOOKUP(capturaFlota2019[[#This Row],[Especie]],'DATOS TABLA FLOTA'!$K$1:$K$113,'DATOS TABLA FLOTA'!$M$1:$M$113)</f>
        <v>Merluza hubbsi S41</v>
      </c>
      <c r="M41" s="3">
        <v>15</v>
      </c>
      <c r="N41" s="4">
        <f>VLOOKUP(capturaFlota2019[[#This Row],[Especie]],'DATOS TABLA FLOTA'!$A$1:$B$80,2,FALSE)</f>
        <v>2300</v>
      </c>
      <c r="O41" s="4">
        <f>VLOOKUP(capturaFlota2019[[#This Row],[Especie]],'DATOS TABLA FLOTA'!$A$1:$C$80,3,FALSE)</f>
        <v>36800</v>
      </c>
      <c r="Q41"/>
    </row>
    <row r="42" spans="1:17" x14ac:dyDescent="0.35">
      <c r="A42" s="5">
        <v>43647</v>
      </c>
      <c r="B42" s="2" t="s">
        <v>3041</v>
      </c>
      <c r="C42" s="2" t="s">
        <v>3150</v>
      </c>
      <c r="D42" s="2" t="s">
        <v>3043</v>
      </c>
      <c r="E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" t="str">
        <f>_xlfn.XLOOKUP(capturaFlota2019[[#This Row],[Puerto]],'DATOS TABLA FLOTA'!$H$1:$H$21,'DATOS TABLA FLOTA'!$I$1:$I$21)</f>
        <v>General Lavalle</v>
      </c>
      <c r="G42" s="3">
        <f>_xlfn.XLOOKUP(capturaFlota2019[[#This Row],[Departamento]],'DATOS TABLA FLOTA'!$O$2:$O$21,'DATOS TABLA FLOTA'!$P$2:$P$21)</f>
        <v>6336</v>
      </c>
      <c r="H42" s="1">
        <v>-36398453</v>
      </c>
      <c r="I42" s="1">
        <f>_xlfn.XLOOKUP(capturaFlota2019[[#This Row],[Latitud]],'DATOS TABLA FLOTA'!$Q$2:$Q$21,'DATOS TABLA FLOTA'!$R$2:$R$21)</f>
        <v>-56946467</v>
      </c>
      <c r="J42" s="2" t="s">
        <v>3146</v>
      </c>
      <c r="K42" t="str">
        <f>VLOOKUP(capturaFlota2019[[#This Row],[Especie]],'DATOS TABLA FLOTA'!$K$1:$M$113,2,FALSE)</f>
        <v>Peces</v>
      </c>
      <c r="L42" t="str">
        <f>_xlfn.XLOOKUP(capturaFlota2019[[#This Row],[Especie]],'DATOS TABLA FLOTA'!$K$1:$K$113,'DATOS TABLA FLOTA'!$M$1:$M$113)</f>
        <v>Rayas (sin V. Cost)</v>
      </c>
      <c r="M42" s="3">
        <v>15</v>
      </c>
      <c r="N42" s="4">
        <f>VLOOKUP(capturaFlota2019[[#This Row],[Especie]],'DATOS TABLA FLOTA'!$A$1:$B$80,2,FALSE)</f>
        <v>3280</v>
      </c>
      <c r="O42" s="4">
        <f>VLOOKUP(capturaFlota2019[[#This Row],[Especie]],'DATOS TABLA FLOTA'!$A$1:$C$80,3,FALSE)</f>
        <v>52480</v>
      </c>
      <c r="Q42"/>
    </row>
    <row r="43" spans="1:17" x14ac:dyDescent="0.35">
      <c r="A43" s="5">
        <v>43647</v>
      </c>
      <c r="B43" s="2" t="s">
        <v>3041</v>
      </c>
      <c r="C43" s="2" t="s">
        <v>3107</v>
      </c>
      <c r="D43" s="2" t="s">
        <v>3043</v>
      </c>
      <c r="E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" t="str">
        <f>_xlfn.XLOOKUP(capturaFlota2019[[#This Row],[Puerto]],'DATOS TABLA FLOTA'!$H$1:$H$21,'DATOS TABLA FLOTA'!$I$1:$I$21)</f>
        <v>Necochea</v>
      </c>
      <c r="G43" s="3">
        <f>_xlfn.XLOOKUP(capturaFlota2019[[#This Row],[Departamento]],'DATOS TABLA FLOTA'!$O$2:$O$21,'DATOS TABLA FLOTA'!$P$2:$P$21)</f>
        <v>6581</v>
      </c>
      <c r="H43" s="1">
        <v>-38576184</v>
      </c>
      <c r="I43" s="1">
        <f>_xlfn.XLOOKUP(capturaFlota2019[[#This Row],[Latitud]],'DATOS TABLA FLOTA'!$Q$2:$Q$21,'DATOS TABLA FLOTA'!$R$2:$R$21)</f>
        <v>-58701949</v>
      </c>
      <c r="J43" s="2" t="s">
        <v>3057</v>
      </c>
      <c r="K43" t="str">
        <f>VLOOKUP(capturaFlota2019[[#This Row],[Especie]],'DATOS TABLA FLOTA'!$K$1:$M$113,2,FALSE)</f>
        <v>Peces</v>
      </c>
      <c r="L43" t="str">
        <f>_xlfn.XLOOKUP(capturaFlota2019[[#This Row],[Especie]],'DATOS TABLA FLOTA'!$K$1:$K$113,'DATOS TABLA FLOTA'!$M$1:$M$113)</f>
        <v>Rayas (sin V. Cost)</v>
      </c>
      <c r="M43" s="3">
        <v>15</v>
      </c>
      <c r="N43" s="4">
        <f>VLOOKUP(capturaFlota2019[[#This Row],[Especie]],'DATOS TABLA FLOTA'!$A$1:$B$80,2,FALSE)</f>
        <v>3900</v>
      </c>
      <c r="O43" s="4">
        <f>VLOOKUP(capturaFlota2019[[#This Row],[Especie]],'DATOS TABLA FLOTA'!$A$1:$C$80,3,FALSE)</f>
        <v>62400</v>
      </c>
      <c r="Q43"/>
    </row>
    <row r="44" spans="1:17" x14ac:dyDescent="0.35">
      <c r="A44" s="5">
        <v>43709</v>
      </c>
      <c r="B44" s="2" t="s">
        <v>3041</v>
      </c>
      <c r="C44" s="2" t="s">
        <v>3111</v>
      </c>
      <c r="D44" s="2" t="s">
        <v>3043</v>
      </c>
      <c r="E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" t="str">
        <f>_xlfn.XLOOKUP(capturaFlota2019[[#This Row],[Puerto]],'DATOS TABLA FLOTA'!$H$1:$H$21,'DATOS TABLA FLOTA'!$I$1:$I$21)</f>
        <v>sin especificar</v>
      </c>
      <c r="G44" s="3">
        <f>_xlfn.XLOOKUP(capturaFlota2019[[#This Row],[Departamento]],'DATOS TABLA FLOTA'!$O$2:$O$21,'DATOS TABLA FLOTA'!$P$2:$P$21)</f>
        <v>6999</v>
      </c>
      <c r="I44" s="1">
        <f>_xlfn.XLOOKUP(capturaFlota2019[[#This Row],[Latitud]],'DATOS TABLA FLOTA'!$Q$2:$Q$21,'DATOS TABLA FLOTA'!$R$2:$R$21)</f>
        <v>0</v>
      </c>
      <c r="J44" s="2" t="s">
        <v>3084</v>
      </c>
      <c r="K44" t="str">
        <f>VLOOKUP(capturaFlota2019[[#This Row],[Especie]],'DATOS TABLA FLOTA'!$K$1:$M$113,2,FALSE)</f>
        <v>Peces</v>
      </c>
      <c r="L44" t="str">
        <f>_xlfn.XLOOKUP(capturaFlota2019[[#This Row],[Especie]],'DATOS TABLA FLOTA'!$K$1:$K$113,'DATOS TABLA FLOTA'!$M$1:$M$113)</f>
        <v>otras especies</v>
      </c>
      <c r="M44" s="3">
        <v>15</v>
      </c>
      <c r="N44" s="4">
        <f>VLOOKUP(capturaFlota2019[[#This Row],[Especie]],'DATOS TABLA FLOTA'!$A$1:$B$80,2,FALSE)</f>
        <v>1890</v>
      </c>
      <c r="O44" s="4">
        <f>VLOOKUP(capturaFlota2019[[#This Row],[Especie]],'DATOS TABLA FLOTA'!$A$1:$C$80,3,FALSE)</f>
        <v>30240</v>
      </c>
      <c r="Q44"/>
    </row>
    <row r="45" spans="1:17" x14ac:dyDescent="0.35">
      <c r="A45" s="5">
        <v>43497</v>
      </c>
      <c r="B45" s="2" t="s">
        <v>3041</v>
      </c>
      <c r="C45" s="2" t="s">
        <v>3048</v>
      </c>
      <c r="D45" s="2" t="s">
        <v>3049</v>
      </c>
      <c r="E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5" t="str">
        <f>_xlfn.XLOOKUP(capturaFlota2019[[#This Row],[Puerto]],'DATOS TABLA FLOTA'!$H$1:$H$21,'DATOS TABLA FLOTA'!$I$1:$I$21)</f>
        <v>Deseado</v>
      </c>
      <c r="G45" s="3">
        <f>_xlfn.XLOOKUP(capturaFlota2019[[#This Row],[Departamento]],'DATOS TABLA FLOTA'!$O$2:$O$21,'DATOS TABLA FLOTA'!$P$2:$P$21)</f>
        <v>78014</v>
      </c>
      <c r="H45" s="1">
        <v>-46436049</v>
      </c>
      <c r="I45" s="1">
        <f>_xlfn.XLOOKUP(capturaFlota2019[[#This Row],[Latitud]],'DATOS TABLA FLOTA'!$Q$2:$Q$21,'DATOS TABLA FLOTA'!$R$2:$R$21)</f>
        <v>-67514904</v>
      </c>
      <c r="J45" s="2" t="s">
        <v>3060</v>
      </c>
      <c r="K45" t="str">
        <f>VLOOKUP(capturaFlota2019[[#This Row],[Especie]],'DATOS TABLA FLOTA'!$K$1:$M$113,2,FALSE)</f>
        <v>Peces</v>
      </c>
      <c r="L45" t="str">
        <f>_xlfn.XLOOKUP(capturaFlota2019[[#This Row],[Especie]],'DATOS TABLA FLOTA'!$K$1:$K$113,'DATOS TABLA FLOTA'!$M$1:$M$113)</f>
        <v>otras especies</v>
      </c>
      <c r="M45" s="3">
        <v>16</v>
      </c>
      <c r="N45" s="4">
        <f>VLOOKUP(capturaFlota2019[[#This Row],[Especie]],'DATOS TABLA FLOTA'!$A$1:$B$80,2,FALSE)</f>
        <v>2910</v>
      </c>
      <c r="O45" s="4">
        <f>VLOOKUP(capturaFlota2019[[#This Row],[Especie]],'DATOS TABLA FLOTA'!$A$1:$C$80,3,FALSE)</f>
        <v>46560</v>
      </c>
      <c r="Q45"/>
    </row>
    <row r="46" spans="1:17" x14ac:dyDescent="0.35">
      <c r="A46" s="5">
        <v>43678</v>
      </c>
      <c r="B46" s="2" t="s">
        <v>3047</v>
      </c>
      <c r="C46" s="2" t="s">
        <v>3068</v>
      </c>
      <c r="D46" s="2" t="s">
        <v>3043</v>
      </c>
      <c r="E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" t="str">
        <f>_xlfn.XLOOKUP(capturaFlota2019[[#This Row],[Puerto]],'DATOS TABLA FLOTA'!$H$1:$H$21,'DATOS TABLA FLOTA'!$I$1:$I$21)</f>
        <v>General Pueyrredon</v>
      </c>
      <c r="G46" s="3">
        <f>_xlfn.XLOOKUP(capturaFlota2019[[#This Row],[Departamento]],'DATOS TABLA FLOTA'!$O$2:$O$21,'DATOS TABLA FLOTA'!$P$2:$P$21)</f>
        <v>6357</v>
      </c>
      <c r="H46" s="1">
        <v>-3804915</v>
      </c>
      <c r="I46" s="1">
        <f>_xlfn.XLOOKUP(capturaFlota2019[[#This Row],[Latitud]],'DATOS TABLA FLOTA'!$Q$2:$Q$21,'DATOS TABLA FLOTA'!$R$2:$R$21)</f>
        <v>-57536848</v>
      </c>
      <c r="J46" s="2" t="s">
        <v>3052</v>
      </c>
      <c r="K46" t="str">
        <f>VLOOKUP(capturaFlota2019[[#This Row],[Especie]],'DATOS TABLA FLOTA'!$K$1:$M$113,2,FALSE)</f>
        <v>Moluscos</v>
      </c>
      <c r="L46" t="str">
        <f>_xlfn.XLOOKUP(capturaFlota2019[[#This Row],[Especie]],'DATOS TABLA FLOTA'!$K$1:$K$113,'DATOS TABLA FLOTA'!$M$1:$M$113)</f>
        <v>Calamar Illex</v>
      </c>
      <c r="M46" s="3">
        <v>16</v>
      </c>
      <c r="N46" s="4">
        <f>VLOOKUP(capturaFlota2019[[#This Row],[Especie]],'DATOS TABLA FLOTA'!$A$1:$B$80,2,FALSE)</f>
        <v>3299</v>
      </c>
      <c r="O46" s="4">
        <f>VLOOKUP(capturaFlota2019[[#This Row],[Especie]],'DATOS TABLA FLOTA'!$A$1:$C$80,3,FALSE)</f>
        <v>52784</v>
      </c>
      <c r="Q46"/>
    </row>
    <row r="47" spans="1:17" x14ac:dyDescent="0.35">
      <c r="A47" s="5">
        <v>43709</v>
      </c>
      <c r="B47" s="2" t="s">
        <v>3059</v>
      </c>
      <c r="C47" s="2" t="s">
        <v>3117</v>
      </c>
      <c r="D47" s="2" t="s">
        <v>3062</v>
      </c>
      <c r="E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7" t="str">
        <f>_xlfn.XLOOKUP(capturaFlota2019[[#This Row],[Puerto]],'DATOS TABLA FLOTA'!$H$1:$H$21,'DATOS TABLA FLOTA'!$I$1:$I$21)</f>
        <v>Biedma</v>
      </c>
      <c r="G47" s="3">
        <f>_xlfn.XLOOKUP(capturaFlota2019[[#This Row],[Departamento]],'DATOS TABLA FLOTA'!$O$2:$O$21,'DATOS TABLA FLOTA'!$P$2:$P$21)</f>
        <v>26007</v>
      </c>
      <c r="H47" s="1">
        <v>-42723398</v>
      </c>
      <c r="I47" s="1">
        <f>_xlfn.XLOOKUP(capturaFlota2019[[#This Row],[Latitud]],'DATOS TABLA FLOTA'!$Q$2:$Q$21,'DATOS TABLA FLOTA'!$R$2:$R$21)</f>
        <v>-6503362</v>
      </c>
      <c r="J47" s="2" t="s">
        <v>3055</v>
      </c>
      <c r="K47" t="str">
        <f>VLOOKUP(capturaFlota2019[[#This Row],[Especie]],'DATOS TABLA FLOTA'!$K$1:$M$113,2,FALSE)</f>
        <v>Peces</v>
      </c>
      <c r="L47" t="str">
        <f>_xlfn.XLOOKUP(capturaFlota2019[[#This Row],[Especie]],'DATOS TABLA FLOTA'!$K$1:$K$113,'DATOS TABLA FLOTA'!$M$1:$M$113)</f>
        <v>Merluza hubbsi S41</v>
      </c>
      <c r="M47" s="3">
        <v>16</v>
      </c>
      <c r="N47" s="4">
        <f>VLOOKUP(capturaFlota2019[[#This Row],[Especie]],'DATOS TABLA FLOTA'!$A$1:$B$80,2,FALSE)</f>
        <v>2300</v>
      </c>
      <c r="O47" s="4">
        <f>VLOOKUP(capturaFlota2019[[#This Row],[Especie]],'DATOS TABLA FLOTA'!$A$1:$C$80,3,FALSE)</f>
        <v>36800</v>
      </c>
      <c r="Q47"/>
    </row>
    <row r="48" spans="1:17" x14ac:dyDescent="0.35">
      <c r="A48" s="5">
        <v>43739</v>
      </c>
      <c r="B48" s="2" t="s">
        <v>3053</v>
      </c>
      <c r="C48" s="2" t="s">
        <v>3127</v>
      </c>
      <c r="D48" s="2" t="s">
        <v>3124</v>
      </c>
      <c r="E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8" t="str">
        <f>_xlfn.XLOOKUP(capturaFlota2019[[#This Row],[Puerto]],'DATOS TABLA FLOTA'!$H$1:$H$21,'DATOS TABLA FLOTA'!$I$1:$I$21)</f>
        <v>San Antonio</v>
      </c>
      <c r="G48" s="3">
        <f>_xlfn.XLOOKUP(capturaFlota2019[[#This Row],[Departamento]],'DATOS TABLA FLOTA'!$O$2:$O$21,'DATOS TABLA FLOTA'!$P$2:$P$21)</f>
        <v>62077</v>
      </c>
      <c r="H48" s="1">
        <v>-40725698</v>
      </c>
      <c r="I48" s="1">
        <f>_xlfn.XLOOKUP(capturaFlota2019[[#This Row],[Latitud]],'DATOS TABLA FLOTA'!$Q$2:$Q$21,'DATOS TABLA FLOTA'!$R$2:$R$21)</f>
        <v>-64934194</v>
      </c>
      <c r="J48" s="2" t="s">
        <v>3085</v>
      </c>
      <c r="K48" t="str">
        <f>VLOOKUP(capturaFlota2019[[#This Row],[Especie]],'DATOS TABLA FLOTA'!$K$1:$M$113,2,FALSE)</f>
        <v>Peces</v>
      </c>
      <c r="L48" t="str">
        <f>_xlfn.XLOOKUP(capturaFlota2019[[#This Row],[Especie]],'DATOS TABLA FLOTA'!$K$1:$K$113,'DATOS TABLA FLOTA'!$M$1:$M$113)</f>
        <v>otras especies</v>
      </c>
      <c r="M48" s="3">
        <v>16</v>
      </c>
      <c r="N48" s="4">
        <f>VLOOKUP(capturaFlota2019[[#This Row],[Especie]],'DATOS TABLA FLOTA'!$A$1:$B$80,2,FALSE)</f>
        <v>1900</v>
      </c>
      <c r="O48" s="4">
        <f>VLOOKUP(capturaFlota2019[[#This Row],[Especie]],'DATOS TABLA FLOTA'!$A$1:$C$80,3,FALSE)</f>
        <v>30400</v>
      </c>
      <c r="Q48"/>
    </row>
    <row r="49" spans="1:17" x14ac:dyDescent="0.35">
      <c r="A49" s="5">
        <v>43739</v>
      </c>
      <c r="B49" s="2" t="s">
        <v>3067</v>
      </c>
      <c r="C49" s="2" t="s">
        <v>3132</v>
      </c>
      <c r="D49" s="2" t="s">
        <v>3133</v>
      </c>
      <c r="E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49" t="str">
        <f>_xlfn.XLOOKUP(capturaFlota2019[[#This Row],[Puerto]],'DATOS TABLA FLOTA'!$H$1:$H$21,'DATOS TABLA FLOTA'!$I$1:$I$21)</f>
        <v>Ushuaia</v>
      </c>
      <c r="G49" s="3">
        <f>_xlfn.XLOOKUP(capturaFlota2019[[#This Row],[Departamento]],'DATOS TABLA FLOTA'!$O$2:$O$21,'DATOS TABLA FLOTA'!$P$2:$P$21)</f>
        <v>94015</v>
      </c>
      <c r="H49" s="1">
        <v>-54808106</v>
      </c>
      <c r="I49" s="1">
        <f>_xlfn.XLOOKUP(capturaFlota2019[[#This Row],[Latitud]],'DATOS TABLA FLOTA'!$Q$2:$Q$21,'DATOS TABLA FLOTA'!$R$2:$R$21)</f>
        <v>-68304301</v>
      </c>
      <c r="J49" s="2" t="s">
        <v>3065</v>
      </c>
      <c r="K49" t="str">
        <f>VLOOKUP(capturaFlota2019[[#This Row],[Especie]],'DATOS TABLA FLOTA'!$K$1:$M$113,2,FALSE)</f>
        <v>Peces</v>
      </c>
      <c r="L49" t="str">
        <f>_xlfn.XLOOKUP(capturaFlota2019[[#This Row],[Especie]],'DATOS TABLA FLOTA'!$K$1:$K$113,'DATOS TABLA FLOTA'!$M$1:$M$113)</f>
        <v>Abadejo</v>
      </c>
      <c r="M49" s="3">
        <v>16</v>
      </c>
      <c r="N49" s="4">
        <f>VLOOKUP(capturaFlota2019[[#This Row],[Especie]],'DATOS TABLA FLOTA'!$A$1:$B$80,2,FALSE)</f>
        <v>2000</v>
      </c>
      <c r="O49" s="4">
        <f>VLOOKUP(capturaFlota2019[[#This Row],[Especie]],'DATOS TABLA FLOTA'!$A$1:$C$80,3,FALSE)</f>
        <v>32000</v>
      </c>
      <c r="Q49"/>
    </row>
    <row r="50" spans="1:17" x14ac:dyDescent="0.35">
      <c r="A50" s="5">
        <v>43525</v>
      </c>
      <c r="B50" s="2" t="s">
        <v>3059</v>
      </c>
      <c r="C50" s="2" t="s">
        <v>3048</v>
      </c>
      <c r="D50" s="2" t="s">
        <v>3049</v>
      </c>
      <c r="E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50" t="str">
        <f>_xlfn.XLOOKUP(capturaFlota2019[[#This Row],[Puerto]],'DATOS TABLA FLOTA'!$H$1:$H$21,'DATOS TABLA FLOTA'!$I$1:$I$21)</f>
        <v>Deseado</v>
      </c>
      <c r="G50" s="3">
        <f>_xlfn.XLOOKUP(capturaFlota2019[[#This Row],[Departamento]],'DATOS TABLA FLOTA'!$O$2:$O$21,'DATOS TABLA FLOTA'!$P$2:$P$21)</f>
        <v>78014</v>
      </c>
      <c r="H50" s="1">
        <v>-46436049</v>
      </c>
      <c r="I50" s="1">
        <f>_xlfn.XLOOKUP(capturaFlota2019[[#This Row],[Latitud]],'DATOS TABLA FLOTA'!$Q$2:$Q$21,'DATOS TABLA FLOTA'!$R$2:$R$21)</f>
        <v>-67514904</v>
      </c>
      <c r="J50" s="2" t="s">
        <v>3060</v>
      </c>
      <c r="K50" t="str">
        <f>VLOOKUP(capturaFlota2019[[#This Row],[Especie]],'DATOS TABLA FLOTA'!$K$1:$M$113,2,FALSE)</f>
        <v>Peces</v>
      </c>
      <c r="L50" t="str">
        <f>_xlfn.XLOOKUP(capturaFlota2019[[#This Row],[Especie]],'DATOS TABLA FLOTA'!$K$1:$K$113,'DATOS TABLA FLOTA'!$M$1:$M$113)</f>
        <v>otras especies</v>
      </c>
      <c r="M50" s="3">
        <v>17</v>
      </c>
      <c r="N50" s="4">
        <f>VLOOKUP(capturaFlota2019[[#This Row],[Especie]],'DATOS TABLA FLOTA'!$A$1:$B$80,2,FALSE)</f>
        <v>2910</v>
      </c>
      <c r="O50" s="4">
        <f>VLOOKUP(capturaFlota2019[[#This Row],[Especie]],'DATOS TABLA FLOTA'!$A$1:$C$80,3,FALSE)</f>
        <v>46560</v>
      </c>
      <c r="Q50"/>
    </row>
    <row r="51" spans="1:17" x14ac:dyDescent="0.35">
      <c r="A51" s="5">
        <v>43586</v>
      </c>
      <c r="B51" s="2" t="s">
        <v>3041</v>
      </c>
      <c r="C51" s="2" t="s">
        <v>3127</v>
      </c>
      <c r="D51" s="2" t="s">
        <v>3124</v>
      </c>
      <c r="E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" t="str">
        <f>_xlfn.XLOOKUP(capturaFlota2019[[#This Row],[Puerto]],'DATOS TABLA FLOTA'!$H$1:$H$21,'DATOS TABLA FLOTA'!$I$1:$I$21)</f>
        <v>San Antonio</v>
      </c>
      <c r="G51" s="3">
        <f>_xlfn.XLOOKUP(capturaFlota2019[[#This Row],[Departamento]],'DATOS TABLA FLOTA'!$O$2:$O$21,'DATOS TABLA FLOTA'!$P$2:$P$21)</f>
        <v>62077</v>
      </c>
      <c r="H51" s="1">
        <v>-40725698</v>
      </c>
      <c r="I51" s="1">
        <f>_xlfn.XLOOKUP(capturaFlota2019[[#This Row],[Latitud]],'DATOS TABLA FLOTA'!$Q$2:$Q$21,'DATOS TABLA FLOTA'!$R$2:$R$21)</f>
        <v>-64934194</v>
      </c>
      <c r="J51" s="2" t="s">
        <v>3164</v>
      </c>
      <c r="K51" t="str">
        <f>VLOOKUP(capturaFlota2019[[#This Row],[Especie]],'DATOS TABLA FLOTA'!$K$1:$M$113,2,FALSE)</f>
        <v>Peces</v>
      </c>
      <c r="L51" t="str">
        <f>_xlfn.XLOOKUP(capturaFlota2019[[#This Row],[Especie]],'DATOS TABLA FLOTA'!$K$1:$K$113,'DATOS TABLA FLOTA'!$M$1:$M$113)</f>
        <v>Rayas (sin V. Cost)</v>
      </c>
      <c r="M51" s="3">
        <v>18</v>
      </c>
      <c r="N51" s="4">
        <f>VLOOKUP(capturaFlota2019[[#This Row],[Especie]],'DATOS TABLA FLOTA'!$A$1:$B$80,2,FALSE)</f>
        <v>3120</v>
      </c>
      <c r="O51" s="4">
        <f>VLOOKUP(capturaFlota2019[[#This Row],[Especie]],'DATOS TABLA FLOTA'!$A$1:$C$80,3,FALSE)</f>
        <v>49920</v>
      </c>
      <c r="Q51"/>
    </row>
    <row r="52" spans="1:17" x14ac:dyDescent="0.35">
      <c r="A52" s="5">
        <v>43617</v>
      </c>
      <c r="B52" s="2" t="s">
        <v>3053</v>
      </c>
      <c r="C52" s="2" t="s">
        <v>3150</v>
      </c>
      <c r="D52" s="2" t="s">
        <v>3043</v>
      </c>
      <c r="E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" t="str">
        <f>_xlfn.XLOOKUP(capturaFlota2019[[#This Row],[Puerto]],'DATOS TABLA FLOTA'!$H$1:$H$21,'DATOS TABLA FLOTA'!$I$1:$I$21)</f>
        <v>General Lavalle</v>
      </c>
      <c r="G52" s="3">
        <f>_xlfn.XLOOKUP(capturaFlota2019[[#This Row],[Departamento]],'DATOS TABLA FLOTA'!$O$2:$O$21,'DATOS TABLA FLOTA'!$P$2:$P$21)</f>
        <v>6336</v>
      </c>
      <c r="H52" s="1">
        <v>-36398453</v>
      </c>
      <c r="I52" s="1">
        <f>_xlfn.XLOOKUP(capturaFlota2019[[#This Row],[Latitud]],'DATOS TABLA FLOTA'!$Q$2:$Q$21,'DATOS TABLA FLOTA'!$R$2:$R$21)</f>
        <v>-56946467</v>
      </c>
      <c r="J52" s="2" t="s">
        <v>3079</v>
      </c>
      <c r="K52" t="str">
        <f>VLOOKUP(capturaFlota2019[[#This Row],[Especie]],'DATOS TABLA FLOTA'!$K$1:$M$113,2,FALSE)</f>
        <v>Peces</v>
      </c>
      <c r="L52" t="str">
        <f>_xlfn.XLOOKUP(capturaFlota2019[[#This Row],[Especie]],'DATOS TABLA FLOTA'!$K$1:$K$113,'DATOS TABLA FLOTA'!$M$1:$M$113)</f>
        <v>otras especies</v>
      </c>
      <c r="M52" s="3">
        <v>18</v>
      </c>
      <c r="N52" s="4">
        <f>VLOOKUP(capturaFlota2019[[#This Row],[Especie]],'DATOS TABLA FLOTA'!$A$1:$B$80,2,FALSE)</f>
        <v>2100</v>
      </c>
      <c r="O52" s="4">
        <f>VLOOKUP(capturaFlota2019[[#This Row],[Especie]],'DATOS TABLA FLOTA'!$A$1:$C$80,3,FALSE)</f>
        <v>33600</v>
      </c>
      <c r="Q52"/>
    </row>
    <row r="53" spans="1:17" x14ac:dyDescent="0.35">
      <c r="A53" s="5">
        <v>43586</v>
      </c>
      <c r="B53" s="2" t="s">
        <v>3067</v>
      </c>
      <c r="C53" s="2" t="s">
        <v>3068</v>
      </c>
      <c r="D53" s="2" t="s">
        <v>3043</v>
      </c>
      <c r="E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" t="str">
        <f>_xlfn.XLOOKUP(capturaFlota2019[[#This Row],[Puerto]],'DATOS TABLA FLOTA'!$H$1:$H$21,'DATOS TABLA FLOTA'!$I$1:$I$21)</f>
        <v>General Pueyrredon</v>
      </c>
      <c r="G53" s="3">
        <f>_xlfn.XLOOKUP(capturaFlota2019[[#This Row],[Departamento]],'DATOS TABLA FLOTA'!$O$2:$O$21,'DATOS TABLA FLOTA'!$P$2:$P$21)</f>
        <v>6357</v>
      </c>
      <c r="H53" s="1">
        <v>-3804915</v>
      </c>
      <c r="I53" s="1">
        <f>_xlfn.XLOOKUP(capturaFlota2019[[#This Row],[Latitud]],'DATOS TABLA FLOTA'!$Q$2:$Q$21,'DATOS TABLA FLOTA'!$R$2:$R$21)</f>
        <v>-57536848</v>
      </c>
      <c r="J53" s="2" t="s">
        <v>3052</v>
      </c>
      <c r="K53" t="str">
        <f>VLOOKUP(capturaFlota2019[[#This Row],[Especie]],'DATOS TABLA FLOTA'!$K$1:$M$113,2,FALSE)</f>
        <v>Moluscos</v>
      </c>
      <c r="L53" t="str">
        <f>_xlfn.XLOOKUP(capturaFlota2019[[#This Row],[Especie]],'DATOS TABLA FLOTA'!$K$1:$K$113,'DATOS TABLA FLOTA'!$M$1:$M$113)</f>
        <v>Calamar Illex</v>
      </c>
      <c r="M53" s="3">
        <v>20</v>
      </c>
      <c r="N53" s="4">
        <f>VLOOKUP(capturaFlota2019[[#This Row],[Especie]],'DATOS TABLA FLOTA'!$A$1:$B$80,2,FALSE)</f>
        <v>3299</v>
      </c>
      <c r="O53" s="4">
        <f>VLOOKUP(capturaFlota2019[[#This Row],[Especie]],'DATOS TABLA FLOTA'!$A$1:$C$80,3,FALSE)</f>
        <v>52784</v>
      </c>
      <c r="Q53"/>
    </row>
    <row r="54" spans="1:17" x14ac:dyDescent="0.35">
      <c r="A54" s="5">
        <v>43586</v>
      </c>
      <c r="B54" s="2" t="s">
        <v>3067</v>
      </c>
      <c r="C54" s="2" t="s">
        <v>3068</v>
      </c>
      <c r="D54" s="2" t="s">
        <v>3043</v>
      </c>
      <c r="E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" t="str">
        <f>_xlfn.XLOOKUP(capturaFlota2019[[#This Row],[Puerto]],'DATOS TABLA FLOTA'!$H$1:$H$21,'DATOS TABLA FLOTA'!$I$1:$I$21)</f>
        <v>General Pueyrredon</v>
      </c>
      <c r="G54" s="3">
        <f>_xlfn.XLOOKUP(capturaFlota2019[[#This Row],[Departamento]],'DATOS TABLA FLOTA'!$O$2:$O$21,'DATOS TABLA FLOTA'!$P$2:$P$21)</f>
        <v>6357</v>
      </c>
      <c r="H54" s="1">
        <v>-3804915</v>
      </c>
      <c r="I54" s="1">
        <f>_xlfn.XLOOKUP(capturaFlota2019[[#This Row],[Latitud]],'DATOS TABLA FLOTA'!$Q$2:$Q$21,'DATOS TABLA FLOTA'!$R$2:$R$21)</f>
        <v>-57536848</v>
      </c>
      <c r="J54" s="2" t="s">
        <v>3076</v>
      </c>
      <c r="K54" t="str">
        <f>VLOOKUP(capturaFlota2019[[#This Row],[Especie]],'DATOS TABLA FLOTA'!$K$1:$M$113,2,FALSE)</f>
        <v>Peces</v>
      </c>
      <c r="L54" t="str">
        <f>_xlfn.XLOOKUP(capturaFlota2019[[#This Row],[Especie]],'DATOS TABLA FLOTA'!$K$1:$K$113,'DATOS TABLA FLOTA'!$M$1:$M$113)</f>
        <v>otras especies</v>
      </c>
      <c r="M54" s="3">
        <v>20</v>
      </c>
      <c r="N54" s="4">
        <f>VLOOKUP(capturaFlota2019[[#This Row],[Especie]],'DATOS TABLA FLOTA'!$A$1:$B$80,2,FALSE)</f>
        <v>2900</v>
      </c>
      <c r="O54" s="4">
        <f>VLOOKUP(capturaFlota2019[[#This Row],[Especie]],'DATOS TABLA FLOTA'!$A$1:$C$80,3,FALSE)</f>
        <v>46400</v>
      </c>
      <c r="Q54"/>
    </row>
    <row r="55" spans="1:17" x14ac:dyDescent="0.35">
      <c r="A55" s="5">
        <v>43586</v>
      </c>
      <c r="B55" s="2" t="s">
        <v>3067</v>
      </c>
      <c r="C55" s="2" t="s">
        <v>3068</v>
      </c>
      <c r="D55" s="2" t="s">
        <v>3043</v>
      </c>
      <c r="E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" t="str">
        <f>_xlfn.XLOOKUP(capturaFlota2019[[#This Row],[Puerto]],'DATOS TABLA FLOTA'!$H$1:$H$21,'DATOS TABLA FLOTA'!$I$1:$I$21)</f>
        <v>General Pueyrredon</v>
      </c>
      <c r="G55" s="3">
        <f>_xlfn.XLOOKUP(capturaFlota2019[[#This Row],[Departamento]],'DATOS TABLA FLOTA'!$O$2:$O$21,'DATOS TABLA FLOTA'!$P$2:$P$21)</f>
        <v>6357</v>
      </c>
      <c r="H55" s="1">
        <v>-3804915</v>
      </c>
      <c r="I55" s="1">
        <f>_xlfn.XLOOKUP(capturaFlota2019[[#This Row],[Latitud]],'DATOS TABLA FLOTA'!$Q$2:$Q$21,'DATOS TABLA FLOTA'!$R$2:$R$21)</f>
        <v>-57536848</v>
      </c>
      <c r="J55" s="2" t="s">
        <v>3066</v>
      </c>
      <c r="K55" t="str">
        <f>VLOOKUP(capturaFlota2019[[#This Row],[Especie]],'DATOS TABLA FLOTA'!$K$1:$M$113,2,FALSE)</f>
        <v>Peces</v>
      </c>
      <c r="L55" t="str">
        <f>_xlfn.XLOOKUP(capturaFlota2019[[#This Row],[Especie]],'DATOS TABLA FLOTA'!$K$1:$K$113,'DATOS TABLA FLOTA'!$M$1:$M$113)</f>
        <v>otras especies</v>
      </c>
      <c r="M55" s="3">
        <v>20</v>
      </c>
      <c r="N55" s="4">
        <f>VLOOKUP(capturaFlota2019[[#This Row],[Especie]],'DATOS TABLA FLOTA'!$A$1:$B$80,2,FALSE)</f>
        <v>2200</v>
      </c>
      <c r="O55" s="4">
        <f>VLOOKUP(capturaFlota2019[[#This Row],[Especie]],'DATOS TABLA FLOTA'!$A$1:$C$80,3,FALSE)</f>
        <v>35200</v>
      </c>
      <c r="Q55"/>
    </row>
    <row r="56" spans="1:17" x14ac:dyDescent="0.35">
      <c r="A56" s="5">
        <v>43586</v>
      </c>
      <c r="B56" s="2" t="s">
        <v>3067</v>
      </c>
      <c r="C56" s="2" t="s">
        <v>3068</v>
      </c>
      <c r="D56" s="2" t="s">
        <v>3043</v>
      </c>
      <c r="E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" t="str">
        <f>_xlfn.XLOOKUP(capturaFlota2019[[#This Row],[Puerto]],'DATOS TABLA FLOTA'!$H$1:$H$21,'DATOS TABLA FLOTA'!$I$1:$I$21)</f>
        <v>General Pueyrredon</v>
      </c>
      <c r="G56" s="3">
        <f>_xlfn.XLOOKUP(capturaFlota2019[[#This Row],[Departamento]],'DATOS TABLA FLOTA'!$O$2:$O$21,'DATOS TABLA FLOTA'!$P$2:$P$21)</f>
        <v>6357</v>
      </c>
      <c r="H56" s="1">
        <v>-3804915</v>
      </c>
      <c r="I56" s="1">
        <f>_xlfn.XLOOKUP(capturaFlota2019[[#This Row],[Latitud]],'DATOS TABLA FLOTA'!$Q$2:$Q$21,'DATOS TABLA FLOTA'!$R$2:$R$21)</f>
        <v>-57536848</v>
      </c>
      <c r="J56" s="2" t="s">
        <v>3057</v>
      </c>
      <c r="K56" t="str">
        <f>VLOOKUP(capturaFlota2019[[#This Row],[Especie]],'DATOS TABLA FLOTA'!$K$1:$M$113,2,FALSE)</f>
        <v>Peces</v>
      </c>
      <c r="L56" t="str">
        <f>_xlfn.XLOOKUP(capturaFlota2019[[#This Row],[Especie]],'DATOS TABLA FLOTA'!$K$1:$K$113,'DATOS TABLA FLOTA'!$M$1:$M$113)</f>
        <v>Rayas (sin V. Cost)</v>
      </c>
      <c r="M56" s="3">
        <v>20</v>
      </c>
      <c r="N56" s="4">
        <f>VLOOKUP(capturaFlota2019[[#This Row],[Especie]],'DATOS TABLA FLOTA'!$A$1:$B$80,2,FALSE)</f>
        <v>3900</v>
      </c>
      <c r="O56" s="4">
        <f>VLOOKUP(capturaFlota2019[[#This Row],[Especie]],'DATOS TABLA FLOTA'!$A$1:$C$80,3,FALSE)</f>
        <v>62400</v>
      </c>
      <c r="Q56"/>
    </row>
    <row r="57" spans="1:17" x14ac:dyDescent="0.35">
      <c r="A57" s="5">
        <v>43586</v>
      </c>
      <c r="B57" s="2" t="s">
        <v>3067</v>
      </c>
      <c r="C57" s="2" t="s">
        <v>3068</v>
      </c>
      <c r="D57" s="2" t="s">
        <v>3043</v>
      </c>
      <c r="E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" t="str">
        <f>_xlfn.XLOOKUP(capturaFlota2019[[#This Row],[Puerto]],'DATOS TABLA FLOTA'!$H$1:$H$21,'DATOS TABLA FLOTA'!$I$1:$I$21)</f>
        <v>General Pueyrredon</v>
      </c>
      <c r="G57" s="3">
        <f>_xlfn.XLOOKUP(capturaFlota2019[[#This Row],[Departamento]],'DATOS TABLA FLOTA'!$O$2:$O$21,'DATOS TABLA FLOTA'!$P$2:$P$21)</f>
        <v>6357</v>
      </c>
      <c r="H57" s="1">
        <v>-3804915</v>
      </c>
      <c r="I57" s="1">
        <f>_xlfn.XLOOKUP(capturaFlota2019[[#This Row],[Latitud]],'DATOS TABLA FLOTA'!$Q$2:$Q$21,'DATOS TABLA FLOTA'!$R$2:$R$21)</f>
        <v>-57536848</v>
      </c>
      <c r="J57" s="2" t="s">
        <v>3095</v>
      </c>
      <c r="K57" t="str">
        <f>VLOOKUP(capturaFlota2019[[#This Row],[Especie]],'DATOS TABLA FLOTA'!$K$1:$M$113,2,FALSE)</f>
        <v>Peces</v>
      </c>
      <c r="L57" t="str">
        <f>_xlfn.XLOOKUP(capturaFlota2019[[#This Row],[Especie]],'DATOS TABLA FLOTA'!$K$1:$K$113,'DATOS TABLA FLOTA'!$M$1:$M$113)</f>
        <v>otras especies</v>
      </c>
      <c r="M57" s="3">
        <v>20</v>
      </c>
      <c r="N57" s="4">
        <f>VLOOKUP(capturaFlota2019[[#This Row],[Especie]],'DATOS TABLA FLOTA'!$A$1:$B$80,2,FALSE)</f>
        <v>1980</v>
      </c>
      <c r="O57" s="4">
        <f>VLOOKUP(capturaFlota2019[[#This Row],[Especie]],'DATOS TABLA FLOTA'!$A$1:$C$80,3,FALSE)</f>
        <v>31680</v>
      </c>
      <c r="Q57"/>
    </row>
    <row r="58" spans="1:17" x14ac:dyDescent="0.35">
      <c r="A58" s="5">
        <v>43586</v>
      </c>
      <c r="B58" s="2" t="s">
        <v>3041</v>
      </c>
      <c r="C58" s="2" t="s">
        <v>3107</v>
      </c>
      <c r="D58" s="2" t="s">
        <v>3043</v>
      </c>
      <c r="E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8" t="str">
        <f>_xlfn.XLOOKUP(capturaFlota2019[[#This Row],[Puerto]],'DATOS TABLA FLOTA'!$H$1:$H$21,'DATOS TABLA FLOTA'!$I$1:$I$21)</f>
        <v>Necochea</v>
      </c>
      <c r="G58" s="3">
        <f>_xlfn.XLOOKUP(capturaFlota2019[[#This Row],[Departamento]],'DATOS TABLA FLOTA'!$O$2:$O$21,'DATOS TABLA FLOTA'!$P$2:$P$21)</f>
        <v>6581</v>
      </c>
      <c r="H58" s="1">
        <v>-38576184</v>
      </c>
      <c r="I58" s="1">
        <f>_xlfn.XLOOKUP(capturaFlota2019[[#This Row],[Latitud]],'DATOS TABLA FLOTA'!$Q$2:$Q$21,'DATOS TABLA FLOTA'!$R$2:$R$21)</f>
        <v>-58701949</v>
      </c>
      <c r="J58" s="2" t="s">
        <v>3084</v>
      </c>
      <c r="K58" t="str">
        <f>VLOOKUP(capturaFlota2019[[#This Row],[Especie]],'DATOS TABLA FLOTA'!$K$1:$M$113,2,FALSE)</f>
        <v>Peces</v>
      </c>
      <c r="L58" t="str">
        <f>_xlfn.XLOOKUP(capturaFlota2019[[#This Row],[Especie]],'DATOS TABLA FLOTA'!$K$1:$K$113,'DATOS TABLA FLOTA'!$M$1:$M$113)</f>
        <v>otras especies</v>
      </c>
      <c r="M58" s="3">
        <v>20</v>
      </c>
      <c r="N58" s="4">
        <f>VLOOKUP(capturaFlota2019[[#This Row],[Especie]],'DATOS TABLA FLOTA'!$A$1:$B$80,2,FALSE)</f>
        <v>1890</v>
      </c>
      <c r="O58" s="4">
        <f>VLOOKUP(capturaFlota2019[[#This Row],[Especie]],'DATOS TABLA FLOTA'!$A$1:$C$80,3,FALSE)</f>
        <v>30240</v>
      </c>
      <c r="Q58"/>
    </row>
    <row r="59" spans="1:17" x14ac:dyDescent="0.35">
      <c r="A59" s="5">
        <v>43586</v>
      </c>
      <c r="B59" s="2" t="s">
        <v>3041</v>
      </c>
      <c r="C59" s="2" t="s">
        <v>3107</v>
      </c>
      <c r="D59" s="2" t="s">
        <v>3043</v>
      </c>
      <c r="E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" t="str">
        <f>_xlfn.XLOOKUP(capturaFlota2019[[#This Row],[Puerto]],'DATOS TABLA FLOTA'!$H$1:$H$21,'DATOS TABLA FLOTA'!$I$1:$I$21)</f>
        <v>Necochea</v>
      </c>
      <c r="G59" s="3">
        <f>_xlfn.XLOOKUP(capturaFlota2019[[#This Row],[Departamento]],'DATOS TABLA FLOTA'!$O$2:$O$21,'DATOS TABLA FLOTA'!$P$2:$P$21)</f>
        <v>6581</v>
      </c>
      <c r="H59" s="1">
        <v>-38576184</v>
      </c>
      <c r="I59" s="1">
        <f>_xlfn.XLOOKUP(capturaFlota2019[[#This Row],[Latitud]],'DATOS TABLA FLOTA'!$Q$2:$Q$21,'DATOS TABLA FLOTA'!$R$2:$R$21)</f>
        <v>-58701949</v>
      </c>
      <c r="J59" s="2" t="s">
        <v>3087</v>
      </c>
      <c r="K59" t="str">
        <f>VLOOKUP(capturaFlota2019[[#This Row],[Especie]],'DATOS TABLA FLOTA'!$K$1:$M$113,2,FALSE)</f>
        <v>Peces</v>
      </c>
      <c r="L59" t="str">
        <f>_xlfn.XLOOKUP(capturaFlota2019[[#This Row],[Especie]],'DATOS TABLA FLOTA'!$K$1:$K$113,'DATOS TABLA FLOTA'!$M$1:$M$113)</f>
        <v>otras especies</v>
      </c>
      <c r="M59" s="3">
        <v>20</v>
      </c>
      <c r="N59" s="4">
        <f>VLOOKUP(capturaFlota2019[[#This Row],[Especie]],'DATOS TABLA FLOTA'!$A$1:$B$80,2,FALSE)</f>
        <v>2500</v>
      </c>
      <c r="O59" s="4">
        <f>VLOOKUP(capturaFlota2019[[#This Row],[Especie]],'DATOS TABLA FLOTA'!$A$1:$C$80,3,FALSE)</f>
        <v>40000</v>
      </c>
      <c r="Q59"/>
    </row>
    <row r="60" spans="1:17" x14ac:dyDescent="0.35">
      <c r="A60" s="5">
        <v>43586</v>
      </c>
      <c r="B60" s="2" t="s">
        <v>3041</v>
      </c>
      <c r="C60" s="2" t="s">
        <v>3107</v>
      </c>
      <c r="D60" s="2" t="s">
        <v>3043</v>
      </c>
      <c r="E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" t="str">
        <f>_xlfn.XLOOKUP(capturaFlota2019[[#This Row],[Puerto]],'DATOS TABLA FLOTA'!$H$1:$H$21,'DATOS TABLA FLOTA'!$I$1:$I$21)</f>
        <v>Necochea</v>
      </c>
      <c r="G60" s="3">
        <f>_xlfn.XLOOKUP(capturaFlota2019[[#This Row],[Departamento]],'DATOS TABLA FLOTA'!$O$2:$O$21,'DATOS TABLA FLOTA'!$P$2:$P$21)</f>
        <v>6581</v>
      </c>
      <c r="H60" s="1">
        <v>-38576184</v>
      </c>
      <c r="I60" s="1">
        <f>_xlfn.XLOOKUP(capturaFlota2019[[#This Row],[Latitud]],'DATOS TABLA FLOTA'!$Q$2:$Q$21,'DATOS TABLA FLOTA'!$R$2:$R$21)</f>
        <v>-58701949</v>
      </c>
      <c r="J60" s="2" t="s">
        <v>3090</v>
      </c>
      <c r="K60" t="str">
        <f>VLOOKUP(capturaFlota2019[[#This Row],[Especie]],'DATOS TABLA FLOTA'!$K$1:$M$113,2,FALSE)</f>
        <v>Peces</v>
      </c>
      <c r="L60" t="str">
        <f>_xlfn.XLOOKUP(capturaFlota2019[[#This Row],[Especie]],'DATOS TABLA FLOTA'!$K$1:$K$113,'DATOS TABLA FLOTA'!$M$1:$M$113)</f>
        <v>otras especies</v>
      </c>
      <c r="M60" s="3">
        <v>20</v>
      </c>
      <c r="N60" s="4">
        <f>VLOOKUP(capturaFlota2019[[#This Row],[Especie]],'DATOS TABLA FLOTA'!$A$1:$B$80,2,FALSE)</f>
        <v>2200</v>
      </c>
      <c r="O60" s="4">
        <f>VLOOKUP(capturaFlota2019[[#This Row],[Especie]],'DATOS TABLA FLOTA'!$A$1:$C$80,3,FALSE)</f>
        <v>35200</v>
      </c>
      <c r="Q60"/>
    </row>
    <row r="61" spans="1:17" x14ac:dyDescent="0.35">
      <c r="A61" s="5">
        <v>43586</v>
      </c>
      <c r="B61" s="2" t="s">
        <v>3041</v>
      </c>
      <c r="C61" s="2" t="s">
        <v>3107</v>
      </c>
      <c r="D61" s="2" t="s">
        <v>3043</v>
      </c>
      <c r="E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" t="str">
        <f>_xlfn.XLOOKUP(capturaFlota2019[[#This Row],[Puerto]],'DATOS TABLA FLOTA'!$H$1:$H$21,'DATOS TABLA FLOTA'!$I$1:$I$21)</f>
        <v>Necochea</v>
      </c>
      <c r="G61" s="3">
        <f>_xlfn.XLOOKUP(capturaFlota2019[[#This Row],[Departamento]],'DATOS TABLA FLOTA'!$O$2:$O$21,'DATOS TABLA FLOTA'!$P$2:$P$21)</f>
        <v>6581</v>
      </c>
      <c r="H61" s="1">
        <v>-38576184</v>
      </c>
      <c r="I61" s="1">
        <f>_xlfn.XLOOKUP(capturaFlota2019[[#This Row],[Latitud]],'DATOS TABLA FLOTA'!$Q$2:$Q$21,'DATOS TABLA FLOTA'!$R$2:$R$21)</f>
        <v>-58701949</v>
      </c>
      <c r="J61" s="2" t="s">
        <v>3094</v>
      </c>
      <c r="K61" t="str">
        <f>VLOOKUP(capturaFlota2019[[#This Row],[Especie]],'DATOS TABLA FLOTA'!$K$1:$M$113,2,FALSE)</f>
        <v>Peces</v>
      </c>
      <c r="L61" t="str">
        <f>_xlfn.XLOOKUP(capturaFlota2019[[#This Row],[Especie]],'DATOS TABLA FLOTA'!$K$1:$K$113,'DATOS TABLA FLOTA'!$M$1:$M$113)</f>
        <v>otras especies</v>
      </c>
      <c r="M61" s="3">
        <v>20</v>
      </c>
      <c r="N61" s="4">
        <f>VLOOKUP(capturaFlota2019[[#This Row],[Especie]],'DATOS TABLA FLOTA'!$A$1:$B$80,2,FALSE)</f>
        <v>2180</v>
      </c>
      <c r="O61" s="4">
        <f>VLOOKUP(capturaFlota2019[[#This Row],[Especie]],'DATOS TABLA FLOTA'!$A$1:$C$80,3,FALSE)</f>
        <v>34880</v>
      </c>
      <c r="Q61"/>
    </row>
    <row r="62" spans="1:17" x14ac:dyDescent="0.35">
      <c r="A62" s="5">
        <v>43647</v>
      </c>
      <c r="B62" s="2" t="s">
        <v>3041</v>
      </c>
      <c r="C62" s="2" t="s">
        <v>3150</v>
      </c>
      <c r="D62" s="2" t="s">
        <v>3043</v>
      </c>
      <c r="E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" t="str">
        <f>_xlfn.XLOOKUP(capturaFlota2019[[#This Row],[Puerto]],'DATOS TABLA FLOTA'!$H$1:$H$21,'DATOS TABLA FLOTA'!$I$1:$I$21)</f>
        <v>General Lavalle</v>
      </c>
      <c r="G62" s="3">
        <f>_xlfn.XLOOKUP(capturaFlota2019[[#This Row],[Departamento]],'DATOS TABLA FLOTA'!$O$2:$O$21,'DATOS TABLA FLOTA'!$P$2:$P$21)</f>
        <v>6336</v>
      </c>
      <c r="H62" s="1">
        <v>-36398453</v>
      </c>
      <c r="I62" s="1">
        <f>_xlfn.XLOOKUP(capturaFlota2019[[#This Row],[Latitud]],'DATOS TABLA FLOTA'!$Q$2:$Q$21,'DATOS TABLA FLOTA'!$R$2:$R$21)</f>
        <v>-56946467</v>
      </c>
      <c r="J62" s="2" t="s">
        <v>3094</v>
      </c>
      <c r="K62" t="str">
        <f>VLOOKUP(capturaFlota2019[[#This Row],[Especie]],'DATOS TABLA FLOTA'!$K$1:$M$113,2,FALSE)</f>
        <v>Peces</v>
      </c>
      <c r="L62" t="str">
        <f>_xlfn.XLOOKUP(capturaFlota2019[[#This Row],[Especie]],'DATOS TABLA FLOTA'!$K$1:$K$113,'DATOS TABLA FLOTA'!$M$1:$M$113)</f>
        <v>otras especies</v>
      </c>
      <c r="M62" s="3">
        <v>20</v>
      </c>
      <c r="N62" s="4">
        <f>VLOOKUP(capturaFlota2019[[#This Row],[Especie]],'DATOS TABLA FLOTA'!$A$1:$B$80,2,FALSE)</f>
        <v>2180</v>
      </c>
      <c r="O62" s="4">
        <f>VLOOKUP(capturaFlota2019[[#This Row],[Especie]],'DATOS TABLA FLOTA'!$A$1:$C$80,3,FALSE)</f>
        <v>34880</v>
      </c>
      <c r="Q62"/>
    </row>
    <row r="63" spans="1:17" x14ac:dyDescent="0.35">
      <c r="A63" s="5">
        <v>43647</v>
      </c>
      <c r="B63" s="2" t="s">
        <v>3041</v>
      </c>
      <c r="C63" s="2" t="s">
        <v>3107</v>
      </c>
      <c r="D63" s="2" t="s">
        <v>3043</v>
      </c>
      <c r="E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" t="str">
        <f>_xlfn.XLOOKUP(capturaFlota2019[[#This Row],[Puerto]],'DATOS TABLA FLOTA'!$H$1:$H$21,'DATOS TABLA FLOTA'!$I$1:$I$21)</f>
        <v>Necochea</v>
      </c>
      <c r="G63" s="3">
        <f>_xlfn.XLOOKUP(capturaFlota2019[[#This Row],[Departamento]],'DATOS TABLA FLOTA'!$O$2:$O$21,'DATOS TABLA FLOTA'!$P$2:$P$21)</f>
        <v>6581</v>
      </c>
      <c r="H63" s="1">
        <v>-38576184</v>
      </c>
      <c r="I63" s="1">
        <f>_xlfn.XLOOKUP(capturaFlota2019[[#This Row],[Latitud]],'DATOS TABLA FLOTA'!$Q$2:$Q$21,'DATOS TABLA FLOTA'!$R$2:$R$21)</f>
        <v>-58701949</v>
      </c>
      <c r="J63" s="2" t="s">
        <v>3060</v>
      </c>
      <c r="K63" t="str">
        <f>VLOOKUP(capturaFlota2019[[#This Row],[Especie]],'DATOS TABLA FLOTA'!$K$1:$M$113,2,FALSE)</f>
        <v>Peces</v>
      </c>
      <c r="L63" t="str">
        <f>_xlfn.XLOOKUP(capturaFlota2019[[#This Row],[Especie]],'DATOS TABLA FLOTA'!$K$1:$K$113,'DATOS TABLA FLOTA'!$M$1:$M$113)</f>
        <v>otras especies</v>
      </c>
      <c r="M63" s="3">
        <v>20</v>
      </c>
      <c r="N63" s="4">
        <f>VLOOKUP(capturaFlota2019[[#This Row],[Especie]],'DATOS TABLA FLOTA'!$A$1:$B$80,2,FALSE)</f>
        <v>2910</v>
      </c>
      <c r="O63" s="4">
        <f>VLOOKUP(capturaFlota2019[[#This Row],[Especie]],'DATOS TABLA FLOTA'!$A$1:$C$80,3,FALSE)</f>
        <v>46560</v>
      </c>
      <c r="Q63"/>
    </row>
    <row r="64" spans="1:17" x14ac:dyDescent="0.35">
      <c r="A64" s="5">
        <v>43647</v>
      </c>
      <c r="B64" s="2" t="s">
        <v>3047</v>
      </c>
      <c r="C64" s="2" t="s">
        <v>3111</v>
      </c>
      <c r="D64" s="2" t="s">
        <v>3043</v>
      </c>
      <c r="E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" t="str">
        <f>_xlfn.XLOOKUP(capturaFlota2019[[#This Row],[Puerto]],'DATOS TABLA FLOTA'!$H$1:$H$21,'DATOS TABLA FLOTA'!$I$1:$I$21)</f>
        <v>sin especificar</v>
      </c>
      <c r="G64" s="3">
        <f>_xlfn.XLOOKUP(capturaFlota2019[[#This Row],[Departamento]],'DATOS TABLA FLOTA'!$O$2:$O$21,'DATOS TABLA FLOTA'!$P$2:$P$21)</f>
        <v>6999</v>
      </c>
      <c r="I64" s="1">
        <f>_xlfn.XLOOKUP(capturaFlota2019[[#This Row],[Latitud]],'DATOS TABLA FLOTA'!$Q$2:$Q$21,'DATOS TABLA FLOTA'!$R$2:$R$21)</f>
        <v>0</v>
      </c>
      <c r="J64" s="2" t="s">
        <v>3052</v>
      </c>
      <c r="K64" t="str">
        <f>VLOOKUP(capturaFlota2019[[#This Row],[Especie]],'DATOS TABLA FLOTA'!$K$1:$M$113,2,FALSE)</f>
        <v>Moluscos</v>
      </c>
      <c r="L64" t="str">
        <f>_xlfn.XLOOKUP(capturaFlota2019[[#This Row],[Especie]],'DATOS TABLA FLOTA'!$K$1:$K$113,'DATOS TABLA FLOTA'!$M$1:$M$113)</f>
        <v>Calamar Illex</v>
      </c>
      <c r="M64" s="3">
        <v>20</v>
      </c>
      <c r="N64" s="4">
        <f>VLOOKUP(capturaFlota2019[[#This Row],[Especie]],'DATOS TABLA FLOTA'!$A$1:$B$80,2,FALSE)</f>
        <v>3299</v>
      </c>
      <c r="O64" s="4">
        <f>VLOOKUP(capturaFlota2019[[#This Row],[Especie]],'DATOS TABLA FLOTA'!$A$1:$C$80,3,FALSE)</f>
        <v>52784</v>
      </c>
      <c r="Q64"/>
    </row>
    <row r="65" spans="1:17" x14ac:dyDescent="0.35">
      <c r="A65" s="5">
        <v>43678</v>
      </c>
      <c r="B65" s="2" t="s">
        <v>3041</v>
      </c>
      <c r="C65" s="2" t="s">
        <v>3048</v>
      </c>
      <c r="D65" s="2" t="s">
        <v>3049</v>
      </c>
      <c r="E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65" t="str">
        <f>_xlfn.XLOOKUP(capturaFlota2019[[#This Row],[Puerto]],'DATOS TABLA FLOTA'!$H$1:$H$21,'DATOS TABLA FLOTA'!$I$1:$I$21)</f>
        <v>Deseado</v>
      </c>
      <c r="G65" s="3">
        <f>_xlfn.XLOOKUP(capturaFlota2019[[#This Row],[Departamento]],'DATOS TABLA FLOTA'!$O$2:$O$21,'DATOS TABLA FLOTA'!$P$2:$P$21)</f>
        <v>78014</v>
      </c>
      <c r="H65" s="1">
        <v>-46436049</v>
      </c>
      <c r="I65" s="1">
        <f>_xlfn.XLOOKUP(capturaFlota2019[[#This Row],[Latitud]],'DATOS TABLA FLOTA'!$Q$2:$Q$21,'DATOS TABLA FLOTA'!$R$2:$R$21)</f>
        <v>-67514904</v>
      </c>
      <c r="J65" s="2" t="s">
        <v>3055</v>
      </c>
      <c r="K65" t="str">
        <f>VLOOKUP(capturaFlota2019[[#This Row],[Especie]],'DATOS TABLA FLOTA'!$K$1:$M$113,2,FALSE)</f>
        <v>Peces</v>
      </c>
      <c r="L65" t="str">
        <f>_xlfn.XLOOKUP(capturaFlota2019[[#This Row],[Especie]],'DATOS TABLA FLOTA'!$K$1:$K$113,'DATOS TABLA FLOTA'!$M$1:$M$113)</f>
        <v>Merluza hubbsi S41</v>
      </c>
      <c r="M65" s="3">
        <v>20</v>
      </c>
      <c r="N65" s="4">
        <f>VLOOKUP(capturaFlota2019[[#This Row],[Especie]],'DATOS TABLA FLOTA'!$A$1:$B$80,2,FALSE)</f>
        <v>2300</v>
      </c>
      <c r="O65" s="4">
        <f>VLOOKUP(capturaFlota2019[[#This Row],[Especie]],'DATOS TABLA FLOTA'!$A$1:$C$80,3,FALSE)</f>
        <v>36800</v>
      </c>
      <c r="Q65"/>
    </row>
    <row r="66" spans="1:17" x14ac:dyDescent="0.35">
      <c r="A66" s="5">
        <v>43678</v>
      </c>
      <c r="B66" s="2" t="s">
        <v>3067</v>
      </c>
      <c r="C66" s="2" t="s">
        <v>3068</v>
      </c>
      <c r="D66" s="2" t="s">
        <v>3043</v>
      </c>
      <c r="E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" t="str">
        <f>_xlfn.XLOOKUP(capturaFlota2019[[#This Row],[Puerto]],'DATOS TABLA FLOTA'!$H$1:$H$21,'DATOS TABLA FLOTA'!$I$1:$I$21)</f>
        <v>General Pueyrredon</v>
      </c>
      <c r="G66" s="3">
        <f>_xlfn.XLOOKUP(capturaFlota2019[[#This Row],[Departamento]],'DATOS TABLA FLOTA'!$O$2:$O$21,'DATOS TABLA FLOTA'!$P$2:$P$21)</f>
        <v>6357</v>
      </c>
      <c r="H66" s="1">
        <v>-3804915</v>
      </c>
      <c r="I66" s="1">
        <f>_xlfn.XLOOKUP(capturaFlota2019[[#This Row],[Latitud]],'DATOS TABLA FLOTA'!$Q$2:$Q$21,'DATOS TABLA FLOTA'!$R$2:$R$21)</f>
        <v>-57536848</v>
      </c>
      <c r="J66" s="2" t="s">
        <v>3079</v>
      </c>
      <c r="K66" t="str">
        <f>VLOOKUP(capturaFlota2019[[#This Row],[Especie]],'DATOS TABLA FLOTA'!$K$1:$M$113,2,FALSE)</f>
        <v>Peces</v>
      </c>
      <c r="L66" t="str">
        <f>_xlfn.XLOOKUP(capturaFlota2019[[#This Row],[Especie]],'DATOS TABLA FLOTA'!$K$1:$K$113,'DATOS TABLA FLOTA'!$M$1:$M$113)</f>
        <v>otras especies</v>
      </c>
      <c r="M66" s="3">
        <v>20</v>
      </c>
      <c r="N66" s="4">
        <f>VLOOKUP(capturaFlota2019[[#This Row],[Especie]],'DATOS TABLA FLOTA'!$A$1:$B$80,2,FALSE)</f>
        <v>2100</v>
      </c>
      <c r="O66" s="4">
        <f>VLOOKUP(capturaFlota2019[[#This Row],[Especie]],'DATOS TABLA FLOTA'!$A$1:$C$80,3,FALSE)</f>
        <v>33600</v>
      </c>
      <c r="Q66"/>
    </row>
    <row r="67" spans="1:17" x14ac:dyDescent="0.35">
      <c r="A67" s="5">
        <v>43678</v>
      </c>
      <c r="B67" s="2" t="s">
        <v>3067</v>
      </c>
      <c r="C67" s="2" t="s">
        <v>3068</v>
      </c>
      <c r="D67" s="2" t="s">
        <v>3043</v>
      </c>
      <c r="E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" t="str">
        <f>_xlfn.XLOOKUP(capturaFlota2019[[#This Row],[Puerto]],'DATOS TABLA FLOTA'!$H$1:$H$21,'DATOS TABLA FLOTA'!$I$1:$I$21)</f>
        <v>General Pueyrredon</v>
      </c>
      <c r="G67" s="3">
        <f>_xlfn.XLOOKUP(capturaFlota2019[[#This Row],[Departamento]],'DATOS TABLA FLOTA'!$O$2:$O$21,'DATOS TABLA FLOTA'!$P$2:$P$21)</f>
        <v>6357</v>
      </c>
      <c r="H67" s="1">
        <v>-3804915</v>
      </c>
      <c r="I67" s="1">
        <f>_xlfn.XLOOKUP(capturaFlota2019[[#This Row],[Latitud]],'DATOS TABLA FLOTA'!$Q$2:$Q$21,'DATOS TABLA FLOTA'!$R$2:$R$21)</f>
        <v>-57536848</v>
      </c>
      <c r="J67" s="2" t="s">
        <v>3134</v>
      </c>
      <c r="K67" t="str">
        <f>VLOOKUP(capturaFlota2019[[#This Row],[Especie]],'DATOS TABLA FLOTA'!$K$1:$M$113,2,FALSE)</f>
        <v>Peces</v>
      </c>
      <c r="L67" t="str">
        <f>_xlfn.XLOOKUP(capturaFlota2019[[#This Row],[Especie]],'DATOS TABLA FLOTA'!$K$1:$K$113,'DATOS TABLA FLOTA'!$M$1:$M$113)</f>
        <v>otras especies</v>
      </c>
      <c r="M67" s="3">
        <v>20</v>
      </c>
      <c r="N67" s="4">
        <f>VLOOKUP(capturaFlota2019[[#This Row],[Especie]],'DATOS TABLA FLOTA'!$A$1:$B$80,2,FALSE)</f>
        <v>2500</v>
      </c>
      <c r="O67" s="4">
        <f>VLOOKUP(capturaFlota2019[[#This Row],[Especie]],'DATOS TABLA FLOTA'!$A$1:$C$80,3,FALSE)</f>
        <v>40000</v>
      </c>
      <c r="Q67"/>
    </row>
    <row r="68" spans="1:17" x14ac:dyDescent="0.35">
      <c r="A68" s="5">
        <v>43739</v>
      </c>
      <c r="B68" s="2" t="s">
        <v>3041</v>
      </c>
      <c r="C68" s="2" t="s">
        <v>3150</v>
      </c>
      <c r="D68" s="2" t="s">
        <v>3043</v>
      </c>
      <c r="E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" t="str">
        <f>_xlfn.XLOOKUP(capturaFlota2019[[#This Row],[Puerto]],'DATOS TABLA FLOTA'!$H$1:$H$21,'DATOS TABLA FLOTA'!$I$1:$I$21)</f>
        <v>General Lavalle</v>
      </c>
      <c r="G68" s="3">
        <f>_xlfn.XLOOKUP(capturaFlota2019[[#This Row],[Departamento]],'DATOS TABLA FLOTA'!$O$2:$O$21,'DATOS TABLA FLOTA'!$P$2:$P$21)</f>
        <v>6336</v>
      </c>
      <c r="H68" s="1">
        <v>-36398453</v>
      </c>
      <c r="I68" s="1">
        <f>_xlfn.XLOOKUP(capturaFlota2019[[#This Row],[Latitud]],'DATOS TABLA FLOTA'!$Q$2:$Q$21,'DATOS TABLA FLOTA'!$R$2:$R$21)</f>
        <v>-56946467</v>
      </c>
      <c r="J68" s="2" t="s">
        <v>3161</v>
      </c>
      <c r="K68" t="str">
        <f>VLOOKUP(capturaFlota2019[[#This Row],[Especie]],'DATOS TABLA FLOTA'!$K$1:$M$113,2,FALSE)</f>
        <v>Peces</v>
      </c>
      <c r="L68" t="str">
        <f>_xlfn.XLOOKUP(capturaFlota2019[[#This Row],[Especie]],'DATOS TABLA FLOTA'!$K$1:$K$113,'DATOS TABLA FLOTA'!$M$1:$M$113)</f>
        <v>Variado costero</v>
      </c>
      <c r="M68" s="3">
        <v>21</v>
      </c>
      <c r="N68" s="4">
        <f>VLOOKUP(capturaFlota2019[[#This Row],[Especie]],'DATOS TABLA FLOTA'!$A$1:$B$80,2,FALSE)</f>
        <v>2000</v>
      </c>
      <c r="O68" s="4">
        <f>VLOOKUP(capturaFlota2019[[#This Row],[Especie]],'DATOS TABLA FLOTA'!$A$1:$C$80,3,FALSE)</f>
        <v>32000</v>
      </c>
      <c r="Q68"/>
    </row>
    <row r="69" spans="1:17" x14ac:dyDescent="0.35">
      <c r="A69" s="5">
        <v>43466</v>
      </c>
      <c r="B69" s="2" t="s">
        <v>3059</v>
      </c>
      <c r="C69" s="2" t="s">
        <v>3068</v>
      </c>
      <c r="D69" s="2" t="s">
        <v>3043</v>
      </c>
      <c r="E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" t="str">
        <f>_xlfn.XLOOKUP(capturaFlota2019[[#This Row],[Puerto]],'DATOS TABLA FLOTA'!$H$1:$H$21,'DATOS TABLA FLOTA'!$I$1:$I$21)</f>
        <v>General Pueyrredon</v>
      </c>
      <c r="G69" s="3">
        <f>_xlfn.XLOOKUP(capturaFlota2019[[#This Row],[Departamento]],'DATOS TABLA FLOTA'!$O$2:$O$21,'DATOS TABLA FLOTA'!$P$2:$P$21)</f>
        <v>6357</v>
      </c>
      <c r="H69" s="1">
        <v>-3804915</v>
      </c>
      <c r="I69" s="1">
        <f>_xlfn.XLOOKUP(capturaFlota2019[[#This Row],[Latitud]],'DATOS TABLA FLOTA'!$Q$2:$Q$21,'DATOS TABLA FLOTA'!$R$2:$R$21)</f>
        <v>-57536848</v>
      </c>
      <c r="J69" s="2" t="s">
        <v>3085</v>
      </c>
      <c r="K69" t="str">
        <f>VLOOKUP(capturaFlota2019[[#This Row],[Especie]],'DATOS TABLA FLOTA'!$K$1:$M$113,2,FALSE)</f>
        <v>Peces</v>
      </c>
      <c r="L69" t="str">
        <f>_xlfn.XLOOKUP(capturaFlota2019[[#This Row],[Especie]],'DATOS TABLA FLOTA'!$K$1:$K$113,'DATOS TABLA FLOTA'!$M$1:$M$113)</f>
        <v>otras especies</v>
      </c>
      <c r="M69" s="3">
        <v>22</v>
      </c>
      <c r="N69" s="4">
        <f>VLOOKUP(capturaFlota2019[[#This Row],[Especie]],'DATOS TABLA FLOTA'!$A$1:$B$80,2,FALSE)</f>
        <v>1900</v>
      </c>
      <c r="O69" s="4">
        <f>VLOOKUP(capturaFlota2019[[#This Row],[Especie]],'DATOS TABLA FLOTA'!$A$1:$C$80,3,FALSE)</f>
        <v>30400</v>
      </c>
      <c r="Q69"/>
    </row>
    <row r="70" spans="1:17" x14ac:dyDescent="0.35">
      <c r="A70" s="5">
        <v>43709</v>
      </c>
      <c r="B70" s="2" t="s">
        <v>3053</v>
      </c>
      <c r="C70" s="2" t="s">
        <v>3148</v>
      </c>
      <c r="D70" s="2" t="s">
        <v>3062</v>
      </c>
      <c r="E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0" t="str">
        <f>_xlfn.XLOOKUP(capturaFlota2019[[#This Row],[Puerto]],'DATOS TABLA FLOTA'!$H$1:$H$21,'DATOS TABLA FLOTA'!$I$1:$I$21)</f>
        <v>Florentino Ameghino</v>
      </c>
      <c r="G70" s="3">
        <f>_xlfn.XLOOKUP(capturaFlota2019[[#This Row],[Departamento]],'DATOS TABLA FLOTA'!$O$2:$O$21,'DATOS TABLA FLOTA'!$P$2:$P$21)</f>
        <v>26028</v>
      </c>
      <c r="H70" s="1">
        <v>-44798941</v>
      </c>
      <c r="I70" s="1">
        <f>_xlfn.XLOOKUP(capturaFlota2019[[#This Row],[Latitud]],'DATOS TABLA FLOTA'!$Q$2:$Q$21,'DATOS TABLA FLOTA'!$R$2:$R$21)</f>
        <v>-65709705</v>
      </c>
      <c r="J70" s="2" t="s">
        <v>3101</v>
      </c>
      <c r="K70" t="str">
        <f>VLOOKUP(capturaFlota2019[[#This Row],[Especie]],'DATOS TABLA FLOTA'!$K$1:$M$113,2,FALSE)</f>
        <v>Crustáceos</v>
      </c>
      <c r="L70" t="str">
        <f>_xlfn.XLOOKUP(capturaFlota2019[[#This Row],[Especie]],'DATOS TABLA FLOTA'!$K$1:$K$113,'DATOS TABLA FLOTA'!$M$1:$M$113)</f>
        <v>Langostino</v>
      </c>
      <c r="M70" s="3">
        <v>22</v>
      </c>
      <c r="N70" s="4">
        <f>VLOOKUP(capturaFlota2019[[#This Row],[Especie]],'DATOS TABLA FLOTA'!$A$1:$B$80,2,FALSE)</f>
        <v>3000</v>
      </c>
      <c r="O70" s="4">
        <f>VLOOKUP(capturaFlota2019[[#This Row],[Especie]],'DATOS TABLA FLOTA'!$A$1:$C$80,3,FALSE)</f>
        <v>48000</v>
      </c>
      <c r="Q70"/>
    </row>
    <row r="71" spans="1:17" x14ac:dyDescent="0.35">
      <c r="A71" s="5">
        <v>43586</v>
      </c>
      <c r="B71" s="2" t="s">
        <v>3053</v>
      </c>
      <c r="C71" s="2" t="s">
        <v>3068</v>
      </c>
      <c r="D71" s="2" t="s">
        <v>3043</v>
      </c>
      <c r="E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" t="str">
        <f>_xlfn.XLOOKUP(capturaFlota2019[[#This Row],[Puerto]],'DATOS TABLA FLOTA'!$H$1:$H$21,'DATOS TABLA FLOTA'!$I$1:$I$21)</f>
        <v>General Pueyrredon</v>
      </c>
      <c r="G71" s="3">
        <f>_xlfn.XLOOKUP(capturaFlota2019[[#This Row],[Departamento]],'DATOS TABLA FLOTA'!$O$2:$O$21,'DATOS TABLA FLOTA'!$P$2:$P$21)</f>
        <v>6357</v>
      </c>
      <c r="H71" s="1">
        <v>-3804915</v>
      </c>
      <c r="I71" s="1">
        <f>_xlfn.XLOOKUP(capturaFlota2019[[#This Row],[Latitud]],'DATOS TABLA FLOTA'!$Q$2:$Q$21,'DATOS TABLA FLOTA'!$R$2:$R$21)</f>
        <v>-57536848</v>
      </c>
      <c r="J71" s="2" t="s">
        <v>3119</v>
      </c>
      <c r="K71" t="str">
        <f>VLOOKUP(capturaFlota2019[[#This Row],[Especie]],'DATOS TABLA FLOTA'!$K$1:$M$113,2,FALSE)</f>
        <v>Peces</v>
      </c>
      <c r="L71" t="str">
        <f>_xlfn.XLOOKUP(capturaFlota2019[[#This Row],[Especie]],'DATOS TABLA FLOTA'!$K$1:$K$113,'DATOS TABLA FLOTA'!$M$1:$M$113)</f>
        <v>otras especies</v>
      </c>
      <c r="M71" s="3">
        <v>23</v>
      </c>
      <c r="N71" s="4">
        <f>VLOOKUP(capturaFlota2019[[#This Row],[Especie]],'DATOS TABLA FLOTA'!$A$1:$B$80,2,FALSE)</f>
        <v>2900</v>
      </c>
      <c r="O71" s="4">
        <f>VLOOKUP(capturaFlota2019[[#This Row],[Especie]],'DATOS TABLA FLOTA'!$A$1:$C$80,3,FALSE)</f>
        <v>46400</v>
      </c>
      <c r="Q71"/>
    </row>
    <row r="72" spans="1:17" x14ac:dyDescent="0.35">
      <c r="A72" s="5">
        <v>43466</v>
      </c>
      <c r="B72" s="2" t="s">
        <v>3041</v>
      </c>
      <c r="C72" s="2" t="s">
        <v>3127</v>
      </c>
      <c r="D72" s="2" t="s">
        <v>3124</v>
      </c>
      <c r="E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2" t="str">
        <f>_xlfn.XLOOKUP(capturaFlota2019[[#This Row],[Puerto]],'DATOS TABLA FLOTA'!$H$1:$H$21,'DATOS TABLA FLOTA'!$I$1:$I$21)</f>
        <v>San Antonio</v>
      </c>
      <c r="G72" s="3">
        <f>_xlfn.XLOOKUP(capturaFlota2019[[#This Row],[Departamento]],'DATOS TABLA FLOTA'!$O$2:$O$21,'DATOS TABLA FLOTA'!$P$2:$P$21)</f>
        <v>62077</v>
      </c>
      <c r="H72" s="1">
        <v>-40725698</v>
      </c>
      <c r="I72" s="1">
        <f>_xlfn.XLOOKUP(capturaFlota2019[[#This Row],[Latitud]],'DATOS TABLA FLOTA'!$Q$2:$Q$21,'DATOS TABLA FLOTA'!$R$2:$R$21)</f>
        <v>-64934194</v>
      </c>
      <c r="J72" s="2" t="s">
        <v>3060</v>
      </c>
      <c r="K72" t="str">
        <f>VLOOKUP(capturaFlota2019[[#This Row],[Especie]],'DATOS TABLA FLOTA'!$K$1:$M$113,2,FALSE)</f>
        <v>Peces</v>
      </c>
      <c r="L72" t="str">
        <f>_xlfn.XLOOKUP(capturaFlota2019[[#This Row],[Especie]],'DATOS TABLA FLOTA'!$K$1:$K$113,'DATOS TABLA FLOTA'!$M$1:$M$113)</f>
        <v>otras especies</v>
      </c>
      <c r="M72" s="3">
        <v>24</v>
      </c>
      <c r="N72" s="4">
        <f>VLOOKUP(capturaFlota2019[[#This Row],[Especie]],'DATOS TABLA FLOTA'!$A$1:$B$80,2,FALSE)</f>
        <v>2910</v>
      </c>
      <c r="O72" s="4">
        <f>VLOOKUP(capturaFlota2019[[#This Row],[Especie]],'DATOS TABLA FLOTA'!$A$1:$C$80,3,FALSE)</f>
        <v>46560</v>
      </c>
      <c r="Q72"/>
    </row>
    <row r="73" spans="1:17" x14ac:dyDescent="0.35">
      <c r="A73" s="5">
        <v>43617</v>
      </c>
      <c r="B73" s="2" t="s">
        <v>3053</v>
      </c>
      <c r="C73" s="2" t="s">
        <v>3148</v>
      </c>
      <c r="D73" s="2" t="s">
        <v>3062</v>
      </c>
      <c r="E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3" t="str">
        <f>_xlfn.XLOOKUP(capturaFlota2019[[#This Row],[Puerto]],'DATOS TABLA FLOTA'!$H$1:$H$21,'DATOS TABLA FLOTA'!$I$1:$I$21)</f>
        <v>Florentino Ameghino</v>
      </c>
      <c r="G73" s="3">
        <f>_xlfn.XLOOKUP(capturaFlota2019[[#This Row],[Departamento]],'DATOS TABLA FLOTA'!$O$2:$O$21,'DATOS TABLA FLOTA'!$P$2:$P$21)</f>
        <v>26028</v>
      </c>
      <c r="H73" s="1">
        <v>-44798941</v>
      </c>
      <c r="I73" s="1">
        <f>_xlfn.XLOOKUP(capturaFlota2019[[#This Row],[Latitud]],'DATOS TABLA FLOTA'!$Q$2:$Q$21,'DATOS TABLA FLOTA'!$R$2:$R$21)</f>
        <v>-65709705</v>
      </c>
      <c r="J73" s="2" t="s">
        <v>3101</v>
      </c>
      <c r="K73" t="str">
        <f>VLOOKUP(capturaFlota2019[[#This Row],[Especie]],'DATOS TABLA FLOTA'!$K$1:$M$113,2,FALSE)</f>
        <v>Crustáceos</v>
      </c>
      <c r="L73" t="str">
        <f>_xlfn.XLOOKUP(capturaFlota2019[[#This Row],[Especie]],'DATOS TABLA FLOTA'!$K$1:$K$113,'DATOS TABLA FLOTA'!$M$1:$M$113)</f>
        <v>Langostino</v>
      </c>
      <c r="M73" s="3">
        <v>24</v>
      </c>
      <c r="N73" s="4">
        <f>VLOOKUP(capturaFlota2019[[#This Row],[Especie]],'DATOS TABLA FLOTA'!$A$1:$B$80,2,FALSE)</f>
        <v>3000</v>
      </c>
      <c r="O73" s="4">
        <f>VLOOKUP(capturaFlota2019[[#This Row],[Especie]],'DATOS TABLA FLOTA'!$A$1:$C$80,3,FALSE)</f>
        <v>48000</v>
      </c>
      <c r="Q73"/>
    </row>
    <row r="74" spans="1:17" x14ac:dyDescent="0.35">
      <c r="A74" s="5">
        <v>43617</v>
      </c>
      <c r="B74" s="2" t="s">
        <v>3053</v>
      </c>
      <c r="C74" s="2" t="s">
        <v>3150</v>
      </c>
      <c r="D74" s="2" t="s">
        <v>3043</v>
      </c>
      <c r="E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4" t="str">
        <f>_xlfn.XLOOKUP(capturaFlota2019[[#This Row],[Puerto]],'DATOS TABLA FLOTA'!$H$1:$H$21,'DATOS TABLA FLOTA'!$I$1:$I$21)</f>
        <v>General Lavalle</v>
      </c>
      <c r="G74" s="3">
        <f>_xlfn.XLOOKUP(capturaFlota2019[[#This Row],[Departamento]],'DATOS TABLA FLOTA'!$O$2:$O$21,'DATOS TABLA FLOTA'!$P$2:$P$21)</f>
        <v>6336</v>
      </c>
      <c r="H74" s="1">
        <v>-36398453</v>
      </c>
      <c r="I74" s="1">
        <f>_xlfn.XLOOKUP(capturaFlota2019[[#This Row],[Latitud]],'DATOS TABLA FLOTA'!$Q$2:$Q$21,'DATOS TABLA FLOTA'!$R$2:$R$21)</f>
        <v>-56946467</v>
      </c>
      <c r="J74" s="2" t="s">
        <v>3088</v>
      </c>
      <c r="K74" t="str">
        <f>VLOOKUP(capturaFlota2019[[#This Row],[Especie]],'DATOS TABLA FLOTA'!$K$1:$M$113,2,FALSE)</f>
        <v>Peces</v>
      </c>
      <c r="L74" t="str">
        <f>_xlfn.XLOOKUP(capturaFlota2019[[#This Row],[Especie]],'DATOS TABLA FLOTA'!$K$1:$K$113,'DATOS TABLA FLOTA'!$M$1:$M$113)</f>
        <v>Variado costero</v>
      </c>
      <c r="M74" s="3">
        <v>24</v>
      </c>
      <c r="N74" s="4">
        <f>VLOOKUP(capturaFlota2019[[#This Row],[Especie]],'DATOS TABLA FLOTA'!$A$1:$B$80,2,FALSE)</f>
        <v>2500</v>
      </c>
      <c r="O74" s="4">
        <f>VLOOKUP(capturaFlota2019[[#This Row],[Especie]],'DATOS TABLA FLOTA'!$A$1:$C$80,3,FALSE)</f>
        <v>40000</v>
      </c>
      <c r="Q74"/>
    </row>
    <row r="75" spans="1:17" x14ac:dyDescent="0.35">
      <c r="A75" s="5">
        <v>43647</v>
      </c>
      <c r="B75" s="2" t="s">
        <v>3041</v>
      </c>
      <c r="C75" s="2" t="s">
        <v>3127</v>
      </c>
      <c r="D75" s="2" t="s">
        <v>3124</v>
      </c>
      <c r="E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5" t="str">
        <f>_xlfn.XLOOKUP(capturaFlota2019[[#This Row],[Puerto]],'DATOS TABLA FLOTA'!$H$1:$H$21,'DATOS TABLA FLOTA'!$I$1:$I$21)</f>
        <v>San Antonio</v>
      </c>
      <c r="G75" s="3">
        <f>_xlfn.XLOOKUP(capturaFlota2019[[#This Row],[Departamento]],'DATOS TABLA FLOTA'!$O$2:$O$21,'DATOS TABLA FLOTA'!$P$2:$P$21)</f>
        <v>62077</v>
      </c>
      <c r="H75" s="1">
        <v>-40725698</v>
      </c>
      <c r="I75" s="1">
        <f>_xlfn.XLOOKUP(capturaFlota2019[[#This Row],[Latitud]],'DATOS TABLA FLOTA'!$Q$2:$Q$21,'DATOS TABLA FLOTA'!$R$2:$R$21)</f>
        <v>-64934194</v>
      </c>
      <c r="J75" s="2" t="s">
        <v>3084</v>
      </c>
      <c r="K75" t="str">
        <f>VLOOKUP(capturaFlota2019[[#This Row],[Especie]],'DATOS TABLA FLOTA'!$K$1:$M$113,2,FALSE)</f>
        <v>Peces</v>
      </c>
      <c r="L75" t="str">
        <f>_xlfn.XLOOKUP(capturaFlota2019[[#This Row],[Especie]],'DATOS TABLA FLOTA'!$K$1:$K$113,'DATOS TABLA FLOTA'!$M$1:$M$113)</f>
        <v>otras especies</v>
      </c>
      <c r="M75" s="3">
        <v>25</v>
      </c>
      <c r="N75" s="4">
        <f>VLOOKUP(capturaFlota2019[[#This Row],[Especie]],'DATOS TABLA FLOTA'!$A$1:$B$80,2,FALSE)</f>
        <v>1890</v>
      </c>
      <c r="O75" s="4">
        <f>VLOOKUP(capturaFlota2019[[#This Row],[Especie]],'DATOS TABLA FLOTA'!$A$1:$C$80,3,FALSE)</f>
        <v>30240</v>
      </c>
      <c r="Q75"/>
    </row>
    <row r="76" spans="1:17" x14ac:dyDescent="0.35">
      <c r="A76" s="5">
        <v>43678</v>
      </c>
      <c r="B76" s="2" t="s">
        <v>3170</v>
      </c>
      <c r="C76" s="2" t="s">
        <v>3115</v>
      </c>
      <c r="D76" s="2" t="s">
        <v>3049</v>
      </c>
      <c r="E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6" t="str">
        <f>_xlfn.XLOOKUP(capturaFlota2019[[#This Row],[Puerto]],'DATOS TABLA FLOTA'!$H$1:$H$21,'DATOS TABLA FLOTA'!$I$1:$I$21)</f>
        <v>Deseado</v>
      </c>
      <c r="G76" s="3">
        <f>_xlfn.XLOOKUP(capturaFlota2019[[#This Row],[Departamento]],'DATOS TABLA FLOTA'!$O$2:$O$21,'DATOS TABLA FLOTA'!$P$2:$P$21)</f>
        <v>78014</v>
      </c>
      <c r="H76" s="1">
        <v>-47753106</v>
      </c>
      <c r="I76" s="1">
        <f>_xlfn.XLOOKUP(capturaFlota2019[[#This Row],[Latitud]],'DATOS TABLA FLOTA'!$Q$2:$Q$21,'DATOS TABLA FLOTA'!$R$2:$R$21)</f>
        <v>-65911745</v>
      </c>
      <c r="J76" s="2" t="s">
        <v>3137</v>
      </c>
      <c r="K76" t="str">
        <f>VLOOKUP(capturaFlota2019[[#This Row],[Especie]],'DATOS TABLA FLOTA'!$K$1:$M$113,2,FALSE)</f>
        <v>Peces</v>
      </c>
      <c r="L76" t="str">
        <f>_xlfn.XLOOKUP(capturaFlota2019[[#This Row],[Especie]],'DATOS TABLA FLOTA'!$K$1:$K$113,'DATOS TABLA FLOTA'!$M$1:$M$113)</f>
        <v>Merluza negra</v>
      </c>
      <c r="M76" s="3">
        <v>25</v>
      </c>
      <c r="N76" s="4">
        <f>VLOOKUP(capturaFlota2019[[#This Row],[Especie]],'DATOS TABLA FLOTA'!$A$1:$B$80,2,FALSE)</f>
        <v>2900</v>
      </c>
      <c r="O76" s="4">
        <f>VLOOKUP(capturaFlota2019[[#This Row],[Especie]],'DATOS TABLA FLOTA'!$A$1:$C$80,3,FALSE)</f>
        <v>46400</v>
      </c>
      <c r="Q76"/>
    </row>
    <row r="77" spans="1:17" x14ac:dyDescent="0.35">
      <c r="A77" s="5">
        <v>43709</v>
      </c>
      <c r="B77" s="2" t="s">
        <v>3059</v>
      </c>
      <c r="C77" s="2" t="s">
        <v>3148</v>
      </c>
      <c r="D77" s="2" t="s">
        <v>3062</v>
      </c>
      <c r="E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7" t="str">
        <f>_xlfn.XLOOKUP(capturaFlota2019[[#This Row],[Puerto]],'DATOS TABLA FLOTA'!$H$1:$H$21,'DATOS TABLA FLOTA'!$I$1:$I$21)</f>
        <v>Florentino Ameghino</v>
      </c>
      <c r="G77" s="3">
        <f>_xlfn.XLOOKUP(capturaFlota2019[[#This Row],[Departamento]],'DATOS TABLA FLOTA'!$O$2:$O$21,'DATOS TABLA FLOTA'!$P$2:$P$21)</f>
        <v>26028</v>
      </c>
      <c r="H77" s="1">
        <v>-44798941</v>
      </c>
      <c r="I77" s="1">
        <f>_xlfn.XLOOKUP(capturaFlota2019[[#This Row],[Latitud]],'DATOS TABLA FLOTA'!$Q$2:$Q$21,'DATOS TABLA FLOTA'!$R$2:$R$21)</f>
        <v>-65709705</v>
      </c>
      <c r="J77" s="2" t="s">
        <v>3101</v>
      </c>
      <c r="K77" t="str">
        <f>VLOOKUP(capturaFlota2019[[#This Row],[Especie]],'DATOS TABLA FLOTA'!$K$1:$M$113,2,FALSE)</f>
        <v>Crustáceos</v>
      </c>
      <c r="L77" t="str">
        <f>_xlfn.XLOOKUP(capturaFlota2019[[#This Row],[Especie]],'DATOS TABLA FLOTA'!$K$1:$K$113,'DATOS TABLA FLOTA'!$M$1:$M$113)</f>
        <v>Langostino</v>
      </c>
      <c r="M77" s="3">
        <v>25</v>
      </c>
      <c r="N77" s="4">
        <f>VLOOKUP(capturaFlota2019[[#This Row],[Especie]],'DATOS TABLA FLOTA'!$A$1:$B$80,2,FALSE)</f>
        <v>3000</v>
      </c>
      <c r="O77" s="4">
        <f>VLOOKUP(capturaFlota2019[[#This Row],[Especie]],'DATOS TABLA FLOTA'!$A$1:$C$80,3,FALSE)</f>
        <v>48000</v>
      </c>
      <c r="Q77"/>
    </row>
    <row r="78" spans="1:17" x14ac:dyDescent="0.35">
      <c r="A78" s="5">
        <v>43739</v>
      </c>
      <c r="B78" s="2" t="s">
        <v>3059</v>
      </c>
      <c r="C78" s="2" t="s">
        <v>3048</v>
      </c>
      <c r="D78" s="2" t="s">
        <v>3049</v>
      </c>
      <c r="E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8" t="str">
        <f>_xlfn.XLOOKUP(capturaFlota2019[[#This Row],[Puerto]],'DATOS TABLA FLOTA'!$H$1:$H$21,'DATOS TABLA FLOTA'!$I$1:$I$21)</f>
        <v>Deseado</v>
      </c>
      <c r="G78" s="3">
        <f>_xlfn.XLOOKUP(capturaFlota2019[[#This Row],[Departamento]],'DATOS TABLA FLOTA'!$O$2:$O$21,'DATOS TABLA FLOTA'!$P$2:$P$21)</f>
        <v>78014</v>
      </c>
      <c r="H78" s="1">
        <v>-46436049</v>
      </c>
      <c r="I78" s="1">
        <f>_xlfn.XLOOKUP(capturaFlota2019[[#This Row],[Latitud]],'DATOS TABLA FLOTA'!$Q$2:$Q$21,'DATOS TABLA FLOTA'!$R$2:$R$21)</f>
        <v>-67514904</v>
      </c>
      <c r="J78" s="2" t="s">
        <v>3101</v>
      </c>
      <c r="K78" t="str">
        <f>VLOOKUP(capturaFlota2019[[#This Row],[Especie]],'DATOS TABLA FLOTA'!$K$1:$M$113,2,FALSE)</f>
        <v>Crustáceos</v>
      </c>
      <c r="L78" t="str">
        <f>_xlfn.XLOOKUP(capturaFlota2019[[#This Row],[Especie]],'DATOS TABLA FLOTA'!$K$1:$K$113,'DATOS TABLA FLOTA'!$M$1:$M$113)</f>
        <v>Langostino</v>
      </c>
      <c r="M78" s="3">
        <v>25</v>
      </c>
      <c r="N78" s="4">
        <f>VLOOKUP(capturaFlota2019[[#This Row],[Especie]],'DATOS TABLA FLOTA'!$A$1:$B$80,2,FALSE)</f>
        <v>3000</v>
      </c>
      <c r="O78" s="4">
        <f>VLOOKUP(capturaFlota2019[[#This Row],[Especie]],'DATOS TABLA FLOTA'!$A$1:$C$80,3,FALSE)</f>
        <v>48000</v>
      </c>
      <c r="Q78"/>
    </row>
    <row r="79" spans="1:17" x14ac:dyDescent="0.35">
      <c r="A79" s="5">
        <v>43497</v>
      </c>
      <c r="B79" s="2" t="s">
        <v>3067</v>
      </c>
      <c r="C79" s="2" t="s">
        <v>3068</v>
      </c>
      <c r="D79" s="2" t="s">
        <v>3043</v>
      </c>
      <c r="E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" t="str">
        <f>_xlfn.XLOOKUP(capturaFlota2019[[#This Row],[Puerto]],'DATOS TABLA FLOTA'!$H$1:$H$21,'DATOS TABLA FLOTA'!$I$1:$I$21)</f>
        <v>General Pueyrredon</v>
      </c>
      <c r="G79" s="3">
        <f>_xlfn.XLOOKUP(capturaFlota2019[[#This Row],[Departamento]],'DATOS TABLA FLOTA'!$O$2:$O$21,'DATOS TABLA FLOTA'!$P$2:$P$21)</f>
        <v>6357</v>
      </c>
      <c r="H79" s="1">
        <v>-3804915</v>
      </c>
      <c r="I79" s="1">
        <f>_xlfn.XLOOKUP(capturaFlota2019[[#This Row],[Latitud]],'DATOS TABLA FLOTA'!$Q$2:$Q$21,'DATOS TABLA FLOTA'!$R$2:$R$21)</f>
        <v>-57536848</v>
      </c>
      <c r="J79" s="2" t="s">
        <v>3076</v>
      </c>
      <c r="K79" t="str">
        <f>VLOOKUP(capturaFlota2019[[#This Row],[Especie]],'DATOS TABLA FLOTA'!$K$1:$M$113,2,FALSE)</f>
        <v>Peces</v>
      </c>
      <c r="L79" t="str">
        <f>_xlfn.XLOOKUP(capturaFlota2019[[#This Row],[Especie]],'DATOS TABLA FLOTA'!$K$1:$K$113,'DATOS TABLA FLOTA'!$M$1:$M$113)</f>
        <v>otras especies</v>
      </c>
      <c r="M79" s="3">
        <v>26</v>
      </c>
      <c r="N79" s="4">
        <f>VLOOKUP(capturaFlota2019[[#This Row],[Especie]],'DATOS TABLA FLOTA'!$A$1:$B$80,2,FALSE)</f>
        <v>2900</v>
      </c>
      <c r="O79" s="4">
        <f>VLOOKUP(capturaFlota2019[[#This Row],[Especie]],'DATOS TABLA FLOTA'!$A$1:$C$80,3,FALSE)</f>
        <v>46400</v>
      </c>
      <c r="Q79"/>
    </row>
    <row r="80" spans="1:17" x14ac:dyDescent="0.35">
      <c r="A80" s="5">
        <v>43586</v>
      </c>
      <c r="B80" s="2" t="s">
        <v>3053</v>
      </c>
      <c r="C80" s="2" t="s">
        <v>3150</v>
      </c>
      <c r="D80" s="2" t="s">
        <v>3043</v>
      </c>
      <c r="E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" t="str">
        <f>_xlfn.XLOOKUP(capturaFlota2019[[#This Row],[Puerto]],'DATOS TABLA FLOTA'!$H$1:$H$21,'DATOS TABLA FLOTA'!$I$1:$I$21)</f>
        <v>General Lavalle</v>
      </c>
      <c r="G80" s="3">
        <f>_xlfn.XLOOKUP(capturaFlota2019[[#This Row],[Departamento]],'DATOS TABLA FLOTA'!$O$2:$O$21,'DATOS TABLA FLOTA'!$P$2:$P$21)</f>
        <v>6336</v>
      </c>
      <c r="H80" s="1">
        <v>-36398453</v>
      </c>
      <c r="I80" s="1">
        <f>_xlfn.XLOOKUP(capturaFlota2019[[#This Row],[Latitud]],'DATOS TABLA FLOTA'!$Q$2:$Q$21,'DATOS TABLA FLOTA'!$R$2:$R$21)</f>
        <v>-56946467</v>
      </c>
      <c r="J80" s="2" t="s">
        <v>3152</v>
      </c>
      <c r="K80" t="str">
        <f>VLOOKUP(capturaFlota2019[[#This Row],[Especie]],'DATOS TABLA FLOTA'!$K$1:$M$113,2,FALSE)</f>
        <v>Peces</v>
      </c>
      <c r="L80" t="str">
        <f>_xlfn.XLOOKUP(capturaFlota2019[[#This Row],[Especie]],'DATOS TABLA FLOTA'!$K$1:$K$113,'DATOS TABLA FLOTA'!$M$1:$M$113)</f>
        <v>Variado costero</v>
      </c>
      <c r="M80" s="3">
        <v>26</v>
      </c>
      <c r="N80" s="4">
        <f>VLOOKUP(capturaFlota2019[[#This Row],[Especie]],'DATOS TABLA FLOTA'!$A$1:$B$80,2,FALSE)</f>
        <v>2500</v>
      </c>
      <c r="O80" s="4">
        <f>VLOOKUP(capturaFlota2019[[#This Row],[Especie]],'DATOS TABLA FLOTA'!$A$1:$C$80,3,FALSE)</f>
        <v>40000</v>
      </c>
      <c r="Q80"/>
    </row>
    <row r="81" spans="1:17" x14ac:dyDescent="0.35">
      <c r="A81" s="5">
        <v>43647</v>
      </c>
      <c r="B81" s="2" t="s">
        <v>3041</v>
      </c>
      <c r="C81" s="2" t="s">
        <v>3068</v>
      </c>
      <c r="D81" s="2" t="s">
        <v>3043</v>
      </c>
      <c r="E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" t="str">
        <f>_xlfn.XLOOKUP(capturaFlota2019[[#This Row],[Puerto]],'DATOS TABLA FLOTA'!$H$1:$H$21,'DATOS TABLA FLOTA'!$I$1:$I$21)</f>
        <v>General Pueyrredon</v>
      </c>
      <c r="G81" s="3">
        <f>_xlfn.XLOOKUP(capturaFlota2019[[#This Row],[Departamento]],'DATOS TABLA FLOTA'!$O$2:$O$21,'DATOS TABLA FLOTA'!$P$2:$P$21)</f>
        <v>6357</v>
      </c>
      <c r="H81" s="1">
        <v>-3804915</v>
      </c>
      <c r="I81" s="1">
        <f>_xlfn.XLOOKUP(capturaFlota2019[[#This Row],[Latitud]],'DATOS TABLA FLOTA'!$Q$2:$Q$21,'DATOS TABLA FLOTA'!$R$2:$R$21)</f>
        <v>-57536848</v>
      </c>
      <c r="J81" s="2" t="s">
        <v>3078</v>
      </c>
      <c r="K81" t="str">
        <f>VLOOKUP(capturaFlota2019[[#This Row],[Especie]],'DATOS TABLA FLOTA'!$K$1:$M$113,2,FALSE)</f>
        <v>Peces</v>
      </c>
      <c r="L81" t="str">
        <f>_xlfn.XLOOKUP(capturaFlota2019[[#This Row],[Especie]],'DATOS TABLA FLOTA'!$K$1:$K$113,'DATOS TABLA FLOTA'!$M$1:$M$113)</f>
        <v>otras especies</v>
      </c>
      <c r="M81" s="3">
        <v>26</v>
      </c>
      <c r="N81" s="4">
        <f>VLOOKUP(capturaFlota2019[[#This Row],[Especie]],'DATOS TABLA FLOTA'!$A$1:$B$80,2,FALSE)</f>
        <v>1700</v>
      </c>
      <c r="O81" s="4">
        <f>VLOOKUP(capturaFlota2019[[#This Row],[Especie]],'DATOS TABLA FLOTA'!$A$1:$C$80,3,FALSE)</f>
        <v>27200</v>
      </c>
    </row>
    <row r="82" spans="1:17" x14ac:dyDescent="0.35">
      <c r="A82" s="5">
        <v>43709</v>
      </c>
      <c r="B82" s="2" t="s">
        <v>3067</v>
      </c>
      <c r="C82" s="2" t="s">
        <v>3068</v>
      </c>
      <c r="D82" s="2" t="s">
        <v>3043</v>
      </c>
      <c r="E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" t="str">
        <f>_xlfn.XLOOKUP(capturaFlota2019[[#This Row],[Puerto]],'DATOS TABLA FLOTA'!$H$1:$H$21,'DATOS TABLA FLOTA'!$I$1:$I$21)</f>
        <v>General Pueyrredon</v>
      </c>
      <c r="G82" s="3">
        <f>_xlfn.XLOOKUP(capturaFlota2019[[#This Row],[Departamento]],'DATOS TABLA FLOTA'!$O$2:$O$21,'DATOS TABLA FLOTA'!$P$2:$P$21)</f>
        <v>6357</v>
      </c>
      <c r="H82" s="1">
        <v>-3804915</v>
      </c>
      <c r="I82" s="1">
        <f>_xlfn.XLOOKUP(capturaFlota2019[[#This Row],[Latitud]],'DATOS TABLA FLOTA'!$Q$2:$Q$21,'DATOS TABLA FLOTA'!$R$2:$R$21)</f>
        <v>-57536848</v>
      </c>
      <c r="J82" s="2" t="s">
        <v>3119</v>
      </c>
      <c r="K82" t="str">
        <f>VLOOKUP(capturaFlota2019[[#This Row],[Especie]],'DATOS TABLA FLOTA'!$K$1:$M$113,2,FALSE)</f>
        <v>Peces</v>
      </c>
      <c r="L82" t="str">
        <f>_xlfn.XLOOKUP(capturaFlota2019[[#This Row],[Especie]],'DATOS TABLA FLOTA'!$K$1:$K$113,'DATOS TABLA FLOTA'!$M$1:$M$113)</f>
        <v>otras especies</v>
      </c>
      <c r="M82" s="3">
        <v>26</v>
      </c>
      <c r="N82" s="4">
        <f>VLOOKUP(capturaFlota2019[[#This Row],[Especie]],'DATOS TABLA FLOTA'!$A$1:$B$80,2,FALSE)</f>
        <v>2900</v>
      </c>
      <c r="O82" s="4">
        <f>VLOOKUP(capturaFlota2019[[#This Row],[Especie]],'DATOS TABLA FLOTA'!$A$1:$C$80,3,FALSE)</f>
        <v>46400</v>
      </c>
      <c r="Q82"/>
    </row>
    <row r="83" spans="1:17" x14ac:dyDescent="0.35">
      <c r="A83" s="5">
        <v>43497</v>
      </c>
      <c r="B83" s="2" t="s">
        <v>3041</v>
      </c>
      <c r="C83" s="2" t="s">
        <v>3111</v>
      </c>
      <c r="D83" s="2" t="s">
        <v>3043</v>
      </c>
      <c r="E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" t="str">
        <f>_xlfn.XLOOKUP(capturaFlota2019[[#This Row],[Puerto]],'DATOS TABLA FLOTA'!$H$1:$H$21,'DATOS TABLA FLOTA'!$I$1:$I$21)</f>
        <v>sin especificar</v>
      </c>
      <c r="G83" s="3">
        <f>_xlfn.XLOOKUP(capturaFlota2019[[#This Row],[Departamento]],'DATOS TABLA FLOTA'!$O$2:$O$21,'DATOS TABLA FLOTA'!$P$2:$P$21)</f>
        <v>6999</v>
      </c>
      <c r="I83" s="1">
        <f>_xlfn.XLOOKUP(capturaFlota2019[[#This Row],[Latitud]],'DATOS TABLA FLOTA'!$Q$2:$Q$21,'DATOS TABLA FLOTA'!$R$2:$R$21)</f>
        <v>0</v>
      </c>
      <c r="J83" s="2" t="s">
        <v>3114</v>
      </c>
      <c r="K83" t="str">
        <f>VLOOKUP(capturaFlota2019[[#This Row],[Especie]],'DATOS TABLA FLOTA'!$K$1:$M$113,2,FALSE)</f>
        <v>Peces</v>
      </c>
      <c r="L83" t="str">
        <f>_xlfn.XLOOKUP(capturaFlota2019[[#This Row],[Especie]],'DATOS TABLA FLOTA'!$K$1:$K$113,'DATOS TABLA FLOTA'!$M$1:$M$113)</f>
        <v>otras especies</v>
      </c>
      <c r="M83" s="3">
        <v>27</v>
      </c>
      <c r="N83" s="4">
        <f>VLOOKUP(capturaFlota2019[[#This Row],[Especie]],'DATOS TABLA FLOTA'!$A$1:$B$80,2,FALSE)</f>
        <v>1500</v>
      </c>
      <c r="O83" s="4">
        <f>VLOOKUP(capturaFlota2019[[#This Row],[Especie]],'DATOS TABLA FLOTA'!$A$1:$C$80,3,FALSE)</f>
        <v>24000</v>
      </c>
      <c r="Q83"/>
    </row>
    <row r="84" spans="1:17" x14ac:dyDescent="0.35">
      <c r="A84" s="5">
        <v>43556</v>
      </c>
      <c r="B84" s="2" t="s">
        <v>3053</v>
      </c>
      <c r="C84" s="2" t="s">
        <v>3068</v>
      </c>
      <c r="D84" s="2" t="s">
        <v>3043</v>
      </c>
      <c r="E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" t="str">
        <f>_xlfn.XLOOKUP(capturaFlota2019[[#This Row],[Puerto]],'DATOS TABLA FLOTA'!$H$1:$H$21,'DATOS TABLA FLOTA'!$I$1:$I$21)</f>
        <v>General Pueyrredon</v>
      </c>
      <c r="G84" s="3">
        <f>_xlfn.XLOOKUP(capturaFlota2019[[#This Row],[Departamento]],'DATOS TABLA FLOTA'!$O$2:$O$21,'DATOS TABLA FLOTA'!$P$2:$P$21)</f>
        <v>6357</v>
      </c>
      <c r="H84" s="1">
        <v>-3804915</v>
      </c>
      <c r="I84" s="1">
        <f>_xlfn.XLOOKUP(capturaFlota2019[[#This Row],[Latitud]],'DATOS TABLA FLOTA'!$Q$2:$Q$21,'DATOS TABLA FLOTA'!$R$2:$R$21)</f>
        <v>-57536848</v>
      </c>
      <c r="J84" s="2" t="s">
        <v>3071</v>
      </c>
      <c r="K84" t="str">
        <f>VLOOKUP(capturaFlota2019[[#This Row],[Especie]],'DATOS TABLA FLOTA'!$K$1:$M$113,2,FALSE)</f>
        <v>Crustáceos</v>
      </c>
      <c r="L84" t="str">
        <f>_xlfn.XLOOKUP(capturaFlota2019[[#This Row],[Especie]],'DATOS TABLA FLOTA'!$K$1:$K$113,'DATOS TABLA FLOTA'!$M$1:$M$113)</f>
        <v>otras especies</v>
      </c>
      <c r="M84" s="3">
        <v>27</v>
      </c>
      <c r="N84" s="4">
        <f>VLOOKUP(capturaFlota2019[[#This Row],[Especie]],'DATOS TABLA FLOTA'!$A$1:$B$80,2,FALSE)</f>
        <v>4300</v>
      </c>
      <c r="O84" s="4">
        <f>VLOOKUP(capturaFlota2019[[#This Row],[Especie]],'DATOS TABLA FLOTA'!$A$1:$C$80,3,FALSE)</f>
        <v>68800</v>
      </c>
      <c r="Q84"/>
    </row>
    <row r="85" spans="1:17" x14ac:dyDescent="0.35">
      <c r="A85" s="5">
        <v>43466</v>
      </c>
      <c r="B85" s="2" t="s">
        <v>3059</v>
      </c>
      <c r="C85" s="2" t="s">
        <v>3068</v>
      </c>
      <c r="D85" s="2" t="s">
        <v>3043</v>
      </c>
      <c r="E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" t="str">
        <f>_xlfn.XLOOKUP(capturaFlota2019[[#This Row],[Puerto]],'DATOS TABLA FLOTA'!$H$1:$H$21,'DATOS TABLA FLOTA'!$I$1:$I$21)</f>
        <v>General Pueyrredon</v>
      </c>
      <c r="G85" s="3">
        <f>_xlfn.XLOOKUP(capturaFlota2019[[#This Row],[Departamento]],'DATOS TABLA FLOTA'!$O$2:$O$21,'DATOS TABLA FLOTA'!$P$2:$P$21)</f>
        <v>6357</v>
      </c>
      <c r="H85" s="1">
        <v>-3804915</v>
      </c>
      <c r="I85" s="1">
        <f>_xlfn.XLOOKUP(capturaFlota2019[[#This Row],[Latitud]],'DATOS TABLA FLOTA'!$Q$2:$Q$21,'DATOS TABLA FLOTA'!$R$2:$R$21)</f>
        <v>-57536848</v>
      </c>
      <c r="J85" s="2" t="s">
        <v>3084</v>
      </c>
      <c r="K85" t="str">
        <f>VLOOKUP(capturaFlota2019[[#This Row],[Especie]],'DATOS TABLA FLOTA'!$K$1:$M$113,2,FALSE)</f>
        <v>Peces</v>
      </c>
      <c r="L85" t="str">
        <f>_xlfn.XLOOKUP(capturaFlota2019[[#This Row],[Especie]],'DATOS TABLA FLOTA'!$K$1:$K$113,'DATOS TABLA FLOTA'!$M$1:$M$113)</f>
        <v>otras especies</v>
      </c>
      <c r="M85" s="3">
        <v>28</v>
      </c>
      <c r="N85" s="4">
        <f>VLOOKUP(capturaFlota2019[[#This Row],[Especie]],'DATOS TABLA FLOTA'!$A$1:$B$80,2,FALSE)</f>
        <v>1890</v>
      </c>
      <c r="O85" s="4">
        <f>VLOOKUP(capturaFlota2019[[#This Row],[Especie]],'DATOS TABLA FLOTA'!$A$1:$C$80,3,FALSE)</f>
        <v>30240</v>
      </c>
      <c r="Q85"/>
    </row>
    <row r="86" spans="1:17" x14ac:dyDescent="0.35">
      <c r="A86" s="5">
        <v>43497</v>
      </c>
      <c r="B86" s="2" t="s">
        <v>3041</v>
      </c>
      <c r="C86" s="2" t="s">
        <v>3111</v>
      </c>
      <c r="D86" s="2" t="s">
        <v>3043</v>
      </c>
      <c r="E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6" t="str">
        <f>_xlfn.XLOOKUP(capturaFlota2019[[#This Row],[Puerto]],'DATOS TABLA FLOTA'!$H$1:$H$21,'DATOS TABLA FLOTA'!$I$1:$I$21)</f>
        <v>sin especificar</v>
      </c>
      <c r="G86" s="3">
        <f>_xlfn.XLOOKUP(capturaFlota2019[[#This Row],[Departamento]],'DATOS TABLA FLOTA'!$O$2:$O$21,'DATOS TABLA FLOTA'!$P$2:$P$21)</f>
        <v>6999</v>
      </c>
      <c r="I86" s="1">
        <f>_xlfn.XLOOKUP(capturaFlota2019[[#This Row],[Latitud]],'DATOS TABLA FLOTA'!$Q$2:$Q$21,'DATOS TABLA FLOTA'!$R$2:$R$21)</f>
        <v>0</v>
      </c>
      <c r="J86" s="2" t="s">
        <v>3085</v>
      </c>
      <c r="K86" t="str">
        <f>VLOOKUP(capturaFlota2019[[#This Row],[Especie]],'DATOS TABLA FLOTA'!$K$1:$M$113,2,FALSE)</f>
        <v>Peces</v>
      </c>
      <c r="L86" t="str">
        <f>_xlfn.XLOOKUP(capturaFlota2019[[#This Row],[Especie]],'DATOS TABLA FLOTA'!$K$1:$K$113,'DATOS TABLA FLOTA'!$M$1:$M$113)</f>
        <v>otras especies</v>
      </c>
      <c r="M86" s="3">
        <v>28</v>
      </c>
      <c r="N86" s="4">
        <f>VLOOKUP(capturaFlota2019[[#This Row],[Especie]],'DATOS TABLA FLOTA'!$A$1:$B$80,2,FALSE)</f>
        <v>1900</v>
      </c>
      <c r="O86" s="4">
        <f>VLOOKUP(capturaFlota2019[[#This Row],[Especie]],'DATOS TABLA FLOTA'!$A$1:$C$80,3,FALSE)</f>
        <v>30400</v>
      </c>
      <c r="Q86"/>
    </row>
    <row r="87" spans="1:17" x14ac:dyDescent="0.35">
      <c r="A87" s="5">
        <v>43525</v>
      </c>
      <c r="B87" s="2" t="s">
        <v>3041</v>
      </c>
      <c r="C87" s="2" t="s">
        <v>3068</v>
      </c>
      <c r="D87" s="2" t="s">
        <v>3043</v>
      </c>
      <c r="E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" t="str">
        <f>_xlfn.XLOOKUP(capturaFlota2019[[#This Row],[Puerto]],'DATOS TABLA FLOTA'!$H$1:$H$21,'DATOS TABLA FLOTA'!$I$1:$I$21)</f>
        <v>General Pueyrredon</v>
      </c>
      <c r="G87" s="3">
        <f>_xlfn.XLOOKUP(capturaFlota2019[[#This Row],[Departamento]],'DATOS TABLA FLOTA'!$O$2:$O$21,'DATOS TABLA FLOTA'!$P$2:$P$21)</f>
        <v>6357</v>
      </c>
      <c r="H87" s="1">
        <v>-3804915</v>
      </c>
      <c r="I87" s="1">
        <f>_xlfn.XLOOKUP(capturaFlota2019[[#This Row],[Latitud]],'DATOS TABLA FLOTA'!$Q$2:$Q$21,'DATOS TABLA FLOTA'!$R$2:$R$21)</f>
        <v>-57536848</v>
      </c>
      <c r="J87" s="2" t="s">
        <v>3057</v>
      </c>
      <c r="K87" t="str">
        <f>VLOOKUP(capturaFlota2019[[#This Row],[Especie]],'DATOS TABLA FLOTA'!$K$1:$M$113,2,FALSE)</f>
        <v>Peces</v>
      </c>
      <c r="L87" t="str">
        <f>_xlfn.XLOOKUP(capturaFlota2019[[#This Row],[Especie]],'DATOS TABLA FLOTA'!$K$1:$K$113,'DATOS TABLA FLOTA'!$M$1:$M$113)</f>
        <v>Rayas (sin V. Cost)</v>
      </c>
      <c r="M87" s="3">
        <v>28</v>
      </c>
      <c r="N87" s="4">
        <f>VLOOKUP(capturaFlota2019[[#This Row],[Especie]],'DATOS TABLA FLOTA'!$A$1:$B$80,2,FALSE)</f>
        <v>3900</v>
      </c>
      <c r="O87" s="4">
        <f>VLOOKUP(capturaFlota2019[[#This Row],[Especie]],'DATOS TABLA FLOTA'!$A$1:$C$80,3,FALSE)</f>
        <v>62400</v>
      </c>
      <c r="Q87"/>
    </row>
    <row r="88" spans="1:17" x14ac:dyDescent="0.35">
      <c r="A88" s="5">
        <v>43617</v>
      </c>
      <c r="B88" s="2" t="s">
        <v>3041</v>
      </c>
      <c r="C88" s="2" t="s">
        <v>3107</v>
      </c>
      <c r="D88" s="2" t="s">
        <v>3043</v>
      </c>
      <c r="E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" t="str">
        <f>_xlfn.XLOOKUP(capturaFlota2019[[#This Row],[Puerto]],'DATOS TABLA FLOTA'!$H$1:$H$21,'DATOS TABLA FLOTA'!$I$1:$I$21)</f>
        <v>Necochea</v>
      </c>
      <c r="G88" s="3">
        <f>_xlfn.XLOOKUP(capturaFlota2019[[#This Row],[Departamento]],'DATOS TABLA FLOTA'!$O$2:$O$21,'DATOS TABLA FLOTA'!$P$2:$P$21)</f>
        <v>6581</v>
      </c>
      <c r="H88" s="1">
        <v>-38576184</v>
      </c>
      <c r="I88" s="1">
        <f>_xlfn.XLOOKUP(capturaFlota2019[[#This Row],[Latitud]],'DATOS TABLA FLOTA'!$Q$2:$Q$21,'DATOS TABLA FLOTA'!$R$2:$R$21)</f>
        <v>-58701949</v>
      </c>
      <c r="J88" s="2" t="s">
        <v>3074</v>
      </c>
      <c r="K88" t="str">
        <f>VLOOKUP(capturaFlota2019[[#This Row],[Especie]],'DATOS TABLA FLOTA'!$K$1:$M$113,2,FALSE)</f>
        <v>Peces</v>
      </c>
      <c r="L88" t="str">
        <f>_xlfn.XLOOKUP(capturaFlota2019[[#This Row],[Especie]],'DATOS TABLA FLOTA'!$K$1:$K$113,'DATOS TABLA FLOTA'!$M$1:$M$113)</f>
        <v>Variado costero</v>
      </c>
      <c r="M88" s="3">
        <v>28</v>
      </c>
      <c r="N88" s="4">
        <f>VLOOKUP(capturaFlota2019[[#This Row],[Especie]],'DATOS TABLA FLOTA'!$A$1:$B$80,2,FALSE)</f>
        <v>1800</v>
      </c>
      <c r="O88" s="4">
        <f>VLOOKUP(capturaFlota2019[[#This Row],[Especie]],'DATOS TABLA FLOTA'!$A$1:$C$80,3,FALSE)</f>
        <v>28800</v>
      </c>
      <c r="Q88"/>
    </row>
    <row r="89" spans="1:17" x14ac:dyDescent="0.35">
      <c r="A89" s="5">
        <v>43678</v>
      </c>
      <c r="B89" s="2" t="s">
        <v>3041</v>
      </c>
      <c r="C89" s="2" t="s">
        <v>3068</v>
      </c>
      <c r="D89" s="2" t="s">
        <v>3043</v>
      </c>
      <c r="E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" t="str">
        <f>_xlfn.XLOOKUP(capturaFlota2019[[#This Row],[Puerto]],'DATOS TABLA FLOTA'!$H$1:$H$21,'DATOS TABLA FLOTA'!$I$1:$I$21)</f>
        <v>General Pueyrredon</v>
      </c>
      <c r="G89" s="3">
        <f>_xlfn.XLOOKUP(capturaFlota2019[[#This Row],[Departamento]],'DATOS TABLA FLOTA'!$O$2:$O$21,'DATOS TABLA FLOTA'!$P$2:$P$21)</f>
        <v>6357</v>
      </c>
      <c r="H89" s="1">
        <v>-3804915</v>
      </c>
      <c r="I89" s="1">
        <f>_xlfn.XLOOKUP(capturaFlota2019[[#This Row],[Latitud]],'DATOS TABLA FLOTA'!$Q$2:$Q$21,'DATOS TABLA FLOTA'!$R$2:$R$21)</f>
        <v>-57536848</v>
      </c>
      <c r="J89" s="2" t="s">
        <v>3089</v>
      </c>
      <c r="K89" t="str">
        <f>VLOOKUP(capturaFlota2019[[#This Row],[Especie]],'DATOS TABLA FLOTA'!$K$1:$M$113,2,FALSE)</f>
        <v>Peces</v>
      </c>
      <c r="L89" t="str">
        <f>_xlfn.XLOOKUP(capturaFlota2019[[#This Row],[Especie]],'DATOS TABLA FLOTA'!$K$1:$K$113,'DATOS TABLA FLOTA'!$M$1:$M$113)</f>
        <v>otras especies</v>
      </c>
      <c r="M89" s="3">
        <v>28</v>
      </c>
      <c r="N89" s="4">
        <f>VLOOKUP(capturaFlota2019[[#This Row],[Especie]],'DATOS TABLA FLOTA'!$A$1:$B$80,2,FALSE)</f>
        <v>2200</v>
      </c>
      <c r="O89" s="4">
        <f>VLOOKUP(capturaFlota2019[[#This Row],[Especie]],'DATOS TABLA FLOTA'!$A$1:$C$80,3,FALSE)</f>
        <v>35200</v>
      </c>
      <c r="Q89"/>
    </row>
    <row r="90" spans="1:17" x14ac:dyDescent="0.35">
      <c r="A90" s="5">
        <v>43497</v>
      </c>
      <c r="B90" s="2" t="s">
        <v>3041</v>
      </c>
      <c r="C90" s="2" t="s">
        <v>3048</v>
      </c>
      <c r="D90" s="2" t="s">
        <v>3049</v>
      </c>
      <c r="E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0" t="str">
        <f>_xlfn.XLOOKUP(capturaFlota2019[[#This Row],[Puerto]],'DATOS TABLA FLOTA'!$H$1:$H$21,'DATOS TABLA FLOTA'!$I$1:$I$21)</f>
        <v>Deseado</v>
      </c>
      <c r="G90" s="3">
        <f>_xlfn.XLOOKUP(capturaFlota2019[[#This Row],[Departamento]],'DATOS TABLA FLOTA'!$O$2:$O$21,'DATOS TABLA FLOTA'!$P$2:$P$21)</f>
        <v>78014</v>
      </c>
      <c r="H90" s="1">
        <v>-46436049</v>
      </c>
      <c r="I90" s="1">
        <f>_xlfn.XLOOKUP(capturaFlota2019[[#This Row],[Latitud]],'DATOS TABLA FLOTA'!$Q$2:$Q$21,'DATOS TABLA FLOTA'!$R$2:$R$21)</f>
        <v>-67514904</v>
      </c>
      <c r="J90" s="2" t="s">
        <v>3055</v>
      </c>
      <c r="K90" t="str">
        <f>VLOOKUP(capturaFlota2019[[#This Row],[Especie]],'DATOS TABLA FLOTA'!$K$1:$M$113,2,FALSE)</f>
        <v>Peces</v>
      </c>
      <c r="L90" t="str">
        <f>_xlfn.XLOOKUP(capturaFlota2019[[#This Row],[Especie]],'DATOS TABLA FLOTA'!$K$1:$K$113,'DATOS TABLA FLOTA'!$M$1:$M$113)</f>
        <v>Merluza hubbsi S41</v>
      </c>
      <c r="M90" s="3">
        <v>29</v>
      </c>
      <c r="N90" s="4">
        <f>VLOOKUP(capturaFlota2019[[#This Row],[Especie]],'DATOS TABLA FLOTA'!$A$1:$B$80,2,FALSE)</f>
        <v>2300</v>
      </c>
      <c r="O90" s="4">
        <f>VLOOKUP(capturaFlota2019[[#This Row],[Especie]],'DATOS TABLA FLOTA'!$A$1:$C$80,3,FALSE)</f>
        <v>36800</v>
      </c>
      <c r="Q90"/>
    </row>
    <row r="91" spans="1:17" x14ac:dyDescent="0.35">
      <c r="A91" s="5">
        <v>43497</v>
      </c>
      <c r="B91" s="2" t="s">
        <v>3041</v>
      </c>
      <c r="C91" s="2" t="s">
        <v>3107</v>
      </c>
      <c r="D91" s="2" t="s">
        <v>3043</v>
      </c>
      <c r="E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" t="str">
        <f>_xlfn.XLOOKUP(capturaFlota2019[[#This Row],[Puerto]],'DATOS TABLA FLOTA'!$H$1:$H$21,'DATOS TABLA FLOTA'!$I$1:$I$21)</f>
        <v>Necochea</v>
      </c>
      <c r="G91" s="3">
        <f>_xlfn.XLOOKUP(capturaFlota2019[[#This Row],[Departamento]],'DATOS TABLA FLOTA'!$O$2:$O$21,'DATOS TABLA FLOTA'!$P$2:$P$21)</f>
        <v>6581</v>
      </c>
      <c r="H91" s="1">
        <v>-38576184</v>
      </c>
      <c r="I91" s="1">
        <f>_xlfn.XLOOKUP(capturaFlota2019[[#This Row],[Latitud]],'DATOS TABLA FLOTA'!$Q$2:$Q$21,'DATOS TABLA FLOTA'!$R$2:$R$21)</f>
        <v>-58701949</v>
      </c>
      <c r="J91" s="2" t="s">
        <v>3073</v>
      </c>
      <c r="K91" t="str">
        <f>VLOOKUP(capturaFlota2019[[#This Row],[Especie]],'DATOS TABLA FLOTA'!$K$1:$M$113,2,FALSE)</f>
        <v>Moluscos</v>
      </c>
      <c r="L91" t="str">
        <f>_xlfn.XLOOKUP(capturaFlota2019[[#This Row],[Especie]],'DATOS TABLA FLOTA'!$K$1:$K$113,'DATOS TABLA FLOTA'!$M$1:$M$113)</f>
        <v>otras especies</v>
      </c>
      <c r="M91" s="3">
        <v>29</v>
      </c>
      <c r="N91" s="4">
        <f>VLOOKUP(capturaFlota2019[[#This Row],[Especie]],'DATOS TABLA FLOTA'!$A$1:$B$80,2,FALSE)</f>
        <v>1800</v>
      </c>
      <c r="O91" s="4">
        <f>VLOOKUP(capturaFlota2019[[#This Row],[Especie]],'DATOS TABLA FLOTA'!$A$1:$C$80,3,FALSE)</f>
        <v>28800</v>
      </c>
      <c r="Q91"/>
    </row>
    <row r="92" spans="1:17" x14ac:dyDescent="0.35">
      <c r="A92" s="5">
        <v>43466</v>
      </c>
      <c r="B92" s="2" t="s">
        <v>3059</v>
      </c>
      <c r="C92" s="2" t="s">
        <v>3068</v>
      </c>
      <c r="D92" s="2" t="s">
        <v>3043</v>
      </c>
      <c r="E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" t="str">
        <f>_xlfn.XLOOKUP(capturaFlota2019[[#This Row],[Puerto]],'DATOS TABLA FLOTA'!$H$1:$H$21,'DATOS TABLA FLOTA'!$I$1:$I$21)</f>
        <v>General Pueyrredon</v>
      </c>
      <c r="G92" s="3">
        <f>_xlfn.XLOOKUP(capturaFlota2019[[#This Row],[Departamento]],'DATOS TABLA FLOTA'!$O$2:$O$21,'DATOS TABLA FLOTA'!$P$2:$P$21)</f>
        <v>6357</v>
      </c>
      <c r="H92" s="1">
        <v>-3804915</v>
      </c>
      <c r="I92" s="1">
        <f>_xlfn.XLOOKUP(capturaFlota2019[[#This Row],[Latitud]],'DATOS TABLA FLOTA'!$Q$2:$Q$21,'DATOS TABLA FLOTA'!$R$2:$R$21)</f>
        <v>-57536848</v>
      </c>
      <c r="J92" s="2" t="s">
        <v>3082</v>
      </c>
      <c r="K92" t="str">
        <f>VLOOKUP(capturaFlota2019[[#This Row],[Especie]],'DATOS TABLA FLOTA'!$K$1:$M$113,2,FALSE)</f>
        <v>Peces</v>
      </c>
      <c r="L92" t="str">
        <f>_xlfn.XLOOKUP(capturaFlota2019[[#This Row],[Especie]],'DATOS TABLA FLOTA'!$K$1:$K$113,'DATOS TABLA FLOTA'!$M$1:$M$113)</f>
        <v>otras especies</v>
      </c>
      <c r="M92" s="3">
        <v>30</v>
      </c>
      <c r="N92" s="4">
        <f>VLOOKUP(capturaFlota2019[[#This Row],[Especie]],'DATOS TABLA FLOTA'!$A$1:$B$80,2,FALSE)</f>
        <v>2100</v>
      </c>
      <c r="O92" s="4">
        <f>VLOOKUP(capturaFlota2019[[#This Row],[Especie]],'DATOS TABLA FLOTA'!$A$1:$C$80,3,FALSE)</f>
        <v>33600</v>
      </c>
      <c r="Q92"/>
    </row>
    <row r="93" spans="1:17" x14ac:dyDescent="0.35">
      <c r="A93" s="5">
        <v>43466</v>
      </c>
      <c r="B93" s="2" t="s">
        <v>3041</v>
      </c>
      <c r="C93" s="2" t="s">
        <v>3107</v>
      </c>
      <c r="D93" s="2" t="s">
        <v>3043</v>
      </c>
      <c r="E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" t="str">
        <f>_xlfn.XLOOKUP(capturaFlota2019[[#This Row],[Puerto]],'DATOS TABLA FLOTA'!$H$1:$H$21,'DATOS TABLA FLOTA'!$I$1:$I$21)</f>
        <v>Necochea</v>
      </c>
      <c r="G93" s="3">
        <f>_xlfn.XLOOKUP(capturaFlota2019[[#This Row],[Departamento]],'DATOS TABLA FLOTA'!$O$2:$O$21,'DATOS TABLA FLOTA'!$P$2:$P$21)</f>
        <v>6581</v>
      </c>
      <c r="H93" s="1">
        <v>-38576184</v>
      </c>
      <c r="I93" s="1">
        <f>_xlfn.XLOOKUP(capturaFlota2019[[#This Row],[Latitud]],'DATOS TABLA FLOTA'!$Q$2:$Q$21,'DATOS TABLA FLOTA'!$R$2:$R$21)</f>
        <v>-58701949</v>
      </c>
      <c r="J93" s="2" t="s">
        <v>3072</v>
      </c>
      <c r="K93" t="str">
        <f>VLOOKUP(capturaFlota2019[[#This Row],[Especie]],'DATOS TABLA FLOTA'!$K$1:$M$113,2,FALSE)</f>
        <v>Moluscos</v>
      </c>
      <c r="L93" t="str">
        <f>_xlfn.XLOOKUP(capturaFlota2019[[#This Row],[Especie]],'DATOS TABLA FLOTA'!$K$1:$K$113,'DATOS TABLA FLOTA'!$M$1:$M$113)</f>
        <v>otras especies</v>
      </c>
      <c r="M93" s="3">
        <v>30</v>
      </c>
      <c r="N93" s="4">
        <f>VLOOKUP(capturaFlota2019[[#This Row],[Especie]],'DATOS TABLA FLOTA'!$A$1:$B$80,2,FALSE)</f>
        <v>3150</v>
      </c>
      <c r="O93" s="4">
        <f>VLOOKUP(capturaFlota2019[[#This Row],[Especie]],'DATOS TABLA FLOTA'!$A$1:$C$80,3,FALSE)</f>
        <v>50400</v>
      </c>
      <c r="Q93"/>
    </row>
    <row r="94" spans="1:17" x14ac:dyDescent="0.35">
      <c r="A94" s="5">
        <v>43466</v>
      </c>
      <c r="B94" s="2" t="s">
        <v>3041</v>
      </c>
      <c r="C94" s="2" t="s">
        <v>3111</v>
      </c>
      <c r="D94" s="2" t="s">
        <v>3043</v>
      </c>
      <c r="E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" t="str">
        <f>_xlfn.XLOOKUP(capturaFlota2019[[#This Row],[Puerto]],'DATOS TABLA FLOTA'!$H$1:$H$21,'DATOS TABLA FLOTA'!$I$1:$I$21)</f>
        <v>sin especificar</v>
      </c>
      <c r="G94" s="3">
        <f>_xlfn.XLOOKUP(capturaFlota2019[[#This Row],[Departamento]],'DATOS TABLA FLOTA'!$O$2:$O$21,'DATOS TABLA FLOTA'!$P$2:$P$21)</f>
        <v>6999</v>
      </c>
      <c r="I94" s="1">
        <f>_xlfn.XLOOKUP(capturaFlota2019[[#This Row],[Latitud]],'DATOS TABLA FLOTA'!$Q$2:$Q$21,'DATOS TABLA FLOTA'!$R$2:$R$21)</f>
        <v>0</v>
      </c>
      <c r="J94" s="2" t="s">
        <v>3079</v>
      </c>
      <c r="K94" t="str">
        <f>VLOOKUP(capturaFlota2019[[#This Row],[Especie]],'DATOS TABLA FLOTA'!$K$1:$M$113,2,FALSE)</f>
        <v>Peces</v>
      </c>
      <c r="L94" t="str">
        <f>_xlfn.XLOOKUP(capturaFlota2019[[#This Row],[Especie]],'DATOS TABLA FLOTA'!$K$1:$K$113,'DATOS TABLA FLOTA'!$M$1:$M$113)</f>
        <v>otras especies</v>
      </c>
      <c r="M94" s="3">
        <v>30</v>
      </c>
      <c r="N94" s="4">
        <f>VLOOKUP(capturaFlota2019[[#This Row],[Especie]],'DATOS TABLA FLOTA'!$A$1:$B$80,2,FALSE)</f>
        <v>2100</v>
      </c>
      <c r="O94" s="4">
        <f>VLOOKUP(capturaFlota2019[[#This Row],[Especie]],'DATOS TABLA FLOTA'!$A$1:$C$80,3,FALSE)</f>
        <v>33600</v>
      </c>
      <c r="Q94"/>
    </row>
    <row r="95" spans="1:17" x14ac:dyDescent="0.35">
      <c r="A95" s="5">
        <v>43497</v>
      </c>
      <c r="B95" s="2" t="s">
        <v>3053</v>
      </c>
      <c r="C95" s="2" t="s">
        <v>3068</v>
      </c>
      <c r="D95" s="2" t="s">
        <v>3043</v>
      </c>
      <c r="E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" t="str">
        <f>_xlfn.XLOOKUP(capturaFlota2019[[#This Row],[Puerto]],'DATOS TABLA FLOTA'!$H$1:$H$21,'DATOS TABLA FLOTA'!$I$1:$I$21)</f>
        <v>General Pueyrredon</v>
      </c>
      <c r="G95" s="3">
        <f>_xlfn.XLOOKUP(capturaFlota2019[[#This Row],[Departamento]],'DATOS TABLA FLOTA'!$O$2:$O$21,'DATOS TABLA FLOTA'!$P$2:$P$21)</f>
        <v>6357</v>
      </c>
      <c r="H95" s="1">
        <v>-3804915</v>
      </c>
      <c r="I95" s="1">
        <f>_xlfn.XLOOKUP(capturaFlota2019[[#This Row],[Latitud]],'DATOS TABLA FLOTA'!$Q$2:$Q$21,'DATOS TABLA FLOTA'!$R$2:$R$21)</f>
        <v>-57536848</v>
      </c>
      <c r="J95" s="2" t="s">
        <v>3139</v>
      </c>
      <c r="K95" t="str">
        <f>VLOOKUP(capturaFlota2019[[#This Row],[Especie]],'DATOS TABLA FLOTA'!$K$1:$M$113,2,FALSE)</f>
        <v>Peces</v>
      </c>
      <c r="L95" t="str">
        <f>_xlfn.XLOOKUP(capturaFlota2019[[#This Row],[Especie]],'DATOS TABLA FLOTA'!$K$1:$K$113,'DATOS TABLA FLOTA'!$M$1:$M$113)</f>
        <v>otras especies</v>
      </c>
      <c r="M95" s="3">
        <v>30</v>
      </c>
      <c r="N95" s="4">
        <f>VLOOKUP(capturaFlota2019[[#This Row],[Especie]],'DATOS TABLA FLOTA'!$A$1:$B$80,2,FALSE)</f>
        <v>3000</v>
      </c>
      <c r="O95" s="4">
        <f>VLOOKUP(capturaFlota2019[[#This Row],[Especie]],'DATOS TABLA FLOTA'!$A$1:$C$80,3,FALSE)</f>
        <v>48000</v>
      </c>
      <c r="Q95"/>
    </row>
    <row r="96" spans="1:17" x14ac:dyDescent="0.35">
      <c r="A96" s="5">
        <v>43497</v>
      </c>
      <c r="B96" s="2" t="s">
        <v>3053</v>
      </c>
      <c r="C96" s="2" t="s">
        <v>3123</v>
      </c>
      <c r="D96" s="2" t="s">
        <v>3124</v>
      </c>
      <c r="E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6" t="str">
        <f>_xlfn.XLOOKUP(capturaFlota2019[[#This Row],[Puerto]],'DATOS TABLA FLOTA'!$H$1:$H$21,'DATOS TABLA FLOTA'!$I$1:$I$21)</f>
        <v>San Antonio</v>
      </c>
      <c r="G96" s="3">
        <f>_xlfn.XLOOKUP(capturaFlota2019[[#This Row],[Departamento]],'DATOS TABLA FLOTA'!$O$2:$O$21,'DATOS TABLA FLOTA'!$P$2:$P$21)</f>
        <v>62077</v>
      </c>
      <c r="H96" s="1">
        <v>-4079875</v>
      </c>
      <c r="I96" s="1">
        <f>_xlfn.XLOOKUP(capturaFlota2019[[#This Row],[Latitud]],'DATOS TABLA FLOTA'!$Q$2:$Q$21,'DATOS TABLA FLOTA'!$R$2:$R$21)</f>
        <v>-64883536</v>
      </c>
      <c r="J96" s="2" t="s">
        <v>3145</v>
      </c>
      <c r="K96" t="str">
        <f>VLOOKUP(capturaFlota2019[[#This Row],[Especie]],'DATOS TABLA FLOTA'!$K$1:$M$113,2,FALSE)</f>
        <v>Peces</v>
      </c>
      <c r="L96" t="str">
        <f>_xlfn.XLOOKUP(capturaFlota2019[[#This Row],[Especie]],'DATOS TABLA FLOTA'!$K$1:$K$113,'DATOS TABLA FLOTA'!$M$1:$M$113)</f>
        <v>Variado costero</v>
      </c>
      <c r="M96" s="3">
        <v>30</v>
      </c>
      <c r="N96" s="4">
        <f>VLOOKUP(capturaFlota2019[[#This Row],[Especie]],'DATOS TABLA FLOTA'!$A$1:$B$80,2,FALSE)</f>
        <v>3190</v>
      </c>
      <c r="O96" s="4">
        <f>VLOOKUP(capturaFlota2019[[#This Row],[Especie]],'DATOS TABLA FLOTA'!$A$1:$C$80,3,FALSE)</f>
        <v>51040</v>
      </c>
      <c r="Q96"/>
    </row>
    <row r="97" spans="1:17" x14ac:dyDescent="0.35">
      <c r="A97" s="5">
        <v>43497</v>
      </c>
      <c r="B97" s="2" t="s">
        <v>3053</v>
      </c>
      <c r="C97" s="2" t="s">
        <v>3123</v>
      </c>
      <c r="D97" s="2" t="s">
        <v>3124</v>
      </c>
      <c r="E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7" t="str">
        <f>_xlfn.XLOOKUP(capturaFlota2019[[#This Row],[Puerto]],'DATOS TABLA FLOTA'!$H$1:$H$21,'DATOS TABLA FLOTA'!$I$1:$I$21)</f>
        <v>San Antonio</v>
      </c>
      <c r="G97" s="3">
        <f>_xlfn.XLOOKUP(capturaFlota2019[[#This Row],[Departamento]],'DATOS TABLA FLOTA'!$O$2:$O$21,'DATOS TABLA FLOTA'!$P$2:$P$21)</f>
        <v>62077</v>
      </c>
      <c r="H97" s="1">
        <v>-4079875</v>
      </c>
      <c r="I97" s="1">
        <f>_xlfn.XLOOKUP(capturaFlota2019[[#This Row],[Latitud]],'DATOS TABLA FLOTA'!$Q$2:$Q$21,'DATOS TABLA FLOTA'!$R$2:$R$21)</f>
        <v>-64883536</v>
      </c>
      <c r="J97" s="2" t="s">
        <v>3057</v>
      </c>
      <c r="K97" t="str">
        <f>VLOOKUP(capturaFlota2019[[#This Row],[Especie]],'DATOS TABLA FLOTA'!$K$1:$M$113,2,FALSE)</f>
        <v>Peces</v>
      </c>
      <c r="L97" t="str">
        <f>_xlfn.XLOOKUP(capturaFlota2019[[#This Row],[Especie]],'DATOS TABLA FLOTA'!$K$1:$K$113,'DATOS TABLA FLOTA'!$M$1:$M$113)</f>
        <v>Rayas (sin V. Cost)</v>
      </c>
      <c r="M97" s="3">
        <v>30</v>
      </c>
      <c r="N97" s="4">
        <f>VLOOKUP(capturaFlota2019[[#This Row],[Especie]],'DATOS TABLA FLOTA'!$A$1:$B$80,2,FALSE)</f>
        <v>3900</v>
      </c>
      <c r="O97" s="4">
        <f>VLOOKUP(capturaFlota2019[[#This Row],[Especie]],'DATOS TABLA FLOTA'!$A$1:$C$80,3,FALSE)</f>
        <v>62400</v>
      </c>
      <c r="Q97"/>
    </row>
    <row r="98" spans="1:17" x14ac:dyDescent="0.35">
      <c r="A98" s="5">
        <v>43497</v>
      </c>
      <c r="B98" s="2" t="s">
        <v>3067</v>
      </c>
      <c r="C98" s="2" t="s">
        <v>3132</v>
      </c>
      <c r="D98" s="2" t="s">
        <v>3133</v>
      </c>
      <c r="E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98" t="str">
        <f>_xlfn.XLOOKUP(capturaFlota2019[[#This Row],[Puerto]],'DATOS TABLA FLOTA'!$H$1:$H$21,'DATOS TABLA FLOTA'!$I$1:$I$21)</f>
        <v>Ushuaia</v>
      </c>
      <c r="G98" s="3">
        <f>_xlfn.XLOOKUP(capturaFlota2019[[#This Row],[Departamento]],'DATOS TABLA FLOTA'!$O$2:$O$21,'DATOS TABLA FLOTA'!$P$2:$P$21)</f>
        <v>94015</v>
      </c>
      <c r="H98" s="1">
        <v>-54808106</v>
      </c>
      <c r="I98" s="1">
        <f>_xlfn.XLOOKUP(capturaFlota2019[[#This Row],[Latitud]],'DATOS TABLA FLOTA'!$Q$2:$Q$21,'DATOS TABLA FLOTA'!$R$2:$R$21)</f>
        <v>-68304301</v>
      </c>
      <c r="J98" s="2" t="s">
        <v>3134</v>
      </c>
      <c r="K98" t="str">
        <f>VLOOKUP(capturaFlota2019[[#This Row],[Especie]],'DATOS TABLA FLOTA'!$K$1:$M$113,2,FALSE)</f>
        <v>Peces</v>
      </c>
      <c r="L98" t="str">
        <f>_xlfn.XLOOKUP(capturaFlota2019[[#This Row],[Especie]],'DATOS TABLA FLOTA'!$K$1:$K$113,'DATOS TABLA FLOTA'!$M$1:$M$113)</f>
        <v>otras especies</v>
      </c>
      <c r="M98" s="3">
        <v>30</v>
      </c>
      <c r="N98" s="4">
        <f>VLOOKUP(capturaFlota2019[[#This Row],[Especie]],'DATOS TABLA FLOTA'!$A$1:$B$80,2,FALSE)</f>
        <v>2500</v>
      </c>
      <c r="O98" s="4">
        <f>VLOOKUP(capturaFlota2019[[#This Row],[Especie]],'DATOS TABLA FLOTA'!$A$1:$C$80,3,FALSE)</f>
        <v>40000</v>
      </c>
      <c r="Q98"/>
    </row>
    <row r="99" spans="1:17" x14ac:dyDescent="0.35">
      <c r="A99" s="5">
        <v>43525</v>
      </c>
      <c r="B99" s="2" t="s">
        <v>3053</v>
      </c>
      <c r="C99" s="2" t="s">
        <v>3068</v>
      </c>
      <c r="D99" s="2" t="s">
        <v>3043</v>
      </c>
      <c r="E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" t="str">
        <f>_xlfn.XLOOKUP(capturaFlota2019[[#This Row],[Puerto]],'DATOS TABLA FLOTA'!$H$1:$H$21,'DATOS TABLA FLOTA'!$I$1:$I$21)</f>
        <v>General Pueyrredon</v>
      </c>
      <c r="G99" s="3">
        <f>_xlfn.XLOOKUP(capturaFlota2019[[#This Row],[Departamento]],'DATOS TABLA FLOTA'!$O$2:$O$21,'DATOS TABLA FLOTA'!$P$2:$P$21)</f>
        <v>6357</v>
      </c>
      <c r="H99" s="1">
        <v>-3804915</v>
      </c>
      <c r="I99" s="1">
        <f>_xlfn.XLOOKUP(capturaFlota2019[[#This Row],[Latitud]],'DATOS TABLA FLOTA'!$Q$2:$Q$21,'DATOS TABLA FLOTA'!$R$2:$R$21)</f>
        <v>-57536848</v>
      </c>
      <c r="J99" s="2" t="s">
        <v>3079</v>
      </c>
      <c r="K99" t="str">
        <f>VLOOKUP(capturaFlota2019[[#This Row],[Especie]],'DATOS TABLA FLOTA'!$K$1:$M$113,2,FALSE)</f>
        <v>Peces</v>
      </c>
      <c r="L99" t="str">
        <f>_xlfn.XLOOKUP(capturaFlota2019[[#This Row],[Especie]],'DATOS TABLA FLOTA'!$K$1:$K$113,'DATOS TABLA FLOTA'!$M$1:$M$113)</f>
        <v>otras especies</v>
      </c>
      <c r="M99" s="3">
        <v>30</v>
      </c>
      <c r="N99" s="4">
        <f>VLOOKUP(capturaFlota2019[[#This Row],[Especie]],'DATOS TABLA FLOTA'!$A$1:$B$80,2,FALSE)</f>
        <v>2100</v>
      </c>
      <c r="O99" s="4">
        <f>VLOOKUP(capturaFlota2019[[#This Row],[Especie]],'DATOS TABLA FLOTA'!$A$1:$C$80,3,FALSE)</f>
        <v>33600</v>
      </c>
      <c r="Q99"/>
    </row>
    <row r="100" spans="1:17" x14ac:dyDescent="0.35">
      <c r="A100" s="5">
        <v>43525</v>
      </c>
      <c r="B100" s="2" t="s">
        <v>3053</v>
      </c>
      <c r="C100" s="2" t="s">
        <v>3068</v>
      </c>
      <c r="D100" s="2" t="s">
        <v>3043</v>
      </c>
      <c r="E1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" t="str">
        <f>_xlfn.XLOOKUP(capturaFlota2019[[#This Row],[Puerto]],'DATOS TABLA FLOTA'!$H$1:$H$21,'DATOS TABLA FLOTA'!$I$1:$I$21)</f>
        <v>General Pueyrredon</v>
      </c>
      <c r="G100" s="3">
        <f>_xlfn.XLOOKUP(capturaFlota2019[[#This Row],[Departamento]],'DATOS TABLA FLOTA'!$O$2:$O$21,'DATOS TABLA FLOTA'!$P$2:$P$21)</f>
        <v>6357</v>
      </c>
      <c r="H100" s="1">
        <v>-3804915</v>
      </c>
      <c r="I100" s="1">
        <f>_xlfn.XLOOKUP(capturaFlota2019[[#This Row],[Latitud]],'DATOS TABLA FLOTA'!$Q$2:$Q$21,'DATOS TABLA FLOTA'!$R$2:$R$21)</f>
        <v>-57536848</v>
      </c>
      <c r="J100" s="2" t="s">
        <v>3079</v>
      </c>
      <c r="K100" t="str">
        <f>VLOOKUP(capturaFlota2019[[#This Row],[Especie]],'DATOS TABLA FLOTA'!$K$1:$M$113,2,FALSE)</f>
        <v>Peces</v>
      </c>
      <c r="L100" t="str">
        <f>_xlfn.XLOOKUP(capturaFlota2019[[#This Row],[Especie]],'DATOS TABLA FLOTA'!$K$1:$K$113,'DATOS TABLA FLOTA'!$M$1:$M$113)</f>
        <v>otras especies</v>
      </c>
      <c r="M100" s="3">
        <v>30</v>
      </c>
      <c r="N100" s="4">
        <f>VLOOKUP(capturaFlota2019[[#This Row],[Especie]],'DATOS TABLA FLOTA'!$A$1:$B$80,2,FALSE)</f>
        <v>2100</v>
      </c>
      <c r="O100" s="4">
        <f>VLOOKUP(capturaFlota2019[[#This Row],[Especie]],'DATOS TABLA FLOTA'!$A$1:$C$80,3,FALSE)</f>
        <v>33600</v>
      </c>
      <c r="Q100"/>
    </row>
    <row r="101" spans="1:17" x14ac:dyDescent="0.35">
      <c r="A101" s="5">
        <v>43525</v>
      </c>
      <c r="B101" s="2" t="s">
        <v>3067</v>
      </c>
      <c r="C101" s="2" t="s">
        <v>3117</v>
      </c>
      <c r="D101" s="2" t="s">
        <v>3062</v>
      </c>
      <c r="E1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1" t="str">
        <f>_xlfn.XLOOKUP(capturaFlota2019[[#This Row],[Puerto]],'DATOS TABLA FLOTA'!$H$1:$H$21,'DATOS TABLA FLOTA'!$I$1:$I$21)</f>
        <v>Biedma</v>
      </c>
      <c r="G101" s="3">
        <f>_xlfn.XLOOKUP(capturaFlota2019[[#This Row],[Departamento]],'DATOS TABLA FLOTA'!$O$2:$O$21,'DATOS TABLA FLOTA'!$P$2:$P$21)</f>
        <v>26007</v>
      </c>
      <c r="H101" s="1">
        <v>-42723398</v>
      </c>
      <c r="I101" s="1">
        <f>_xlfn.XLOOKUP(capturaFlota2019[[#This Row],[Latitud]],'DATOS TABLA FLOTA'!$Q$2:$Q$21,'DATOS TABLA FLOTA'!$R$2:$R$21)</f>
        <v>-6503362</v>
      </c>
      <c r="J101" s="2" t="s">
        <v>3076</v>
      </c>
      <c r="K101" t="str">
        <f>VLOOKUP(capturaFlota2019[[#This Row],[Especie]],'DATOS TABLA FLOTA'!$K$1:$M$113,2,FALSE)</f>
        <v>Peces</v>
      </c>
      <c r="L101" t="str">
        <f>_xlfn.XLOOKUP(capturaFlota2019[[#This Row],[Especie]],'DATOS TABLA FLOTA'!$K$1:$K$113,'DATOS TABLA FLOTA'!$M$1:$M$113)</f>
        <v>otras especies</v>
      </c>
      <c r="M101" s="3">
        <v>30</v>
      </c>
      <c r="N101" s="4">
        <f>VLOOKUP(capturaFlota2019[[#This Row],[Especie]],'DATOS TABLA FLOTA'!$A$1:$B$80,2,FALSE)</f>
        <v>2900</v>
      </c>
      <c r="O101" s="4">
        <f>VLOOKUP(capturaFlota2019[[#This Row],[Especie]],'DATOS TABLA FLOTA'!$A$1:$C$80,3,FALSE)</f>
        <v>46400</v>
      </c>
      <c r="Q101"/>
    </row>
    <row r="102" spans="1:17" x14ac:dyDescent="0.35">
      <c r="A102" s="5">
        <v>43556</v>
      </c>
      <c r="B102" s="2" t="s">
        <v>3059</v>
      </c>
      <c r="C102" s="2" t="s">
        <v>3068</v>
      </c>
      <c r="D102" s="2" t="s">
        <v>3043</v>
      </c>
      <c r="E1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" t="str">
        <f>_xlfn.XLOOKUP(capturaFlota2019[[#This Row],[Puerto]],'DATOS TABLA FLOTA'!$H$1:$H$21,'DATOS TABLA FLOTA'!$I$1:$I$21)</f>
        <v>General Pueyrredon</v>
      </c>
      <c r="G102" s="3">
        <f>_xlfn.XLOOKUP(capturaFlota2019[[#This Row],[Departamento]],'DATOS TABLA FLOTA'!$O$2:$O$21,'DATOS TABLA FLOTA'!$P$2:$P$21)</f>
        <v>6357</v>
      </c>
      <c r="H102" s="1">
        <v>-3804915</v>
      </c>
      <c r="I102" s="1">
        <f>_xlfn.XLOOKUP(capturaFlota2019[[#This Row],[Latitud]],'DATOS TABLA FLOTA'!$Q$2:$Q$21,'DATOS TABLA FLOTA'!$R$2:$R$21)</f>
        <v>-57536848</v>
      </c>
      <c r="J102" s="2" t="s">
        <v>3066</v>
      </c>
      <c r="K102" t="str">
        <f>VLOOKUP(capturaFlota2019[[#This Row],[Especie]],'DATOS TABLA FLOTA'!$K$1:$M$113,2,FALSE)</f>
        <v>Peces</v>
      </c>
      <c r="L102" t="str">
        <f>_xlfn.XLOOKUP(capturaFlota2019[[#This Row],[Especie]],'DATOS TABLA FLOTA'!$K$1:$K$113,'DATOS TABLA FLOTA'!$M$1:$M$113)</f>
        <v>otras especies</v>
      </c>
      <c r="M102" s="3">
        <v>30</v>
      </c>
      <c r="N102" s="4">
        <f>VLOOKUP(capturaFlota2019[[#This Row],[Especie]],'DATOS TABLA FLOTA'!$A$1:$B$80,2,FALSE)</f>
        <v>2200</v>
      </c>
      <c r="O102" s="4">
        <f>VLOOKUP(capturaFlota2019[[#This Row],[Especie]],'DATOS TABLA FLOTA'!$A$1:$C$80,3,FALSE)</f>
        <v>35200</v>
      </c>
      <c r="Q102"/>
    </row>
    <row r="103" spans="1:17" x14ac:dyDescent="0.35">
      <c r="A103" s="5">
        <v>43556</v>
      </c>
      <c r="B103" s="2" t="s">
        <v>3059</v>
      </c>
      <c r="C103" s="2" t="s">
        <v>3068</v>
      </c>
      <c r="D103" s="2" t="s">
        <v>3043</v>
      </c>
      <c r="E1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" t="str">
        <f>_xlfn.XLOOKUP(capturaFlota2019[[#This Row],[Puerto]],'DATOS TABLA FLOTA'!$H$1:$H$21,'DATOS TABLA FLOTA'!$I$1:$I$21)</f>
        <v>General Pueyrredon</v>
      </c>
      <c r="G103" s="3">
        <f>_xlfn.XLOOKUP(capturaFlota2019[[#This Row],[Departamento]],'DATOS TABLA FLOTA'!$O$2:$O$21,'DATOS TABLA FLOTA'!$P$2:$P$21)</f>
        <v>6357</v>
      </c>
      <c r="H103" s="1">
        <v>-3804915</v>
      </c>
      <c r="I103" s="1">
        <f>_xlfn.XLOOKUP(capturaFlota2019[[#This Row],[Latitud]],'DATOS TABLA FLOTA'!$Q$2:$Q$21,'DATOS TABLA FLOTA'!$R$2:$R$21)</f>
        <v>-57536848</v>
      </c>
      <c r="J103" s="2" t="s">
        <v>3094</v>
      </c>
      <c r="K103" t="str">
        <f>VLOOKUP(capturaFlota2019[[#This Row],[Especie]],'DATOS TABLA FLOTA'!$K$1:$M$113,2,FALSE)</f>
        <v>Peces</v>
      </c>
      <c r="L103" t="str">
        <f>_xlfn.XLOOKUP(capturaFlota2019[[#This Row],[Especie]],'DATOS TABLA FLOTA'!$K$1:$K$113,'DATOS TABLA FLOTA'!$M$1:$M$113)</f>
        <v>otras especies</v>
      </c>
      <c r="M103" s="3">
        <v>30</v>
      </c>
      <c r="N103" s="4">
        <f>VLOOKUP(capturaFlota2019[[#This Row],[Especie]],'DATOS TABLA FLOTA'!$A$1:$B$80,2,FALSE)</f>
        <v>2180</v>
      </c>
      <c r="O103" s="4">
        <f>VLOOKUP(capturaFlota2019[[#This Row],[Especie]],'DATOS TABLA FLOTA'!$A$1:$C$80,3,FALSE)</f>
        <v>34880</v>
      </c>
      <c r="Q103"/>
    </row>
    <row r="104" spans="1:17" x14ac:dyDescent="0.35">
      <c r="A104" s="5">
        <v>43556</v>
      </c>
      <c r="B104" s="2" t="s">
        <v>3041</v>
      </c>
      <c r="C104" s="2" t="s">
        <v>3107</v>
      </c>
      <c r="D104" s="2" t="s">
        <v>3043</v>
      </c>
      <c r="E1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4" t="str">
        <f>_xlfn.XLOOKUP(capturaFlota2019[[#This Row],[Puerto]],'DATOS TABLA FLOTA'!$H$1:$H$21,'DATOS TABLA FLOTA'!$I$1:$I$21)</f>
        <v>Necochea</v>
      </c>
      <c r="G104" s="3">
        <f>_xlfn.XLOOKUP(capturaFlota2019[[#This Row],[Departamento]],'DATOS TABLA FLOTA'!$O$2:$O$21,'DATOS TABLA FLOTA'!$P$2:$P$21)</f>
        <v>6581</v>
      </c>
      <c r="H104" s="1">
        <v>-38576184</v>
      </c>
      <c r="I104" s="1">
        <f>_xlfn.XLOOKUP(capturaFlota2019[[#This Row],[Latitud]],'DATOS TABLA FLOTA'!$Q$2:$Q$21,'DATOS TABLA FLOTA'!$R$2:$R$21)</f>
        <v>-58701949</v>
      </c>
      <c r="J104" s="2" t="s">
        <v>3079</v>
      </c>
      <c r="K104" t="str">
        <f>VLOOKUP(capturaFlota2019[[#This Row],[Especie]],'DATOS TABLA FLOTA'!$K$1:$M$113,2,FALSE)</f>
        <v>Peces</v>
      </c>
      <c r="L104" t="str">
        <f>_xlfn.XLOOKUP(capturaFlota2019[[#This Row],[Especie]],'DATOS TABLA FLOTA'!$K$1:$K$113,'DATOS TABLA FLOTA'!$M$1:$M$113)</f>
        <v>otras especies</v>
      </c>
      <c r="M104" s="3">
        <v>30</v>
      </c>
      <c r="N104" s="4">
        <f>VLOOKUP(capturaFlota2019[[#This Row],[Especie]],'DATOS TABLA FLOTA'!$A$1:$B$80,2,FALSE)</f>
        <v>2100</v>
      </c>
      <c r="O104" s="4">
        <f>VLOOKUP(capturaFlota2019[[#This Row],[Especie]],'DATOS TABLA FLOTA'!$A$1:$C$80,3,FALSE)</f>
        <v>33600</v>
      </c>
      <c r="Q104"/>
    </row>
    <row r="105" spans="1:17" x14ac:dyDescent="0.35">
      <c r="A105" s="5">
        <v>43556</v>
      </c>
      <c r="B105" s="2" t="s">
        <v>3067</v>
      </c>
      <c r="C105" s="2" t="s">
        <v>3115</v>
      </c>
      <c r="D105" s="2" t="s">
        <v>3049</v>
      </c>
      <c r="E1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5" t="str">
        <f>_xlfn.XLOOKUP(capturaFlota2019[[#This Row],[Puerto]],'DATOS TABLA FLOTA'!$H$1:$H$21,'DATOS TABLA FLOTA'!$I$1:$I$21)</f>
        <v>Deseado</v>
      </c>
      <c r="G105" s="3">
        <f>_xlfn.XLOOKUP(capturaFlota2019[[#This Row],[Departamento]],'DATOS TABLA FLOTA'!$O$2:$O$21,'DATOS TABLA FLOTA'!$P$2:$P$21)</f>
        <v>78014</v>
      </c>
      <c r="H105" s="1">
        <v>-47753106</v>
      </c>
      <c r="I105" s="1">
        <f>_xlfn.XLOOKUP(capturaFlota2019[[#This Row],[Latitud]],'DATOS TABLA FLOTA'!$Q$2:$Q$21,'DATOS TABLA FLOTA'!$R$2:$R$21)</f>
        <v>-65911745</v>
      </c>
      <c r="J105" s="2" t="s">
        <v>3052</v>
      </c>
      <c r="K105" t="str">
        <f>VLOOKUP(capturaFlota2019[[#This Row],[Especie]],'DATOS TABLA FLOTA'!$K$1:$M$113,2,FALSE)</f>
        <v>Moluscos</v>
      </c>
      <c r="L105" t="str">
        <f>_xlfn.XLOOKUP(capturaFlota2019[[#This Row],[Especie]],'DATOS TABLA FLOTA'!$K$1:$K$113,'DATOS TABLA FLOTA'!$M$1:$M$113)</f>
        <v>Calamar Illex</v>
      </c>
      <c r="M105" s="3">
        <v>30</v>
      </c>
      <c r="N105" s="4">
        <f>VLOOKUP(capturaFlota2019[[#This Row],[Especie]],'DATOS TABLA FLOTA'!$A$1:$B$80,2,FALSE)</f>
        <v>3299</v>
      </c>
      <c r="O105" s="4">
        <f>VLOOKUP(capturaFlota2019[[#This Row],[Especie]],'DATOS TABLA FLOTA'!$A$1:$C$80,3,FALSE)</f>
        <v>52784</v>
      </c>
      <c r="Q105"/>
    </row>
    <row r="106" spans="1:17" x14ac:dyDescent="0.35">
      <c r="A106" s="5">
        <v>43556</v>
      </c>
      <c r="B106" s="2" t="s">
        <v>3053</v>
      </c>
      <c r="C106" s="2" t="s">
        <v>3123</v>
      </c>
      <c r="D106" s="2" t="s">
        <v>3124</v>
      </c>
      <c r="E1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6" t="str">
        <f>_xlfn.XLOOKUP(capturaFlota2019[[#This Row],[Puerto]],'DATOS TABLA FLOTA'!$H$1:$H$21,'DATOS TABLA FLOTA'!$I$1:$I$21)</f>
        <v>San Antonio</v>
      </c>
      <c r="G106" s="3">
        <f>_xlfn.XLOOKUP(capturaFlota2019[[#This Row],[Departamento]],'DATOS TABLA FLOTA'!$O$2:$O$21,'DATOS TABLA FLOTA'!$P$2:$P$21)</f>
        <v>62077</v>
      </c>
      <c r="H106" s="1">
        <v>-4079875</v>
      </c>
      <c r="I106" s="1">
        <f>_xlfn.XLOOKUP(capturaFlota2019[[#This Row],[Latitud]],'DATOS TABLA FLOTA'!$Q$2:$Q$21,'DATOS TABLA FLOTA'!$R$2:$R$21)</f>
        <v>-64883536</v>
      </c>
      <c r="J106" s="2" t="s">
        <v>3136</v>
      </c>
      <c r="K106" t="str">
        <f>VLOOKUP(capturaFlota2019[[#This Row],[Especie]],'DATOS TABLA FLOTA'!$K$1:$M$113,2,FALSE)</f>
        <v>Peces</v>
      </c>
      <c r="L106" t="str">
        <f>_xlfn.XLOOKUP(capturaFlota2019[[#This Row],[Especie]],'DATOS TABLA FLOTA'!$K$1:$K$113,'DATOS TABLA FLOTA'!$M$1:$M$113)</f>
        <v>Merluza de cola</v>
      </c>
      <c r="M106" s="3">
        <v>30</v>
      </c>
      <c r="N106" s="4">
        <f>VLOOKUP(capturaFlota2019[[#This Row],[Especie]],'DATOS TABLA FLOTA'!$A$1:$B$80,2,FALSE)</f>
        <v>2000</v>
      </c>
      <c r="O106" s="4">
        <f>VLOOKUP(capturaFlota2019[[#This Row],[Especie]],'DATOS TABLA FLOTA'!$A$1:$C$80,3,FALSE)</f>
        <v>32000</v>
      </c>
      <c r="Q106"/>
    </row>
    <row r="107" spans="1:17" x14ac:dyDescent="0.35">
      <c r="A107" s="5">
        <v>43586</v>
      </c>
      <c r="B107" s="2" t="s">
        <v>3067</v>
      </c>
      <c r="C107" s="2" t="s">
        <v>3068</v>
      </c>
      <c r="D107" s="2" t="s">
        <v>3043</v>
      </c>
      <c r="E1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" t="str">
        <f>_xlfn.XLOOKUP(capturaFlota2019[[#This Row],[Puerto]],'DATOS TABLA FLOTA'!$H$1:$H$21,'DATOS TABLA FLOTA'!$I$1:$I$21)</f>
        <v>General Pueyrredon</v>
      </c>
      <c r="G107" s="3">
        <f>_xlfn.XLOOKUP(capturaFlota2019[[#This Row],[Departamento]],'DATOS TABLA FLOTA'!$O$2:$O$21,'DATOS TABLA FLOTA'!$P$2:$P$21)</f>
        <v>6357</v>
      </c>
      <c r="H107" s="1">
        <v>-3804915</v>
      </c>
      <c r="I107" s="1">
        <f>_xlfn.XLOOKUP(capturaFlota2019[[#This Row],[Latitud]],'DATOS TABLA FLOTA'!$Q$2:$Q$21,'DATOS TABLA FLOTA'!$R$2:$R$21)</f>
        <v>-57536848</v>
      </c>
      <c r="J107" s="2" t="s">
        <v>3109</v>
      </c>
      <c r="K107" t="str">
        <f>VLOOKUP(capturaFlota2019[[#This Row],[Especie]],'DATOS TABLA FLOTA'!$K$1:$M$113,2,FALSE)</f>
        <v>Peces</v>
      </c>
      <c r="L107" t="str">
        <f>_xlfn.XLOOKUP(capturaFlota2019[[#This Row],[Especie]],'DATOS TABLA FLOTA'!$K$1:$K$113,'DATOS TABLA FLOTA'!$M$1:$M$113)</f>
        <v>Rayas (sin V. Cost)</v>
      </c>
      <c r="M107" s="3">
        <v>30</v>
      </c>
      <c r="N107" s="4">
        <f>VLOOKUP(capturaFlota2019[[#This Row],[Especie]],'DATOS TABLA FLOTA'!$A$1:$B$80,2,FALSE)</f>
        <v>3000</v>
      </c>
      <c r="O107" s="4">
        <f>VLOOKUP(capturaFlota2019[[#This Row],[Especie]],'DATOS TABLA FLOTA'!$A$1:$C$80,3,FALSE)</f>
        <v>48000</v>
      </c>
      <c r="Q107"/>
    </row>
    <row r="108" spans="1:17" x14ac:dyDescent="0.35">
      <c r="A108" s="5">
        <v>43586</v>
      </c>
      <c r="B108" s="2" t="s">
        <v>3041</v>
      </c>
      <c r="C108" s="2" t="s">
        <v>3107</v>
      </c>
      <c r="D108" s="2" t="s">
        <v>3043</v>
      </c>
      <c r="E1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" t="str">
        <f>_xlfn.XLOOKUP(capturaFlota2019[[#This Row],[Puerto]],'DATOS TABLA FLOTA'!$H$1:$H$21,'DATOS TABLA FLOTA'!$I$1:$I$21)</f>
        <v>Necochea</v>
      </c>
      <c r="G108" s="3">
        <f>_xlfn.XLOOKUP(capturaFlota2019[[#This Row],[Departamento]],'DATOS TABLA FLOTA'!$O$2:$O$21,'DATOS TABLA FLOTA'!$P$2:$P$21)</f>
        <v>6581</v>
      </c>
      <c r="H108" s="1">
        <v>-38576184</v>
      </c>
      <c r="I108" s="1">
        <f>_xlfn.XLOOKUP(capturaFlota2019[[#This Row],[Latitud]],'DATOS TABLA FLOTA'!$Q$2:$Q$21,'DATOS TABLA FLOTA'!$R$2:$R$21)</f>
        <v>-58701949</v>
      </c>
      <c r="J108" s="2" t="s">
        <v>3074</v>
      </c>
      <c r="K108" t="str">
        <f>VLOOKUP(capturaFlota2019[[#This Row],[Especie]],'DATOS TABLA FLOTA'!$K$1:$M$113,2,FALSE)</f>
        <v>Peces</v>
      </c>
      <c r="L108" t="str">
        <f>_xlfn.XLOOKUP(capturaFlota2019[[#This Row],[Especie]],'DATOS TABLA FLOTA'!$K$1:$K$113,'DATOS TABLA FLOTA'!$M$1:$M$113)</f>
        <v>Variado costero</v>
      </c>
      <c r="M108" s="3">
        <v>30</v>
      </c>
      <c r="N108" s="4">
        <f>VLOOKUP(capturaFlota2019[[#This Row],[Especie]],'DATOS TABLA FLOTA'!$A$1:$B$80,2,FALSE)</f>
        <v>1800</v>
      </c>
      <c r="O108" s="4">
        <f>VLOOKUP(capturaFlota2019[[#This Row],[Especie]],'DATOS TABLA FLOTA'!$A$1:$C$80,3,FALSE)</f>
        <v>28800</v>
      </c>
      <c r="Q108"/>
    </row>
    <row r="109" spans="1:17" x14ac:dyDescent="0.35">
      <c r="A109" s="5">
        <v>43586</v>
      </c>
      <c r="B109" s="2" t="s">
        <v>3041</v>
      </c>
      <c r="C109" s="2" t="s">
        <v>3107</v>
      </c>
      <c r="D109" s="2" t="s">
        <v>3043</v>
      </c>
      <c r="E1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" t="str">
        <f>_xlfn.XLOOKUP(capturaFlota2019[[#This Row],[Puerto]],'DATOS TABLA FLOTA'!$H$1:$H$21,'DATOS TABLA FLOTA'!$I$1:$I$21)</f>
        <v>Necochea</v>
      </c>
      <c r="G109" s="3">
        <f>_xlfn.XLOOKUP(capturaFlota2019[[#This Row],[Departamento]],'DATOS TABLA FLOTA'!$O$2:$O$21,'DATOS TABLA FLOTA'!$P$2:$P$21)</f>
        <v>6581</v>
      </c>
      <c r="H109" s="1">
        <v>-38576184</v>
      </c>
      <c r="I109" s="1">
        <f>_xlfn.XLOOKUP(capturaFlota2019[[#This Row],[Latitud]],'DATOS TABLA FLOTA'!$Q$2:$Q$21,'DATOS TABLA FLOTA'!$R$2:$R$21)</f>
        <v>-58701949</v>
      </c>
      <c r="J109" s="2" t="s">
        <v>3078</v>
      </c>
      <c r="K109" t="str">
        <f>VLOOKUP(capturaFlota2019[[#This Row],[Especie]],'DATOS TABLA FLOTA'!$K$1:$M$113,2,FALSE)</f>
        <v>Peces</v>
      </c>
      <c r="L109" t="str">
        <f>_xlfn.XLOOKUP(capturaFlota2019[[#This Row],[Especie]],'DATOS TABLA FLOTA'!$K$1:$K$113,'DATOS TABLA FLOTA'!$M$1:$M$113)</f>
        <v>otras especies</v>
      </c>
      <c r="M109" s="3">
        <v>30</v>
      </c>
      <c r="N109" s="4">
        <f>VLOOKUP(capturaFlota2019[[#This Row],[Especie]],'DATOS TABLA FLOTA'!$A$1:$B$80,2,FALSE)</f>
        <v>1700</v>
      </c>
      <c r="O109" s="4">
        <f>VLOOKUP(capturaFlota2019[[#This Row],[Especie]],'DATOS TABLA FLOTA'!$A$1:$C$80,3,FALSE)</f>
        <v>27200</v>
      </c>
      <c r="Q109"/>
    </row>
    <row r="110" spans="1:17" x14ac:dyDescent="0.35">
      <c r="A110" s="5">
        <v>43586</v>
      </c>
      <c r="B110" s="2" t="s">
        <v>3041</v>
      </c>
      <c r="C110" s="2" t="s">
        <v>3107</v>
      </c>
      <c r="D110" s="2" t="s">
        <v>3043</v>
      </c>
      <c r="E1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" t="str">
        <f>_xlfn.XLOOKUP(capturaFlota2019[[#This Row],[Puerto]],'DATOS TABLA FLOTA'!$H$1:$H$21,'DATOS TABLA FLOTA'!$I$1:$I$21)</f>
        <v>Necochea</v>
      </c>
      <c r="G110" s="3">
        <f>_xlfn.XLOOKUP(capturaFlota2019[[#This Row],[Departamento]],'DATOS TABLA FLOTA'!$O$2:$O$21,'DATOS TABLA FLOTA'!$P$2:$P$21)</f>
        <v>6581</v>
      </c>
      <c r="H110" s="1">
        <v>-38576184</v>
      </c>
      <c r="I110" s="1">
        <f>_xlfn.XLOOKUP(capturaFlota2019[[#This Row],[Latitud]],'DATOS TABLA FLOTA'!$Q$2:$Q$21,'DATOS TABLA FLOTA'!$R$2:$R$21)</f>
        <v>-58701949</v>
      </c>
      <c r="J110" s="2" t="s">
        <v>3079</v>
      </c>
      <c r="K110" t="str">
        <f>VLOOKUP(capturaFlota2019[[#This Row],[Especie]],'DATOS TABLA FLOTA'!$K$1:$M$113,2,FALSE)</f>
        <v>Peces</v>
      </c>
      <c r="L110" t="str">
        <f>_xlfn.XLOOKUP(capturaFlota2019[[#This Row],[Especie]],'DATOS TABLA FLOTA'!$K$1:$K$113,'DATOS TABLA FLOTA'!$M$1:$M$113)</f>
        <v>otras especies</v>
      </c>
      <c r="M110" s="3">
        <v>30</v>
      </c>
      <c r="N110" s="4">
        <f>VLOOKUP(capturaFlota2019[[#This Row],[Especie]],'DATOS TABLA FLOTA'!$A$1:$B$80,2,FALSE)</f>
        <v>2100</v>
      </c>
      <c r="O110" s="4">
        <f>VLOOKUP(capturaFlota2019[[#This Row],[Especie]],'DATOS TABLA FLOTA'!$A$1:$C$80,3,FALSE)</f>
        <v>33600</v>
      </c>
      <c r="Q110"/>
    </row>
    <row r="111" spans="1:17" x14ac:dyDescent="0.35">
      <c r="A111" s="5">
        <v>43586</v>
      </c>
      <c r="B111" s="2" t="s">
        <v>3041</v>
      </c>
      <c r="C111" s="2" t="s">
        <v>3107</v>
      </c>
      <c r="D111" s="2" t="s">
        <v>3043</v>
      </c>
      <c r="E1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" t="str">
        <f>_xlfn.XLOOKUP(capturaFlota2019[[#This Row],[Puerto]],'DATOS TABLA FLOTA'!$H$1:$H$21,'DATOS TABLA FLOTA'!$I$1:$I$21)</f>
        <v>Necochea</v>
      </c>
      <c r="G111" s="3">
        <f>_xlfn.XLOOKUP(capturaFlota2019[[#This Row],[Departamento]],'DATOS TABLA FLOTA'!$O$2:$O$21,'DATOS TABLA FLOTA'!$P$2:$P$21)</f>
        <v>6581</v>
      </c>
      <c r="H111" s="1">
        <v>-38576184</v>
      </c>
      <c r="I111" s="1">
        <f>_xlfn.XLOOKUP(capturaFlota2019[[#This Row],[Latitud]],'DATOS TABLA FLOTA'!$Q$2:$Q$21,'DATOS TABLA FLOTA'!$R$2:$R$21)</f>
        <v>-58701949</v>
      </c>
      <c r="J111" s="2" t="s">
        <v>3114</v>
      </c>
      <c r="K111" t="str">
        <f>VLOOKUP(capturaFlota2019[[#This Row],[Especie]],'DATOS TABLA FLOTA'!$K$1:$M$113,2,FALSE)</f>
        <v>Peces</v>
      </c>
      <c r="L111" t="str">
        <f>_xlfn.XLOOKUP(capturaFlota2019[[#This Row],[Especie]],'DATOS TABLA FLOTA'!$K$1:$K$113,'DATOS TABLA FLOTA'!$M$1:$M$113)</f>
        <v>otras especies</v>
      </c>
      <c r="M111" s="3">
        <v>30</v>
      </c>
      <c r="N111" s="4">
        <f>VLOOKUP(capturaFlota2019[[#This Row],[Especie]],'DATOS TABLA FLOTA'!$A$1:$B$80,2,FALSE)</f>
        <v>1500</v>
      </c>
      <c r="O111" s="4">
        <f>VLOOKUP(capturaFlota2019[[#This Row],[Especie]],'DATOS TABLA FLOTA'!$A$1:$C$80,3,FALSE)</f>
        <v>24000</v>
      </c>
      <c r="Q111"/>
    </row>
    <row r="112" spans="1:17" x14ac:dyDescent="0.35">
      <c r="A112" s="5">
        <v>43586</v>
      </c>
      <c r="B112" s="2" t="s">
        <v>3041</v>
      </c>
      <c r="C112" s="2" t="s">
        <v>3107</v>
      </c>
      <c r="D112" s="2" t="s">
        <v>3043</v>
      </c>
      <c r="E1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" t="str">
        <f>_xlfn.XLOOKUP(capturaFlota2019[[#This Row],[Puerto]],'DATOS TABLA FLOTA'!$H$1:$H$21,'DATOS TABLA FLOTA'!$I$1:$I$21)</f>
        <v>Necochea</v>
      </c>
      <c r="G112" s="3">
        <f>_xlfn.XLOOKUP(capturaFlota2019[[#This Row],[Departamento]],'DATOS TABLA FLOTA'!$O$2:$O$21,'DATOS TABLA FLOTA'!$P$2:$P$21)</f>
        <v>6581</v>
      </c>
      <c r="H112" s="1">
        <v>-38576184</v>
      </c>
      <c r="I112" s="1">
        <f>_xlfn.XLOOKUP(capturaFlota2019[[#This Row],[Latitud]],'DATOS TABLA FLOTA'!$Q$2:$Q$21,'DATOS TABLA FLOTA'!$R$2:$R$21)</f>
        <v>-58701949</v>
      </c>
      <c r="J112" s="2" t="s">
        <v>3092</v>
      </c>
      <c r="K112" t="str">
        <f>VLOOKUP(capturaFlota2019[[#This Row],[Especie]],'DATOS TABLA FLOTA'!$K$1:$M$113,2,FALSE)</f>
        <v>Peces</v>
      </c>
      <c r="L112" t="str">
        <f>_xlfn.XLOOKUP(capturaFlota2019[[#This Row],[Especie]],'DATOS TABLA FLOTA'!$K$1:$K$113,'DATOS TABLA FLOTA'!$M$1:$M$113)</f>
        <v>otras especies</v>
      </c>
      <c r="M112" s="3">
        <v>30</v>
      </c>
      <c r="N112" s="4">
        <f>VLOOKUP(capturaFlota2019[[#This Row],[Especie]],'DATOS TABLA FLOTA'!$A$1:$B$80,2,FALSE)</f>
        <v>2200</v>
      </c>
      <c r="O112" s="4">
        <f>VLOOKUP(capturaFlota2019[[#This Row],[Especie]],'DATOS TABLA FLOTA'!$A$1:$C$80,3,FALSE)</f>
        <v>35200</v>
      </c>
      <c r="Q112"/>
    </row>
    <row r="113" spans="1:17" x14ac:dyDescent="0.35">
      <c r="A113" s="5">
        <v>43617</v>
      </c>
      <c r="B113" s="2" t="s">
        <v>3041</v>
      </c>
      <c r="C113" s="2" t="s">
        <v>3111</v>
      </c>
      <c r="D113" s="2" t="s">
        <v>3043</v>
      </c>
      <c r="E1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" t="str">
        <f>_xlfn.XLOOKUP(capturaFlota2019[[#This Row],[Puerto]],'DATOS TABLA FLOTA'!$H$1:$H$21,'DATOS TABLA FLOTA'!$I$1:$I$21)</f>
        <v>sin especificar</v>
      </c>
      <c r="G113" s="3">
        <f>_xlfn.XLOOKUP(capturaFlota2019[[#This Row],[Departamento]],'DATOS TABLA FLOTA'!$O$2:$O$21,'DATOS TABLA FLOTA'!$P$2:$P$21)</f>
        <v>6999</v>
      </c>
      <c r="I113" s="1">
        <f>_xlfn.XLOOKUP(capturaFlota2019[[#This Row],[Latitud]],'DATOS TABLA FLOTA'!$Q$2:$Q$21,'DATOS TABLA FLOTA'!$R$2:$R$21)</f>
        <v>0</v>
      </c>
      <c r="J113" s="2" t="s">
        <v>3082</v>
      </c>
      <c r="K113" t="str">
        <f>VLOOKUP(capturaFlota2019[[#This Row],[Especie]],'DATOS TABLA FLOTA'!$K$1:$M$113,2,FALSE)</f>
        <v>Peces</v>
      </c>
      <c r="L113" t="str">
        <f>_xlfn.XLOOKUP(capturaFlota2019[[#This Row],[Especie]],'DATOS TABLA FLOTA'!$K$1:$K$113,'DATOS TABLA FLOTA'!$M$1:$M$113)</f>
        <v>otras especies</v>
      </c>
      <c r="M113" s="3">
        <v>30</v>
      </c>
      <c r="N113" s="4">
        <f>VLOOKUP(capturaFlota2019[[#This Row],[Especie]],'DATOS TABLA FLOTA'!$A$1:$B$80,2,FALSE)</f>
        <v>2100</v>
      </c>
      <c r="O113" s="4">
        <f>VLOOKUP(capturaFlota2019[[#This Row],[Especie]],'DATOS TABLA FLOTA'!$A$1:$C$80,3,FALSE)</f>
        <v>33600</v>
      </c>
      <c r="Q113"/>
    </row>
    <row r="114" spans="1:17" x14ac:dyDescent="0.35">
      <c r="A114" s="5">
        <v>43647</v>
      </c>
      <c r="B114" s="2" t="s">
        <v>3041</v>
      </c>
      <c r="C114" s="2" t="s">
        <v>3150</v>
      </c>
      <c r="D114" s="2" t="s">
        <v>3043</v>
      </c>
      <c r="E1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" t="str">
        <f>_xlfn.XLOOKUP(capturaFlota2019[[#This Row],[Puerto]],'DATOS TABLA FLOTA'!$H$1:$H$21,'DATOS TABLA FLOTA'!$I$1:$I$21)</f>
        <v>General Lavalle</v>
      </c>
      <c r="G114" s="3">
        <f>_xlfn.XLOOKUP(capturaFlota2019[[#This Row],[Departamento]],'DATOS TABLA FLOTA'!$O$2:$O$21,'DATOS TABLA FLOTA'!$P$2:$P$21)</f>
        <v>6336</v>
      </c>
      <c r="H114" s="1">
        <v>-36398453</v>
      </c>
      <c r="I114" s="1">
        <f>_xlfn.XLOOKUP(capturaFlota2019[[#This Row],[Latitud]],'DATOS TABLA FLOTA'!$Q$2:$Q$21,'DATOS TABLA FLOTA'!$R$2:$R$21)</f>
        <v>-56946467</v>
      </c>
      <c r="J114" s="2" t="s">
        <v>3113</v>
      </c>
      <c r="K114" t="str">
        <f>VLOOKUP(capturaFlota2019[[#This Row],[Especie]],'DATOS TABLA FLOTA'!$K$1:$M$113,2,FALSE)</f>
        <v>Peces</v>
      </c>
      <c r="L114" t="str">
        <f>_xlfn.XLOOKUP(capturaFlota2019[[#This Row],[Especie]],'DATOS TABLA FLOTA'!$K$1:$K$113,'DATOS TABLA FLOTA'!$M$1:$M$113)</f>
        <v>Variado costero</v>
      </c>
      <c r="M114" s="3">
        <v>30</v>
      </c>
      <c r="N114" s="4">
        <f>VLOOKUP(capturaFlota2019[[#This Row],[Especie]],'DATOS TABLA FLOTA'!$A$1:$B$80,2,FALSE)</f>
        <v>2100</v>
      </c>
      <c r="O114" s="4">
        <f>VLOOKUP(capturaFlota2019[[#This Row],[Especie]],'DATOS TABLA FLOTA'!$A$1:$C$80,3,FALSE)</f>
        <v>33600</v>
      </c>
      <c r="Q114"/>
    </row>
    <row r="115" spans="1:17" x14ac:dyDescent="0.35">
      <c r="A115" s="5">
        <v>43647</v>
      </c>
      <c r="B115" s="2" t="s">
        <v>3041</v>
      </c>
      <c r="C115" s="2" t="s">
        <v>3107</v>
      </c>
      <c r="D115" s="2" t="s">
        <v>3043</v>
      </c>
      <c r="E1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" t="str">
        <f>_xlfn.XLOOKUP(capturaFlota2019[[#This Row],[Puerto]],'DATOS TABLA FLOTA'!$H$1:$H$21,'DATOS TABLA FLOTA'!$I$1:$I$21)</f>
        <v>Necochea</v>
      </c>
      <c r="G115" s="3">
        <f>_xlfn.XLOOKUP(capturaFlota2019[[#This Row],[Departamento]],'DATOS TABLA FLOTA'!$O$2:$O$21,'DATOS TABLA FLOTA'!$P$2:$P$21)</f>
        <v>6581</v>
      </c>
      <c r="H115" s="1">
        <v>-38576184</v>
      </c>
      <c r="I115" s="1">
        <f>_xlfn.XLOOKUP(capturaFlota2019[[#This Row],[Latitud]],'DATOS TABLA FLOTA'!$Q$2:$Q$21,'DATOS TABLA FLOTA'!$R$2:$R$21)</f>
        <v>-58701949</v>
      </c>
      <c r="J115" s="2" t="s">
        <v>3152</v>
      </c>
      <c r="K115" t="str">
        <f>VLOOKUP(capturaFlota2019[[#This Row],[Especie]],'DATOS TABLA FLOTA'!$K$1:$M$113,2,FALSE)</f>
        <v>Peces</v>
      </c>
      <c r="L115" t="str">
        <f>_xlfn.XLOOKUP(capturaFlota2019[[#This Row],[Especie]],'DATOS TABLA FLOTA'!$K$1:$K$113,'DATOS TABLA FLOTA'!$M$1:$M$113)</f>
        <v>Variado costero</v>
      </c>
      <c r="M115" s="3">
        <v>30</v>
      </c>
      <c r="N115" s="4">
        <f>VLOOKUP(capturaFlota2019[[#This Row],[Especie]],'DATOS TABLA FLOTA'!$A$1:$B$80,2,FALSE)</f>
        <v>2500</v>
      </c>
      <c r="O115" s="4">
        <f>VLOOKUP(capturaFlota2019[[#This Row],[Especie]],'DATOS TABLA FLOTA'!$A$1:$C$80,3,FALSE)</f>
        <v>40000</v>
      </c>
      <c r="Q115"/>
    </row>
    <row r="116" spans="1:17" x14ac:dyDescent="0.35">
      <c r="A116" s="5">
        <v>43709</v>
      </c>
      <c r="B116" s="2" t="s">
        <v>3041</v>
      </c>
      <c r="C116" s="2" t="s">
        <v>3068</v>
      </c>
      <c r="D116" s="2" t="s">
        <v>3043</v>
      </c>
      <c r="E1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" t="str">
        <f>_xlfn.XLOOKUP(capturaFlota2019[[#This Row],[Puerto]],'DATOS TABLA FLOTA'!$H$1:$H$21,'DATOS TABLA FLOTA'!$I$1:$I$21)</f>
        <v>General Pueyrredon</v>
      </c>
      <c r="G116" s="3">
        <f>_xlfn.XLOOKUP(capturaFlota2019[[#This Row],[Departamento]],'DATOS TABLA FLOTA'!$O$2:$O$21,'DATOS TABLA FLOTA'!$P$2:$P$21)</f>
        <v>6357</v>
      </c>
      <c r="H116" s="1">
        <v>-3804915</v>
      </c>
      <c r="I116" s="1">
        <f>_xlfn.XLOOKUP(capturaFlota2019[[#This Row],[Latitud]],'DATOS TABLA FLOTA'!$Q$2:$Q$21,'DATOS TABLA FLOTA'!$R$2:$R$21)</f>
        <v>-57536848</v>
      </c>
      <c r="J116" s="2" t="s">
        <v>3090</v>
      </c>
      <c r="K116" t="str">
        <f>VLOOKUP(capturaFlota2019[[#This Row],[Especie]],'DATOS TABLA FLOTA'!$K$1:$M$113,2,FALSE)</f>
        <v>Peces</v>
      </c>
      <c r="L116" t="str">
        <f>_xlfn.XLOOKUP(capturaFlota2019[[#This Row],[Especie]],'DATOS TABLA FLOTA'!$K$1:$K$113,'DATOS TABLA FLOTA'!$M$1:$M$113)</f>
        <v>otras especies</v>
      </c>
      <c r="M116" s="3">
        <v>30</v>
      </c>
      <c r="N116" s="4">
        <f>VLOOKUP(capturaFlota2019[[#This Row],[Especie]],'DATOS TABLA FLOTA'!$A$1:$B$80,2,FALSE)</f>
        <v>2200</v>
      </c>
      <c r="O116" s="4">
        <f>VLOOKUP(capturaFlota2019[[#This Row],[Especie]],'DATOS TABLA FLOTA'!$A$1:$C$80,3,FALSE)</f>
        <v>35200</v>
      </c>
      <c r="Q116"/>
    </row>
    <row r="117" spans="1:17" x14ac:dyDescent="0.35">
      <c r="A117" s="5">
        <v>43709</v>
      </c>
      <c r="B117" s="2" t="s">
        <v>3067</v>
      </c>
      <c r="C117" s="2" t="s">
        <v>3117</v>
      </c>
      <c r="D117" s="2" t="s">
        <v>3062</v>
      </c>
      <c r="E1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7" t="str">
        <f>_xlfn.XLOOKUP(capturaFlota2019[[#This Row],[Puerto]],'DATOS TABLA FLOTA'!$H$1:$H$21,'DATOS TABLA FLOTA'!$I$1:$I$21)</f>
        <v>Biedma</v>
      </c>
      <c r="G117" s="3">
        <f>_xlfn.XLOOKUP(capturaFlota2019[[#This Row],[Departamento]],'DATOS TABLA FLOTA'!$O$2:$O$21,'DATOS TABLA FLOTA'!$P$2:$P$21)</f>
        <v>26007</v>
      </c>
      <c r="H117" s="1">
        <v>-42723398</v>
      </c>
      <c r="I117" s="1">
        <f>_xlfn.XLOOKUP(capturaFlota2019[[#This Row],[Latitud]],'DATOS TABLA FLOTA'!$Q$2:$Q$21,'DATOS TABLA FLOTA'!$R$2:$R$21)</f>
        <v>-6503362</v>
      </c>
      <c r="J117" s="2" t="s">
        <v>3066</v>
      </c>
      <c r="K117" t="str">
        <f>VLOOKUP(capturaFlota2019[[#This Row],[Especie]],'DATOS TABLA FLOTA'!$K$1:$M$113,2,FALSE)</f>
        <v>Peces</v>
      </c>
      <c r="L117" t="str">
        <f>_xlfn.XLOOKUP(capturaFlota2019[[#This Row],[Especie]],'DATOS TABLA FLOTA'!$K$1:$K$113,'DATOS TABLA FLOTA'!$M$1:$M$113)</f>
        <v>otras especies</v>
      </c>
      <c r="M117" s="3">
        <v>30</v>
      </c>
      <c r="N117" s="4">
        <f>VLOOKUP(capturaFlota2019[[#This Row],[Especie]],'DATOS TABLA FLOTA'!$A$1:$B$80,2,FALSE)</f>
        <v>2200</v>
      </c>
      <c r="O117" s="4">
        <f>VLOOKUP(capturaFlota2019[[#This Row],[Especie]],'DATOS TABLA FLOTA'!$A$1:$C$80,3,FALSE)</f>
        <v>35200</v>
      </c>
      <c r="Q117"/>
    </row>
    <row r="118" spans="1:17" x14ac:dyDescent="0.35">
      <c r="A118" s="5">
        <v>43709</v>
      </c>
      <c r="B118" s="2" t="s">
        <v>3041</v>
      </c>
      <c r="C118" s="2" t="s">
        <v>3143</v>
      </c>
      <c r="D118" s="2" t="s">
        <v>3043</v>
      </c>
      <c r="E1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8" t="str">
        <f>_xlfn.XLOOKUP(capturaFlota2019[[#This Row],[Puerto]],'DATOS TABLA FLOTA'!$H$1:$H$21,'DATOS TABLA FLOTA'!$I$1:$I$21)</f>
        <v>Castelli</v>
      </c>
      <c r="G118" s="3">
        <f>_xlfn.XLOOKUP(capturaFlota2019[[#This Row],[Departamento]],'DATOS TABLA FLOTA'!$O$2:$O$21,'DATOS TABLA FLOTA'!$P$2:$P$21)</f>
        <v>6168</v>
      </c>
      <c r="H118" s="1">
        <v>-35745949</v>
      </c>
      <c r="I118" s="1">
        <f>_xlfn.XLOOKUP(capturaFlota2019[[#This Row],[Latitud]],'DATOS TABLA FLOTA'!$Q$2:$Q$21,'DATOS TABLA FLOTA'!$R$2:$R$21)</f>
        <v>-57380561</v>
      </c>
      <c r="J118" s="2" t="s">
        <v>3091</v>
      </c>
      <c r="K118" t="str">
        <f>VLOOKUP(capturaFlota2019[[#This Row],[Especie]],'DATOS TABLA FLOTA'!$K$1:$M$113,2,FALSE)</f>
        <v>Peces</v>
      </c>
      <c r="L118" t="str">
        <f>_xlfn.XLOOKUP(capturaFlota2019[[#This Row],[Especie]],'DATOS TABLA FLOTA'!$K$1:$K$113,'DATOS TABLA FLOTA'!$M$1:$M$113)</f>
        <v>Variado costero</v>
      </c>
      <c r="M118" s="3">
        <v>30</v>
      </c>
      <c r="N118" s="4">
        <f>VLOOKUP(capturaFlota2019[[#This Row],[Especie]],'DATOS TABLA FLOTA'!$A$1:$B$80,2,FALSE)</f>
        <v>2300</v>
      </c>
      <c r="O118" s="4">
        <f>VLOOKUP(capturaFlota2019[[#This Row],[Especie]],'DATOS TABLA FLOTA'!$A$1:$C$80,3,FALSE)</f>
        <v>36800</v>
      </c>
      <c r="Q118"/>
    </row>
    <row r="119" spans="1:17" x14ac:dyDescent="0.35">
      <c r="A119" s="5">
        <v>43709</v>
      </c>
      <c r="B119" s="2" t="s">
        <v>3041</v>
      </c>
      <c r="C119" s="2" t="s">
        <v>3123</v>
      </c>
      <c r="D119" s="2" t="s">
        <v>3124</v>
      </c>
      <c r="E1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9" t="str">
        <f>_xlfn.XLOOKUP(capturaFlota2019[[#This Row],[Puerto]],'DATOS TABLA FLOTA'!$H$1:$H$21,'DATOS TABLA FLOTA'!$I$1:$I$21)</f>
        <v>San Antonio</v>
      </c>
      <c r="G119" s="3">
        <f>_xlfn.XLOOKUP(capturaFlota2019[[#This Row],[Departamento]],'DATOS TABLA FLOTA'!$O$2:$O$21,'DATOS TABLA FLOTA'!$P$2:$P$21)</f>
        <v>62077</v>
      </c>
      <c r="H119" s="1">
        <v>-4079875</v>
      </c>
      <c r="I119" s="1">
        <f>_xlfn.XLOOKUP(capturaFlota2019[[#This Row],[Latitud]],'DATOS TABLA FLOTA'!$Q$2:$Q$21,'DATOS TABLA FLOTA'!$R$2:$R$21)</f>
        <v>-64883536</v>
      </c>
      <c r="J119" s="2" t="s">
        <v>3098</v>
      </c>
      <c r="K119" t="str">
        <f>VLOOKUP(capturaFlota2019[[#This Row],[Especie]],'DATOS TABLA FLOTA'!$K$1:$M$113,2,FALSE)</f>
        <v>Peces</v>
      </c>
      <c r="L119" t="str">
        <f>_xlfn.XLOOKUP(capturaFlota2019[[#This Row],[Especie]],'DATOS TABLA FLOTA'!$K$1:$K$113,'DATOS TABLA FLOTA'!$M$1:$M$113)</f>
        <v>otras especies</v>
      </c>
      <c r="M119" s="3">
        <v>30</v>
      </c>
      <c r="N119" s="4">
        <f>VLOOKUP(capturaFlota2019[[#This Row],[Especie]],'DATOS TABLA FLOTA'!$A$1:$B$80,2,FALSE)</f>
        <v>4500</v>
      </c>
      <c r="O119" s="4">
        <f>VLOOKUP(capturaFlota2019[[#This Row],[Especie]],'DATOS TABLA FLOTA'!$A$1:$C$80,3,FALSE)</f>
        <v>72000</v>
      </c>
      <c r="Q119"/>
    </row>
    <row r="120" spans="1:17" x14ac:dyDescent="0.35">
      <c r="A120" s="5">
        <v>43739</v>
      </c>
      <c r="B120" s="2" t="s">
        <v>3041</v>
      </c>
      <c r="C120" s="2" t="s">
        <v>3068</v>
      </c>
      <c r="D120" s="2" t="s">
        <v>3043</v>
      </c>
      <c r="E1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" t="str">
        <f>_xlfn.XLOOKUP(capturaFlota2019[[#This Row],[Puerto]],'DATOS TABLA FLOTA'!$H$1:$H$21,'DATOS TABLA FLOTA'!$I$1:$I$21)</f>
        <v>General Pueyrredon</v>
      </c>
      <c r="G120" s="3">
        <f>_xlfn.XLOOKUP(capturaFlota2019[[#This Row],[Departamento]],'DATOS TABLA FLOTA'!$O$2:$O$21,'DATOS TABLA FLOTA'!$P$2:$P$21)</f>
        <v>6357</v>
      </c>
      <c r="H120" s="1">
        <v>-3804915</v>
      </c>
      <c r="I120" s="1">
        <f>_xlfn.XLOOKUP(capturaFlota2019[[#This Row],[Latitud]],'DATOS TABLA FLOTA'!$Q$2:$Q$21,'DATOS TABLA FLOTA'!$R$2:$R$21)</f>
        <v>-57536848</v>
      </c>
      <c r="J120" s="2" t="s">
        <v>3151</v>
      </c>
      <c r="K120" t="str">
        <f>VLOOKUP(capturaFlota2019[[#This Row],[Especie]],'DATOS TABLA FLOTA'!$K$1:$M$113,2,FALSE)</f>
        <v>Peces</v>
      </c>
      <c r="L120" t="str">
        <f>_xlfn.XLOOKUP(capturaFlota2019[[#This Row],[Especie]],'DATOS TABLA FLOTA'!$K$1:$K$113,'DATOS TABLA FLOTA'!$M$1:$M$113)</f>
        <v>otras especies</v>
      </c>
      <c r="M120" s="3">
        <v>30</v>
      </c>
      <c r="N120" s="4">
        <f>VLOOKUP(capturaFlota2019[[#This Row],[Especie]],'DATOS TABLA FLOTA'!$A$1:$B$80,2,FALSE)</f>
        <v>2300</v>
      </c>
      <c r="O120" s="4">
        <f>VLOOKUP(capturaFlota2019[[#This Row],[Especie]],'DATOS TABLA FLOTA'!$A$1:$C$80,3,FALSE)</f>
        <v>36800</v>
      </c>
      <c r="Q120"/>
    </row>
    <row r="121" spans="1:17" x14ac:dyDescent="0.35">
      <c r="A121" s="5">
        <v>43739</v>
      </c>
      <c r="B121" s="2" t="s">
        <v>3041</v>
      </c>
      <c r="C121" s="2" t="s">
        <v>3068</v>
      </c>
      <c r="D121" s="2" t="s">
        <v>3043</v>
      </c>
      <c r="E1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" t="str">
        <f>_xlfn.XLOOKUP(capturaFlota2019[[#This Row],[Puerto]],'DATOS TABLA FLOTA'!$H$1:$H$21,'DATOS TABLA FLOTA'!$I$1:$I$21)</f>
        <v>General Pueyrredon</v>
      </c>
      <c r="G121" s="3">
        <f>_xlfn.XLOOKUP(capturaFlota2019[[#This Row],[Departamento]],'DATOS TABLA FLOTA'!$O$2:$O$21,'DATOS TABLA FLOTA'!$P$2:$P$21)</f>
        <v>6357</v>
      </c>
      <c r="H121" s="1">
        <v>-3804915</v>
      </c>
      <c r="I121" s="1">
        <f>_xlfn.XLOOKUP(capturaFlota2019[[#This Row],[Latitud]],'DATOS TABLA FLOTA'!$Q$2:$Q$21,'DATOS TABLA FLOTA'!$R$2:$R$21)</f>
        <v>-57536848</v>
      </c>
      <c r="J121" s="2" t="s">
        <v>3088</v>
      </c>
      <c r="K121" t="str">
        <f>VLOOKUP(capturaFlota2019[[#This Row],[Especie]],'DATOS TABLA FLOTA'!$K$1:$M$113,2,FALSE)</f>
        <v>Peces</v>
      </c>
      <c r="L121" t="str">
        <f>_xlfn.XLOOKUP(capturaFlota2019[[#This Row],[Especie]],'DATOS TABLA FLOTA'!$K$1:$K$113,'DATOS TABLA FLOTA'!$M$1:$M$113)</f>
        <v>Variado costero</v>
      </c>
      <c r="M121" s="3">
        <v>30</v>
      </c>
      <c r="N121" s="4">
        <f>VLOOKUP(capturaFlota2019[[#This Row],[Especie]],'DATOS TABLA FLOTA'!$A$1:$B$80,2,FALSE)</f>
        <v>2500</v>
      </c>
      <c r="O121" s="4">
        <f>VLOOKUP(capturaFlota2019[[#This Row],[Especie]],'DATOS TABLA FLOTA'!$A$1:$C$80,3,FALSE)</f>
        <v>40000</v>
      </c>
      <c r="Q121"/>
    </row>
    <row r="122" spans="1:17" x14ac:dyDescent="0.35">
      <c r="A122" s="5">
        <v>43739</v>
      </c>
      <c r="B122" s="2" t="s">
        <v>3147</v>
      </c>
      <c r="C122" s="2" t="s">
        <v>3115</v>
      </c>
      <c r="D122" s="2" t="s">
        <v>3049</v>
      </c>
      <c r="E1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22" t="str">
        <f>_xlfn.XLOOKUP(capturaFlota2019[[#This Row],[Puerto]],'DATOS TABLA FLOTA'!$H$1:$H$21,'DATOS TABLA FLOTA'!$I$1:$I$21)</f>
        <v>Deseado</v>
      </c>
      <c r="G122" s="3">
        <f>_xlfn.XLOOKUP(capturaFlota2019[[#This Row],[Departamento]],'DATOS TABLA FLOTA'!$O$2:$O$21,'DATOS TABLA FLOTA'!$P$2:$P$21)</f>
        <v>78014</v>
      </c>
      <c r="H122" s="1">
        <v>-47753106</v>
      </c>
      <c r="I122" s="1">
        <f>_xlfn.XLOOKUP(capturaFlota2019[[#This Row],[Latitud]],'DATOS TABLA FLOTA'!$Q$2:$Q$21,'DATOS TABLA FLOTA'!$R$2:$R$21)</f>
        <v>-65911745</v>
      </c>
      <c r="J122" s="2" t="s">
        <v>3055</v>
      </c>
      <c r="K122" t="str">
        <f>VLOOKUP(capturaFlota2019[[#This Row],[Especie]],'DATOS TABLA FLOTA'!$K$1:$M$113,2,FALSE)</f>
        <v>Peces</v>
      </c>
      <c r="L122" t="str">
        <f>_xlfn.XLOOKUP(capturaFlota2019[[#This Row],[Especie]],'DATOS TABLA FLOTA'!$K$1:$K$113,'DATOS TABLA FLOTA'!$M$1:$M$113)</f>
        <v>Merluza hubbsi S41</v>
      </c>
      <c r="M122" s="3">
        <v>30</v>
      </c>
      <c r="N122" s="4">
        <f>VLOOKUP(capturaFlota2019[[#This Row],[Especie]],'DATOS TABLA FLOTA'!$A$1:$B$80,2,FALSE)</f>
        <v>2300</v>
      </c>
      <c r="O122" s="4">
        <f>VLOOKUP(capturaFlota2019[[#This Row],[Especie]],'DATOS TABLA FLOTA'!$A$1:$C$80,3,FALSE)</f>
        <v>36800</v>
      </c>
      <c r="Q122"/>
    </row>
    <row r="123" spans="1:17" x14ac:dyDescent="0.35">
      <c r="A123" s="5">
        <v>43739</v>
      </c>
      <c r="B123" s="2" t="s">
        <v>3041</v>
      </c>
      <c r="C123" s="2" t="s">
        <v>3127</v>
      </c>
      <c r="D123" s="2" t="s">
        <v>3124</v>
      </c>
      <c r="E1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3" t="str">
        <f>_xlfn.XLOOKUP(capturaFlota2019[[#This Row],[Puerto]],'DATOS TABLA FLOTA'!$H$1:$H$21,'DATOS TABLA FLOTA'!$I$1:$I$21)</f>
        <v>San Antonio</v>
      </c>
      <c r="G123" s="3">
        <f>_xlfn.XLOOKUP(capturaFlota2019[[#This Row],[Departamento]],'DATOS TABLA FLOTA'!$O$2:$O$21,'DATOS TABLA FLOTA'!$P$2:$P$21)</f>
        <v>62077</v>
      </c>
      <c r="H123" s="1">
        <v>-40725698</v>
      </c>
      <c r="I123" s="1">
        <f>_xlfn.XLOOKUP(capturaFlota2019[[#This Row],[Latitud]],'DATOS TABLA FLOTA'!$Q$2:$Q$21,'DATOS TABLA FLOTA'!$R$2:$R$21)</f>
        <v>-64934194</v>
      </c>
      <c r="J123" s="2" t="s">
        <v>3102</v>
      </c>
      <c r="K123" t="str">
        <f>VLOOKUP(capturaFlota2019[[#This Row],[Especie]],'DATOS TABLA FLOTA'!$K$1:$M$113,2,FALSE)</f>
        <v>Peces</v>
      </c>
      <c r="L123" t="str">
        <f>_xlfn.XLOOKUP(capturaFlota2019[[#This Row],[Especie]],'DATOS TABLA FLOTA'!$K$1:$K$113,'DATOS TABLA FLOTA'!$M$1:$M$113)</f>
        <v>Variado costero</v>
      </c>
      <c r="M123" s="3">
        <v>30</v>
      </c>
      <c r="N123" s="4">
        <f>VLOOKUP(capturaFlota2019[[#This Row],[Especie]],'DATOS TABLA FLOTA'!$A$1:$B$80,2,FALSE)</f>
        <v>1500</v>
      </c>
      <c r="O123" s="4">
        <f>VLOOKUP(capturaFlota2019[[#This Row],[Especie]],'DATOS TABLA FLOTA'!$A$1:$C$80,3,FALSE)</f>
        <v>24000</v>
      </c>
      <c r="Q123"/>
    </row>
    <row r="124" spans="1:17" x14ac:dyDescent="0.35">
      <c r="A124" s="5">
        <v>43770</v>
      </c>
      <c r="B124" s="2" t="s">
        <v>3059</v>
      </c>
      <c r="C124" s="2" t="s">
        <v>3115</v>
      </c>
      <c r="D124" s="2" t="s">
        <v>3049</v>
      </c>
      <c r="E1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24" t="str">
        <f>_xlfn.XLOOKUP(capturaFlota2019[[#This Row],[Puerto]],'DATOS TABLA FLOTA'!$H$1:$H$21,'DATOS TABLA FLOTA'!$I$1:$I$21)</f>
        <v>Deseado</v>
      </c>
      <c r="G124" s="3">
        <f>_xlfn.XLOOKUP(capturaFlota2019[[#This Row],[Departamento]],'DATOS TABLA FLOTA'!$O$2:$O$21,'DATOS TABLA FLOTA'!$P$2:$P$21)</f>
        <v>78014</v>
      </c>
      <c r="H124" s="1">
        <v>-47753106</v>
      </c>
      <c r="I124" s="1">
        <f>_xlfn.XLOOKUP(capturaFlota2019[[#This Row],[Latitud]],'DATOS TABLA FLOTA'!$Q$2:$Q$21,'DATOS TABLA FLOTA'!$R$2:$R$21)</f>
        <v>-65911745</v>
      </c>
      <c r="J124" s="2" t="s">
        <v>3109</v>
      </c>
      <c r="K124" t="str">
        <f>VLOOKUP(capturaFlota2019[[#This Row],[Especie]],'DATOS TABLA FLOTA'!$K$1:$M$113,2,FALSE)</f>
        <v>Peces</v>
      </c>
      <c r="L124" t="str">
        <f>_xlfn.XLOOKUP(capturaFlota2019[[#This Row],[Especie]],'DATOS TABLA FLOTA'!$K$1:$K$113,'DATOS TABLA FLOTA'!$M$1:$M$113)</f>
        <v>Rayas (sin V. Cost)</v>
      </c>
      <c r="M124" s="3">
        <v>30</v>
      </c>
      <c r="N124" s="4">
        <f>VLOOKUP(capturaFlota2019[[#This Row],[Especie]],'DATOS TABLA FLOTA'!$A$1:$B$80,2,FALSE)</f>
        <v>3000</v>
      </c>
      <c r="O124" s="4">
        <f>VLOOKUP(capturaFlota2019[[#This Row],[Especie]],'DATOS TABLA FLOTA'!$A$1:$C$80,3,FALSE)</f>
        <v>48000</v>
      </c>
      <c r="Q124"/>
    </row>
    <row r="125" spans="1:17" x14ac:dyDescent="0.35">
      <c r="A125" s="5">
        <v>43497</v>
      </c>
      <c r="B125" s="2" t="s">
        <v>3067</v>
      </c>
      <c r="C125" s="2" t="s">
        <v>3068</v>
      </c>
      <c r="D125" s="2" t="s">
        <v>3043</v>
      </c>
      <c r="E1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" t="str">
        <f>_xlfn.XLOOKUP(capturaFlota2019[[#This Row],[Puerto]],'DATOS TABLA FLOTA'!$H$1:$H$21,'DATOS TABLA FLOTA'!$I$1:$I$21)</f>
        <v>General Pueyrredon</v>
      </c>
      <c r="G125" s="3">
        <f>_xlfn.XLOOKUP(capturaFlota2019[[#This Row],[Departamento]],'DATOS TABLA FLOTA'!$O$2:$O$21,'DATOS TABLA FLOTA'!$P$2:$P$21)</f>
        <v>6357</v>
      </c>
      <c r="H125" s="1">
        <v>-3804915</v>
      </c>
      <c r="I125" s="1">
        <f>_xlfn.XLOOKUP(capturaFlota2019[[#This Row],[Latitud]],'DATOS TABLA FLOTA'!$Q$2:$Q$21,'DATOS TABLA FLOTA'!$R$2:$R$21)</f>
        <v>-57536848</v>
      </c>
      <c r="J125" s="2" t="s">
        <v>3052</v>
      </c>
      <c r="K125" t="str">
        <f>VLOOKUP(capturaFlota2019[[#This Row],[Especie]],'DATOS TABLA FLOTA'!$K$1:$M$113,2,FALSE)</f>
        <v>Moluscos</v>
      </c>
      <c r="L125" t="str">
        <f>_xlfn.XLOOKUP(capturaFlota2019[[#This Row],[Especie]],'DATOS TABLA FLOTA'!$K$1:$K$113,'DATOS TABLA FLOTA'!$M$1:$M$113)</f>
        <v>Calamar Illex</v>
      </c>
      <c r="M125" s="3">
        <v>31</v>
      </c>
      <c r="N125" s="4">
        <f>VLOOKUP(capturaFlota2019[[#This Row],[Especie]],'DATOS TABLA FLOTA'!$A$1:$B$80,2,FALSE)</f>
        <v>3299</v>
      </c>
      <c r="O125" s="4">
        <f>VLOOKUP(capturaFlota2019[[#This Row],[Especie]],'DATOS TABLA FLOTA'!$A$1:$C$80,3,FALSE)</f>
        <v>52784</v>
      </c>
      <c r="Q125"/>
    </row>
    <row r="126" spans="1:17" x14ac:dyDescent="0.35">
      <c r="A126" s="5">
        <v>43525</v>
      </c>
      <c r="B126" s="2" t="s">
        <v>3053</v>
      </c>
      <c r="C126" s="2" t="s">
        <v>3068</v>
      </c>
      <c r="D126" s="2" t="s">
        <v>3043</v>
      </c>
      <c r="E1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" t="str">
        <f>_xlfn.XLOOKUP(capturaFlota2019[[#This Row],[Puerto]],'DATOS TABLA FLOTA'!$H$1:$H$21,'DATOS TABLA FLOTA'!$I$1:$I$21)</f>
        <v>General Pueyrredon</v>
      </c>
      <c r="G126" s="3">
        <f>_xlfn.XLOOKUP(capturaFlota2019[[#This Row],[Departamento]],'DATOS TABLA FLOTA'!$O$2:$O$21,'DATOS TABLA FLOTA'!$P$2:$P$21)</f>
        <v>6357</v>
      </c>
      <c r="H126" s="1">
        <v>-3804915</v>
      </c>
      <c r="I126" s="1">
        <f>_xlfn.XLOOKUP(capturaFlota2019[[#This Row],[Latitud]],'DATOS TABLA FLOTA'!$Q$2:$Q$21,'DATOS TABLA FLOTA'!$R$2:$R$21)</f>
        <v>-57536848</v>
      </c>
      <c r="J126" s="2" t="s">
        <v>3119</v>
      </c>
      <c r="K126" t="str">
        <f>VLOOKUP(capturaFlota2019[[#This Row],[Especie]],'DATOS TABLA FLOTA'!$K$1:$M$113,2,FALSE)</f>
        <v>Peces</v>
      </c>
      <c r="L126" t="str">
        <f>_xlfn.XLOOKUP(capturaFlota2019[[#This Row],[Especie]],'DATOS TABLA FLOTA'!$K$1:$K$113,'DATOS TABLA FLOTA'!$M$1:$M$113)</f>
        <v>otras especies</v>
      </c>
      <c r="M126" s="3">
        <v>31</v>
      </c>
      <c r="N126" s="4">
        <f>VLOOKUP(capturaFlota2019[[#This Row],[Especie]],'DATOS TABLA FLOTA'!$A$1:$B$80,2,FALSE)</f>
        <v>2900</v>
      </c>
      <c r="O126" s="4">
        <f>VLOOKUP(capturaFlota2019[[#This Row],[Especie]],'DATOS TABLA FLOTA'!$A$1:$C$80,3,FALSE)</f>
        <v>46400</v>
      </c>
      <c r="Q126"/>
    </row>
    <row r="127" spans="1:17" x14ac:dyDescent="0.35">
      <c r="A127" s="5">
        <v>43556</v>
      </c>
      <c r="B127" s="2" t="s">
        <v>3059</v>
      </c>
      <c r="C127" s="2" t="s">
        <v>3123</v>
      </c>
      <c r="D127" s="2" t="s">
        <v>3124</v>
      </c>
      <c r="E1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7" t="str">
        <f>_xlfn.XLOOKUP(capturaFlota2019[[#This Row],[Puerto]],'DATOS TABLA FLOTA'!$H$1:$H$21,'DATOS TABLA FLOTA'!$I$1:$I$21)</f>
        <v>San Antonio</v>
      </c>
      <c r="G127" s="3">
        <f>_xlfn.XLOOKUP(capturaFlota2019[[#This Row],[Departamento]],'DATOS TABLA FLOTA'!$O$2:$O$21,'DATOS TABLA FLOTA'!$P$2:$P$21)</f>
        <v>62077</v>
      </c>
      <c r="H127" s="1">
        <v>-4079875</v>
      </c>
      <c r="I127" s="1">
        <f>_xlfn.XLOOKUP(capturaFlota2019[[#This Row],[Latitud]],'DATOS TABLA FLOTA'!$Q$2:$Q$21,'DATOS TABLA FLOTA'!$R$2:$R$21)</f>
        <v>-64883536</v>
      </c>
      <c r="J127" s="2" t="s">
        <v>3087</v>
      </c>
      <c r="K127" t="str">
        <f>VLOOKUP(capturaFlota2019[[#This Row],[Especie]],'DATOS TABLA FLOTA'!$K$1:$M$113,2,FALSE)</f>
        <v>Peces</v>
      </c>
      <c r="L127" t="str">
        <f>_xlfn.XLOOKUP(capturaFlota2019[[#This Row],[Especie]],'DATOS TABLA FLOTA'!$K$1:$K$113,'DATOS TABLA FLOTA'!$M$1:$M$113)</f>
        <v>otras especies</v>
      </c>
      <c r="M127" s="3">
        <v>31</v>
      </c>
      <c r="N127" s="4">
        <f>VLOOKUP(capturaFlota2019[[#This Row],[Especie]],'DATOS TABLA FLOTA'!$A$1:$B$80,2,FALSE)</f>
        <v>2500</v>
      </c>
      <c r="O127" s="4">
        <f>VLOOKUP(capturaFlota2019[[#This Row],[Especie]],'DATOS TABLA FLOTA'!$A$1:$C$80,3,FALSE)</f>
        <v>40000</v>
      </c>
      <c r="Q127"/>
    </row>
    <row r="128" spans="1:17" x14ac:dyDescent="0.35">
      <c r="A128" s="5">
        <v>43617</v>
      </c>
      <c r="B128" s="2" t="s">
        <v>3041</v>
      </c>
      <c r="C128" s="2" t="s">
        <v>3068</v>
      </c>
      <c r="D128" s="2" t="s">
        <v>3043</v>
      </c>
      <c r="E1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" t="str">
        <f>_xlfn.XLOOKUP(capturaFlota2019[[#This Row],[Puerto]],'DATOS TABLA FLOTA'!$H$1:$H$21,'DATOS TABLA FLOTA'!$I$1:$I$21)</f>
        <v>General Pueyrredon</v>
      </c>
      <c r="G128" s="3">
        <f>_xlfn.XLOOKUP(capturaFlota2019[[#This Row],[Departamento]],'DATOS TABLA FLOTA'!$O$2:$O$21,'DATOS TABLA FLOTA'!$P$2:$P$21)</f>
        <v>6357</v>
      </c>
      <c r="H128" s="1">
        <v>-3804915</v>
      </c>
      <c r="I128" s="1">
        <f>_xlfn.XLOOKUP(capturaFlota2019[[#This Row],[Latitud]],'DATOS TABLA FLOTA'!$Q$2:$Q$21,'DATOS TABLA FLOTA'!$R$2:$R$21)</f>
        <v>-57536848</v>
      </c>
      <c r="J128" s="2" t="s">
        <v>3057</v>
      </c>
      <c r="K128" t="str">
        <f>VLOOKUP(capturaFlota2019[[#This Row],[Especie]],'DATOS TABLA FLOTA'!$K$1:$M$113,2,FALSE)</f>
        <v>Peces</v>
      </c>
      <c r="L128" t="str">
        <f>_xlfn.XLOOKUP(capturaFlota2019[[#This Row],[Especie]],'DATOS TABLA FLOTA'!$K$1:$K$113,'DATOS TABLA FLOTA'!$M$1:$M$113)</f>
        <v>Rayas (sin V. Cost)</v>
      </c>
      <c r="M128" s="3">
        <v>31</v>
      </c>
      <c r="N128" s="4">
        <f>VLOOKUP(capturaFlota2019[[#This Row],[Especie]],'DATOS TABLA FLOTA'!$A$1:$B$80,2,FALSE)</f>
        <v>3900</v>
      </c>
      <c r="O128" s="4">
        <f>VLOOKUP(capturaFlota2019[[#This Row],[Especie]],'DATOS TABLA FLOTA'!$A$1:$C$80,3,FALSE)</f>
        <v>62400</v>
      </c>
      <c r="Q128"/>
    </row>
    <row r="129" spans="1:17" x14ac:dyDescent="0.35">
      <c r="A129" s="5">
        <v>43647</v>
      </c>
      <c r="B129" s="2" t="s">
        <v>3053</v>
      </c>
      <c r="C129" s="2" t="s">
        <v>3068</v>
      </c>
      <c r="D129" s="2" t="s">
        <v>3043</v>
      </c>
      <c r="E1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" t="str">
        <f>_xlfn.XLOOKUP(capturaFlota2019[[#This Row],[Puerto]],'DATOS TABLA FLOTA'!$H$1:$H$21,'DATOS TABLA FLOTA'!$I$1:$I$21)</f>
        <v>General Pueyrredon</v>
      </c>
      <c r="G129" s="3">
        <f>_xlfn.XLOOKUP(capturaFlota2019[[#This Row],[Departamento]],'DATOS TABLA FLOTA'!$O$2:$O$21,'DATOS TABLA FLOTA'!$P$2:$P$21)</f>
        <v>6357</v>
      </c>
      <c r="H129" s="1">
        <v>-3804915</v>
      </c>
      <c r="I129" s="1">
        <f>_xlfn.XLOOKUP(capturaFlota2019[[#This Row],[Latitud]],'DATOS TABLA FLOTA'!$Q$2:$Q$21,'DATOS TABLA FLOTA'!$R$2:$R$21)</f>
        <v>-57536848</v>
      </c>
      <c r="J129" s="2" t="s">
        <v>3098</v>
      </c>
      <c r="K129" t="str">
        <f>VLOOKUP(capturaFlota2019[[#This Row],[Especie]],'DATOS TABLA FLOTA'!$K$1:$M$113,2,FALSE)</f>
        <v>Peces</v>
      </c>
      <c r="L129" t="str">
        <f>_xlfn.XLOOKUP(capturaFlota2019[[#This Row],[Especie]],'DATOS TABLA FLOTA'!$K$1:$K$113,'DATOS TABLA FLOTA'!$M$1:$M$113)</f>
        <v>otras especies</v>
      </c>
      <c r="M129" s="3">
        <v>31</v>
      </c>
      <c r="N129" s="4">
        <f>VLOOKUP(capturaFlota2019[[#This Row],[Especie]],'DATOS TABLA FLOTA'!$A$1:$B$80,2,FALSE)</f>
        <v>4500</v>
      </c>
      <c r="O129" s="4">
        <f>VLOOKUP(capturaFlota2019[[#This Row],[Especie]],'DATOS TABLA FLOTA'!$A$1:$C$80,3,FALSE)</f>
        <v>72000</v>
      </c>
      <c r="Q129"/>
    </row>
    <row r="130" spans="1:17" x14ac:dyDescent="0.35">
      <c r="A130" s="5">
        <v>43678</v>
      </c>
      <c r="B130" s="2" t="s">
        <v>3041</v>
      </c>
      <c r="C130" s="2" t="s">
        <v>3068</v>
      </c>
      <c r="D130" s="2" t="s">
        <v>3043</v>
      </c>
      <c r="E1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" t="str">
        <f>_xlfn.XLOOKUP(capturaFlota2019[[#This Row],[Puerto]],'DATOS TABLA FLOTA'!$H$1:$H$21,'DATOS TABLA FLOTA'!$I$1:$I$21)</f>
        <v>General Pueyrredon</v>
      </c>
      <c r="G130" s="3">
        <f>_xlfn.XLOOKUP(capturaFlota2019[[#This Row],[Departamento]],'DATOS TABLA FLOTA'!$O$2:$O$21,'DATOS TABLA FLOTA'!$P$2:$P$21)</f>
        <v>6357</v>
      </c>
      <c r="H130" s="1">
        <v>-3804915</v>
      </c>
      <c r="I130" s="1">
        <f>_xlfn.XLOOKUP(capturaFlota2019[[#This Row],[Latitud]],'DATOS TABLA FLOTA'!$Q$2:$Q$21,'DATOS TABLA FLOTA'!$R$2:$R$21)</f>
        <v>-57536848</v>
      </c>
      <c r="J130" s="2" t="s">
        <v>3169</v>
      </c>
      <c r="K130" t="str">
        <f>VLOOKUP(capturaFlota2019[[#This Row],[Especie]],'DATOS TABLA FLOTA'!$K$1:$M$113,2,FALSE)</f>
        <v>Moluscos</v>
      </c>
      <c r="L130" t="str">
        <f>_xlfn.XLOOKUP(capturaFlota2019[[#This Row],[Especie]],'DATOS TABLA FLOTA'!$K$1:$K$113,'DATOS TABLA FLOTA'!$M$1:$M$113)</f>
        <v>otras especies</v>
      </c>
      <c r="M130" s="3">
        <v>31</v>
      </c>
      <c r="N130" s="4">
        <f>VLOOKUP(capturaFlota2019[[#This Row],[Especie]],'DATOS TABLA FLOTA'!$A$1:$B$80,2,FALSE)</f>
        <v>3190</v>
      </c>
      <c r="O130" s="4">
        <f>VLOOKUP(capturaFlota2019[[#This Row],[Especie]],'DATOS TABLA FLOTA'!$A$1:$C$80,3,FALSE)</f>
        <v>51040</v>
      </c>
      <c r="Q130"/>
    </row>
    <row r="131" spans="1:17" x14ac:dyDescent="0.35">
      <c r="A131" s="5">
        <v>43497</v>
      </c>
      <c r="B131" s="2" t="s">
        <v>3047</v>
      </c>
      <c r="C131" s="2" t="s">
        <v>3111</v>
      </c>
      <c r="D131" s="2" t="s">
        <v>3043</v>
      </c>
      <c r="E1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1" t="str">
        <f>_xlfn.XLOOKUP(capturaFlota2019[[#This Row],[Puerto]],'DATOS TABLA FLOTA'!$H$1:$H$21,'DATOS TABLA FLOTA'!$I$1:$I$21)</f>
        <v>sin especificar</v>
      </c>
      <c r="G131" s="3">
        <f>_xlfn.XLOOKUP(capturaFlota2019[[#This Row],[Departamento]],'DATOS TABLA FLOTA'!$O$2:$O$21,'DATOS TABLA FLOTA'!$P$2:$P$21)</f>
        <v>6999</v>
      </c>
      <c r="I131" s="1">
        <f>_xlfn.XLOOKUP(capturaFlota2019[[#This Row],[Latitud]],'DATOS TABLA FLOTA'!$Q$2:$Q$21,'DATOS TABLA FLOTA'!$R$2:$R$21)</f>
        <v>0</v>
      </c>
      <c r="J131" s="2" t="s">
        <v>3052</v>
      </c>
      <c r="K131" t="str">
        <f>VLOOKUP(capturaFlota2019[[#This Row],[Especie]],'DATOS TABLA FLOTA'!$K$1:$M$113,2,FALSE)</f>
        <v>Moluscos</v>
      </c>
      <c r="L131" t="str">
        <f>_xlfn.XLOOKUP(capturaFlota2019[[#This Row],[Especie]],'DATOS TABLA FLOTA'!$K$1:$K$113,'DATOS TABLA FLOTA'!$M$1:$M$113)</f>
        <v>Calamar Illex</v>
      </c>
      <c r="M131" s="3">
        <v>32</v>
      </c>
      <c r="N131" s="4">
        <f>VLOOKUP(capturaFlota2019[[#This Row],[Especie]],'DATOS TABLA FLOTA'!$A$1:$B$80,2,FALSE)</f>
        <v>3299</v>
      </c>
      <c r="O131" s="4">
        <f>VLOOKUP(capturaFlota2019[[#This Row],[Especie]],'DATOS TABLA FLOTA'!$A$1:$C$80,3,FALSE)</f>
        <v>52784</v>
      </c>
      <c r="Q131"/>
    </row>
    <row r="132" spans="1:17" x14ac:dyDescent="0.35">
      <c r="A132" s="5">
        <v>43497</v>
      </c>
      <c r="B132" s="2" t="s">
        <v>3041</v>
      </c>
      <c r="C132" s="2" t="s">
        <v>3111</v>
      </c>
      <c r="D132" s="2" t="s">
        <v>3043</v>
      </c>
      <c r="E1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" t="str">
        <f>_xlfn.XLOOKUP(capturaFlota2019[[#This Row],[Puerto]],'DATOS TABLA FLOTA'!$H$1:$H$21,'DATOS TABLA FLOTA'!$I$1:$I$21)</f>
        <v>sin especificar</v>
      </c>
      <c r="G132" s="3">
        <f>_xlfn.XLOOKUP(capturaFlota2019[[#This Row],[Departamento]],'DATOS TABLA FLOTA'!$O$2:$O$21,'DATOS TABLA FLOTA'!$P$2:$P$21)</f>
        <v>6999</v>
      </c>
      <c r="I132" s="1">
        <f>_xlfn.XLOOKUP(capturaFlota2019[[#This Row],[Latitud]],'DATOS TABLA FLOTA'!$Q$2:$Q$21,'DATOS TABLA FLOTA'!$R$2:$R$21)</f>
        <v>0</v>
      </c>
      <c r="J132" s="2" t="s">
        <v>3077</v>
      </c>
      <c r="K132" t="str">
        <f>VLOOKUP(capturaFlota2019[[#This Row],[Especie]],'DATOS TABLA FLOTA'!$K$1:$M$113,2,FALSE)</f>
        <v>Peces</v>
      </c>
      <c r="L132" t="str">
        <f>_xlfn.XLOOKUP(capturaFlota2019[[#This Row],[Especie]],'DATOS TABLA FLOTA'!$K$1:$K$113,'DATOS TABLA FLOTA'!$M$1:$M$113)</f>
        <v>otras especies</v>
      </c>
      <c r="M132" s="3">
        <v>32</v>
      </c>
      <c r="N132" s="4">
        <f>VLOOKUP(capturaFlota2019[[#This Row],[Especie]],'DATOS TABLA FLOTA'!$A$1:$B$80,2,FALSE)</f>
        <v>1900</v>
      </c>
      <c r="O132" s="4">
        <f>VLOOKUP(capturaFlota2019[[#This Row],[Especie]],'DATOS TABLA FLOTA'!$A$1:$C$80,3,FALSE)</f>
        <v>30400</v>
      </c>
      <c r="Q132"/>
    </row>
    <row r="133" spans="1:17" x14ac:dyDescent="0.35">
      <c r="A133" s="5">
        <v>43556</v>
      </c>
      <c r="B133" s="2" t="s">
        <v>3059</v>
      </c>
      <c r="C133" s="2" t="s">
        <v>3068</v>
      </c>
      <c r="D133" s="2" t="s">
        <v>3043</v>
      </c>
      <c r="E1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" t="str">
        <f>_xlfn.XLOOKUP(capturaFlota2019[[#This Row],[Puerto]],'DATOS TABLA FLOTA'!$H$1:$H$21,'DATOS TABLA FLOTA'!$I$1:$I$21)</f>
        <v>General Pueyrredon</v>
      </c>
      <c r="G133" s="3">
        <f>_xlfn.XLOOKUP(capturaFlota2019[[#This Row],[Departamento]],'DATOS TABLA FLOTA'!$O$2:$O$21,'DATOS TABLA FLOTA'!$P$2:$P$21)</f>
        <v>6357</v>
      </c>
      <c r="H133" s="1">
        <v>-3804915</v>
      </c>
      <c r="I133" s="1">
        <f>_xlfn.XLOOKUP(capturaFlota2019[[#This Row],[Latitud]],'DATOS TABLA FLOTA'!$Q$2:$Q$21,'DATOS TABLA FLOTA'!$R$2:$R$21)</f>
        <v>-57536848</v>
      </c>
      <c r="J133" s="2" t="s">
        <v>3098</v>
      </c>
      <c r="K133" t="str">
        <f>VLOOKUP(capturaFlota2019[[#This Row],[Especie]],'DATOS TABLA FLOTA'!$K$1:$M$113,2,FALSE)</f>
        <v>Peces</v>
      </c>
      <c r="L133" t="str">
        <f>_xlfn.XLOOKUP(capturaFlota2019[[#This Row],[Especie]],'DATOS TABLA FLOTA'!$K$1:$K$113,'DATOS TABLA FLOTA'!$M$1:$M$113)</f>
        <v>otras especies</v>
      </c>
      <c r="M133" s="3">
        <v>32</v>
      </c>
      <c r="N133" s="4">
        <f>VLOOKUP(capturaFlota2019[[#This Row],[Especie]],'DATOS TABLA FLOTA'!$A$1:$B$80,2,FALSE)</f>
        <v>4500</v>
      </c>
      <c r="O133" s="4">
        <f>VLOOKUP(capturaFlota2019[[#This Row],[Especie]],'DATOS TABLA FLOTA'!$A$1:$C$80,3,FALSE)</f>
        <v>72000</v>
      </c>
      <c r="Q133"/>
    </row>
    <row r="134" spans="1:17" x14ac:dyDescent="0.35">
      <c r="A134" s="5">
        <v>43556</v>
      </c>
      <c r="B134" s="2" t="s">
        <v>3041</v>
      </c>
      <c r="C134" s="2" t="s">
        <v>3127</v>
      </c>
      <c r="D134" s="2" t="s">
        <v>3124</v>
      </c>
      <c r="E1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4" t="str">
        <f>_xlfn.XLOOKUP(capturaFlota2019[[#This Row],[Puerto]],'DATOS TABLA FLOTA'!$H$1:$H$21,'DATOS TABLA FLOTA'!$I$1:$I$21)</f>
        <v>San Antonio</v>
      </c>
      <c r="G134" s="3">
        <f>_xlfn.XLOOKUP(capturaFlota2019[[#This Row],[Departamento]],'DATOS TABLA FLOTA'!$O$2:$O$21,'DATOS TABLA FLOTA'!$P$2:$P$21)</f>
        <v>62077</v>
      </c>
      <c r="H134" s="1">
        <v>-40725698</v>
      </c>
      <c r="I134" s="1">
        <f>_xlfn.XLOOKUP(capturaFlota2019[[#This Row],[Latitud]],'DATOS TABLA FLOTA'!$Q$2:$Q$21,'DATOS TABLA FLOTA'!$R$2:$R$21)</f>
        <v>-64934194</v>
      </c>
      <c r="J134" s="2" t="s">
        <v>3114</v>
      </c>
      <c r="K134" t="str">
        <f>VLOOKUP(capturaFlota2019[[#This Row],[Especie]],'DATOS TABLA FLOTA'!$K$1:$M$113,2,FALSE)</f>
        <v>Peces</v>
      </c>
      <c r="L134" t="str">
        <f>_xlfn.XLOOKUP(capturaFlota2019[[#This Row],[Especie]],'DATOS TABLA FLOTA'!$K$1:$K$113,'DATOS TABLA FLOTA'!$M$1:$M$113)</f>
        <v>otras especies</v>
      </c>
      <c r="M134" s="3">
        <v>32</v>
      </c>
      <c r="N134" s="4">
        <f>VLOOKUP(capturaFlota2019[[#This Row],[Especie]],'DATOS TABLA FLOTA'!$A$1:$B$80,2,FALSE)</f>
        <v>1500</v>
      </c>
      <c r="O134" s="4">
        <f>VLOOKUP(capturaFlota2019[[#This Row],[Especie]],'DATOS TABLA FLOTA'!$A$1:$C$80,3,FALSE)</f>
        <v>24000</v>
      </c>
      <c r="Q134"/>
    </row>
    <row r="135" spans="1:17" x14ac:dyDescent="0.35">
      <c r="A135" s="5">
        <v>43586</v>
      </c>
      <c r="B135" s="2" t="s">
        <v>3059</v>
      </c>
      <c r="C135" s="2" t="s">
        <v>3068</v>
      </c>
      <c r="D135" s="2" t="s">
        <v>3043</v>
      </c>
      <c r="E1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" t="str">
        <f>_xlfn.XLOOKUP(capturaFlota2019[[#This Row],[Puerto]],'DATOS TABLA FLOTA'!$H$1:$H$21,'DATOS TABLA FLOTA'!$I$1:$I$21)</f>
        <v>General Pueyrredon</v>
      </c>
      <c r="G135" s="3">
        <f>_xlfn.XLOOKUP(capturaFlota2019[[#This Row],[Departamento]],'DATOS TABLA FLOTA'!$O$2:$O$21,'DATOS TABLA FLOTA'!$P$2:$P$21)</f>
        <v>6357</v>
      </c>
      <c r="H135" s="1">
        <v>-3804915</v>
      </c>
      <c r="I135" s="1">
        <f>_xlfn.XLOOKUP(capturaFlota2019[[#This Row],[Latitud]],'DATOS TABLA FLOTA'!$Q$2:$Q$21,'DATOS TABLA FLOTA'!$R$2:$R$21)</f>
        <v>-57536848</v>
      </c>
      <c r="J135" s="2" t="s">
        <v>3090</v>
      </c>
      <c r="K135" t="str">
        <f>VLOOKUP(capturaFlota2019[[#This Row],[Especie]],'DATOS TABLA FLOTA'!$K$1:$M$113,2,FALSE)</f>
        <v>Peces</v>
      </c>
      <c r="L135" t="str">
        <f>_xlfn.XLOOKUP(capturaFlota2019[[#This Row],[Especie]],'DATOS TABLA FLOTA'!$K$1:$K$113,'DATOS TABLA FLOTA'!$M$1:$M$113)</f>
        <v>otras especies</v>
      </c>
      <c r="M135" s="3">
        <v>32</v>
      </c>
      <c r="N135" s="4">
        <f>VLOOKUP(capturaFlota2019[[#This Row],[Especie]],'DATOS TABLA FLOTA'!$A$1:$B$80,2,FALSE)</f>
        <v>2200</v>
      </c>
      <c r="O135" s="4">
        <f>VLOOKUP(capturaFlota2019[[#This Row],[Especie]],'DATOS TABLA FLOTA'!$A$1:$C$80,3,FALSE)</f>
        <v>35200</v>
      </c>
      <c r="Q135"/>
    </row>
    <row r="136" spans="1:17" x14ac:dyDescent="0.35">
      <c r="A136" s="5">
        <v>43586</v>
      </c>
      <c r="B136" s="2" t="s">
        <v>3053</v>
      </c>
      <c r="C136" s="2" t="s">
        <v>3127</v>
      </c>
      <c r="D136" s="2" t="s">
        <v>3124</v>
      </c>
      <c r="E1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6" t="str">
        <f>_xlfn.XLOOKUP(capturaFlota2019[[#This Row],[Puerto]],'DATOS TABLA FLOTA'!$H$1:$H$21,'DATOS TABLA FLOTA'!$I$1:$I$21)</f>
        <v>San Antonio</v>
      </c>
      <c r="G136" s="3">
        <f>_xlfn.XLOOKUP(capturaFlota2019[[#This Row],[Departamento]],'DATOS TABLA FLOTA'!$O$2:$O$21,'DATOS TABLA FLOTA'!$P$2:$P$21)</f>
        <v>62077</v>
      </c>
      <c r="H136" s="1">
        <v>-40725698</v>
      </c>
      <c r="I136" s="1">
        <f>_xlfn.XLOOKUP(capturaFlota2019[[#This Row],[Latitud]],'DATOS TABLA FLOTA'!$Q$2:$Q$21,'DATOS TABLA FLOTA'!$R$2:$R$21)</f>
        <v>-64934194</v>
      </c>
      <c r="J136" s="2" t="s">
        <v>3102</v>
      </c>
      <c r="K136" t="str">
        <f>VLOOKUP(capturaFlota2019[[#This Row],[Especie]],'DATOS TABLA FLOTA'!$K$1:$M$113,2,FALSE)</f>
        <v>Peces</v>
      </c>
      <c r="L136" t="str">
        <f>_xlfn.XLOOKUP(capturaFlota2019[[#This Row],[Especie]],'DATOS TABLA FLOTA'!$K$1:$K$113,'DATOS TABLA FLOTA'!$M$1:$M$113)</f>
        <v>Variado costero</v>
      </c>
      <c r="M136" s="3">
        <v>32</v>
      </c>
      <c r="N136" s="4">
        <f>VLOOKUP(capturaFlota2019[[#This Row],[Especie]],'DATOS TABLA FLOTA'!$A$1:$B$80,2,FALSE)</f>
        <v>1500</v>
      </c>
      <c r="O136" s="4">
        <f>VLOOKUP(capturaFlota2019[[#This Row],[Especie]],'DATOS TABLA FLOTA'!$A$1:$C$80,3,FALSE)</f>
        <v>24000</v>
      </c>
      <c r="Q136"/>
    </row>
    <row r="137" spans="1:17" x14ac:dyDescent="0.35">
      <c r="A137" s="5">
        <v>43586</v>
      </c>
      <c r="B137" s="2" t="s">
        <v>3041</v>
      </c>
      <c r="C137" s="2" t="s">
        <v>3128</v>
      </c>
      <c r="D137" s="2" t="s">
        <v>3043</v>
      </c>
      <c r="E1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" t="str">
        <f>_xlfn.XLOOKUP(capturaFlota2019[[#This Row],[Puerto]],'DATOS TABLA FLOTA'!$H$1:$H$21,'DATOS TABLA FLOTA'!$I$1:$I$21)</f>
        <v>La Costa</v>
      </c>
      <c r="G137" s="3">
        <f>_xlfn.XLOOKUP(capturaFlota2019[[#This Row],[Departamento]],'DATOS TABLA FLOTA'!$O$2:$O$21,'DATOS TABLA FLOTA'!$P$2:$P$21)</f>
        <v>6420</v>
      </c>
      <c r="H137" s="1">
        <v>-36342328</v>
      </c>
      <c r="I137" s="1">
        <f>_xlfn.XLOOKUP(capturaFlota2019[[#This Row],[Latitud]],'DATOS TABLA FLOTA'!$Q$2:$Q$21,'DATOS TABLA FLOTA'!$R$2:$R$21)</f>
        <v>-56746143</v>
      </c>
      <c r="J137" s="2" t="s">
        <v>3090</v>
      </c>
      <c r="K137" t="str">
        <f>VLOOKUP(capturaFlota2019[[#This Row],[Especie]],'DATOS TABLA FLOTA'!$K$1:$M$113,2,FALSE)</f>
        <v>Peces</v>
      </c>
      <c r="L137" t="str">
        <f>_xlfn.XLOOKUP(capturaFlota2019[[#This Row],[Especie]],'DATOS TABLA FLOTA'!$K$1:$K$113,'DATOS TABLA FLOTA'!$M$1:$M$113)</f>
        <v>otras especies</v>
      </c>
      <c r="M137" s="3">
        <v>32</v>
      </c>
      <c r="N137" s="4">
        <f>VLOOKUP(capturaFlota2019[[#This Row],[Especie]],'DATOS TABLA FLOTA'!$A$1:$B$80,2,FALSE)</f>
        <v>2200</v>
      </c>
      <c r="O137" s="4">
        <f>VLOOKUP(capturaFlota2019[[#This Row],[Especie]],'DATOS TABLA FLOTA'!$A$1:$C$80,3,FALSE)</f>
        <v>35200</v>
      </c>
      <c r="Q137"/>
    </row>
    <row r="138" spans="1:17" x14ac:dyDescent="0.35">
      <c r="A138" s="5">
        <v>43617</v>
      </c>
      <c r="B138" s="2" t="s">
        <v>3053</v>
      </c>
      <c r="C138" s="2" t="s">
        <v>3127</v>
      </c>
      <c r="D138" s="2" t="s">
        <v>3124</v>
      </c>
      <c r="E1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8" t="str">
        <f>_xlfn.XLOOKUP(capturaFlota2019[[#This Row],[Puerto]],'DATOS TABLA FLOTA'!$H$1:$H$21,'DATOS TABLA FLOTA'!$I$1:$I$21)</f>
        <v>San Antonio</v>
      </c>
      <c r="G138" s="3">
        <f>_xlfn.XLOOKUP(capturaFlota2019[[#This Row],[Departamento]],'DATOS TABLA FLOTA'!$O$2:$O$21,'DATOS TABLA FLOTA'!$P$2:$P$21)</f>
        <v>62077</v>
      </c>
      <c r="H138" s="1">
        <v>-40725698</v>
      </c>
      <c r="I138" s="1">
        <f>_xlfn.XLOOKUP(capturaFlota2019[[#This Row],[Latitud]],'DATOS TABLA FLOTA'!$Q$2:$Q$21,'DATOS TABLA FLOTA'!$R$2:$R$21)</f>
        <v>-64934194</v>
      </c>
      <c r="J138" s="2" t="s">
        <v>3102</v>
      </c>
      <c r="K138" t="str">
        <f>VLOOKUP(capturaFlota2019[[#This Row],[Especie]],'DATOS TABLA FLOTA'!$K$1:$M$113,2,FALSE)</f>
        <v>Peces</v>
      </c>
      <c r="L138" t="str">
        <f>_xlfn.XLOOKUP(capturaFlota2019[[#This Row],[Especie]],'DATOS TABLA FLOTA'!$K$1:$K$113,'DATOS TABLA FLOTA'!$M$1:$M$113)</f>
        <v>Variado costero</v>
      </c>
      <c r="M138" s="3">
        <v>32</v>
      </c>
      <c r="N138" s="4">
        <f>VLOOKUP(capturaFlota2019[[#This Row],[Especie]],'DATOS TABLA FLOTA'!$A$1:$B$80,2,FALSE)</f>
        <v>1500</v>
      </c>
      <c r="O138" s="4">
        <f>VLOOKUP(capturaFlota2019[[#This Row],[Especie]],'DATOS TABLA FLOTA'!$A$1:$C$80,3,FALSE)</f>
        <v>24000</v>
      </c>
      <c r="Q138"/>
    </row>
    <row r="139" spans="1:17" x14ac:dyDescent="0.35">
      <c r="A139" s="5">
        <v>43647</v>
      </c>
      <c r="B139" s="2" t="s">
        <v>3053</v>
      </c>
      <c r="C139" s="2" t="s">
        <v>3068</v>
      </c>
      <c r="D139" s="2" t="s">
        <v>3043</v>
      </c>
      <c r="E1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" t="str">
        <f>_xlfn.XLOOKUP(capturaFlota2019[[#This Row],[Puerto]],'DATOS TABLA FLOTA'!$H$1:$H$21,'DATOS TABLA FLOTA'!$I$1:$I$21)</f>
        <v>General Pueyrredon</v>
      </c>
      <c r="G139" s="3">
        <f>_xlfn.XLOOKUP(capturaFlota2019[[#This Row],[Departamento]],'DATOS TABLA FLOTA'!$O$2:$O$21,'DATOS TABLA FLOTA'!$P$2:$P$21)</f>
        <v>6357</v>
      </c>
      <c r="H139" s="1">
        <v>-3804915</v>
      </c>
      <c r="I139" s="1">
        <f>_xlfn.XLOOKUP(capturaFlota2019[[#This Row],[Latitud]],'DATOS TABLA FLOTA'!$Q$2:$Q$21,'DATOS TABLA FLOTA'!$R$2:$R$21)</f>
        <v>-57536848</v>
      </c>
      <c r="J139" s="2" t="s">
        <v>3097</v>
      </c>
      <c r="K139" t="str">
        <f>VLOOKUP(capturaFlota2019[[#This Row],[Especie]],'DATOS TABLA FLOTA'!$K$1:$M$113,2,FALSE)</f>
        <v>Peces</v>
      </c>
      <c r="L139" t="str">
        <f>_xlfn.XLOOKUP(capturaFlota2019[[#This Row],[Especie]],'DATOS TABLA FLOTA'!$K$1:$K$113,'DATOS TABLA FLOTA'!$M$1:$M$113)</f>
        <v>otras especies</v>
      </c>
      <c r="M139" s="3">
        <v>32</v>
      </c>
      <c r="N139" s="4">
        <f>VLOOKUP(capturaFlota2019[[#This Row],[Especie]],'DATOS TABLA FLOTA'!$A$1:$B$80,2,FALSE)</f>
        <v>3980</v>
      </c>
      <c r="O139" s="4">
        <f>VLOOKUP(capturaFlota2019[[#This Row],[Especie]],'DATOS TABLA FLOTA'!$A$1:$C$80,3,FALSE)</f>
        <v>63680</v>
      </c>
      <c r="Q139"/>
    </row>
    <row r="140" spans="1:17" x14ac:dyDescent="0.35">
      <c r="A140" s="5">
        <v>43647</v>
      </c>
      <c r="B140" s="2" t="s">
        <v>3059</v>
      </c>
      <c r="C140" s="2" t="s">
        <v>3068</v>
      </c>
      <c r="D140" s="2" t="s">
        <v>3043</v>
      </c>
      <c r="E1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" t="str">
        <f>_xlfn.XLOOKUP(capturaFlota2019[[#This Row],[Puerto]],'DATOS TABLA FLOTA'!$H$1:$H$21,'DATOS TABLA FLOTA'!$I$1:$I$21)</f>
        <v>General Pueyrredon</v>
      </c>
      <c r="G140" s="3">
        <f>_xlfn.XLOOKUP(capturaFlota2019[[#This Row],[Departamento]],'DATOS TABLA FLOTA'!$O$2:$O$21,'DATOS TABLA FLOTA'!$P$2:$P$21)</f>
        <v>6357</v>
      </c>
      <c r="H140" s="1">
        <v>-3804915</v>
      </c>
      <c r="I140" s="1">
        <f>_xlfn.XLOOKUP(capturaFlota2019[[#This Row],[Latitud]],'DATOS TABLA FLOTA'!$Q$2:$Q$21,'DATOS TABLA FLOTA'!$R$2:$R$21)</f>
        <v>-57536848</v>
      </c>
      <c r="J140" s="2" t="s">
        <v>3099</v>
      </c>
      <c r="K140" t="str">
        <f>VLOOKUP(capturaFlota2019[[#This Row],[Especie]],'DATOS TABLA FLOTA'!$K$1:$M$113,2,FALSE)</f>
        <v>Peces</v>
      </c>
      <c r="L140" t="str">
        <f>_xlfn.XLOOKUP(capturaFlota2019[[#This Row],[Especie]],'DATOS TABLA FLOTA'!$K$1:$K$113,'DATOS TABLA FLOTA'!$M$1:$M$113)</f>
        <v>otras especies</v>
      </c>
      <c r="M140" s="3">
        <v>32</v>
      </c>
      <c r="N140" s="4">
        <f>VLOOKUP(capturaFlota2019[[#This Row],[Especie]],'DATOS TABLA FLOTA'!$A$1:$B$80,2,FALSE)</f>
        <v>2100</v>
      </c>
      <c r="O140" s="4">
        <f>VLOOKUP(capturaFlota2019[[#This Row],[Especie]],'DATOS TABLA FLOTA'!$A$1:$C$80,3,FALSE)</f>
        <v>33600</v>
      </c>
      <c r="Q140"/>
    </row>
    <row r="141" spans="1:17" x14ac:dyDescent="0.35">
      <c r="A141" s="5">
        <v>43647</v>
      </c>
      <c r="B141" s="2" t="s">
        <v>3041</v>
      </c>
      <c r="C141" s="2" t="s">
        <v>3068</v>
      </c>
      <c r="D141" s="2" t="s">
        <v>3043</v>
      </c>
      <c r="E1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" t="str">
        <f>_xlfn.XLOOKUP(capturaFlota2019[[#This Row],[Puerto]],'DATOS TABLA FLOTA'!$H$1:$H$21,'DATOS TABLA FLOTA'!$I$1:$I$21)</f>
        <v>General Pueyrredon</v>
      </c>
      <c r="G141" s="3">
        <f>_xlfn.XLOOKUP(capturaFlota2019[[#This Row],[Departamento]],'DATOS TABLA FLOTA'!$O$2:$O$21,'DATOS TABLA FLOTA'!$P$2:$P$21)</f>
        <v>6357</v>
      </c>
      <c r="H141" s="1">
        <v>-3804915</v>
      </c>
      <c r="I141" s="1">
        <f>_xlfn.XLOOKUP(capturaFlota2019[[#This Row],[Latitud]],'DATOS TABLA FLOTA'!$Q$2:$Q$21,'DATOS TABLA FLOTA'!$R$2:$R$21)</f>
        <v>-57536848</v>
      </c>
      <c r="J141" s="2" t="s">
        <v>3081</v>
      </c>
      <c r="K141" t="str">
        <f>VLOOKUP(capturaFlota2019[[#This Row],[Especie]],'DATOS TABLA FLOTA'!$K$1:$M$113,2,FALSE)</f>
        <v>Peces</v>
      </c>
      <c r="L141" t="str">
        <f>_xlfn.XLOOKUP(capturaFlota2019[[#This Row],[Especie]],'DATOS TABLA FLOTA'!$K$1:$K$113,'DATOS TABLA FLOTA'!$M$1:$M$113)</f>
        <v>Variado costero</v>
      </c>
      <c r="M141" s="3">
        <v>32</v>
      </c>
      <c r="N141" s="4">
        <f>VLOOKUP(capturaFlota2019[[#This Row],[Especie]],'DATOS TABLA FLOTA'!$A$1:$B$80,2,FALSE)</f>
        <v>2900</v>
      </c>
      <c r="O141" s="4">
        <f>VLOOKUP(capturaFlota2019[[#This Row],[Especie]],'DATOS TABLA FLOTA'!$A$1:$C$80,3,FALSE)</f>
        <v>46400</v>
      </c>
      <c r="Q141"/>
    </row>
    <row r="142" spans="1:17" x14ac:dyDescent="0.35">
      <c r="A142" s="5">
        <v>43647</v>
      </c>
      <c r="B142" s="2" t="s">
        <v>3041</v>
      </c>
      <c r="C142" s="2" t="s">
        <v>3128</v>
      </c>
      <c r="D142" s="2" t="s">
        <v>3043</v>
      </c>
      <c r="E1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" t="str">
        <f>_xlfn.XLOOKUP(capturaFlota2019[[#This Row],[Puerto]],'DATOS TABLA FLOTA'!$H$1:$H$21,'DATOS TABLA FLOTA'!$I$1:$I$21)</f>
        <v>La Costa</v>
      </c>
      <c r="G142" s="3">
        <f>_xlfn.XLOOKUP(capturaFlota2019[[#This Row],[Departamento]],'DATOS TABLA FLOTA'!$O$2:$O$21,'DATOS TABLA FLOTA'!$P$2:$P$21)</f>
        <v>6420</v>
      </c>
      <c r="H142" s="1">
        <v>-36342328</v>
      </c>
      <c r="I142" s="1">
        <f>_xlfn.XLOOKUP(capturaFlota2019[[#This Row],[Latitud]],'DATOS TABLA FLOTA'!$Q$2:$Q$21,'DATOS TABLA FLOTA'!$R$2:$R$21)</f>
        <v>-56746143</v>
      </c>
      <c r="J142" s="2" t="s">
        <v>3083</v>
      </c>
      <c r="K142" t="str">
        <f>VLOOKUP(capturaFlota2019[[#This Row],[Especie]],'DATOS TABLA FLOTA'!$K$1:$M$113,2,FALSE)</f>
        <v>Peces</v>
      </c>
      <c r="L142" t="str">
        <f>_xlfn.XLOOKUP(capturaFlota2019[[#This Row],[Especie]],'DATOS TABLA FLOTA'!$K$1:$K$113,'DATOS TABLA FLOTA'!$M$1:$M$113)</f>
        <v>Variado costero</v>
      </c>
      <c r="M142" s="3">
        <v>32</v>
      </c>
      <c r="N142" s="4">
        <f>VLOOKUP(capturaFlota2019[[#This Row],[Especie]],'DATOS TABLA FLOTA'!$A$1:$B$80,2,FALSE)</f>
        <v>2300</v>
      </c>
      <c r="O142" s="4">
        <f>VLOOKUP(capturaFlota2019[[#This Row],[Especie]],'DATOS TABLA FLOTA'!$A$1:$C$80,3,FALSE)</f>
        <v>36800</v>
      </c>
      <c r="Q142"/>
    </row>
    <row r="143" spans="1:17" x14ac:dyDescent="0.35">
      <c r="A143" s="5">
        <v>43647</v>
      </c>
      <c r="B143" s="2" t="s">
        <v>3041</v>
      </c>
      <c r="C143" s="2" t="s">
        <v>3128</v>
      </c>
      <c r="D143" s="2" t="s">
        <v>3043</v>
      </c>
      <c r="E1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" t="str">
        <f>_xlfn.XLOOKUP(capturaFlota2019[[#This Row],[Puerto]],'DATOS TABLA FLOTA'!$H$1:$H$21,'DATOS TABLA FLOTA'!$I$1:$I$21)</f>
        <v>La Costa</v>
      </c>
      <c r="G143" s="3">
        <f>_xlfn.XLOOKUP(capturaFlota2019[[#This Row],[Departamento]],'DATOS TABLA FLOTA'!$O$2:$O$21,'DATOS TABLA FLOTA'!$P$2:$P$21)</f>
        <v>6420</v>
      </c>
      <c r="H143" s="1">
        <v>-36342328</v>
      </c>
      <c r="I143" s="1">
        <f>_xlfn.XLOOKUP(capturaFlota2019[[#This Row],[Latitud]],'DATOS TABLA FLOTA'!$Q$2:$Q$21,'DATOS TABLA FLOTA'!$R$2:$R$21)</f>
        <v>-56746143</v>
      </c>
      <c r="J143" s="2" t="s">
        <v>3109</v>
      </c>
      <c r="K143" t="str">
        <f>VLOOKUP(capturaFlota2019[[#This Row],[Especie]],'DATOS TABLA FLOTA'!$K$1:$M$113,2,FALSE)</f>
        <v>Peces</v>
      </c>
      <c r="L143" t="str">
        <f>_xlfn.XLOOKUP(capturaFlota2019[[#This Row],[Especie]],'DATOS TABLA FLOTA'!$K$1:$K$113,'DATOS TABLA FLOTA'!$M$1:$M$113)</f>
        <v>Rayas (sin V. Cost)</v>
      </c>
      <c r="M143" s="3">
        <v>32</v>
      </c>
      <c r="N143" s="4">
        <f>VLOOKUP(capturaFlota2019[[#This Row],[Especie]],'DATOS TABLA FLOTA'!$A$1:$B$80,2,FALSE)</f>
        <v>3000</v>
      </c>
      <c r="O143" s="4">
        <f>VLOOKUP(capturaFlota2019[[#This Row],[Especie]],'DATOS TABLA FLOTA'!$A$1:$C$80,3,FALSE)</f>
        <v>48000</v>
      </c>
      <c r="Q143"/>
    </row>
    <row r="144" spans="1:17" x14ac:dyDescent="0.35">
      <c r="A144" s="5">
        <v>43678</v>
      </c>
      <c r="B144" s="2" t="s">
        <v>3059</v>
      </c>
      <c r="C144" s="2" t="s">
        <v>3068</v>
      </c>
      <c r="D144" s="2" t="s">
        <v>3043</v>
      </c>
      <c r="E1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" t="str">
        <f>_xlfn.XLOOKUP(capturaFlota2019[[#This Row],[Puerto]],'DATOS TABLA FLOTA'!$H$1:$H$21,'DATOS TABLA FLOTA'!$I$1:$I$21)</f>
        <v>General Pueyrredon</v>
      </c>
      <c r="G144" s="3">
        <f>_xlfn.XLOOKUP(capturaFlota2019[[#This Row],[Departamento]],'DATOS TABLA FLOTA'!$O$2:$O$21,'DATOS TABLA FLOTA'!$P$2:$P$21)</f>
        <v>6357</v>
      </c>
      <c r="H144" s="1">
        <v>-3804915</v>
      </c>
      <c r="I144" s="1">
        <f>_xlfn.XLOOKUP(capturaFlota2019[[#This Row],[Latitud]],'DATOS TABLA FLOTA'!$Q$2:$Q$21,'DATOS TABLA FLOTA'!$R$2:$R$21)</f>
        <v>-57536848</v>
      </c>
      <c r="J144" s="2" t="s">
        <v>3057</v>
      </c>
      <c r="K144" t="str">
        <f>VLOOKUP(capturaFlota2019[[#This Row],[Especie]],'DATOS TABLA FLOTA'!$K$1:$M$113,2,FALSE)</f>
        <v>Peces</v>
      </c>
      <c r="L144" t="str">
        <f>_xlfn.XLOOKUP(capturaFlota2019[[#This Row],[Especie]],'DATOS TABLA FLOTA'!$K$1:$K$113,'DATOS TABLA FLOTA'!$M$1:$M$113)</f>
        <v>Rayas (sin V. Cost)</v>
      </c>
      <c r="M144" s="3">
        <v>32</v>
      </c>
      <c r="N144" s="4">
        <f>VLOOKUP(capturaFlota2019[[#This Row],[Especie]],'DATOS TABLA FLOTA'!$A$1:$B$80,2,FALSE)</f>
        <v>3900</v>
      </c>
      <c r="O144" s="4">
        <f>VLOOKUP(capturaFlota2019[[#This Row],[Especie]],'DATOS TABLA FLOTA'!$A$1:$C$80,3,FALSE)</f>
        <v>62400</v>
      </c>
      <c r="Q144"/>
    </row>
    <row r="145" spans="1:17" x14ac:dyDescent="0.35">
      <c r="A145" s="5">
        <v>43678</v>
      </c>
      <c r="B145" s="2" t="s">
        <v>3041</v>
      </c>
      <c r="C145" s="2" t="s">
        <v>3107</v>
      </c>
      <c r="D145" s="2" t="s">
        <v>3043</v>
      </c>
      <c r="E1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" t="str">
        <f>_xlfn.XLOOKUP(capturaFlota2019[[#This Row],[Puerto]],'DATOS TABLA FLOTA'!$H$1:$H$21,'DATOS TABLA FLOTA'!$I$1:$I$21)</f>
        <v>Necochea</v>
      </c>
      <c r="G145" s="3">
        <f>_xlfn.XLOOKUP(capturaFlota2019[[#This Row],[Departamento]],'DATOS TABLA FLOTA'!$O$2:$O$21,'DATOS TABLA FLOTA'!$P$2:$P$21)</f>
        <v>6581</v>
      </c>
      <c r="H145" s="1">
        <v>-38576184</v>
      </c>
      <c r="I145" s="1">
        <f>_xlfn.XLOOKUP(capturaFlota2019[[#This Row],[Latitud]],'DATOS TABLA FLOTA'!$Q$2:$Q$21,'DATOS TABLA FLOTA'!$R$2:$R$21)</f>
        <v>-58701949</v>
      </c>
      <c r="J145" s="2" t="s">
        <v>3099</v>
      </c>
      <c r="K145" t="str">
        <f>VLOOKUP(capturaFlota2019[[#This Row],[Especie]],'DATOS TABLA FLOTA'!$K$1:$M$113,2,FALSE)</f>
        <v>Peces</v>
      </c>
      <c r="L145" t="str">
        <f>_xlfn.XLOOKUP(capturaFlota2019[[#This Row],[Especie]],'DATOS TABLA FLOTA'!$K$1:$K$113,'DATOS TABLA FLOTA'!$M$1:$M$113)</f>
        <v>otras especies</v>
      </c>
      <c r="M145" s="3">
        <v>32</v>
      </c>
      <c r="N145" s="4">
        <f>VLOOKUP(capturaFlota2019[[#This Row],[Especie]],'DATOS TABLA FLOTA'!$A$1:$B$80,2,FALSE)</f>
        <v>2100</v>
      </c>
      <c r="O145" s="4">
        <f>VLOOKUP(capturaFlota2019[[#This Row],[Especie]],'DATOS TABLA FLOTA'!$A$1:$C$80,3,FALSE)</f>
        <v>33600</v>
      </c>
      <c r="Q145"/>
    </row>
    <row r="146" spans="1:17" x14ac:dyDescent="0.35">
      <c r="A146" s="5">
        <v>43678</v>
      </c>
      <c r="B146" s="2" t="s">
        <v>3147</v>
      </c>
      <c r="C146" s="2" t="s">
        <v>3115</v>
      </c>
      <c r="D146" s="2" t="s">
        <v>3049</v>
      </c>
      <c r="E1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6" t="str">
        <f>_xlfn.XLOOKUP(capturaFlota2019[[#This Row],[Puerto]],'DATOS TABLA FLOTA'!$H$1:$H$21,'DATOS TABLA FLOTA'!$I$1:$I$21)</f>
        <v>Deseado</v>
      </c>
      <c r="G146" s="3">
        <f>_xlfn.XLOOKUP(capturaFlota2019[[#This Row],[Departamento]],'DATOS TABLA FLOTA'!$O$2:$O$21,'DATOS TABLA FLOTA'!$P$2:$P$21)</f>
        <v>78014</v>
      </c>
      <c r="H146" s="1">
        <v>-47753106</v>
      </c>
      <c r="I146" s="1">
        <f>_xlfn.XLOOKUP(capturaFlota2019[[#This Row],[Latitud]],'DATOS TABLA FLOTA'!$Q$2:$Q$21,'DATOS TABLA FLOTA'!$R$2:$R$21)</f>
        <v>-65911745</v>
      </c>
      <c r="J146" s="2" t="s">
        <v>3055</v>
      </c>
      <c r="K146" t="str">
        <f>VLOOKUP(capturaFlota2019[[#This Row],[Especie]],'DATOS TABLA FLOTA'!$K$1:$M$113,2,FALSE)</f>
        <v>Peces</v>
      </c>
      <c r="L146" t="str">
        <f>_xlfn.XLOOKUP(capturaFlota2019[[#This Row],[Especie]],'DATOS TABLA FLOTA'!$K$1:$K$113,'DATOS TABLA FLOTA'!$M$1:$M$113)</f>
        <v>Merluza hubbsi S41</v>
      </c>
      <c r="M146" s="3">
        <v>32</v>
      </c>
      <c r="N146" s="4">
        <f>VLOOKUP(capturaFlota2019[[#This Row],[Especie]],'DATOS TABLA FLOTA'!$A$1:$B$80,2,FALSE)</f>
        <v>2300</v>
      </c>
      <c r="O146" s="4">
        <f>VLOOKUP(capturaFlota2019[[#This Row],[Especie]],'DATOS TABLA FLOTA'!$A$1:$C$80,3,FALSE)</f>
        <v>36800</v>
      </c>
      <c r="Q146"/>
    </row>
    <row r="147" spans="1:17" x14ac:dyDescent="0.35">
      <c r="A147" s="5">
        <v>43678</v>
      </c>
      <c r="B147" s="2" t="s">
        <v>3041</v>
      </c>
      <c r="C147" s="2" t="s">
        <v>3143</v>
      </c>
      <c r="D147" s="2" t="s">
        <v>3043</v>
      </c>
      <c r="E1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" t="str">
        <f>_xlfn.XLOOKUP(capturaFlota2019[[#This Row],[Puerto]],'DATOS TABLA FLOTA'!$H$1:$H$21,'DATOS TABLA FLOTA'!$I$1:$I$21)</f>
        <v>Castelli</v>
      </c>
      <c r="G147" s="3">
        <f>_xlfn.XLOOKUP(capturaFlota2019[[#This Row],[Departamento]],'DATOS TABLA FLOTA'!$O$2:$O$21,'DATOS TABLA FLOTA'!$P$2:$P$21)</f>
        <v>6168</v>
      </c>
      <c r="H147" s="1">
        <v>-35745949</v>
      </c>
      <c r="I147" s="1">
        <f>_xlfn.XLOOKUP(capturaFlota2019[[#This Row],[Latitud]],'DATOS TABLA FLOTA'!$Q$2:$Q$21,'DATOS TABLA FLOTA'!$R$2:$R$21)</f>
        <v>-57380561</v>
      </c>
      <c r="J147" s="2" t="s">
        <v>3106</v>
      </c>
      <c r="K147" t="str">
        <f>VLOOKUP(capturaFlota2019[[#This Row],[Especie]],'DATOS TABLA FLOTA'!$K$1:$M$113,2,FALSE)</f>
        <v>Peces</v>
      </c>
      <c r="L147" t="str">
        <f>_xlfn.XLOOKUP(capturaFlota2019[[#This Row],[Especie]],'DATOS TABLA FLOTA'!$K$1:$K$113,'DATOS TABLA FLOTA'!$M$1:$M$113)</f>
        <v>otras especies</v>
      </c>
      <c r="M147" s="3">
        <v>32</v>
      </c>
      <c r="N147" s="4">
        <f>VLOOKUP(capturaFlota2019[[#This Row],[Especie]],'DATOS TABLA FLOTA'!$A$1:$B$80,2,FALSE)</f>
        <v>3500</v>
      </c>
      <c r="O147" s="4">
        <f>VLOOKUP(capturaFlota2019[[#This Row],[Especie]],'DATOS TABLA FLOTA'!$A$1:$C$80,3,FALSE)</f>
        <v>56000</v>
      </c>
      <c r="Q147"/>
    </row>
    <row r="148" spans="1:17" x14ac:dyDescent="0.35">
      <c r="A148" s="5">
        <v>43678</v>
      </c>
      <c r="B148" s="2" t="s">
        <v>3041</v>
      </c>
      <c r="C148" s="2" t="s">
        <v>3127</v>
      </c>
      <c r="D148" s="2" t="s">
        <v>3124</v>
      </c>
      <c r="E1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8" t="str">
        <f>_xlfn.XLOOKUP(capturaFlota2019[[#This Row],[Puerto]],'DATOS TABLA FLOTA'!$H$1:$H$21,'DATOS TABLA FLOTA'!$I$1:$I$21)</f>
        <v>San Antonio</v>
      </c>
      <c r="G148" s="3">
        <f>_xlfn.XLOOKUP(capturaFlota2019[[#This Row],[Departamento]],'DATOS TABLA FLOTA'!$O$2:$O$21,'DATOS TABLA FLOTA'!$P$2:$P$21)</f>
        <v>62077</v>
      </c>
      <c r="H148" s="1">
        <v>-40725698</v>
      </c>
      <c r="I148" s="1">
        <f>_xlfn.XLOOKUP(capturaFlota2019[[#This Row],[Latitud]],'DATOS TABLA FLOTA'!$Q$2:$Q$21,'DATOS TABLA FLOTA'!$R$2:$R$21)</f>
        <v>-64934194</v>
      </c>
      <c r="J148" s="2" t="s">
        <v>3109</v>
      </c>
      <c r="K148" t="str">
        <f>VLOOKUP(capturaFlota2019[[#This Row],[Especie]],'DATOS TABLA FLOTA'!$K$1:$M$113,2,FALSE)</f>
        <v>Peces</v>
      </c>
      <c r="L148" t="str">
        <f>_xlfn.XLOOKUP(capturaFlota2019[[#This Row],[Especie]],'DATOS TABLA FLOTA'!$K$1:$K$113,'DATOS TABLA FLOTA'!$M$1:$M$113)</f>
        <v>Rayas (sin V. Cost)</v>
      </c>
      <c r="M148" s="3">
        <v>32</v>
      </c>
      <c r="N148" s="4">
        <f>VLOOKUP(capturaFlota2019[[#This Row],[Especie]],'DATOS TABLA FLOTA'!$A$1:$B$80,2,FALSE)</f>
        <v>3000</v>
      </c>
      <c r="O148" s="4">
        <f>VLOOKUP(capturaFlota2019[[#This Row],[Especie]],'DATOS TABLA FLOTA'!$A$1:$C$80,3,FALSE)</f>
        <v>48000</v>
      </c>
      <c r="Q148"/>
    </row>
    <row r="149" spans="1:17" x14ac:dyDescent="0.35">
      <c r="A149" s="5">
        <v>43709</v>
      </c>
      <c r="B149" s="2" t="s">
        <v>3053</v>
      </c>
      <c r="C149" s="2" t="s">
        <v>3068</v>
      </c>
      <c r="D149" s="2" t="s">
        <v>3043</v>
      </c>
      <c r="E1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" t="str">
        <f>_xlfn.XLOOKUP(capturaFlota2019[[#This Row],[Puerto]],'DATOS TABLA FLOTA'!$H$1:$H$21,'DATOS TABLA FLOTA'!$I$1:$I$21)</f>
        <v>General Pueyrredon</v>
      </c>
      <c r="G149" s="3">
        <f>_xlfn.XLOOKUP(capturaFlota2019[[#This Row],[Departamento]],'DATOS TABLA FLOTA'!$O$2:$O$21,'DATOS TABLA FLOTA'!$P$2:$P$21)</f>
        <v>6357</v>
      </c>
      <c r="H149" s="1">
        <v>-3804915</v>
      </c>
      <c r="I149" s="1">
        <f>_xlfn.XLOOKUP(capturaFlota2019[[#This Row],[Latitud]],'DATOS TABLA FLOTA'!$Q$2:$Q$21,'DATOS TABLA FLOTA'!$R$2:$R$21)</f>
        <v>-57536848</v>
      </c>
      <c r="J149" s="2" t="s">
        <v>3092</v>
      </c>
      <c r="K149" t="str">
        <f>VLOOKUP(capturaFlota2019[[#This Row],[Especie]],'DATOS TABLA FLOTA'!$K$1:$M$113,2,FALSE)</f>
        <v>Peces</v>
      </c>
      <c r="L149" t="str">
        <f>_xlfn.XLOOKUP(capturaFlota2019[[#This Row],[Especie]],'DATOS TABLA FLOTA'!$K$1:$K$113,'DATOS TABLA FLOTA'!$M$1:$M$113)</f>
        <v>otras especies</v>
      </c>
      <c r="M149" s="3">
        <v>32</v>
      </c>
      <c r="N149" s="4">
        <f>VLOOKUP(capturaFlota2019[[#This Row],[Especie]],'DATOS TABLA FLOTA'!$A$1:$B$80,2,FALSE)</f>
        <v>2200</v>
      </c>
      <c r="O149" s="4">
        <f>VLOOKUP(capturaFlota2019[[#This Row],[Especie]],'DATOS TABLA FLOTA'!$A$1:$C$80,3,FALSE)</f>
        <v>35200</v>
      </c>
      <c r="Q149"/>
    </row>
    <row r="150" spans="1:17" x14ac:dyDescent="0.35">
      <c r="A150" s="5">
        <v>43739</v>
      </c>
      <c r="B150" s="2" t="s">
        <v>3053</v>
      </c>
      <c r="C150" s="2" t="s">
        <v>3150</v>
      </c>
      <c r="D150" s="2" t="s">
        <v>3043</v>
      </c>
      <c r="E1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" t="str">
        <f>_xlfn.XLOOKUP(capturaFlota2019[[#This Row],[Puerto]],'DATOS TABLA FLOTA'!$H$1:$H$21,'DATOS TABLA FLOTA'!$I$1:$I$21)</f>
        <v>General Lavalle</v>
      </c>
      <c r="G150" s="3">
        <f>_xlfn.XLOOKUP(capturaFlota2019[[#This Row],[Departamento]],'DATOS TABLA FLOTA'!$O$2:$O$21,'DATOS TABLA FLOTA'!$P$2:$P$21)</f>
        <v>6336</v>
      </c>
      <c r="H150" s="1">
        <v>-36398453</v>
      </c>
      <c r="I150" s="1">
        <f>_xlfn.XLOOKUP(capturaFlota2019[[#This Row],[Latitud]],'DATOS TABLA FLOTA'!$Q$2:$Q$21,'DATOS TABLA FLOTA'!$R$2:$R$21)</f>
        <v>-56946467</v>
      </c>
      <c r="J150" s="2" t="s">
        <v>3083</v>
      </c>
      <c r="K150" t="str">
        <f>VLOOKUP(capturaFlota2019[[#This Row],[Especie]],'DATOS TABLA FLOTA'!$K$1:$M$113,2,FALSE)</f>
        <v>Peces</v>
      </c>
      <c r="L150" t="str">
        <f>_xlfn.XLOOKUP(capturaFlota2019[[#This Row],[Especie]],'DATOS TABLA FLOTA'!$K$1:$K$113,'DATOS TABLA FLOTA'!$M$1:$M$113)</f>
        <v>Variado costero</v>
      </c>
      <c r="M150" s="3">
        <v>32</v>
      </c>
      <c r="N150" s="4">
        <f>VLOOKUP(capturaFlota2019[[#This Row],[Especie]],'DATOS TABLA FLOTA'!$A$1:$B$80,2,FALSE)</f>
        <v>2300</v>
      </c>
      <c r="O150" s="4">
        <f>VLOOKUP(capturaFlota2019[[#This Row],[Especie]],'DATOS TABLA FLOTA'!$A$1:$C$80,3,FALSE)</f>
        <v>36800</v>
      </c>
      <c r="Q150"/>
    </row>
    <row r="151" spans="1:17" x14ac:dyDescent="0.35">
      <c r="A151" s="5">
        <v>43739</v>
      </c>
      <c r="B151" s="2" t="s">
        <v>3067</v>
      </c>
      <c r="C151" s="2" t="s">
        <v>3068</v>
      </c>
      <c r="D151" s="2" t="s">
        <v>3043</v>
      </c>
      <c r="E1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" t="str">
        <f>_xlfn.XLOOKUP(capturaFlota2019[[#This Row],[Puerto]],'DATOS TABLA FLOTA'!$H$1:$H$21,'DATOS TABLA FLOTA'!$I$1:$I$21)</f>
        <v>General Pueyrredon</v>
      </c>
      <c r="G151" s="3">
        <f>_xlfn.XLOOKUP(capturaFlota2019[[#This Row],[Departamento]],'DATOS TABLA FLOTA'!$O$2:$O$21,'DATOS TABLA FLOTA'!$P$2:$P$21)</f>
        <v>6357</v>
      </c>
      <c r="H151" s="1">
        <v>-3804915</v>
      </c>
      <c r="I151" s="1">
        <f>_xlfn.XLOOKUP(capturaFlota2019[[#This Row],[Latitud]],'DATOS TABLA FLOTA'!$Q$2:$Q$21,'DATOS TABLA FLOTA'!$R$2:$R$21)</f>
        <v>-57536848</v>
      </c>
      <c r="J151" s="2" t="s">
        <v>3085</v>
      </c>
      <c r="K151" t="str">
        <f>VLOOKUP(capturaFlota2019[[#This Row],[Especie]],'DATOS TABLA FLOTA'!$K$1:$M$113,2,FALSE)</f>
        <v>Peces</v>
      </c>
      <c r="L151" t="str">
        <f>_xlfn.XLOOKUP(capturaFlota2019[[#This Row],[Especie]],'DATOS TABLA FLOTA'!$K$1:$K$113,'DATOS TABLA FLOTA'!$M$1:$M$113)</f>
        <v>otras especies</v>
      </c>
      <c r="M151" s="3">
        <v>32</v>
      </c>
      <c r="N151" s="4">
        <f>VLOOKUP(capturaFlota2019[[#This Row],[Especie]],'DATOS TABLA FLOTA'!$A$1:$B$80,2,FALSE)</f>
        <v>1900</v>
      </c>
      <c r="O151" s="4">
        <f>VLOOKUP(capturaFlota2019[[#This Row],[Especie]],'DATOS TABLA FLOTA'!$A$1:$C$80,3,FALSE)</f>
        <v>30400</v>
      </c>
      <c r="Q151"/>
    </row>
    <row r="152" spans="1:17" x14ac:dyDescent="0.35">
      <c r="A152" s="5">
        <v>43739</v>
      </c>
      <c r="B152" s="2" t="s">
        <v>3067</v>
      </c>
      <c r="C152" s="2" t="s">
        <v>3068</v>
      </c>
      <c r="D152" s="2" t="s">
        <v>3043</v>
      </c>
      <c r="E1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" t="str">
        <f>_xlfn.XLOOKUP(capturaFlota2019[[#This Row],[Puerto]],'DATOS TABLA FLOTA'!$H$1:$H$21,'DATOS TABLA FLOTA'!$I$1:$I$21)</f>
        <v>General Pueyrredon</v>
      </c>
      <c r="G152" s="3">
        <f>_xlfn.XLOOKUP(capturaFlota2019[[#This Row],[Departamento]],'DATOS TABLA FLOTA'!$O$2:$O$21,'DATOS TABLA FLOTA'!$P$2:$P$21)</f>
        <v>6357</v>
      </c>
      <c r="H152" s="1">
        <v>-3804915</v>
      </c>
      <c r="I152" s="1">
        <f>_xlfn.XLOOKUP(capturaFlota2019[[#This Row],[Latitud]],'DATOS TABLA FLOTA'!$Q$2:$Q$21,'DATOS TABLA FLOTA'!$R$2:$R$21)</f>
        <v>-57536848</v>
      </c>
      <c r="J152" s="2" t="s">
        <v>3085</v>
      </c>
      <c r="K152" t="str">
        <f>VLOOKUP(capturaFlota2019[[#This Row],[Especie]],'DATOS TABLA FLOTA'!$K$1:$M$113,2,FALSE)</f>
        <v>Peces</v>
      </c>
      <c r="L152" t="str">
        <f>_xlfn.XLOOKUP(capturaFlota2019[[#This Row],[Especie]],'DATOS TABLA FLOTA'!$K$1:$K$113,'DATOS TABLA FLOTA'!$M$1:$M$113)</f>
        <v>otras especies</v>
      </c>
      <c r="M152" s="3">
        <v>32</v>
      </c>
      <c r="N152" s="4">
        <f>VLOOKUP(capturaFlota2019[[#This Row],[Especie]],'DATOS TABLA FLOTA'!$A$1:$B$80,2,FALSE)</f>
        <v>1900</v>
      </c>
      <c r="O152" s="4">
        <f>VLOOKUP(capturaFlota2019[[#This Row],[Especie]],'DATOS TABLA FLOTA'!$A$1:$C$80,3,FALSE)</f>
        <v>30400</v>
      </c>
      <c r="Q152"/>
    </row>
    <row r="153" spans="1:17" x14ac:dyDescent="0.35">
      <c r="A153" s="5">
        <v>43739</v>
      </c>
      <c r="B153" s="2" t="s">
        <v>3067</v>
      </c>
      <c r="C153" s="2" t="s">
        <v>3068</v>
      </c>
      <c r="D153" s="2" t="s">
        <v>3043</v>
      </c>
      <c r="E1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" t="str">
        <f>_xlfn.XLOOKUP(capturaFlota2019[[#This Row],[Puerto]],'DATOS TABLA FLOTA'!$H$1:$H$21,'DATOS TABLA FLOTA'!$I$1:$I$21)</f>
        <v>General Pueyrredon</v>
      </c>
      <c r="G153" s="3">
        <f>_xlfn.XLOOKUP(capturaFlota2019[[#This Row],[Departamento]],'DATOS TABLA FLOTA'!$O$2:$O$21,'DATOS TABLA FLOTA'!$P$2:$P$21)</f>
        <v>6357</v>
      </c>
      <c r="H153" s="1">
        <v>-3804915</v>
      </c>
      <c r="I153" s="1">
        <f>_xlfn.XLOOKUP(capturaFlota2019[[#This Row],[Latitud]],'DATOS TABLA FLOTA'!$Q$2:$Q$21,'DATOS TABLA FLOTA'!$R$2:$R$21)</f>
        <v>-57536848</v>
      </c>
      <c r="J153" s="2" t="s">
        <v>3137</v>
      </c>
      <c r="K153" t="str">
        <f>VLOOKUP(capturaFlota2019[[#This Row],[Especie]],'DATOS TABLA FLOTA'!$K$1:$M$113,2,FALSE)</f>
        <v>Peces</v>
      </c>
      <c r="L153" t="str">
        <f>_xlfn.XLOOKUP(capturaFlota2019[[#This Row],[Especie]],'DATOS TABLA FLOTA'!$K$1:$K$113,'DATOS TABLA FLOTA'!$M$1:$M$113)</f>
        <v>Merluza negra</v>
      </c>
      <c r="M153" s="3">
        <v>32</v>
      </c>
      <c r="N153" s="4">
        <f>VLOOKUP(capturaFlota2019[[#This Row],[Especie]],'DATOS TABLA FLOTA'!$A$1:$B$80,2,FALSE)</f>
        <v>2900</v>
      </c>
      <c r="O153" s="4">
        <f>VLOOKUP(capturaFlota2019[[#This Row],[Especie]],'DATOS TABLA FLOTA'!$A$1:$C$80,3,FALSE)</f>
        <v>46400</v>
      </c>
      <c r="Q153"/>
    </row>
    <row r="154" spans="1:17" x14ac:dyDescent="0.35">
      <c r="A154" s="5">
        <v>43739</v>
      </c>
      <c r="B154" s="2" t="s">
        <v>3067</v>
      </c>
      <c r="C154" s="2" t="s">
        <v>3068</v>
      </c>
      <c r="D154" s="2" t="s">
        <v>3043</v>
      </c>
      <c r="E1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" t="str">
        <f>_xlfn.XLOOKUP(capturaFlota2019[[#This Row],[Puerto]],'DATOS TABLA FLOTA'!$H$1:$H$21,'DATOS TABLA FLOTA'!$I$1:$I$21)</f>
        <v>General Pueyrredon</v>
      </c>
      <c r="G154" s="3">
        <f>_xlfn.XLOOKUP(capturaFlota2019[[#This Row],[Departamento]],'DATOS TABLA FLOTA'!$O$2:$O$21,'DATOS TABLA FLOTA'!$P$2:$P$21)</f>
        <v>6357</v>
      </c>
      <c r="H154" s="1">
        <v>-3804915</v>
      </c>
      <c r="I154" s="1">
        <f>_xlfn.XLOOKUP(capturaFlota2019[[#This Row],[Latitud]],'DATOS TABLA FLOTA'!$Q$2:$Q$21,'DATOS TABLA FLOTA'!$R$2:$R$21)</f>
        <v>-57536848</v>
      </c>
      <c r="J154" s="2" t="s">
        <v>3092</v>
      </c>
      <c r="K154" t="str">
        <f>VLOOKUP(capturaFlota2019[[#This Row],[Especie]],'DATOS TABLA FLOTA'!$K$1:$M$113,2,FALSE)</f>
        <v>Peces</v>
      </c>
      <c r="L154" t="str">
        <f>_xlfn.XLOOKUP(capturaFlota2019[[#This Row],[Especie]],'DATOS TABLA FLOTA'!$K$1:$K$113,'DATOS TABLA FLOTA'!$M$1:$M$113)</f>
        <v>otras especies</v>
      </c>
      <c r="M154" s="3">
        <v>32</v>
      </c>
      <c r="N154" s="4">
        <f>VLOOKUP(capturaFlota2019[[#This Row],[Especie]],'DATOS TABLA FLOTA'!$A$1:$B$80,2,FALSE)</f>
        <v>2200</v>
      </c>
      <c r="O154" s="4">
        <f>VLOOKUP(capturaFlota2019[[#This Row],[Especie]],'DATOS TABLA FLOTA'!$A$1:$C$80,3,FALSE)</f>
        <v>35200</v>
      </c>
      <c r="Q154"/>
    </row>
    <row r="155" spans="1:17" x14ac:dyDescent="0.35">
      <c r="A155" s="5">
        <v>43739</v>
      </c>
      <c r="B155" s="2" t="s">
        <v>3059</v>
      </c>
      <c r="C155" s="2" t="s">
        <v>3068</v>
      </c>
      <c r="D155" s="2" t="s">
        <v>3043</v>
      </c>
      <c r="E1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5" t="str">
        <f>_xlfn.XLOOKUP(capturaFlota2019[[#This Row],[Puerto]],'DATOS TABLA FLOTA'!$H$1:$H$21,'DATOS TABLA FLOTA'!$I$1:$I$21)</f>
        <v>General Pueyrredon</v>
      </c>
      <c r="G155" s="3">
        <f>_xlfn.XLOOKUP(capturaFlota2019[[#This Row],[Departamento]],'DATOS TABLA FLOTA'!$O$2:$O$21,'DATOS TABLA FLOTA'!$P$2:$P$21)</f>
        <v>6357</v>
      </c>
      <c r="H155" s="1">
        <v>-3804915</v>
      </c>
      <c r="I155" s="1">
        <f>_xlfn.XLOOKUP(capturaFlota2019[[#This Row],[Latitud]],'DATOS TABLA FLOTA'!$Q$2:$Q$21,'DATOS TABLA FLOTA'!$R$2:$R$21)</f>
        <v>-57536848</v>
      </c>
      <c r="J155" s="2" t="s">
        <v>3081</v>
      </c>
      <c r="K155" t="str">
        <f>VLOOKUP(capturaFlota2019[[#This Row],[Especie]],'DATOS TABLA FLOTA'!$K$1:$M$113,2,FALSE)</f>
        <v>Peces</v>
      </c>
      <c r="L155" t="str">
        <f>_xlfn.XLOOKUP(capturaFlota2019[[#This Row],[Especie]],'DATOS TABLA FLOTA'!$K$1:$K$113,'DATOS TABLA FLOTA'!$M$1:$M$113)</f>
        <v>Variado costero</v>
      </c>
      <c r="M155" s="3">
        <v>32</v>
      </c>
      <c r="N155" s="4">
        <f>VLOOKUP(capturaFlota2019[[#This Row],[Especie]],'DATOS TABLA FLOTA'!$A$1:$B$80,2,FALSE)</f>
        <v>2900</v>
      </c>
      <c r="O155" s="4">
        <f>VLOOKUP(capturaFlota2019[[#This Row],[Especie]],'DATOS TABLA FLOTA'!$A$1:$C$80,3,FALSE)</f>
        <v>46400</v>
      </c>
      <c r="Q155"/>
    </row>
    <row r="156" spans="1:17" x14ac:dyDescent="0.35">
      <c r="A156" s="5">
        <v>43739</v>
      </c>
      <c r="B156" s="2" t="s">
        <v>3041</v>
      </c>
      <c r="C156" s="2" t="s">
        <v>3127</v>
      </c>
      <c r="D156" s="2" t="s">
        <v>3124</v>
      </c>
      <c r="E1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6" t="str">
        <f>_xlfn.XLOOKUP(capturaFlota2019[[#This Row],[Puerto]],'DATOS TABLA FLOTA'!$H$1:$H$21,'DATOS TABLA FLOTA'!$I$1:$I$21)</f>
        <v>San Antonio</v>
      </c>
      <c r="G156" s="3">
        <f>_xlfn.XLOOKUP(capturaFlota2019[[#This Row],[Departamento]],'DATOS TABLA FLOTA'!$O$2:$O$21,'DATOS TABLA FLOTA'!$P$2:$P$21)</f>
        <v>62077</v>
      </c>
      <c r="H156" s="1">
        <v>-40725698</v>
      </c>
      <c r="I156" s="1">
        <f>_xlfn.XLOOKUP(capturaFlota2019[[#This Row],[Latitud]],'DATOS TABLA FLOTA'!$Q$2:$Q$21,'DATOS TABLA FLOTA'!$R$2:$R$21)</f>
        <v>-64934194</v>
      </c>
      <c r="J156" s="2" t="s">
        <v>3084</v>
      </c>
      <c r="K156" t="str">
        <f>VLOOKUP(capturaFlota2019[[#This Row],[Especie]],'DATOS TABLA FLOTA'!$K$1:$M$113,2,FALSE)</f>
        <v>Peces</v>
      </c>
      <c r="L156" t="str">
        <f>_xlfn.XLOOKUP(capturaFlota2019[[#This Row],[Especie]],'DATOS TABLA FLOTA'!$K$1:$K$113,'DATOS TABLA FLOTA'!$M$1:$M$113)</f>
        <v>otras especies</v>
      </c>
      <c r="M156" s="3">
        <v>32</v>
      </c>
      <c r="N156" s="4">
        <f>VLOOKUP(capturaFlota2019[[#This Row],[Especie]],'DATOS TABLA FLOTA'!$A$1:$B$80,2,FALSE)</f>
        <v>1890</v>
      </c>
      <c r="O156" s="4">
        <f>VLOOKUP(capturaFlota2019[[#This Row],[Especie]],'DATOS TABLA FLOTA'!$A$1:$C$80,3,FALSE)</f>
        <v>30240</v>
      </c>
      <c r="Q156"/>
    </row>
    <row r="157" spans="1:17" x14ac:dyDescent="0.35">
      <c r="A157" s="5">
        <v>43770</v>
      </c>
      <c r="B157" s="2" t="s">
        <v>3059</v>
      </c>
      <c r="C157" s="2" t="s">
        <v>3068</v>
      </c>
      <c r="D157" s="2" t="s">
        <v>3043</v>
      </c>
      <c r="E1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" t="str">
        <f>_xlfn.XLOOKUP(capturaFlota2019[[#This Row],[Puerto]],'DATOS TABLA FLOTA'!$H$1:$H$21,'DATOS TABLA FLOTA'!$I$1:$I$21)</f>
        <v>General Pueyrredon</v>
      </c>
      <c r="G157" s="3">
        <f>_xlfn.XLOOKUP(capturaFlota2019[[#This Row],[Departamento]],'DATOS TABLA FLOTA'!$O$2:$O$21,'DATOS TABLA FLOTA'!$P$2:$P$21)</f>
        <v>6357</v>
      </c>
      <c r="H157" s="1">
        <v>-3804915</v>
      </c>
      <c r="I157" s="1">
        <f>_xlfn.XLOOKUP(capturaFlota2019[[#This Row],[Latitud]],'DATOS TABLA FLOTA'!$Q$2:$Q$21,'DATOS TABLA FLOTA'!$R$2:$R$21)</f>
        <v>-57536848</v>
      </c>
      <c r="J157" s="2" t="s">
        <v>3082</v>
      </c>
      <c r="K157" t="str">
        <f>VLOOKUP(capturaFlota2019[[#This Row],[Especie]],'DATOS TABLA FLOTA'!$K$1:$M$113,2,FALSE)</f>
        <v>Peces</v>
      </c>
      <c r="L157" t="str">
        <f>_xlfn.XLOOKUP(capturaFlota2019[[#This Row],[Especie]],'DATOS TABLA FLOTA'!$K$1:$K$113,'DATOS TABLA FLOTA'!$M$1:$M$113)</f>
        <v>otras especies</v>
      </c>
      <c r="M157" s="3">
        <v>32</v>
      </c>
      <c r="N157" s="4">
        <f>VLOOKUP(capturaFlota2019[[#This Row],[Especie]],'DATOS TABLA FLOTA'!$A$1:$B$80,2,FALSE)</f>
        <v>2100</v>
      </c>
      <c r="O157" s="4">
        <f>VLOOKUP(capturaFlota2019[[#This Row],[Especie]],'DATOS TABLA FLOTA'!$A$1:$C$80,3,FALSE)</f>
        <v>33600</v>
      </c>
      <c r="Q157"/>
    </row>
    <row r="158" spans="1:17" x14ac:dyDescent="0.35">
      <c r="A158" s="5">
        <v>43770</v>
      </c>
      <c r="B158" s="2" t="s">
        <v>3067</v>
      </c>
      <c r="C158" s="2" t="s">
        <v>3132</v>
      </c>
      <c r="D158" s="2" t="s">
        <v>3133</v>
      </c>
      <c r="E1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58" t="str">
        <f>_xlfn.XLOOKUP(capturaFlota2019[[#This Row],[Puerto]],'DATOS TABLA FLOTA'!$H$1:$H$21,'DATOS TABLA FLOTA'!$I$1:$I$21)</f>
        <v>Ushuaia</v>
      </c>
      <c r="G158" s="3">
        <f>_xlfn.XLOOKUP(capturaFlota2019[[#This Row],[Departamento]],'DATOS TABLA FLOTA'!$O$2:$O$21,'DATOS TABLA FLOTA'!$P$2:$P$21)</f>
        <v>94015</v>
      </c>
      <c r="H158" s="1">
        <v>-54808106</v>
      </c>
      <c r="I158" s="1">
        <f>_xlfn.XLOOKUP(capturaFlota2019[[#This Row],[Latitud]],'DATOS TABLA FLOTA'!$Q$2:$Q$21,'DATOS TABLA FLOTA'!$R$2:$R$21)</f>
        <v>-68304301</v>
      </c>
      <c r="J158" s="2" t="s">
        <v>3135</v>
      </c>
      <c r="K158" t="str">
        <f>VLOOKUP(capturaFlota2019[[#This Row],[Especie]],'DATOS TABLA FLOTA'!$K$1:$M$113,2,FALSE)</f>
        <v>Peces</v>
      </c>
      <c r="L158" t="str">
        <f>_xlfn.XLOOKUP(capturaFlota2019[[#This Row],[Especie]],'DATOS TABLA FLOTA'!$K$1:$K$113,'DATOS TABLA FLOTA'!$M$1:$M$113)</f>
        <v>otras especies</v>
      </c>
      <c r="M158" s="3">
        <v>32</v>
      </c>
      <c r="N158" s="4">
        <f>VLOOKUP(capturaFlota2019[[#This Row],[Especie]],'DATOS TABLA FLOTA'!$A$1:$B$80,2,FALSE)</f>
        <v>2200</v>
      </c>
      <c r="O158" s="4">
        <f>VLOOKUP(capturaFlota2019[[#This Row],[Especie]],'DATOS TABLA FLOTA'!$A$1:$C$80,3,FALSE)</f>
        <v>35200</v>
      </c>
      <c r="Q158"/>
    </row>
    <row r="159" spans="1:17" x14ac:dyDescent="0.35">
      <c r="A159" s="5">
        <v>43770</v>
      </c>
      <c r="B159" s="2" t="s">
        <v>3067</v>
      </c>
      <c r="C159" s="2" t="s">
        <v>3132</v>
      </c>
      <c r="D159" s="2" t="s">
        <v>3133</v>
      </c>
      <c r="E1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59" t="str">
        <f>_xlfn.XLOOKUP(capturaFlota2019[[#This Row],[Puerto]],'DATOS TABLA FLOTA'!$H$1:$H$21,'DATOS TABLA FLOTA'!$I$1:$I$21)</f>
        <v>Ushuaia</v>
      </c>
      <c r="G159" s="3">
        <f>_xlfn.XLOOKUP(capturaFlota2019[[#This Row],[Departamento]],'DATOS TABLA FLOTA'!$O$2:$O$21,'DATOS TABLA FLOTA'!$P$2:$P$21)</f>
        <v>94015</v>
      </c>
      <c r="H159" s="1">
        <v>-54808106</v>
      </c>
      <c r="I159" s="1">
        <f>_xlfn.XLOOKUP(capturaFlota2019[[#This Row],[Latitud]],'DATOS TABLA FLOTA'!$Q$2:$Q$21,'DATOS TABLA FLOTA'!$R$2:$R$21)</f>
        <v>-68304301</v>
      </c>
      <c r="J159" s="2" t="s">
        <v>3137</v>
      </c>
      <c r="K159" t="str">
        <f>VLOOKUP(capturaFlota2019[[#This Row],[Especie]],'DATOS TABLA FLOTA'!$K$1:$M$113,2,FALSE)</f>
        <v>Peces</v>
      </c>
      <c r="L159" t="str">
        <f>_xlfn.XLOOKUP(capturaFlota2019[[#This Row],[Especie]],'DATOS TABLA FLOTA'!$K$1:$K$113,'DATOS TABLA FLOTA'!$M$1:$M$113)</f>
        <v>Merluza negra</v>
      </c>
      <c r="M159" s="3">
        <v>32</v>
      </c>
      <c r="N159" s="4">
        <f>VLOOKUP(capturaFlota2019[[#This Row],[Especie]],'DATOS TABLA FLOTA'!$A$1:$B$80,2,FALSE)</f>
        <v>2900</v>
      </c>
      <c r="O159" s="4">
        <f>VLOOKUP(capturaFlota2019[[#This Row],[Especie]],'DATOS TABLA FLOTA'!$A$1:$C$80,3,FALSE)</f>
        <v>46400</v>
      </c>
      <c r="Q159"/>
    </row>
    <row r="160" spans="1:17" x14ac:dyDescent="0.35">
      <c r="A160" s="5">
        <v>43497</v>
      </c>
      <c r="B160" s="2" t="s">
        <v>3059</v>
      </c>
      <c r="C160" s="2" t="s">
        <v>3068</v>
      </c>
      <c r="D160" s="2" t="s">
        <v>3043</v>
      </c>
      <c r="E1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" t="str">
        <f>_xlfn.XLOOKUP(capturaFlota2019[[#This Row],[Puerto]],'DATOS TABLA FLOTA'!$H$1:$H$21,'DATOS TABLA FLOTA'!$I$1:$I$21)</f>
        <v>General Pueyrredon</v>
      </c>
      <c r="G160" s="3">
        <f>_xlfn.XLOOKUP(capturaFlota2019[[#This Row],[Departamento]],'DATOS TABLA FLOTA'!$O$2:$O$21,'DATOS TABLA FLOTA'!$P$2:$P$21)</f>
        <v>6357</v>
      </c>
      <c r="H160" s="1">
        <v>-3804915</v>
      </c>
      <c r="I160" s="1">
        <f>_xlfn.XLOOKUP(capturaFlota2019[[#This Row],[Latitud]],'DATOS TABLA FLOTA'!$Q$2:$Q$21,'DATOS TABLA FLOTA'!$R$2:$R$21)</f>
        <v>-57536848</v>
      </c>
      <c r="J160" s="2" t="s">
        <v>3057</v>
      </c>
      <c r="K160" t="str">
        <f>VLOOKUP(capturaFlota2019[[#This Row],[Especie]],'DATOS TABLA FLOTA'!$K$1:$M$113,2,FALSE)</f>
        <v>Peces</v>
      </c>
      <c r="L160" t="str">
        <f>_xlfn.XLOOKUP(capturaFlota2019[[#This Row],[Especie]],'DATOS TABLA FLOTA'!$K$1:$K$113,'DATOS TABLA FLOTA'!$M$1:$M$113)</f>
        <v>Rayas (sin V. Cost)</v>
      </c>
      <c r="M160" s="3">
        <v>33</v>
      </c>
      <c r="N160" s="4">
        <f>VLOOKUP(capturaFlota2019[[#This Row],[Especie]],'DATOS TABLA FLOTA'!$A$1:$B$80,2,FALSE)</f>
        <v>3900</v>
      </c>
      <c r="O160" s="4">
        <f>VLOOKUP(capturaFlota2019[[#This Row],[Especie]],'DATOS TABLA FLOTA'!$A$1:$C$80,3,FALSE)</f>
        <v>62400</v>
      </c>
      <c r="Q160"/>
    </row>
    <row r="161" spans="1:17" x14ac:dyDescent="0.35">
      <c r="A161" s="5">
        <v>43525</v>
      </c>
      <c r="B161" s="2" t="s">
        <v>3059</v>
      </c>
      <c r="C161" s="2" t="s">
        <v>3068</v>
      </c>
      <c r="D161" s="2" t="s">
        <v>3043</v>
      </c>
      <c r="E1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" t="str">
        <f>_xlfn.XLOOKUP(capturaFlota2019[[#This Row],[Puerto]],'DATOS TABLA FLOTA'!$H$1:$H$21,'DATOS TABLA FLOTA'!$I$1:$I$21)</f>
        <v>General Pueyrredon</v>
      </c>
      <c r="G161" s="3">
        <f>_xlfn.XLOOKUP(capturaFlota2019[[#This Row],[Departamento]],'DATOS TABLA FLOTA'!$O$2:$O$21,'DATOS TABLA FLOTA'!$P$2:$P$21)</f>
        <v>6357</v>
      </c>
      <c r="H161" s="1">
        <v>-3804915</v>
      </c>
      <c r="I161" s="1">
        <f>_xlfn.XLOOKUP(capturaFlota2019[[#This Row],[Latitud]],'DATOS TABLA FLOTA'!$Q$2:$Q$21,'DATOS TABLA FLOTA'!$R$2:$R$21)</f>
        <v>-57536848</v>
      </c>
      <c r="J161" s="2" t="s">
        <v>3139</v>
      </c>
      <c r="K161" t="str">
        <f>VLOOKUP(capturaFlota2019[[#This Row],[Especie]],'DATOS TABLA FLOTA'!$K$1:$M$113,2,FALSE)</f>
        <v>Peces</v>
      </c>
      <c r="L161" t="str">
        <f>_xlfn.XLOOKUP(capturaFlota2019[[#This Row],[Especie]],'DATOS TABLA FLOTA'!$K$1:$K$113,'DATOS TABLA FLOTA'!$M$1:$M$113)</f>
        <v>otras especies</v>
      </c>
      <c r="M161" s="3">
        <v>33</v>
      </c>
      <c r="N161" s="4">
        <f>VLOOKUP(capturaFlota2019[[#This Row],[Especie]],'DATOS TABLA FLOTA'!$A$1:$B$80,2,FALSE)</f>
        <v>3000</v>
      </c>
      <c r="O161" s="4">
        <f>VLOOKUP(capturaFlota2019[[#This Row],[Especie]],'DATOS TABLA FLOTA'!$A$1:$C$80,3,FALSE)</f>
        <v>48000</v>
      </c>
      <c r="Q161"/>
    </row>
    <row r="162" spans="1:17" x14ac:dyDescent="0.35">
      <c r="A162" s="5">
        <v>43617</v>
      </c>
      <c r="B162" s="2" t="s">
        <v>3053</v>
      </c>
      <c r="C162" s="2" t="s">
        <v>3068</v>
      </c>
      <c r="D162" s="2" t="s">
        <v>3043</v>
      </c>
      <c r="E1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" t="str">
        <f>_xlfn.XLOOKUP(capturaFlota2019[[#This Row],[Puerto]],'DATOS TABLA FLOTA'!$H$1:$H$21,'DATOS TABLA FLOTA'!$I$1:$I$21)</f>
        <v>General Pueyrredon</v>
      </c>
      <c r="G162" s="3">
        <f>_xlfn.XLOOKUP(capturaFlota2019[[#This Row],[Departamento]],'DATOS TABLA FLOTA'!$O$2:$O$21,'DATOS TABLA FLOTA'!$P$2:$P$21)</f>
        <v>6357</v>
      </c>
      <c r="H162" s="1">
        <v>-3804915</v>
      </c>
      <c r="I162" s="1">
        <f>_xlfn.XLOOKUP(capturaFlota2019[[#This Row],[Latitud]],'DATOS TABLA FLOTA'!$Q$2:$Q$21,'DATOS TABLA FLOTA'!$R$2:$R$21)</f>
        <v>-57536848</v>
      </c>
      <c r="J162" s="2" t="s">
        <v>3065</v>
      </c>
      <c r="K162" t="str">
        <f>VLOOKUP(capturaFlota2019[[#This Row],[Especie]],'DATOS TABLA FLOTA'!$K$1:$M$113,2,FALSE)</f>
        <v>Peces</v>
      </c>
      <c r="L162" t="str">
        <f>_xlfn.XLOOKUP(capturaFlota2019[[#This Row],[Especie]],'DATOS TABLA FLOTA'!$K$1:$K$113,'DATOS TABLA FLOTA'!$M$1:$M$113)</f>
        <v>Abadejo</v>
      </c>
      <c r="M162" s="3">
        <v>33</v>
      </c>
      <c r="N162" s="4">
        <f>VLOOKUP(capturaFlota2019[[#This Row],[Especie]],'DATOS TABLA FLOTA'!$A$1:$B$80,2,FALSE)</f>
        <v>2000</v>
      </c>
      <c r="O162" s="4">
        <f>VLOOKUP(capturaFlota2019[[#This Row],[Especie]],'DATOS TABLA FLOTA'!$A$1:$C$80,3,FALSE)</f>
        <v>32000</v>
      </c>
      <c r="Q162"/>
    </row>
    <row r="163" spans="1:17" x14ac:dyDescent="0.35">
      <c r="A163" s="5">
        <v>43617</v>
      </c>
      <c r="B163" s="2" t="s">
        <v>3053</v>
      </c>
      <c r="C163" s="2" t="s">
        <v>3068</v>
      </c>
      <c r="D163" s="2" t="s">
        <v>3043</v>
      </c>
      <c r="E1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" t="str">
        <f>_xlfn.XLOOKUP(capturaFlota2019[[#This Row],[Puerto]],'DATOS TABLA FLOTA'!$H$1:$H$21,'DATOS TABLA FLOTA'!$I$1:$I$21)</f>
        <v>General Pueyrredon</v>
      </c>
      <c r="G163" s="3">
        <f>_xlfn.XLOOKUP(capturaFlota2019[[#This Row],[Departamento]],'DATOS TABLA FLOTA'!$O$2:$O$21,'DATOS TABLA FLOTA'!$P$2:$P$21)</f>
        <v>6357</v>
      </c>
      <c r="H163" s="1">
        <v>-3804915</v>
      </c>
      <c r="I163" s="1">
        <f>_xlfn.XLOOKUP(capturaFlota2019[[#This Row],[Latitud]],'DATOS TABLA FLOTA'!$Q$2:$Q$21,'DATOS TABLA FLOTA'!$R$2:$R$21)</f>
        <v>-57536848</v>
      </c>
      <c r="J163" s="2" t="s">
        <v>3099</v>
      </c>
      <c r="K163" t="str">
        <f>VLOOKUP(capturaFlota2019[[#This Row],[Especie]],'DATOS TABLA FLOTA'!$K$1:$M$113,2,FALSE)</f>
        <v>Peces</v>
      </c>
      <c r="L163" t="str">
        <f>_xlfn.XLOOKUP(capturaFlota2019[[#This Row],[Especie]],'DATOS TABLA FLOTA'!$K$1:$K$113,'DATOS TABLA FLOTA'!$M$1:$M$113)</f>
        <v>otras especies</v>
      </c>
      <c r="M163" s="3">
        <v>33</v>
      </c>
      <c r="N163" s="4">
        <f>VLOOKUP(capturaFlota2019[[#This Row],[Especie]],'DATOS TABLA FLOTA'!$A$1:$B$80,2,FALSE)</f>
        <v>2100</v>
      </c>
      <c r="O163" s="4">
        <f>VLOOKUP(capturaFlota2019[[#This Row],[Especie]],'DATOS TABLA FLOTA'!$A$1:$C$80,3,FALSE)</f>
        <v>33600</v>
      </c>
      <c r="Q163"/>
    </row>
    <row r="164" spans="1:17" x14ac:dyDescent="0.35">
      <c r="A164" s="5">
        <v>43709</v>
      </c>
      <c r="B164" s="2" t="s">
        <v>3041</v>
      </c>
      <c r="C164" s="2" t="s">
        <v>3150</v>
      </c>
      <c r="D164" s="2" t="s">
        <v>3043</v>
      </c>
      <c r="E1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" t="str">
        <f>_xlfn.XLOOKUP(capturaFlota2019[[#This Row],[Puerto]],'DATOS TABLA FLOTA'!$H$1:$H$21,'DATOS TABLA FLOTA'!$I$1:$I$21)</f>
        <v>General Lavalle</v>
      </c>
      <c r="G164" s="3">
        <f>_xlfn.XLOOKUP(capturaFlota2019[[#This Row],[Departamento]],'DATOS TABLA FLOTA'!$O$2:$O$21,'DATOS TABLA FLOTA'!$P$2:$P$21)</f>
        <v>6336</v>
      </c>
      <c r="H164" s="1">
        <v>-36398453</v>
      </c>
      <c r="I164" s="1">
        <f>_xlfn.XLOOKUP(capturaFlota2019[[#This Row],[Latitud]],'DATOS TABLA FLOTA'!$Q$2:$Q$21,'DATOS TABLA FLOTA'!$R$2:$R$21)</f>
        <v>-56946467</v>
      </c>
      <c r="J164" s="2" t="s">
        <v>3057</v>
      </c>
      <c r="K164" t="str">
        <f>VLOOKUP(capturaFlota2019[[#This Row],[Especie]],'DATOS TABLA FLOTA'!$K$1:$M$113,2,FALSE)</f>
        <v>Peces</v>
      </c>
      <c r="L164" t="str">
        <f>_xlfn.XLOOKUP(capturaFlota2019[[#This Row],[Especie]],'DATOS TABLA FLOTA'!$K$1:$K$113,'DATOS TABLA FLOTA'!$M$1:$M$113)</f>
        <v>Rayas (sin V. Cost)</v>
      </c>
      <c r="M164" s="3">
        <v>33</v>
      </c>
      <c r="N164" s="4">
        <f>VLOOKUP(capturaFlota2019[[#This Row],[Especie]],'DATOS TABLA FLOTA'!$A$1:$B$80,2,FALSE)</f>
        <v>3900</v>
      </c>
      <c r="O164" s="4">
        <f>VLOOKUP(capturaFlota2019[[#This Row],[Especie]],'DATOS TABLA FLOTA'!$A$1:$C$80,3,FALSE)</f>
        <v>62400</v>
      </c>
      <c r="Q164"/>
    </row>
    <row r="165" spans="1:17" x14ac:dyDescent="0.35">
      <c r="A165" s="5">
        <v>43739</v>
      </c>
      <c r="B165" s="2" t="s">
        <v>3059</v>
      </c>
      <c r="C165" s="2" t="s">
        <v>3068</v>
      </c>
      <c r="D165" s="2" t="s">
        <v>3043</v>
      </c>
      <c r="E1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" t="str">
        <f>_xlfn.XLOOKUP(capturaFlota2019[[#This Row],[Puerto]],'DATOS TABLA FLOTA'!$H$1:$H$21,'DATOS TABLA FLOTA'!$I$1:$I$21)</f>
        <v>General Pueyrredon</v>
      </c>
      <c r="G165" s="3">
        <f>_xlfn.XLOOKUP(capturaFlota2019[[#This Row],[Departamento]],'DATOS TABLA FLOTA'!$O$2:$O$21,'DATOS TABLA FLOTA'!$P$2:$P$21)</f>
        <v>6357</v>
      </c>
      <c r="H165" s="1">
        <v>-3804915</v>
      </c>
      <c r="I165" s="1">
        <f>_xlfn.XLOOKUP(capturaFlota2019[[#This Row],[Latitud]],'DATOS TABLA FLOTA'!$Q$2:$Q$21,'DATOS TABLA FLOTA'!$R$2:$R$21)</f>
        <v>-57536848</v>
      </c>
      <c r="J165" s="2" t="s">
        <v>3095</v>
      </c>
      <c r="K165" t="str">
        <f>VLOOKUP(capturaFlota2019[[#This Row],[Especie]],'DATOS TABLA FLOTA'!$K$1:$M$113,2,FALSE)</f>
        <v>Peces</v>
      </c>
      <c r="L165" t="str">
        <f>_xlfn.XLOOKUP(capturaFlota2019[[#This Row],[Especie]],'DATOS TABLA FLOTA'!$K$1:$K$113,'DATOS TABLA FLOTA'!$M$1:$M$113)</f>
        <v>otras especies</v>
      </c>
      <c r="M165" s="3">
        <v>33</v>
      </c>
      <c r="N165" s="4">
        <f>VLOOKUP(capturaFlota2019[[#This Row],[Especie]],'DATOS TABLA FLOTA'!$A$1:$B$80,2,FALSE)</f>
        <v>1980</v>
      </c>
      <c r="O165" s="4">
        <f>VLOOKUP(capturaFlota2019[[#This Row],[Especie]],'DATOS TABLA FLOTA'!$A$1:$C$80,3,FALSE)</f>
        <v>31680</v>
      </c>
      <c r="Q165"/>
    </row>
    <row r="166" spans="1:17" x14ac:dyDescent="0.35">
      <c r="A166" s="5">
        <v>43497</v>
      </c>
      <c r="B166" s="2" t="s">
        <v>3053</v>
      </c>
      <c r="C166" s="2" t="s">
        <v>3068</v>
      </c>
      <c r="D166" s="2" t="s">
        <v>3043</v>
      </c>
      <c r="E1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" t="str">
        <f>_xlfn.XLOOKUP(capturaFlota2019[[#This Row],[Puerto]],'DATOS TABLA FLOTA'!$H$1:$H$21,'DATOS TABLA FLOTA'!$I$1:$I$21)</f>
        <v>General Pueyrredon</v>
      </c>
      <c r="G166" s="3">
        <f>_xlfn.XLOOKUP(capturaFlota2019[[#This Row],[Departamento]],'DATOS TABLA FLOTA'!$O$2:$O$21,'DATOS TABLA FLOTA'!$P$2:$P$21)</f>
        <v>6357</v>
      </c>
      <c r="H166" s="1">
        <v>-3804915</v>
      </c>
      <c r="I166" s="1">
        <f>_xlfn.XLOOKUP(capturaFlota2019[[#This Row],[Latitud]],'DATOS TABLA FLOTA'!$Q$2:$Q$21,'DATOS TABLA FLOTA'!$R$2:$R$21)</f>
        <v>-57536848</v>
      </c>
      <c r="J166" s="2" t="s">
        <v>3084</v>
      </c>
      <c r="K166" t="str">
        <f>VLOOKUP(capturaFlota2019[[#This Row],[Especie]],'DATOS TABLA FLOTA'!$K$1:$M$113,2,FALSE)</f>
        <v>Peces</v>
      </c>
      <c r="L166" t="str">
        <f>_xlfn.XLOOKUP(capturaFlota2019[[#This Row],[Especie]],'DATOS TABLA FLOTA'!$K$1:$K$113,'DATOS TABLA FLOTA'!$M$1:$M$113)</f>
        <v>otras especies</v>
      </c>
      <c r="M166" s="3">
        <v>34</v>
      </c>
      <c r="N166" s="4">
        <f>VLOOKUP(capturaFlota2019[[#This Row],[Especie]],'DATOS TABLA FLOTA'!$A$1:$B$80,2,FALSE)</f>
        <v>1890</v>
      </c>
      <c r="O166" s="4">
        <f>VLOOKUP(capturaFlota2019[[#This Row],[Especie]],'DATOS TABLA FLOTA'!$A$1:$C$80,3,FALSE)</f>
        <v>30240</v>
      </c>
      <c r="Q166"/>
    </row>
    <row r="167" spans="1:17" x14ac:dyDescent="0.35">
      <c r="A167" s="5">
        <v>43497</v>
      </c>
      <c r="B167" s="2" t="s">
        <v>3053</v>
      </c>
      <c r="C167" s="2" t="s">
        <v>3111</v>
      </c>
      <c r="D167" s="2" t="s">
        <v>3043</v>
      </c>
      <c r="E1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" t="str">
        <f>_xlfn.XLOOKUP(capturaFlota2019[[#This Row],[Puerto]],'DATOS TABLA FLOTA'!$H$1:$H$21,'DATOS TABLA FLOTA'!$I$1:$I$21)</f>
        <v>sin especificar</v>
      </c>
      <c r="G167" s="3">
        <f>_xlfn.XLOOKUP(capturaFlota2019[[#This Row],[Departamento]],'DATOS TABLA FLOTA'!$O$2:$O$21,'DATOS TABLA FLOTA'!$P$2:$P$21)</f>
        <v>6999</v>
      </c>
      <c r="I167" s="1">
        <f>_xlfn.XLOOKUP(capturaFlota2019[[#This Row],[Latitud]],'DATOS TABLA FLOTA'!$Q$2:$Q$21,'DATOS TABLA FLOTA'!$R$2:$R$21)</f>
        <v>0</v>
      </c>
      <c r="J167" s="2" t="s">
        <v>3094</v>
      </c>
      <c r="K167" t="str">
        <f>VLOOKUP(capturaFlota2019[[#This Row],[Especie]],'DATOS TABLA FLOTA'!$K$1:$M$113,2,FALSE)</f>
        <v>Peces</v>
      </c>
      <c r="L167" t="str">
        <f>_xlfn.XLOOKUP(capturaFlota2019[[#This Row],[Especie]],'DATOS TABLA FLOTA'!$K$1:$K$113,'DATOS TABLA FLOTA'!$M$1:$M$113)</f>
        <v>otras especies</v>
      </c>
      <c r="M167" s="3">
        <v>34</v>
      </c>
      <c r="N167" s="4">
        <f>VLOOKUP(capturaFlota2019[[#This Row],[Especie]],'DATOS TABLA FLOTA'!$A$1:$B$80,2,FALSE)</f>
        <v>2180</v>
      </c>
      <c r="O167" s="4">
        <f>VLOOKUP(capturaFlota2019[[#This Row],[Especie]],'DATOS TABLA FLOTA'!$A$1:$C$80,3,FALSE)</f>
        <v>34880</v>
      </c>
      <c r="Q167"/>
    </row>
    <row r="168" spans="1:17" x14ac:dyDescent="0.35">
      <c r="A168" s="5">
        <v>43525</v>
      </c>
      <c r="B168" s="2" t="s">
        <v>3053</v>
      </c>
      <c r="C168" s="2" t="s">
        <v>3068</v>
      </c>
      <c r="D168" s="2" t="s">
        <v>3043</v>
      </c>
      <c r="E1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" t="str">
        <f>_xlfn.XLOOKUP(capturaFlota2019[[#This Row],[Puerto]],'DATOS TABLA FLOTA'!$H$1:$H$21,'DATOS TABLA FLOTA'!$I$1:$I$21)</f>
        <v>General Pueyrredon</v>
      </c>
      <c r="G168" s="3">
        <f>_xlfn.XLOOKUP(capturaFlota2019[[#This Row],[Departamento]],'DATOS TABLA FLOTA'!$O$2:$O$21,'DATOS TABLA FLOTA'!$P$2:$P$21)</f>
        <v>6357</v>
      </c>
      <c r="H168" s="1">
        <v>-3804915</v>
      </c>
      <c r="I168" s="1">
        <f>_xlfn.XLOOKUP(capturaFlota2019[[#This Row],[Latitud]],'DATOS TABLA FLOTA'!$Q$2:$Q$21,'DATOS TABLA FLOTA'!$R$2:$R$21)</f>
        <v>-57536848</v>
      </c>
      <c r="J168" s="2" t="s">
        <v>3057</v>
      </c>
      <c r="K168" t="str">
        <f>VLOOKUP(capturaFlota2019[[#This Row],[Especie]],'DATOS TABLA FLOTA'!$K$1:$M$113,2,FALSE)</f>
        <v>Peces</v>
      </c>
      <c r="L168" t="str">
        <f>_xlfn.XLOOKUP(capturaFlota2019[[#This Row],[Especie]],'DATOS TABLA FLOTA'!$K$1:$K$113,'DATOS TABLA FLOTA'!$M$1:$M$113)</f>
        <v>Rayas (sin V. Cost)</v>
      </c>
      <c r="M168" s="3">
        <v>34</v>
      </c>
      <c r="N168" s="4">
        <f>VLOOKUP(capturaFlota2019[[#This Row],[Especie]],'DATOS TABLA FLOTA'!$A$1:$B$80,2,FALSE)</f>
        <v>3900</v>
      </c>
      <c r="O168" s="4">
        <f>VLOOKUP(capturaFlota2019[[#This Row],[Especie]],'DATOS TABLA FLOTA'!$A$1:$C$80,3,FALSE)</f>
        <v>62400</v>
      </c>
      <c r="Q168"/>
    </row>
    <row r="169" spans="1:17" x14ac:dyDescent="0.35">
      <c r="A169" s="5">
        <v>43586</v>
      </c>
      <c r="B169" s="2" t="s">
        <v>3053</v>
      </c>
      <c r="C169" s="2" t="s">
        <v>3068</v>
      </c>
      <c r="D169" s="2" t="s">
        <v>3043</v>
      </c>
      <c r="E1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" t="str">
        <f>_xlfn.XLOOKUP(capturaFlota2019[[#This Row],[Puerto]],'DATOS TABLA FLOTA'!$H$1:$H$21,'DATOS TABLA FLOTA'!$I$1:$I$21)</f>
        <v>General Pueyrredon</v>
      </c>
      <c r="G169" s="3">
        <f>_xlfn.XLOOKUP(capturaFlota2019[[#This Row],[Departamento]],'DATOS TABLA FLOTA'!$O$2:$O$21,'DATOS TABLA FLOTA'!$P$2:$P$21)</f>
        <v>6357</v>
      </c>
      <c r="H169" s="1">
        <v>-3804915</v>
      </c>
      <c r="I169" s="1">
        <f>_xlfn.XLOOKUP(capturaFlota2019[[#This Row],[Latitud]],'DATOS TABLA FLOTA'!$Q$2:$Q$21,'DATOS TABLA FLOTA'!$R$2:$R$21)</f>
        <v>-57536848</v>
      </c>
      <c r="J169" s="2" t="s">
        <v>3074</v>
      </c>
      <c r="K169" t="str">
        <f>VLOOKUP(capturaFlota2019[[#This Row],[Especie]],'DATOS TABLA FLOTA'!$K$1:$M$113,2,FALSE)</f>
        <v>Peces</v>
      </c>
      <c r="L169" t="str">
        <f>_xlfn.XLOOKUP(capturaFlota2019[[#This Row],[Especie]],'DATOS TABLA FLOTA'!$K$1:$K$113,'DATOS TABLA FLOTA'!$M$1:$M$113)</f>
        <v>Variado costero</v>
      </c>
      <c r="M169" s="3">
        <v>34</v>
      </c>
      <c r="N169" s="4">
        <f>VLOOKUP(capturaFlota2019[[#This Row],[Especie]],'DATOS TABLA FLOTA'!$A$1:$B$80,2,FALSE)</f>
        <v>1800</v>
      </c>
      <c r="O169" s="4">
        <f>VLOOKUP(capturaFlota2019[[#This Row],[Especie]],'DATOS TABLA FLOTA'!$A$1:$C$80,3,FALSE)</f>
        <v>28800</v>
      </c>
      <c r="Q169"/>
    </row>
    <row r="170" spans="1:17" x14ac:dyDescent="0.35">
      <c r="A170" s="5">
        <v>43647</v>
      </c>
      <c r="B170" s="2" t="s">
        <v>3067</v>
      </c>
      <c r="C170" s="2" t="s">
        <v>3068</v>
      </c>
      <c r="D170" s="2" t="s">
        <v>3043</v>
      </c>
      <c r="E1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" t="str">
        <f>_xlfn.XLOOKUP(capturaFlota2019[[#This Row],[Puerto]],'DATOS TABLA FLOTA'!$H$1:$H$21,'DATOS TABLA FLOTA'!$I$1:$I$21)</f>
        <v>General Pueyrredon</v>
      </c>
      <c r="G170" s="3">
        <f>_xlfn.XLOOKUP(capturaFlota2019[[#This Row],[Departamento]],'DATOS TABLA FLOTA'!$O$2:$O$21,'DATOS TABLA FLOTA'!$P$2:$P$21)</f>
        <v>6357</v>
      </c>
      <c r="H170" s="1">
        <v>-3804915</v>
      </c>
      <c r="I170" s="1">
        <f>_xlfn.XLOOKUP(capturaFlota2019[[#This Row],[Latitud]],'DATOS TABLA FLOTA'!$Q$2:$Q$21,'DATOS TABLA FLOTA'!$R$2:$R$21)</f>
        <v>-57536848</v>
      </c>
      <c r="J170" s="2" t="s">
        <v>3076</v>
      </c>
      <c r="K170" t="str">
        <f>VLOOKUP(capturaFlota2019[[#This Row],[Especie]],'DATOS TABLA FLOTA'!$K$1:$M$113,2,FALSE)</f>
        <v>Peces</v>
      </c>
      <c r="L170" t="str">
        <f>_xlfn.XLOOKUP(capturaFlota2019[[#This Row],[Especie]],'DATOS TABLA FLOTA'!$K$1:$K$113,'DATOS TABLA FLOTA'!$M$1:$M$113)</f>
        <v>otras especies</v>
      </c>
      <c r="M170" s="3">
        <v>34</v>
      </c>
      <c r="N170" s="4">
        <f>VLOOKUP(capturaFlota2019[[#This Row],[Especie]],'DATOS TABLA FLOTA'!$A$1:$B$80,2,FALSE)</f>
        <v>2900</v>
      </c>
      <c r="O170" s="4">
        <f>VLOOKUP(capturaFlota2019[[#This Row],[Especie]],'DATOS TABLA FLOTA'!$A$1:$C$80,3,FALSE)</f>
        <v>46400</v>
      </c>
      <c r="Q170"/>
    </row>
    <row r="171" spans="1:17" x14ac:dyDescent="0.35">
      <c r="A171" s="5">
        <v>43647</v>
      </c>
      <c r="B171" s="2" t="s">
        <v>3067</v>
      </c>
      <c r="C171" s="2" t="s">
        <v>3068</v>
      </c>
      <c r="D171" s="2" t="s">
        <v>3043</v>
      </c>
      <c r="E1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" t="str">
        <f>_xlfn.XLOOKUP(capturaFlota2019[[#This Row],[Puerto]],'DATOS TABLA FLOTA'!$H$1:$H$21,'DATOS TABLA FLOTA'!$I$1:$I$21)</f>
        <v>General Pueyrredon</v>
      </c>
      <c r="G171" s="3">
        <f>_xlfn.XLOOKUP(capturaFlota2019[[#This Row],[Departamento]],'DATOS TABLA FLOTA'!$O$2:$O$21,'DATOS TABLA FLOTA'!$P$2:$P$21)</f>
        <v>6357</v>
      </c>
      <c r="H171" s="1">
        <v>-3804915</v>
      </c>
      <c r="I171" s="1">
        <f>_xlfn.XLOOKUP(capturaFlota2019[[#This Row],[Latitud]],'DATOS TABLA FLOTA'!$Q$2:$Q$21,'DATOS TABLA FLOTA'!$R$2:$R$21)</f>
        <v>-57536848</v>
      </c>
      <c r="J171" s="2" t="s">
        <v>3057</v>
      </c>
      <c r="K171" t="str">
        <f>VLOOKUP(capturaFlota2019[[#This Row],[Especie]],'DATOS TABLA FLOTA'!$K$1:$M$113,2,FALSE)</f>
        <v>Peces</v>
      </c>
      <c r="L171" t="str">
        <f>_xlfn.XLOOKUP(capturaFlota2019[[#This Row],[Especie]],'DATOS TABLA FLOTA'!$K$1:$K$113,'DATOS TABLA FLOTA'!$M$1:$M$113)</f>
        <v>Rayas (sin V. Cost)</v>
      </c>
      <c r="M171" s="3">
        <v>34</v>
      </c>
      <c r="N171" s="4">
        <f>VLOOKUP(capturaFlota2019[[#This Row],[Especie]],'DATOS TABLA FLOTA'!$A$1:$B$80,2,FALSE)</f>
        <v>3900</v>
      </c>
      <c r="O171" s="4">
        <f>VLOOKUP(capturaFlota2019[[#This Row],[Especie]],'DATOS TABLA FLOTA'!$A$1:$C$80,3,FALSE)</f>
        <v>62400</v>
      </c>
      <c r="Q171"/>
    </row>
    <row r="172" spans="1:17" x14ac:dyDescent="0.35">
      <c r="A172" s="5">
        <v>43678</v>
      </c>
      <c r="B172" s="2" t="s">
        <v>3059</v>
      </c>
      <c r="C172" s="2" t="s">
        <v>3068</v>
      </c>
      <c r="D172" s="2" t="s">
        <v>3043</v>
      </c>
      <c r="E1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" t="str">
        <f>_xlfn.XLOOKUP(capturaFlota2019[[#This Row],[Puerto]],'DATOS TABLA FLOTA'!$H$1:$H$21,'DATOS TABLA FLOTA'!$I$1:$I$21)</f>
        <v>General Pueyrredon</v>
      </c>
      <c r="G172" s="3">
        <f>_xlfn.XLOOKUP(capturaFlota2019[[#This Row],[Departamento]],'DATOS TABLA FLOTA'!$O$2:$O$21,'DATOS TABLA FLOTA'!$P$2:$P$21)</f>
        <v>6357</v>
      </c>
      <c r="H172" s="1">
        <v>-3804915</v>
      </c>
      <c r="I172" s="1">
        <f>_xlfn.XLOOKUP(capturaFlota2019[[#This Row],[Latitud]],'DATOS TABLA FLOTA'!$Q$2:$Q$21,'DATOS TABLA FLOTA'!$R$2:$R$21)</f>
        <v>-57536848</v>
      </c>
      <c r="J172" s="2" t="s">
        <v>3065</v>
      </c>
      <c r="K172" t="str">
        <f>VLOOKUP(capturaFlota2019[[#This Row],[Especie]],'DATOS TABLA FLOTA'!$K$1:$M$113,2,FALSE)</f>
        <v>Peces</v>
      </c>
      <c r="L172" t="str">
        <f>_xlfn.XLOOKUP(capturaFlota2019[[#This Row],[Especie]],'DATOS TABLA FLOTA'!$K$1:$K$113,'DATOS TABLA FLOTA'!$M$1:$M$113)</f>
        <v>Abadejo</v>
      </c>
      <c r="M172" s="3">
        <v>34</v>
      </c>
      <c r="N172" s="4">
        <f>VLOOKUP(capturaFlota2019[[#This Row],[Especie]],'DATOS TABLA FLOTA'!$A$1:$B$80,2,FALSE)</f>
        <v>2000</v>
      </c>
      <c r="O172" s="4">
        <f>VLOOKUP(capturaFlota2019[[#This Row],[Especie]],'DATOS TABLA FLOTA'!$A$1:$C$80,3,FALSE)</f>
        <v>32000</v>
      </c>
      <c r="Q172"/>
    </row>
    <row r="173" spans="1:17" x14ac:dyDescent="0.35">
      <c r="A173" s="5">
        <v>43678</v>
      </c>
      <c r="B173" s="2" t="s">
        <v>3041</v>
      </c>
      <c r="C173" s="2" t="s">
        <v>3068</v>
      </c>
      <c r="D173" s="2" t="s">
        <v>3043</v>
      </c>
      <c r="E1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" t="str">
        <f>_xlfn.XLOOKUP(capturaFlota2019[[#This Row],[Puerto]],'DATOS TABLA FLOTA'!$H$1:$H$21,'DATOS TABLA FLOTA'!$I$1:$I$21)</f>
        <v>General Pueyrredon</v>
      </c>
      <c r="G173" s="3">
        <f>_xlfn.XLOOKUP(capturaFlota2019[[#This Row],[Departamento]],'DATOS TABLA FLOTA'!$O$2:$O$21,'DATOS TABLA FLOTA'!$P$2:$P$21)</f>
        <v>6357</v>
      </c>
      <c r="H173" s="1">
        <v>-3804915</v>
      </c>
      <c r="I173" s="1">
        <f>_xlfn.XLOOKUP(capturaFlota2019[[#This Row],[Latitud]],'DATOS TABLA FLOTA'!$Q$2:$Q$21,'DATOS TABLA FLOTA'!$R$2:$R$21)</f>
        <v>-57536848</v>
      </c>
      <c r="J173" s="2" t="s">
        <v>3151</v>
      </c>
      <c r="K173" t="str">
        <f>VLOOKUP(capturaFlota2019[[#This Row],[Especie]],'DATOS TABLA FLOTA'!$K$1:$M$113,2,FALSE)</f>
        <v>Peces</v>
      </c>
      <c r="L173" t="str">
        <f>_xlfn.XLOOKUP(capturaFlota2019[[#This Row],[Especie]],'DATOS TABLA FLOTA'!$K$1:$K$113,'DATOS TABLA FLOTA'!$M$1:$M$113)</f>
        <v>otras especies</v>
      </c>
      <c r="M173" s="3">
        <v>34</v>
      </c>
      <c r="N173" s="4">
        <f>VLOOKUP(capturaFlota2019[[#This Row],[Especie]],'DATOS TABLA FLOTA'!$A$1:$B$80,2,FALSE)</f>
        <v>2300</v>
      </c>
      <c r="O173" s="4">
        <f>VLOOKUP(capturaFlota2019[[#This Row],[Especie]],'DATOS TABLA FLOTA'!$A$1:$C$80,3,FALSE)</f>
        <v>36800</v>
      </c>
      <c r="Q173"/>
    </row>
    <row r="174" spans="1:17" x14ac:dyDescent="0.35">
      <c r="A174" s="5">
        <v>43709</v>
      </c>
      <c r="B174" s="2" t="s">
        <v>3041</v>
      </c>
      <c r="C174" s="2" t="s">
        <v>3128</v>
      </c>
      <c r="D174" s="2" t="s">
        <v>3043</v>
      </c>
      <c r="E1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" t="str">
        <f>_xlfn.XLOOKUP(capturaFlota2019[[#This Row],[Puerto]],'DATOS TABLA FLOTA'!$H$1:$H$21,'DATOS TABLA FLOTA'!$I$1:$I$21)</f>
        <v>La Costa</v>
      </c>
      <c r="G174" s="3">
        <f>_xlfn.XLOOKUP(capturaFlota2019[[#This Row],[Departamento]],'DATOS TABLA FLOTA'!$O$2:$O$21,'DATOS TABLA FLOTA'!$P$2:$P$21)</f>
        <v>6420</v>
      </c>
      <c r="H174" s="1">
        <v>-36342328</v>
      </c>
      <c r="I174" s="1">
        <f>_xlfn.XLOOKUP(capturaFlota2019[[#This Row],[Latitud]],'DATOS TABLA FLOTA'!$Q$2:$Q$21,'DATOS TABLA FLOTA'!$R$2:$R$21)</f>
        <v>-56746143</v>
      </c>
      <c r="J174" s="2" t="s">
        <v>3079</v>
      </c>
      <c r="K174" t="str">
        <f>VLOOKUP(capturaFlota2019[[#This Row],[Especie]],'DATOS TABLA FLOTA'!$K$1:$M$113,2,FALSE)</f>
        <v>Peces</v>
      </c>
      <c r="L174" t="str">
        <f>_xlfn.XLOOKUP(capturaFlota2019[[#This Row],[Especie]],'DATOS TABLA FLOTA'!$K$1:$K$113,'DATOS TABLA FLOTA'!$M$1:$M$113)</f>
        <v>otras especies</v>
      </c>
      <c r="M174" s="3">
        <v>34</v>
      </c>
      <c r="N174" s="4">
        <f>VLOOKUP(capturaFlota2019[[#This Row],[Especie]],'DATOS TABLA FLOTA'!$A$1:$B$80,2,FALSE)</f>
        <v>2100</v>
      </c>
      <c r="O174" s="4">
        <f>VLOOKUP(capturaFlota2019[[#This Row],[Especie]],'DATOS TABLA FLOTA'!$A$1:$C$80,3,FALSE)</f>
        <v>33600</v>
      </c>
      <c r="Q174"/>
    </row>
    <row r="175" spans="1:17" x14ac:dyDescent="0.35">
      <c r="A175" s="5">
        <v>43466</v>
      </c>
      <c r="B175" s="2" t="s">
        <v>3041</v>
      </c>
      <c r="C175" s="2" t="s">
        <v>3068</v>
      </c>
      <c r="D175" s="2" t="s">
        <v>3043</v>
      </c>
      <c r="E1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" t="str">
        <f>_xlfn.XLOOKUP(capturaFlota2019[[#This Row],[Puerto]],'DATOS TABLA FLOTA'!$H$1:$H$21,'DATOS TABLA FLOTA'!$I$1:$I$21)</f>
        <v>General Pueyrredon</v>
      </c>
      <c r="G175" s="3">
        <f>_xlfn.XLOOKUP(capturaFlota2019[[#This Row],[Departamento]],'DATOS TABLA FLOTA'!$O$2:$O$21,'DATOS TABLA FLOTA'!$P$2:$P$21)</f>
        <v>6357</v>
      </c>
      <c r="H175" s="1">
        <v>-3804915</v>
      </c>
      <c r="I175" s="1">
        <f>_xlfn.XLOOKUP(capturaFlota2019[[#This Row],[Latitud]],'DATOS TABLA FLOTA'!$Q$2:$Q$21,'DATOS TABLA FLOTA'!$R$2:$R$21)</f>
        <v>-57536848</v>
      </c>
      <c r="J175" s="2" t="s">
        <v>3092</v>
      </c>
      <c r="K175" t="str">
        <f>VLOOKUP(capturaFlota2019[[#This Row],[Especie]],'DATOS TABLA FLOTA'!$K$1:$M$113,2,FALSE)</f>
        <v>Peces</v>
      </c>
      <c r="L175" t="str">
        <f>_xlfn.XLOOKUP(capturaFlota2019[[#This Row],[Especie]],'DATOS TABLA FLOTA'!$K$1:$K$113,'DATOS TABLA FLOTA'!$M$1:$M$113)</f>
        <v>otras especies</v>
      </c>
      <c r="M175" s="3">
        <v>35</v>
      </c>
      <c r="N175" s="4">
        <f>VLOOKUP(capturaFlota2019[[#This Row],[Especie]],'DATOS TABLA FLOTA'!$A$1:$B$80,2,FALSE)</f>
        <v>2200</v>
      </c>
      <c r="O175" s="4">
        <f>VLOOKUP(capturaFlota2019[[#This Row],[Especie]],'DATOS TABLA FLOTA'!$A$1:$C$80,3,FALSE)</f>
        <v>35200</v>
      </c>
      <c r="Q175"/>
    </row>
    <row r="176" spans="1:17" x14ac:dyDescent="0.35">
      <c r="A176" s="5">
        <v>43497</v>
      </c>
      <c r="B176" s="2" t="s">
        <v>3041</v>
      </c>
      <c r="C176" s="2" t="s">
        <v>3107</v>
      </c>
      <c r="D176" s="2" t="s">
        <v>3043</v>
      </c>
      <c r="E1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" t="str">
        <f>_xlfn.XLOOKUP(capturaFlota2019[[#This Row],[Puerto]],'DATOS TABLA FLOTA'!$H$1:$H$21,'DATOS TABLA FLOTA'!$I$1:$I$21)</f>
        <v>Necochea</v>
      </c>
      <c r="G176" s="3">
        <f>_xlfn.XLOOKUP(capturaFlota2019[[#This Row],[Departamento]],'DATOS TABLA FLOTA'!$O$2:$O$21,'DATOS TABLA FLOTA'!$P$2:$P$21)</f>
        <v>6581</v>
      </c>
      <c r="H176" s="1">
        <v>-38576184</v>
      </c>
      <c r="I176" s="1">
        <f>_xlfn.XLOOKUP(capturaFlota2019[[#This Row],[Latitud]],'DATOS TABLA FLOTA'!$Q$2:$Q$21,'DATOS TABLA FLOTA'!$R$2:$R$21)</f>
        <v>-58701949</v>
      </c>
      <c r="J176" s="2" t="s">
        <v>3092</v>
      </c>
      <c r="K176" t="str">
        <f>VLOOKUP(capturaFlota2019[[#This Row],[Especie]],'DATOS TABLA FLOTA'!$K$1:$M$113,2,FALSE)</f>
        <v>Peces</v>
      </c>
      <c r="L176" t="str">
        <f>_xlfn.XLOOKUP(capturaFlota2019[[#This Row],[Especie]],'DATOS TABLA FLOTA'!$K$1:$K$113,'DATOS TABLA FLOTA'!$M$1:$M$113)</f>
        <v>otras especies</v>
      </c>
      <c r="M176" s="3">
        <v>35</v>
      </c>
      <c r="N176" s="4">
        <f>VLOOKUP(capturaFlota2019[[#This Row],[Especie]],'DATOS TABLA FLOTA'!$A$1:$B$80,2,FALSE)</f>
        <v>2200</v>
      </c>
      <c r="O176" s="4">
        <f>VLOOKUP(capturaFlota2019[[#This Row],[Especie]],'DATOS TABLA FLOTA'!$A$1:$C$80,3,FALSE)</f>
        <v>35200</v>
      </c>
      <c r="Q176"/>
    </row>
    <row r="177" spans="1:17" x14ac:dyDescent="0.35">
      <c r="A177" s="5">
        <v>43497</v>
      </c>
      <c r="B177" s="2" t="s">
        <v>3059</v>
      </c>
      <c r="C177" s="2" t="s">
        <v>3115</v>
      </c>
      <c r="D177" s="2" t="s">
        <v>3049</v>
      </c>
      <c r="E1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7" t="str">
        <f>_xlfn.XLOOKUP(capturaFlota2019[[#This Row],[Puerto]],'DATOS TABLA FLOTA'!$H$1:$H$21,'DATOS TABLA FLOTA'!$I$1:$I$21)</f>
        <v>Deseado</v>
      </c>
      <c r="G177" s="3">
        <f>_xlfn.XLOOKUP(capturaFlota2019[[#This Row],[Departamento]],'DATOS TABLA FLOTA'!$O$2:$O$21,'DATOS TABLA FLOTA'!$P$2:$P$21)</f>
        <v>78014</v>
      </c>
      <c r="H177" s="1">
        <v>-47753106</v>
      </c>
      <c r="I177" s="1">
        <f>_xlfn.XLOOKUP(capturaFlota2019[[#This Row],[Latitud]],'DATOS TABLA FLOTA'!$Q$2:$Q$21,'DATOS TABLA FLOTA'!$R$2:$R$21)</f>
        <v>-65911745</v>
      </c>
      <c r="J177" s="2" t="s">
        <v>3065</v>
      </c>
      <c r="K177" t="str">
        <f>VLOOKUP(capturaFlota2019[[#This Row],[Especie]],'DATOS TABLA FLOTA'!$K$1:$M$113,2,FALSE)</f>
        <v>Peces</v>
      </c>
      <c r="L177" t="str">
        <f>_xlfn.XLOOKUP(capturaFlota2019[[#This Row],[Especie]],'DATOS TABLA FLOTA'!$K$1:$K$113,'DATOS TABLA FLOTA'!$M$1:$M$113)</f>
        <v>Abadejo</v>
      </c>
      <c r="M177" s="3">
        <v>35</v>
      </c>
      <c r="N177" s="4">
        <f>VLOOKUP(capturaFlota2019[[#This Row],[Especie]],'DATOS TABLA FLOTA'!$A$1:$B$80,2,FALSE)</f>
        <v>2000</v>
      </c>
      <c r="O177" s="4">
        <f>VLOOKUP(capturaFlota2019[[#This Row],[Especie]],'DATOS TABLA FLOTA'!$A$1:$C$80,3,FALSE)</f>
        <v>32000</v>
      </c>
      <c r="Q177"/>
    </row>
    <row r="178" spans="1:17" x14ac:dyDescent="0.35">
      <c r="A178" s="5">
        <v>43525</v>
      </c>
      <c r="B178" s="2" t="s">
        <v>3041</v>
      </c>
      <c r="C178" s="2" t="s">
        <v>3120</v>
      </c>
      <c r="D178" s="2" t="s">
        <v>3062</v>
      </c>
      <c r="E1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8" t="str">
        <f>_xlfn.XLOOKUP(capturaFlota2019[[#This Row],[Puerto]],'DATOS TABLA FLOTA'!$H$1:$H$21,'DATOS TABLA FLOTA'!$I$1:$I$21)</f>
        <v>Rawson</v>
      </c>
      <c r="G178" s="3">
        <f>_xlfn.XLOOKUP(capturaFlota2019[[#This Row],[Departamento]],'DATOS TABLA FLOTA'!$O$2:$O$21,'DATOS TABLA FLOTA'!$P$2:$P$21)</f>
        <v>26077</v>
      </c>
      <c r="H178" s="1">
        <v>-43336741</v>
      </c>
      <c r="I178" s="1">
        <f>_xlfn.XLOOKUP(capturaFlota2019[[#This Row],[Latitud]],'DATOS TABLA FLOTA'!$Q$2:$Q$21,'DATOS TABLA FLOTA'!$R$2:$R$21)</f>
        <v>-65061964</v>
      </c>
      <c r="J178" s="2" t="s">
        <v>3101</v>
      </c>
      <c r="K178" t="str">
        <f>VLOOKUP(capturaFlota2019[[#This Row],[Especie]],'DATOS TABLA FLOTA'!$K$1:$M$113,2,FALSE)</f>
        <v>Crustáceos</v>
      </c>
      <c r="L178" t="str">
        <f>_xlfn.XLOOKUP(capturaFlota2019[[#This Row],[Especie]],'DATOS TABLA FLOTA'!$K$1:$K$113,'DATOS TABLA FLOTA'!$M$1:$M$113)</f>
        <v>Langostino</v>
      </c>
      <c r="M178" s="3">
        <v>35</v>
      </c>
      <c r="N178" s="4">
        <f>VLOOKUP(capturaFlota2019[[#This Row],[Especie]],'DATOS TABLA FLOTA'!$A$1:$B$80,2,FALSE)</f>
        <v>3000</v>
      </c>
      <c r="O178" s="4">
        <f>VLOOKUP(capturaFlota2019[[#This Row],[Especie]],'DATOS TABLA FLOTA'!$A$1:$C$80,3,FALSE)</f>
        <v>48000</v>
      </c>
      <c r="Q178"/>
    </row>
    <row r="179" spans="1:17" x14ac:dyDescent="0.35">
      <c r="A179" s="5">
        <v>43556</v>
      </c>
      <c r="B179" s="2" t="s">
        <v>3059</v>
      </c>
      <c r="C179" s="2" t="s">
        <v>3068</v>
      </c>
      <c r="D179" s="2" t="s">
        <v>3043</v>
      </c>
      <c r="E1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9" t="str">
        <f>_xlfn.XLOOKUP(capturaFlota2019[[#This Row],[Puerto]],'DATOS TABLA FLOTA'!$H$1:$H$21,'DATOS TABLA FLOTA'!$I$1:$I$21)</f>
        <v>General Pueyrredon</v>
      </c>
      <c r="G179" s="3">
        <f>_xlfn.XLOOKUP(capturaFlota2019[[#This Row],[Departamento]],'DATOS TABLA FLOTA'!$O$2:$O$21,'DATOS TABLA FLOTA'!$P$2:$P$21)</f>
        <v>6357</v>
      </c>
      <c r="H179" s="1">
        <v>-3804915</v>
      </c>
      <c r="I179" s="1">
        <f>_xlfn.XLOOKUP(capturaFlota2019[[#This Row],[Latitud]],'DATOS TABLA FLOTA'!$Q$2:$Q$21,'DATOS TABLA FLOTA'!$R$2:$R$21)</f>
        <v>-57536848</v>
      </c>
      <c r="J179" s="2" t="s">
        <v>3089</v>
      </c>
      <c r="K179" t="str">
        <f>VLOOKUP(capturaFlota2019[[#This Row],[Especie]],'DATOS TABLA FLOTA'!$K$1:$M$113,2,FALSE)</f>
        <v>Peces</v>
      </c>
      <c r="L179" t="str">
        <f>_xlfn.XLOOKUP(capturaFlota2019[[#This Row],[Especie]],'DATOS TABLA FLOTA'!$K$1:$K$113,'DATOS TABLA FLOTA'!$M$1:$M$113)</f>
        <v>otras especies</v>
      </c>
      <c r="M179" s="3">
        <v>35</v>
      </c>
      <c r="N179" s="4">
        <f>VLOOKUP(capturaFlota2019[[#This Row],[Especie]],'DATOS TABLA FLOTA'!$A$1:$B$80,2,FALSE)</f>
        <v>2200</v>
      </c>
      <c r="O179" s="4">
        <f>VLOOKUP(capturaFlota2019[[#This Row],[Especie]],'DATOS TABLA FLOTA'!$A$1:$C$80,3,FALSE)</f>
        <v>35200</v>
      </c>
      <c r="Q179"/>
    </row>
    <row r="180" spans="1:17" x14ac:dyDescent="0.35">
      <c r="A180" s="5">
        <v>43556</v>
      </c>
      <c r="B180" s="2" t="s">
        <v>3067</v>
      </c>
      <c r="C180" s="2" t="s">
        <v>3117</v>
      </c>
      <c r="D180" s="2" t="s">
        <v>3062</v>
      </c>
      <c r="E1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0" t="str">
        <f>_xlfn.XLOOKUP(capturaFlota2019[[#This Row],[Puerto]],'DATOS TABLA FLOTA'!$H$1:$H$21,'DATOS TABLA FLOTA'!$I$1:$I$21)</f>
        <v>Biedma</v>
      </c>
      <c r="G180" s="3">
        <f>_xlfn.XLOOKUP(capturaFlota2019[[#This Row],[Departamento]],'DATOS TABLA FLOTA'!$O$2:$O$21,'DATOS TABLA FLOTA'!$P$2:$P$21)</f>
        <v>26007</v>
      </c>
      <c r="H180" s="1">
        <v>-42723398</v>
      </c>
      <c r="I180" s="1">
        <f>_xlfn.XLOOKUP(capturaFlota2019[[#This Row],[Latitud]],'DATOS TABLA FLOTA'!$Q$2:$Q$21,'DATOS TABLA FLOTA'!$R$2:$R$21)</f>
        <v>-6503362</v>
      </c>
      <c r="J180" s="2" t="s">
        <v>3136</v>
      </c>
      <c r="K180" t="str">
        <f>VLOOKUP(capturaFlota2019[[#This Row],[Especie]],'DATOS TABLA FLOTA'!$K$1:$M$113,2,FALSE)</f>
        <v>Peces</v>
      </c>
      <c r="L180" t="str">
        <f>_xlfn.XLOOKUP(capturaFlota2019[[#This Row],[Especie]],'DATOS TABLA FLOTA'!$K$1:$K$113,'DATOS TABLA FLOTA'!$M$1:$M$113)</f>
        <v>Merluza de cola</v>
      </c>
      <c r="M180" s="3">
        <v>35</v>
      </c>
      <c r="N180" s="4">
        <f>VLOOKUP(capturaFlota2019[[#This Row],[Especie]],'DATOS TABLA FLOTA'!$A$1:$B$80,2,FALSE)</f>
        <v>2000</v>
      </c>
      <c r="O180" s="4">
        <f>VLOOKUP(capturaFlota2019[[#This Row],[Especie]],'DATOS TABLA FLOTA'!$A$1:$C$80,3,FALSE)</f>
        <v>32000</v>
      </c>
      <c r="Q180"/>
    </row>
    <row r="181" spans="1:17" x14ac:dyDescent="0.35">
      <c r="A181" s="5">
        <v>43586</v>
      </c>
      <c r="B181" s="2" t="s">
        <v>3053</v>
      </c>
      <c r="C181" s="2" t="s">
        <v>3068</v>
      </c>
      <c r="D181" s="2" t="s">
        <v>3043</v>
      </c>
      <c r="E1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" t="str">
        <f>_xlfn.XLOOKUP(capturaFlota2019[[#This Row],[Puerto]],'DATOS TABLA FLOTA'!$H$1:$H$21,'DATOS TABLA FLOTA'!$I$1:$I$21)</f>
        <v>General Pueyrredon</v>
      </c>
      <c r="G181" s="3">
        <f>_xlfn.XLOOKUP(capturaFlota2019[[#This Row],[Departamento]],'DATOS TABLA FLOTA'!$O$2:$O$21,'DATOS TABLA FLOTA'!$P$2:$P$21)</f>
        <v>6357</v>
      </c>
      <c r="H181" s="1">
        <v>-3804915</v>
      </c>
      <c r="I181" s="1">
        <f>_xlfn.XLOOKUP(capturaFlota2019[[#This Row],[Latitud]],'DATOS TABLA FLOTA'!$Q$2:$Q$21,'DATOS TABLA FLOTA'!$R$2:$R$21)</f>
        <v>-57536848</v>
      </c>
      <c r="J181" s="2" t="s">
        <v>3076</v>
      </c>
      <c r="K181" t="str">
        <f>VLOOKUP(capturaFlota2019[[#This Row],[Especie]],'DATOS TABLA FLOTA'!$K$1:$M$113,2,FALSE)</f>
        <v>Peces</v>
      </c>
      <c r="L181" t="str">
        <f>_xlfn.XLOOKUP(capturaFlota2019[[#This Row],[Especie]],'DATOS TABLA FLOTA'!$K$1:$K$113,'DATOS TABLA FLOTA'!$M$1:$M$113)</f>
        <v>otras especies</v>
      </c>
      <c r="M181" s="3">
        <v>35</v>
      </c>
      <c r="N181" s="4">
        <f>VLOOKUP(capturaFlota2019[[#This Row],[Especie]],'DATOS TABLA FLOTA'!$A$1:$B$80,2,FALSE)</f>
        <v>2900</v>
      </c>
      <c r="O181" s="4">
        <f>VLOOKUP(capturaFlota2019[[#This Row],[Especie]],'DATOS TABLA FLOTA'!$A$1:$C$80,3,FALSE)</f>
        <v>46400</v>
      </c>
      <c r="Q181"/>
    </row>
    <row r="182" spans="1:17" x14ac:dyDescent="0.35">
      <c r="A182" s="5">
        <v>43586</v>
      </c>
      <c r="B182" s="2" t="s">
        <v>3067</v>
      </c>
      <c r="C182" s="2" t="s">
        <v>3117</v>
      </c>
      <c r="D182" s="2" t="s">
        <v>3062</v>
      </c>
      <c r="E1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2" t="str">
        <f>_xlfn.XLOOKUP(capturaFlota2019[[#This Row],[Puerto]],'DATOS TABLA FLOTA'!$H$1:$H$21,'DATOS TABLA FLOTA'!$I$1:$I$21)</f>
        <v>Biedma</v>
      </c>
      <c r="G182" s="3">
        <f>_xlfn.XLOOKUP(capturaFlota2019[[#This Row],[Departamento]],'DATOS TABLA FLOTA'!$O$2:$O$21,'DATOS TABLA FLOTA'!$P$2:$P$21)</f>
        <v>26007</v>
      </c>
      <c r="H182" s="1">
        <v>-42723398</v>
      </c>
      <c r="I182" s="1">
        <f>_xlfn.XLOOKUP(capturaFlota2019[[#This Row],[Latitud]],'DATOS TABLA FLOTA'!$Q$2:$Q$21,'DATOS TABLA FLOTA'!$R$2:$R$21)</f>
        <v>-6503362</v>
      </c>
      <c r="J182" s="2" t="s">
        <v>3055</v>
      </c>
      <c r="K182" t="str">
        <f>VLOOKUP(capturaFlota2019[[#This Row],[Especie]],'DATOS TABLA FLOTA'!$K$1:$M$113,2,FALSE)</f>
        <v>Peces</v>
      </c>
      <c r="L182" t="str">
        <f>_xlfn.XLOOKUP(capturaFlota2019[[#This Row],[Especie]],'DATOS TABLA FLOTA'!$K$1:$K$113,'DATOS TABLA FLOTA'!$M$1:$M$113)</f>
        <v>Merluza hubbsi S41</v>
      </c>
      <c r="M182" s="3">
        <v>35</v>
      </c>
      <c r="N182" s="4">
        <f>VLOOKUP(capturaFlota2019[[#This Row],[Especie]],'DATOS TABLA FLOTA'!$A$1:$B$80,2,FALSE)</f>
        <v>2300</v>
      </c>
      <c r="O182" s="4">
        <f>VLOOKUP(capturaFlota2019[[#This Row],[Especie]],'DATOS TABLA FLOTA'!$A$1:$C$80,3,FALSE)</f>
        <v>36800</v>
      </c>
      <c r="Q182"/>
    </row>
    <row r="183" spans="1:17" x14ac:dyDescent="0.35">
      <c r="A183" s="5">
        <v>43709</v>
      </c>
      <c r="B183" s="2" t="s">
        <v>3059</v>
      </c>
      <c r="C183" s="2" t="s">
        <v>3068</v>
      </c>
      <c r="D183" s="2" t="s">
        <v>3043</v>
      </c>
      <c r="E1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" t="str">
        <f>_xlfn.XLOOKUP(capturaFlota2019[[#This Row],[Puerto]],'DATOS TABLA FLOTA'!$H$1:$H$21,'DATOS TABLA FLOTA'!$I$1:$I$21)</f>
        <v>General Pueyrredon</v>
      </c>
      <c r="G183" s="3">
        <f>_xlfn.XLOOKUP(capturaFlota2019[[#This Row],[Departamento]],'DATOS TABLA FLOTA'!$O$2:$O$21,'DATOS TABLA FLOTA'!$P$2:$P$21)</f>
        <v>6357</v>
      </c>
      <c r="H183" s="1">
        <v>-3804915</v>
      </c>
      <c r="I183" s="1">
        <f>_xlfn.XLOOKUP(capturaFlota2019[[#This Row],[Latitud]],'DATOS TABLA FLOTA'!$Q$2:$Q$21,'DATOS TABLA FLOTA'!$R$2:$R$21)</f>
        <v>-57536848</v>
      </c>
      <c r="J183" s="2" t="s">
        <v>3055</v>
      </c>
      <c r="K183" t="str">
        <f>VLOOKUP(capturaFlota2019[[#This Row],[Especie]],'DATOS TABLA FLOTA'!$K$1:$M$113,2,FALSE)</f>
        <v>Peces</v>
      </c>
      <c r="L183" t="str">
        <f>_xlfn.XLOOKUP(capturaFlota2019[[#This Row],[Especie]],'DATOS TABLA FLOTA'!$K$1:$K$113,'DATOS TABLA FLOTA'!$M$1:$M$113)</f>
        <v>Merluza hubbsi S41</v>
      </c>
      <c r="M183" s="3">
        <v>35</v>
      </c>
      <c r="N183" s="4">
        <f>VLOOKUP(capturaFlota2019[[#This Row],[Especie]],'DATOS TABLA FLOTA'!$A$1:$B$80,2,FALSE)</f>
        <v>2300</v>
      </c>
      <c r="O183" s="4">
        <f>VLOOKUP(capturaFlota2019[[#This Row],[Especie]],'DATOS TABLA FLOTA'!$A$1:$C$80,3,FALSE)</f>
        <v>36800</v>
      </c>
      <c r="Q183"/>
    </row>
    <row r="184" spans="1:17" x14ac:dyDescent="0.35">
      <c r="A184" s="5">
        <v>43709</v>
      </c>
      <c r="B184" s="2" t="s">
        <v>3041</v>
      </c>
      <c r="C184" s="2" t="s">
        <v>3128</v>
      </c>
      <c r="D184" s="2" t="s">
        <v>3043</v>
      </c>
      <c r="E1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" t="str">
        <f>_xlfn.XLOOKUP(capturaFlota2019[[#This Row],[Puerto]],'DATOS TABLA FLOTA'!$H$1:$H$21,'DATOS TABLA FLOTA'!$I$1:$I$21)</f>
        <v>La Costa</v>
      </c>
      <c r="G184" s="3">
        <f>_xlfn.XLOOKUP(capturaFlota2019[[#This Row],[Departamento]],'DATOS TABLA FLOTA'!$O$2:$O$21,'DATOS TABLA FLOTA'!$P$2:$P$21)</f>
        <v>6420</v>
      </c>
      <c r="H184" s="1">
        <v>-36342328</v>
      </c>
      <c r="I184" s="1">
        <f>_xlfn.XLOOKUP(capturaFlota2019[[#This Row],[Latitud]],'DATOS TABLA FLOTA'!$Q$2:$Q$21,'DATOS TABLA FLOTA'!$R$2:$R$21)</f>
        <v>-56746143</v>
      </c>
      <c r="J184" s="2" t="s">
        <v>3082</v>
      </c>
      <c r="K184" t="str">
        <f>VLOOKUP(capturaFlota2019[[#This Row],[Especie]],'DATOS TABLA FLOTA'!$K$1:$M$113,2,FALSE)</f>
        <v>Peces</v>
      </c>
      <c r="L184" t="str">
        <f>_xlfn.XLOOKUP(capturaFlota2019[[#This Row],[Especie]],'DATOS TABLA FLOTA'!$K$1:$K$113,'DATOS TABLA FLOTA'!$M$1:$M$113)</f>
        <v>otras especies</v>
      </c>
      <c r="M184" s="3">
        <v>35</v>
      </c>
      <c r="N184" s="4">
        <f>VLOOKUP(capturaFlota2019[[#This Row],[Especie]],'DATOS TABLA FLOTA'!$A$1:$B$80,2,FALSE)</f>
        <v>2100</v>
      </c>
      <c r="O184" s="4">
        <f>VLOOKUP(capturaFlota2019[[#This Row],[Especie]],'DATOS TABLA FLOTA'!$A$1:$C$80,3,FALSE)</f>
        <v>33600</v>
      </c>
      <c r="Q184"/>
    </row>
    <row r="185" spans="1:17" x14ac:dyDescent="0.35">
      <c r="A185" s="5">
        <v>43739</v>
      </c>
      <c r="B185" s="2" t="s">
        <v>3147</v>
      </c>
      <c r="C185" s="2" t="s">
        <v>3048</v>
      </c>
      <c r="D185" s="2" t="s">
        <v>3049</v>
      </c>
      <c r="E1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5" t="str">
        <f>_xlfn.XLOOKUP(capturaFlota2019[[#This Row],[Puerto]],'DATOS TABLA FLOTA'!$H$1:$H$21,'DATOS TABLA FLOTA'!$I$1:$I$21)</f>
        <v>Deseado</v>
      </c>
      <c r="G185" s="3">
        <f>_xlfn.XLOOKUP(capturaFlota2019[[#This Row],[Departamento]],'DATOS TABLA FLOTA'!$O$2:$O$21,'DATOS TABLA FLOTA'!$P$2:$P$21)</f>
        <v>78014</v>
      </c>
      <c r="H185" s="1">
        <v>-46436049</v>
      </c>
      <c r="I185" s="1">
        <f>_xlfn.XLOOKUP(capturaFlota2019[[#This Row],[Latitud]],'DATOS TABLA FLOTA'!$Q$2:$Q$21,'DATOS TABLA FLOTA'!$R$2:$R$21)</f>
        <v>-67514904</v>
      </c>
      <c r="J185" s="2" t="s">
        <v>3055</v>
      </c>
      <c r="K185" t="str">
        <f>VLOOKUP(capturaFlota2019[[#This Row],[Especie]],'DATOS TABLA FLOTA'!$K$1:$M$113,2,FALSE)</f>
        <v>Peces</v>
      </c>
      <c r="L185" t="str">
        <f>_xlfn.XLOOKUP(capturaFlota2019[[#This Row],[Especie]],'DATOS TABLA FLOTA'!$K$1:$K$113,'DATOS TABLA FLOTA'!$M$1:$M$113)</f>
        <v>Merluza hubbsi S41</v>
      </c>
      <c r="M185" s="3">
        <v>35</v>
      </c>
      <c r="N185" s="4">
        <f>VLOOKUP(capturaFlota2019[[#This Row],[Especie]],'DATOS TABLA FLOTA'!$A$1:$B$80,2,FALSE)</f>
        <v>2300</v>
      </c>
      <c r="O185" s="4">
        <f>VLOOKUP(capturaFlota2019[[#This Row],[Especie]],'DATOS TABLA FLOTA'!$A$1:$C$80,3,FALSE)</f>
        <v>36800</v>
      </c>
      <c r="Q185"/>
    </row>
    <row r="186" spans="1:17" x14ac:dyDescent="0.35">
      <c r="A186" s="5">
        <v>43739</v>
      </c>
      <c r="B186" s="2" t="s">
        <v>3053</v>
      </c>
      <c r="C186" s="2" t="s">
        <v>3061</v>
      </c>
      <c r="D186" s="2" t="s">
        <v>3062</v>
      </c>
      <c r="E1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6" t="str">
        <f>_xlfn.XLOOKUP(capturaFlota2019[[#This Row],[Puerto]],'DATOS TABLA FLOTA'!$H$1:$H$21,'DATOS TABLA FLOTA'!$I$1:$I$21)</f>
        <v>Escalante</v>
      </c>
      <c r="G186" s="3">
        <f>_xlfn.XLOOKUP(capturaFlota2019[[#This Row],[Departamento]],'DATOS TABLA FLOTA'!$O$2:$O$21,'DATOS TABLA FLOTA'!$P$2:$P$21)</f>
        <v>26021</v>
      </c>
      <c r="H186" s="1">
        <v>-45862528</v>
      </c>
      <c r="I186" s="1">
        <f>_xlfn.XLOOKUP(capturaFlota2019[[#This Row],[Latitud]],'DATOS TABLA FLOTA'!$Q$2:$Q$21,'DATOS TABLA FLOTA'!$R$2:$R$21)</f>
        <v>-6746664</v>
      </c>
      <c r="J186" s="2" t="s">
        <v>3101</v>
      </c>
      <c r="K186" t="str">
        <f>VLOOKUP(capturaFlota2019[[#This Row],[Especie]],'DATOS TABLA FLOTA'!$K$1:$M$113,2,FALSE)</f>
        <v>Crustáceos</v>
      </c>
      <c r="L186" t="str">
        <f>_xlfn.XLOOKUP(capturaFlota2019[[#This Row],[Especie]],'DATOS TABLA FLOTA'!$K$1:$K$113,'DATOS TABLA FLOTA'!$M$1:$M$113)</f>
        <v>Langostino</v>
      </c>
      <c r="M186" s="3">
        <v>35</v>
      </c>
      <c r="N186" s="4">
        <f>VLOOKUP(capturaFlota2019[[#This Row],[Especie]],'DATOS TABLA FLOTA'!$A$1:$B$80,2,FALSE)</f>
        <v>3000</v>
      </c>
      <c r="O186" s="4">
        <f>VLOOKUP(capturaFlota2019[[#This Row],[Especie]],'DATOS TABLA FLOTA'!$A$1:$C$80,3,FALSE)</f>
        <v>48000</v>
      </c>
      <c r="Q186"/>
    </row>
    <row r="187" spans="1:17" x14ac:dyDescent="0.35">
      <c r="A187" s="5">
        <v>43586</v>
      </c>
      <c r="B187" s="2" t="s">
        <v>3059</v>
      </c>
      <c r="C187" s="2" t="s">
        <v>3115</v>
      </c>
      <c r="D187" s="2" t="s">
        <v>3049</v>
      </c>
      <c r="E1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7" t="str">
        <f>_xlfn.XLOOKUP(capturaFlota2019[[#This Row],[Puerto]],'DATOS TABLA FLOTA'!$H$1:$H$21,'DATOS TABLA FLOTA'!$I$1:$I$21)</f>
        <v>Deseado</v>
      </c>
      <c r="G187" s="3">
        <f>_xlfn.XLOOKUP(capturaFlota2019[[#This Row],[Departamento]],'DATOS TABLA FLOTA'!$O$2:$O$21,'DATOS TABLA FLOTA'!$P$2:$P$21)</f>
        <v>78014</v>
      </c>
      <c r="H187" s="1">
        <v>-47753106</v>
      </c>
      <c r="I187" s="1">
        <f>_xlfn.XLOOKUP(capturaFlota2019[[#This Row],[Latitud]],'DATOS TABLA FLOTA'!$Q$2:$Q$21,'DATOS TABLA FLOTA'!$R$2:$R$21)</f>
        <v>-65911745</v>
      </c>
      <c r="J187" s="2" t="s">
        <v>3109</v>
      </c>
      <c r="K187" t="str">
        <f>VLOOKUP(capturaFlota2019[[#This Row],[Especie]],'DATOS TABLA FLOTA'!$K$1:$M$113,2,FALSE)</f>
        <v>Peces</v>
      </c>
      <c r="L187" t="str">
        <f>_xlfn.XLOOKUP(capturaFlota2019[[#This Row],[Especie]],'DATOS TABLA FLOTA'!$K$1:$K$113,'DATOS TABLA FLOTA'!$M$1:$M$113)</f>
        <v>Rayas (sin V. Cost)</v>
      </c>
      <c r="M187" s="3">
        <v>36</v>
      </c>
      <c r="N187" s="4">
        <f>VLOOKUP(capturaFlota2019[[#This Row],[Especie]],'DATOS TABLA FLOTA'!$A$1:$B$80,2,FALSE)</f>
        <v>3000</v>
      </c>
      <c r="O187" s="4">
        <f>VLOOKUP(capturaFlota2019[[#This Row],[Especie]],'DATOS TABLA FLOTA'!$A$1:$C$80,3,FALSE)</f>
        <v>48000</v>
      </c>
      <c r="Q187"/>
    </row>
    <row r="188" spans="1:17" x14ac:dyDescent="0.35">
      <c r="A188" s="5">
        <v>43617</v>
      </c>
      <c r="B188" s="2" t="s">
        <v>3053</v>
      </c>
      <c r="C188" s="2" t="s">
        <v>3123</v>
      </c>
      <c r="D188" s="2" t="s">
        <v>3124</v>
      </c>
      <c r="E1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8" t="str">
        <f>_xlfn.XLOOKUP(capturaFlota2019[[#This Row],[Puerto]],'DATOS TABLA FLOTA'!$H$1:$H$21,'DATOS TABLA FLOTA'!$I$1:$I$21)</f>
        <v>San Antonio</v>
      </c>
      <c r="G188" s="3">
        <f>_xlfn.XLOOKUP(capturaFlota2019[[#This Row],[Departamento]],'DATOS TABLA FLOTA'!$O$2:$O$21,'DATOS TABLA FLOTA'!$P$2:$P$21)</f>
        <v>62077</v>
      </c>
      <c r="H188" s="1">
        <v>-4079875</v>
      </c>
      <c r="I188" s="1">
        <f>_xlfn.XLOOKUP(capturaFlota2019[[#This Row],[Latitud]],'DATOS TABLA FLOTA'!$Q$2:$Q$21,'DATOS TABLA FLOTA'!$R$2:$R$21)</f>
        <v>-64883536</v>
      </c>
      <c r="J188" s="2" t="s">
        <v>3084</v>
      </c>
      <c r="K188" t="str">
        <f>VLOOKUP(capturaFlota2019[[#This Row],[Especie]],'DATOS TABLA FLOTA'!$K$1:$M$113,2,FALSE)</f>
        <v>Peces</v>
      </c>
      <c r="L188" t="str">
        <f>_xlfn.XLOOKUP(capturaFlota2019[[#This Row],[Especie]],'DATOS TABLA FLOTA'!$K$1:$K$113,'DATOS TABLA FLOTA'!$M$1:$M$113)</f>
        <v>otras especies</v>
      </c>
      <c r="M188" s="3">
        <v>36</v>
      </c>
      <c r="N188" s="4">
        <f>VLOOKUP(capturaFlota2019[[#This Row],[Especie]],'DATOS TABLA FLOTA'!$A$1:$B$80,2,FALSE)</f>
        <v>1890</v>
      </c>
      <c r="O188" s="4">
        <f>VLOOKUP(capturaFlota2019[[#This Row],[Especie]],'DATOS TABLA FLOTA'!$A$1:$C$80,3,FALSE)</f>
        <v>30240</v>
      </c>
      <c r="Q188"/>
    </row>
    <row r="189" spans="1:17" x14ac:dyDescent="0.35">
      <c r="A189" s="5">
        <v>43709</v>
      </c>
      <c r="B189" s="2" t="s">
        <v>3053</v>
      </c>
      <c r="C189" s="2" t="s">
        <v>3068</v>
      </c>
      <c r="D189" s="2" t="s">
        <v>3043</v>
      </c>
      <c r="E1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" t="str">
        <f>_xlfn.XLOOKUP(capturaFlota2019[[#This Row],[Puerto]],'DATOS TABLA FLOTA'!$H$1:$H$21,'DATOS TABLA FLOTA'!$I$1:$I$21)</f>
        <v>General Pueyrredon</v>
      </c>
      <c r="G189" s="3">
        <f>_xlfn.XLOOKUP(capturaFlota2019[[#This Row],[Departamento]],'DATOS TABLA FLOTA'!$O$2:$O$21,'DATOS TABLA FLOTA'!$P$2:$P$21)</f>
        <v>6357</v>
      </c>
      <c r="H189" s="1">
        <v>-3804915</v>
      </c>
      <c r="I189" s="1">
        <f>_xlfn.XLOOKUP(capturaFlota2019[[#This Row],[Latitud]],'DATOS TABLA FLOTA'!$Q$2:$Q$21,'DATOS TABLA FLOTA'!$R$2:$R$21)</f>
        <v>-57536848</v>
      </c>
      <c r="J189" s="2" t="s">
        <v>3082</v>
      </c>
      <c r="K189" t="str">
        <f>VLOOKUP(capturaFlota2019[[#This Row],[Especie]],'DATOS TABLA FLOTA'!$K$1:$M$113,2,FALSE)</f>
        <v>Peces</v>
      </c>
      <c r="L189" t="str">
        <f>_xlfn.XLOOKUP(capturaFlota2019[[#This Row],[Especie]],'DATOS TABLA FLOTA'!$K$1:$K$113,'DATOS TABLA FLOTA'!$M$1:$M$113)</f>
        <v>otras especies</v>
      </c>
      <c r="M189" s="3">
        <v>36</v>
      </c>
      <c r="N189" s="4">
        <f>VLOOKUP(capturaFlota2019[[#This Row],[Especie]],'DATOS TABLA FLOTA'!$A$1:$B$80,2,FALSE)</f>
        <v>2100</v>
      </c>
      <c r="O189" s="4">
        <f>VLOOKUP(capturaFlota2019[[#This Row],[Especie]],'DATOS TABLA FLOTA'!$A$1:$C$80,3,FALSE)</f>
        <v>33600</v>
      </c>
      <c r="Q189"/>
    </row>
    <row r="190" spans="1:17" x14ac:dyDescent="0.35">
      <c r="A190" s="5">
        <v>43709</v>
      </c>
      <c r="B190" s="2" t="s">
        <v>3041</v>
      </c>
      <c r="C190" s="2" t="s">
        <v>3068</v>
      </c>
      <c r="D190" s="2" t="s">
        <v>3043</v>
      </c>
      <c r="E1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" t="str">
        <f>_xlfn.XLOOKUP(capturaFlota2019[[#This Row],[Puerto]],'DATOS TABLA FLOTA'!$H$1:$H$21,'DATOS TABLA FLOTA'!$I$1:$I$21)</f>
        <v>General Pueyrredon</v>
      </c>
      <c r="G190" s="3">
        <f>_xlfn.XLOOKUP(capturaFlota2019[[#This Row],[Departamento]],'DATOS TABLA FLOTA'!$O$2:$O$21,'DATOS TABLA FLOTA'!$P$2:$P$21)</f>
        <v>6357</v>
      </c>
      <c r="H190" s="1">
        <v>-3804915</v>
      </c>
      <c r="I190" s="1">
        <f>_xlfn.XLOOKUP(capturaFlota2019[[#This Row],[Latitud]],'DATOS TABLA FLOTA'!$Q$2:$Q$21,'DATOS TABLA FLOTA'!$R$2:$R$21)</f>
        <v>-57536848</v>
      </c>
      <c r="J190" s="2" t="s">
        <v>3168</v>
      </c>
      <c r="K190" t="str">
        <f>VLOOKUP(capturaFlota2019[[#This Row],[Especie]],'DATOS TABLA FLOTA'!$K$1:$M$113,2,FALSE)</f>
        <v>Peces</v>
      </c>
      <c r="L190" t="str">
        <f>_xlfn.XLOOKUP(capturaFlota2019[[#This Row],[Especie]],'DATOS TABLA FLOTA'!$K$1:$K$113,'DATOS TABLA FLOTA'!$M$1:$M$113)</f>
        <v>Anchoíta</v>
      </c>
      <c r="M190" s="3">
        <v>36</v>
      </c>
      <c r="N190" s="4">
        <f>VLOOKUP(capturaFlota2019[[#This Row],[Especie]],'DATOS TABLA FLOTA'!$A$1:$B$80,2,FALSE)</f>
        <v>3500</v>
      </c>
      <c r="O190" s="4">
        <f>VLOOKUP(capturaFlota2019[[#This Row],[Especie]],'DATOS TABLA FLOTA'!$A$1:$C$80,3,FALSE)</f>
        <v>56000</v>
      </c>
      <c r="Q190"/>
    </row>
    <row r="191" spans="1:17" x14ac:dyDescent="0.35">
      <c r="A191" s="5">
        <v>43770</v>
      </c>
      <c r="B191" s="2" t="s">
        <v>3059</v>
      </c>
      <c r="C191" s="2" t="s">
        <v>3068</v>
      </c>
      <c r="D191" s="2" t="s">
        <v>3043</v>
      </c>
      <c r="E1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" t="str">
        <f>_xlfn.XLOOKUP(capturaFlota2019[[#This Row],[Puerto]],'DATOS TABLA FLOTA'!$H$1:$H$21,'DATOS TABLA FLOTA'!$I$1:$I$21)</f>
        <v>General Pueyrredon</v>
      </c>
      <c r="G191" s="3">
        <f>_xlfn.XLOOKUP(capturaFlota2019[[#This Row],[Departamento]],'DATOS TABLA FLOTA'!$O$2:$O$21,'DATOS TABLA FLOTA'!$P$2:$P$21)</f>
        <v>6357</v>
      </c>
      <c r="H191" s="1">
        <v>-3804915</v>
      </c>
      <c r="I191" s="1">
        <f>_xlfn.XLOOKUP(capturaFlota2019[[#This Row],[Latitud]],'DATOS TABLA FLOTA'!$Q$2:$Q$21,'DATOS TABLA FLOTA'!$R$2:$R$21)</f>
        <v>-57536848</v>
      </c>
      <c r="J191" s="2" t="s">
        <v>3099</v>
      </c>
      <c r="K191" t="str">
        <f>VLOOKUP(capturaFlota2019[[#This Row],[Especie]],'DATOS TABLA FLOTA'!$K$1:$M$113,2,FALSE)</f>
        <v>Peces</v>
      </c>
      <c r="L191" t="str">
        <f>_xlfn.XLOOKUP(capturaFlota2019[[#This Row],[Especie]],'DATOS TABLA FLOTA'!$K$1:$K$113,'DATOS TABLA FLOTA'!$M$1:$M$113)</f>
        <v>otras especies</v>
      </c>
      <c r="M191" s="3">
        <v>36</v>
      </c>
      <c r="N191" s="4">
        <f>VLOOKUP(capturaFlota2019[[#This Row],[Especie]],'DATOS TABLA FLOTA'!$A$1:$B$80,2,FALSE)</f>
        <v>2100</v>
      </c>
      <c r="O191" s="4">
        <f>VLOOKUP(capturaFlota2019[[#This Row],[Especie]],'DATOS TABLA FLOTA'!$A$1:$C$80,3,FALSE)</f>
        <v>33600</v>
      </c>
      <c r="Q191"/>
    </row>
    <row r="192" spans="1:17" x14ac:dyDescent="0.35">
      <c r="A192" s="5">
        <v>43556</v>
      </c>
      <c r="B192" s="2" t="s">
        <v>3059</v>
      </c>
      <c r="C192" s="2" t="s">
        <v>3061</v>
      </c>
      <c r="D192" s="2" t="s">
        <v>3062</v>
      </c>
      <c r="E1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2" t="str">
        <f>_xlfn.XLOOKUP(capturaFlota2019[[#This Row],[Puerto]],'DATOS TABLA FLOTA'!$H$1:$H$21,'DATOS TABLA FLOTA'!$I$1:$I$21)</f>
        <v>Escalante</v>
      </c>
      <c r="G192" s="3">
        <f>_xlfn.XLOOKUP(capturaFlota2019[[#This Row],[Departamento]],'DATOS TABLA FLOTA'!$O$2:$O$21,'DATOS TABLA FLOTA'!$P$2:$P$21)</f>
        <v>26021</v>
      </c>
      <c r="H192" s="1">
        <v>-45862528</v>
      </c>
      <c r="I192" s="1">
        <f>_xlfn.XLOOKUP(capturaFlota2019[[#This Row],[Latitud]],'DATOS TABLA FLOTA'!$Q$2:$Q$21,'DATOS TABLA FLOTA'!$R$2:$R$21)</f>
        <v>-6746664</v>
      </c>
      <c r="J192" s="2" t="s">
        <v>3060</v>
      </c>
      <c r="K192" t="str">
        <f>VLOOKUP(capturaFlota2019[[#This Row],[Especie]],'DATOS TABLA FLOTA'!$K$1:$M$113,2,FALSE)</f>
        <v>Peces</v>
      </c>
      <c r="L192" t="str">
        <f>_xlfn.XLOOKUP(capturaFlota2019[[#This Row],[Especie]],'DATOS TABLA FLOTA'!$K$1:$K$113,'DATOS TABLA FLOTA'!$M$1:$M$113)</f>
        <v>otras especies</v>
      </c>
      <c r="M192" s="3">
        <v>38</v>
      </c>
      <c r="N192" s="4">
        <f>VLOOKUP(capturaFlota2019[[#This Row],[Especie]],'DATOS TABLA FLOTA'!$A$1:$B$80,2,FALSE)</f>
        <v>2910</v>
      </c>
      <c r="O192" s="4">
        <f>VLOOKUP(capturaFlota2019[[#This Row],[Especie]],'DATOS TABLA FLOTA'!$A$1:$C$80,3,FALSE)</f>
        <v>46560</v>
      </c>
      <c r="Q192"/>
    </row>
    <row r="193" spans="1:17" x14ac:dyDescent="0.35">
      <c r="A193" s="5">
        <v>43466</v>
      </c>
      <c r="B193" s="2" t="s">
        <v>3059</v>
      </c>
      <c r="C193" s="2" t="s">
        <v>3068</v>
      </c>
      <c r="D193" s="2" t="s">
        <v>3043</v>
      </c>
      <c r="E1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" t="str">
        <f>_xlfn.XLOOKUP(capturaFlota2019[[#This Row],[Puerto]],'DATOS TABLA FLOTA'!$H$1:$H$21,'DATOS TABLA FLOTA'!$I$1:$I$21)</f>
        <v>General Pueyrredon</v>
      </c>
      <c r="G193" s="3">
        <f>_xlfn.XLOOKUP(capturaFlota2019[[#This Row],[Departamento]],'DATOS TABLA FLOTA'!$O$2:$O$21,'DATOS TABLA FLOTA'!$P$2:$P$21)</f>
        <v>6357</v>
      </c>
      <c r="H193" s="1">
        <v>-3804915</v>
      </c>
      <c r="I193" s="1">
        <f>_xlfn.XLOOKUP(capturaFlota2019[[#This Row],[Latitud]],'DATOS TABLA FLOTA'!$Q$2:$Q$21,'DATOS TABLA FLOTA'!$R$2:$R$21)</f>
        <v>-57536848</v>
      </c>
      <c r="J193" s="2" t="s">
        <v>3055</v>
      </c>
      <c r="K193" t="str">
        <f>VLOOKUP(capturaFlota2019[[#This Row],[Especie]],'DATOS TABLA FLOTA'!$K$1:$M$113,2,FALSE)</f>
        <v>Peces</v>
      </c>
      <c r="L193" t="str">
        <f>_xlfn.XLOOKUP(capturaFlota2019[[#This Row],[Especie]],'DATOS TABLA FLOTA'!$K$1:$K$113,'DATOS TABLA FLOTA'!$M$1:$M$113)</f>
        <v>Merluza hubbsi S41</v>
      </c>
      <c r="M193" s="3">
        <v>40</v>
      </c>
      <c r="N193" s="4">
        <f>VLOOKUP(capturaFlota2019[[#This Row],[Especie]],'DATOS TABLA FLOTA'!$A$1:$B$80,2,FALSE)</f>
        <v>2300</v>
      </c>
      <c r="O193" s="4">
        <f>VLOOKUP(capturaFlota2019[[#This Row],[Especie]],'DATOS TABLA FLOTA'!$A$1:$C$80,3,FALSE)</f>
        <v>36800</v>
      </c>
      <c r="Q193"/>
    </row>
    <row r="194" spans="1:17" x14ac:dyDescent="0.35">
      <c r="A194" s="5">
        <v>43497</v>
      </c>
      <c r="B194" s="2" t="s">
        <v>3059</v>
      </c>
      <c r="C194" s="2" t="s">
        <v>3068</v>
      </c>
      <c r="D194" s="2" t="s">
        <v>3043</v>
      </c>
      <c r="E1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" t="str">
        <f>_xlfn.XLOOKUP(capturaFlota2019[[#This Row],[Puerto]],'DATOS TABLA FLOTA'!$H$1:$H$21,'DATOS TABLA FLOTA'!$I$1:$I$21)</f>
        <v>General Pueyrredon</v>
      </c>
      <c r="G194" s="3">
        <f>_xlfn.XLOOKUP(capturaFlota2019[[#This Row],[Departamento]],'DATOS TABLA FLOTA'!$O$2:$O$21,'DATOS TABLA FLOTA'!$P$2:$P$21)</f>
        <v>6357</v>
      </c>
      <c r="H194" s="1">
        <v>-3804915</v>
      </c>
      <c r="I194" s="1">
        <f>_xlfn.XLOOKUP(capturaFlota2019[[#This Row],[Latitud]],'DATOS TABLA FLOTA'!$Q$2:$Q$21,'DATOS TABLA FLOTA'!$R$2:$R$21)</f>
        <v>-57536848</v>
      </c>
      <c r="J194" s="2" t="s">
        <v>3087</v>
      </c>
      <c r="K194" t="str">
        <f>VLOOKUP(capturaFlota2019[[#This Row],[Especie]],'DATOS TABLA FLOTA'!$K$1:$M$113,2,FALSE)</f>
        <v>Peces</v>
      </c>
      <c r="L194" t="str">
        <f>_xlfn.XLOOKUP(capturaFlota2019[[#This Row],[Especie]],'DATOS TABLA FLOTA'!$K$1:$K$113,'DATOS TABLA FLOTA'!$M$1:$M$113)</f>
        <v>otras especies</v>
      </c>
      <c r="M194" s="3">
        <v>40</v>
      </c>
      <c r="N194" s="4">
        <f>VLOOKUP(capturaFlota2019[[#This Row],[Especie]],'DATOS TABLA FLOTA'!$A$1:$B$80,2,FALSE)</f>
        <v>2500</v>
      </c>
      <c r="O194" s="4">
        <f>VLOOKUP(capturaFlota2019[[#This Row],[Especie]],'DATOS TABLA FLOTA'!$A$1:$C$80,3,FALSE)</f>
        <v>40000</v>
      </c>
      <c r="Q194"/>
    </row>
    <row r="195" spans="1:17" x14ac:dyDescent="0.35">
      <c r="A195" s="5">
        <v>43497</v>
      </c>
      <c r="B195" s="2" t="s">
        <v>3041</v>
      </c>
      <c r="C195" s="2" t="s">
        <v>3111</v>
      </c>
      <c r="D195" s="2" t="s">
        <v>3043</v>
      </c>
      <c r="E1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" t="str">
        <f>_xlfn.XLOOKUP(capturaFlota2019[[#This Row],[Puerto]],'DATOS TABLA FLOTA'!$H$1:$H$21,'DATOS TABLA FLOTA'!$I$1:$I$21)</f>
        <v>sin especificar</v>
      </c>
      <c r="G195" s="3">
        <f>_xlfn.XLOOKUP(capturaFlota2019[[#This Row],[Departamento]],'DATOS TABLA FLOTA'!$O$2:$O$21,'DATOS TABLA FLOTA'!$P$2:$P$21)</f>
        <v>6999</v>
      </c>
      <c r="I195" s="1">
        <f>_xlfn.XLOOKUP(capturaFlota2019[[#This Row],[Latitud]],'DATOS TABLA FLOTA'!$Q$2:$Q$21,'DATOS TABLA FLOTA'!$R$2:$R$21)</f>
        <v>0</v>
      </c>
      <c r="J195" s="2" t="s">
        <v>3094</v>
      </c>
      <c r="K195" t="str">
        <f>VLOOKUP(capturaFlota2019[[#This Row],[Especie]],'DATOS TABLA FLOTA'!$K$1:$M$113,2,FALSE)</f>
        <v>Peces</v>
      </c>
      <c r="L195" t="str">
        <f>_xlfn.XLOOKUP(capturaFlota2019[[#This Row],[Especie]],'DATOS TABLA FLOTA'!$K$1:$K$113,'DATOS TABLA FLOTA'!$M$1:$M$113)</f>
        <v>otras especies</v>
      </c>
      <c r="M195" s="3">
        <v>40</v>
      </c>
      <c r="N195" s="4">
        <f>VLOOKUP(capturaFlota2019[[#This Row],[Especie]],'DATOS TABLA FLOTA'!$A$1:$B$80,2,FALSE)</f>
        <v>2180</v>
      </c>
      <c r="O195" s="4">
        <f>VLOOKUP(capturaFlota2019[[#This Row],[Especie]],'DATOS TABLA FLOTA'!$A$1:$C$80,3,FALSE)</f>
        <v>34880</v>
      </c>
      <c r="Q195"/>
    </row>
    <row r="196" spans="1:17" x14ac:dyDescent="0.35">
      <c r="A196" s="5">
        <v>43647</v>
      </c>
      <c r="B196" s="2" t="s">
        <v>3041</v>
      </c>
      <c r="C196" s="2" t="s">
        <v>3150</v>
      </c>
      <c r="D196" s="2" t="s">
        <v>3043</v>
      </c>
      <c r="E1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" t="str">
        <f>_xlfn.XLOOKUP(capturaFlota2019[[#This Row],[Puerto]],'DATOS TABLA FLOTA'!$H$1:$H$21,'DATOS TABLA FLOTA'!$I$1:$I$21)</f>
        <v>General Lavalle</v>
      </c>
      <c r="G196" s="3">
        <f>_xlfn.XLOOKUP(capturaFlota2019[[#This Row],[Departamento]],'DATOS TABLA FLOTA'!$O$2:$O$21,'DATOS TABLA FLOTA'!$P$2:$P$21)</f>
        <v>6336</v>
      </c>
      <c r="H196" s="1">
        <v>-36398453</v>
      </c>
      <c r="I196" s="1">
        <f>_xlfn.XLOOKUP(capturaFlota2019[[#This Row],[Latitud]],'DATOS TABLA FLOTA'!$Q$2:$Q$21,'DATOS TABLA FLOTA'!$R$2:$R$21)</f>
        <v>-56946467</v>
      </c>
      <c r="J196" s="2" t="s">
        <v>3139</v>
      </c>
      <c r="K196" t="str">
        <f>VLOOKUP(capturaFlota2019[[#This Row],[Especie]],'DATOS TABLA FLOTA'!$K$1:$M$113,2,FALSE)</f>
        <v>Peces</v>
      </c>
      <c r="L196" t="str">
        <f>_xlfn.XLOOKUP(capturaFlota2019[[#This Row],[Especie]],'DATOS TABLA FLOTA'!$K$1:$K$113,'DATOS TABLA FLOTA'!$M$1:$M$113)</f>
        <v>otras especies</v>
      </c>
      <c r="M196" s="3">
        <v>40</v>
      </c>
      <c r="N196" s="4">
        <f>VLOOKUP(capturaFlota2019[[#This Row],[Especie]],'DATOS TABLA FLOTA'!$A$1:$B$80,2,FALSE)</f>
        <v>3000</v>
      </c>
      <c r="O196" s="4">
        <f>VLOOKUP(capturaFlota2019[[#This Row],[Especie]],'DATOS TABLA FLOTA'!$A$1:$C$80,3,FALSE)</f>
        <v>48000</v>
      </c>
      <c r="Q196"/>
    </row>
    <row r="197" spans="1:17" x14ac:dyDescent="0.35">
      <c r="A197" s="5">
        <v>43709</v>
      </c>
      <c r="B197" s="2" t="s">
        <v>3053</v>
      </c>
      <c r="C197" s="2" t="s">
        <v>3068</v>
      </c>
      <c r="D197" s="2" t="s">
        <v>3043</v>
      </c>
      <c r="E1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" t="str">
        <f>_xlfn.XLOOKUP(capturaFlota2019[[#This Row],[Puerto]],'DATOS TABLA FLOTA'!$H$1:$H$21,'DATOS TABLA FLOTA'!$I$1:$I$21)</f>
        <v>General Pueyrredon</v>
      </c>
      <c r="G197" s="3">
        <f>_xlfn.XLOOKUP(capturaFlota2019[[#This Row],[Departamento]],'DATOS TABLA FLOTA'!$O$2:$O$21,'DATOS TABLA FLOTA'!$P$2:$P$21)</f>
        <v>6357</v>
      </c>
      <c r="H197" s="1">
        <v>-3804915</v>
      </c>
      <c r="I197" s="1">
        <f>_xlfn.XLOOKUP(capturaFlota2019[[#This Row],[Latitud]],'DATOS TABLA FLOTA'!$Q$2:$Q$21,'DATOS TABLA FLOTA'!$R$2:$R$21)</f>
        <v>-57536848</v>
      </c>
      <c r="J197" s="2" t="s">
        <v>3057</v>
      </c>
      <c r="K197" t="str">
        <f>VLOOKUP(capturaFlota2019[[#This Row],[Especie]],'DATOS TABLA FLOTA'!$K$1:$M$113,2,FALSE)</f>
        <v>Peces</v>
      </c>
      <c r="L197" t="str">
        <f>_xlfn.XLOOKUP(capturaFlota2019[[#This Row],[Especie]],'DATOS TABLA FLOTA'!$K$1:$K$113,'DATOS TABLA FLOTA'!$M$1:$M$113)</f>
        <v>Rayas (sin V. Cost)</v>
      </c>
      <c r="M197" s="3">
        <v>40</v>
      </c>
      <c r="N197" s="4">
        <f>VLOOKUP(capturaFlota2019[[#This Row],[Especie]],'DATOS TABLA FLOTA'!$A$1:$B$80,2,FALSE)</f>
        <v>3900</v>
      </c>
      <c r="O197" s="4">
        <f>VLOOKUP(capturaFlota2019[[#This Row],[Especie]],'DATOS TABLA FLOTA'!$A$1:$C$80,3,FALSE)</f>
        <v>62400</v>
      </c>
      <c r="Q197"/>
    </row>
    <row r="198" spans="1:17" x14ac:dyDescent="0.35">
      <c r="A198" s="5">
        <v>43709</v>
      </c>
      <c r="B198" s="2" t="s">
        <v>3053</v>
      </c>
      <c r="C198" s="2" t="s">
        <v>3068</v>
      </c>
      <c r="D198" s="2" t="s">
        <v>3043</v>
      </c>
      <c r="E1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" t="str">
        <f>_xlfn.XLOOKUP(capturaFlota2019[[#This Row],[Puerto]],'DATOS TABLA FLOTA'!$H$1:$H$21,'DATOS TABLA FLOTA'!$I$1:$I$21)</f>
        <v>General Pueyrredon</v>
      </c>
      <c r="G198" s="3">
        <f>_xlfn.XLOOKUP(capturaFlota2019[[#This Row],[Departamento]],'DATOS TABLA FLOTA'!$O$2:$O$21,'DATOS TABLA FLOTA'!$P$2:$P$21)</f>
        <v>6357</v>
      </c>
      <c r="H198" s="1">
        <v>-3804915</v>
      </c>
      <c r="I198" s="1">
        <f>_xlfn.XLOOKUP(capturaFlota2019[[#This Row],[Latitud]],'DATOS TABLA FLOTA'!$Q$2:$Q$21,'DATOS TABLA FLOTA'!$R$2:$R$21)</f>
        <v>-57536848</v>
      </c>
      <c r="J198" s="2" t="s">
        <v>3057</v>
      </c>
      <c r="K198" t="str">
        <f>VLOOKUP(capturaFlota2019[[#This Row],[Especie]],'DATOS TABLA FLOTA'!$K$1:$M$113,2,FALSE)</f>
        <v>Peces</v>
      </c>
      <c r="L198" t="str">
        <f>_xlfn.XLOOKUP(capturaFlota2019[[#This Row],[Especie]],'DATOS TABLA FLOTA'!$K$1:$K$113,'DATOS TABLA FLOTA'!$M$1:$M$113)</f>
        <v>Rayas (sin V. Cost)</v>
      </c>
      <c r="M198" s="3">
        <v>40</v>
      </c>
      <c r="N198" s="4">
        <f>VLOOKUP(capturaFlota2019[[#This Row],[Especie]],'DATOS TABLA FLOTA'!$A$1:$B$80,2,FALSE)</f>
        <v>3900</v>
      </c>
      <c r="O198" s="4">
        <f>VLOOKUP(capturaFlota2019[[#This Row],[Especie]],'DATOS TABLA FLOTA'!$A$1:$C$80,3,FALSE)</f>
        <v>62400</v>
      </c>
      <c r="Q198"/>
    </row>
    <row r="199" spans="1:17" x14ac:dyDescent="0.35">
      <c r="A199" s="5">
        <v>43709</v>
      </c>
      <c r="B199" s="2" t="s">
        <v>3041</v>
      </c>
      <c r="C199" s="2" t="s">
        <v>3143</v>
      </c>
      <c r="D199" s="2" t="s">
        <v>3043</v>
      </c>
      <c r="E1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" t="str">
        <f>_xlfn.XLOOKUP(capturaFlota2019[[#This Row],[Puerto]],'DATOS TABLA FLOTA'!$H$1:$H$21,'DATOS TABLA FLOTA'!$I$1:$I$21)</f>
        <v>Castelli</v>
      </c>
      <c r="G199" s="3">
        <f>_xlfn.XLOOKUP(capturaFlota2019[[#This Row],[Departamento]],'DATOS TABLA FLOTA'!$O$2:$O$21,'DATOS TABLA FLOTA'!$P$2:$P$21)</f>
        <v>6168</v>
      </c>
      <c r="H199" s="1">
        <v>-35745949</v>
      </c>
      <c r="I199" s="1">
        <f>_xlfn.XLOOKUP(capturaFlota2019[[#This Row],[Latitud]],'DATOS TABLA FLOTA'!$Q$2:$Q$21,'DATOS TABLA FLOTA'!$R$2:$R$21)</f>
        <v>-57380561</v>
      </c>
      <c r="J199" s="2" t="s">
        <v>3083</v>
      </c>
      <c r="K199" t="str">
        <f>VLOOKUP(capturaFlota2019[[#This Row],[Especie]],'DATOS TABLA FLOTA'!$K$1:$M$113,2,FALSE)</f>
        <v>Peces</v>
      </c>
      <c r="L199" t="str">
        <f>_xlfn.XLOOKUP(capturaFlota2019[[#This Row],[Especie]],'DATOS TABLA FLOTA'!$K$1:$K$113,'DATOS TABLA FLOTA'!$M$1:$M$113)</f>
        <v>Variado costero</v>
      </c>
      <c r="M199" s="3">
        <v>43</v>
      </c>
      <c r="N199" s="4">
        <f>VLOOKUP(capturaFlota2019[[#This Row],[Especie]],'DATOS TABLA FLOTA'!$A$1:$B$80,2,FALSE)</f>
        <v>2300</v>
      </c>
      <c r="O199" s="4">
        <f>VLOOKUP(capturaFlota2019[[#This Row],[Especie]],'DATOS TABLA FLOTA'!$A$1:$C$80,3,FALSE)</f>
        <v>36800</v>
      </c>
      <c r="Q199"/>
    </row>
    <row r="200" spans="1:17" x14ac:dyDescent="0.35">
      <c r="A200" s="5">
        <v>43709</v>
      </c>
      <c r="B200" s="2" t="s">
        <v>3041</v>
      </c>
      <c r="C200" s="2" t="s">
        <v>3143</v>
      </c>
      <c r="D200" s="2" t="s">
        <v>3043</v>
      </c>
      <c r="E2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" t="str">
        <f>_xlfn.XLOOKUP(capturaFlota2019[[#This Row],[Puerto]],'DATOS TABLA FLOTA'!$H$1:$H$21,'DATOS TABLA FLOTA'!$I$1:$I$21)</f>
        <v>Castelli</v>
      </c>
      <c r="G200" s="3">
        <f>_xlfn.XLOOKUP(capturaFlota2019[[#This Row],[Departamento]],'DATOS TABLA FLOTA'!$O$2:$O$21,'DATOS TABLA FLOTA'!$P$2:$P$21)</f>
        <v>6168</v>
      </c>
      <c r="H200" s="1">
        <v>-35745949</v>
      </c>
      <c r="I200" s="1">
        <f>_xlfn.XLOOKUP(capturaFlota2019[[#This Row],[Latitud]],'DATOS TABLA FLOTA'!$Q$2:$Q$21,'DATOS TABLA FLOTA'!$R$2:$R$21)</f>
        <v>-57380561</v>
      </c>
      <c r="J200" s="2" t="s">
        <v>3090</v>
      </c>
      <c r="K200" t="str">
        <f>VLOOKUP(capturaFlota2019[[#This Row],[Especie]],'DATOS TABLA FLOTA'!$K$1:$M$113,2,FALSE)</f>
        <v>Peces</v>
      </c>
      <c r="L200" t="str">
        <f>_xlfn.XLOOKUP(capturaFlota2019[[#This Row],[Especie]],'DATOS TABLA FLOTA'!$K$1:$K$113,'DATOS TABLA FLOTA'!$M$1:$M$113)</f>
        <v>otras especies</v>
      </c>
      <c r="M200" s="3">
        <v>44</v>
      </c>
      <c r="N200" s="4">
        <f>VLOOKUP(capturaFlota2019[[#This Row],[Especie]],'DATOS TABLA FLOTA'!$A$1:$B$80,2,FALSE)</f>
        <v>2200</v>
      </c>
      <c r="O200" s="4">
        <f>VLOOKUP(capturaFlota2019[[#This Row],[Especie]],'DATOS TABLA FLOTA'!$A$1:$C$80,3,FALSE)</f>
        <v>35200</v>
      </c>
      <c r="Q200"/>
    </row>
    <row r="201" spans="1:17" x14ac:dyDescent="0.35">
      <c r="A201" s="5">
        <v>43466</v>
      </c>
      <c r="B201" s="2" t="s">
        <v>3053</v>
      </c>
      <c r="C201" s="2" t="s">
        <v>3127</v>
      </c>
      <c r="D201" s="2" t="s">
        <v>3124</v>
      </c>
      <c r="E2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1" t="str">
        <f>_xlfn.XLOOKUP(capturaFlota2019[[#This Row],[Puerto]],'DATOS TABLA FLOTA'!$H$1:$H$21,'DATOS TABLA FLOTA'!$I$1:$I$21)</f>
        <v>San Antonio</v>
      </c>
      <c r="G201" s="3">
        <f>_xlfn.XLOOKUP(capturaFlota2019[[#This Row],[Departamento]],'DATOS TABLA FLOTA'!$O$2:$O$21,'DATOS TABLA FLOTA'!$P$2:$P$21)</f>
        <v>62077</v>
      </c>
      <c r="H201" s="1">
        <v>-40725698</v>
      </c>
      <c r="I201" s="1">
        <f>_xlfn.XLOOKUP(capturaFlota2019[[#This Row],[Latitud]],'DATOS TABLA FLOTA'!$Q$2:$Q$21,'DATOS TABLA FLOTA'!$R$2:$R$21)</f>
        <v>-64934194</v>
      </c>
      <c r="J201" s="2" t="s">
        <v>3114</v>
      </c>
      <c r="K201" t="str">
        <f>VLOOKUP(capturaFlota2019[[#This Row],[Especie]],'DATOS TABLA FLOTA'!$K$1:$M$113,2,FALSE)</f>
        <v>Peces</v>
      </c>
      <c r="L201" t="str">
        <f>_xlfn.XLOOKUP(capturaFlota2019[[#This Row],[Especie]],'DATOS TABLA FLOTA'!$K$1:$K$113,'DATOS TABLA FLOTA'!$M$1:$M$113)</f>
        <v>otras especies</v>
      </c>
      <c r="M201" s="3">
        <v>45</v>
      </c>
      <c r="N201" s="4">
        <f>VLOOKUP(capturaFlota2019[[#This Row],[Especie]],'DATOS TABLA FLOTA'!$A$1:$B$80,2,FALSE)</f>
        <v>1500</v>
      </c>
      <c r="O201" s="4">
        <f>VLOOKUP(capturaFlota2019[[#This Row],[Especie]],'DATOS TABLA FLOTA'!$A$1:$C$80,3,FALSE)</f>
        <v>24000</v>
      </c>
      <c r="Q201"/>
    </row>
    <row r="202" spans="1:17" x14ac:dyDescent="0.35">
      <c r="A202" s="5">
        <v>43497</v>
      </c>
      <c r="B202" s="2" t="s">
        <v>3041</v>
      </c>
      <c r="C202" s="2" t="s">
        <v>3123</v>
      </c>
      <c r="D202" s="2" t="s">
        <v>3124</v>
      </c>
      <c r="E2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2" t="str">
        <f>_xlfn.XLOOKUP(capturaFlota2019[[#This Row],[Puerto]],'DATOS TABLA FLOTA'!$H$1:$H$21,'DATOS TABLA FLOTA'!$I$1:$I$21)</f>
        <v>San Antonio</v>
      </c>
      <c r="G202" s="3">
        <f>_xlfn.XLOOKUP(capturaFlota2019[[#This Row],[Departamento]],'DATOS TABLA FLOTA'!$O$2:$O$21,'DATOS TABLA FLOTA'!$P$2:$P$21)</f>
        <v>62077</v>
      </c>
      <c r="H202" s="1">
        <v>-4079875</v>
      </c>
      <c r="I202" s="1">
        <f>_xlfn.XLOOKUP(capturaFlota2019[[#This Row],[Latitud]],'DATOS TABLA FLOTA'!$Q$2:$Q$21,'DATOS TABLA FLOTA'!$R$2:$R$21)</f>
        <v>-64883536</v>
      </c>
      <c r="J202" s="2" t="s">
        <v>3060</v>
      </c>
      <c r="K202" t="str">
        <f>VLOOKUP(capturaFlota2019[[#This Row],[Especie]],'DATOS TABLA FLOTA'!$K$1:$M$113,2,FALSE)</f>
        <v>Peces</v>
      </c>
      <c r="L202" t="str">
        <f>_xlfn.XLOOKUP(capturaFlota2019[[#This Row],[Especie]],'DATOS TABLA FLOTA'!$K$1:$K$113,'DATOS TABLA FLOTA'!$M$1:$M$113)</f>
        <v>otras especies</v>
      </c>
      <c r="M202" s="3">
        <v>45</v>
      </c>
      <c r="N202" s="4">
        <f>VLOOKUP(capturaFlota2019[[#This Row],[Especie]],'DATOS TABLA FLOTA'!$A$1:$B$80,2,FALSE)</f>
        <v>2910</v>
      </c>
      <c r="O202" s="4">
        <f>VLOOKUP(capturaFlota2019[[#This Row],[Especie]],'DATOS TABLA FLOTA'!$A$1:$C$80,3,FALSE)</f>
        <v>46560</v>
      </c>
      <c r="Q202"/>
    </row>
    <row r="203" spans="1:17" x14ac:dyDescent="0.35">
      <c r="A203" s="5">
        <v>43525</v>
      </c>
      <c r="B203" s="2" t="s">
        <v>3059</v>
      </c>
      <c r="C203" s="2" t="s">
        <v>3068</v>
      </c>
      <c r="D203" s="2" t="s">
        <v>3043</v>
      </c>
      <c r="E2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" t="str">
        <f>_xlfn.XLOOKUP(capturaFlota2019[[#This Row],[Puerto]],'DATOS TABLA FLOTA'!$H$1:$H$21,'DATOS TABLA FLOTA'!$I$1:$I$21)</f>
        <v>General Pueyrredon</v>
      </c>
      <c r="G203" s="3">
        <f>_xlfn.XLOOKUP(capturaFlota2019[[#This Row],[Departamento]],'DATOS TABLA FLOTA'!$O$2:$O$21,'DATOS TABLA FLOTA'!$P$2:$P$21)</f>
        <v>6357</v>
      </c>
      <c r="H203" s="1">
        <v>-3804915</v>
      </c>
      <c r="I203" s="1">
        <f>_xlfn.XLOOKUP(capturaFlota2019[[#This Row],[Latitud]],'DATOS TABLA FLOTA'!$Q$2:$Q$21,'DATOS TABLA FLOTA'!$R$2:$R$21)</f>
        <v>-57536848</v>
      </c>
      <c r="J203" s="2" t="s">
        <v>3087</v>
      </c>
      <c r="K203" t="str">
        <f>VLOOKUP(capturaFlota2019[[#This Row],[Especie]],'DATOS TABLA FLOTA'!$K$1:$M$113,2,FALSE)</f>
        <v>Peces</v>
      </c>
      <c r="L203" t="str">
        <f>_xlfn.XLOOKUP(capturaFlota2019[[#This Row],[Especie]],'DATOS TABLA FLOTA'!$K$1:$K$113,'DATOS TABLA FLOTA'!$M$1:$M$113)</f>
        <v>otras especies</v>
      </c>
      <c r="M203" s="3">
        <v>45</v>
      </c>
      <c r="N203" s="4">
        <f>VLOOKUP(capturaFlota2019[[#This Row],[Especie]],'DATOS TABLA FLOTA'!$A$1:$B$80,2,FALSE)</f>
        <v>2500</v>
      </c>
      <c r="O203" s="4">
        <f>VLOOKUP(capturaFlota2019[[#This Row],[Especie]],'DATOS TABLA FLOTA'!$A$1:$C$80,3,FALSE)</f>
        <v>40000</v>
      </c>
      <c r="Q203"/>
    </row>
    <row r="204" spans="1:17" x14ac:dyDescent="0.35">
      <c r="A204" s="5">
        <v>43586</v>
      </c>
      <c r="B204" s="2" t="s">
        <v>3041</v>
      </c>
      <c r="C204" s="2" t="s">
        <v>3111</v>
      </c>
      <c r="D204" s="2" t="s">
        <v>3043</v>
      </c>
      <c r="E2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" t="str">
        <f>_xlfn.XLOOKUP(capturaFlota2019[[#This Row],[Puerto]],'DATOS TABLA FLOTA'!$H$1:$H$21,'DATOS TABLA FLOTA'!$I$1:$I$21)</f>
        <v>sin especificar</v>
      </c>
      <c r="G204" s="3">
        <f>_xlfn.XLOOKUP(capturaFlota2019[[#This Row],[Departamento]],'DATOS TABLA FLOTA'!$O$2:$O$21,'DATOS TABLA FLOTA'!$P$2:$P$21)</f>
        <v>6999</v>
      </c>
      <c r="I204" s="1">
        <f>_xlfn.XLOOKUP(capturaFlota2019[[#This Row],[Latitud]],'DATOS TABLA FLOTA'!$Q$2:$Q$21,'DATOS TABLA FLOTA'!$R$2:$R$21)</f>
        <v>0</v>
      </c>
      <c r="J204" s="2" t="s">
        <v>3091</v>
      </c>
      <c r="K204" t="str">
        <f>VLOOKUP(capturaFlota2019[[#This Row],[Especie]],'DATOS TABLA FLOTA'!$K$1:$M$113,2,FALSE)</f>
        <v>Peces</v>
      </c>
      <c r="L204" t="str">
        <f>_xlfn.XLOOKUP(capturaFlota2019[[#This Row],[Especie]],'DATOS TABLA FLOTA'!$K$1:$K$113,'DATOS TABLA FLOTA'!$M$1:$M$113)</f>
        <v>Variado costero</v>
      </c>
      <c r="M204" s="3">
        <v>45</v>
      </c>
      <c r="N204" s="4">
        <f>VLOOKUP(capturaFlota2019[[#This Row],[Especie]],'DATOS TABLA FLOTA'!$A$1:$B$80,2,FALSE)</f>
        <v>2300</v>
      </c>
      <c r="O204" s="4">
        <f>VLOOKUP(capturaFlota2019[[#This Row],[Especie]],'DATOS TABLA FLOTA'!$A$1:$C$80,3,FALSE)</f>
        <v>36800</v>
      </c>
      <c r="Q204"/>
    </row>
    <row r="205" spans="1:17" x14ac:dyDescent="0.35">
      <c r="A205" s="5">
        <v>43586</v>
      </c>
      <c r="B205" s="2" t="s">
        <v>3041</v>
      </c>
      <c r="C205" s="2" t="s">
        <v>3107</v>
      </c>
      <c r="D205" s="2" t="s">
        <v>3043</v>
      </c>
      <c r="E2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" t="str">
        <f>_xlfn.XLOOKUP(capturaFlota2019[[#This Row],[Puerto]],'DATOS TABLA FLOTA'!$H$1:$H$21,'DATOS TABLA FLOTA'!$I$1:$I$21)</f>
        <v>Necochea</v>
      </c>
      <c r="G205" s="3">
        <f>_xlfn.XLOOKUP(capturaFlota2019[[#This Row],[Departamento]],'DATOS TABLA FLOTA'!$O$2:$O$21,'DATOS TABLA FLOTA'!$P$2:$P$21)</f>
        <v>6581</v>
      </c>
      <c r="H205" s="1">
        <v>-38576184</v>
      </c>
      <c r="I205" s="1">
        <f>_xlfn.XLOOKUP(capturaFlota2019[[#This Row],[Latitud]],'DATOS TABLA FLOTA'!$Q$2:$Q$21,'DATOS TABLA FLOTA'!$R$2:$R$21)</f>
        <v>-58701949</v>
      </c>
      <c r="J205" s="2" t="s">
        <v>3099</v>
      </c>
      <c r="K205" t="str">
        <f>VLOOKUP(capturaFlota2019[[#This Row],[Especie]],'DATOS TABLA FLOTA'!$K$1:$M$113,2,FALSE)</f>
        <v>Peces</v>
      </c>
      <c r="L205" t="str">
        <f>_xlfn.XLOOKUP(capturaFlota2019[[#This Row],[Especie]],'DATOS TABLA FLOTA'!$K$1:$K$113,'DATOS TABLA FLOTA'!$M$1:$M$113)</f>
        <v>otras especies</v>
      </c>
      <c r="M205" s="3">
        <v>47</v>
      </c>
      <c r="N205" s="4">
        <f>VLOOKUP(capturaFlota2019[[#This Row],[Especie]],'DATOS TABLA FLOTA'!$A$1:$B$80,2,FALSE)</f>
        <v>2100</v>
      </c>
      <c r="O205" s="4">
        <f>VLOOKUP(capturaFlota2019[[#This Row],[Especie]],'DATOS TABLA FLOTA'!$A$1:$C$80,3,FALSE)</f>
        <v>33600</v>
      </c>
      <c r="Q205"/>
    </row>
    <row r="206" spans="1:17" x14ac:dyDescent="0.35">
      <c r="A206" s="5">
        <v>43466</v>
      </c>
      <c r="B206" s="2" t="s">
        <v>3067</v>
      </c>
      <c r="C206" s="2" t="s">
        <v>3117</v>
      </c>
      <c r="D206" s="2" t="s">
        <v>3062</v>
      </c>
      <c r="E2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6" t="str">
        <f>_xlfn.XLOOKUP(capturaFlota2019[[#This Row],[Puerto]],'DATOS TABLA FLOTA'!$H$1:$H$21,'DATOS TABLA FLOTA'!$I$1:$I$21)</f>
        <v>Biedma</v>
      </c>
      <c r="G206" s="3">
        <f>_xlfn.XLOOKUP(capturaFlota2019[[#This Row],[Departamento]],'DATOS TABLA FLOTA'!$O$2:$O$21,'DATOS TABLA FLOTA'!$P$2:$P$21)</f>
        <v>26007</v>
      </c>
      <c r="H206" s="1">
        <v>-42723398</v>
      </c>
      <c r="I206" s="1">
        <f>_xlfn.XLOOKUP(capturaFlota2019[[#This Row],[Latitud]],'DATOS TABLA FLOTA'!$Q$2:$Q$21,'DATOS TABLA FLOTA'!$R$2:$R$21)</f>
        <v>-6503362</v>
      </c>
      <c r="J206" s="2" t="s">
        <v>3055</v>
      </c>
      <c r="K206" t="str">
        <f>VLOOKUP(capturaFlota2019[[#This Row],[Especie]],'DATOS TABLA FLOTA'!$K$1:$M$113,2,FALSE)</f>
        <v>Peces</v>
      </c>
      <c r="L206" t="str">
        <f>_xlfn.XLOOKUP(capturaFlota2019[[#This Row],[Especie]],'DATOS TABLA FLOTA'!$K$1:$K$113,'DATOS TABLA FLOTA'!$M$1:$M$113)</f>
        <v>Merluza hubbsi S41</v>
      </c>
      <c r="M206" s="3">
        <v>50</v>
      </c>
      <c r="N206" s="4">
        <f>VLOOKUP(capturaFlota2019[[#This Row],[Especie]],'DATOS TABLA FLOTA'!$A$1:$B$80,2,FALSE)</f>
        <v>2300</v>
      </c>
      <c r="O206" s="4">
        <f>VLOOKUP(capturaFlota2019[[#This Row],[Especie]],'DATOS TABLA FLOTA'!$A$1:$C$80,3,FALSE)</f>
        <v>36800</v>
      </c>
      <c r="Q206"/>
    </row>
    <row r="207" spans="1:17" x14ac:dyDescent="0.35">
      <c r="A207" s="5">
        <v>43586</v>
      </c>
      <c r="B207" s="2" t="s">
        <v>3067</v>
      </c>
      <c r="C207" s="2" t="s">
        <v>3068</v>
      </c>
      <c r="D207" s="2" t="s">
        <v>3043</v>
      </c>
      <c r="E2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" t="str">
        <f>_xlfn.XLOOKUP(capturaFlota2019[[#This Row],[Puerto]],'DATOS TABLA FLOTA'!$H$1:$H$21,'DATOS TABLA FLOTA'!$I$1:$I$21)</f>
        <v>General Pueyrredon</v>
      </c>
      <c r="G207" s="3">
        <f>_xlfn.XLOOKUP(capturaFlota2019[[#This Row],[Departamento]],'DATOS TABLA FLOTA'!$O$2:$O$21,'DATOS TABLA FLOTA'!$P$2:$P$21)</f>
        <v>6357</v>
      </c>
      <c r="H207" s="1">
        <v>-3804915</v>
      </c>
      <c r="I207" s="1">
        <f>_xlfn.XLOOKUP(capturaFlota2019[[#This Row],[Latitud]],'DATOS TABLA FLOTA'!$Q$2:$Q$21,'DATOS TABLA FLOTA'!$R$2:$R$21)</f>
        <v>-57536848</v>
      </c>
      <c r="J207" s="2" t="s">
        <v>3065</v>
      </c>
      <c r="K207" t="str">
        <f>VLOOKUP(capturaFlota2019[[#This Row],[Especie]],'DATOS TABLA FLOTA'!$K$1:$M$113,2,FALSE)</f>
        <v>Peces</v>
      </c>
      <c r="L207" t="str">
        <f>_xlfn.XLOOKUP(capturaFlota2019[[#This Row],[Especie]],'DATOS TABLA FLOTA'!$K$1:$K$113,'DATOS TABLA FLOTA'!$M$1:$M$113)</f>
        <v>Abadejo</v>
      </c>
      <c r="M207" s="3">
        <v>50</v>
      </c>
      <c r="N207" s="4">
        <f>VLOOKUP(capturaFlota2019[[#This Row],[Especie]],'DATOS TABLA FLOTA'!$A$1:$B$80,2,FALSE)</f>
        <v>2000</v>
      </c>
      <c r="O207" s="4">
        <f>VLOOKUP(capturaFlota2019[[#This Row],[Especie]],'DATOS TABLA FLOTA'!$A$1:$C$80,3,FALSE)</f>
        <v>32000</v>
      </c>
      <c r="Q207"/>
    </row>
    <row r="208" spans="1:17" x14ac:dyDescent="0.35">
      <c r="A208" s="5">
        <v>43586</v>
      </c>
      <c r="B208" s="2" t="s">
        <v>3147</v>
      </c>
      <c r="C208" s="2" t="s">
        <v>3068</v>
      </c>
      <c r="D208" s="2" t="s">
        <v>3043</v>
      </c>
      <c r="E2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" t="str">
        <f>_xlfn.XLOOKUP(capturaFlota2019[[#This Row],[Puerto]],'DATOS TABLA FLOTA'!$H$1:$H$21,'DATOS TABLA FLOTA'!$I$1:$I$21)</f>
        <v>General Pueyrredon</v>
      </c>
      <c r="G208" s="3">
        <f>_xlfn.XLOOKUP(capturaFlota2019[[#This Row],[Departamento]],'DATOS TABLA FLOTA'!$O$2:$O$21,'DATOS TABLA FLOTA'!$P$2:$P$21)</f>
        <v>6357</v>
      </c>
      <c r="H208" s="1">
        <v>-3804915</v>
      </c>
      <c r="I208" s="1">
        <f>_xlfn.XLOOKUP(capturaFlota2019[[#This Row],[Latitud]],'DATOS TABLA FLOTA'!$Q$2:$Q$21,'DATOS TABLA FLOTA'!$R$2:$R$21)</f>
        <v>-57536848</v>
      </c>
      <c r="J208" s="2" t="s">
        <v>3101</v>
      </c>
      <c r="K208" t="str">
        <f>VLOOKUP(capturaFlota2019[[#This Row],[Especie]],'DATOS TABLA FLOTA'!$K$1:$M$113,2,FALSE)</f>
        <v>Crustáceos</v>
      </c>
      <c r="L208" t="str">
        <f>_xlfn.XLOOKUP(capturaFlota2019[[#This Row],[Especie]],'DATOS TABLA FLOTA'!$K$1:$K$113,'DATOS TABLA FLOTA'!$M$1:$M$113)</f>
        <v>Langostino</v>
      </c>
      <c r="M208" s="3">
        <v>50</v>
      </c>
      <c r="N208" s="4">
        <f>VLOOKUP(capturaFlota2019[[#This Row],[Especie]],'DATOS TABLA FLOTA'!$A$1:$B$80,2,FALSE)</f>
        <v>3000</v>
      </c>
      <c r="O208" s="4">
        <f>VLOOKUP(capturaFlota2019[[#This Row],[Especie]],'DATOS TABLA FLOTA'!$A$1:$C$80,3,FALSE)</f>
        <v>48000</v>
      </c>
      <c r="Q208"/>
    </row>
    <row r="209" spans="1:17" x14ac:dyDescent="0.35">
      <c r="A209" s="5">
        <v>43586</v>
      </c>
      <c r="B209" s="2" t="s">
        <v>3147</v>
      </c>
      <c r="C209" s="2" t="s">
        <v>3068</v>
      </c>
      <c r="D209" s="2" t="s">
        <v>3043</v>
      </c>
      <c r="E2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" t="str">
        <f>_xlfn.XLOOKUP(capturaFlota2019[[#This Row],[Puerto]],'DATOS TABLA FLOTA'!$H$1:$H$21,'DATOS TABLA FLOTA'!$I$1:$I$21)</f>
        <v>General Pueyrredon</v>
      </c>
      <c r="G209" s="3">
        <f>_xlfn.XLOOKUP(capturaFlota2019[[#This Row],[Departamento]],'DATOS TABLA FLOTA'!$O$2:$O$21,'DATOS TABLA FLOTA'!$P$2:$P$21)</f>
        <v>6357</v>
      </c>
      <c r="H209" s="1">
        <v>-3804915</v>
      </c>
      <c r="I209" s="1">
        <f>_xlfn.XLOOKUP(capturaFlota2019[[#This Row],[Latitud]],'DATOS TABLA FLOTA'!$Q$2:$Q$21,'DATOS TABLA FLOTA'!$R$2:$R$21)</f>
        <v>-57536848</v>
      </c>
      <c r="J209" s="2" t="s">
        <v>3055</v>
      </c>
      <c r="K209" t="str">
        <f>VLOOKUP(capturaFlota2019[[#This Row],[Especie]],'DATOS TABLA FLOTA'!$K$1:$M$113,2,FALSE)</f>
        <v>Peces</v>
      </c>
      <c r="L209" t="str">
        <f>_xlfn.XLOOKUP(capturaFlota2019[[#This Row],[Especie]],'DATOS TABLA FLOTA'!$K$1:$K$113,'DATOS TABLA FLOTA'!$M$1:$M$113)</f>
        <v>Merluza hubbsi S41</v>
      </c>
      <c r="M209" s="3">
        <v>50</v>
      </c>
      <c r="N209" s="4">
        <f>VLOOKUP(capturaFlota2019[[#This Row],[Especie]],'DATOS TABLA FLOTA'!$A$1:$B$80,2,FALSE)</f>
        <v>2300</v>
      </c>
      <c r="O209" s="4">
        <f>VLOOKUP(capturaFlota2019[[#This Row],[Especie]],'DATOS TABLA FLOTA'!$A$1:$C$80,3,FALSE)</f>
        <v>36800</v>
      </c>
      <c r="Q209"/>
    </row>
    <row r="210" spans="1:17" x14ac:dyDescent="0.35">
      <c r="A210" s="5">
        <v>43586</v>
      </c>
      <c r="B210" s="2" t="s">
        <v>3041</v>
      </c>
      <c r="C210" s="2" t="s">
        <v>3107</v>
      </c>
      <c r="D210" s="2" t="s">
        <v>3043</v>
      </c>
      <c r="E2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" t="str">
        <f>_xlfn.XLOOKUP(capturaFlota2019[[#This Row],[Puerto]],'DATOS TABLA FLOTA'!$H$1:$H$21,'DATOS TABLA FLOTA'!$I$1:$I$21)</f>
        <v>Necochea</v>
      </c>
      <c r="G210" s="3">
        <f>_xlfn.XLOOKUP(capturaFlota2019[[#This Row],[Departamento]],'DATOS TABLA FLOTA'!$O$2:$O$21,'DATOS TABLA FLOTA'!$P$2:$P$21)</f>
        <v>6581</v>
      </c>
      <c r="H210" s="1">
        <v>-38576184</v>
      </c>
      <c r="I210" s="1">
        <f>_xlfn.XLOOKUP(capturaFlota2019[[#This Row],[Latitud]],'DATOS TABLA FLOTA'!$Q$2:$Q$21,'DATOS TABLA FLOTA'!$R$2:$R$21)</f>
        <v>-58701949</v>
      </c>
      <c r="J210" s="2" t="s">
        <v>3087</v>
      </c>
      <c r="K210" t="str">
        <f>VLOOKUP(capturaFlota2019[[#This Row],[Especie]],'DATOS TABLA FLOTA'!$K$1:$M$113,2,FALSE)</f>
        <v>Peces</v>
      </c>
      <c r="L210" t="str">
        <f>_xlfn.XLOOKUP(capturaFlota2019[[#This Row],[Especie]],'DATOS TABLA FLOTA'!$K$1:$K$113,'DATOS TABLA FLOTA'!$M$1:$M$113)</f>
        <v>otras especies</v>
      </c>
      <c r="M210" s="3">
        <v>50</v>
      </c>
      <c r="N210" s="4">
        <f>VLOOKUP(capturaFlota2019[[#This Row],[Especie]],'DATOS TABLA FLOTA'!$A$1:$B$80,2,FALSE)</f>
        <v>2500</v>
      </c>
      <c r="O210" s="4">
        <f>VLOOKUP(capturaFlota2019[[#This Row],[Especie]],'DATOS TABLA FLOTA'!$A$1:$C$80,3,FALSE)</f>
        <v>40000</v>
      </c>
      <c r="Q210"/>
    </row>
    <row r="211" spans="1:17" x14ac:dyDescent="0.35">
      <c r="A211" s="5">
        <v>43586</v>
      </c>
      <c r="B211" s="2" t="s">
        <v>3041</v>
      </c>
      <c r="C211" s="2" t="s">
        <v>3107</v>
      </c>
      <c r="D211" s="2" t="s">
        <v>3043</v>
      </c>
      <c r="E2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" t="str">
        <f>_xlfn.XLOOKUP(capturaFlota2019[[#This Row],[Puerto]],'DATOS TABLA FLOTA'!$H$1:$H$21,'DATOS TABLA FLOTA'!$I$1:$I$21)</f>
        <v>Necochea</v>
      </c>
      <c r="G211" s="3">
        <f>_xlfn.XLOOKUP(capturaFlota2019[[#This Row],[Departamento]],'DATOS TABLA FLOTA'!$O$2:$O$21,'DATOS TABLA FLOTA'!$P$2:$P$21)</f>
        <v>6581</v>
      </c>
      <c r="H211" s="1">
        <v>-38576184</v>
      </c>
      <c r="I211" s="1">
        <f>_xlfn.XLOOKUP(capturaFlota2019[[#This Row],[Latitud]],'DATOS TABLA FLOTA'!$Q$2:$Q$21,'DATOS TABLA FLOTA'!$R$2:$R$21)</f>
        <v>-58701949</v>
      </c>
      <c r="J211" s="2" t="s">
        <v>3097</v>
      </c>
      <c r="K211" t="str">
        <f>VLOOKUP(capturaFlota2019[[#This Row],[Especie]],'DATOS TABLA FLOTA'!$K$1:$M$113,2,FALSE)</f>
        <v>Peces</v>
      </c>
      <c r="L211" t="str">
        <f>_xlfn.XLOOKUP(capturaFlota2019[[#This Row],[Especie]],'DATOS TABLA FLOTA'!$K$1:$K$113,'DATOS TABLA FLOTA'!$M$1:$M$113)</f>
        <v>otras especies</v>
      </c>
      <c r="M211" s="3">
        <v>50</v>
      </c>
      <c r="N211" s="4">
        <f>VLOOKUP(capturaFlota2019[[#This Row],[Especie]],'DATOS TABLA FLOTA'!$A$1:$B$80,2,FALSE)</f>
        <v>3980</v>
      </c>
      <c r="O211" s="4">
        <f>VLOOKUP(capturaFlota2019[[#This Row],[Especie]],'DATOS TABLA FLOTA'!$A$1:$C$80,3,FALSE)</f>
        <v>63680</v>
      </c>
      <c r="Q211"/>
    </row>
    <row r="212" spans="1:17" x14ac:dyDescent="0.35">
      <c r="A212" s="5">
        <v>43617</v>
      </c>
      <c r="B212" s="2" t="s">
        <v>3041</v>
      </c>
      <c r="C212" s="2" t="s">
        <v>3150</v>
      </c>
      <c r="D212" s="2" t="s">
        <v>3043</v>
      </c>
      <c r="E2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" t="str">
        <f>_xlfn.XLOOKUP(capturaFlota2019[[#This Row],[Puerto]],'DATOS TABLA FLOTA'!$H$1:$H$21,'DATOS TABLA FLOTA'!$I$1:$I$21)</f>
        <v>General Lavalle</v>
      </c>
      <c r="G212" s="3">
        <f>_xlfn.XLOOKUP(capturaFlota2019[[#This Row],[Departamento]],'DATOS TABLA FLOTA'!$O$2:$O$21,'DATOS TABLA FLOTA'!$P$2:$P$21)</f>
        <v>6336</v>
      </c>
      <c r="H212" s="1">
        <v>-36398453</v>
      </c>
      <c r="I212" s="1">
        <f>_xlfn.XLOOKUP(capturaFlota2019[[#This Row],[Latitud]],'DATOS TABLA FLOTA'!$Q$2:$Q$21,'DATOS TABLA FLOTA'!$R$2:$R$21)</f>
        <v>-56946467</v>
      </c>
      <c r="J212" s="2" t="s">
        <v>3088</v>
      </c>
      <c r="K212" t="str">
        <f>VLOOKUP(capturaFlota2019[[#This Row],[Especie]],'DATOS TABLA FLOTA'!$K$1:$M$113,2,FALSE)</f>
        <v>Peces</v>
      </c>
      <c r="L212" t="str">
        <f>_xlfn.XLOOKUP(capturaFlota2019[[#This Row],[Especie]],'DATOS TABLA FLOTA'!$K$1:$K$113,'DATOS TABLA FLOTA'!$M$1:$M$113)</f>
        <v>Variado costero</v>
      </c>
      <c r="M212" s="3">
        <v>50</v>
      </c>
      <c r="N212" s="4">
        <f>VLOOKUP(capturaFlota2019[[#This Row],[Especie]],'DATOS TABLA FLOTA'!$A$1:$B$80,2,FALSE)</f>
        <v>2500</v>
      </c>
      <c r="O212" s="4">
        <f>VLOOKUP(capturaFlota2019[[#This Row],[Especie]],'DATOS TABLA FLOTA'!$A$1:$C$80,3,FALSE)</f>
        <v>40000</v>
      </c>
      <c r="Q212"/>
    </row>
    <row r="213" spans="1:17" x14ac:dyDescent="0.35">
      <c r="A213" s="5">
        <v>43617</v>
      </c>
      <c r="B213" s="2" t="s">
        <v>3053</v>
      </c>
      <c r="C213" s="2" t="s">
        <v>3111</v>
      </c>
      <c r="D213" s="2" t="s">
        <v>3043</v>
      </c>
      <c r="E2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" t="str">
        <f>_xlfn.XLOOKUP(capturaFlota2019[[#This Row],[Puerto]],'DATOS TABLA FLOTA'!$H$1:$H$21,'DATOS TABLA FLOTA'!$I$1:$I$21)</f>
        <v>sin especificar</v>
      </c>
      <c r="G213" s="3">
        <f>_xlfn.XLOOKUP(capturaFlota2019[[#This Row],[Departamento]],'DATOS TABLA FLOTA'!$O$2:$O$21,'DATOS TABLA FLOTA'!$P$2:$P$21)</f>
        <v>6999</v>
      </c>
      <c r="I213" s="1">
        <f>_xlfn.XLOOKUP(capturaFlota2019[[#This Row],[Latitud]],'DATOS TABLA FLOTA'!$Q$2:$Q$21,'DATOS TABLA FLOTA'!$R$2:$R$21)</f>
        <v>0</v>
      </c>
      <c r="J213" s="2" t="s">
        <v>3083</v>
      </c>
      <c r="K213" t="str">
        <f>VLOOKUP(capturaFlota2019[[#This Row],[Especie]],'DATOS TABLA FLOTA'!$K$1:$M$113,2,FALSE)</f>
        <v>Peces</v>
      </c>
      <c r="L213" t="str">
        <f>_xlfn.XLOOKUP(capturaFlota2019[[#This Row],[Especie]],'DATOS TABLA FLOTA'!$K$1:$K$113,'DATOS TABLA FLOTA'!$M$1:$M$113)</f>
        <v>Variado costero</v>
      </c>
      <c r="M213" s="3">
        <v>50</v>
      </c>
      <c r="N213" s="4">
        <f>VLOOKUP(capturaFlota2019[[#This Row],[Especie]],'DATOS TABLA FLOTA'!$A$1:$B$80,2,FALSE)</f>
        <v>2300</v>
      </c>
      <c r="O213" s="4">
        <f>VLOOKUP(capturaFlota2019[[#This Row],[Especie]],'DATOS TABLA FLOTA'!$A$1:$C$80,3,FALSE)</f>
        <v>36800</v>
      </c>
      <c r="Q213"/>
    </row>
    <row r="214" spans="1:17" x14ac:dyDescent="0.35">
      <c r="A214" s="5">
        <v>43647</v>
      </c>
      <c r="B214" s="2" t="s">
        <v>3147</v>
      </c>
      <c r="C214" s="2" t="s">
        <v>3117</v>
      </c>
      <c r="D214" s="2" t="s">
        <v>3062</v>
      </c>
      <c r="E2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4" t="str">
        <f>_xlfn.XLOOKUP(capturaFlota2019[[#This Row],[Puerto]],'DATOS TABLA FLOTA'!$H$1:$H$21,'DATOS TABLA FLOTA'!$I$1:$I$21)</f>
        <v>Biedma</v>
      </c>
      <c r="G214" s="3">
        <f>_xlfn.XLOOKUP(capturaFlota2019[[#This Row],[Departamento]],'DATOS TABLA FLOTA'!$O$2:$O$21,'DATOS TABLA FLOTA'!$P$2:$P$21)</f>
        <v>26007</v>
      </c>
      <c r="H214" s="1">
        <v>-42723398</v>
      </c>
      <c r="I214" s="1">
        <f>_xlfn.XLOOKUP(capturaFlota2019[[#This Row],[Latitud]],'DATOS TABLA FLOTA'!$Q$2:$Q$21,'DATOS TABLA FLOTA'!$R$2:$R$21)</f>
        <v>-6503362</v>
      </c>
      <c r="J214" s="2" t="s">
        <v>3101</v>
      </c>
      <c r="K214" t="str">
        <f>VLOOKUP(capturaFlota2019[[#This Row],[Especie]],'DATOS TABLA FLOTA'!$K$1:$M$113,2,FALSE)</f>
        <v>Crustáceos</v>
      </c>
      <c r="L214" t="str">
        <f>_xlfn.XLOOKUP(capturaFlota2019[[#This Row],[Especie]],'DATOS TABLA FLOTA'!$K$1:$K$113,'DATOS TABLA FLOTA'!$M$1:$M$113)</f>
        <v>Langostino</v>
      </c>
      <c r="M214" s="3">
        <v>50</v>
      </c>
      <c r="N214" s="4">
        <f>VLOOKUP(capturaFlota2019[[#This Row],[Especie]],'DATOS TABLA FLOTA'!$A$1:$B$80,2,FALSE)</f>
        <v>3000</v>
      </c>
      <c r="O214" s="4">
        <f>VLOOKUP(capturaFlota2019[[#This Row],[Especie]],'DATOS TABLA FLOTA'!$A$1:$C$80,3,FALSE)</f>
        <v>48000</v>
      </c>
      <c r="Q214"/>
    </row>
    <row r="215" spans="1:17" x14ac:dyDescent="0.35">
      <c r="A215" s="5">
        <v>43678</v>
      </c>
      <c r="B215" s="2" t="s">
        <v>3147</v>
      </c>
      <c r="C215" s="2" t="s">
        <v>3111</v>
      </c>
      <c r="D215" s="2" t="s">
        <v>3043</v>
      </c>
      <c r="E2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" t="str">
        <f>_xlfn.XLOOKUP(capturaFlota2019[[#This Row],[Puerto]],'DATOS TABLA FLOTA'!$H$1:$H$21,'DATOS TABLA FLOTA'!$I$1:$I$21)</f>
        <v>sin especificar</v>
      </c>
      <c r="G215" s="3">
        <f>_xlfn.XLOOKUP(capturaFlota2019[[#This Row],[Departamento]],'DATOS TABLA FLOTA'!$O$2:$O$21,'DATOS TABLA FLOTA'!$P$2:$P$21)</f>
        <v>6999</v>
      </c>
      <c r="I215" s="1">
        <f>_xlfn.XLOOKUP(capturaFlota2019[[#This Row],[Latitud]],'DATOS TABLA FLOTA'!$Q$2:$Q$21,'DATOS TABLA FLOTA'!$R$2:$R$21)</f>
        <v>0</v>
      </c>
      <c r="J215" s="2" t="s">
        <v>3101</v>
      </c>
      <c r="K215" t="str">
        <f>VLOOKUP(capturaFlota2019[[#This Row],[Especie]],'DATOS TABLA FLOTA'!$K$1:$M$113,2,FALSE)</f>
        <v>Crustáceos</v>
      </c>
      <c r="L215" t="str">
        <f>_xlfn.XLOOKUP(capturaFlota2019[[#This Row],[Especie]],'DATOS TABLA FLOTA'!$K$1:$K$113,'DATOS TABLA FLOTA'!$M$1:$M$113)</f>
        <v>Langostino</v>
      </c>
      <c r="M215" s="3">
        <v>50</v>
      </c>
      <c r="N215" s="4">
        <f>VLOOKUP(capturaFlota2019[[#This Row],[Especie]],'DATOS TABLA FLOTA'!$A$1:$B$80,2,FALSE)</f>
        <v>3000</v>
      </c>
      <c r="O215" s="4">
        <f>VLOOKUP(capturaFlota2019[[#This Row],[Especie]],'DATOS TABLA FLOTA'!$A$1:$C$80,3,FALSE)</f>
        <v>48000</v>
      </c>
      <c r="Q215"/>
    </row>
    <row r="216" spans="1:17" x14ac:dyDescent="0.35">
      <c r="A216" s="5">
        <v>43709</v>
      </c>
      <c r="B216" s="2" t="s">
        <v>3041</v>
      </c>
      <c r="C216" s="2" t="s">
        <v>3123</v>
      </c>
      <c r="D216" s="2" t="s">
        <v>3124</v>
      </c>
      <c r="E2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6" t="str">
        <f>_xlfn.XLOOKUP(capturaFlota2019[[#This Row],[Puerto]],'DATOS TABLA FLOTA'!$H$1:$H$21,'DATOS TABLA FLOTA'!$I$1:$I$21)</f>
        <v>San Antonio</v>
      </c>
      <c r="G216" s="3">
        <f>_xlfn.XLOOKUP(capturaFlota2019[[#This Row],[Departamento]],'DATOS TABLA FLOTA'!$O$2:$O$21,'DATOS TABLA FLOTA'!$P$2:$P$21)</f>
        <v>62077</v>
      </c>
      <c r="H216" s="1">
        <v>-4079875</v>
      </c>
      <c r="I216" s="1">
        <f>_xlfn.XLOOKUP(capturaFlota2019[[#This Row],[Latitud]],'DATOS TABLA FLOTA'!$Q$2:$Q$21,'DATOS TABLA FLOTA'!$R$2:$R$21)</f>
        <v>-64883536</v>
      </c>
      <c r="J216" s="2" t="s">
        <v>3085</v>
      </c>
      <c r="K216" t="str">
        <f>VLOOKUP(capturaFlota2019[[#This Row],[Especie]],'DATOS TABLA FLOTA'!$K$1:$M$113,2,FALSE)</f>
        <v>Peces</v>
      </c>
      <c r="L216" t="str">
        <f>_xlfn.XLOOKUP(capturaFlota2019[[#This Row],[Especie]],'DATOS TABLA FLOTA'!$K$1:$K$113,'DATOS TABLA FLOTA'!$M$1:$M$113)</f>
        <v>otras especies</v>
      </c>
      <c r="M216" s="3">
        <v>50</v>
      </c>
      <c r="N216" s="4">
        <f>VLOOKUP(capturaFlota2019[[#This Row],[Especie]],'DATOS TABLA FLOTA'!$A$1:$B$80,2,FALSE)</f>
        <v>1900</v>
      </c>
      <c r="O216" s="4">
        <f>VLOOKUP(capturaFlota2019[[#This Row],[Especie]],'DATOS TABLA FLOTA'!$A$1:$C$80,3,FALSE)</f>
        <v>30400</v>
      </c>
      <c r="Q216"/>
    </row>
    <row r="217" spans="1:17" x14ac:dyDescent="0.35">
      <c r="A217" s="5">
        <v>43770</v>
      </c>
      <c r="B217" s="2" t="s">
        <v>3053</v>
      </c>
      <c r="C217" s="2" t="s">
        <v>3068</v>
      </c>
      <c r="D217" s="2" t="s">
        <v>3043</v>
      </c>
      <c r="E2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" t="str">
        <f>_xlfn.XLOOKUP(capturaFlota2019[[#This Row],[Puerto]],'DATOS TABLA FLOTA'!$H$1:$H$21,'DATOS TABLA FLOTA'!$I$1:$I$21)</f>
        <v>General Pueyrredon</v>
      </c>
      <c r="G217" s="3">
        <f>_xlfn.XLOOKUP(capturaFlota2019[[#This Row],[Departamento]],'DATOS TABLA FLOTA'!$O$2:$O$21,'DATOS TABLA FLOTA'!$P$2:$P$21)</f>
        <v>6357</v>
      </c>
      <c r="H217" s="1">
        <v>-3804915</v>
      </c>
      <c r="I217" s="1">
        <f>_xlfn.XLOOKUP(capturaFlota2019[[#This Row],[Latitud]],'DATOS TABLA FLOTA'!$Q$2:$Q$21,'DATOS TABLA FLOTA'!$R$2:$R$21)</f>
        <v>-57536848</v>
      </c>
      <c r="J217" s="2" t="s">
        <v>3052</v>
      </c>
      <c r="K217" t="str">
        <f>VLOOKUP(capturaFlota2019[[#This Row],[Especie]],'DATOS TABLA FLOTA'!$K$1:$M$113,2,FALSE)</f>
        <v>Moluscos</v>
      </c>
      <c r="L217" t="str">
        <f>_xlfn.XLOOKUP(capturaFlota2019[[#This Row],[Especie]],'DATOS TABLA FLOTA'!$K$1:$K$113,'DATOS TABLA FLOTA'!$M$1:$M$113)</f>
        <v>Calamar Illex</v>
      </c>
      <c r="M217" s="3">
        <v>50</v>
      </c>
      <c r="N217" s="4">
        <f>VLOOKUP(capturaFlota2019[[#This Row],[Especie]],'DATOS TABLA FLOTA'!$A$1:$B$80,2,FALSE)</f>
        <v>3299</v>
      </c>
      <c r="O217" s="4">
        <f>VLOOKUP(capturaFlota2019[[#This Row],[Especie]],'DATOS TABLA FLOTA'!$A$1:$C$80,3,FALSE)</f>
        <v>52784</v>
      </c>
      <c r="Q217"/>
    </row>
    <row r="218" spans="1:17" x14ac:dyDescent="0.35">
      <c r="A218" s="5">
        <v>43770</v>
      </c>
      <c r="B218" s="2" t="s">
        <v>3147</v>
      </c>
      <c r="C218" s="2" t="s">
        <v>3117</v>
      </c>
      <c r="D218" s="2" t="s">
        <v>3062</v>
      </c>
      <c r="E2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8" t="str">
        <f>_xlfn.XLOOKUP(capturaFlota2019[[#This Row],[Puerto]],'DATOS TABLA FLOTA'!$H$1:$H$21,'DATOS TABLA FLOTA'!$I$1:$I$21)</f>
        <v>Biedma</v>
      </c>
      <c r="G218" s="3">
        <f>_xlfn.XLOOKUP(capturaFlota2019[[#This Row],[Departamento]],'DATOS TABLA FLOTA'!$O$2:$O$21,'DATOS TABLA FLOTA'!$P$2:$P$21)</f>
        <v>26007</v>
      </c>
      <c r="H218" s="1">
        <v>-42723398</v>
      </c>
      <c r="I218" s="1">
        <f>_xlfn.XLOOKUP(capturaFlota2019[[#This Row],[Latitud]],'DATOS TABLA FLOTA'!$Q$2:$Q$21,'DATOS TABLA FLOTA'!$R$2:$R$21)</f>
        <v>-6503362</v>
      </c>
      <c r="J218" s="2" t="s">
        <v>3101</v>
      </c>
      <c r="K218" t="str">
        <f>VLOOKUP(capturaFlota2019[[#This Row],[Especie]],'DATOS TABLA FLOTA'!$K$1:$M$113,2,FALSE)</f>
        <v>Crustáceos</v>
      </c>
      <c r="L218" t="str">
        <f>_xlfn.XLOOKUP(capturaFlota2019[[#This Row],[Especie]],'DATOS TABLA FLOTA'!$K$1:$K$113,'DATOS TABLA FLOTA'!$M$1:$M$113)</f>
        <v>Langostino</v>
      </c>
      <c r="M218" s="3">
        <v>50</v>
      </c>
      <c r="N218" s="4">
        <f>VLOOKUP(capturaFlota2019[[#This Row],[Especie]],'DATOS TABLA FLOTA'!$A$1:$B$80,2,FALSE)</f>
        <v>3000</v>
      </c>
      <c r="O218" s="4">
        <f>VLOOKUP(capturaFlota2019[[#This Row],[Especie]],'DATOS TABLA FLOTA'!$A$1:$C$80,3,FALSE)</f>
        <v>48000</v>
      </c>
      <c r="Q218"/>
    </row>
    <row r="219" spans="1:17" x14ac:dyDescent="0.35">
      <c r="A219" s="5">
        <v>43556</v>
      </c>
      <c r="B219" s="2" t="s">
        <v>3053</v>
      </c>
      <c r="C219" s="2" t="s">
        <v>3150</v>
      </c>
      <c r="D219" s="2" t="s">
        <v>3043</v>
      </c>
      <c r="E2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" t="str">
        <f>_xlfn.XLOOKUP(capturaFlota2019[[#This Row],[Puerto]],'DATOS TABLA FLOTA'!$H$1:$H$21,'DATOS TABLA FLOTA'!$I$1:$I$21)</f>
        <v>General Lavalle</v>
      </c>
      <c r="G219" s="3">
        <f>_xlfn.XLOOKUP(capturaFlota2019[[#This Row],[Departamento]],'DATOS TABLA FLOTA'!$O$2:$O$21,'DATOS TABLA FLOTA'!$P$2:$P$21)</f>
        <v>6336</v>
      </c>
      <c r="H219" s="1">
        <v>-36398453</v>
      </c>
      <c r="I219" s="1">
        <f>_xlfn.XLOOKUP(capturaFlota2019[[#This Row],[Latitud]],'DATOS TABLA FLOTA'!$Q$2:$Q$21,'DATOS TABLA FLOTA'!$R$2:$R$21)</f>
        <v>-56946467</v>
      </c>
      <c r="J219" s="2" t="s">
        <v>3106</v>
      </c>
      <c r="K219" t="str">
        <f>VLOOKUP(capturaFlota2019[[#This Row],[Especie]],'DATOS TABLA FLOTA'!$K$1:$M$113,2,FALSE)</f>
        <v>Peces</v>
      </c>
      <c r="L219" t="str">
        <f>_xlfn.XLOOKUP(capturaFlota2019[[#This Row],[Especie]],'DATOS TABLA FLOTA'!$K$1:$K$113,'DATOS TABLA FLOTA'!$M$1:$M$113)</f>
        <v>otras especies</v>
      </c>
      <c r="M219" s="3">
        <v>51</v>
      </c>
      <c r="N219" s="4">
        <f>VLOOKUP(capturaFlota2019[[#This Row],[Especie]],'DATOS TABLA FLOTA'!$A$1:$B$80,2,FALSE)</f>
        <v>3500</v>
      </c>
      <c r="O219" s="4">
        <f>VLOOKUP(capturaFlota2019[[#This Row],[Especie]],'DATOS TABLA FLOTA'!$A$1:$C$80,3,FALSE)</f>
        <v>56000</v>
      </c>
      <c r="Q219"/>
    </row>
    <row r="220" spans="1:17" x14ac:dyDescent="0.35">
      <c r="A220" s="5">
        <v>43770</v>
      </c>
      <c r="B220" s="2" t="s">
        <v>3059</v>
      </c>
      <c r="C220" s="2" t="s">
        <v>3068</v>
      </c>
      <c r="D220" s="2" t="s">
        <v>3043</v>
      </c>
      <c r="E2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" t="str">
        <f>_xlfn.XLOOKUP(capturaFlota2019[[#This Row],[Puerto]],'DATOS TABLA FLOTA'!$H$1:$H$21,'DATOS TABLA FLOTA'!$I$1:$I$21)</f>
        <v>General Pueyrredon</v>
      </c>
      <c r="G220" s="3">
        <f>_xlfn.XLOOKUP(capturaFlota2019[[#This Row],[Departamento]],'DATOS TABLA FLOTA'!$O$2:$O$21,'DATOS TABLA FLOTA'!$P$2:$P$21)</f>
        <v>6357</v>
      </c>
      <c r="H220" s="1">
        <v>-3804915</v>
      </c>
      <c r="I220" s="1">
        <f>_xlfn.XLOOKUP(capturaFlota2019[[#This Row],[Latitud]],'DATOS TABLA FLOTA'!$Q$2:$Q$21,'DATOS TABLA FLOTA'!$R$2:$R$21)</f>
        <v>-57536848</v>
      </c>
      <c r="J220" s="2" t="s">
        <v>3074</v>
      </c>
      <c r="K220" t="str">
        <f>VLOOKUP(capturaFlota2019[[#This Row],[Especie]],'DATOS TABLA FLOTA'!$K$1:$M$113,2,FALSE)</f>
        <v>Peces</v>
      </c>
      <c r="L220" t="str">
        <f>_xlfn.XLOOKUP(capturaFlota2019[[#This Row],[Especie]],'DATOS TABLA FLOTA'!$K$1:$K$113,'DATOS TABLA FLOTA'!$M$1:$M$113)</f>
        <v>Variado costero</v>
      </c>
      <c r="M220" s="3">
        <v>52</v>
      </c>
      <c r="N220" s="4">
        <f>VLOOKUP(capturaFlota2019[[#This Row],[Especie]],'DATOS TABLA FLOTA'!$A$1:$B$80,2,FALSE)</f>
        <v>1800</v>
      </c>
      <c r="O220" s="4">
        <f>VLOOKUP(capturaFlota2019[[#This Row],[Especie]],'DATOS TABLA FLOTA'!$A$1:$C$80,3,FALSE)</f>
        <v>28800</v>
      </c>
      <c r="Q220"/>
    </row>
    <row r="221" spans="1:17" x14ac:dyDescent="0.35">
      <c r="A221" s="5">
        <v>43466</v>
      </c>
      <c r="B221" s="2" t="s">
        <v>3053</v>
      </c>
      <c r="C221" s="2" t="s">
        <v>3127</v>
      </c>
      <c r="D221" s="2" t="s">
        <v>3124</v>
      </c>
      <c r="E2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1" t="str">
        <f>_xlfn.XLOOKUP(capturaFlota2019[[#This Row],[Puerto]],'DATOS TABLA FLOTA'!$H$1:$H$21,'DATOS TABLA FLOTA'!$I$1:$I$21)</f>
        <v>San Antonio</v>
      </c>
      <c r="G221" s="3">
        <f>_xlfn.XLOOKUP(capturaFlota2019[[#This Row],[Departamento]],'DATOS TABLA FLOTA'!$O$2:$O$21,'DATOS TABLA FLOTA'!$P$2:$P$21)</f>
        <v>62077</v>
      </c>
      <c r="H221" s="1">
        <v>-40725698</v>
      </c>
      <c r="I221" s="1">
        <f>_xlfn.XLOOKUP(capturaFlota2019[[#This Row],[Latitud]],'DATOS TABLA FLOTA'!$Q$2:$Q$21,'DATOS TABLA FLOTA'!$R$2:$R$21)</f>
        <v>-64934194</v>
      </c>
      <c r="J221" s="2" t="s">
        <v>3085</v>
      </c>
      <c r="K221" t="str">
        <f>VLOOKUP(capturaFlota2019[[#This Row],[Especie]],'DATOS TABLA FLOTA'!$K$1:$M$113,2,FALSE)</f>
        <v>Peces</v>
      </c>
      <c r="L221" t="str">
        <f>_xlfn.XLOOKUP(capturaFlota2019[[#This Row],[Especie]],'DATOS TABLA FLOTA'!$K$1:$K$113,'DATOS TABLA FLOTA'!$M$1:$M$113)</f>
        <v>otras especies</v>
      </c>
      <c r="M221" s="3">
        <v>53</v>
      </c>
      <c r="N221" s="4">
        <f>VLOOKUP(capturaFlota2019[[#This Row],[Especie]],'DATOS TABLA FLOTA'!$A$1:$B$80,2,FALSE)</f>
        <v>1900</v>
      </c>
      <c r="O221" s="4">
        <f>VLOOKUP(capturaFlota2019[[#This Row],[Especie]],'DATOS TABLA FLOTA'!$A$1:$C$80,3,FALSE)</f>
        <v>30400</v>
      </c>
      <c r="Q221"/>
    </row>
    <row r="222" spans="1:17" x14ac:dyDescent="0.35">
      <c r="A222" s="5">
        <v>43678</v>
      </c>
      <c r="B222" s="2" t="s">
        <v>3067</v>
      </c>
      <c r="C222" s="2" t="s">
        <v>3117</v>
      </c>
      <c r="D222" s="2" t="s">
        <v>3062</v>
      </c>
      <c r="E2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2" t="str">
        <f>_xlfn.XLOOKUP(capturaFlota2019[[#This Row],[Puerto]],'DATOS TABLA FLOTA'!$H$1:$H$21,'DATOS TABLA FLOTA'!$I$1:$I$21)</f>
        <v>Biedma</v>
      </c>
      <c r="G222" s="3">
        <f>_xlfn.XLOOKUP(capturaFlota2019[[#This Row],[Departamento]],'DATOS TABLA FLOTA'!$O$2:$O$21,'DATOS TABLA FLOTA'!$P$2:$P$21)</f>
        <v>26007</v>
      </c>
      <c r="H222" s="1">
        <v>-42723398</v>
      </c>
      <c r="I222" s="1">
        <f>_xlfn.XLOOKUP(capturaFlota2019[[#This Row],[Latitud]],'DATOS TABLA FLOTA'!$Q$2:$Q$21,'DATOS TABLA FLOTA'!$R$2:$R$21)</f>
        <v>-6503362</v>
      </c>
      <c r="J222" s="2" t="s">
        <v>3136</v>
      </c>
      <c r="K222" t="str">
        <f>VLOOKUP(capturaFlota2019[[#This Row],[Especie]],'DATOS TABLA FLOTA'!$K$1:$M$113,2,FALSE)</f>
        <v>Peces</v>
      </c>
      <c r="L222" t="str">
        <f>_xlfn.XLOOKUP(capturaFlota2019[[#This Row],[Especie]],'DATOS TABLA FLOTA'!$K$1:$K$113,'DATOS TABLA FLOTA'!$M$1:$M$113)</f>
        <v>Merluza de cola</v>
      </c>
      <c r="M222" s="3">
        <v>53</v>
      </c>
      <c r="N222" s="4">
        <f>VLOOKUP(capturaFlota2019[[#This Row],[Especie]],'DATOS TABLA FLOTA'!$A$1:$B$80,2,FALSE)</f>
        <v>2000</v>
      </c>
      <c r="O222" s="4">
        <f>VLOOKUP(capturaFlota2019[[#This Row],[Especie]],'DATOS TABLA FLOTA'!$A$1:$C$80,3,FALSE)</f>
        <v>32000</v>
      </c>
      <c r="Q222"/>
    </row>
    <row r="223" spans="1:17" x14ac:dyDescent="0.35">
      <c r="A223" s="5">
        <v>43556</v>
      </c>
      <c r="B223" s="2" t="s">
        <v>3053</v>
      </c>
      <c r="C223" s="2" t="s">
        <v>3150</v>
      </c>
      <c r="D223" s="2" t="s">
        <v>3043</v>
      </c>
      <c r="E2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" t="str">
        <f>_xlfn.XLOOKUP(capturaFlota2019[[#This Row],[Puerto]],'DATOS TABLA FLOTA'!$H$1:$H$21,'DATOS TABLA FLOTA'!$I$1:$I$21)</f>
        <v>General Lavalle</v>
      </c>
      <c r="G223" s="3">
        <f>_xlfn.XLOOKUP(capturaFlota2019[[#This Row],[Departamento]],'DATOS TABLA FLOTA'!$O$2:$O$21,'DATOS TABLA FLOTA'!$P$2:$P$21)</f>
        <v>6336</v>
      </c>
      <c r="H223" s="1">
        <v>-36398453</v>
      </c>
      <c r="I223" s="1">
        <f>_xlfn.XLOOKUP(capturaFlota2019[[#This Row],[Latitud]],'DATOS TABLA FLOTA'!$Q$2:$Q$21,'DATOS TABLA FLOTA'!$R$2:$R$21)</f>
        <v>-56946467</v>
      </c>
      <c r="J223" s="2" t="s">
        <v>3085</v>
      </c>
      <c r="K223" t="str">
        <f>VLOOKUP(capturaFlota2019[[#This Row],[Especie]],'DATOS TABLA FLOTA'!$K$1:$M$113,2,FALSE)</f>
        <v>Peces</v>
      </c>
      <c r="L223" t="str">
        <f>_xlfn.XLOOKUP(capturaFlota2019[[#This Row],[Especie]],'DATOS TABLA FLOTA'!$K$1:$K$113,'DATOS TABLA FLOTA'!$M$1:$M$113)</f>
        <v>otras especies</v>
      </c>
      <c r="M223" s="3">
        <v>54</v>
      </c>
      <c r="N223" s="4">
        <f>VLOOKUP(capturaFlota2019[[#This Row],[Especie]],'DATOS TABLA FLOTA'!$A$1:$B$80,2,FALSE)</f>
        <v>1900</v>
      </c>
      <c r="O223" s="4">
        <f>VLOOKUP(capturaFlota2019[[#This Row],[Especie]],'DATOS TABLA FLOTA'!$A$1:$C$80,3,FALSE)</f>
        <v>30400</v>
      </c>
      <c r="Q223"/>
    </row>
    <row r="224" spans="1:17" x14ac:dyDescent="0.35">
      <c r="A224" s="5">
        <v>43709</v>
      </c>
      <c r="B224" s="2" t="s">
        <v>3053</v>
      </c>
      <c r="C224" s="2" t="s">
        <v>3150</v>
      </c>
      <c r="D224" s="2" t="s">
        <v>3043</v>
      </c>
      <c r="E2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" t="str">
        <f>_xlfn.XLOOKUP(capturaFlota2019[[#This Row],[Puerto]],'DATOS TABLA FLOTA'!$H$1:$H$21,'DATOS TABLA FLOTA'!$I$1:$I$21)</f>
        <v>General Lavalle</v>
      </c>
      <c r="G224" s="3">
        <f>_xlfn.XLOOKUP(capturaFlota2019[[#This Row],[Departamento]],'DATOS TABLA FLOTA'!$O$2:$O$21,'DATOS TABLA FLOTA'!$P$2:$P$21)</f>
        <v>6336</v>
      </c>
      <c r="H224" s="1">
        <v>-36398453</v>
      </c>
      <c r="I224" s="1">
        <f>_xlfn.XLOOKUP(capturaFlota2019[[#This Row],[Latitud]],'DATOS TABLA FLOTA'!$Q$2:$Q$21,'DATOS TABLA FLOTA'!$R$2:$R$21)</f>
        <v>-56946467</v>
      </c>
      <c r="J224" s="2" t="s">
        <v>3057</v>
      </c>
      <c r="K224" t="str">
        <f>VLOOKUP(capturaFlota2019[[#This Row],[Especie]],'DATOS TABLA FLOTA'!$K$1:$M$113,2,FALSE)</f>
        <v>Peces</v>
      </c>
      <c r="L224" t="str">
        <f>_xlfn.XLOOKUP(capturaFlota2019[[#This Row],[Especie]],'DATOS TABLA FLOTA'!$K$1:$K$113,'DATOS TABLA FLOTA'!$M$1:$M$113)</f>
        <v>Rayas (sin V. Cost)</v>
      </c>
      <c r="M224" s="3">
        <v>54</v>
      </c>
      <c r="N224" s="4">
        <f>VLOOKUP(capturaFlota2019[[#This Row],[Especie]],'DATOS TABLA FLOTA'!$A$1:$B$80,2,FALSE)</f>
        <v>3900</v>
      </c>
      <c r="O224" s="4">
        <f>VLOOKUP(capturaFlota2019[[#This Row],[Especie]],'DATOS TABLA FLOTA'!$A$1:$C$80,3,FALSE)</f>
        <v>62400</v>
      </c>
      <c r="Q224"/>
    </row>
    <row r="225" spans="1:17" x14ac:dyDescent="0.35">
      <c r="A225" s="5">
        <v>43497</v>
      </c>
      <c r="B225" s="2" t="s">
        <v>3067</v>
      </c>
      <c r="C225" s="2" t="s">
        <v>3068</v>
      </c>
      <c r="D225" s="2" t="s">
        <v>3043</v>
      </c>
      <c r="E2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" t="str">
        <f>_xlfn.XLOOKUP(capturaFlota2019[[#This Row],[Puerto]],'DATOS TABLA FLOTA'!$H$1:$H$21,'DATOS TABLA FLOTA'!$I$1:$I$21)</f>
        <v>General Pueyrredon</v>
      </c>
      <c r="G225" s="3">
        <f>_xlfn.XLOOKUP(capturaFlota2019[[#This Row],[Departamento]],'DATOS TABLA FLOTA'!$O$2:$O$21,'DATOS TABLA FLOTA'!$P$2:$P$21)</f>
        <v>6357</v>
      </c>
      <c r="H225" s="1">
        <v>-3804915</v>
      </c>
      <c r="I225" s="1">
        <f>_xlfn.XLOOKUP(capturaFlota2019[[#This Row],[Latitud]],'DATOS TABLA FLOTA'!$Q$2:$Q$21,'DATOS TABLA FLOTA'!$R$2:$R$21)</f>
        <v>-57536848</v>
      </c>
      <c r="J225" s="2" t="s">
        <v>3055</v>
      </c>
      <c r="K225" t="str">
        <f>VLOOKUP(capturaFlota2019[[#This Row],[Especie]],'DATOS TABLA FLOTA'!$K$1:$M$113,2,FALSE)</f>
        <v>Peces</v>
      </c>
      <c r="L225" t="str">
        <f>_xlfn.XLOOKUP(capturaFlota2019[[#This Row],[Especie]],'DATOS TABLA FLOTA'!$K$1:$K$113,'DATOS TABLA FLOTA'!$M$1:$M$113)</f>
        <v>Merluza hubbsi S41</v>
      </c>
      <c r="M225" s="3">
        <v>55</v>
      </c>
      <c r="N225" s="4">
        <f>VLOOKUP(capturaFlota2019[[#This Row],[Especie]],'DATOS TABLA FLOTA'!$A$1:$B$80,2,FALSE)</f>
        <v>2300</v>
      </c>
      <c r="O225" s="4">
        <f>VLOOKUP(capturaFlota2019[[#This Row],[Especie]],'DATOS TABLA FLOTA'!$A$1:$C$80,3,FALSE)</f>
        <v>36800</v>
      </c>
      <c r="Q225"/>
    </row>
    <row r="226" spans="1:17" x14ac:dyDescent="0.35">
      <c r="A226" s="5">
        <v>43647</v>
      </c>
      <c r="B226" s="2" t="s">
        <v>3041</v>
      </c>
      <c r="C226" s="2" t="s">
        <v>3150</v>
      </c>
      <c r="D226" s="2" t="s">
        <v>3043</v>
      </c>
      <c r="E2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" t="str">
        <f>_xlfn.XLOOKUP(capturaFlota2019[[#This Row],[Puerto]],'DATOS TABLA FLOTA'!$H$1:$H$21,'DATOS TABLA FLOTA'!$I$1:$I$21)</f>
        <v>General Lavalle</v>
      </c>
      <c r="G226" s="3">
        <f>_xlfn.XLOOKUP(capturaFlota2019[[#This Row],[Departamento]],'DATOS TABLA FLOTA'!$O$2:$O$21,'DATOS TABLA FLOTA'!$P$2:$P$21)</f>
        <v>6336</v>
      </c>
      <c r="H226" s="1">
        <v>-36398453</v>
      </c>
      <c r="I226" s="1">
        <f>_xlfn.XLOOKUP(capturaFlota2019[[#This Row],[Latitud]],'DATOS TABLA FLOTA'!$Q$2:$Q$21,'DATOS TABLA FLOTA'!$R$2:$R$21)</f>
        <v>-56946467</v>
      </c>
      <c r="J226" s="2" t="s">
        <v>3114</v>
      </c>
      <c r="K226" t="str">
        <f>VLOOKUP(capturaFlota2019[[#This Row],[Especie]],'DATOS TABLA FLOTA'!$K$1:$M$113,2,FALSE)</f>
        <v>Peces</v>
      </c>
      <c r="L226" t="str">
        <f>_xlfn.XLOOKUP(capturaFlota2019[[#This Row],[Especie]],'DATOS TABLA FLOTA'!$K$1:$K$113,'DATOS TABLA FLOTA'!$M$1:$M$113)</f>
        <v>otras especies</v>
      </c>
      <c r="M226" s="3">
        <v>55</v>
      </c>
      <c r="N226" s="4">
        <f>VLOOKUP(capturaFlota2019[[#This Row],[Especie]],'DATOS TABLA FLOTA'!$A$1:$B$80,2,FALSE)</f>
        <v>1500</v>
      </c>
      <c r="O226" s="4">
        <f>VLOOKUP(capturaFlota2019[[#This Row],[Especie]],'DATOS TABLA FLOTA'!$A$1:$C$80,3,FALSE)</f>
        <v>24000</v>
      </c>
      <c r="Q226"/>
    </row>
    <row r="227" spans="1:17" x14ac:dyDescent="0.35">
      <c r="A227" s="5">
        <v>43647</v>
      </c>
      <c r="B227" s="2" t="s">
        <v>3041</v>
      </c>
      <c r="C227" s="2" t="s">
        <v>3068</v>
      </c>
      <c r="D227" s="2" t="s">
        <v>3043</v>
      </c>
      <c r="E2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" t="str">
        <f>_xlfn.XLOOKUP(capturaFlota2019[[#This Row],[Puerto]],'DATOS TABLA FLOTA'!$H$1:$H$21,'DATOS TABLA FLOTA'!$I$1:$I$21)</f>
        <v>General Pueyrredon</v>
      </c>
      <c r="G227" s="3">
        <f>_xlfn.XLOOKUP(capturaFlota2019[[#This Row],[Departamento]],'DATOS TABLA FLOTA'!$O$2:$O$21,'DATOS TABLA FLOTA'!$P$2:$P$21)</f>
        <v>6357</v>
      </c>
      <c r="H227" s="1">
        <v>-3804915</v>
      </c>
      <c r="I227" s="1">
        <f>_xlfn.XLOOKUP(capturaFlota2019[[#This Row],[Latitud]],'DATOS TABLA FLOTA'!$Q$2:$Q$21,'DATOS TABLA FLOTA'!$R$2:$R$21)</f>
        <v>-57536848</v>
      </c>
      <c r="J227" s="2" t="s">
        <v>3094</v>
      </c>
      <c r="K227" t="str">
        <f>VLOOKUP(capturaFlota2019[[#This Row],[Especie]],'DATOS TABLA FLOTA'!$K$1:$M$113,2,FALSE)</f>
        <v>Peces</v>
      </c>
      <c r="L227" t="str">
        <f>_xlfn.XLOOKUP(capturaFlota2019[[#This Row],[Especie]],'DATOS TABLA FLOTA'!$K$1:$K$113,'DATOS TABLA FLOTA'!$M$1:$M$113)</f>
        <v>otras especies</v>
      </c>
      <c r="M227" s="3">
        <v>55</v>
      </c>
      <c r="N227" s="4">
        <f>VLOOKUP(capturaFlota2019[[#This Row],[Especie]],'DATOS TABLA FLOTA'!$A$1:$B$80,2,FALSE)</f>
        <v>2180</v>
      </c>
      <c r="O227" s="4">
        <f>VLOOKUP(capturaFlota2019[[#This Row],[Especie]],'DATOS TABLA FLOTA'!$A$1:$C$80,3,FALSE)</f>
        <v>34880</v>
      </c>
      <c r="Q227"/>
    </row>
    <row r="228" spans="1:17" x14ac:dyDescent="0.35">
      <c r="A228" s="5">
        <v>43647</v>
      </c>
      <c r="B228" s="2" t="s">
        <v>3041</v>
      </c>
      <c r="C228" s="2" t="s">
        <v>3107</v>
      </c>
      <c r="D228" s="2" t="s">
        <v>3043</v>
      </c>
      <c r="E2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" t="str">
        <f>_xlfn.XLOOKUP(capturaFlota2019[[#This Row],[Puerto]],'DATOS TABLA FLOTA'!$H$1:$H$21,'DATOS TABLA FLOTA'!$I$1:$I$21)</f>
        <v>Necochea</v>
      </c>
      <c r="G228" s="3">
        <f>_xlfn.XLOOKUP(capturaFlota2019[[#This Row],[Departamento]],'DATOS TABLA FLOTA'!$O$2:$O$21,'DATOS TABLA FLOTA'!$P$2:$P$21)</f>
        <v>6581</v>
      </c>
      <c r="H228" s="1">
        <v>-38576184</v>
      </c>
      <c r="I228" s="1">
        <f>_xlfn.XLOOKUP(capturaFlota2019[[#This Row],[Latitud]],'DATOS TABLA FLOTA'!$Q$2:$Q$21,'DATOS TABLA FLOTA'!$R$2:$R$21)</f>
        <v>-58701949</v>
      </c>
      <c r="J228" s="2" t="s">
        <v>3099</v>
      </c>
      <c r="K228" t="str">
        <f>VLOOKUP(capturaFlota2019[[#This Row],[Especie]],'DATOS TABLA FLOTA'!$K$1:$M$113,2,FALSE)</f>
        <v>Peces</v>
      </c>
      <c r="L228" t="str">
        <f>_xlfn.XLOOKUP(capturaFlota2019[[#This Row],[Especie]],'DATOS TABLA FLOTA'!$K$1:$K$113,'DATOS TABLA FLOTA'!$M$1:$M$113)</f>
        <v>otras especies</v>
      </c>
      <c r="M228" s="3">
        <v>55</v>
      </c>
      <c r="N228" s="4">
        <f>VLOOKUP(capturaFlota2019[[#This Row],[Especie]],'DATOS TABLA FLOTA'!$A$1:$B$80,2,FALSE)</f>
        <v>2100</v>
      </c>
      <c r="O228" s="4">
        <f>VLOOKUP(capturaFlota2019[[#This Row],[Especie]],'DATOS TABLA FLOTA'!$A$1:$C$80,3,FALSE)</f>
        <v>33600</v>
      </c>
      <c r="Q228"/>
    </row>
    <row r="229" spans="1:17" x14ac:dyDescent="0.35">
      <c r="A229" s="5">
        <v>43678</v>
      </c>
      <c r="B229" s="2" t="s">
        <v>3041</v>
      </c>
      <c r="C229" s="2" t="s">
        <v>3107</v>
      </c>
      <c r="D229" s="2" t="s">
        <v>3043</v>
      </c>
      <c r="E2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" t="str">
        <f>_xlfn.XLOOKUP(capturaFlota2019[[#This Row],[Puerto]],'DATOS TABLA FLOTA'!$H$1:$H$21,'DATOS TABLA FLOTA'!$I$1:$I$21)</f>
        <v>Necochea</v>
      </c>
      <c r="G229" s="3">
        <f>_xlfn.XLOOKUP(capturaFlota2019[[#This Row],[Departamento]],'DATOS TABLA FLOTA'!$O$2:$O$21,'DATOS TABLA FLOTA'!$P$2:$P$21)</f>
        <v>6581</v>
      </c>
      <c r="H229" s="1">
        <v>-38576184</v>
      </c>
      <c r="I229" s="1">
        <f>_xlfn.XLOOKUP(capturaFlota2019[[#This Row],[Latitud]],'DATOS TABLA FLOTA'!$Q$2:$Q$21,'DATOS TABLA FLOTA'!$R$2:$R$21)</f>
        <v>-58701949</v>
      </c>
      <c r="J229" s="2" t="s">
        <v>3078</v>
      </c>
      <c r="K229" t="str">
        <f>VLOOKUP(capturaFlota2019[[#This Row],[Especie]],'DATOS TABLA FLOTA'!$K$1:$M$113,2,FALSE)</f>
        <v>Peces</v>
      </c>
      <c r="L229" t="str">
        <f>_xlfn.XLOOKUP(capturaFlota2019[[#This Row],[Especie]],'DATOS TABLA FLOTA'!$K$1:$K$113,'DATOS TABLA FLOTA'!$M$1:$M$113)</f>
        <v>otras especies</v>
      </c>
      <c r="M229" s="3">
        <v>55</v>
      </c>
      <c r="N229" s="4">
        <f>VLOOKUP(capturaFlota2019[[#This Row],[Especie]],'DATOS TABLA FLOTA'!$A$1:$B$80,2,FALSE)</f>
        <v>1700</v>
      </c>
      <c r="O229" s="4">
        <f>VLOOKUP(capturaFlota2019[[#This Row],[Especie]],'DATOS TABLA FLOTA'!$A$1:$C$80,3,FALSE)</f>
        <v>27200</v>
      </c>
      <c r="Q229"/>
    </row>
    <row r="230" spans="1:17" x14ac:dyDescent="0.35">
      <c r="A230" s="5">
        <v>43709</v>
      </c>
      <c r="B230" s="2" t="s">
        <v>3041</v>
      </c>
      <c r="C230" s="2" t="s">
        <v>3150</v>
      </c>
      <c r="D230" s="2" t="s">
        <v>3043</v>
      </c>
      <c r="E2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" t="str">
        <f>_xlfn.XLOOKUP(capturaFlota2019[[#This Row],[Puerto]],'DATOS TABLA FLOTA'!$H$1:$H$21,'DATOS TABLA FLOTA'!$I$1:$I$21)</f>
        <v>General Lavalle</v>
      </c>
      <c r="G230" s="3">
        <f>_xlfn.XLOOKUP(capturaFlota2019[[#This Row],[Departamento]],'DATOS TABLA FLOTA'!$O$2:$O$21,'DATOS TABLA FLOTA'!$P$2:$P$21)</f>
        <v>6336</v>
      </c>
      <c r="H230" s="1">
        <v>-36398453</v>
      </c>
      <c r="I230" s="1">
        <f>_xlfn.XLOOKUP(capturaFlota2019[[#This Row],[Latitud]],'DATOS TABLA FLOTA'!$Q$2:$Q$21,'DATOS TABLA FLOTA'!$R$2:$R$21)</f>
        <v>-56946467</v>
      </c>
      <c r="J230" s="2" t="s">
        <v>3094</v>
      </c>
      <c r="K230" t="str">
        <f>VLOOKUP(capturaFlota2019[[#This Row],[Especie]],'DATOS TABLA FLOTA'!$K$1:$M$113,2,FALSE)</f>
        <v>Peces</v>
      </c>
      <c r="L230" t="str">
        <f>_xlfn.XLOOKUP(capturaFlota2019[[#This Row],[Especie]],'DATOS TABLA FLOTA'!$K$1:$K$113,'DATOS TABLA FLOTA'!$M$1:$M$113)</f>
        <v>otras especies</v>
      </c>
      <c r="M230" s="3">
        <v>55</v>
      </c>
      <c r="N230" s="4">
        <f>VLOOKUP(capturaFlota2019[[#This Row],[Especie]],'DATOS TABLA FLOTA'!$A$1:$B$80,2,FALSE)</f>
        <v>2180</v>
      </c>
      <c r="O230" s="4">
        <f>VLOOKUP(capturaFlota2019[[#This Row],[Especie]],'DATOS TABLA FLOTA'!$A$1:$C$80,3,FALSE)</f>
        <v>34880</v>
      </c>
      <c r="Q230"/>
    </row>
    <row r="231" spans="1:17" x14ac:dyDescent="0.35">
      <c r="A231" s="5">
        <v>43497</v>
      </c>
      <c r="B231" s="2" t="s">
        <v>3059</v>
      </c>
      <c r="C231" s="2" t="s">
        <v>3068</v>
      </c>
      <c r="D231" s="2" t="s">
        <v>3043</v>
      </c>
      <c r="E2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" t="str">
        <f>_xlfn.XLOOKUP(capturaFlota2019[[#This Row],[Puerto]],'DATOS TABLA FLOTA'!$H$1:$H$21,'DATOS TABLA FLOTA'!$I$1:$I$21)</f>
        <v>General Pueyrredon</v>
      </c>
      <c r="G231" s="3">
        <f>_xlfn.XLOOKUP(capturaFlota2019[[#This Row],[Departamento]],'DATOS TABLA FLOTA'!$O$2:$O$21,'DATOS TABLA FLOTA'!$P$2:$P$21)</f>
        <v>6357</v>
      </c>
      <c r="H231" s="1">
        <v>-3804915</v>
      </c>
      <c r="I231" s="1">
        <f>_xlfn.XLOOKUP(capturaFlota2019[[#This Row],[Latitud]],'DATOS TABLA FLOTA'!$Q$2:$Q$21,'DATOS TABLA FLOTA'!$R$2:$R$21)</f>
        <v>-57536848</v>
      </c>
      <c r="J231" s="2" t="s">
        <v>3090</v>
      </c>
      <c r="K231" t="str">
        <f>VLOOKUP(capturaFlota2019[[#This Row],[Especie]],'DATOS TABLA FLOTA'!$K$1:$M$113,2,FALSE)</f>
        <v>Peces</v>
      </c>
      <c r="L231" t="str">
        <f>_xlfn.XLOOKUP(capturaFlota2019[[#This Row],[Especie]],'DATOS TABLA FLOTA'!$K$1:$K$113,'DATOS TABLA FLOTA'!$M$1:$M$113)</f>
        <v>otras especies</v>
      </c>
      <c r="M231" s="3">
        <v>58</v>
      </c>
      <c r="N231" s="4">
        <f>VLOOKUP(capturaFlota2019[[#This Row],[Especie]],'DATOS TABLA FLOTA'!$A$1:$B$80,2,FALSE)</f>
        <v>2200</v>
      </c>
      <c r="O231" s="4">
        <f>VLOOKUP(capturaFlota2019[[#This Row],[Especie]],'DATOS TABLA FLOTA'!$A$1:$C$80,3,FALSE)</f>
        <v>35200</v>
      </c>
      <c r="Q231"/>
    </row>
    <row r="232" spans="1:17" x14ac:dyDescent="0.35">
      <c r="A232" s="5">
        <v>43586</v>
      </c>
      <c r="B232" s="2" t="s">
        <v>3041</v>
      </c>
      <c r="C232" s="2" t="s">
        <v>3127</v>
      </c>
      <c r="D232" s="2" t="s">
        <v>3124</v>
      </c>
      <c r="E2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2" t="str">
        <f>_xlfn.XLOOKUP(capturaFlota2019[[#This Row],[Puerto]],'DATOS TABLA FLOTA'!$H$1:$H$21,'DATOS TABLA FLOTA'!$I$1:$I$21)</f>
        <v>San Antonio</v>
      </c>
      <c r="G232" s="3">
        <f>_xlfn.XLOOKUP(capturaFlota2019[[#This Row],[Departamento]],'DATOS TABLA FLOTA'!$O$2:$O$21,'DATOS TABLA FLOTA'!$P$2:$P$21)</f>
        <v>62077</v>
      </c>
      <c r="H232" s="1">
        <v>-40725698</v>
      </c>
      <c r="I232" s="1">
        <f>_xlfn.XLOOKUP(capturaFlota2019[[#This Row],[Latitud]],'DATOS TABLA FLOTA'!$Q$2:$Q$21,'DATOS TABLA FLOTA'!$R$2:$R$21)</f>
        <v>-64934194</v>
      </c>
      <c r="J232" s="2" t="s">
        <v>3114</v>
      </c>
      <c r="K232" t="str">
        <f>VLOOKUP(capturaFlota2019[[#This Row],[Especie]],'DATOS TABLA FLOTA'!$K$1:$M$113,2,FALSE)</f>
        <v>Peces</v>
      </c>
      <c r="L232" t="str">
        <f>_xlfn.XLOOKUP(capturaFlota2019[[#This Row],[Especie]],'DATOS TABLA FLOTA'!$K$1:$K$113,'DATOS TABLA FLOTA'!$M$1:$M$113)</f>
        <v>otras especies</v>
      </c>
      <c r="M232" s="3">
        <v>58</v>
      </c>
      <c r="N232" s="4">
        <f>VLOOKUP(capturaFlota2019[[#This Row],[Especie]],'DATOS TABLA FLOTA'!$A$1:$B$80,2,FALSE)</f>
        <v>1500</v>
      </c>
      <c r="O232" s="4">
        <f>VLOOKUP(capturaFlota2019[[#This Row],[Especie]],'DATOS TABLA FLOTA'!$A$1:$C$80,3,FALSE)</f>
        <v>24000</v>
      </c>
      <c r="Q232"/>
    </row>
    <row r="233" spans="1:17" x14ac:dyDescent="0.35">
      <c r="A233" s="5">
        <v>43617</v>
      </c>
      <c r="B233" s="2" t="s">
        <v>3067</v>
      </c>
      <c r="C233" s="2" t="s">
        <v>3068</v>
      </c>
      <c r="D233" s="2" t="s">
        <v>3043</v>
      </c>
      <c r="E2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" t="str">
        <f>_xlfn.XLOOKUP(capturaFlota2019[[#This Row],[Puerto]],'DATOS TABLA FLOTA'!$H$1:$H$21,'DATOS TABLA FLOTA'!$I$1:$I$21)</f>
        <v>General Pueyrredon</v>
      </c>
      <c r="G233" s="3">
        <f>_xlfn.XLOOKUP(capturaFlota2019[[#This Row],[Departamento]],'DATOS TABLA FLOTA'!$O$2:$O$21,'DATOS TABLA FLOTA'!$P$2:$P$21)</f>
        <v>6357</v>
      </c>
      <c r="H233" s="1">
        <v>-3804915</v>
      </c>
      <c r="I233" s="1">
        <f>_xlfn.XLOOKUP(capturaFlota2019[[#This Row],[Latitud]],'DATOS TABLA FLOTA'!$Q$2:$Q$21,'DATOS TABLA FLOTA'!$R$2:$R$21)</f>
        <v>-57536848</v>
      </c>
      <c r="J233" s="2" t="s">
        <v>3057</v>
      </c>
      <c r="K233" t="str">
        <f>VLOOKUP(capturaFlota2019[[#This Row],[Especie]],'DATOS TABLA FLOTA'!$K$1:$M$113,2,FALSE)</f>
        <v>Peces</v>
      </c>
      <c r="L233" t="str">
        <f>_xlfn.XLOOKUP(capturaFlota2019[[#This Row],[Especie]],'DATOS TABLA FLOTA'!$K$1:$K$113,'DATOS TABLA FLOTA'!$M$1:$M$113)</f>
        <v>Rayas (sin V. Cost)</v>
      </c>
      <c r="M233" s="3">
        <v>58</v>
      </c>
      <c r="N233" s="4">
        <f>VLOOKUP(capturaFlota2019[[#This Row],[Especie]],'DATOS TABLA FLOTA'!$A$1:$B$80,2,FALSE)</f>
        <v>3900</v>
      </c>
      <c r="O233" s="4">
        <f>VLOOKUP(capturaFlota2019[[#This Row],[Especie]],'DATOS TABLA FLOTA'!$A$1:$C$80,3,FALSE)</f>
        <v>62400</v>
      </c>
      <c r="Q233"/>
    </row>
    <row r="234" spans="1:17" x14ac:dyDescent="0.35">
      <c r="A234" s="5">
        <v>43466</v>
      </c>
      <c r="B234" s="2" t="s">
        <v>3041</v>
      </c>
      <c r="C234" s="2" t="s">
        <v>3068</v>
      </c>
      <c r="D234" s="2" t="s">
        <v>3043</v>
      </c>
      <c r="E2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" t="str">
        <f>_xlfn.XLOOKUP(capturaFlota2019[[#This Row],[Puerto]],'DATOS TABLA FLOTA'!$H$1:$H$21,'DATOS TABLA FLOTA'!$I$1:$I$21)</f>
        <v>General Pueyrredon</v>
      </c>
      <c r="G234" s="3">
        <f>_xlfn.XLOOKUP(capturaFlota2019[[#This Row],[Departamento]],'DATOS TABLA FLOTA'!$O$2:$O$21,'DATOS TABLA FLOTA'!$P$2:$P$21)</f>
        <v>6357</v>
      </c>
      <c r="H234" s="1">
        <v>-3804915</v>
      </c>
      <c r="I234" s="1">
        <f>_xlfn.XLOOKUP(capturaFlota2019[[#This Row],[Latitud]],'DATOS TABLA FLOTA'!$Q$2:$Q$21,'DATOS TABLA FLOTA'!$R$2:$R$21)</f>
        <v>-57536848</v>
      </c>
      <c r="J234" s="2" t="s">
        <v>3080</v>
      </c>
      <c r="K234" t="str">
        <f>VLOOKUP(capturaFlota2019[[#This Row],[Especie]],'DATOS TABLA FLOTA'!$K$1:$M$113,2,FALSE)</f>
        <v>Peces</v>
      </c>
      <c r="L234" t="str">
        <f>_xlfn.XLOOKUP(capturaFlota2019[[#This Row],[Especie]],'DATOS TABLA FLOTA'!$K$1:$K$113,'DATOS TABLA FLOTA'!$M$1:$M$113)</f>
        <v>otras especies</v>
      </c>
      <c r="M234" s="3">
        <v>60</v>
      </c>
      <c r="N234" s="4">
        <f>VLOOKUP(capturaFlota2019[[#This Row],[Especie]],'DATOS TABLA FLOTA'!$A$1:$B$80,2,FALSE)</f>
        <v>1599</v>
      </c>
      <c r="O234" s="4">
        <f>VLOOKUP(capturaFlota2019[[#This Row],[Especie]],'DATOS TABLA FLOTA'!$A$1:$C$80,3,FALSE)</f>
        <v>25584</v>
      </c>
      <c r="Q234"/>
    </row>
    <row r="235" spans="1:17" x14ac:dyDescent="0.35">
      <c r="A235" s="5">
        <v>43466</v>
      </c>
      <c r="B235" s="2" t="s">
        <v>3041</v>
      </c>
      <c r="C235" s="2" t="s">
        <v>3068</v>
      </c>
      <c r="D235" s="2" t="s">
        <v>3043</v>
      </c>
      <c r="E2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" t="str">
        <f>_xlfn.XLOOKUP(capturaFlota2019[[#This Row],[Puerto]],'DATOS TABLA FLOTA'!$H$1:$H$21,'DATOS TABLA FLOTA'!$I$1:$I$21)</f>
        <v>General Pueyrredon</v>
      </c>
      <c r="G235" s="3">
        <f>_xlfn.XLOOKUP(capturaFlota2019[[#This Row],[Departamento]],'DATOS TABLA FLOTA'!$O$2:$O$21,'DATOS TABLA FLOTA'!$P$2:$P$21)</f>
        <v>6357</v>
      </c>
      <c r="H235" s="1">
        <v>-3804915</v>
      </c>
      <c r="I235" s="1">
        <f>_xlfn.XLOOKUP(capturaFlota2019[[#This Row],[Latitud]],'DATOS TABLA FLOTA'!$Q$2:$Q$21,'DATOS TABLA FLOTA'!$R$2:$R$21)</f>
        <v>-57536848</v>
      </c>
      <c r="J235" s="2" t="s">
        <v>3092</v>
      </c>
      <c r="K235" t="str">
        <f>VLOOKUP(capturaFlota2019[[#This Row],[Especie]],'DATOS TABLA FLOTA'!$K$1:$M$113,2,FALSE)</f>
        <v>Peces</v>
      </c>
      <c r="L235" t="str">
        <f>_xlfn.XLOOKUP(capturaFlota2019[[#This Row],[Especie]],'DATOS TABLA FLOTA'!$K$1:$K$113,'DATOS TABLA FLOTA'!$M$1:$M$113)</f>
        <v>otras especies</v>
      </c>
      <c r="M235" s="3">
        <v>60</v>
      </c>
      <c r="N235" s="4">
        <f>VLOOKUP(capturaFlota2019[[#This Row],[Especie]],'DATOS TABLA FLOTA'!$A$1:$B$80,2,FALSE)</f>
        <v>2200</v>
      </c>
      <c r="O235" s="4">
        <f>VLOOKUP(capturaFlota2019[[#This Row],[Especie]],'DATOS TABLA FLOTA'!$A$1:$C$80,3,FALSE)</f>
        <v>35200</v>
      </c>
      <c r="Q235"/>
    </row>
    <row r="236" spans="1:17" x14ac:dyDescent="0.35">
      <c r="A236" s="5">
        <v>43466</v>
      </c>
      <c r="B236" s="2" t="s">
        <v>3047</v>
      </c>
      <c r="C236" s="2" t="s">
        <v>3115</v>
      </c>
      <c r="D236" s="2" t="s">
        <v>3049</v>
      </c>
      <c r="E2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6" t="str">
        <f>_xlfn.XLOOKUP(capturaFlota2019[[#This Row],[Puerto]],'DATOS TABLA FLOTA'!$H$1:$H$21,'DATOS TABLA FLOTA'!$I$1:$I$21)</f>
        <v>Deseado</v>
      </c>
      <c r="G236" s="3">
        <f>_xlfn.XLOOKUP(capturaFlota2019[[#This Row],[Departamento]],'DATOS TABLA FLOTA'!$O$2:$O$21,'DATOS TABLA FLOTA'!$P$2:$P$21)</f>
        <v>78014</v>
      </c>
      <c r="H236" s="1">
        <v>-47753106</v>
      </c>
      <c r="I236" s="1">
        <f>_xlfn.XLOOKUP(capturaFlota2019[[#This Row],[Latitud]],'DATOS TABLA FLOTA'!$Q$2:$Q$21,'DATOS TABLA FLOTA'!$R$2:$R$21)</f>
        <v>-65911745</v>
      </c>
      <c r="J236" s="2" t="s">
        <v>3052</v>
      </c>
      <c r="K236" t="str">
        <f>VLOOKUP(capturaFlota2019[[#This Row],[Especie]],'DATOS TABLA FLOTA'!$K$1:$M$113,2,FALSE)</f>
        <v>Moluscos</v>
      </c>
      <c r="L236" t="str">
        <f>_xlfn.XLOOKUP(capturaFlota2019[[#This Row],[Especie]],'DATOS TABLA FLOTA'!$K$1:$K$113,'DATOS TABLA FLOTA'!$M$1:$M$113)</f>
        <v>Calamar Illex</v>
      </c>
      <c r="M236" s="3">
        <v>60</v>
      </c>
      <c r="N236" s="4">
        <f>VLOOKUP(capturaFlota2019[[#This Row],[Especie]],'DATOS TABLA FLOTA'!$A$1:$B$80,2,FALSE)</f>
        <v>3299</v>
      </c>
      <c r="O236" s="4">
        <f>VLOOKUP(capturaFlota2019[[#This Row],[Especie]],'DATOS TABLA FLOTA'!$A$1:$C$80,3,FALSE)</f>
        <v>52784</v>
      </c>
      <c r="Q236"/>
    </row>
    <row r="237" spans="1:17" x14ac:dyDescent="0.35">
      <c r="A237" s="5">
        <v>43466</v>
      </c>
      <c r="B237" s="2" t="s">
        <v>3067</v>
      </c>
      <c r="C237" s="2" t="s">
        <v>3132</v>
      </c>
      <c r="D237" s="2" t="s">
        <v>3133</v>
      </c>
      <c r="E2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7" t="str">
        <f>_xlfn.XLOOKUP(capturaFlota2019[[#This Row],[Puerto]],'DATOS TABLA FLOTA'!$H$1:$H$21,'DATOS TABLA FLOTA'!$I$1:$I$21)</f>
        <v>Ushuaia</v>
      </c>
      <c r="G237" s="3">
        <f>_xlfn.XLOOKUP(capturaFlota2019[[#This Row],[Departamento]],'DATOS TABLA FLOTA'!$O$2:$O$21,'DATOS TABLA FLOTA'!$P$2:$P$21)</f>
        <v>94015</v>
      </c>
      <c r="H237" s="1">
        <v>-54808106</v>
      </c>
      <c r="I237" s="1">
        <f>_xlfn.XLOOKUP(capturaFlota2019[[#This Row],[Latitud]],'DATOS TABLA FLOTA'!$Q$2:$Q$21,'DATOS TABLA FLOTA'!$R$2:$R$21)</f>
        <v>-68304301</v>
      </c>
      <c r="J237" s="2" t="s">
        <v>3135</v>
      </c>
      <c r="K237" t="str">
        <f>VLOOKUP(capturaFlota2019[[#This Row],[Especie]],'DATOS TABLA FLOTA'!$K$1:$M$113,2,FALSE)</f>
        <v>Peces</v>
      </c>
      <c r="L237" t="str">
        <f>_xlfn.XLOOKUP(capturaFlota2019[[#This Row],[Especie]],'DATOS TABLA FLOTA'!$K$1:$K$113,'DATOS TABLA FLOTA'!$M$1:$M$113)</f>
        <v>otras especies</v>
      </c>
      <c r="M237" s="3">
        <v>60</v>
      </c>
      <c r="N237" s="4">
        <f>VLOOKUP(capturaFlota2019[[#This Row],[Especie]],'DATOS TABLA FLOTA'!$A$1:$B$80,2,FALSE)</f>
        <v>2200</v>
      </c>
      <c r="O237" s="4">
        <f>VLOOKUP(capturaFlota2019[[#This Row],[Especie]],'DATOS TABLA FLOTA'!$A$1:$C$80,3,FALSE)</f>
        <v>35200</v>
      </c>
      <c r="Q237"/>
    </row>
    <row r="238" spans="1:17" x14ac:dyDescent="0.35">
      <c r="A238" s="5">
        <v>43466</v>
      </c>
      <c r="B238" s="2" t="s">
        <v>3067</v>
      </c>
      <c r="C238" s="2" t="s">
        <v>3132</v>
      </c>
      <c r="D238" s="2" t="s">
        <v>3133</v>
      </c>
      <c r="E2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8" t="str">
        <f>_xlfn.XLOOKUP(capturaFlota2019[[#This Row],[Puerto]],'DATOS TABLA FLOTA'!$H$1:$H$21,'DATOS TABLA FLOTA'!$I$1:$I$21)</f>
        <v>Ushuaia</v>
      </c>
      <c r="G238" s="3">
        <f>_xlfn.XLOOKUP(capturaFlota2019[[#This Row],[Departamento]],'DATOS TABLA FLOTA'!$O$2:$O$21,'DATOS TABLA FLOTA'!$P$2:$P$21)</f>
        <v>94015</v>
      </c>
      <c r="H238" s="1">
        <v>-54808106</v>
      </c>
      <c r="I238" s="1">
        <f>_xlfn.XLOOKUP(capturaFlota2019[[#This Row],[Latitud]],'DATOS TABLA FLOTA'!$Q$2:$Q$21,'DATOS TABLA FLOTA'!$R$2:$R$21)</f>
        <v>-68304301</v>
      </c>
      <c r="J238" s="2" t="s">
        <v>3138</v>
      </c>
      <c r="K238" t="str">
        <f>VLOOKUP(capturaFlota2019[[#This Row],[Especie]],'DATOS TABLA FLOTA'!$K$1:$M$113,2,FALSE)</f>
        <v>Peces</v>
      </c>
      <c r="L238" t="str">
        <f>_xlfn.XLOOKUP(capturaFlota2019[[#This Row],[Especie]],'DATOS TABLA FLOTA'!$K$1:$K$113,'DATOS TABLA FLOTA'!$M$1:$M$113)</f>
        <v>Polaca</v>
      </c>
      <c r="M238" s="3">
        <v>60</v>
      </c>
      <c r="N238" s="4">
        <f>VLOOKUP(capturaFlota2019[[#This Row],[Especie]],'DATOS TABLA FLOTA'!$A$1:$B$80,2,FALSE)</f>
        <v>2300</v>
      </c>
      <c r="O238" s="4">
        <f>VLOOKUP(capturaFlota2019[[#This Row],[Especie]],'DATOS TABLA FLOTA'!$A$1:$C$80,3,FALSE)</f>
        <v>36800</v>
      </c>
      <c r="Q238"/>
    </row>
    <row r="239" spans="1:17" x14ac:dyDescent="0.35">
      <c r="A239" s="5">
        <v>43497</v>
      </c>
      <c r="B239" s="2" t="s">
        <v>3053</v>
      </c>
      <c r="C239" s="2" t="s">
        <v>3127</v>
      </c>
      <c r="D239" s="2" t="s">
        <v>3124</v>
      </c>
      <c r="E2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9" t="str">
        <f>_xlfn.XLOOKUP(capturaFlota2019[[#This Row],[Puerto]],'DATOS TABLA FLOTA'!$H$1:$H$21,'DATOS TABLA FLOTA'!$I$1:$I$21)</f>
        <v>San Antonio</v>
      </c>
      <c r="G239" s="3">
        <f>_xlfn.XLOOKUP(capturaFlota2019[[#This Row],[Departamento]],'DATOS TABLA FLOTA'!$O$2:$O$21,'DATOS TABLA FLOTA'!$P$2:$P$21)</f>
        <v>62077</v>
      </c>
      <c r="H239" s="1">
        <v>-40725698</v>
      </c>
      <c r="I239" s="1">
        <f>_xlfn.XLOOKUP(capturaFlota2019[[#This Row],[Latitud]],'DATOS TABLA FLOTA'!$Q$2:$Q$21,'DATOS TABLA FLOTA'!$R$2:$R$21)</f>
        <v>-64934194</v>
      </c>
      <c r="J239" s="2" t="s">
        <v>3114</v>
      </c>
      <c r="K239" t="str">
        <f>VLOOKUP(capturaFlota2019[[#This Row],[Especie]],'DATOS TABLA FLOTA'!$K$1:$M$113,2,FALSE)</f>
        <v>Peces</v>
      </c>
      <c r="L239" t="str">
        <f>_xlfn.XLOOKUP(capturaFlota2019[[#This Row],[Especie]],'DATOS TABLA FLOTA'!$K$1:$K$113,'DATOS TABLA FLOTA'!$M$1:$M$113)</f>
        <v>otras especies</v>
      </c>
      <c r="M239" s="3">
        <v>60</v>
      </c>
      <c r="N239" s="4">
        <f>VLOOKUP(capturaFlota2019[[#This Row],[Especie]],'DATOS TABLA FLOTA'!$A$1:$B$80,2,FALSE)</f>
        <v>1500</v>
      </c>
      <c r="O239" s="4">
        <f>VLOOKUP(capturaFlota2019[[#This Row],[Especie]],'DATOS TABLA FLOTA'!$A$1:$C$80,3,FALSE)</f>
        <v>24000</v>
      </c>
      <c r="Q239"/>
    </row>
    <row r="240" spans="1:17" x14ac:dyDescent="0.35">
      <c r="A240" s="5">
        <v>43525</v>
      </c>
      <c r="B240" s="2" t="s">
        <v>3041</v>
      </c>
      <c r="C240" s="2" t="s">
        <v>3143</v>
      </c>
      <c r="D240" s="2" t="s">
        <v>3043</v>
      </c>
      <c r="E2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" t="str">
        <f>_xlfn.XLOOKUP(capturaFlota2019[[#This Row],[Puerto]],'DATOS TABLA FLOTA'!$H$1:$H$21,'DATOS TABLA FLOTA'!$I$1:$I$21)</f>
        <v>Castelli</v>
      </c>
      <c r="G240" s="3">
        <f>_xlfn.XLOOKUP(capturaFlota2019[[#This Row],[Departamento]],'DATOS TABLA FLOTA'!$O$2:$O$21,'DATOS TABLA FLOTA'!$P$2:$P$21)</f>
        <v>6168</v>
      </c>
      <c r="H240" s="1">
        <v>-35745949</v>
      </c>
      <c r="I240" s="1">
        <f>_xlfn.XLOOKUP(capturaFlota2019[[#This Row],[Latitud]],'DATOS TABLA FLOTA'!$Q$2:$Q$21,'DATOS TABLA FLOTA'!$R$2:$R$21)</f>
        <v>-57380561</v>
      </c>
      <c r="J240" s="2" t="s">
        <v>3091</v>
      </c>
      <c r="K240" t="str">
        <f>VLOOKUP(capturaFlota2019[[#This Row],[Especie]],'DATOS TABLA FLOTA'!$K$1:$M$113,2,FALSE)</f>
        <v>Peces</v>
      </c>
      <c r="L240" t="str">
        <f>_xlfn.XLOOKUP(capturaFlota2019[[#This Row],[Especie]],'DATOS TABLA FLOTA'!$K$1:$K$113,'DATOS TABLA FLOTA'!$M$1:$M$113)</f>
        <v>Variado costero</v>
      </c>
      <c r="M240" s="3">
        <v>60</v>
      </c>
      <c r="N240" s="4">
        <f>VLOOKUP(capturaFlota2019[[#This Row],[Especie]],'DATOS TABLA FLOTA'!$A$1:$B$80,2,FALSE)</f>
        <v>2300</v>
      </c>
      <c r="O240" s="4">
        <f>VLOOKUP(capturaFlota2019[[#This Row],[Especie]],'DATOS TABLA FLOTA'!$A$1:$C$80,3,FALSE)</f>
        <v>36800</v>
      </c>
      <c r="Q240"/>
    </row>
    <row r="241" spans="1:17" x14ac:dyDescent="0.35">
      <c r="A241" s="5">
        <v>43556</v>
      </c>
      <c r="B241" s="2" t="s">
        <v>3053</v>
      </c>
      <c r="C241" s="2" t="s">
        <v>3068</v>
      </c>
      <c r="D241" s="2" t="s">
        <v>3043</v>
      </c>
      <c r="E2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" t="str">
        <f>_xlfn.XLOOKUP(capturaFlota2019[[#This Row],[Puerto]],'DATOS TABLA FLOTA'!$H$1:$H$21,'DATOS TABLA FLOTA'!$I$1:$I$21)</f>
        <v>General Pueyrredon</v>
      </c>
      <c r="G241" s="3">
        <f>_xlfn.XLOOKUP(capturaFlota2019[[#This Row],[Departamento]],'DATOS TABLA FLOTA'!$O$2:$O$21,'DATOS TABLA FLOTA'!$P$2:$P$21)</f>
        <v>6357</v>
      </c>
      <c r="H241" s="1">
        <v>-3804915</v>
      </c>
      <c r="I241" s="1">
        <f>_xlfn.XLOOKUP(capturaFlota2019[[#This Row],[Latitud]],'DATOS TABLA FLOTA'!$Q$2:$Q$21,'DATOS TABLA FLOTA'!$R$2:$R$21)</f>
        <v>-57536848</v>
      </c>
      <c r="J241" s="2" t="s">
        <v>3105</v>
      </c>
      <c r="K241" t="str">
        <f>VLOOKUP(capturaFlota2019[[#This Row],[Especie]],'DATOS TABLA FLOTA'!$K$1:$M$113,2,FALSE)</f>
        <v>Peces</v>
      </c>
      <c r="L241" t="str">
        <f>_xlfn.XLOOKUP(capturaFlota2019[[#This Row],[Especie]],'DATOS TABLA FLOTA'!$K$1:$K$113,'DATOS TABLA FLOTA'!$M$1:$M$113)</f>
        <v>Variado costero</v>
      </c>
      <c r="M241" s="3">
        <v>60</v>
      </c>
      <c r="N241" s="4">
        <f>VLOOKUP(capturaFlota2019[[#This Row],[Especie]],'DATOS TABLA FLOTA'!$A$1:$B$80,2,FALSE)</f>
        <v>1890</v>
      </c>
      <c r="O241" s="4">
        <f>VLOOKUP(capturaFlota2019[[#This Row],[Especie]],'DATOS TABLA FLOTA'!$A$1:$C$80,3,FALSE)</f>
        <v>30240</v>
      </c>
      <c r="Q241"/>
    </row>
    <row r="242" spans="1:17" x14ac:dyDescent="0.35">
      <c r="A242" s="5">
        <v>43556</v>
      </c>
      <c r="B242" s="2" t="s">
        <v>3059</v>
      </c>
      <c r="C242" s="2" t="s">
        <v>3068</v>
      </c>
      <c r="D242" s="2" t="s">
        <v>3043</v>
      </c>
      <c r="E2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" t="str">
        <f>_xlfn.XLOOKUP(capturaFlota2019[[#This Row],[Puerto]],'DATOS TABLA FLOTA'!$H$1:$H$21,'DATOS TABLA FLOTA'!$I$1:$I$21)</f>
        <v>General Pueyrredon</v>
      </c>
      <c r="G242" s="3">
        <f>_xlfn.XLOOKUP(capturaFlota2019[[#This Row],[Departamento]],'DATOS TABLA FLOTA'!$O$2:$O$21,'DATOS TABLA FLOTA'!$P$2:$P$21)</f>
        <v>6357</v>
      </c>
      <c r="H242" s="1">
        <v>-3804915</v>
      </c>
      <c r="I242" s="1">
        <f>_xlfn.XLOOKUP(capturaFlota2019[[#This Row],[Latitud]],'DATOS TABLA FLOTA'!$Q$2:$Q$21,'DATOS TABLA FLOTA'!$R$2:$R$21)</f>
        <v>-57536848</v>
      </c>
      <c r="J242" s="2" t="s">
        <v>3096</v>
      </c>
      <c r="K242" t="str">
        <f>VLOOKUP(capturaFlota2019[[#This Row],[Especie]],'DATOS TABLA FLOTA'!$K$1:$M$113,2,FALSE)</f>
        <v>Peces</v>
      </c>
      <c r="L242" t="str">
        <f>_xlfn.XLOOKUP(capturaFlota2019[[#This Row],[Especie]],'DATOS TABLA FLOTA'!$K$1:$K$113,'DATOS TABLA FLOTA'!$M$1:$M$113)</f>
        <v>otras especies</v>
      </c>
      <c r="M242" s="3">
        <v>60</v>
      </c>
      <c r="N242" s="4">
        <f>VLOOKUP(capturaFlota2019[[#This Row],[Especie]],'DATOS TABLA FLOTA'!$A$1:$B$80,2,FALSE)</f>
        <v>1900</v>
      </c>
      <c r="O242" s="4">
        <f>VLOOKUP(capturaFlota2019[[#This Row],[Especie]],'DATOS TABLA FLOTA'!$A$1:$C$80,3,FALSE)</f>
        <v>30400</v>
      </c>
      <c r="Q242"/>
    </row>
    <row r="243" spans="1:17" x14ac:dyDescent="0.35">
      <c r="A243" s="5">
        <v>43586</v>
      </c>
      <c r="B243" s="2" t="s">
        <v>3041</v>
      </c>
      <c r="C243" s="2" t="s">
        <v>3150</v>
      </c>
      <c r="D243" s="2" t="s">
        <v>3043</v>
      </c>
      <c r="E2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" t="str">
        <f>_xlfn.XLOOKUP(capturaFlota2019[[#This Row],[Puerto]],'DATOS TABLA FLOTA'!$H$1:$H$21,'DATOS TABLA FLOTA'!$I$1:$I$21)</f>
        <v>General Lavalle</v>
      </c>
      <c r="G243" s="3">
        <f>_xlfn.XLOOKUP(capturaFlota2019[[#This Row],[Departamento]],'DATOS TABLA FLOTA'!$O$2:$O$21,'DATOS TABLA FLOTA'!$P$2:$P$21)</f>
        <v>6336</v>
      </c>
      <c r="H243" s="1">
        <v>-36398453</v>
      </c>
      <c r="I243" s="1">
        <f>_xlfn.XLOOKUP(capturaFlota2019[[#This Row],[Latitud]],'DATOS TABLA FLOTA'!$Q$2:$Q$21,'DATOS TABLA FLOTA'!$R$2:$R$21)</f>
        <v>-56946467</v>
      </c>
      <c r="J243" s="2" t="s">
        <v>3057</v>
      </c>
      <c r="K243" t="str">
        <f>VLOOKUP(capturaFlota2019[[#This Row],[Especie]],'DATOS TABLA FLOTA'!$K$1:$M$113,2,FALSE)</f>
        <v>Peces</v>
      </c>
      <c r="L243" t="str">
        <f>_xlfn.XLOOKUP(capturaFlota2019[[#This Row],[Especie]],'DATOS TABLA FLOTA'!$K$1:$K$113,'DATOS TABLA FLOTA'!$M$1:$M$113)</f>
        <v>Rayas (sin V. Cost)</v>
      </c>
      <c r="M243" s="3">
        <v>60</v>
      </c>
      <c r="N243" s="4">
        <f>VLOOKUP(capturaFlota2019[[#This Row],[Especie]],'DATOS TABLA FLOTA'!$A$1:$B$80,2,FALSE)</f>
        <v>3900</v>
      </c>
      <c r="O243" s="4">
        <f>VLOOKUP(capturaFlota2019[[#This Row],[Especie]],'DATOS TABLA FLOTA'!$A$1:$C$80,3,FALSE)</f>
        <v>62400</v>
      </c>
      <c r="Q243"/>
    </row>
    <row r="244" spans="1:17" x14ac:dyDescent="0.35">
      <c r="A244" s="5">
        <v>43586</v>
      </c>
      <c r="B244" s="2" t="s">
        <v>3067</v>
      </c>
      <c r="C244" s="2" t="s">
        <v>3068</v>
      </c>
      <c r="D244" s="2" t="s">
        <v>3043</v>
      </c>
      <c r="E2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" t="str">
        <f>_xlfn.XLOOKUP(capturaFlota2019[[#This Row],[Puerto]],'DATOS TABLA FLOTA'!$H$1:$H$21,'DATOS TABLA FLOTA'!$I$1:$I$21)</f>
        <v>General Pueyrredon</v>
      </c>
      <c r="G244" s="3">
        <f>_xlfn.XLOOKUP(capturaFlota2019[[#This Row],[Departamento]],'DATOS TABLA FLOTA'!$O$2:$O$21,'DATOS TABLA FLOTA'!$P$2:$P$21)</f>
        <v>6357</v>
      </c>
      <c r="H244" s="1">
        <v>-3804915</v>
      </c>
      <c r="I244" s="1">
        <f>_xlfn.XLOOKUP(capturaFlota2019[[#This Row],[Latitud]],'DATOS TABLA FLOTA'!$Q$2:$Q$21,'DATOS TABLA FLOTA'!$R$2:$R$21)</f>
        <v>-57536848</v>
      </c>
      <c r="J244" s="2" t="s">
        <v>3070</v>
      </c>
      <c r="K244" t="str">
        <f>VLOOKUP(capturaFlota2019[[#This Row],[Especie]],'DATOS TABLA FLOTA'!$K$1:$M$113,2,FALSE)</f>
        <v>Moluscos</v>
      </c>
      <c r="L244" t="str">
        <f>_xlfn.XLOOKUP(capturaFlota2019[[#This Row],[Especie]],'DATOS TABLA FLOTA'!$K$1:$K$113,'DATOS TABLA FLOTA'!$M$1:$M$113)</f>
        <v>Vieira (callos)</v>
      </c>
      <c r="M244" s="3">
        <v>60</v>
      </c>
      <c r="N244" s="4">
        <f>VLOOKUP(capturaFlota2019[[#This Row],[Especie]],'DATOS TABLA FLOTA'!$A$1:$B$80,2,FALSE)</f>
        <v>2999</v>
      </c>
      <c r="O244" s="4">
        <f>VLOOKUP(capturaFlota2019[[#This Row],[Especie]],'DATOS TABLA FLOTA'!$A$1:$C$80,3,FALSE)</f>
        <v>47984</v>
      </c>
      <c r="Q244"/>
    </row>
    <row r="245" spans="1:17" x14ac:dyDescent="0.35">
      <c r="A245" s="5">
        <v>43586</v>
      </c>
      <c r="B245" s="2" t="s">
        <v>3041</v>
      </c>
      <c r="C245" s="2" t="s">
        <v>3107</v>
      </c>
      <c r="D245" s="2" t="s">
        <v>3043</v>
      </c>
      <c r="E2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" t="str">
        <f>_xlfn.XLOOKUP(capturaFlota2019[[#This Row],[Puerto]],'DATOS TABLA FLOTA'!$H$1:$H$21,'DATOS TABLA FLOTA'!$I$1:$I$21)</f>
        <v>Necochea</v>
      </c>
      <c r="G245" s="3">
        <f>_xlfn.XLOOKUP(capturaFlota2019[[#This Row],[Departamento]],'DATOS TABLA FLOTA'!$O$2:$O$21,'DATOS TABLA FLOTA'!$P$2:$P$21)</f>
        <v>6581</v>
      </c>
      <c r="H245" s="1">
        <v>-38576184</v>
      </c>
      <c r="I245" s="1">
        <f>_xlfn.XLOOKUP(capturaFlota2019[[#This Row],[Latitud]],'DATOS TABLA FLOTA'!$Q$2:$Q$21,'DATOS TABLA FLOTA'!$R$2:$R$21)</f>
        <v>-58701949</v>
      </c>
      <c r="J245" s="2" t="s">
        <v>3055</v>
      </c>
      <c r="K245" t="str">
        <f>VLOOKUP(capturaFlota2019[[#This Row],[Especie]],'DATOS TABLA FLOTA'!$K$1:$M$113,2,FALSE)</f>
        <v>Peces</v>
      </c>
      <c r="L245" t="str">
        <f>_xlfn.XLOOKUP(capturaFlota2019[[#This Row],[Especie]],'DATOS TABLA FLOTA'!$K$1:$K$113,'DATOS TABLA FLOTA'!$M$1:$M$113)</f>
        <v>Merluza hubbsi S41</v>
      </c>
      <c r="M245" s="3">
        <v>60</v>
      </c>
      <c r="N245" s="4">
        <f>VLOOKUP(capturaFlota2019[[#This Row],[Especie]],'DATOS TABLA FLOTA'!$A$1:$B$80,2,FALSE)</f>
        <v>2300</v>
      </c>
      <c r="O245" s="4">
        <f>VLOOKUP(capturaFlota2019[[#This Row],[Especie]],'DATOS TABLA FLOTA'!$A$1:$C$80,3,FALSE)</f>
        <v>36800</v>
      </c>
      <c r="Q245"/>
    </row>
    <row r="246" spans="1:17" x14ac:dyDescent="0.35">
      <c r="A246" s="5">
        <v>43586</v>
      </c>
      <c r="B246" s="2" t="s">
        <v>3041</v>
      </c>
      <c r="C246" s="2" t="s">
        <v>3107</v>
      </c>
      <c r="D246" s="2" t="s">
        <v>3043</v>
      </c>
      <c r="E2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" t="str">
        <f>_xlfn.XLOOKUP(capturaFlota2019[[#This Row],[Puerto]],'DATOS TABLA FLOTA'!$H$1:$H$21,'DATOS TABLA FLOTA'!$I$1:$I$21)</f>
        <v>Necochea</v>
      </c>
      <c r="G246" s="3">
        <f>_xlfn.XLOOKUP(capturaFlota2019[[#This Row],[Departamento]],'DATOS TABLA FLOTA'!$O$2:$O$21,'DATOS TABLA FLOTA'!$P$2:$P$21)</f>
        <v>6581</v>
      </c>
      <c r="H246" s="1">
        <v>-38576184</v>
      </c>
      <c r="I246" s="1">
        <f>_xlfn.XLOOKUP(capturaFlota2019[[#This Row],[Latitud]],'DATOS TABLA FLOTA'!$Q$2:$Q$21,'DATOS TABLA FLOTA'!$R$2:$R$21)</f>
        <v>-58701949</v>
      </c>
      <c r="J246" s="2" t="s">
        <v>3090</v>
      </c>
      <c r="K246" t="str">
        <f>VLOOKUP(capturaFlota2019[[#This Row],[Especie]],'DATOS TABLA FLOTA'!$K$1:$M$113,2,FALSE)</f>
        <v>Peces</v>
      </c>
      <c r="L246" t="str">
        <f>_xlfn.XLOOKUP(capturaFlota2019[[#This Row],[Especie]],'DATOS TABLA FLOTA'!$K$1:$K$113,'DATOS TABLA FLOTA'!$M$1:$M$113)</f>
        <v>otras especies</v>
      </c>
      <c r="M246" s="3">
        <v>60</v>
      </c>
      <c r="N246" s="4">
        <f>VLOOKUP(capturaFlota2019[[#This Row],[Especie]],'DATOS TABLA FLOTA'!$A$1:$B$80,2,FALSE)</f>
        <v>2200</v>
      </c>
      <c r="O246" s="4">
        <f>VLOOKUP(capturaFlota2019[[#This Row],[Especie]],'DATOS TABLA FLOTA'!$A$1:$C$80,3,FALSE)</f>
        <v>35200</v>
      </c>
      <c r="Q246"/>
    </row>
    <row r="247" spans="1:17" x14ac:dyDescent="0.35">
      <c r="A247" s="5">
        <v>43617</v>
      </c>
      <c r="B247" s="2" t="s">
        <v>3053</v>
      </c>
      <c r="C247" s="2" t="s">
        <v>3111</v>
      </c>
      <c r="D247" s="2" t="s">
        <v>3043</v>
      </c>
      <c r="E2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" t="str">
        <f>_xlfn.XLOOKUP(capturaFlota2019[[#This Row],[Puerto]],'DATOS TABLA FLOTA'!$H$1:$H$21,'DATOS TABLA FLOTA'!$I$1:$I$21)</f>
        <v>sin especificar</v>
      </c>
      <c r="G247" s="3">
        <f>_xlfn.XLOOKUP(capturaFlota2019[[#This Row],[Departamento]],'DATOS TABLA FLOTA'!$O$2:$O$21,'DATOS TABLA FLOTA'!$P$2:$P$21)</f>
        <v>6999</v>
      </c>
      <c r="I247" s="1">
        <f>_xlfn.XLOOKUP(capturaFlota2019[[#This Row],[Latitud]],'DATOS TABLA FLOTA'!$Q$2:$Q$21,'DATOS TABLA FLOTA'!$R$2:$R$21)</f>
        <v>0</v>
      </c>
      <c r="J247" s="2" t="s">
        <v>3082</v>
      </c>
      <c r="K247" t="str">
        <f>VLOOKUP(capturaFlota2019[[#This Row],[Especie]],'DATOS TABLA FLOTA'!$K$1:$M$113,2,FALSE)</f>
        <v>Peces</v>
      </c>
      <c r="L247" t="str">
        <f>_xlfn.XLOOKUP(capturaFlota2019[[#This Row],[Especie]],'DATOS TABLA FLOTA'!$K$1:$K$113,'DATOS TABLA FLOTA'!$M$1:$M$113)</f>
        <v>otras especies</v>
      </c>
      <c r="M247" s="3">
        <v>60</v>
      </c>
      <c r="N247" s="4">
        <f>VLOOKUP(capturaFlota2019[[#This Row],[Especie]],'DATOS TABLA FLOTA'!$A$1:$B$80,2,FALSE)</f>
        <v>2100</v>
      </c>
      <c r="O247" s="4">
        <f>VLOOKUP(capturaFlota2019[[#This Row],[Especie]],'DATOS TABLA FLOTA'!$A$1:$C$80,3,FALSE)</f>
        <v>33600</v>
      </c>
      <c r="Q247"/>
    </row>
    <row r="248" spans="1:17" x14ac:dyDescent="0.35">
      <c r="A248" s="5">
        <v>43617</v>
      </c>
      <c r="B248" s="2" t="s">
        <v>3067</v>
      </c>
      <c r="C248" s="2" t="s">
        <v>3117</v>
      </c>
      <c r="D248" s="2" t="s">
        <v>3062</v>
      </c>
      <c r="E2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8" t="str">
        <f>_xlfn.XLOOKUP(capturaFlota2019[[#This Row],[Puerto]],'DATOS TABLA FLOTA'!$H$1:$H$21,'DATOS TABLA FLOTA'!$I$1:$I$21)</f>
        <v>Biedma</v>
      </c>
      <c r="G248" s="3">
        <f>_xlfn.XLOOKUP(capturaFlota2019[[#This Row],[Departamento]],'DATOS TABLA FLOTA'!$O$2:$O$21,'DATOS TABLA FLOTA'!$P$2:$P$21)</f>
        <v>26007</v>
      </c>
      <c r="H248" s="1">
        <v>-42723398</v>
      </c>
      <c r="I248" s="1">
        <f>_xlfn.XLOOKUP(capturaFlota2019[[#This Row],[Latitud]],'DATOS TABLA FLOTA'!$Q$2:$Q$21,'DATOS TABLA FLOTA'!$R$2:$R$21)</f>
        <v>-6503362</v>
      </c>
      <c r="J248" s="2" t="s">
        <v>3136</v>
      </c>
      <c r="K248" t="str">
        <f>VLOOKUP(capturaFlota2019[[#This Row],[Especie]],'DATOS TABLA FLOTA'!$K$1:$M$113,2,FALSE)</f>
        <v>Peces</v>
      </c>
      <c r="L248" t="str">
        <f>_xlfn.XLOOKUP(capturaFlota2019[[#This Row],[Especie]],'DATOS TABLA FLOTA'!$K$1:$K$113,'DATOS TABLA FLOTA'!$M$1:$M$113)</f>
        <v>Merluza de cola</v>
      </c>
      <c r="M248" s="3">
        <v>60</v>
      </c>
      <c r="N248" s="4">
        <f>VLOOKUP(capturaFlota2019[[#This Row],[Especie]],'DATOS TABLA FLOTA'!$A$1:$B$80,2,FALSE)</f>
        <v>2000</v>
      </c>
      <c r="O248" s="4">
        <f>VLOOKUP(capturaFlota2019[[#This Row],[Especie]],'DATOS TABLA FLOTA'!$A$1:$C$80,3,FALSE)</f>
        <v>32000</v>
      </c>
      <c r="Q248"/>
    </row>
    <row r="249" spans="1:17" x14ac:dyDescent="0.35">
      <c r="A249" s="5">
        <v>43617</v>
      </c>
      <c r="B249" s="2" t="s">
        <v>3147</v>
      </c>
      <c r="C249" s="2" t="s">
        <v>3117</v>
      </c>
      <c r="D249" s="2" t="s">
        <v>3062</v>
      </c>
      <c r="E2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9" t="str">
        <f>_xlfn.XLOOKUP(capturaFlota2019[[#This Row],[Puerto]],'DATOS TABLA FLOTA'!$H$1:$H$21,'DATOS TABLA FLOTA'!$I$1:$I$21)</f>
        <v>Biedma</v>
      </c>
      <c r="G249" s="3">
        <f>_xlfn.XLOOKUP(capturaFlota2019[[#This Row],[Departamento]],'DATOS TABLA FLOTA'!$O$2:$O$21,'DATOS TABLA FLOTA'!$P$2:$P$21)</f>
        <v>26007</v>
      </c>
      <c r="H249" s="1">
        <v>-42723398</v>
      </c>
      <c r="I249" s="1">
        <f>_xlfn.XLOOKUP(capturaFlota2019[[#This Row],[Latitud]],'DATOS TABLA FLOTA'!$Q$2:$Q$21,'DATOS TABLA FLOTA'!$R$2:$R$21)</f>
        <v>-6503362</v>
      </c>
      <c r="J249" s="2" t="s">
        <v>3055</v>
      </c>
      <c r="K249" t="str">
        <f>VLOOKUP(capturaFlota2019[[#This Row],[Especie]],'DATOS TABLA FLOTA'!$K$1:$M$113,2,FALSE)</f>
        <v>Peces</v>
      </c>
      <c r="L249" t="str">
        <f>_xlfn.XLOOKUP(capturaFlota2019[[#This Row],[Especie]],'DATOS TABLA FLOTA'!$K$1:$K$113,'DATOS TABLA FLOTA'!$M$1:$M$113)</f>
        <v>Merluza hubbsi S41</v>
      </c>
      <c r="M249" s="3">
        <v>60</v>
      </c>
      <c r="N249" s="4">
        <f>VLOOKUP(capturaFlota2019[[#This Row],[Especie]],'DATOS TABLA FLOTA'!$A$1:$B$80,2,FALSE)</f>
        <v>2300</v>
      </c>
      <c r="O249" s="4">
        <f>VLOOKUP(capturaFlota2019[[#This Row],[Especie]],'DATOS TABLA FLOTA'!$A$1:$C$80,3,FALSE)</f>
        <v>36800</v>
      </c>
      <c r="Q249"/>
    </row>
    <row r="250" spans="1:17" x14ac:dyDescent="0.35">
      <c r="A250" s="5">
        <v>43647</v>
      </c>
      <c r="B250" s="2" t="s">
        <v>3053</v>
      </c>
      <c r="C250" s="2" t="s">
        <v>3068</v>
      </c>
      <c r="D250" s="2" t="s">
        <v>3043</v>
      </c>
      <c r="E2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" t="str">
        <f>_xlfn.XLOOKUP(capturaFlota2019[[#This Row],[Puerto]],'DATOS TABLA FLOTA'!$H$1:$H$21,'DATOS TABLA FLOTA'!$I$1:$I$21)</f>
        <v>General Pueyrredon</v>
      </c>
      <c r="G250" s="3">
        <f>_xlfn.XLOOKUP(capturaFlota2019[[#This Row],[Departamento]],'DATOS TABLA FLOTA'!$O$2:$O$21,'DATOS TABLA FLOTA'!$P$2:$P$21)</f>
        <v>6357</v>
      </c>
      <c r="H250" s="1">
        <v>-3804915</v>
      </c>
      <c r="I250" s="1">
        <f>_xlfn.XLOOKUP(capturaFlota2019[[#This Row],[Latitud]],'DATOS TABLA FLOTA'!$Q$2:$Q$21,'DATOS TABLA FLOTA'!$R$2:$R$21)</f>
        <v>-57536848</v>
      </c>
      <c r="J250" s="2" t="s">
        <v>3098</v>
      </c>
      <c r="K250" t="str">
        <f>VLOOKUP(capturaFlota2019[[#This Row],[Especie]],'DATOS TABLA FLOTA'!$K$1:$M$113,2,FALSE)</f>
        <v>Peces</v>
      </c>
      <c r="L250" t="str">
        <f>_xlfn.XLOOKUP(capturaFlota2019[[#This Row],[Especie]],'DATOS TABLA FLOTA'!$K$1:$K$113,'DATOS TABLA FLOTA'!$M$1:$M$113)</f>
        <v>otras especies</v>
      </c>
      <c r="M250" s="3">
        <v>60</v>
      </c>
      <c r="N250" s="4">
        <f>VLOOKUP(capturaFlota2019[[#This Row],[Especie]],'DATOS TABLA FLOTA'!$A$1:$B$80,2,FALSE)</f>
        <v>4500</v>
      </c>
      <c r="O250" s="4">
        <f>VLOOKUP(capturaFlota2019[[#This Row],[Especie]],'DATOS TABLA FLOTA'!$A$1:$C$80,3,FALSE)</f>
        <v>72000</v>
      </c>
      <c r="Q250"/>
    </row>
    <row r="251" spans="1:17" x14ac:dyDescent="0.35">
      <c r="A251" s="5">
        <v>43678</v>
      </c>
      <c r="B251" s="2" t="s">
        <v>3059</v>
      </c>
      <c r="C251" s="2" t="s">
        <v>3068</v>
      </c>
      <c r="D251" s="2" t="s">
        <v>3043</v>
      </c>
      <c r="E2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" t="str">
        <f>_xlfn.XLOOKUP(capturaFlota2019[[#This Row],[Puerto]],'DATOS TABLA FLOTA'!$H$1:$H$21,'DATOS TABLA FLOTA'!$I$1:$I$21)</f>
        <v>General Pueyrredon</v>
      </c>
      <c r="G251" s="3">
        <f>_xlfn.XLOOKUP(capturaFlota2019[[#This Row],[Departamento]],'DATOS TABLA FLOTA'!$O$2:$O$21,'DATOS TABLA FLOTA'!$P$2:$P$21)</f>
        <v>6357</v>
      </c>
      <c r="H251" s="1">
        <v>-3804915</v>
      </c>
      <c r="I251" s="1">
        <f>_xlfn.XLOOKUP(capturaFlota2019[[#This Row],[Latitud]],'DATOS TABLA FLOTA'!$Q$2:$Q$21,'DATOS TABLA FLOTA'!$R$2:$R$21)</f>
        <v>-57536848</v>
      </c>
      <c r="J251" s="2" t="s">
        <v>3074</v>
      </c>
      <c r="K251" t="str">
        <f>VLOOKUP(capturaFlota2019[[#This Row],[Especie]],'DATOS TABLA FLOTA'!$K$1:$M$113,2,FALSE)</f>
        <v>Peces</v>
      </c>
      <c r="L251" t="str">
        <f>_xlfn.XLOOKUP(capturaFlota2019[[#This Row],[Especie]],'DATOS TABLA FLOTA'!$K$1:$K$113,'DATOS TABLA FLOTA'!$M$1:$M$113)</f>
        <v>Variado costero</v>
      </c>
      <c r="M251" s="3">
        <v>60</v>
      </c>
      <c r="N251" s="4">
        <f>VLOOKUP(capturaFlota2019[[#This Row],[Especie]],'DATOS TABLA FLOTA'!$A$1:$B$80,2,FALSE)</f>
        <v>1800</v>
      </c>
      <c r="O251" s="4">
        <f>VLOOKUP(capturaFlota2019[[#This Row],[Especie]],'DATOS TABLA FLOTA'!$A$1:$C$80,3,FALSE)</f>
        <v>28800</v>
      </c>
      <c r="Q251"/>
    </row>
    <row r="252" spans="1:17" x14ac:dyDescent="0.35">
      <c r="A252" s="5">
        <v>43678</v>
      </c>
      <c r="B252" s="2" t="s">
        <v>3041</v>
      </c>
      <c r="C252" s="2" t="s">
        <v>3127</v>
      </c>
      <c r="D252" s="2" t="s">
        <v>3124</v>
      </c>
      <c r="E2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52" t="str">
        <f>_xlfn.XLOOKUP(capturaFlota2019[[#This Row],[Puerto]],'DATOS TABLA FLOTA'!$H$1:$H$21,'DATOS TABLA FLOTA'!$I$1:$I$21)</f>
        <v>San Antonio</v>
      </c>
      <c r="G252" s="3">
        <f>_xlfn.XLOOKUP(capturaFlota2019[[#This Row],[Departamento]],'DATOS TABLA FLOTA'!$O$2:$O$21,'DATOS TABLA FLOTA'!$P$2:$P$21)</f>
        <v>62077</v>
      </c>
      <c r="H252" s="1">
        <v>-40725698</v>
      </c>
      <c r="I252" s="1">
        <f>_xlfn.XLOOKUP(capturaFlota2019[[#This Row],[Latitud]],'DATOS TABLA FLOTA'!$Q$2:$Q$21,'DATOS TABLA FLOTA'!$R$2:$R$21)</f>
        <v>-64934194</v>
      </c>
      <c r="J252" s="2" t="s">
        <v>3078</v>
      </c>
      <c r="K252" t="str">
        <f>VLOOKUP(capturaFlota2019[[#This Row],[Especie]],'DATOS TABLA FLOTA'!$K$1:$M$113,2,FALSE)</f>
        <v>Peces</v>
      </c>
      <c r="L252" t="str">
        <f>_xlfn.XLOOKUP(capturaFlota2019[[#This Row],[Especie]],'DATOS TABLA FLOTA'!$K$1:$K$113,'DATOS TABLA FLOTA'!$M$1:$M$113)</f>
        <v>otras especies</v>
      </c>
      <c r="M252" s="3">
        <v>60</v>
      </c>
      <c r="N252" s="4">
        <f>VLOOKUP(capturaFlota2019[[#This Row],[Especie]],'DATOS TABLA FLOTA'!$A$1:$B$80,2,FALSE)</f>
        <v>1700</v>
      </c>
      <c r="O252" s="4">
        <f>VLOOKUP(capturaFlota2019[[#This Row],[Especie]],'DATOS TABLA FLOTA'!$A$1:$C$80,3,FALSE)</f>
        <v>27200</v>
      </c>
      <c r="Q252"/>
    </row>
    <row r="253" spans="1:17" x14ac:dyDescent="0.35">
      <c r="A253" s="5">
        <v>43678</v>
      </c>
      <c r="B253" s="2" t="s">
        <v>3067</v>
      </c>
      <c r="C253" s="2" t="s">
        <v>3132</v>
      </c>
      <c r="D253" s="2" t="s">
        <v>3133</v>
      </c>
      <c r="E2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53" t="str">
        <f>_xlfn.XLOOKUP(capturaFlota2019[[#This Row],[Puerto]],'DATOS TABLA FLOTA'!$H$1:$H$21,'DATOS TABLA FLOTA'!$I$1:$I$21)</f>
        <v>Ushuaia</v>
      </c>
      <c r="G253" s="3">
        <f>_xlfn.XLOOKUP(capturaFlota2019[[#This Row],[Departamento]],'DATOS TABLA FLOTA'!$O$2:$O$21,'DATOS TABLA FLOTA'!$P$2:$P$21)</f>
        <v>94015</v>
      </c>
      <c r="H253" s="1">
        <v>-54808106</v>
      </c>
      <c r="I253" s="1">
        <f>_xlfn.XLOOKUP(capturaFlota2019[[#This Row],[Latitud]],'DATOS TABLA FLOTA'!$Q$2:$Q$21,'DATOS TABLA FLOTA'!$R$2:$R$21)</f>
        <v>-68304301</v>
      </c>
      <c r="J253" s="2" t="s">
        <v>3134</v>
      </c>
      <c r="K253" t="str">
        <f>VLOOKUP(capturaFlota2019[[#This Row],[Especie]],'DATOS TABLA FLOTA'!$K$1:$M$113,2,FALSE)</f>
        <v>Peces</v>
      </c>
      <c r="L253" t="str">
        <f>_xlfn.XLOOKUP(capturaFlota2019[[#This Row],[Especie]],'DATOS TABLA FLOTA'!$K$1:$K$113,'DATOS TABLA FLOTA'!$M$1:$M$113)</f>
        <v>otras especies</v>
      </c>
      <c r="M253" s="3">
        <v>60</v>
      </c>
      <c r="N253" s="4">
        <f>VLOOKUP(capturaFlota2019[[#This Row],[Especie]],'DATOS TABLA FLOTA'!$A$1:$B$80,2,FALSE)</f>
        <v>2500</v>
      </c>
      <c r="O253" s="4">
        <f>VLOOKUP(capturaFlota2019[[#This Row],[Especie]],'DATOS TABLA FLOTA'!$A$1:$C$80,3,FALSE)</f>
        <v>40000</v>
      </c>
      <c r="Q253"/>
    </row>
    <row r="254" spans="1:17" x14ac:dyDescent="0.35">
      <c r="A254" s="5">
        <v>43709</v>
      </c>
      <c r="B254" s="2" t="s">
        <v>3059</v>
      </c>
      <c r="C254" s="2" t="s">
        <v>3068</v>
      </c>
      <c r="D254" s="2" t="s">
        <v>3043</v>
      </c>
      <c r="E2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" t="str">
        <f>_xlfn.XLOOKUP(capturaFlota2019[[#This Row],[Puerto]],'DATOS TABLA FLOTA'!$H$1:$H$21,'DATOS TABLA FLOTA'!$I$1:$I$21)</f>
        <v>General Pueyrredon</v>
      </c>
      <c r="G254" s="3">
        <f>_xlfn.XLOOKUP(capturaFlota2019[[#This Row],[Departamento]],'DATOS TABLA FLOTA'!$O$2:$O$21,'DATOS TABLA FLOTA'!$P$2:$P$21)</f>
        <v>6357</v>
      </c>
      <c r="H254" s="1">
        <v>-3804915</v>
      </c>
      <c r="I254" s="1">
        <f>_xlfn.XLOOKUP(capturaFlota2019[[#This Row],[Latitud]],'DATOS TABLA FLOTA'!$Q$2:$Q$21,'DATOS TABLA FLOTA'!$R$2:$R$21)</f>
        <v>-57536848</v>
      </c>
      <c r="J254" s="2" t="s">
        <v>3055</v>
      </c>
      <c r="K254" t="str">
        <f>VLOOKUP(capturaFlota2019[[#This Row],[Especie]],'DATOS TABLA FLOTA'!$K$1:$M$113,2,FALSE)</f>
        <v>Peces</v>
      </c>
      <c r="L254" t="str">
        <f>_xlfn.XLOOKUP(capturaFlota2019[[#This Row],[Especie]],'DATOS TABLA FLOTA'!$K$1:$K$113,'DATOS TABLA FLOTA'!$M$1:$M$113)</f>
        <v>Merluza hubbsi S41</v>
      </c>
      <c r="M254" s="3">
        <v>60</v>
      </c>
      <c r="N254" s="4">
        <f>VLOOKUP(capturaFlota2019[[#This Row],[Especie]],'DATOS TABLA FLOTA'!$A$1:$B$80,2,FALSE)</f>
        <v>2300</v>
      </c>
      <c r="O254" s="4">
        <f>VLOOKUP(capturaFlota2019[[#This Row],[Especie]],'DATOS TABLA FLOTA'!$A$1:$C$80,3,FALSE)</f>
        <v>36800</v>
      </c>
      <c r="Q254"/>
    </row>
    <row r="255" spans="1:17" x14ac:dyDescent="0.35">
      <c r="A255" s="5">
        <v>43709</v>
      </c>
      <c r="B255" s="2" t="s">
        <v>3053</v>
      </c>
      <c r="C255" s="2" t="s">
        <v>3111</v>
      </c>
      <c r="D255" s="2" t="s">
        <v>3043</v>
      </c>
      <c r="E2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" t="str">
        <f>_xlfn.XLOOKUP(capturaFlota2019[[#This Row],[Puerto]],'DATOS TABLA FLOTA'!$H$1:$H$21,'DATOS TABLA FLOTA'!$I$1:$I$21)</f>
        <v>sin especificar</v>
      </c>
      <c r="G255" s="3">
        <f>_xlfn.XLOOKUP(capturaFlota2019[[#This Row],[Departamento]],'DATOS TABLA FLOTA'!$O$2:$O$21,'DATOS TABLA FLOTA'!$P$2:$P$21)</f>
        <v>6999</v>
      </c>
      <c r="I255" s="1">
        <f>_xlfn.XLOOKUP(capturaFlota2019[[#This Row],[Latitud]],'DATOS TABLA FLOTA'!$Q$2:$Q$21,'DATOS TABLA FLOTA'!$R$2:$R$21)</f>
        <v>0</v>
      </c>
      <c r="J255" s="2" t="s">
        <v>3090</v>
      </c>
      <c r="K255" t="str">
        <f>VLOOKUP(capturaFlota2019[[#This Row],[Especie]],'DATOS TABLA FLOTA'!$K$1:$M$113,2,FALSE)</f>
        <v>Peces</v>
      </c>
      <c r="L255" t="str">
        <f>_xlfn.XLOOKUP(capturaFlota2019[[#This Row],[Especie]],'DATOS TABLA FLOTA'!$K$1:$K$113,'DATOS TABLA FLOTA'!$M$1:$M$113)</f>
        <v>otras especies</v>
      </c>
      <c r="M255" s="3">
        <v>60</v>
      </c>
      <c r="N255" s="4">
        <f>VLOOKUP(capturaFlota2019[[#This Row],[Especie]],'DATOS TABLA FLOTA'!$A$1:$B$80,2,FALSE)</f>
        <v>2200</v>
      </c>
      <c r="O255" s="4">
        <f>VLOOKUP(capturaFlota2019[[#This Row],[Especie]],'DATOS TABLA FLOTA'!$A$1:$C$80,3,FALSE)</f>
        <v>35200</v>
      </c>
      <c r="Q255"/>
    </row>
    <row r="256" spans="1:17" x14ac:dyDescent="0.35">
      <c r="A256" s="5">
        <v>43709</v>
      </c>
      <c r="B256" s="2" t="s">
        <v>3041</v>
      </c>
      <c r="C256" s="2" t="s">
        <v>3111</v>
      </c>
      <c r="D256" s="2" t="s">
        <v>3043</v>
      </c>
      <c r="E2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" t="str">
        <f>_xlfn.XLOOKUP(capturaFlota2019[[#This Row],[Puerto]],'DATOS TABLA FLOTA'!$H$1:$H$21,'DATOS TABLA FLOTA'!$I$1:$I$21)</f>
        <v>sin especificar</v>
      </c>
      <c r="G256" s="3">
        <f>_xlfn.XLOOKUP(capturaFlota2019[[#This Row],[Departamento]],'DATOS TABLA FLOTA'!$O$2:$O$21,'DATOS TABLA FLOTA'!$P$2:$P$21)</f>
        <v>6999</v>
      </c>
      <c r="I256" s="1">
        <f>_xlfn.XLOOKUP(capturaFlota2019[[#This Row],[Latitud]],'DATOS TABLA FLOTA'!$Q$2:$Q$21,'DATOS TABLA FLOTA'!$R$2:$R$21)</f>
        <v>0</v>
      </c>
      <c r="J256" s="2" t="s">
        <v>3114</v>
      </c>
      <c r="K256" t="str">
        <f>VLOOKUP(capturaFlota2019[[#This Row],[Especie]],'DATOS TABLA FLOTA'!$K$1:$M$113,2,FALSE)</f>
        <v>Peces</v>
      </c>
      <c r="L256" t="str">
        <f>_xlfn.XLOOKUP(capturaFlota2019[[#This Row],[Especie]],'DATOS TABLA FLOTA'!$K$1:$K$113,'DATOS TABLA FLOTA'!$M$1:$M$113)</f>
        <v>otras especies</v>
      </c>
      <c r="M256" s="3">
        <v>60</v>
      </c>
      <c r="N256" s="4">
        <f>VLOOKUP(capturaFlota2019[[#This Row],[Especie]],'DATOS TABLA FLOTA'!$A$1:$B$80,2,FALSE)</f>
        <v>1500</v>
      </c>
      <c r="O256" s="4">
        <f>VLOOKUP(capturaFlota2019[[#This Row],[Especie]],'DATOS TABLA FLOTA'!$A$1:$C$80,3,FALSE)</f>
        <v>24000</v>
      </c>
      <c r="Q256"/>
    </row>
    <row r="257" spans="1:17" x14ac:dyDescent="0.35">
      <c r="A257" s="5">
        <v>43709</v>
      </c>
      <c r="B257" s="2" t="s">
        <v>3053</v>
      </c>
      <c r="C257" s="2" t="s">
        <v>3120</v>
      </c>
      <c r="D257" s="2" t="s">
        <v>3062</v>
      </c>
      <c r="E2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7" t="str">
        <f>_xlfn.XLOOKUP(capturaFlota2019[[#This Row],[Puerto]],'DATOS TABLA FLOTA'!$H$1:$H$21,'DATOS TABLA FLOTA'!$I$1:$I$21)</f>
        <v>Rawson</v>
      </c>
      <c r="G257" s="3">
        <f>_xlfn.XLOOKUP(capturaFlota2019[[#This Row],[Departamento]],'DATOS TABLA FLOTA'!$O$2:$O$21,'DATOS TABLA FLOTA'!$P$2:$P$21)</f>
        <v>26077</v>
      </c>
      <c r="H257" s="1">
        <v>-43336741</v>
      </c>
      <c r="I257" s="1">
        <f>_xlfn.XLOOKUP(capturaFlota2019[[#This Row],[Latitud]],'DATOS TABLA FLOTA'!$Q$2:$Q$21,'DATOS TABLA FLOTA'!$R$2:$R$21)</f>
        <v>-65061964</v>
      </c>
      <c r="J257" s="2" t="s">
        <v>3101</v>
      </c>
      <c r="K257" t="str">
        <f>VLOOKUP(capturaFlota2019[[#This Row],[Especie]],'DATOS TABLA FLOTA'!$K$1:$M$113,2,FALSE)</f>
        <v>Crustáceos</v>
      </c>
      <c r="L257" t="str">
        <f>_xlfn.XLOOKUP(capturaFlota2019[[#This Row],[Especie]],'DATOS TABLA FLOTA'!$K$1:$K$113,'DATOS TABLA FLOTA'!$M$1:$M$113)</f>
        <v>Langostino</v>
      </c>
      <c r="M257" s="3">
        <v>60</v>
      </c>
      <c r="N257" s="4">
        <f>VLOOKUP(capturaFlota2019[[#This Row],[Especie]],'DATOS TABLA FLOTA'!$A$1:$B$80,2,FALSE)</f>
        <v>3000</v>
      </c>
      <c r="O257" s="4">
        <f>VLOOKUP(capturaFlota2019[[#This Row],[Especie]],'DATOS TABLA FLOTA'!$A$1:$C$80,3,FALSE)</f>
        <v>48000</v>
      </c>
      <c r="Q257"/>
    </row>
    <row r="258" spans="1:17" x14ac:dyDescent="0.35">
      <c r="A258" s="5">
        <v>43739</v>
      </c>
      <c r="B258" s="2" t="s">
        <v>3067</v>
      </c>
      <c r="C258" s="2" t="s">
        <v>3068</v>
      </c>
      <c r="D258" s="2" t="s">
        <v>3043</v>
      </c>
      <c r="E2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" t="str">
        <f>_xlfn.XLOOKUP(capturaFlota2019[[#This Row],[Puerto]],'DATOS TABLA FLOTA'!$H$1:$H$21,'DATOS TABLA FLOTA'!$I$1:$I$21)</f>
        <v>General Pueyrredon</v>
      </c>
      <c r="G258" s="3">
        <f>_xlfn.XLOOKUP(capturaFlota2019[[#This Row],[Departamento]],'DATOS TABLA FLOTA'!$O$2:$O$21,'DATOS TABLA FLOTA'!$P$2:$P$21)</f>
        <v>6357</v>
      </c>
      <c r="H258" s="1">
        <v>-3804915</v>
      </c>
      <c r="I258" s="1">
        <f>_xlfn.XLOOKUP(capturaFlota2019[[#This Row],[Latitud]],'DATOS TABLA FLOTA'!$Q$2:$Q$21,'DATOS TABLA FLOTA'!$R$2:$R$21)</f>
        <v>-57536848</v>
      </c>
      <c r="J258" s="2" t="s">
        <v>3079</v>
      </c>
      <c r="K258" t="str">
        <f>VLOOKUP(capturaFlota2019[[#This Row],[Especie]],'DATOS TABLA FLOTA'!$K$1:$M$113,2,FALSE)</f>
        <v>Peces</v>
      </c>
      <c r="L258" t="str">
        <f>_xlfn.XLOOKUP(capturaFlota2019[[#This Row],[Especie]],'DATOS TABLA FLOTA'!$K$1:$K$113,'DATOS TABLA FLOTA'!$M$1:$M$113)</f>
        <v>otras especies</v>
      </c>
      <c r="M258" s="3">
        <v>60</v>
      </c>
      <c r="N258" s="4">
        <f>VLOOKUP(capturaFlota2019[[#This Row],[Especie]],'DATOS TABLA FLOTA'!$A$1:$B$80,2,FALSE)</f>
        <v>2100</v>
      </c>
      <c r="O258" s="4">
        <f>VLOOKUP(capturaFlota2019[[#This Row],[Especie]],'DATOS TABLA FLOTA'!$A$1:$C$80,3,FALSE)</f>
        <v>33600</v>
      </c>
      <c r="Q258"/>
    </row>
    <row r="259" spans="1:17" x14ac:dyDescent="0.35">
      <c r="A259" s="5">
        <v>43739</v>
      </c>
      <c r="B259" s="2" t="s">
        <v>3041</v>
      </c>
      <c r="C259" s="2" t="s">
        <v>3143</v>
      </c>
      <c r="D259" s="2" t="s">
        <v>3043</v>
      </c>
      <c r="E2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" t="str">
        <f>_xlfn.XLOOKUP(capturaFlota2019[[#This Row],[Puerto]],'DATOS TABLA FLOTA'!$H$1:$H$21,'DATOS TABLA FLOTA'!$I$1:$I$21)</f>
        <v>Castelli</v>
      </c>
      <c r="G259" s="3">
        <f>_xlfn.XLOOKUP(capturaFlota2019[[#This Row],[Departamento]],'DATOS TABLA FLOTA'!$O$2:$O$21,'DATOS TABLA FLOTA'!$P$2:$P$21)</f>
        <v>6168</v>
      </c>
      <c r="H259" s="1">
        <v>-35745949</v>
      </c>
      <c r="I259" s="1">
        <f>_xlfn.XLOOKUP(capturaFlota2019[[#This Row],[Latitud]],'DATOS TABLA FLOTA'!$Q$2:$Q$21,'DATOS TABLA FLOTA'!$R$2:$R$21)</f>
        <v>-57380561</v>
      </c>
      <c r="J259" s="2" t="s">
        <v>3091</v>
      </c>
      <c r="K259" t="str">
        <f>VLOOKUP(capturaFlota2019[[#This Row],[Especie]],'DATOS TABLA FLOTA'!$K$1:$M$113,2,FALSE)</f>
        <v>Peces</v>
      </c>
      <c r="L259" t="str">
        <f>_xlfn.XLOOKUP(capturaFlota2019[[#This Row],[Especie]],'DATOS TABLA FLOTA'!$K$1:$K$113,'DATOS TABLA FLOTA'!$M$1:$M$113)</f>
        <v>Variado costero</v>
      </c>
      <c r="M259" s="3">
        <v>60</v>
      </c>
      <c r="N259" s="4">
        <f>VLOOKUP(capturaFlota2019[[#This Row],[Especie]],'DATOS TABLA FLOTA'!$A$1:$B$80,2,FALSE)</f>
        <v>2300</v>
      </c>
      <c r="O259" s="4">
        <f>VLOOKUP(capturaFlota2019[[#This Row],[Especie]],'DATOS TABLA FLOTA'!$A$1:$C$80,3,FALSE)</f>
        <v>36800</v>
      </c>
      <c r="Q259"/>
    </row>
    <row r="260" spans="1:17" x14ac:dyDescent="0.35">
      <c r="A260" s="5">
        <v>43586</v>
      </c>
      <c r="B260" s="2" t="s">
        <v>3053</v>
      </c>
      <c r="C260" s="2" t="s">
        <v>3123</v>
      </c>
      <c r="D260" s="2" t="s">
        <v>3124</v>
      </c>
      <c r="E2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60" t="str">
        <f>_xlfn.XLOOKUP(capturaFlota2019[[#This Row],[Puerto]],'DATOS TABLA FLOTA'!$H$1:$H$21,'DATOS TABLA FLOTA'!$I$1:$I$21)</f>
        <v>San Antonio</v>
      </c>
      <c r="G260" s="3">
        <f>_xlfn.XLOOKUP(capturaFlota2019[[#This Row],[Departamento]],'DATOS TABLA FLOTA'!$O$2:$O$21,'DATOS TABLA FLOTA'!$P$2:$P$21)</f>
        <v>62077</v>
      </c>
      <c r="H260" s="1">
        <v>-4079875</v>
      </c>
      <c r="I260" s="1">
        <f>_xlfn.XLOOKUP(capturaFlota2019[[#This Row],[Latitud]],'DATOS TABLA FLOTA'!$Q$2:$Q$21,'DATOS TABLA FLOTA'!$R$2:$R$21)</f>
        <v>-64883536</v>
      </c>
      <c r="J260" s="2" t="s">
        <v>3060</v>
      </c>
      <c r="K260" t="str">
        <f>VLOOKUP(capturaFlota2019[[#This Row],[Especie]],'DATOS TABLA FLOTA'!$K$1:$M$113,2,FALSE)</f>
        <v>Peces</v>
      </c>
      <c r="L260" t="str">
        <f>_xlfn.XLOOKUP(capturaFlota2019[[#This Row],[Especie]],'DATOS TABLA FLOTA'!$K$1:$K$113,'DATOS TABLA FLOTA'!$M$1:$M$113)</f>
        <v>otras especies</v>
      </c>
      <c r="M260" s="3">
        <v>61</v>
      </c>
      <c r="N260" s="4">
        <f>VLOOKUP(capturaFlota2019[[#This Row],[Especie]],'DATOS TABLA FLOTA'!$A$1:$B$80,2,FALSE)</f>
        <v>2910</v>
      </c>
      <c r="O260" s="4">
        <f>VLOOKUP(capturaFlota2019[[#This Row],[Especie]],'DATOS TABLA FLOTA'!$A$1:$C$80,3,FALSE)</f>
        <v>46560</v>
      </c>
      <c r="Q260"/>
    </row>
    <row r="261" spans="1:17" x14ac:dyDescent="0.35">
      <c r="A261" s="5">
        <v>43586</v>
      </c>
      <c r="B261" s="2" t="s">
        <v>3041</v>
      </c>
      <c r="C261" s="2" t="s">
        <v>3068</v>
      </c>
      <c r="D261" s="2" t="s">
        <v>3043</v>
      </c>
      <c r="E2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" t="str">
        <f>_xlfn.XLOOKUP(capturaFlota2019[[#This Row],[Puerto]],'DATOS TABLA FLOTA'!$H$1:$H$21,'DATOS TABLA FLOTA'!$I$1:$I$21)</f>
        <v>General Pueyrredon</v>
      </c>
      <c r="G261" s="3">
        <f>_xlfn.XLOOKUP(capturaFlota2019[[#This Row],[Departamento]],'DATOS TABLA FLOTA'!$O$2:$O$21,'DATOS TABLA FLOTA'!$P$2:$P$21)</f>
        <v>6357</v>
      </c>
      <c r="H261" s="1">
        <v>-3804915</v>
      </c>
      <c r="I261" s="1">
        <f>_xlfn.XLOOKUP(capturaFlota2019[[#This Row],[Latitud]],'DATOS TABLA FLOTA'!$Q$2:$Q$21,'DATOS TABLA FLOTA'!$R$2:$R$21)</f>
        <v>-57536848</v>
      </c>
      <c r="J261" s="2" t="s">
        <v>3057</v>
      </c>
      <c r="K261" t="str">
        <f>VLOOKUP(capturaFlota2019[[#This Row],[Especie]],'DATOS TABLA FLOTA'!$K$1:$M$113,2,FALSE)</f>
        <v>Peces</v>
      </c>
      <c r="L261" t="str">
        <f>_xlfn.XLOOKUP(capturaFlota2019[[#This Row],[Especie]],'DATOS TABLA FLOTA'!$K$1:$K$113,'DATOS TABLA FLOTA'!$M$1:$M$113)</f>
        <v>Rayas (sin V. Cost)</v>
      </c>
      <c r="M261" s="3">
        <v>62</v>
      </c>
      <c r="N261" s="4">
        <f>VLOOKUP(capturaFlota2019[[#This Row],[Especie]],'DATOS TABLA FLOTA'!$A$1:$B$80,2,FALSE)</f>
        <v>3900</v>
      </c>
      <c r="O261" s="4">
        <f>VLOOKUP(capturaFlota2019[[#This Row],[Especie]],'DATOS TABLA FLOTA'!$A$1:$C$80,3,FALSE)</f>
        <v>62400</v>
      </c>
      <c r="Q261"/>
    </row>
    <row r="262" spans="1:17" x14ac:dyDescent="0.35">
      <c r="A262" s="5">
        <v>43678</v>
      </c>
      <c r="B262" s="2" t="s">
        <v>3041</v>
      </c>
      <c r="C262" s="2" t="s">
        <v>3150</v>
      </c>
      <c r="D262" s="2" t="s">
        <v>3043</v>
      </c>
      <c r="E2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" t="str">
        <f>_xlfn.XLOOKUP(capturaFlota2019[[#This Row],[Puerto]],'DATOS TABLA FLOTA'!$H$1:$H$21,'DATOS TABLA FLOTA'!$I$1:$I$21)</f>
        <v>General Lavalle</v>
      </c>
      <c r="G262" s="3">
        <f>_xlfn.XLOOKUP(capturaFlota2019[[#This Row],[Departamento]],'DATOS TABLA FLOTA'!$O$2:$O$21,'DATOS TABLA FLOTA'!$P$2:$P$21)</f>
        <v>6336</v>
      </c>
      <c r="H262" s="1">
        <v>-36398453</v>
      </c>
      <c r="I262" s="1">
        <f>_xlfn.XLOOKUP(capturaFlota2019[[#This Row],[Latitud]],'DATOS TABLA FLOTA'!$Q$2:$Q$21,'DATOS TABLA FLOTA'!$R$2:$R$21)</f>
        <v>-56946467</v>
      </c>
      <c r="J262" s="2" t="s">
        <v>3114</v>
      </c>
      <c r="K262" t="str">
        <f>VLOOKUP(capturaFlota2019[[#This Row],[Especie]],'DATOS TABLA FLOTA'!$K$1:$M$113,2,FALSE)</f>
        <v>Peces</v>
      </c>
      <c r="L262" t="str">
        <f>_xlfn.XLOOKUP(capturaFlota2019[[#This Row],[Especie]],'DATOS TABLA FLOTA'!$K$1:$K$113,'DATOS TABLA FLOTA'!$M$1:$M$113)</f>
        <v>otras especies</v>
      </c>
      <c r="M262" s="3">
        <v>62</v>
      </c>
      <c r="N262" s="4">
        <f>VLOOKUP(capturaFlota2019[[#This Row],[Especie]],'DATOS TABLA FLOTA'!$A$1:$B$80,2,FALSE)</f>
        <v>1500</v>
      </c>
      <c r="O262" s="4">
        <f>VLOOKUP(capturaFlota2019[[#This Row],[Especie]],'DATOS TABLA FLOTA'!$A$1:$C$80,3,FALSE)</f>
        <v>24000</v>
      </c>
      <c r="Q262"/>
    </row>
    <row r="263" spans="1:17" x14ac:dyDescent="0.35">
      <c r="A263" s="5">
        <v>43556</v>
      </c>
      <c r="B263" s="2" t="s">
        <v>3053</v>
      </c>
      <c r="C263" s="2" t="s">
        <v>3150</v>
      </c>
      <c r="D263" s="2" t="s">
        <v>3043</v>
      </c>
      <c r="E2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" t="str">
        <f>_xlfn.XLOOKUP(capturaFlota2019[[#This Row],[Puerto]],'DATOS TABLA FLOTA'!$H$1:$H$21,'DATOS TABLA FLOTA'!$I$1:$I$21)</f>
        <v>General Lavalle</v>
      </c>
      <c r="G263" s="3">
        <f>_xlfn.XLOOKUP(capturaFlota2019[[#This Row],[Departamento]],'DATOS TABLA FLOTA'!$O$2:$O$21,'DATOS TABLA FLOTA'!$P$2:$P$21)</f>
        <v>6336</v>
      </c>
      <c r="H263" s="1">
        <v>-36398453</v>
      </c>
      <c r="I263" s="1">
        <f>_xlfn.XLOOKUP(capturaFlota2019[[#This Row],[Latitud]],'DATOS TABLA FLOTA'!$Q$2:$Q$21,'DATOS TABLA FLOTA'!$R$2:$R$21)</f>
        <v>-56946467</v>
      </c>
      <c r="J263" s="2" t="s">
        <v>3057</v>
      </c>
      <c r="K263" t="str">
        <f>VLOOKUP(capturaFlota2019[[#This Row],[Especie]],'DATOS TABLA FLOTA'!$K$1:$M$113,2,FALSE)</f>
        <v>Peces</v>
      </c>
      <c r="L263" t="str">
        <f>_xlfn.XLOOKUP(capturaFlota2019[[#This Row],[Especie]],'DATOS TABLA FLOTA'!$K$1:$K$113,'DATOS TABLA FLOTA'!$M$1:$M$113)</f>
        <v>Rayas (sin V. Cost)</v>
      </c>
      <c r="M263" s="3">
        <v>63</v>
      </c>
      <c r="N263" s="4">
        <f>VLOOKUP(capturaFlota2019[[#This Row],[Especie]],'DATOS TABLA FLOTA'!$A$1:$B$80,2,FALSE)</f>
        <v>3900</v>
      </c>
      <c r="O263" s="4">
        <f>VLOOKUP(capturaFlota2019[[#This Row],[Especie]],'DATOS TABLA FLOTA'!$A$1:$C$80,3,FALSE)</f>
        <v>62400</v>
      </c>
      <c r="Q263"/>
    </row>
    <row r="264" spans="1:17" x14ac:dyDescent="0.35">
      <c r="A264" s="5">
        <v>43466</v>
      </c>
      <c r="B264" s="2" t="s">
        <v>3041</v>
      </c>
      <c r="C264" s="2" t="s">
        <v>3068</v>
      </c>
      <c r="D264" s="2" t="s">
        <v>3043</v>
      </c>
      <c r="E2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" t="str">
        <f>_xlfn.XLOOKUP(capturaFlota2019[[#This Row],[Puerto]],'DATOS TABLA FLOTA'!$H$1:$H$21,'DATOS TABLA FLOTA'!$I$1:$I$21)</f>
        <v>General Pueyrredon</v>
      </c>
      <c r="G264" s="3">
        <f>_xlfn.XLOOKUP(capturaFlota2019[[#This Row],[Departamento]],'DATOS TABLA FLOTA'!$O$2:$O$21,'DATOS TABLA FLOTA'!$P$2:$P$21)</f>
        <v>6357</v>
      </c>
      <c r="H264" s="1">
        <v>-3804915</v>
      </c>
      <c r="I264" s="1">
        <f>_xlfn.XLOOKUP(capturaFlota2019[[#This Row],[Latitud]],'DATOS TABLA FLOTA'!$Q$2:$Q$21,'DATOS TABLA FLOTA'!$R$2:$R$21)</f>
        <v>-57536848</v>
      </c>
      <c r="J264" s="2" t="s">
        <v>3085</v>
      </c>
      <c r="K264" t="str">
        <f>VLOOKUP(capturaFlota2019[[#This Row],[Especie]],'DATOS TABLA FLOTA'!$K$1:$M$113,2,FALSE)</f>
        <v>Peces</v>
      </c>
      <c r="L264" t="str">
        <f>_xlfn.XLOOKUP(capturaFlota2019[[#This Row],[Especie]],'DATOS TABLA FLOTA'!$K$1:$K$113,'DATOS TABLA FLOTA'!$M$1:$M$113)</f>
        <v>otras especies</v>
      </c>
      <c r="M264" s="3">
        <v>64</v>
      </c>
      <c r="N264" s="4">
        <f>VLOOKUP(capturaFlota2019[[#This Row],[Especie]],'DATOS TABLA FLOTA'!$A$1:$B$80,2,FALSE)</f>
        <v>1900</v>
      </c>
      <c r="O264" s="4">
        <f>VLOOKUP(capturaFlota2019[[#This Row],[Especie]],'DATOS TABLA FLOTA'!$A$1:$C$80,3,FALSE)</f>
        <v>30400</v>
      </c>
      <c r="Q264"/>
    </row>
    <row r="265" spans="1:17" x14ac:dyDescent="0.35">
      <c r="A265" s="5">
        <v>43525</v>
      </c>
      <c r="B265" s="2" t="s">
        <v>3053</v>
      </c>
      <c r="C265" s="2" t="s">
        <v>3121</v>
      </c>
      <c r="D265" s="2" t="s">
        <v>3043</v>
      </c>
      <c r="E2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" t="str">
        <f>_xlfn.XLOOKUP(capturaFlota2019[[#This Row],[Puerto]],'DATOS TABLA FLOTA'!$H$1:$H$21,'DATOS TABLA FLOTA'!$I$1:$I$21)</f>
        <v>Coronel de Marina Leonardo Rosales</v>
      </c>
      <c r="G265" s="3">
        <f>_xlfn.XLOOKUP(capturaFlota2019[[#This Row],[Departamento]],'DATOS TABLA FLOTA'!$O$2:$O$21,'DATOS TABLA FLOTA'!$P$2:$P$21)</f>
        <v>6182</v>
      </c>
      <c r="H265" s="1">
        <v>-3889977</v>
      </c>
      <c r="I265" s="1">
        <f>_xlfn.XLOOKUP(capturaFlota2019[[#This Row],[Latitud]],'DATOS TABLA FLOTA'!$Q$2:$Q$21,'DATOS TABLA FLOTA'!$R$2:$R$21)</f>
        <v>-62079012</v>
      </c>
      <c r="J265" s="2" t="s">
        <v>3045</v>
      </c>
      <c r="K265" t="str">
        <f>VLOOKUP(capturaFlota2019[[#This Row],[Especie]],'DATOS TABLA FLOTA'!$K$1:$M$113,2,FALSE)</f>
        <v>Crustáceos</v>
      </c>
      <c r="L265" t="str">
        <f>_xlfn.XLOOKUP(capturaFlota2019[[#This Row],[Especie]],'DATOS TABLA FLOTA'!$K$1:$K$113,'DATOS TABLA FLOTA'!$M$1:$M$113)</f>
        <v>otras especies</v>
      </c>
      <c r="M265" s="3">
        <v>64</v>
      </c>
      <c r="N265" s="4">
        <f>VLOOKUP(capturaFlota2019[[#This Row],[Especie]],'DATOS TABLA FLOTA'!$A$1:$B$80,2,FALSE)</f>
        <v>3000</v>
      </c>
      <c r="O265" s="4">
        <f>VLOOKUP(capturaFlota2019[[#This Row],[Especie]],'DATOS TABLA FLOTA'!$A$1:$C$80,3,FALSE)</f>
        <v>48000</v>
      </c>
      <c r="Q265"/>
    </row>
    <row r="266" spans="1:17" x14ac:dyDescent="0.35">
      <c r="A266" s="5">
        <v>43525</v>
      </c>
      <c r="B266" s="2" t="s">
        <v>3053</v>
      </c>
      <c r="C266" s="2" t="s">
        <v>3123</v>
      </c>
      <c r="D266" s="2" t="s">
        <v>3124</v>
      </c>
      <c r="E2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66" t="str">
        <f>_xlfn.XLOOKUP(capturaFlota2019[[#This Row],[Puerto]],'DATOS TABLA FLOTA'!$H$1:$H$21,'DATOS TABLA FLOTA'!$I$1:$I$21)</f>
        <v>San Antonio</v>
      </c>
      <c r="G266" s="3">
        <f>_xlfn.XLOOKUP(capturaFlota2019[[#This Row],[Departamento]],'DATOS TABLA FLOTA'!$O$2:$O$21,'DATOS TABLA FLOTA'!$P$2:$P$21)</f>
        <v>62077</v>
      </c>
      <c r="H266" s="1">
        <v>-4079875</v>
      </c>
      <c r="I266" s="1">
        <f>_xlfn.XLOOKUP(capturaFlota2019[[#This Row],[Latitud]],'DATOS TABLA FLOTA'!$Q$2:$Q$21,'DATOS TABLA FLOTA'!$R$2:$R$21)</f>
        <v>-64883536</v>
      </c>
      <c r="J266" s="2" t="s">
        <v>3060</v>
      </c>
      <c r="K266" t="str">
        <f>VLOOKUP(capturaFlota2019[[#This Row],[Especie]],'DATOS TABLA FLOTA'!$K$1:$M$113,2,FALSE)</f>
        <v>Peces</v>
      </c>
      <c r="L266" t="str">
        <f>_xlfn.XLOOKUP(capturaFlota2019[[#This Row],[Especie]],'DATOS TABLA FLOTA'!$K$1:$K$113,'DATOS TABLA FLOTA'!$M$1:$M$113)</f>
        <v>otras especies</v>
      </c>
      <c r="M266" s="3">
        <v>64</v>
      </c>
      <c r="N266" s="4">
        <f>VLOOKUP(capturaFlota2019[[#This Row],[Especie]],'DATOS TABLA FLOTA'!$A$1:$B$80,2,FALSE)</f>
        <v>2910</v>
      </c>
      <c r="O266" s="4">
        <f>VLOOKUP(capturaFlota2019[[#This Row],[Especie]],'DATOS TABLA FLOTA'!$A$1:$C$80,3,FALSE)</f>
        <v>46560</v>
      </c>
      <c r="Q266"/>
    </row>
    <row r="267" spans="1:17" x14ac:dyDescent="0.35">
      <c r="A267" s="5">
        <v>43556</v>
      </c>
      <c r="B267" s="2" t="s">
        <v>3041</v>
      </c>
      <c r="C267" s="2" t="s">
        <v>3127</v>
      </c>
      <c r="D267" s="2" t="s">
        <v>3124</v>
      </c>
      <c r="E2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67" t="str">
        <f>_xlfn.XLOOKUP(capturaFlota2019[[#This Row],[Puerto]],'DATOS TABLA FLOTA'!$H$1:$H$21,'DATOS TABLA FLOTA'!$I$1:$I$21)</f>
        <v>San Antonio</v>
      </c>
      <c r="G267" s="3">
        <f>_xlfn.XLOOKUP(capturaFlota2019[[#This Row],[Departamento]],'DATOS TABLA FLOTA'!$O$2:$O$21,'DATOS TABLA FLOTA'!$P$2:$P$21)</f>
        <v>62077</v>
      </c>
      <c r="H267" s="1">
        <v>-40725698</v>
      </c>
      <c r="I267" s="1">
        <f>_xlfn.XLOOKUP(capturaFlota2019[[#This Row],[Latitud]],'DATOS TABLA FLOTA'!$Q$2:$Q$21,'DATOS TABLA FLOTA'!$R$2:$R$21)</f>
        <v>-64934194</v>
      </c>
      <c r="J267" s="2" t="s">
        <v>3055</v>
      </c>
      <c r="K267" t="str">
        <f>VLOOKUP(capturaFlota2019[[#This Row],[Especie]],'DATOS TABLA FLOTA'!$K$1:$M$113,2,FALSE)</f>
        <v>Peces</v>
      </c>
      <c r="L267" t="str">
        <f>_xlfn.XLOOKUP(capturaFlota2019[[#This Row],[Especie]],'DATOS TABLA FLOTA'!$K$1:$K$113,'DATOS TABLA FLOTA'!$M$1:$M$113)</f>
        <v>Merluza hubbsi S41</v>
      </c>
      <c r="M267" s="3">
        <v>64</v>
      </c>
      <c r="N267" s="4">
        <f>VLOOKUP(capturaFlota2019[[#This Row],[Especie]],'DATOS TABLA FLOTA'!$A$1:$B$80,2,FALSE)</f>
        <v>2300</v>
      </c>
      <c r="O267" s="4">
        <f>VLOOKUP(capturaFlota2019[[#This Row],[Especie]],'DATOS TABLA FLOTA'!$A$1:$C$80,3,FALSE)</f>
        <v>36800</v>
      </c>
      <c r="Q267"/>
    </row>
    <row r="268" spans="1:17" x14ac:dyDescent="0.35">
      <c r="A268" s="5">
        <v>43586</v>
      </c>
      <c r="B268" s="2" t="s">
        <v>3053</v>
      </c>
      <c r="C268" s="2" t="s">
        <v>3127</v>
      </c>
      <c r="D268" s="2" t="s">
        <v>3124</v>
      </c>
      <c r="E2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68" t="str">
        <f>_xlfn.XLOOKUP(capturaFlota2019[[#This Row],[Puerto]],'DATOS TABLA FLOTA'!$H$1:$H$21,'DATOS TABLA FLOTA'!$I$1:$I$21)</f>
        <v>San Antonio</v>
      </c>
      <c r="G268" s="3">
        <f>_xlfn.XLOOKUP(capturaFlota2019[[#This Row],[Departamento]],'DATOS TABLA FLOTA'!$O$2:$O$21,'DATOS TABLA FLOTA'!$P$2:$P$21)</f>
        <v>62077</v>
      </c>
      <c r="H268" s="1">
        <v>-40725698</v>
      </c>
      <c r="I268" s="1">
        <f>_xlfn.XLOOKUP(capturaFlota2019[[#This Row],[Latitud]],'DATOS TABLA FLOTA'!$Q$2:$Q$21,'DATOS TABLA FLOTA'!$R$2:$R$21)</f>
        <v>-64934194</v>
      </c>
      <c r="J268" s="2" t="s">
        <v>3101</v>
      </c>
      <c r="K268" t="str">
        <f>VLOOKUP(capturaFlota2019[[#This Row],[Especie]],'DATOS TABLA FLOTA'!$K$1:$M$113,2,FALSE)</f>
        <v>Crustáceos</v>
      </c>
      <c r="L268" t="str">
        <f>_xlfn.XLOOKUP(capturaFlota2019[[#This Row],[Especie]],'DATOS TABLA FLOTA'!$K$1:$K$113,'DATOS TABLA FLOTA'!$M$1:$M$113)</f>
        <v>Langostino</v>
      </c>
      <c r="M268" s="3">
        <v>64</v>
      </c>
      <c r="N268" s="4">
        <f>VLOOKUP(capturaFlota2019[[#This Row],[Especie]],'DATOS TABLA FLOTA'!$A$1:$B$80,2,FALSE)</f>
        <v>3000</v>
      </c>
      <c r="O268" s="4">
        <f>VLOOKUP(capturaFlota2019[[#This Row],[Especie]],'DATOS TABLA FLOTA'!$A$1:$C$80,3,FALSE)</f>
        <v>48000</v>
      </c>
      <c r="Q268"/>
    </row>
    <row r="269" spans="1:17" x14ac:dyDescent="0.35">
      <c r="A269" s="5">
        <v>43647</v>
      </c>
      <c r="B269" s="2" t="s">
        <v>3059</v>
      </c>
      <c r="C269" s="2" t="s">
        <v>3068</v>
      </c>
      <c r="D269" s="2" t="s">
        <v>3043</v>
      </c>
      <c r="E2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" t="str">
        <f>_xlfn.XLOOKUP(capturaFlota2019[[#This Row],[Puerto]],'DATOS TABLA FLOTA'!$H$1:$H$21,'DATOS TABLA FLOTA'!$I$1:$I$21)</f>
        <v>General Pueyrredon</v>
      </c>
      <c r="G269" s="3">
        <f>_xlfn.XLOOKUP(capturaFlota2019[[#This Row],[Departamento]],'DATOS TABLA FLOTA'!$O$2:$O$21,'DATOS TABLA FLOTA'!$P$2:$P$21)</f>
        <v>6357</v>
      </c>
      <c r="H269" s="1">
        <v>-3804915</v>
      </c>
      <c r="I269" s="1">
        <f>_xlfn.XLOOKUP(capturaFlota2019[[#This Row],[Latitud]],'DATOS TABLA FLOTA'!$Q$2:$Q$21,'DATOS TABLA FLOTA'!$R$2:$R$21)</f>
        <v>-57536848</v>
      </c>
      <c r="J269" s="2" t="s">
        <v>3095</v>
      </c>
      <c r="K269" t="str">
        <f>VLOOKUP(capturaFlota2019[[#This Row],[Especie]],'DATOS TABLA FLOTA'!$K$1:$M$113,2,FALSE)</f>
        <v>Peces</v>
      </c>
      <c r="L269" t="str">
        <f>_xlfn.XLOOKUP(capturaFlota2019[[#This Row],[Especie]],'DATOS TABLA FLOTA'!$K$1:$K$113,'DATOS TABLA FLOTA'!$M$1:$M$113)</f>
        <v>otras especies</v>
      </c>
      <c r="M269" s="3">
        <v>64</v>
      </c>
      <c r="N269" s="4">
        <f>VLOOKUP(capturaFlota2019[[#This Row],[Especie]],'DATOS TABLA FLOTA'!$A$1:$B$80,2,FALSE)</f>
        <v>1980</v>
      </c>
      <c r="O269" s="4">
        <f>VLOOKUP(capturaFlota2019[[#This Row],[Especie]],'DATOS TABLA FLOTA'!$A$1:$C$80,3,FALSE)</f>
        <v>31680</v>
      </c>
      <c r="Q269"/>
    </row>
    <row r="270" spans="1:17" x14ac:dyDescent="0.35">
      <c r="A270" s="5">
        <v>43647</v>
      </c>
      <c r="B270" s="2" t="s">
        <v>3053</v>
      </c>
      <c r="C270" s="2" t="s">
        <v>3117</v>
      </c>
      <c r="D270" s="2" t="s">
        <v>3062</v>
      </c>
      <c r="E2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0" t="str">
        <f>_xlfn.XLOOKUP(capturaFlota2019[[#This Row],[Puerto]],'DATOS TABLA FLOTA'!$H$1:$H$21,'DATOS TABLA FLOTA'!$I$1:$I$21)</f>
        <v>Biedma</v>
      </c>
      <c r="G270" s="3">
        <f>_xlfn.XLOOKUP(capturaFlota2019[[#This Row],[Departamento]],'DATOS TABLA FLOTA'!$O$2:$O$21,'DATOS TABLA FLOTA'!$P$2:$P$21)</f>
        <v>26007</v>
      </c>
      <c r="H270" s="1">
        <v>-42723398</v>
      </c>
      <c r="I270" s="1">
        <f>_xlfn.XLOOKUP(capturaFlota2019[[#This Row],[Latitud]],'DATOS TABLA FLOTA'!$Q$2:$Q$21,'DATOS TABLA FLOTA'!$R$2:$R$21)</f>
        <v>-6503362</v>
      </c>
      <c r="J270" s="2" t="s">
        <v>3101</v>
      </c>
      <c r="K270" t="str">
        <f>VLOOKUP(capturaFlota2019[[#This Row],[Especie]],'DATOS TABLA FLOTA'!$K$1:$M$113,2,FALSE)</f>
        <v>Crustáceos</v>
      </c>
      <c r="L270" t="str">
        <f>_xlfn.XLOOKUP(capturaFlota2019[[#This Row],[Especie]],'DATOS TABLA FLOTA'!$K$1:$K$113,'DATOS TABLA FLOTA'!$M$1:$M$113)</f>
        <v>Langostino</v>
      </c>
      <c r="M270" s="3">
        <v>64</v>
      </c>
      <c r="N270" s="4">
        <f>VLOOKUP(capturaFlota2019[[#This Row],[Especie]],'DATOS TABLA FLOTA'!$A$1:$B$80,2,FALSE)</f>
        <v>3000</v>
      </c>
      <c r="O270" s="4">
        <f>VLOOKUP(capturaFlota2019[[#This Row],[Especie]],'DATOS TABLA FLOTA'!$A$1:$C$80,3,FALSE)</f>
        <v>48000</v>
      </c>
      <c r="Q270"/>
    </row>
    <row r="271" spans="1:17" x14ac:dyDescent="0.35">
      <c r="A271" s="5">
        <v>43647</v>
      </c>
      <c r="B271" s="2" t="s">
        <v>3041</v>
      </c>
      <c r="C271" s="2" t="s">
        <v>3128</v>
      </c>
      <c r="D271" s="2" t="s">
        <v>3043</v>
      </c>
      <c r="E2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" t="str">
        <f>_xlfn.XLOOKUP(capturaFlota2019[[#This Row],[Puerto]],'DATOS TABLA FLOTA'!$H$1:$H$21,'DATOS TABLA FLOTA'!$I$1:$I$21)</f>
        <v>La Costa</v>
      </c>
      <c r="G271" s="3">
        <f>_xlfn.XLOOKUP(capturaFlota2019[[#This Row],[Departamento]],'DATOS TABLA FLOTA'!$O$2:$O$21,'DATOS TABLA FLOTA'!$P$2:$P$21)</f>
        <v>6420</v>
      </c>
      <c r="H271" s="1">
        <v>-36342328</v>
      </c>
      <c r="I271" s="1">
        <f>_xlfn.XLOOKUP(capturaFlota2019[[#This Row],[Latitud]],'DATOS TABLA FLOTA'!$Q$2:$Q$21,'DATOS TABLA FLOTA'!$R$2:$R$21)</f>
        <v>-56746143</v>
      </c>
      <c r="J271" s="2" t="s">
        <v>3106</v>
      </c>
      <c r="K271" t="str">
        <f>VLOOKUP(capturaFlota2019[[#This Row],[Especie]],'DATOS TABLA FLOTA'!$K$1:$M$113,2,FALSE)</f>
        <v>Peces</v>
      </c>
      <c r="L271" t="str">
        <f>_xlfn.XLOOKUP(capturaFlota2019[[#This Row],[Especie]],'DATOS TABLA FLOTA'!$K$1:$K$113,'DATOS TABLA FLOTA'!$M$1:$M$113)</f>
        <v>otras especies</v>
      </c>
      <c r="M271" s="3">
        <v>64</v>
      </c>
      <c r="N271" s="4">
        <f>VLOOKUP(capturaFlota2019[[#This Row],[Especie]],'DATOS TABLA FLOTA'!$A$1:$B$80,2,FALSE)</f>
        <v>3500</v>
      </c>
      <c r="O271" s="4">
        <f>VLOOKUP(capturaFlota2019[[#This Row],[Especie]],'DATOS TABLA FLOTA'!$A$1:$C$80,3,FALSE)</f>
        <v>56000</v>
      </c>
      <c r="Q271"/>
    </row>
    <row r="272" spans="1:17" x14ac:dyDescent="0.35">
      <c r="A272" s="5">
        <v>43678</v>
      </c>
      <c r="B272" s="2" t="s">
        <v>3067</v>
      </c>
      <c r="C272" s="2" t="s">
        <v>3068</v>
      </c>
      <c r="D272" s="2" t="s">
        <v>3043</v>
      </c>
      <c r="E2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" t="str">
        <f>_xlfn.XLOOKUP(capturaFlota2019[[#This Row],[Puerto]],'DATOS TABLA FLOTA'!$H$1:$H$21,'DATOS TABLA FLOTA'!$I$1:$I$21)</f>
        <v>General Pueyrredon</v>
      </c>
      <c r="G272" s="3">
        <f>_xlfn.XLOOKUP(capturaFlota2019[[#This Row],[Departamento]],'DATOS TABLA FLOTA'!$O$2:$O$21,'DATOS TABLA FLOTA'!$P$2:$P$21)</f>
        <v>6357</v>
      </c>
      <c r="H272" s="1">
        <v>-3804915</v>
      </c>
      <c r="I272" s="1">
        <f>_xlfn.XLOOKUP(capturaFlota2019[[#This Row],[Latitud]],'DATOS TABLA FLOTA'!$Q$2:$Q$21,'DATOS TABLA FLOTA'!$R$2:$R$21)</f>
        <v>-57536848</v>
      </c>
      <c r="J272" s="2" t="s">
        <v>3076</v>
      </c>
      <c r="K272" t="str">
        <f>VLOOKUP(capturaFlota2019[[#This Row],[Especie]],'DATOS TABLA FLOTA'!$K$1:$M$113,2,FALSE)</f>
        <v>Peces</v>
      </c>
      <c r="L272" t="str">
        <f>_xlfn.XLOOKUP(capturaFlota2019[[#This Row],[Especie]],'DATOS TABLA FLOTA'!$K$1:$K$113,'DATOS TABLA FLOTA'!$M$1:$M$113)</f>
        <v>otras especies</v>
      </c>
      <c r="M272" s="3">
        <v>64</v>
      </c>
      <c r="N272" s="4">
        <f>VLOOKUP(capturaFlota2019[[#This Row],[Especie]],'DATOS TABLA FLOTA'!$A$1:$B$80,2,FALSE)</f>
        <v>2900</v>
      </c>
      <c r="O272" s="4">
        <f>VLOOKUP(capturaFlota2019[[#This Row],[Especie]],'DATOS TABLA FLOTA'!$A$1:$C$80,3,FALSE)</f>
        <v>46400</v>
      </c>
      <c r="Q272"/>
    </row>
    <row r="273" spans="1:17" x14ac:dyDescent="0.35">
      <c r="A273" s="5">
        <v>43678</v>
      </c>
      <c r="B273" s="2" t="s">
        <v>3041</v>
      </c>
      <c r="C273" s="2" t="s">
        <v>3127</v>
      </c>
      <c r="D273" s="2" t="s">
        <v>3124</v>
      </c>
      <c r="E2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73" t="str">
        <f>_xlfn.XLOOKUP(capturaFlota2019[[#This Row],[Puerto]],'DATOS TABLA FLOTA'!$H$1:$H$21,'DATOS TABLA FLOTA'!$I$1:$I$21)</f>
        <v>San Antonio</v>
      </c>
      <c r="G273" s="3">
        <f>_xlfn.XLOOKUP(capturaFlota2019[[#This Row],[Departamento]],'DATOS TABLA FLOTA'!$O$2:$O$21,'DATOS TABLA FLOTA'!$P$2:$P$21)</f>
        <v>62077</v>
      </c>
      <c r="H273" s="1">
        <v>-40725698</v>
      </c>
      <c r="I273" s="1">
        <f>_xlfn.XLOOKUP(capturaFlota2019[[#This Row],[Latitud]],'DATOS TABLA FLOTA'!$Q$2:$Q$21,'DATOS TABLA FLOTA'!$R$2:$R$21)</f>
        <v>-64934194</v>
      </c>
      <c r="J273" s="2" t="s">
        <v>3087</v>
      </c>
      <c r="K273" t="str">
        <f>VLOOKUP(capturaFlota2019[[#This Row],[Especie]],'DATOS TABLA FLOTA'!$K$1:$M$113,2,FALSE)</f>
        <v>Peces</v>
      </c>
      <c r="L273" t="str">
        <f>_xlfn.XLOOKUP(capturaFlota2019[[#This Row],[Especie]],'DATOS TABLA FLOTA'!$K$1:$K$113,'DATOS TABLA FLOTA'!$M$1:$M$113)</f>
        <v>otras especies</v>
      </c>
      <c r="M273" s="3">
        <v>64</v>
      </c>
      <c r="N273" s="4">
        <f>VLOOKUP(capturaFlota2019[[#This Row],[Especie]],'DATOS TABLA FLOTA'!$A$1:$B$80,2,FALSE)</f>
        <v>2500</v>
      </c>
      <c r="O273" s="4">
        <f>VLOOKUP(capturaFlota2019[[#This Row],[Especie]],'DATOS TABLA FLOTA'!$A$1:$C$80,3,FALSE)</f>
        <v>40000</v>
      </c>
      <c r="Q273"/>
    </row>
    <row r="274" spans="1:17" x14ac:dyDescent="0.35">
      <c r="A274" s="5">
        <v>43709</v>
      </c>
      <c r="B274" s="2" t="s">
        <v>3053</v>
      </c>
      <c r="C274" s="2" t="s">
        <v>3143</v>
      </c>
      <c r="D274" s="2" t="s">
        <v>3043</v>
      </c>
      <c r="E2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" t="str">
        <f>_xlfn.XLOOKUP(capturaFlota2019[[#This Row],[Puerto]],'DATOS TABLA FLOTA'!$H$1:$H$21,'DATOS TABLA FLOTA'!$I$1:$I$21)</f>
        <v>Castelli</v>
      </c>
      <c r="G274" s="3">
        <f>_xlfn.XLOOKUP(capturaFlota2019[[#This Row],[Departamento]],'DATOS TABLA FLOTA'!$O$2:$O$21,'DATOS TABLA FLOTA'!$P$2:$P$21)</f>
        <v>6168</v>
      </c>
      <c r="H274" s="1">
        <v>-35745949</v>
      </c>
      <c r="I274" s="1">
        <f>_xlfn.XLOOKUP(capturaFlota2019[[#This Row],[Latitud]],'DATOS TABLA FLOTA'!$Q$2:$Q$21,'DATOS TABLA FLOTA'!$R$2:$R$21)</f>
        <v>-57380561</v>
      </c>
      <c r="J274" s="2" t="s">
        <v>3082</v>
      </c>
      <c r="K274" t="str">
        <f>VLOOKUP(capturaFlota2019[[#This Row],[Especie]],'DATOS TABLA FLOTA'!$K$1:$M$113,2,FALSE)</f>
        <v>Peces</v>
      </c>
      <c r="L274" t="str">
        <f>_xlfn.XLOOKUP(capturaFlota2019[[#This Row],[Especie]],'DATOS TABLA FLOTA'!$K$1:$K$113,'DATOS TABLA FLOTA'!$M$1:$M$113)</f>
        <v>otras especies</v>
      </c>
      <c r="M274" s="3">
        <v>64</v>
      </c>
      <c r="N274" s="4">
        <f>VLOOKUP(capturaFlota2019[[#This Row],[Especie]],'DATOS TABLA FLOTA'!$A$1:$B$80,2,FALSE)</f>
        <v>2100</v>
      </c>
      <c r="O274" s="4">
        <f>VLOOKUP(capturaFlota2019[[#This Row],[Especie]],'DATOS TABLA FLOTA'!$A$1:$C$80,3,FALSE)</f>
        <v>33600</v>
      </c>
      <c r="Q274"/>
    </row>
    <row r="275" spans="1:17" x14ac:dyDescent="0.35">
      <c r="A275" s="5">
        <v>43709</v>
      </c>
      <c r="B275" s="2" t="s">
        <v>3041</v>
      </c>
      <c r="C275" s="2" t="s">
        <v>3143</v>
      </c>
      <c r="D275" s="2" t="s">
        <v>3043</v>
      </c>
      <c r="E2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" t="str">
        <f>_xlfn.XLOOKUP(capturaFlota2019[[#This Row],[Puerto]],'DATOS TABLA FLOTA'!$H$1:$H$21,'DATOS TABLA FLOTA'!$I$1:$I$21)</f>
        <v>Castelli</v>
      </c>
      <c r="G275" s="3">
        <f>_xlfn.XLOOKUP(capturaFlota2019[[#This Row],[Departamento]],'DATOS TABLA FLOTA'!$O$2:$O$21,'DATOS TABLA FLOTA'!$P$2:$P$21)</f>
        <v>6168</v>
      </c>
      <c r="H275" s="1">
        <v>-35745949</v>
      </c>
      <c r="I275" s="1">
        <f>_xlfn.XLOOKUP(capturaFlota2019[[#This Row],[Latitud]],'DATOS TABLA FLOTA'!$Q$2:$Q$21,'DATOS TABLA FLOTA'!$R$2:$R$21)</f>
        <v>-57380561</v>
      </c>
      <c r="J275" s="2" t="s">
        <v>3114</v>
      </c>
      <c r="K275" t="str">
        <f>VLOOKUP(capturaFlota2019[[#This Row],[Especie]],'DATOS TABLA FLOTA'!$K$1:$M$113,2,FALSE)</f>
        <v>Peces</v>
      </c>
      <c r="L275" t="str">
        <f>_xlfn.XLOOKUP(capturaFlota2019[[#This Row],[Especie]],'DATOS TABLA FLOTA'!$K$1:$K$113,'DATOS TABLA FLOTA'!$M$1:$M$113)</f>
        <v>otras especies</v>
      </c>
      <c r="M275" s="3">
        <v>64</v>
      </c>
      <c r="N275" s="4">
        <f>VLOOKUP(capturaFlota2019[[#This Row],[Especie]],'DATOS TABLA FLOTA'!$A$1:$B$80,2,FALSE)</f>
        <v>1500</v>
      </c>
      <c r="O275" s="4">
        <f>VLOOKUP(capturaFlota2019[[#This Row],[Especie]],'DATOS TABLA FLOTA'!$A$1:$C$80,3,FALSE)</f>
        <v>24000</v>
      </c>
      <c r="Q275"/>
    </row>
    <row r="276" spans="1:17" x14ac:dyDescent="0.35">
      <c r="A276" s="5">
        <v>43739</v>
      </c>
      <c r="B276" s="2" t="s">
        <v>3067</v>
      </c>
      <c r="C276" s="2" t="s">
        <v>3068</v>
      </c>
      <c r="D276" s="2" t="s">
        <v>3043</v>
      </c>
      <c r="E2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" t="str">
        <f>_xlfn.XLOOKUP(capturaFlota2019[[#This Row],[Puerto]],'DATOS TABLA FLOTA'!$H$1:$H$21,'DATOS TABLA FLOTA'!$I$1:$I$21)</f>
        <v>General Pueyrredon</v>
      </c>
      <c r="G276" s="3">
        <f>_xlfn.XLOOKUP(capturaFlota2019[[#This Row],[Departamento]],'DATOS TABLA FLOTA'!$O$2:$O$21,'DATOS TABLA FLOTA'!$P$2:$P$21)</f>
        <v>6357</v>
      </c>
      <c r="H276" s="1">
        <v>-3804915</v>
      </c>
      <c r="I276" s="1">
        <f>_xlfn.XLOOKUP(capturaFlota2019[[#This Row],[Latitud]],'DATOS TABLA FLOTA'!$Q$2:$Q$21,'DATOS TABLA FLOTA'!$R$2:$R$21)</f>
        <v>-57536848</v>
      </c>
      <c r="J276" s="2" t="s">
        <v>3087</v>
      </c>
      <c r="K276" t="str">
        <f>VLOOKUP(capturaFlota2019[[#This Row],[Especie]],'DATOS TABLA FLOTA'!$K$1:$M$113,2,FALSE)</f>
        <v>Peces</v>
      </c>
      <c r="L276" t="str">
        <f>_xlfn.XLOOKUP(capturaFlota2019[[#This Row],[Especie]],'DATOS TABLA FLOTA'!$K$1:$K$113,'DATOS TABLA FLOTA'!$M$1:$M$113)</f>
        <v>otras especies</v>
      </c>
      <c r="M276" s="3">
        <v>64</v>
      </c>
      <c r="N276" s="4">
        <f>VLOOKUP(capturaFlota2019[[#This Row],[Especie]],'DATOS TABLA FLOTA'!$A$1:$B$80,2,FALSE)</f>
        <v>2500</v>
      </c>
      <c r="O276" s="4">
        <f>VLOOKUP(capturaFlota2019[[#This Row],[Especie]],'DATOS TABLA FLOTA'!$A$1:$C$80,3,FALSE)</f>
        <v>40000</v>
      </c>
      <c r="Q276"/>
    </row>
    <row r="277" spans="1:17" x14ac:dyDescent="0.35">
      <c r="A277" s="5">
        <v>43739</v>
      </c>
      <c r="B277" s="2" t="s">
        <v>3059</v>
      </c>
      <c r="C277" s="2" t="s">
        <v>3068</v>
      </c>
      <c r="D277" s="2" t="s">
        <v>3043</v>
      </c>
      <c r="E2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" t="str">
        <f>_xlfn.XLOOKUP(capturaFlota2019[[#This Row],[Puerto]],'DATOS TABLA FLOTA'!$H$1:$H$21,'DATOS TABLA FLOTA'!$I$1:$I$21)</f>
        <v>General Pueyrredon</v>
      </c>
      <c r="G277" s="3">
        <f>_xlfn.XLOOKUP(capturaFlota2019[[#This Row],[Departamento]],'DATOS TABLA FLOTA'!$O$2:$O$21,'DATOS TABLA FLOTA'!$P$2:$P$21)</f>
        <v>6357</v>
      </c>
      <c r="H277" s="1">
        <v>-3804915</v>
      </c>
      <c r="I277" s="1">
        <f>_xlfn.XLOOKUP(capturaFlota2019[[#This Row],[Latitud]],'DATOS TABLA FLOTA'!$Q$2:$Q$21,'DATOS TABLA FLOTA'!$R$2:$R$21)</f>
        <v>-57536848</v>
      </c>
      <c r="J277" s="2" t="s">
        <v>3136</v>
      </c>
      <c r="K277" t="str">
        <f>VLOOKUP(capturaFlota2019[[#This Row],[Especie]],'DATOS TABLA FLOTA'!$K$1:$M$113,2,FALSE)</f>
        <v>Peces</v>
      </c>
      <c r="L277" t="str">
        <f>_xlfn.XLOOKUP(capturaFlota2019[[#This Row],[Especie]],'DATOS TABLA FLOTA'!$K$1:$K$113,'DATOS TABLA FLOTA'!$M$1:$M$113)</f>
        <v>Merluza de cola</v>
      </c>
      <c r="M277" s="3">
        <v>64</v>
      </c>
      <c r="N277" s="4">
        <f>VLOOKUP(capturaFlota2019[[#This Row],[Especie]],'DATOS TABLA FLOTA'!$A$1:$B$80,2,FALSE)</f>
        <v>2000</v>
      </c>
      <c r="O277" s="4">
        <f>VLOOKUP(capturaFlota2019[[#This Row],[Especie]],'DATOS TABLA FLOTA'!$A$1:$C$80,3,FALSE)</f>
        <v>32000</v>
      </c>
      <c r="Q277"/>
    </row>
    <row r="278" spans="1:17" x14ac:dyDescent="0.35">
      <c r="A278" s="5">
        <v>43739</v>
      </c>
      <c r="B278" s="2" t="s">
        <v>3041</v>
      </c>
      <c r="C278" s="2" t="s">
        <v>3128</v>
      </c>
      <c r="D278" s="2" t="s">
        <v>3043</v>
      </c>
      <c r="E2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" t="str">
        <f>_xlfn.XLOOKUP(capturaFlota2019[[#This Row],[Puerto]],'DATOS TABLA FLOTA'!$H$1:$H$21,'DATOS TABLA FLOTA'!$I$1:$I$21)</f>
        <v>La Costa</v>
      </c>
      <c r="G278" s="3">
        <f>_xlfn.XLOOKUP(capturaFlota2019[[#This Row],[Departamento]],'DATOS TABLA FLOTA'!$O$2:$O$21,'DATOS TABLA FLOTA'!$P$2:$P$21)</f>
        <v>6420</v>
      </c>
      <c r="H278" s="1">
        <v>-36342328</v>
      </c>
      <c r="I278" s="1">
        <f>_xlfn.XLOOKUP(capturaFlota2019[[#This Row],[Latitud]],'DATOS TABLA FLOTA'!$Q$2:$Q$21,'DATOS TABLA FLOTA'!$R$2:$R$21)</f>
        <v>-56746143</v>
      </c>
      <c r="J278" s="2" t="s">
        <v>3083</v>
      </c>
      <c r="K278" t="str">
        <f>VLOOKUP(capturaFlota2019[[#This Row],[Especie]],'DATOS TABLA FLOTA'!$K$1:$M$113,2,FALSE)</f>
        <v>Peces</v>
      </c>
      <c r="L278" t="str">
        <f>_xlfn.XLOOKUP(capturaFlota2019[[#This Row],[Especie]],'DATOS TABLA FLOTA'!$K$1:$K$113,'DATOS TABLA FLOTA'!$M$1:$M$113)</f>
        <v>Variado costero</v>
      </c>
      <c r="M278" s="3">
        <v>64</v>
      </c>
      <c r="N278" s="4">
        <f>VLOOKUP(capturaFlota2019[[#This Row],[Especie]],'DATOS TABLA FLOTA'!$A$1:$B$80,2,FALSE)</f>
        <v>2300</v>
      </c>
      <c r="O278" s="4">
        <f>VLOOKUP(capturaFlota2019[[#This Row],[Especie]],'DATOS TABLA FLOTA'!$A$1:$C$80,3,FALSE)</f>
        <v>36800</v>
      </c>
      <c r="Q278"/>
    </row>
    <row r="279" spans="1:17" x14ac:dyDescent="0.35">
      <c r="A279" s="5">
        <v>43770</v>
      </c>
      <c r="B279" s="2" t="s">
        <v>3147</v>
      </c>
      <c r="C279" s="2" t="s">
        <v>3115</v>
      </c>
      <c r="D279" s="2" t="s">
        <v>3049</v>
      </c>
      <c r="E2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9" t="str">
        <f>_xlfn.XLOOKUP(capturaFlota2019[[#This Row],[Puerto]],'DATOS TABLA FLOTA'!$H$1:$H$21,'DATOS TABLA FLOTA'!$I$1:$I$21)</f>
        <v>Deseado</v>
      </c>
      <c r="G279" s="3">
        <f>_xlfn.XLOOKUP(capturaFlota2019[[#This Row],[Departamento]],'DATOS TABLA FLOTA'!$O$2:$O$21,'DATOS TABLA FLOTA'!$P$2:$P$21)</f>
        <v>78014</v>
      </c>
      <c r="H279" s="1">
        <v>-47753106</v>
      </c>
      <c r="I279" s="1">
        <f>_xlfn.XLOOKUP(capturaFlota2019[[#This Row],[Latitud]],'DATOS TABLA FLOTA'!$Q$2:$Q$21,'DATOS TABLA FLOTA'!$R$2:$R$21)</f>
        <v>-65911745</v>
      </c>
      <c r="J279" s="2" t="s">
        <v>3101</v>
      </c>
      <c r="K279" t="str">
        <f>VLOOKUP(capturaFlota2019[[#This Row],[Especie]],'DATOS TABLA FLOTA'!$K$1:$M$113,2,FALSE)</f>
        <v>Crustáceos</v>
      </c>
      <c r="L279" t="str">
        <f>_xlfn.XLOOKUP(capturaFlota2019[[#This Row],[Especie]],'DATOS TABLA FLOTA'!$K$1:$K$113,'DATOS TABLA FLOTA'!$M$1:$M$113)</f>
        <v>Langostino</v>
      </c>
      <c r="M279" s="3">
        <v>64</v>
      </c>
      <c r="N279" s="4">
        <f>VLOOKUP(capturaFlota2019[[#This Row],[Especie]],'DATOS TABLA FLOTA'!$A$1:$B$80,2,FALSE)</f>
        <v>3000</v>
      </c>
      <c r="O279" s="4">
        <f>VLOOKUP(capturaFlota2019[[#This Row],[Especie]],'DATOS TABLA FLOTA'!$A$1:$C$80,3,FALSE)</f>
        <v>48000</v>
      </c>
      <c r="Q279"/>
    </row>
    <row r="280" spans="1:17" x14ac:dyDescent="0.35">
      <c r="A280" s="5">
        <v>43466</v>
      </c>
      <c r="B280" s="2" t="s">
        <v>3041</v>
      </c>
      <c r="C280" s="2" t="s">
        <v>3107</v>
      </c>
      <c r="D280" s="2" t="s">
        <v>3043</v>
      </c>
      <c r="E2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" t="str">
        <f>_xlfn.XLOOKUP(capturaFlota2019[[#This Row],[Puerto]],'DATOS TABLA FLOTA'!$H$1:$H$21,'DATOS TABLA FLOTA'!$I$1:$I$21)</f>
        <v>Necochea</v>
      </c>
      <c r="G280" s="3">
        <f>_xlfn.XLOOKUP(capturaFlota2019[[#This Row],[Departamento]],'DATOS TABLA FLOTA'!$O$2:$O$21,'DATOS TABLA FLOTA'!$P$2:$P$21)</f>
        <v>6581</v>
      </c>
      <c r="H280" s="1">
        <v>-38576184</v>
      </c>
      <c r="I280" s="1">
        <f>_xlfn.XLOOKUP(capturaFlota2019[[#This Row],[Latitud]],'DATOS TABLA FLOTA'!$Q$2:$Q$21,'DATOS TABLA FLOTA'!$R$2:$R$21)</f>
        <v>-58701949</v>
      </c>
      <c r="J280" s="2" t="s">
        <v>3057</v>
      </c>
      <c r="K280" t="str">
        <f>VLOOKUP(capturaFlota2019[[#This Row],[Especie]],'DATOS TABLA FLOTA'!$K$1:$M$113,2,FALSE)</f>
        <v>Peces</v>
      </c>
      <c r="L280" t="str">
        <f>_xlfn.XLOOKUP(capturaFlota2019[[#This Row],[Especie]],'DATOS TABLA FLOTA'!$K$1:$K$113,'DATOS TABLA FLOTA'!$M$1:$M$113)</f>
        <v>Rayas (sin V. Cost)</v>
      </c>
      <c r="M280" s="3">
        <v>65</v>
      </c>
      <c r="N280" s="4">
        <f>VLOOKUP(capturaFlota2019[[#This Row],[Especie]],'DATOS TABLA FLOTA'!$A$1:$B$80,2,FALSE)</f>
        <v>3900</v>
      </c>
      <c r="O280" s="4">
        <f>VLOOKUP(capturaFlota2019[[#This Row],[Especie]],'DATOS TABLA FLOTA'!$A$1:$C$80,3,FALSE)</f>
        <v>62400</v>
      </c>
      <c r="Q280"/>
    </row>
    <row r="281" spans="1:17" x14ac:dyDescent="0.35">
      <c r="A281" s="5">
        <v>43466</v>
      </c>
      <c r="B281" s="2" t="s">
        <v>3059</v>
      </c>
      <c r="C281" s="2" t="s">
        <v>3068</v>
      </c>
      <c r="D281" s="2" t="s">
        <v>3043</v>
      </c>
      <c r="E2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" t="str">
        <f>_xlfn.XLOOKUP(capturaFlota2019[[#This Row],[Puerto]],'DATOS TABLA FLOTA'!$H$1:$H$21,'DATOS TABLA FLOTA'!$I$1:$I$21)</f>
        <v>General Pueyrredon</v>
      </c>
      <c r="G281" s="3">
        <f>_xlfn.XLOOKUP(capturaFlota2019[[#This Row],[Departamento]],'DATOS TABLA FLOTA'!$O$2:$O$21,'DATOS TABLA FLOTA'!$P$2:$P$21)</f>
        <v>6357</v>
      </c>
      <c r="H281" s="1">
        <v>-3804915</v>
      </c>
      <c r="I281" s="1">
        <f>_xlfn.XLOOKUP(capturaFlota2019[[#This Row],[Latitud]],'DATOS TABLA FLOTA'!$Q$2:$Q$21,'DATOS TABLA FLOTA'!$R$2:$R$21)</f>
        <v>-57536848</v>
      </c>
      <c r="J281" s="2" t="s">
        <v>3093</v>
      </c>
      <c r="K281" t="str">
        <f>VLOOKUP(capturaFlota2019[[#This Row],[Especie]],'DATOS TABLA FLOTA'!$K$1:$M$113,2,FALSE)</f>
        <v>Peces</v>
      </c>
      <c r="L281" t="str">
        <f>_xlfn.XLOOKUP(capturaFlota2019[[#This Row],[Especie]],'DATOS TABLA FLOTA'!$K$1:$K$113,'DATOS TABLA FLOTA'!$M$1:$M$113)</f>
        <v>Variado costero</v>
      </c>
      <c r="M281" s="3">
        <v>66</v>
      </c>
      <c r="N281" s="4">
        <f>VLOOKUP(capturaFlota2019[[#This Row],[Especie]],'DATOS TABLA FLOTA'!$A$1:$B$80,2,FALSE)</f>
        <v>2100</v>
      </c>
      <c r="O281" s="4">
        <f>VLOOKUP(capturaFlota2019[[#This Row],[Especie]],'DATOS TABLA FLOTA'!$A$1:$C$80,3,FALSE)</f>
        <v>33600</v>
      </c>
      <c r="Q281"/>
    </row>
    <row r="282" spans="1:17" x14ac:dyDescent="0.35">
      <c r="A282" s="5">
        <v>43525</v>
      </c>
      <c r="B282" s="2" t="s">
        <v>3059</v>
      </c>
      <c r="C282" s="2" t="s">
        <v>3068</v>
      </c>
      <c r="D282" s="2" t="s">
        <v>3043</v>
      </c>
      <c r="E2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" t="str">
        <f>_xlfn.XLOOKUP(capturaFlota2019[[#This Row],[Puerto]],'DATOS TABLA FLOTA'!$H$1:$H$21,'DATOS TABLA FLOTA'!$I$1:$I$21)</f>
        <v>General Pueyrredon</v>
      </c>
      <c r="G282" s="3">
        <f>_xlfn.XLOOKUP(capturaFlota2019[[#This Row],[Departamento]],'DATOS TABLA FLOTA'!$O$2:$O$21,'DATOS TABLA FLOTA'!$P$2:$P$21)</f>
        <v>6357</v>
      </c>
      <c r="H282" s="1">
        <v>-3804915</v>
      </c>
      <c r="I282" s="1">
        <f>_xlfn.XLOOKUP(capturaFlota2019[[#This Row],[Latitud]],'DATOS TABLA FLOTA'!$Q$2:$Q$21,'DATOS TABLA FLOTA'!$R$2:$R$21)</f>
        <v>-57536848</v>
      </c>
      <c r="J282" s="2" t="s">
        <v>3099</v>
      </c>
      <c r="K282" t="str">
        <f>VLOOKUP(capturaFlota2019[[#This Row],[Especie]],'DATOS TABLA FLOTA'!$K$1:$M$113,2,FALSE)</f>
        <v>Peces</v>
      </c>
      <c r="L282" t="str">
        <f>_xlfn.XLOOKUP(capturaFlota2019[[#This Row],[Especie]],'DATOS TABLA FLOTA'!$K$1:$K$113,'DATOS TABLA FLOTA'!$M$1:$M$113)</f>
        <v>otras especies</v>
      </c>
      <c r="M282" s="3">
        <v>66</v>
      </c>
      <c r="N282" s="4">
        <f>VLOOKUP(capturaFlota2019[[#This Row],[Especie]],'DATOS TABLA FLOTA'!$A$1:$B$80,2,FALSE)</f>
        <v>2100</v>
      </c>
      <c r="O282" s="4">
        <f>VLOOKUP(capturaFlota2019[[#This Row],[Especie]],'DATOS TABLA FLOTA'!$A$1:$C$80,3,FALSE)</f>
        <v>33600</v>
      </c>
      <c r="Q282"/>
    </row>
    <row r="283" spans="1:17" x14ac:dyDescent="0.35">
      <c r="A283" s="5">
        <v>43739</v>
      </c>
      <c r="B283" s="2" t="s">
        <v>3059</v>
      </c>
      <c r="C283" s="2" t="s">
        <v>3068</v>
      </c>
      <c r="D283" s="2" t="s">
        <v>3043</v>
      </c>
      <c r="E2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" t="str">
        <f>_xlfn.XLOOKUP(capturaFlota2019[[#This Row],[Puerto]],'DATOS TABLA FLOTA'!$H$1:$H$21,'DATOS TABLA FLOTA'!$I$1:$I$21)</f>
        <v>General Pueyrredon</v>
      </c>
      <c r="G283" s="3">
        <f>_xlfn.XLOOKUP(capturaFlota2019[[#This Row],[Departamento]],'DATOS TABLA FLOTA'!$O$2:$O$21,'DATOS TABLA FLOTA'!$P$2:$P$21)</f>
        <v>6357</v>
      </c>
      <c r="H283" s="1">
        <v>-3804915</v>
      </c>
      <c r="I283" s="1">
        <f>_xlfn.XLOOKUP(capturaFlota2019[[#This Row],[Latitud]],'DATOS TABLA FLOTA'!$Q$2:$Q$21,'DATOS TABLA FLOTA'!$R$2:$R$21)</f>
        <v>-57536848</v>
      </c>
      <c r="J283" s="2" t="s">
        <v>3065</v>
      </c>
      <c r="K283" t="str">
        <f>VLOOKUP(capturaFlota2019[[#This Row],[Especie]],'DATOS TABLA FLOTA'!$K$1:$M$113,2,FALSE)</f>
        <v>Peces</v>
      </c>
      <c r="L283" t="str">
        <f>_xlfn.XLOOKUP(capturaFlota2019[[#This Row],[Especie]],'DATOS TABLA FLOTA'!$K$1:$K$113,'DATOS TABLA FLOTA'!$M$1:$M$113)</f>
        <v>Abadejo</v>
      </c>
      <c r="M283" s="3">
        <v>66</v>
      </c>
      <c r="N283" s="4">
        <f>VLOOKUP(capturaFlota2019[[#This Row],[Especie]],'DATOS TABLA FLOTA'!$A$1:$B$80,2,FALSE)</f>
        <v>2000</v>
      </c>
      <c r="O283" s="4">
        <f>VLOOKUP(capturaFlota2019[[#This Row],[Especie]],'DATOS TABLA FLOTA'!$A$1:$C$80,3,FALSE)</f>
        <v>32000</v>
      </c>
      <c r="Q283"/>
    </row>
    <row r="284" spans="1:17" x14ac:dyDescent="0.35">
      <c r="A284" s="5">
        <v>43525</v>
      </c>
      <c r="B284" s="2" t="s">
        <v>3041</v>
      </c>
      <c r="C284" s="2" t="s">
        <v>3068</v>
      </c>
      <c r="D284" s="2" t="s">
        <v>3043</v>
      </c>
      <c r="E2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" t="str">
        <f>_xlfn.XLOOKUP(capturaFlota2019[[#This Row],[Puerto]],'DATOS TABLA FLOTA'!$H$1:$H$21,'DATOS TABLA FLOTA'!$I$1:$I$21)</f>
        <v>General Pueyrredon</v>
      </c>
      <c r="G284" s="3">
        <f>_xlfn.XLOOKUP(capturaFlota2019[[#This Row],[Departamento]],'DATOS TABLA FLOTA'!$O$2:$O$21,'DATOS TABLA FLOTA'!$P$2:$P$21)</f>
        <v>6357</v>
      </c>
      <c r="H284" s="1">
        <v>-3804915</v>
      </c>
      <c r="I284" s="1">
        <f>_xlfn.XLOOKUP(capturaFlota2019[[#This Row],[Latitud]],'DATOS TABLA FLOTA'!$Q$2:$Q$21,'DATOS TABLA FLOTA'!$R$2:$R$21)</f>
        <v>-57536848</v>
      </c>
      <c r="J284" s="2" t="s">
        <v>3092</v>
      </c>
      <c r="K284" t="str">
        <f>VLOOKUP(capturaFlota2019[[#This Row],[Especie]],'DATOS TABLA FLOTA'!$K$1:$M$113,2,FALSE)</f>
        <v>Peces</v>
      </c>
      <c r="L284" t="str">
        <f>_xlfn.XLOOKUP(capturaFlota2019[[#This Row],[Especie]],'DATOS TABLA FLOTA'!$K$1:$K$113,'DATOS TABLA FLOTA'!$M$1:$M$113)</f>
        <v>otras especies</v>
      </c>
      <c r="M284" s="3">
        <v>68</v>
      </c>
      <c r="N284" s="4">
        <f>VLOOKUP(capturaFlota2019[[#This Row],[Especie]],'DATOS TABLA FLOTA'!$A$1:$B$80,2,FALSE)</f>
        <v>2200</v>
      </c>
      <c r="O284" s="4">
        <f>VLOOKUP(capturaFlota2019[[#This Row],[Especie]],'DATOS TABLA FLOTA'!$A$1:$C$80,3,FALSE)</f>
        <v>35200</v>
      </c>
      <c r="Q284"/>
    </row>
    <row r="285" spans="1:17" x14ac:dyDescent="0.35">
      <c r="A285" s="5">
        <v>43586</v>
      </c>
      <c r="B285" s="2" t="s">
        <v>3059</v>
      </c>
      <c r="C285" s="2" t="s">
        <v>3123</v>
      </c>
      <c r="D285" s="2" t="s">
        <v>3124</v>
      </c>
      <c r="E2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85" t="str">
        <f>_xlfn.XLOOKUP(capturaFlota2019[[#This Row],[Puerto]],'DATOS TABLA FLOTA'!$H$1:$H$21,'DATOS TABLA FLOTA'!$I$1:$I$21)</f>
        <v>San Antonio</v>
      </c>
      <c r="G285" s="3">
        <f>_xlfn.XLOOKUP(capturaFlota2019[[#This Row],[Departamento]],'DATOS TABLA FLOTA'!$O$2:$O$21,'DATOS TABLA FLOTA'!$P$2:$P$21)</f>
        <v>62077</v>
      </c>
      <c r="H285" s="1">
        <v>-4079875</v>
      </c>
      <c r="I285" s="1">
        <f>_xlfn.XLOOKUP(capturaFlota2019[[#This Row],[Latitud]],'DATOS TABLA FLOTA'!$Q$2:$Q$21,'DATOS TABLA FLOTA'!$R$2:$R$21)</f>
        <v>-64883536</v>
      </c>
      <c r="J285" s="2" t="s">
        <v>3098</v>
      </c>
      <c r="K285" t="str">
        <f>VLOOKUP(capturaFlota2019[[#This Row],[Especie]],'DATOS TABLA FLOTA'!$K$1:$M$113,2,FALSE)</f>
        <v>Peces</v>
      </c>
      <c r="L285" t="str">
        <f>_xlfn.XLOOKUP(capturaFlota2019[[#This Row],[Especie]],'DATOS TABLA FLOTA'!$K$1:$K$113,'DATOS TABLA FLOTA'!$M$1:$M$113)</f>
        <v>otras especies</v>
      </c>
      <c r="M285" s="3">
        <v>68</v>
      </c>
      <c r="N285" s="4">
        <f>VLOOKUP(capturaFlota2019[[#This Row],[Especie]],'DATOS TABLA FLOTA'!$A$1:$B$80,2,FALSE)</f>
        <v>4500</v>
      </c>
      <c r="O285" s="4">
        <f>VLOOKUP(capturaFlota2019[[#This Row],[Especie]],'DATOS TABLA FLOTA'!$A$1:$C$80,3,FALSE)</f>
        <v>72000</v>
      </c>
      <c r="Q285"/>
    </row>
    <row r="286" spans="1:17" x14ac:dyDescent="0.35">
      <c r="A286" s="5">
        <v>43617</v>
      </c>
      <c r="B286" s="2" t="s">
        <v>3053</v>
      </c>
      <c r="C286" s="2" t="s">
        <v>3068</v>
      </c>
      <c r="D286" s="2" t="s">
        <v>3043</v>
      </c>
      <c r="E2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" t="str">
        <f>_xlfn.XLOOKUP(capturaFlota2019[[#This Row],[Puerto]],'DATOS TABLA FLOTA'!$H$1:$H$21,'DATOS TABLA FLOTA'!$I$1:$I$21)</f>
        <v>General Pueyrredon</v>
      </c>
      <c r="G286" s="3">
        <f>_xlfn.XLOOKUP(capturaFlota2019[[#This Row],[Departamento]],'DATOS TABLA FLOTA'!$O$2:$O$21,'DATOS TABLA FLOTA'!$P$2:$P$21)</f>
        <v>6357</v>
      </c>
      <c r="H286" s="1">
        <v>-3804915</v>
      </c>
      <c r="I286" s="1">
        <f>_xlfn.XLOOKUP(capturaFlota2019[[#This Row],[Latitud]],'DATOS TABLA FLOTA'!$Q$2:$Q$21,'DATOS TABLA FLOTA'!$R$2:$R$21)</f>
        <v>-57536848</v>
      </c>
      <c r="J286" s="2" t="s">
        <v>3085</v>
      </c>
      <c r="K286" t="str">
        <f>VLOOKUP(capturaFlota2019[[#This Row],[Especie]],'DATOS TABLA FLOTA'!$K$1:$M$113,2,FALSE)</f>
        <v>Peces</v>
      </c>
      <c r="L286" t="str">
        <f>_xlfn.XLOOKUP(capturaFlota2019[[#This Row],[Especie]],'DATOS TABLA FLOTA'!$K$1:$K$113,'DATOS TABLA FLOTA'!$M$1:$M$113)</f>
        <v>otras especies</v>
      </c>
      <c r="M286" s="3">
        <v>68</v>
      </c>
      <c r="N286" s="4">
        <f>VLOOKUP(capturaFlota2019[[#This Row],[Especie]],'DATOS TABLA FLOTA'!$A$1:$B$80,2,FALSE)</f>
        <v>1900</v>
      </c>
      <c r="O286" s="4">
        <f>VLOOKUP(capturaFlota2019[[#This Row],[Especie]],'DATOS TABLA FLOTA'!$A$1:$C$80,3,FALSE)</f>
        <v>30400</v>
      </c>
      <c r="Q286"/>
    </row>
    <row r="287" spans="1:17" x14ac:dyDescent="0.35">
      <c r="A287" s="5">
        <v>43770</v>
      </c>
      <c r="B287" s="2" t="s">
        <v>3059</v>
      </c>
      <c r="C287" s="2" t="s">
        <v>3068</v>
      </c>
      <c r="D287" s="2" t="s">
        <v>3043</v>
      </c>
      <c r="E2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" t="str">
        <f>_xlfn.XLOOKUP(capturaFlota2019[[#This Row],[Puerto]],'DATOS TABLA FLOTA'!$H$1:$H$21,'DATOS TABLA FLOTA'!$I$1:$I$21)</f>
        <v>General Pueyrredon</v>
      </c>
      <c r="G287" s="3">
        <f>_xlfn.XLOOKUP(capturaFlota2019[[#This Row],[Departamento]],'DATOS TABLA FLOTA'!$O$2:$O$21,'DATOS TABLA FLOTA'!$P$2:$P$21)</f>
        <v>6357</v>
      </c>
      <c r="H287" s="1">
        <v>-3804915</v>
      </c>
      <c r="I287" s="1">
        <f>_xlfn.XLOOKUP(capturaFlota2019[[#This Row],[Latitud]],'DATOS TABLA FLOTA'!$Q$2:$Q$21,'DATOS TABLA FLOTA'!$R$2:$R$21)</f>
        <v>-57536848</v>
      </c>
      <c r="J287" s="2" t="s">
        <v>3139</v>
      </c>
      <c r="K287" t="str">
        <f>VLOOKUP(capturaFlota2019[[#This Row],[Especie]],'DATOS TABLA FLOTA'!$K$1:$M$113,2,FALSE)</f>
        <v>Peces</v>
      </c>
      <c r="L287" t="str">
        <f>_xlfn.XLOOKUP(capturaFlota2019[[#This Row],[Especie]],'DATOS TABLA FLOTA'!$K$1:$K$113,'DATOS TABLA FLOTA'!$M$1:$M$113)</f>
        <v>otras especies</v>
      </c>
      <c r="M287" s="3">
        <v>68</v>
      </c>
      <c r="N287" s="4">
        <f>VLOOKUP(capturaFlota2019[[#This Row],[Especie]],'DATOS TABLA FLOTA'!$A$1:$B$80,2,FALSE)</f>
        <v>3000</v>
      </c>
      <c r="O287" s="4">
        <f>VLOOKUP(capturaFlota2019[[#This Row],[Especie]],'DATOS TABLA FLOTA'!$A$1:$C$80,3,FALSE)</f>
        <v>48000</v>
      </c>
      <c r="Q287"/>
    </row>
    <row r="288" spans="1:17" x14ac:dyDescent="0.35">
      <c r="A288" s="5">
        <v>43466</v>
      </c>
      <c r="B288" s="2" t="s">
        <v>3059</v>
      </c>
      <c r="C288" s="2" t="s">
        <v>3115</v>
      </c>
      <c r="D288" s="2" t="s">
        <v>3049</v>
      </c>
      <c r="E2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88" t="str">
        <f>_xlfn.XLOOKUP(capturaFlota2019[[#This Row],[Puerto]],'DATOS TABLA FLOTA'!$H$1:$H$21,'DATOS TABLA FLOTA'!$I$1:$I$21)</f>
        <v>Deseado</v>
      </c>
      <c r="G288" s="3">
        <f>_xlfn.XLOOKUP(capturaFlota2019[[#This Row],[Departamento]],'DATOS TABLA FLOTA'!$O$2:$O$21,'DATOS TABLA FLOTA'!$P$2:$P$21)</f>
        <v>78014</v>
      </c>
      <c r="H288" s="1">
        <v>-47753106</v>
      </c>
      <c r="I288" s="1">
        <f>_xlfn.XLOOKUP(capturaFlota2019[[#This Row],[Latitud]],'DATOS TABLA FLOTA'!$Q$2:$Q$21,'DATOS TABLA FLOTA'!$R$2:$R$21)</f>
        <v>-65911745</v>
      </c>
      <c r="J288" s="2" t="s">
        <v>3109</v>
      </c>
      <c r="K288" t="str">
        <f>VLOOKUP(capturaFlota2019[[#This Row],[Especie]],'DATOS TABLA FLOTA'!$K$1:$M$113,2,FALSE)</f>
        <v>Peces</v>
      </c>
      <c r="L288" t="str">
        <f>_xlfn.XLOOKUP(capturaFlota2019[[#This Row],[Especie]],'DATOS TABLA FLOTA'!$K$1:$K$113,'DATOS TABLA FLOTA'!$M$1:$M$113)</f>
        <v>Rayas (sin V. Cost)</v>
      </c>
      <c r="M288" s="3">
        <v>70</v>
      </c>
      <c r="N288" s="4">
        <f>VLOOKUP(capturaFlota2019[[#This Row],[Especie]],'DATOS TABLA FLOTA'!$A$1:$B$80,2,FALSE)</f>
        <v>3000</v>
      </c>
      <c r="O288" s="4">
        <f>VLOOKUP(capturaFlota2019[[#This Row],[Especie]],'DATOS TABLA FLOTA'!$A$1:$C$80,3,FALSE)</f>
        <v>48000</v>
      </c>
      <c r="Q288"/>
    </row>
    <row r="289" spans="1:17" x14ac:dyDescent="0.35">
      <c r="A289" s="5">
        <v>43497</v>
      </c>
      <c r="B289" s="2" t="s">
        <v>3041</v>
      </c>
      <c r="C289" s="2" t="s">
        <v>3107</v>
      </c>
      <c r="D289" s="2" t="s">
        <v>3043</v>
      </c>
      <c r="E2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" t="str">
        <f>_xlfn.XLOOKUP(capturaFlota2019[[#This Row],[Puerto]],'DATOS TABLA FLOTA'!$H$1:$H$21,'DATOS TABLA FLOTA'!$I$1:$I$21)</f>
        <v>Necochea</v>
      </c>
      <c r="G289" s="3">
        <f>_xlfn.XLOOKUP(capturaFlota2019[[#This Row],[Departamento]],'DATOS TABLA FLOTA'!$O$2:$O$21,'DATOS TABLA FLOTA'!$P$2:$P$21)</f>
        <v>6581</v>
      </c>
      <c r="H289" s="1">
        <v>-38576184</v>
      </c>
      <c r="I289" s="1">
        <f>_xlfn.XLOOKUP(capturaFlota2019[[#This Row],[Latitud]],'DATOS TABLA FLOTA'!$Q$2:$Q$21,'DATOS TABLA FLOTA'!$R$2:$R$21)</f>
        <v>-58701949</v>
      </c>
      <c r="J289" s="2" t="s">
        <v>3099</v>
      </c>
      <c r="K289" t="str">
        <f>VLOOKUP(capturaFlota2019[[#This Row],[Especie]],'DATOS TABLA FLOTA'!$K$1:$M$113,2,FALSE)</f>
        <v>Peces</v>
      </c>
      <c r="L289" t="str">
        <f>_xlfn.XLOOKUP(capturaFlota2019[[#This Row],[Especie]],'DATOS TABLA FLOTA'!$K$1:$K$113,'DATOS TABLA FLOTA'!$M$1:$M$113)</f>
        <v>otras especies</v>
      </c>
      <c r="M289" s="3">
        <v>70</v>
      </c>
      <c r="N289" s="4">
        <f>VLOOKUP(capturaFlota2019[[#This Row],[Especie]],'DATOS TABLA FLOTA'!$A$1:$B$80,2,FALSE)</f>
        <v>2100</v>
      </c>
      <c r="O289" s="4">
        <f>VLOOKUP(capturaFlota2019[[#This Row],[Especie]],'DATOS TABLA FLOTA'!$A$1:$C$80,3,FALSE)</f>
        <v>33600</v>
      </c>
      <c r="Q289"/>
    </row>
    <row r="290" spans="1:17" x14ac:dyDescent="0.35">
      <c r="A290" s="5">
        <v>43497</v>
      </c>
      <c r="B290" s="2" t="s">
        <v>3067</v>
      </c>
      <c r="C290" s="2" t="s">
        <v>3132</v>
      </c>
      <c r="D290" s="2" t="s">
        <v>3133</v>
      </c>
      <c r="E2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90" t="str">
        <f>_xlfn.XLOOKUP(capturaFlota2019[[#This Row],[Puerto]],'DATOS TABLA FLOTA'!$H$1:$H$21,'DATOS TABLA FLOTA'!$I$1:$I$21)</f>
        <v>Ushuaia</v>
      </c>
      <c r="G290" s="3">
        <f>_xlfn.XLOOKUP(capturaFlota2019[[#This Row],[Departamento]],'DATOS TABLA FLOTA'!$O$2:$O$21,'DATOS TABLA FLOTA'!$P$2:$P$21)</f>
        <v>94015</v>
      </c>
      <c r="H290" s="1">
        <v>-54808106</v>
      </c>
      <c r="I290" s="1">
        <f>_xlfn.XLOOKUP(capturaFlota2019[[#This Row],[Latitud]],'DATOS TABLA FLOTA'!$Q$2:$Q$21,'DATOS TABLA FLOTA'!$R$2:$R$21)</f>
        <v>-68304301</v>
      </c>
      <c r="J290" s="2" t="s">
        <v>3135</v>
      </c>
      <c r="K290" t="str">
        <f>VLOOKUP(capturaFlota2019[[#This Row],[Especie]],'DATOS TABLA FLOTA'!$K$1:$M$113,2,FALSE)</f>
        <v>Peces</v>
      </c>
      <c r="L290" t="str">
        <f>_xlfn.XLOOKUP(capturaFlota2019[[#This Row],[Especie]],'DATOS TABLA FLOTA'!$K$1:$K$113,'DATOS TABLA FLOTA'!$M$1:$M$113)</f>
        <v>otras especies</v>
      </c>
      <c r="M290" s="3">
        <v>70</v>
      </c>
      <c r="N290" s="4">
        <f>VLOOKUP(capturaFlota2019[[#This Row],[Especie]],'DATOS TABLA FLOTA'!$A$1:$B$80,2,FALSE)</f>
        <v>2200</v>
      </c>
      <c r="O290" s="4">
        <f>VLOOKUP(capturaFlota2019[[#This Row],[Especie]],'DATOS TABLA FLOTA'!$A$1:$C$80,3,FALSE)</f>
        <v>35200</v>
      </c>
      <c r="Q290"/>
    </row>
    <row r="291" spans="1:17" x14ac:dyDescent="0.35">
      <c r="A291" s="5">
        <v>43556</v>
      </c>
      <c r="B291" s="2" t="s">
        <v>3059</v>
      </c>
      <c r="C291" s="2" t="s">
        <v>3068</v>
      </c>
      <c r="D291" s="2" t="s">
        <v>3043</v>
      </c>
      <c r="E2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" t="str">
        <f>_xlfn.XLOOKUP(capturaFlota2019[[#This Row],[Puerto]],'DATOS TABLA FLOTA'!$H$1:$H$21,'DATOS TABLA FLOTA'!$I$1:$I$21)</f>
        <v>General Pueyrredon</v>
      </c>
      <c r="G291" s="3">
        <f>_xlfn.XLOOKUP(capturaFlota2019[[#This Row],[Departamento]],'DATOS TABLA FLOTA'!$O$2:$O$21,'DATOS TABLA FLOTA'!$P$2:$P$21)</f>
        <v>6357</v>
      </c>
      <c r="H291" s="1">
        <v>-3804915</v>
      </c>
      <c r="I291" s="1">
        <f>_xlfn.XLOOKUP(capturaFlota2019[[#This Row],[Latitud]],'DATOS TABLA FLOTA'!$Q$2:$Q$21,'DATOS TABLA FLOTA'!$R$2:$R$21)</f>
        <v>-57536848</v>
      </c>
      <c r="J291" s="2" t="s">
        <v>3092</v>
      </c>
      <c r="K291" t="str">
        <f>VLOOKUP(capturaFlota2019[[#This Row],[Especie]],'DATOS TABLA FLOTA'!$K$1:$M$113,2,FALSE)</f>
        <v>Peces</v>
      </c>
      <c r="L291" t="str">
        <f>_xlfn.XLOOKUP(capturaFlota2019[[#This Row],[Especie]],'DATOS TABLA FLOTA'!$K$1:$K$113,'DATOS TABLA FLOTA'!$M$1:$M$113)</f>
        <v>otras especies</v>
      </c>
      <c r="M291" s="3">
        <v>70</v>
      </c>
      <c r="N291" s="4">
        <f>VLOOKUP(capturaFlota2019[[#This Row],[Especie]],'DATOS TABLA FLOTA'!$A$1:$B$80,2,FALSE)</f>
        <v>2200</v>
      </c>
      <c r="O291" s="4">
        <f>VLOOKUP(capturaFlota2019[[#This Row],[Especie]],'DATOS TABLA FLOTA'!$A$1:$C$80,3,FALSE)</f>
        <v>35200</v>
      </c>
      <c r="Q291"/>
    </row>
    <row r="292" spans="1:17" x14ac:dyDescent="0.35">
      <c r="A292" s="5">
        <v>43586</v>
      </c>
      <c r="B292" s="2" t="s">
        <v>3067</v>
      </c>
      <c r="C292" s="2" t="s">
        <v>3068</v>
      </c>
      <c r="D292" s="2" t="s">
        <v>3043</v>
      </c>
      <c r="E2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" t="str">
        <f>_xlfn.XLOOKUP(capturaFlota2019[[#This Row],[Puerto]],'DATOS TABLA FLOTA'!$H$1:$H$21,'DATOS TABLA FLOTA'!$I$1:$I$21)</f>
        <v>General Pueyrredon</v>
      </c>
      <c r="G292" s="3">
        <f>_xlfn.XLOOKUP(capturaFlota2019[[#This Row],[Departamento]],'DATOS TABLA FLOTA'!$O$2:$O$21,'DATOS TABLA FLOTA'!$P$2:$P$21)</f>
        <v>6357</v>
      </c>
      <c r="H292" s="1">
        <v>-3804915</v>
      </c>
      <c r="I292" s="1">
        <f>_xlfn.XLOOKUP(capturaFlota2019[[#This Row],[Latitud]],'DATOS TABLA FLOTA'!$Q$2:$Q$21,'DATOS TABLA FLOTA'!$R$2:$R$21)</f>
        <v>-57536848</v>
      </c>
      <c r="J292" s="2" t="s">
        <v>3119</v>
      </c>
      <c r="K292" t="str">
        <f>VLOOKUP(capturaFlota2019[[#This Row],[Especie]],'DATOS TABLA FLOTA'!$K$1:$M$113,2,FALSE)</f>
        <v>Peces</v>
      </c>
      <c r="L292" t="str">
        <f>_xlfn.XLOOKUP(capturaFlota2019[[#This Row],[Especie]],'DATOS TABLA FLOTA'!$K$1:$K$113,'DATOS TABLA FLOTA'!$M$1:$M$113)</f>
        <v>otras especies</v>
      </c>
      <c r="M292" s="3">
        <v>70</v>
      </c>
      <c r="N292" s="4">
        <f>VLOOKUP(capturaFlota2019[[#This Row],[Especie]],'DATOS TABLA FLOTA'!$A$1:$B$80,2,FALSE)</f>
        <v>2900</v>
      </c>
      <c r="O292" s="4">
        <f>VLOOKUP(capturaFlota2019[[#This Row],[Especie]],'DATOS TABLA FLOTA'!$A$1:$C$80,3,FALSE)</f>
        <v>46400</v>
      </c>
      <c r="Q292"/>
    </row>
    <row r="293" spans="1:17" x14ac:dyDescent="0.35">
      <c r="A293" s="5">
        <v>43617</v>
      </c>
      <c r="B293" s="2" t="s">
        <v>3041</v>
      </c>
      <c r="C293" s="2" t="s">
        <v>3150</v>
      </c>
      <c r="D293" s="2" t="s">
        <v>3043</v>
      </c>
      <c r="E2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" t="str">
        <f>_xlfn.XLOOKUP(capturaFlota2019[[#This Row],[Puerto]],'DATOS TABLA FLOTA'!$H$1:$H$21,'DATOS TABLA FLOTA'!$I$1:$I$21)</f>
        <v>General Lavalle</v>
      </c>
      <c r="G293" s="3">
        <f>_xlfn.XLOOKUP(capturaFlota2019[[#This Row],[Departamento]],'DATOS TABLA FLOTA'!$O$2:$O$21,'DATOS TABLA FLOTA'!$P$2:$P$21)</f>
        <v>6336</v>
      </c>
      <c r="H293" s="1">
        <v>-36398453</v>
      </c>
      <c r="I293" s="1">
        <f>_xlfn.XLOOKUP(capturaFlota2019[[#This Row],[Latitud]],'DATOS TABLA FLOTA'!$Q$2:$Q$21,'DATOS TABLA FLOTA'!$R$2:$R$21)</f>
        <v>-56946467</v>
      </c>
      <c r="J293" s="2" t="s">
        <v>3093</v>
      </c>
      <c r="K293" t="str">
        <f>VLOOKUP(capturaFlota2019[[#This Row],[Especie]],'DATOS TABLA FLOTA'!$K$1:$M$113,2,FALSE)</f>
        <v>Peces</v>
      </c>
      <c r="L293" t="str">
        <f>_xlfn.XLOOKUP(capturaFlota2019[[#This Row],[Especie]],'DATOS TABLA FLOTA'!$K$1:$K$113,'DATOS TABLA FLOTA'!$M$1:$M$113)</f>
        <v>Variado costero</v>
      </c>
      <c r="M293" s="3">
        <v>70</v>
      </c>
      <c r="N293" s="4">
        <f>VLOOKUP(capturaFlota2019[[#This Row],[Especie]],'DATOS TABLA FLOTA'!$A$1:$B$80,2,FALSE)</f>
        <v>2100</v>
      </c>
      <c r="O293" s="4">
        <f>VLOOKUP(capturaFlota2019[[#This Row],[Especie]],'DATOS TABLA FLOTA'!$A$1:$C$80,3,FALSE)</f>
        <v>33600</v>
      </c>
      <c r="Q293"/>
    </row>
    <row r="294" spans="1:17" x14ac:dyDescent="0.35">
      <c r="A294" s="5">
        <v>43647</v>
      </c>
      <c r="B294" s="2" t="s">
        <v>3041</v>
      </c>
      <c r="C294" s="2" t="s">
        <v>3111</v>
      </c>
      <c r="D294" s="2" t="s">
        <v>3043</v>
      </c>
      <c r="E2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" t="str">
        <f>_xlfn.XLOOKUP(capturaFlota2019[[#This Row],[Puerto]],'DATOS TABLA FLOTA'!$H$1:$H$21,'DATOS TABLA FLOTA'!$I$1:$I$21)</f>
        <v>sin especificar</v>
      </c>
      <c r="G294" s="3">
        <f>_xlfn.XLOOKUP(capturaFlota2019[[#This Row],[Departamento]],'DATOS TABLA FLOTA'!$O$2:$O$21,'DATOS TABLA FLOTA'!$P$2:$P$21)</f>
        <v>6999</v>
      </c>
      <c r="I294" s="1">
        <f>_xlfn.XLOOKUP(capturaFlota2019[[#This Row],[Latitud]],'DATOS TABLA FLOTA'!$Q$2:$Q$21,'DATOS TABLA FLOTA'!$R$2:$R$21)</f>
        <v>0</v>
      </c>
      <c r="J294" s="2" t="s">
        <v>3113</v>
      </c>
      <c r="K294" t="str">
        <f>VLOOKUP(capturaFlota2019[[#This Row],[Especie]],'DATOS TABLA FLOTA'!$K$1:$M$113,2,FALSE)</f>
        <v>Peces</v>
      </c>
      <c r="L294" t="str">
        <f>_xlfn.XLOOKUP(capturaFlota2019[[#This Row],[Especie]],'DATOS TABLA FLOTA'!$K$1:$K$113,'DATOS TABLA FLOTA'!$M$1:$M$113)</f>
        <v>Variado costero</v>
      </c>
      <c r="M294" s="3">
        <v>70</v>
      </c>
      <c r="N294" s="4">
        <f>VLOOKUP(capturaFlota2019[[#This Row],[Especie]],'DATOS TABLA FLOTA'!$A$1:$B$80,2,FALSE)</f>
        <v>2100</v>
      </c>
      <c r="O294" s="4">
        <f>VLOOKUP(capturaFlota2019[[#This Row],[Especie]],'DATOS TABLA FLOTA'!$A$1:$C$80,3,FALSE)</f>
        <v>33600</v>
      </c>
      <c r="Q294"/>
    </row>
    <row r="295" spans="1:17" x14ac:dyDescent="0.35">
      <c r="A295" s="5">
        <v>43678</v>
      </c>
      <c r="B295" s="2" t="s">
        <v>3053</v>
      </c>
      <c r="C295" s="2" t="s">
        <v>3068</v>
      </c>
      <c r="D295" s="2" t="s">
        <v>3043</v>
      </c>
      <c r="E2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" t="str">
        <f>_xlfn.XLOOKUP(capturaFlota2019[[#This Row],[Puerto]],'DATOS TABLA FLOTA'!$H$1:$H$21,'DATOS TABLA FLOTA'!$I$1:$I$21)</f>
        <v>General Pueyrredon</v>
      </c>
      <c r="G295" s="3">
        <f>_xlfn.XLOOKUP(capturaFlota2019[[#This Row],[Departamento]],'DATOS TABLA FLOTA'!$O$2:$O$21,'DATOS TABLA FLOTA'!$P$2:$P$21)</f>
        <v>6357</v>
      </c>
      <c r="H295" s="1">
        <v>-3804915</v>
      </c>
      <c r="I295" s="1">
        <f>_xlfn.XLOOKUP(capturaFlota2019[[#This Row],[Latitud]],'DATOS TABLA FLOTA'!$Q$2:$Q$21,'DATOS TABLA FLOTA'!$R$2:$R$21)</f>
        <v>-57536848</v>
      </c>
      <c r="J295" s="2" t="s">
        <v>3098</v>
      </c>
      <c r="K295" t="str">
        <f>VLOOKUP(capturaFlota2019[[#This Row],[Especie]],'DATOS TABLA FLOTA'!$K$1:$M$113,2,FALSE)</f>
        <v>Peces</v>
      </c>
      <c r="L295" t="str">
        <f>_xlfn.XLOOKUP(capturaFlota2019[[#This Row],[Especie]],'DATOS TABLA FLOTA'!$K$1:$K$113,'DATOS TABLA FLOTA'!$M$1:$M$113)</f>
        <v>otras especies</v>
      </c>
      <c r="M295" s="3">
        <v>70</v>
      </c>
      <c r="N295" s="4">
        <f>VLOOKUP(capturaFlota2019[[#This Row],[Especie]],'DATOS TABLA FLOTA'!$A$1:$B$80,2,FALSE)</f>
        <v>4500</v>
      </c>
      <c r="O295" s="4">
        <f>VLOOKUP(capturaFlota2019[[#This Row],[Especie]],'DATOS TABLA FLOTA'!$A$1:$C$80,3,FALSE)</f>
        <v>72000</v>
      </c>
      <c r="Q295"/>
    </row>
    <row r="296" spans="1:17" x14ac:dyDescent="0.35">
      <c r="A296" s="5">
        <v>43678</v>
      </c>
      <c r="B296" s="2" t="s">
        <v>3041</v>
      </c>
      <c r="C296" s="2" t="s">
        <v>3107</v>
      </c>
      <c r="D296" s="2" t="s">
        <v>3043</v>
      </c>
      <c r="E2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" t="str">
        <f>_xlfn.XLOOKUP(capturaFlota2019[[#This Row],[Puerto]],'DATOS TABLA FLOTA'!$H$1:$H$21,'DATOS TABLA FLOTA'!$I$1:$I$21)</f>
        <v>Necochea</v>
      </c>
      <c r="G296" s="3">
        <f>_xlfn.XLOOKUP(capturaFlota2019[[#This Row],[Departamento]],'DATOS TABLA FLOTA'!$O$2:$O$21,'DATOS TABLA FLOTA'!$P$2:$P$21)</f>
        <v>6581</v>
      </c>
      <c r="H296" s="1">
        <v>-38576184</v>
      </c>
      <c r="I296" s="1">
        <f>_xlfn.XLOOKUP(capturaFlota2019[[#This Row],[Latitud]],'DATOS TABLA FLOTA'!$Q$2:$Q$21,'DATOS TABLA FLOTA'!$R$2:$R$21)</f>
        <v>-58701949</v>
      </c>
      <c r="J296" s="2" t="s">
        <v>3092</v>
      </c>
      <c r="K296" t="str">
        <f>VLOOKUP(capturaFlota2019[[#This Row],[Especie]],'DATOS TABLA FLOTA'!$K$1:$M$113,2,FALSE)</f>
        <v>Peces</v>
      </c>
      <c r="L296" t="str">
        <f>_xlfn.XLOOKUP(capturaFlota2019[[#This Row],[Especie]],'DATOS TABLA FLOTA'!$K$1:$K$113,'DATOS TABLA FLOTA'!$M$1:$M$113)</f>
        <v>otras especies</v>
      </c>
      <c r="M296" s="3">
        <v>70</v>
      </c>
      <c r="N296" s="4">
        <f>VLOOKUP(capturaFlota2019[[#This Row],[Especie]],'DATOS TABLA FLOTA'!$A$1:$B$80,2,FALSE)</f>
        <v>2200</v>
      </c>
      <c r="O296" s="4">
        <f>VLOOKUP(capturaFlota2019[[#This Row],[Especie]],'DATOS TABLA FLOTA'!$A$1:$C$80,3,FALSE)</f>
        <v>35200</v>
      </c>
      <c r="Q296"/>
    </row>
    <row r="297" spans="1:17" x14ac:dyDescent="0.35">
      <c r="A297" s="5">
        <v>43678</v>
      </c>
      <c r="B297" s="2" t="s">
        <v>3041</v>
      </c>
      <c r="C297" s="2" t="s">
        <v>3111</v>
      </c>
      <c r="D297" s="2" t="s">
        <v>3043</v>
      </c>
      <c r="E2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" t="str">
        <f>_xlfn.XLOOKUP(capturaFlota2019[[#This Row],[Puerto]],'DATOS TABLA FLOTA'!$H$1:$H$21,'DATOS TABLA FLOTA'!$I$1:$I$21)</f>
        <v>sin especificar</v>
      </c>
      <c r="G297" s="3">
        <f>_xlfn.XLOOKUP(capturaFlota2019[[#This Row],[Departamento]],'DATOS TABLA FLOTA'!$O$2:$O$21,'DATOS TABLA FLOTA'!$P$2:$P$21)</f>
        <v>6999</v>
      </c>
      <c r="I297" s="1">
        <f>_xlfn.XLOOKUP(capturaFlota2019[[#This Row],[Latitud]],'DATOS TABLA FLOTA'!$Q$2:$Q$21,'DATOS TABLA FLOTA'!$R$2:$R$21)</f>
        <v>0</v>
      </c>
      <c r="J297" s="2" t="s">
        <v>3074</v>
      </c>
      <c r="K297" t="str">
        <f>VLOOKUP(capturaFlota2019[[#This Row],[Especie]],'DATOS TABLA FLOTA'!$K$1:$M$113,2,FALSE)</f>
        <v>Peces</v>
      </c>
      <c r="L297" t="str">
        <f>_xlfn.XLOOKUP(capturaFlota2019[[#This Row],[Especie]],'DATOS TABLA FLOTA'!$K$1:$K$113,'DATOS TABLA FLOTA'!$M$1:$M$113)</f>
        <v>Variado costero</v>
      </c>
      <c r="M297" s="3">
        <v>70</v>
      </c>
      <c r="N297" s="4">
        <f>VLOOKUP(capturaFlota2019[[#This Row],[Especie]],'DATOS TABLA FLOTA'!$A$1:$B$80,2,FALSE)</f>
        <v>1800</v>
      </c>
      <c r="O297" s="4">
        <f>VLOOKUP(capturaFlota2019[[#This Row],[Especie]],'DATOS TABLA FLOTA'!$A$1:$C$80,3,FALSE)</f>
        <v>28800</v>
      </c>
      <c r="Q297"/>
    </row>
    <row r="298" spans="1:17" x14ac:dyDescent="0.35">
      <c r="A298" s="5">
        <v>43709</v>
      </c>
      <c r="B298" s="2" t="s">
        <v>3067</v>
      </c>
      <c r="C298" s="2" t="s">
        <v>3068</v>
      </c>
      <c r="D298" s="2" t="s">
        <v>3043</v>
      </c>
      <c r="E2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" t="str">
        <f>_xlfn.XLOOKUP(capturaFlota2019[[#This Row],[Puerto]],'DATOS TABLA FLOTA'!$H$1:$H$21,'DATOS TABLA FLOTA'!$I$1:$I$21)</f>
        <v>General Pueyrredon</v>
      </c>
      <c r="G298" s="3">
        <f>_xlfn.XLOOKUP(capturaFlota2019[[#This Row],[Departamento]],'DATOS TABLA FLOTA'!$O$2:$O$21,'DATOS TABLA FLOTA'!$P$2:$P$21)</f>
        <v>6357</v>
      </c>
      <c r="H298" s="1">
        <v>-3804915</v>
      </c>
      <c r="I298" s="1">
        <f>_xlfn.XLOOKUP(capturaFlota2019[[#This Row],[Latitud]],'DATOS TABLA FLOTA'!$Q$2:$Q$21,'DATOS TABLA FLOTA'!$R$2:$R$21)</f>
        <v>-57536848</v>
      </c>
      <c r="J298" s="2" t="s">
        <v>3139</v>
      </c>
      <c r="K298" t="str">
        <f>VLOOKUP(capturaFlota2019[[#This Row],[Especie]],'DATOS TABLA FLOTA'!$K$1:$M$113,2,FALSE)</f>
        <v>Peces</v>
      </c>
      <c r="L298" t="str">
        <f>_xlfn.XLOOKUP(capturaFlota2019[[#This Row],[Especie]],'DATOS TABLA FLOTA'!$K$1:$K$113,'DATOS TABLA FLOTA'!$M$1:$M$113)</f>
        <v>otras especies</v>
      </c>
      <c r="M298" s="3">
        <v>70</v>
      </c>
      <c r="N298" s="4">
        <f>VLOOKUP(capturaFlota2019[[#This Row],[Especie]],'DATOS TABLA FLOTA'!$A$1:$B$80,2,FALSE)</f>
        <v>3000</v>
      </c>
      <c r="O298" s="4">
        <f>VLOOKUP(capturaFlota2019[[#This Row],[Especie]],'DATOS TABLA FLOTA'!$A$1:$C$80,3,FALSE)</f>
        <v>48000</v>
      </c>
      <c r="Q298"/>
    </row>
    <row r="299" spans="1:17" x14ac:dyDescent="0.35">
      <c r="A299" s="5">
        <v>43739</v>
      </c>
      <c r="B299" s="2" t="s">
        <v>3041</v>
      </c>
      <c r="C299" s="2" t="s">
        <v>3150</v>
      </c>
      <c r="D299" s="2" t="s">
        <v>3043</v>
      </c>
      <c r="E2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" t="str">
        <f>_xlfn.XLOOKUP(capturaFlota2019[[#This Row],[Puerto]],'DATOS TABLA FLOTA'!$H$1:$H$21,'DATOS TABLA FLOTA'!$I$1:$I$21)</f>
        <v>General Lavalle</v>
      </c>
      <c r="G299" s="3">
        <f>_xlfn.XLOOKUP(capturaFlota2019[[#This Row],[Departamento]],'DATOS TABLA FLOTA'!$O$2:$O$21,'DATOS TABLA FLOTA'!$P$2:$P$21)</f>
        <v>6336</v>
      </c>
      <c r="H299" s="1">
        <v>-36398453</v>
      </c>
      <c r="I299" s="1">
        <f>_xlfn.XLOOKUP(capturaFlota2019[[#This Row],[Latitud]],'DATOS TABLA FLOTA'!$Q$2:$Q$21,'DATOS TABLA FLOTA'!$R$2:$R$21)</f>
        <v>-56946467</v>
      </c>
      <c r="J299" s="2" t="s">
        <v>3060</v>
      </c>
      <c r="K299" t="str">
        <f>VLOOKUP(capturaFlota2019[[#This Row],[Especie]],'DATOS TABLA FLOTA'!$K$1:$M$113,2,FALSE)</f>
        <v>Peces</v>
      </c>
      <c r="L299" t="str">
        <f>_xlfn.XLOOKUP(capturaFlota2019[[#This Row],[Especie]],'DATOS TABLA FLOTA'!$K$1:$K$113,'DATOS TABLA FLOTA'!$M$1:$M$113)</f>
        <v>otras especies</v>
      </c>
      <c r="M299" s="3">
        <v>70</v>
      </c>
      <c r="N299" s="4">
        <f>VLOOKUP(capturaFlota2019[[#This Row],[Especie]],'DATOS TABLA FLOTA'!$A$1:$B$80,2,FALSE)</f>
        <v>2910</v>
      </c>
      <c r="O299" s="4">
        <f>VLOOKUP(capturaFlota2019[[#This Row],[Especie]],'DATOS TABLA FLOTA'!$A$1:$C$80,3,FALSE)</f>
        <v>46560</v>
      </c>
      <c r="Q299"/>
    </row>
    <row r="300" spans="1:17" x14ac:dyDescent="0.35">
      <c r="A300" s="5">
        <v>43739</v>
      </c>
      <c r="B300" s="2" t="s">
        <v>3147</v>
      </c>
      <c r="C300" s="2" t="s">
        <v>3068</v>
      </c>
      <c r="D300" s="2" t="s">
        <v>3043</v>
      </c>
      <c r="E3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" t="str">
        <f>_xlfn.XLOOKUP(capturaFlota2019[[#This Row],[Puerto]],'DATOS TABLA FLOTA'!$H$1:$H$21,'DATOS TABLA FLOTA'!$I$1:$I$21)</f>
        <v>General Pueyrredon</v>
      </c>
      <c r="G300" s="3">
        <f>_xlfn.XLOOKUP(capturaFlota2019[[#This Row],[Departamento]],'DATOS TABLA FLOTA'!$O$2:$O$21,'DATOS TABLA FLOTA'!$P$2:$P$21)</f>
        <v>6357</v>
      </c>
      <c r="H300" s="1">
        <v>-3804915</v>
      </c>
      <c r="I300" s="1">
        <f>_xlfn.XLOOKUP(capturaFlota2019[[#This Row],[Latitud]],'DATOS TABLA FLOTA'!$Q$2:$Q$21,'DATOS TABLA FLOTA'!$R$2:$R$21)</f>
        <v>-57536848</v>
      </c>
      <c r="J300" s="2" t="s">
        <v>3055</v>
      </c>
      <c r="K300" t="str">
        <f>VLOOKUP(capturaFlota2019[[#This Row],[Especie]],'DATOS TABLA FLOTA'!$K$1:$M$113,2,FALSE)</f>
        <v>Peces</v>
      </c>
      <c r="L300" t="str">
        <f>_xlfn.XLOOKUP(capturaFlota2019[[#This Row],[Especie]],'DATOS TABLA FLOTA'!$K$1:$K$113,'DATOS TABLA FLOTA'!$M$1:$M$113)</f>
        <v>Merluza hubbsi S41</v>
      </c>
      <c r="M300" s="3">
        <v>70</v>
      </c>
      <c r="N300" s="4">
        <f>VLOOKUP(capturaFlota2019[[#This Row],[Especie]],'DATOS TABLA FLOTA'!$A$1:$B$80,2,FALSE)</f>
        <v>2300</v>
      </c>
      <c r="O300" s="4">
        <f>VLOOKUP(capturaFlota2019[[#This Row],[Especie]],'DATOS TABLA FLOTA'!$A$1:$C$80,3,FALSE)</f>
        <v>36800</v>
      </c>
      <c r="Q300"/>
    </row>
    <row r="301" spans="1:17" x14ac:dyDescent="0.35">
      <c r="A301" s="5">
        <v>43739</v>
      </c>
      <c r="B301" s="2" t="s">
        <v>3041</v>
      </c>
      <c r="C301" s="2" t="s">
        <v>3143</v>
      </c>
      <c r="D301" s="2" t="s">
        <v>3043</v>
      </c>
      <c r="E3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" t="str">
        <f>_xlfn.XLOOKUP(capturaFlota2019[[#This Row],[Puerto]],'DATOS TABLA FLOTA'!$H$1:$H$21,'DATOS TABLA FLOTA'!$I$1:$I$21)</f>
        <v>Castelli</v>
      </c>
      <c r="G301" s="3">
        <f>_xlfn.XLOOKUP(capturaFlota2019[[#This Row],[Departamento]],'DATOS TABLA FLOTA'!$O$2:$O$21,'DATOS TABLA FLOTA'!$P$2:$P$21)</f>
        <v>6168</v>
      </c>
      <c r="H301" s="1">
        <v>-35745949</v>
      </c>
      <c r="I301" s="1">
        <f>_xlfn.XLOOKUP(capturaFlota2019[[#This Row],[Latitud]],'DATOS TABLA FLOTA'!$Q$2:$Q$21,'DATOS TABLA FLOTA'!$R$2:$R$21)</f>
        <v>-57380561</v>
      </c>
      <c r="J301" s="2" t="s">
        <v>3088</v>
      </c>
      <c r="K301" t="str">
        <f>VLOOKUP(capturaFlota2019[[#This Row],[Especie]],'DATOS TABLA FLOTA'!$K$1:$M$113,2,FALSE)</f>
        <v>Peces</v>
      </c>
      <c r="L301" t="str">
        <f>_xlfn.XLOOKUP(capturaFlota2019[[#This Row],[Especie]],'DATOS TABLA FLOTA'!$K$1:$K$113,'DATOS TABLA FLOTA'!$M$1:$M$113)</f>
        <v>Variado costero</v>
      </c>
      <c r="M301" s="3">
        <v>70</v>
      </c>
      <c r="N301" s="4">
        <f>VLOOKUP(capturaFlota2019[[#This Row],[Especie]],'DATOS TABLA FLOTA'!$A$1:$B$80,2,FALSE)</f>
        <v>2500</v>
      </c>
      <c r="O301" s="4">
        <f>VLOOKUP(capturaFlota2019[[#This Row],[Especie]],'DATOS TABLA FLOTA'!$A$1:$C$80,3,FALSE)</f>
        <v>40000</v>
      </c>
      <c r="Q301"/>
    </row>
    <row r="302" spans="1:17" x14ac:dyDescent="0.35">
      <c r="A302" s="5">
        <v>43739</v>
      </c>
      <c r="B302" s="2" t="s">
        <v>3041</v>
      </c>
      <c r="C302" s="2" t="s">
        <v>3127</v>
      </c>
      <c r="D302" s="2" t="s">
        <v>3124</v>
      </c>
      <c r="E3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02" t="str">
        <f>_xlfn.XLOOKUP(capturaFlota2019[[#This Row],[Puerto]],'DATOS TABLA FLOTA'!$H$1:$H$21,'DATOS TABLA FLOTA'!$I$1:$I$21)</f>
        <v>San Antonio</v>
      </c>
      <c r="G302" s="3">
        <f>_xlfn.XLOOKUP(capturaFlota2019[[#This Row],[Departamento]],'DATOS TABLA FLOTA'!$O$2:$O$21,'DATOS TABLA FLOTA'!$P$2:$P$21)</f>
        <v>62077</v>
      </c>
      <c r="H302" s="1">
        <v>-40725698</v>
      </c>
      <c r="I302" s="1">
        <f>_xlfn.XLOOKUP(capturaFlota2019[[#This Row],[Latitud]],'DATOS TABLA FLOTA'!$Q$2:$Q$21,'DATOS TABLA FLOTA'!$R$2:$R$21)</f>
        <v>-64934194</v>
      </c>
      <c r="J302" s="2" t="s">
        <v>3055</v>
      </c>
      <c r="K302" t="str">
        <f>VLOOKUP(capturaFlota2019[[#This Row],[Especie]],'DATOS TABLA FLOTA'!$K$1:$M$113,2,FALSE)</f>
        <v>Peces</v>
      </c>
      <c r="L302" t="str">
        <f>_xlfn.XLOOKUP(capturaFlota2019[[#This Row],[Especie]],'DATOS TABLA FLOTA'!$K$1:$K$113,'DATOS TABLA FLOTA'!$M$1:$M$113)</f>
        <v>Merluza hubbsi S41</v>
      </c>
      <c r="M302" s="3">
        <v>70</v>
      </c>
      <c r="N302" s="4">
        <f>VLOOKUP(capturaFlota2019[[#This Row],[Especie]],'DATOS TABLA FLOTA'!$A$1:$B$80,2,FALSE)</f>
        <v>2300</v>
      </c>
      <c r="O302" s="4">
        <f>VLOOKUP(capturaFlota2019[[#This Row],[Especie]],'DATOS TABLA FLOTA'!$A$1:$C$80,3,FALSE)</f>
        <v>36800</v>
      </c>
      <c r="Q302"/>
    </row>
    <row r="303" spans="1:17" x14ac:dyDescent="0.35">
      <c r="A303" s="5">
        <v>43525</v>
      </c>
      <c r="B303" s="2" t="s">
        <v>3041</v>
      </c>
      <c r="C303" s="2" t="s">
        <v>3111</v>
      </c>
      <c r="D303" s="2" t="s">
        <v>3043</v>
      </c>
      <c r="E3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" t="str">
        <f>_xlfn.XLOOKUP(capturaFlota2019[[#This Row],[Puerto]],'DATOS TABLA FLOTA'!$H$1:$H$21,'DATOS TABLA FLOTA'!$I$1:$I$21)</f>
        <v>sin especificar</v>
      </c>
      <c r="G303" s="3">
        <f>_xlfn.XLOOKUP(capturaFlota2019[[#This Row],[Departamento]],'DATOS TABLA FLOTA'!$O$2:$O$21,'DATOS TABLA FLOTA'!$P$2:$P$21)</f>
        <v>6999</v>
      </c>
      <c r="I303" s="1">
        <f>_xlfn.XLOOKUP(capturaFlota2019[[#This Row],[Latitud]],'DATOS TABLA FLOTA'!$Q$2:$Q$21,'DATOS TABLA FLOTA'!$R$2:$R$21)</f>
        <v>0</v>
      </c>
      <c r="J303" s="2" t="s">
        <v>3085</v>
      </c>
      <c r="K303" t="str">
        <f>VLOOKUP(capturaFlota2019[[#This Row],[Especie]],'DATOS TABLA FLOTA'!$K$1:$M$113,2,FALSE)</f>
        <v>Peces</v>
      </c>
      <c r="L303" t="str">
        <f>_xlfn.XLOOKUP(capturaFlota2019[[#This Row],[Especie]],'DATOS TABLA FLOTA'!$K$1:$K$113,'DATOS TABLA FLOTA'!$M$1:$M$113)</f>
        <v>otras especies</v>
      </c>
      <c r="M303" s="3">
        <v>71</v>
      </c>
      <c r="N303" s="4">
        <f>VLOOKUP(capturaFlota2019[[#This Row],[Especie]],'DATOS TABLA FLOTA'!$A$1:$B$80,2,FALSE)</f>
        <v>1900</v>
      </c>
      <c r="O303" s="4">
        <f>VLOOKUP(capturaFlota2019[[#This Row],[Especie]],'DATOS TABLA FLOTA'!$A$1:$C$80,3,FALSE)</f>
        <v>30400</v>
      </c>
      <c r="Q303"/>
    </row>
    <row r="304" spans="1:17" x14ac:dyDescent="0.35">
      <c r="A304" s="5">
        <v>43466</v>
      </c>
      <c r="B304" s="2" t="s">
        <v>3053</v>
      </c>
      <c r="C304" s="2" t="s">
        <v>3127</v>
      </c>
      <c r="D304" s="2" t="s">
        <v>3124</v>
      </c>
      <c r="E3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04" t="str">
        <f>_xlfn.XLOOKUP(capturaFlota2019[[#This Row],[Puerto]],'DATOS TABLA FLOTA'!$H$1:$H$21,'DATOS TABLA FLOTA'!$I$1:$I$21)</f>
        <v>San Antonio</v>
      </c>
      <c r="G304" s="3">
        <f>_xlfn.XLOOKUP(capturaFlota2019[[#This Row],[Departamento]],'DATOS TABLA FLOTA'!$O$2:$O$21,'DATOS TABLA FLOTA'!$P$2:$P$21)</f>
        <v>62077</v>
      </c>
      <c r="H304" s="1">
        <v>-40725698</v>
      </c>
      <c r="I304" s="1">
        <f>_xlfn.XLOOKUP(capturaFlota2019[[#This Row],[Latitud]],'DATOS TABLA FLOTA'!$Q$2:$Q$21,'DATOS TABLA FLOTA'!$R$2:$R$21)</f>
        <v>-64934194</v>
      </c>
      <c r="J304" s="2" t="s">
        <v>3109</v>
      </c>
      <c r="K304" t="str">
        <f>VLOOKUP(capturaFlota2019[[#This Row],[Especie]],'DATOS TABLA FLOTA'!$K$1:$M$113,2,FALSE)</f>
        <v>Peces</v>
      </c>
      <c r="L304" t="str">
        <f>_xlfn.XLOOKUP(capturaFlota2019[[#This Row],[Especie]],'DATOS TABLA FLOTA'!$K$1:$K$113,'DATOS TABLA FLOTA'!$M$1:$M$113)</f>
        <v>Rayas (sin V. Cost)</v>
      </c>
      <c r="M304" s="3">
        <v>72</v>
      </c>
      <c r="N304" s="4">
        <f>VLOOKUP(capturaFlota2019[[#This Row],[Especie]],'DATOS TABLA FLOTA'!$A$1:$B$80,2,FALSE)</f>
        <v>3000</v>
      </c>
      <c r="O304" s="4">
        <f>VLOOKUP(capturaFlota2019[[#This Row],[Especie]],'DATOS TABLA FLOTA'!$A$1:$C$80,3,FALSE)</f>
        <v>48000</v>
      </c>
      <c r="Q304"/>
    </row>
    <row r="305" spans="1:17" x14ac:dyDescent="0.35">
      <c r="A305" s="5">
        <v>43586</v>
      </c>
      <c r="B305" s="2" t="s">
        <v>3053</v>
      </c>
      <c r="C305" s="2" t="s">
        <v>3068</v>
      </c>
      <c r="D305" s="2" t="s">
        <v>3043</v>
      </c>
      <c r="E3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5" t="str">
        <f>_xlfn.XLOOKUP(capturaFlota2019[[#This Row],[Puerto]],'DATOS TABLA FLOTA'!$H$1:$H$21,'DATOS TABLA FLOTA'!$I$1:$I$21)</f>
        <v>General Pueyrredon</v>
      </c>
      <c r="G305" s="3">
        <f>_xlfn.XLOOKUP(capturaFlota2019[[#This Row],[Departamento]],'DATOS TABLA FLOTA'!$O$2:$O$21,'DATOS TABLA FLOTA'!$P$2:$P$21)</f>
        <v>6357</v>
      </c>
      <c r="H305" s="1">
        <v>-3804915</v>
      </c>
      <c r="I305" s="1">
        <f>_xlfn.XLOOKUP(capturaFlota2019[[#This Row],[Latitud]],'DATOS TABLA FLOTA'!$Q$2:$Q$21,'DATOS TABLA FLOTA'!$R$2:$R$21)</f>
        <v>-57536848</v>
      </c>
      <c r="J305" s="2" t="s">
        <v>3152</v>
      </c>
      <c r="K305" t="str">
        <f>VLOOKUP(capturaFlota2019[[#This Row],[Especie]],'DATOS TABLA FLOTA'!$K$1:$M$113,2,FALSE)</f>
        <v>Peces</v>
      </c>
      <c r="L305" t="str">
        <f>_xlfn.XLOOKUP(capturaFlota2019[[#This Row],[Especie]],'DATOS TABLA FLOTA'!$K$1:$K$113,'DATOS TABLA FLOTA'!$M$1:$M$113)</f>
        <v>Variado costero</v>
      </c>
      <c r="M305" s="3">
        <v>72</v>
      </c>
      <c r="N305" s="4">
        <f>VLOOKUP(capturaFlota2019[[#This Row],[Especie]],'DATOS TABLA FLOTA'!$A$1:$B$80,2,FALSE)</f>
        <v>2500</v>
      </c>
      <c r="O305" s="4">
        <f>VLOOKUP(capturaFlota2019[[#This Row],[Especie]],'DATOS TABLA FLOTA'!$A$1:$C$80,3,FALSE)</f>
        <v>40000</v>
      </c>
      <c r="Q305"/>
    </row>
    <row r="306" spans="1:17" x14ac:dyDescent="0.35">
      <c r="A306" s="5">
        <v>43466</v>
      </c>
      <c r="B306" s="2" t="s">
        <v>3059</v>
      </c>
      <c r="C306" s="2" t="s">
        <v>3061</v>
      </c>
      <c r="D306" s="2" t="s">
        <v>3062</v>
      </c>
      <c r="E3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6" t="str">
        <f>_xlfn.XLOOKUP(capturaFlota2019[[#This Row],[Puerto]],'DATOS TABLA FLOTA'!$H$1:$H$21,'DATOS TABLA FLOTA'!$I$1:$I$21)</f>
        <v>Escalante</v>
      </c>
      <c r="G306" s="3">
        <f>_xlfn.XLOOKUP(capturaFlota2019[[#This Row],[Departamento]],'DATOS TABLA FLOTA'!$O$2:$O$21,'DATOS TABLA FLOTA'!$P$2:$P$21)</f>
        <v>26021</v>
      </c>
      <c r="H306" s="1">
        <v>-45862528</v>
      </c>
      <c r="I306" s="1">
        <f>_xlfn.XLOOKUP(capturaFlota2019[[#This Row],[Latitud]],'DATOS TABLA FLOTA'!$Q$2:$Q$21,'DATOS TABLA FLOTA'!$R$2:$R$21)</f>
        <v>-6746664</v>
      </c>
      <c r="J306" s="2" t="s">
        <v>3055</v>
      </c>
      <c r="K306" t="str">
        <f>VLOOKUP(capturaFlota2019[[#This Row],[Especie]],'DATOS TABLA FLOTA'!$K$1:$M$113,2,FALSE)</f>
        <v>Peces</v>
      </c>
      <c r="L306" t="str">
        <f>_xlfn.XLOOKUP(capturaFlota2019[[#This Row],[Especie]],'DATOS TABLA FLOTA'!$K$1:$K$113,'DATOS TABLA FLOTA'!$M$1:$M$113)</f>
        <v>Merluza hubbsi S41</v>
      </c>
      <c r="M306" s="3">
        <v>75</v>
      </c>
      <c r="N306" s="4">
        <f>VLOOKUP(capturaFlota2019[[#This Row],[Especie]],'DATOS TABLA FLOTA'!$A$1:$B$80,2,FALSE)</f>
        <v>2300</v>
      </c>
      <c r="O306" s="4">
        <f>VLOOKUP(capturaFlota2019[[#This Row],[Especie]],'DATOS TABLA FLOTA'!$A$1:$C$80,3,FALSE)</f>
        <v>36800</v>
      </c>
      <c r="Q306"/>
    </row>
    <row r="307" spans="1:17" x14ac:dyDescent="0.35">
      <c r="A307" s="5">
        <v>43556</v>
      </c>
      <c r="B307" s="2" t="s">
        <v>3053</v>
      </c>
      <c r="C307" s="2" t="s">
        <v>3048</v>
      </c>
      <c r="D307" s="2" t="s">
        <v>3049</v>
      </c>
      <c r="E3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7" t="str">
        <f>_xlfn.XLOOKUP(capturaFlota2019[[#This Row],[Puerto]],'DATOS TABLA FLOTA'!$H$1:$H$21,'DATOS TABLA FLOTA'!$I$1:$I$21)</f>
        <v>Deseado</v>
      </c>
      <c r="G307" s="3">
        <f>_xlfn.XLOOKUP(capturaFlota2019[[#This Row],[Departamento]],'DATOS TABLA FLOTA'!$O$2:$O$21,'DATOS TABLA FLOTA'!$P$2:$P$21)</f>
        <v>78014</v>
      </c>
      <c r="H307" s="1">
        <v>-46436049</v>
      </c>
      <c r="I307" s="1">
        <f>_xlfn.XLOOKUP(capturaFlota2019[[#This Row],[Latitud]],'DATOS TABLA FLOTA'!$Q$2:$Q$21,'DATOS TABLA FLOTA'!$R$2:$R$21)</f>
        <v>-67514904</v>
      </c>
      <c r="J307" s="2" t="s">
        <v>3057</v>
      </c>
      <c r="K307" t="str">
        <f>VLOOKUP(capturaFlota2019[[#This Row],[Especie]],'DATOS TABLA FLOTA'!$K$1:$M$113,2,FALSE)</f>
        <v>Peces</v>
      </c>
      <c r="L307" t="str">
        <f>_xlfn.XLOOKUP(capturaFlota2019[[#This Row],[Especie]],'DATOS TABLA FLOTA'!$K$1:$K$113,'DATOS TABLA FLOTA'!$M$1:$M$113)</f>
        <v>Rayas (sin V. Cost)</v>
      </c>
      <c r="M307" s="3">
        <v>78</v>
      </c>
      <c r="N307" s="4">
        <f>VLOOKUP(capturaFlota2019[[#This Row],[Especie]],'DATOS TABLA FLOTA'!$A$1:$B$80,2,FALSE)</f>
        <v>3900</v>
      </c>
      <c r="O307" s="4">
        <f>VLOOKUP(capturaFlota2019[[#This Row],[Especie]],'DATOS TABLA FLOTA'!$A$1:$C$80,3,FALSE)</f>
        <v>62400</v>
      </c>
      <c r="Q307"/>
    </row>
    <row r="308" spans="1:17" x14ac:dyDescent="0.35">
      <c r="A308" s="5">
        <v>43497</v>
      </c>
      <c r="B308" s="2" t="s">
        <v>3059</v>
      </c>
      <c r="C308" s="2" t="s">
        <v>3115</v>
      </c>
      <c r="D308" s="2" t="s">
        <v>3049</v>
      </c>
      <c r="E3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8" t="str">
        <f>_xlfn.XLOOKUP(capturaFlota2019[[#This Row],[Puerto]],'DATOS TABLA FLOTA'!$H$1:$H$21,'DATOS TABLA FLOTA'!$I$1:$I$21)</f>
        <v>Deseado</v>
      </c>
      <c r="G308" s="3">
        <f>_xlfn.XLOOKUP(capturaFlota2019[[#This Row],[Departamento]],'DATOS TABLA FLOTA'!$O$2:$O$21,'DATOS TABLA FLOTA'!$P$2:$P$21)</f>
        <v>78014</v>
      </c>
      <c r="H308" s="1">
        <v>-47753106</v>
      </c>
      <c r="I308" s="1">
        <f>_xlfn.XLOOKUP(capturaFlota2019[[#This Row],[Latitud]],'DATOS TABLA FLOTA'!$Q$2:$Q$21,'DATOS TABLA FLOTA'!$R$2:$R$21)</f>
        <v>-65911745</v>
      </c>
      <c r="J308" s="2" t="s">
        <v>3052</v>
      </c>
      <c r="K308" t="str">
        <f>VLOOKUP(capturaFlota2019[[#This Row],[Especie]],'DATOS TABLA FLOTA'!$K$1:$M$113,2,FALSE)</f>
        <v>Moluscos</v>
      </c>
      <c r="L308" t="str">
        <f>_xlfn.XLOOKUP(capturaFlota2019[[#This Row],[Especie]],'DATOS TABLA FLOTA'!$K$1:$K$113,'DATOS TABLA FLOTA'!$M$1:$M$113)</f>
        <v>Calamar Illex</v>
      </c>
      <c r="M308" s="3">
        <v>80</v>
      </c>
      <c r="N308" s="4">
        <f>VLOOKUP(capturaFlota2019[[#This Row],[Especie]],'DATOS TABLA FLOTA'!$A$1:$B$80,2,FALSE)</f>
        <v>3299</v>
      </c>
      <c r="O308" s="4">
        <f>VLOOKUP(capturaFlota2019[[#This Row],[Especie]],'DATOS TABLA FLOTA'!$A$1:$C$80,3,FALSE)</f>
        <v>52784</v>
      </c>
      <c r="Q308"/>
    </row>
    <row r="309" spans="1:17" x14ac:dyDescent="0.35">
      <c r="A309" s="5">
        <v>43525</v>
      </c>
      <c r="B309" s="2" t="s">
        <v>3059</v>
      </c>
      <c r="C309" s="2" t="s">
        <v>3068</v>
      </c>
      <c r="D309" s="2" t="s">
        <v>3043</v>
      </c>
      <c r="E3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9" t="str">
        <f>_xlfn.XLOOKUP(capturaFlota2019[[#This Row],[Puerto]],'DATOS TABLA FLOTA'!$H$1:$H$21,'DATOS TABLA FLOTA'!$I$1:$I$21)</f>
        <v>General Pueyrredon</v>
      </c>
      <c r="G309" s="3">
        <f>_xlfn.XLOOKUP(capturaFlota2019[[#This Row],[Departamento]],'DATOS TABLA FLOTA'!$O$2:$O$21,'DATOS TABLA FLOTA'!$P$2:$P$21)</f>
        <v>6357</v>
      </c>
      <c r="H309" s="1">
        <v>-3804915</v>
      </c>
      <c r="I309" s="1">
        <f>_xlfn.XLOOKUP(capturaFlota2019[[#This Row],[Latitud]],'DATOS TABLA FLOTA'!$Q$2:$Q$21,'DATOS TABLA FLOTA'!$R$2:$R$21)</f>
        <v>-57536848</v>
      </c>
      <c r="J309" s="2" t="s">
        <v>3114</v>
      </c>
      <c r="K309" t="str">
        <f>VLOOKUP(capturaFlota2019[[#This Row],[Especie]],'DATOS TABLA FLOTA'!$K$1:$M$113,2,FALSE)</f>
        <v>Peces</v>
      </c>
      <c r="L309" t="str">
        <f>_xlfn.XLOOKUP(capturaFlota2019[[#This Row],[Especie]],'DATOS TABLA FLOTA'!$K$1:$K$113,'DATOS TABLA FLOTA'!$M$1:$M$113)</f>
        <v>otras especies</v>
      </c>
      <c r="M309" s="3">
        <v>80</v>
      </c>
      <c r="N309" s="4">
        <f>VLOOKUP(capturaFlota2019[[#This Row],[Especie]],'DATOS TABLA FLOTA'!$A$1:$B$80,2,FALSE)</f>
        <v>1500</v>
      </c>
      <c r="O309" s="4">
        <f>VLOOKUP(capturaFlota2019[[#This Row],[Especie]],'DATOS TABLA FLOTA'!$A$1:$C$80,3,FALSE)</f>
        <v>24000</v>
      </c>
      <c r="Q309"/>
    </row>
    <row r="310" spans="1:17" x14ac:dyDescent="0.35">
      <c r="A310" s="5">
        <v>43525</v>
      </c>
      <c r="B310" s="2" t="s">
        <v>3059</v>
      </c>
      <c r="C310" s="2" t="s">
        <v>3068</v>
      </c>
      <c r="D310" s="2" t="s">
        <v>3043</v>
      </c>
      <c r="E3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0" t="str">
        <f>_xlfn.XLOOKUP(capturaFlota2019[[#This Row],[Puerto]],'DATOS TABLA FLOTA'!$H$1:$H$21,'DATOS TABLA FLOTA'!$I$1:$I$21)</f>
        <v>General Pueyrredon</v>
      </c>
      <c r="G310" s="3">
        <f>_xlfn.XLOOKUP(capturaFlota2019[[#This Row],[Departamento]],'DATOS TABLA FLOTA'!$O$2:$O$21,'DATOS TABLA FLOTA'!$P$2:$P$21)</f>
        <v>6357</v>
      </c>
      <c r="H310" s="1">
        <v>-3804915</v>
      </c>
      <c r="I310" s="1">
        <f>_xlfn.XLOOKUP(capturaFlota2019[[#This Row],[Latitud]],'DATOS TABLA FLOTA'!$Q$2:$Q$21,'DATOS TABLA FLOTA'!$R$2:$R$21)</f>
        <v>-57536848</v>
      </c>
      <c r="J310" s="2" t="s">
        <v>3088</v>
      </c>
      <c r="K310" t="str">
        <f>VLOOKUP(capturaFlota2019[[#This Row],[Especie]],'DATOS TABLA FLOTA'!$K$1:$M$113,2,FALSE)</f>
        <v>Peces</v>
      </c>
      <c r="L310" t="str">
        <f>_xlfn.XLOOKUP(capturaFlota2019[[#This Row],[Especie]],'DATOS TABLA FLOTA'!$K$1:$K$113,'DATOS TABLA FLOTA'!$M$1:$M$113)</f>
        <v>Variado costero</v>
      </c>
      <c r="M310" s="3">
        <v>80</v>
      </c>
      <c r="N310" s="4">
        <f>VLOOKUP(capturaFlota2019[[#This Row],[Especie]],'DATOS TABLA FLOTA'!$A$1:$B$80,2,FALSE)</f>
        <v>2500</v>
      </c>
      <c r="O310" s="4">
        <f>VLOOKUP(capturaFlota2019[[#This Row],[Especie]],'DATOS TABLA FLOTA'!$A$1:$C$80,3,FALSE)</f>
        <v>40000</v>
      </c>
      <c r="Q310"/>
    </row>
    <row r="311" spans="1:17" x14ac:dyDescent="0.35">
      <c r="A311" s="5">
        <v>43556</v>
      </c>
      <c r="B311" s="2" t="s">
        <v>3053</v>
      </c>
      <c r="C311" s="2" t="s">
        <v>3068</v>
      </c>
      <c r="D311" s="2" t="s">
        <v>3043</v>
      </c>
      <c r="E3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1" t="str">
        <f>_xlfn.XLOOKUP(capturaFlota2019[[#This Row],[Puerto]],'DATOS TABLA FLOTA'!$H$1:$H$21,'DATOS TABLA FLOTA'!$I$1:$I$21)</f>
        <v>General Pueyrredon</v>
      </c>
      <c r="G311" s="3">
        <f>_xlfn.XLOOKUP(capturaFlota2019[[#This Row],[Departamento]],'DATOS TABLA FLOTA'!$O$2:$O$21,'DATOS TABLA FLOTA'!$P$2:$P$21)</f>
        <v>6357</v>
      </c>
      <c r="H311" s="1">
        <v>-3804915</v>
      </c>
      <c r="I311" s="1">
        <f>_xlfn.XLOOKUP(capturaFlota2019[[#This Row],[Latitud]],'DATOS TABLA FLOTA'!$Q$2:$Q$21,'DATOS TABLA FLOTA'!$R$2:$R$21)</f>
        <v>-57536848</v>
      </c>
      <c r="J311" s="2" t="s">
        <v>3084</v>
      </c>
      <c r="K311" t="str">
        <f>VLOOKUP(capturaFlota2019[[#This Row],[Especie]],'DATOS TABLA FLOTA'!$K$1:$M$113,2,FALSE)</f>
        <v>Peces</v>
      </c>
      <c r="L311" t="str">
        <f>_xlfn.XLOOKUP(capturaFlota2019[[#This Row],[Especie]],'DATOS TABLA FLOTA'!$K$1:$K$113,'DATOS TABLA FLOTA'!$M$1:$M$113)</f>
        <v>otras especies</v>
      </c>
      <c r="M311" s="3">
        <v>80</v>
      </c>
      <c r="N311" s="4">
        <f>VLOOKUP(capturaFlota2019[[#This Row],[Especie]],'DATOS TABLA FLOTA'!$A$1:$B$80,2,FALSE)</f>
        <v>1890</v>
      </c>
      <c r="O311" s="4">
        <f>VLOOKUP(capturaFlota2019[[#This Row],[Especie]],'DATOS TABLA FLOTA'!$A$1:$C$80,3,FALSE)</f>
        <v>30240</v>
      </c>
      <c r="Q311"/>
    </row>
    <row r="312" spans="1:17" x14ac:dyDescent="0.35">
      <c r="A312" s="5">
        <v>43556</v>
      </c>
      <c r="B312" s="2" t="s">
        <v>3067</v>
      </c>
      <c r="C312" s="2" t="s">
        <v>3117</v>
      </c>
      <c r="D312" s="2" t="s">
        <v>3062</v>
      </c>
      <c r="E3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12" t="str">
        <f>_xlfn.XLOOKUP(capturaFlota2019[[#This Row],[Puerto]],'DATOS TABLA FLOTA'!$H$1:$H$21,'DATOS TABLA FLOTA'!$I$1:$I$21)</f>
        <v>Biedma</v>
      </c>
      <c r="G312" s="3">
        <f>_xlfn.XLOOKUP(capturaFlota2019[[#This Row],[Departamento]],'DATOS TABLA FLOTA'!$O$2:$O$21,'DATOS TABLA FLOTA'!$P$2:$P$21)</f>
        <v>26007</v>
      </c>
      <c r="H312" s="1">
        <v>-42723398</v>
      </c>
      <c r="I312" s="1">
        <f>_xlfn.XLOOKUP(capturaFlota2019[[#This Row],[Latitud]],'DATOS TABLA FLOTA'!$Q$2:$Q$21,'DATOS TABLA FLOTA'!$R$2:$R$21)</f>
        <v>-6503362</v>
      </c>
      <c r="J312" s="2" t="s">
        <v>3135</v>
      </c>
      <c r="K312" t="str">
        <f>VLOOKUP(capturaFlota2019[[#This Row],[Especie]],'DATOS TABLA FLOTA'!$K$1:$M$113,2,FALSE)</f>
        <v>Peces</v>
      </c>
      <c r="L312" t="str">
        <f>_xlfn.XLOOKUP(capturaFlota2019[[#This Row],[Especie]],'DATOS TABLA FLOTA'!$K$1:$K$113,'DATOS TABLA FLOTA'!$M$1:$M$113)</f>
        <v>otras especies</v>
      </c>
      <c r="M312" s="3">
        <v>80</v>
      </c>
      <c r="N312" s="4">
        <f>VLOOKUP(capturaFlota2019[[#This Row],[Especie]],'DATOS TABLA FLOTA'!$A$1:$B$80,2,FALSE)</f>
        <v>2200</v>
      </c>
      <c r="O312" s="4">
        <f>VLOOKUP(capturaFlota2019[[#This Row],[Especie]],'DATOS TABLA FLOTA'!$A$1:$C$80,3,FALSE)</f>
        <v>35200</v>
      </c>
      <c r="Q312"/>
    </row>
    <row r="313" spans="1:17" x14ac:dyDescent="0.35">
      <c r="A313" s="5">
        <v>43556</v>
      </c>
      <c r="B313" s="2" t="s">
        <v>3053</v>
      </c>
      <c r="C313" s="2" t="s">
        <v>3127</v>
      </c>
      <c r="D313" s="2" t="s">
        <v>3124</v>
      </c>
      <c r="E3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13" t="str">
        <f>_xlfn.XLOOKUP(capturaFlota2019[[#This Row],[Puerto]],'DATOS TABLA FLOTA'!$H$1:$H$21,'DATOS TABLA FLOTA'!$I$1:$I$21)</f>
        <v>San Antonio</v>
      </c>
      <c r="G313" s="3">
        <f>_xlfn.XLOOKUP(capturaFlota2019[[#This Row],[Departamento]],'DATOS TABLA FLOTA'!$O$2:$O$21,'DATOS TABLA FLOTA'!$P$2:$P$21)</f>
        <v>62077</v>
      </c>
      <c r="H313" s="1">
        <v>-40725698</v>
      </c>
      <c r="I313" s="1">
        <f>_xlfn.XLOOKUP(capturaFlota2019[[#This Row],[Latitud]],'DATOS TABLA FLOTA'!$Q$2:$Q$21,'DATOS TABLA FLOTA'!$R$2:$R$21)</f>
        <v>-64934194</v>
      </c>
      <c r="J313" s="2" t="s">
        <v>3098</v>
      </c>
      <c r="K313" t="str">
        <f>VLOOKUP(capturaFlota2019[[#This Row],[Especie]],'DATOS TABLA FLOTA'!$K$1:$M$113,2,FALSE)</f>
        <v>Peces</v>
      </c>
      <c r="L313" t="str">
        <f>_xlfn.XLOOKUP(capturaFlota2019[[#This Row],[Especie]],'DATOS TABLA FLOTA'!$K$1:$K$113,'DATOS TABLA FLOTA'!$M$1:$M$113)</f>
        <v>otras especies</v>
      </c>
      <c r="M313" s="3">
        <v>80</v>
      </c>
      <c r="N313" s="4">
        <f>VLOOKUP(capturaFlota2019[[#This Row],[Especie]],'DATOS TABLA FLOTA'!$A$1:$B$80,2,FALSE)</f>
        <v>4500</v>
      </c>
      <c r="O313" s="4">
        <f>VLOOKUP(capturaFlota2019[[#This Row],[Especie]],'DATOS TABLA FLOTA'!$A$1:$C$80,3,FALSE)</f>
        <v>72000</v>
      </c>
      <c r="Q313"/>
    </row>
    <row r="314" spans="1:17" x14ac:dyDescent="0.35">
      <c r="A314" s="5">
        <v>43586</v>
      </c>
      <c r="B314" s="2" t="s">
        <v>3059</v>
      </c>
      <c r="C314" s="2" t="s">
        <v>3068</v>
      </c>
      <c r="D314" s="2" t="s">
        <v>3043</v>
      </c>
      <c r="E3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4" t="str">
        <f>_xlfn.XLOOKUP(capturaFlota2019[[#This Row],[Puerto]],'DATOS TABLA FLOTA'!$H$1:$H$21,'DATOS TABLA FLOTA'!$I$1:$I$21)</f>
        <v>General Pueyrredon</v>
      </c>
      <c r="G314" s="3">
        <f>_xlfn.XLOOKUP(capturaFlota2019[[#This Row],[Departamento]],'DATOS TABLA FLOTA'!$O$2:$O$21,'DATOS TABLA FLOTA'!$P$2:$P$21)</f>
        <v>6357</v>
      </c>
      <c r="H314" s="1">
        <v>-3804915</v>
      </c>
      <c r="I314" s="1">
        <f>_xlfn.XLOOKUP(capturaFlota2019[[#This Row],[Latitud]],'DATOS TABLA FLOTA'!$Q$2:$Q$21,'DATOS TABLA FLOTA'!$R$2:$R$21)</f>
        <v>-57536848</v>
      </c>
      <c r="J314" s="2" t="s">
        <v>3052</v>
      </c>
      <c r="K314" t="str">
        <f>VLOOKUP(capturaFlota2019[[#This Row],[Especie]],'DATOS TABLA FLOTA'!$K$1:$M$113,2,FALSE)</f>
        <v>Moluscos</v>
      </c>
      <c r="L314" t="str">
        <f>_xlfn.XLOOKUP(capturaFlota2019[[#This Row],[Especie]],'DATOS TABLA FLOTA'!$K$1:$K$113,'DATOS TABLA FLOTA'!$M$1:$M$113)</f>
        <v>Calamar Illex</v>
      </c>
      <c r="M314" s="3">
        <v>80</v>
      </c>
      <c r="N314" s="4">
        <f>VLOOKUP(capturaFlota2019[[#This Row],[Especie]],'DATOS TABLA FLOTA'!$A$1:$B$80,2,FALSE)</f>
        <v>3299</v>
      </c>
      <c r="O314" s="4">
        <f>VLOOKUP(capturaFlota2019[[#This Row],[Especie]],'DATOS TABLA FLOTA'!$A$1:$C$80,3,FALSE)</f>
        <v>52784</v>
      </c>
      <c r="Q314"/>
    </row>
    <row r="315" spans="1:17" x14ac:dyDescent="0.35">
      <c r="A315" s="5">
        <v>43586</v>
      </c>
      <c r="B315" s="2" t="s">
        <v>3059</v>
      </c>
      <c r="C315" s="2" t="s">
        <v>3068</v>
      </c>
      <c r="D315" s="2" t="s">
        <v>3043</v>
      </c>
      <c r="E3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5" t="str">
        <f>_xlfn.XLOOKUP(capturaFlota2019[[#This Row],[Puerto]],'DATOS TABLA FLOTA'!$H$1:$H$21,'DATOS TABLA FLOTA'!$I$1:$I$21)</f>
        <v>General Pueyrredon</v>
      </c>
      <c r="G315" s="3">
        <f>_xlfn.XLOOKUP(capturaFlota2019[[#This Row],[Departamento]],'DATOS TABLA FLOTA'!$O$2:$O$21,'DATOS TABLA FLOTA'!$P$2:$P$21)</f>
        <v>6357</v>
      </c>
      <c r="H315" s="1">
        <v>-3804915</v>
      </c>
      <c r="I315" s="1">
        <f>_xlfn.XLOOKUP(capturaFlota2019[[#This Row],[Latitud]],'DATOS TABLA FLOTA'!$Q$2:$Q$21,'DATOS TABLA FLOTA'!$R$2:$R$21)</f>
        <v>-57536848</v>
      </c>
      <c r="J315" s="2" t="s">
        <v>3065</v>
      </c>
      <c r="K315" t="str">
        <f>VLOOKUP(capturaFlota2019[[#This Row],[Especie]],'DATOS TABLA FLOTA'!$K$1:$M$113,2,FALSE)</f>
        <v>Peces</v>
      </c>
      <c r="L315" t="str">
        <f>_xlfn.XLOOKUP(capturaFlota2019[[#This Row],[Especie]],'DATOS TABLA FLOTA'!$K$1:$K$113,'DATOS TABLA FLOTA'!$M$1:$M$113)</f>
        <v>Abadejo</v>
      </c>
      <c r="M315" s="3">
        <v>80</v>
      </c>
      <c r="N315" s="4">
        <f>VLOOKUP(capturaFlota2019[[#This Row],[Especie]],'DATOS TABLA FLOTA'!$A$1:$B$80,2,FALSE)</f>
        <v>2000</v>
      </c>
      <c r="O315" s="4">
        <f>VLOOKUP(capturaFlota2019[[#This Row],[Especie]],'DATOS TABLA FLOTA'!$A$1:$C$80,3,FALSE)</f>
        <v>32000</v>
      </c>
      <c r="Q315"/>
    </row>
    <row r="316" spans="1:17" x14ac:dyDescent="0.35">
      <c r="A316" s="5">
        <v>43647</v>
      </c>
      <c r="B316" s="2" t="s">
        <v>3041</v>
      </c>
      <c r="C316" s="2" t="s">
        <v>3107</v>
      </c>
      <c r="D316" s="2" t="s">
        <v>3043</v>
      </c>
      <c r="E3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6" t="str">
        <f>_xlfn.XLOOKUP(capturaFlota2019[[#This Row],[Puerto]],'DATOS TABLA FLOTA'!$H$1:$H$21,'DATOS TABLA FLOTA'!$I$1:$I$21)</f>
        <v>Necochea</v>
      </c>
      <c r="G316" s="3">
        <f>_xlfn.XLOOKUP(capturaFlota2019[[#This Row],[Departamento]],'DATOS TABLA FLOTA'!$O$2:$O$21,'DATOS TABLA FLOTA'!$P$2:$P$21)</f>
        <v>6581</v>
      </c>
      <c r="H316" s="1">
        <v>-38576184</v>
      </c>
      <c r="I316" s="1">
        <f>_xlfn.XLOOKUP(capturaFlota2019[[#This Row],[Latitud]],'DATOS TABLA FLOTA'!$Q$2:$Q$21,'DATOS TABLA FLOTA'!$R$2:$R$21)</f>
        <v>-58701949</v>
      </c>
      <c r="J316" s="2" t="s">
        <v>3098</v>
      </c>
      <c r="K316" t="str">
        <f>VLOOKUP(capturaFlota2019[[#This Row],[Especie]],'DATOS TABLA FLOTA'!$K$1:$M$113,2,FALSE)</f>
        <v>Peces</v>
      </c>
      <c r="L316" t="str">
        <f>_xlfn.XLOOKUP(capturaFlota2019[[#This Row],[Especie]],'DATOS TABLA FLOTA'!$K$1:$K$113,'DATOS TABLA FLOTA'!$M$1:$M$113)</f>
        <v>otras especies</v>
      </c>
      <c r="M316" s="3">
        <v>80</v>
      </c>
      <c r="N316" s="4">
        <f>VLOOKUP(capturaFlota2019[[#This Row],[Especie]],'DATOS TABLA FLOTA'!$A$1:$B$80,2,FALSE)</f>
        <v>4500</v>
      </c>
      <c r="O316" s="4">
        <f>VLOOKUP(capturaFlota2019[[#This Row],[Especie]],'DATOS TABLA FLOTA'!$A$1:$C$80,3,FALSE)</f>
        <v>72000</v>
      </c>
      <c r="Q316"/>
    </row>
    <row r="317" spans="1:17" x14ac:dyDescent="0.35">
      <c r="A317" s="5">
        <v>43647</v>
      </c>
      <c r="B317" s="2" t="s">
        <v>3053</v>
      </c>
      <c r="C317" s="2" t="s">
        <v>3111</v>
      </c>
      <c r="D317" s="2" t="s">
        <v>3043</v>
      </c>
      <c r="E3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7" t="str">
        <f>_xlfn.XLOOKUP(capturaFlota2019[[#This Row],[Puerto]],'DATOS TABLA FLOTA'!$H$1:$H$21,'DATOS TABLA FLOTA'!$I$1:$I$21)</f>
        <v>sin especificar</v>
      </c>
      <c r="G317" s="3">
        <f>_xlfn.XLOOKUP(capturaFlota2019[[#This Row],[Departamento]],'DATOS TABLA FLOTA'!$O$2:$O$21,'DATOS TABLA FLOTA'!$P$2:$P$21)</f>
        <v>6999</v>
      </c>
      <c r="I317" s="1">
        <f>_xlfn.XLOOKUP(capturaFlota2019[[#This Row],[Latitud]],'DATOS TABLA FLOTA'!$Q$2:$Q$21,'DATOS TABLA FLOTA'!$R$2:$R$21)</f>
        <v>0</v>
      </c>
      <c r="J317" s="2" t="s">
        <v>3084</v>
      </c>
      <c r="K317" t="str">
        <f>VLOOKUP(capturaFlota2019[[#This Row],[Especie]],'DATOS TABLA FLOTA'!$K$1:$M$113,2,FALSE)</f>
        <v>Peces</v>
      </c>
      <c r="L317" t="str">
        <f>_xlfn.XLOOKUP(capturaFlota2019[[#This Row],[Especie]],'DATOS TABLA FLOTA'!$K$1:$K$113,'DATOS TABLA FLOTA'!$M$1:$M$113)</f>
        <v>otras especies</v>
      </c>
      <c r="M317" s="3">
        <v>80</v>
      </c>
      <c r="N317" s="4">
        <f>VLOOKUP(capturaFlota2019[[#This Row],[Especie]],'DATOS TABLA FLOTA'!$A$1:$B$80,2,FALSE)</f>
        <v>1890</v>
      </c>
      <c r="O317" s="4">
        <f>VLOOKUP(capturaFlota2019[[#This Row],[Especie]],'DATOS TABLA FLOTA'!$A$1:$C$80,3,FALSE)</f>
        <v>30240</v>
      </c>
      <c r="Q317"/>
    </row>
    <row r="318" spans="1:17" x14ac:dyDescent="0.35">
      <c r="A318" s="5">
        <v>43709</v>
      </c>
      <c r="B318" s="2" t="s">
        <v>3041</v>
      </c>
      <c r="C318" s="2" t="s">
        <v>3150</v>
      </c>
      <c r="D318" s="2" t="s">
        <v>3043</v>
      </c>
      <c r="E3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8" t="str">
        <f>_xlfn.XLOOKUP(capturaFlota2019[[#This Row],[Puerto]],'DATOS TABLA FLOTA'!$H$1:$H$21,'DATOS TABLA FLOTA'!$I$1:$I$21)</f>
        <v>General Lavalle</v>
      </c>
      <c r="G318" s="3">
        <f>_xlfn.XLOOKUP(capturaFlota2019[[#This Row],[Departamento]],'DATOS TABLA FLOTA'!$O$2:$O$21,'DATOS TABLA FLOTA'!$P$2:$P$21)</f>
        <v>6336</v>
      </c>
      <c r="H318" s="1">
        <v>-36398453</v>
      </c>
      <c r="I318" s="1">
        <f>_xlfn.XLOOKUP(capturaFlota2019[[#This Row],[Latitud]],'DATOS TABLA FLOTA'!$Q$2:$Q$21,'DATOS TABLA FLOTA'!$R$2:$R$21)</f>
        <v>-56946467</v>
      </c>
      <c r="J318" s="2" t="s">
        <v>3089</v>
      </c>
      <c r="K318" t="str">
        <f>VLOOKUP(capturaFlota2019[[#This Row],[Especie]],'DATOS TABLA FLOTA'!$K$1:$M$113,2,FALSE)</f>
        <v>Peces</v>
      </c>
      <c r="L318" t="str">
        <f>_xlfn.XLOOKUP(capturaFlota2019[[#This Row],[Especie]],'DATOS TABLA FLOTA'!$K$1:$K$113,'DATOS TABLA FLOTA'!$M$1:$M$113)</f>
        <v>otras especies</v>
      </c>
      <c r="M318" s="3">
        <v>80</v>
      </c>
      <c r="N318" s="4">
        <f>VLOOKUP(capturaFlota2019[[#This Row],[Especie]],'DATOS TABLA FLOTA'!$A$1:$B$80,2,FALSE)</f>
        <v>2200</v>
      </c>
      <c r="O318" s="4">
        <f>VLOOKUP(capturaFlota2019[[#This Row],[Especie]],'DATOS TABLA FLOTA'!$A$1:$C$80,3,FALSE)</f>
        <v>35200</v>
      </c>
      <c r="Q318"/>
    </row>
    <row r="319" spans="1:17" x14ac:dyDescent="0.35">
      <c r="A319" s="5">
        <v>43709</v>
      </c>
      <c r="B319" s="2" t="s">
        <v>3053</v>
      </c>
      <c r="C319" s="2" t="s">
        <v>3068</v>
      </c>
      <c r="D319" s="2" t="s">
        <v>3043</v>
      </c>
      <c r="E3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19" t="str">
        <f>_xlfn.XLOOKUP(capturaFlota2019[[#This Row],[Puerto]],'DATOS TABLA FLOTA'!$H$1:$H$21,'DATOS TABLA FLOTA'!$I$1:$I$21)</f>
        <v>General Pueyrredon</v>
      </c>
      <c r="G319" s="3">
        <f>_xlfn.XLOOKUP(capturaFlota2019[[#This Row],[Departamento]],'DATOS TABLA FLOTA'!$O$2:$O$21,'DATOS TABLA FLOTA'!$P$2:$P$21)</f>
        <v>6357</v>
      </c>
      <c r="H319" s="1">
        <v>-3804915</v>
      </c>
      <c r="I319" s="1">
        <f>_xlfn.XLOOKUP(capturaFlota2019[[#This Row],[Latitud]],'DATOS TABLA FLOTA'!$Q$2:$Q$21,'DATOS TABLA FLOTA'!$R$2:$R$21)</f>
        <v>-57536848</v>
      </c>
      <c r="J319" s="2" t="s">
        <v>3098</v>
      </c>
      <c r="K319" t="str">
        <f>VLOOKUP(capturaFlota2019[[#This Row],[Especie]],'DATOS TABLA FLOTA'!$K$1:$M$113,2,FALSE)</f>
        <v>Peces</v>
      </c>
      <c r="L319" t="str">
        <f>_xlfn.XLOOKUP(capturaFlota2019[[#This Row],[Especie]],'DATOS TABLA FLOTA'!$K$1:$K$113,'DATOS TABLA FLOTA'!$M$1:$M$113)</f>
        <v>otras especies</v>
      </c>
      <c r="M319" s="3">
        <v>80</v>
      </c>
      <c r="N319" s="4">
        <f>VLOOKUP(capturaFlota2019[[#This Row],[Especie]],'DATOS TABLA FLOTA'!$A$1:$B$80,2,FALSE)</f>
        <v>4500</v>
      </c>
      <c r="O319" s="4">
        <f>VLOOKUP(capturaFlota2019[[#This Row],[Especie]],'DATOS TABLA FLOTA'!$A$1:$C$80,3,FALSE)</f>
        <v>72000</v>
      </c>
      <c r="Q319"/>
    </row>
    <row r="320" spans="1:17" x14ac:dyDescent="0.35">
      <c r="A320" s="5">
        <v>43709</v>
      </c>
      <c r="B320" s="2" t="s">
        <v>3053</v>
      </c>
      <c r="C320" s="2" t="s">
        <v>3068</v>
      </c>
      <c r="D320" s="2" t="s">
        <v>3043</v>
      </c>
      <c r="E3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0" t="str">
        <f>_xlfn.XLOOKUP(capturaFlota2019[[#This Row],[Puerto]],'DATOS TABLA FLOTA'!$H$1:$H$21,'DATOS TABLA FLOTA'!$I$1:$I$21)</f>
        <v>General Pueyrredon</v>
      </c>
      <c r="G320" s="3">
        <f>_xlfn.XLOOKUP(capturaFlota2019[[#This Row],[Departamento]],'DATOS TABLA FLOTA'!$O$2:$O$21,'DATOS TABLA FLOTA'!$P$2:$P$21)</f>
        <v>6357</v>
      </c>
      <c r="H320" s="1">
        <v>-3804915</v>
      </c>
      <c r="I320" s="1">
        <f>_xlfn.XLOOKUP(capturaFlota2019[[#This Row],[Latitud]],'DATOS TABLA FLOTA'!$Q$2:$Q$21,'DATOS TABLA FLOTA'!$R$2:$R$21)</f>
        <v>-57536848</v>
      </c>
      <c r="J320" s="2" t="s">
        <v>3098</v>
      </c>
      <c r="K320" t="str">
        <f>VLOOKUP(capturaFlota2019[[#This Row],[Especie]],'DATOS TABLA FLOTA'!$K$1:$M$113,2,FALSE)</f>
        <v>Peces</v>
      </c>
      <c r="L320" t="str">
        <f>_xlfn.XLOOKUP(capturaFlota2019[[#This Row],[Especie]],'DATOS TABLA FLOTA'!$K$1:$K$113,'DATOS TABLA FLOTA'!$M$1:$M$113)</f>
        <v>otras especies</v>
      </c>
      <c r="M320" s="3">
        <v>80</v>
      </c>
      <c r="N320" s="4">
        <f>VLOOKUP(capturaFlota2019[[#This Row],[Especie]],'DATOS TABLA FLOTA'!$A$1:$B$80,2,FALSE)</f>
        <v>4500</v>
      </c>
      <c r="O320" s="4">
        <f>VLOOKUP(capturaFlota2019[[#This Row],[Especie]],'DATOS TABLA FLOTA'!$A$1:$C$80,3,FALSE)</f>
        <v>72000</v>
      </c>
      <c r="Q320"/>
    </row>
    <row r="321" spans="1:17" x14ac:dyDescent="0.35">
      <c r="A321" s="5">
        <v>43709</v>
      </c>
      <c r="B321" s="2" t="s">
        <v>3041</v>
      </c>
      <c r="C321" s="2" t="s">
        <v>3123</v>
      </c>
      <c r="D321" s="2" t="s">
        <v>3124</v>
      </c>
      <c r="E3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21" t="str">
        <f>_xlfn.XLOOKUP(capturaFlota2019[[#This Row],[Puerto]],'DATOS TABLA FLOTA'!$H$1:$H$21,'DATOS TABLA FLOTA'!$I$1:$I$21)</f>
        <v>San Antonio</v>
      </c>
      <c r="G321" s="3">
        <f>_xlfn.XLOOKUP(capturaFlota2019[[#This Row],[Departamento]],'DATOS TABLA FLOTA'!$O$2:$O$21,'DATOS TABLA FLOTA'!$P$2:$P$21)</f>
        <v>62077</v>
      </c>
      <c r="H321" s="1">
        <v>-4079875</v>
      </c>
      <c r="I321" s="1">
        <f>_xlfn.XLOOKUP(capturaFlota2019[[#This Row],[Latitud]],'DATOS TABLA FLOTA'!$Q$2:$Q$21,'DATOS TABLA FLOTA'!$R$2:$R$21)</f>
        <v>-64883536</v>
      </c>
      <c r="J321" s="2" t="s">
        <v>3052</v>
      </c>
      <c r="K321" t="str">
        <f>VLOOKUP(capturaFlota2019[[#This Row],[Especie]],'DATOS TABLA FLOTA'!$K$1:$M$113,2,FALSE)</f>
        <v>Moluscos</v>
      </c>
      <c r="L321" t="str">
        <f>_xlfn.XLOOKUP(capturaFlota2019[[#This Row],[Especie]],'DATOS TABLA FLOTA'!$K$1:$K$113,'DATOS TABLA FLOTA'!$M$1:$M$113)</f>
        <v>Calamar Illex</v>
      </c>
      <c r="M321" s="3">
        <v>80</v>
      </c>
      <c r="N321" s="4">
        <f>VLOOKUP(capturaFlota2019[[#This Row],[Especie]],'DATOS TABLA FLOTA'!$A$1:$B$80,2,FALSE)</f>
        <v>3299</v>
      </c>
      <c r="O321" s="4">
        <f>VLOOKUP(capturaFlota2019[[#This Row],[Especie]],'DATOS TABLA FLOTA'!$A$1:$C$80,3,FALSE)</f>
        <v>52784</v>
      </c>
      <c r="Q321"/>
    </row>
    <row r="322" spans="1:17" x14ac:dyDescent="0.35">
      <c r="A322" s="5">
        <v>43709</v>
      </c>
      <c r="B322" s="2" t="s">
        <v>3041</v>
      </c>
      <c r="C322" s="2" t="s">
        <v>3123</v>
      </c>
      <c r="D322" s="2" t="s">
        <v>3124</v>
      </c>
      <c r="E3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22" t="str">
        <f>_xlfn.XLOOKUP(capturaFlota2019[[#This Row],[Puerto]],'DATOS TABLA FLOTA'!$H$1:$H$21,'DATOS TABLA FLOTA'!$I$1:$I$21)</f>
        <v>San Antonio</v>
      </c>
      <c r="G322" s="3">
        <f>_xlfn.XLOOKUP(capturaFlota2019[[#This Row],[Departamento]],'DATOS TABLA FLOTA'!$O$2:$O$21,'DATOS TABLA FLOTA'!$P$2:$P$21)</f>
        <v>62077</v>
      </c>
      <c r="H322" s="1">
        <v>-4079875</v>
      </c>
      <c r="I322" s="1">
        <f>_xlfn.XLOOKUP(capturaFlota2019[[#This Row],[Latitud]],'DATOS TABLA FLOTA'!$Q$2:$Q$21,'DATOS TABLA FLOTA'!$R$2:$R$21)</f>
        <v>-64883536</v>
      </c>
      <c r="J322" s="2" t="s">
        <v>3078</v>
      </c>
      <c r="K322" t="str">
        <f>VLOOKUP(capturaFlota2019[[#This Row],[Especie]],'DATOS TABLA FLOTA'!$K$1:$M$113,2,FALSE)</f>
        <v>Peces</v>
      </c>
      <c r="L322" t="str">
        <f>_xlfn.XLOOKUP(capturaFlota2019[[#This Row],[Especie]],'DATOS TABLA FLOTA'!$K$1:$K$113,'DATOS TABLA FLOTA'!$M$1:$M$113)</f>
        <v>otras especies</v>
      </c>
      <c r="M322" s="3">
        <v>80</v>
      </c>
      <c r="N322" s="4">
        <f>VLOOKUP(capturaFlota2019[[#This Row],[Especie]],'DATOS TABLA FLOTA'!$A$1:$B$80,2,FALSE)</f>
        <v>1700</v>
      </c>
      <c r="O322" s="4">
        <f>VLOOKUP(capturaFlota2019[[#This Row],[Especie]],'DATOS TABLA FLOTA'!$A$1:$C$80,3,FALSE)</f>
        <v>27200</v>
      </c>
      <c r="Q322"/>
    </row>
    <row r="323" spans="1:17" x14ac:dyDescent="0.35">
      <c r="A323" s="5">
        <v>43709</v>
      </c>
      <c r="B323" s="2" t="s">
        <v>3053</v>
      </c>
      <c r="C323" s="2" t="s">
        <v>3068</v>
      </c>
      <c r="D323" s="2" t="s">
        <v>3043</v>
      </c>
      <c r="E3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3" t="str">
        <f>_xlfn.XLOOKUP(capturaFlota2019[[#This Row],[Puerto]],'DATOS TABLA FLOTA'!$H$1:$H$21,'DATOS TABLA FLOTA'!$I$1:$I$21)</f>
        <v>General Pueyrredon</v>
      </c>
      <c r="G323" s="3">
        <f>_xlfn.XLOOKUP(capturaFlota2019[[#This Row],[Departamento]],'DATOS TABLA FLOTA'!$O$2:$O$21,'DATOS TABLA FLOTA'!$P$2:$P$21)</f>
        <v>6357</v>
      </c>
      <c r="H323" s="1">
        <v>-3804915</v>
      </c>
      <c r="I323" s="1">
        <f>_xlfn.XLOOKUP(capturaFlota2019[[#This Row],[Latitud]],'DATOS TABLA FLOTA'!$Q$2:$Q$21,'DATOS TABLA FLOTA'!$R$2:$R$21)</f>
        <v>-57536848</v>
      </c>
      <c r="J323" s="2" t="s">
        <v>3092</v>
      </c>
      <c r="K323" t="str">
        <f>VLOOKUP(capturaFlota2019[[#This Row],[Especie]],'DATOS TABLA FLOTA'!$K$1:$M$113,2,FALSE)</f>
        <v>Peces</v>
      </c>
      <c r="L323" t="str">
        <f>_xlfn.XLOOKUP(capturaFlota2019[[#This Row],[Especie]],'DATOS TABLA FLOTA'!$K$1:$K$113,'DATOS TABLA FLOTA'!$M$1:$M$113)</f>
        <v>otras especies</v>
      </c>
      <c r="M323" s="3">
        <v>84</v>
      </c>
      <c r="N323" s="4">
        <f>VLOOKUP(capturaFlota2019[[#This Row],[Especie]],'DATOS TABLA FLOTA'!$A$1:$B$80,2,FALSE)</f>
        <v>2200</v>
      </c>
      <c r="O323" s="4">
        <f>VLOOKUP(capturaFlota2019[[#This Row],[Especie]],'DATOS TABLA FLOTA'!$A$1:$C$80,3,FALSE)</f>
        <v>35200</v>
      </c>
      <c r="Q323"/>
    </row>
    <row r="324" spans="1:17" x14ac:dyDescent="0.35">
      <c r="A324" s="5">
        <v>43709</v>
      </c>
      <c r="B324" s="2" t="s">
        <v>3041</v>
      </c>
      <c r="C324" s="2" t="s">
        <v>3143</v>
      </c>
      <c r="D324" s="2" t="s">
        <v>3043</v>
      </c>
      <c r="E3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4" t="str">
        <f>_xlfn.XLOOKUP(capturaFlota2019[[#This Row],[Puerto]],'DATOS TABLA FLOTA'!$H$1:$H$21,'DATOS TABLA FLOTA'!$I$1:$I$21)</f>
        <v>Castelli</v>
      </c>
      <c r="G324" s="3">
        <f>_xlfn.XLOOKUP(capturaFlota2019[[#This Row],[Departamento]],'DATOS TABLA FLOTA'!$O$2:$O$21,'DATOS TABLA FLOTA'!$P$2:$P$21)</f>
        <v>6168</v>
      </c>
      <c r="H324" s="1">
        <v>-35745949</v>
      </c>
      <c r="I324" s="1">
        <f>_xlfn.XLOOKUP(capturaFlota2019[[#This Row],[Latitud]],'DATOS TABLA FLOTA'!$Q$2:$Q$21,'DATOS TABLA FLOTA'!$R$2:$R$21)</f>
        <v>-57380561</v>
      </c>
      <c r="J324" s="2" t="s">
        <v>3077</v>
      </c>
      <c r="K324" t="str">
        <f>VLOOKUP(capturaFlota2019[[#This Row],[Especie]],'DATOS TABLA FLOTA'!$K$1:$M$113,2,FALSE)</f>
        <v>Peces</v>
      </c>
      <c r="L324" t="str">
        <f>_xlfn.XLOOKUP(capturaFlota2019[[#This Row],[Especie]],'DATOS TABLA FLOTA'!$K$1:$K$113,'DATOS TABLA FLOTA'!$M$1:$M$113)</f>
        <v>otras especies</v>
      </c>
      <c r="M324" s="3">
        <v>84</v>
      </c>
      <c r="N324" s="4">
        <f>VLOOKUP(capturaFlota2019[[#This Row],[Especie]],'DATOS TABLA FLOTA'!$A$1:$B$80,2,FALSE)</f>
        <v>1900</v>
      </c>
      <c r="O324" s="4">
        <f>VLOOKUP(capturaFlota2019[[#This Row],[Especie]],'DATOS TABLA FLOTA'!$A$1:$C$80,3,FALSE)</f>
        <v>30400</v>
      </c>
      <c r="Q324"/>
    </row>
    <row r="325" spans="1:17" x14ac:dyDescent="0.35">
      <c r="A325" s="5">
        <v>43770</v>
      </c>
      <c r="B325" s="2" t="s">
        <v>3059</v>
      </c>
      <c r="C325" s="2" t="s">
        <v>3068</v>
      </c>
      <c r="D325" s="2" t="s">
        <v>3043</v>
      </c>
      <c r="E3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5" t="str">
        <f>_xlfn.XLOOKUP(capturaFlota2019[[#This Row],[Puerto]],'DATOS TABLA FLOTA'!$H$1:$H$21,'DATOS TABLA FLOTA'!$I$1:$I$21)</f>
        <v>General Pueyrredon</v>
      </c>
      <c r="G325" s="3">
        <f>_xlfn.XLOOKUP(capturaFlota2019[[#This Row],[Departamento]],'DATOS TABLA FLOTA'!$O$2:$O$21,'DATOS TABLA FLOTA'!$P$2:$P$21)</f>
        <v>6357</v>
      </c>
      <c r="H325" s="1">
        <v>-3804915</v>
      </c>
      <c r="I325" s="1">
        <f>_xlfn.XLOOKUP(capturaFlota2019[[#This Row],[Latitud]],'DATOS TABLA FLOTA'!$Q$2:$Q$21,'DATOS TABLA FLOTA'!$R$2:$R$21)</f>
        <v>-57536848</v>
      </c>
      <c r="J325" s="2" t="s">
        <v>3080</v>
      </c>
      <c r="K325" t="str">
        <f>VLOOKUP(capturaFlota2019[[#This Row],[Especie]],'DATOS TABLA FLOTA'!$K$1:$M$113,2,FALSE)</f>
        <v>Peces</v>
      </c>
      <c r="L325" t="str">
        <f>_xlfn.XLOOKUP(capturaFlota2019[[#This Row],[Especie]],'DATOS TABLA FLOTA'!$K$1:$K$113,'DATOS TABLA FLOTA'!$M$1:$M$113)</f>
        <v>otras especies</v>
      </c>
      <c r="M325" s="3">
        <v>86</v>
      </c>
      <c r="N325" s="4">
        <f>VLOOKUP(capturaFlota2019[[#This Row],[Especie]],'DATOS TABLA FLOTA'!$A$1:$B$80,2,FALSE)</f>
        <v>1599</v>
      </c>
      <c r="O325" s="4">
        <f>VLOOKUP(capturaFlota2019[[#This Row],[Especie]],'DATOS TABLA FLOTA'!$A$1:$C$80,3,FALSE)</f>
        <v>25584</v>
      </c>
      <c r="Q325"/>
    </row>
    <row r="326" spans="1:17" x14ac:dyDescent="0.35">
      <c r="A326" s="5">
        <v>43617</v>
      </c>
      <c r="B326" s="2" t="s">
        <v>3041</v>
      </c>
      <c r="C326" s="2" t="s">
        <v>3107</v>
      </c>
      <c r="D326" s="2" t="s">
        <v>3043</v>
      </c>
      <c r="E3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6" t="str">
        <f>_xlfn.XLOOKUP(capturaFlota2019[[#This Row],[Puerto]],'DATOS TABLA FLOTA'!$H$1:$H$21,'DATOS TABLA FLOTA'!$I$1:$I$21)</f>
        <v>Necochea</v>
      </c>
      <c r="G326" s="3">
        <f>_xlfn.XLOOKUP(capturaFlota2019[[#This Row],[Departamento]],'DATOS TABLA FLOTA'!$O$2:$O$21,'DATOS TABLA FLOTA'!$P$2:$P$21)</f>
        <v>6581</v>
      </c>
      <c r="H326" s="1">
        <v>-38576184</v>
      </c>
      <c r="I326" s="1">
        <f>_xlfn.XLOOKUP(capturaFlota2019[[#This Row],[Latitud]],'DATOS TABLA FLOTA'!$Q$2:$Q$21,'DATOS TABLA FLOTA'!$R$2:$R$21)</f>
        <v>-58701949</v>
      </c>
      <c r="J326" s="2" t="s">
        <v>3085</v>
      </c>
      <c r="K326" t="str">
        <f>VLOOKUP(capturaFlota2019[[#This Row],[Especie]],'DATOS TABLA FLOTA'!$K$1:$M$113,2,FALSE)</f>
        <v>Peces</v>
      </c>
      <c r="L326" t="str">
        <f>_xlfn.XLOOKUP(capturaFlota2019[[#This Row],[Especie]],'DATOS TABLA FLOTA'!$K$1:$K$113,'DATOS TABLA FLOTA'!$M$1:$M$113)</f>
        <v>otras especies</v>
      </c>
      <c r="M326" s="3">
        <v>87</v>
      </c>
      <c r="N326" s="4">
        <f>VLOOKUP(capturaFlota2019[[#This Row],[Especie]],'DATOS TABLA FLOTA'!$A$1:$B$80,2,FALSE)</f>
        <v>1900</v>
      </c>
      <c r="O326" s="4">
        <f>VLOOKUP(capturaFlota2019[[#This Row],[Especie]],'DATOS TABLA FLOTA'!$A$1:$C$80,3,FALSE)</f>
        <v>30400</v>
      </c>
      <c r="Q326"/>
    </row>
    <row r="327" spans="1:17" x14ac:dyDescent="0.35">
      <c r="A327" s="5">
        <v>43739</v>
      </c>
      <c r="B327" s="2" t="s">
        <v>3059</v>
      </c>
      <c r="C327" s="2" t="s">
        <v>3068</v>
      </c>
      <c r="D327" s="2" t="s">
        <v>3043</v>
      </c>
      <c r="E3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7" t="str">
        <f>_xlfn.XLOOKUP(capturaFlota2019[[#This Row],[Puerto]],'DATOS TABLA FLOTA'!$H$1:$H$21,'DATOS TABLA FLOTA'!$I$1:$I$21)</f>
        <v>General Pueyrredon</v>
      </c>
      <c r="G327" s="3">
        <f>_xlfn.XLOOKUP(capturaFlota2019[[#This Row],[Departamento]],'DATOS TABLA FLOTA'!$O$2:$O$21,'DATOS TABLA FLOTA'!$P$2:$P$21)</f>
        <v>6357</v>
      </c>
      <c r="H327" s="1">
        <v>-3804915</v>
      </c>
      <c r="I327" s="1">
        <f>_xlfn.XLOOKUP(capturaFlota2019[[#This Row],[Latitud]],'DATOS TABLA FLOTA'!$Q$2:$Q$21,'DATOS TABLA FLOTA'!$R$2:$R$21)</f>
        <v>-57536848</v>
      </c>
      <c r="J327" s="2" t="s">
        <v>3173</v>
      </c>
      <c r="K327" t="str">
        <f>VLOOKUP(capturaFlota2019[[#This Row],[Especie]],'DATOS TABLA FLOTA'!$K$1:$M$113,2,FALSE)</f>
        <v>Peces</v>
      </c>
      <c r="L327" t="str">
        <f>_xlfn.XLOOKUP(capturaFlota2019[[#This Row],[Especie]],'DATOS TABLA FLOTA'!$K$1:$K$113,'DATOS TABLA FLOTA'!$M$1:$M$113)</f>
        <v>otras especies</v>
      </c>
      <c r="M327" s="3">
        <v>87</v>
      </c>
      <c r="N327" s="4">
        <f>VLOOKUP(capturaFlota2019[[#This Row],[Especie]],'DATOS TABLA FLOTA'!$A$1:$B$80,2,FALSE)</f>
        <v>3580</v>
      </c>
      <c r="O327" s="4">
        <f>VLOOKUP(capturaFlota2019[[#This Row],[Especie]],'DATOS TABLA FLOTA'!$A$1:$C$80,3,FALSE)</f>
        <v>57280</v>
      </c>
      <c r="Q327"/>
    </row>
    <row r="328" spans="1:17" x14ac:dyDescent="0.35">
      <c r="A328" s="5">
        <v>43586</v>
      </c>
      <c r="B328" s="2" t="s">
        <v>3053</v>
      </c>
      <c r="C328" s="2" t="s">
        <v>3068</v>
      </c>
      <c r="D328" s="2" t="s">
        <v>3043</v>
      </c>
      <c r="E3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8" t="str">
        <f>_xlfn.XLOOKUP(capturaFlota2019[[#This Row],[Puerto]],'DATOS TABLA FLOTA'!$H$1:$H$21,'DATOS TABLA FLOTA'!$I$1:$I$21)</f>
        <v>General Pueyrredon</v>
      </c>
      <c r="G328" s="3">
        <f>_xlfn.XLOOKUP(capturaFlota2019[[#This Row],[Departamento]],'DATOS TABLA FLOTA'!$O$2:$O$21,'DATOS TABLA FLOTA'!$P$2:$P$21)</f>
        <v>6357</v>
      </c>
      <c r="H328" s="1">
        <v>-3804915</v>
      </c>
      <c r="I328" s="1">
        <f>_xlfn.XLOOKUP(capturaFlota2019[[#This Row],[Latitud]],'DATOS TABLA FLOTA'!$Q$2:$Q$21,'DATOS TABLA FLOTA'!$R$2:$R$21)</f>
        <v>-57536848</v>
      </c>
      <c r="J328" s="2" t="s">
        <v>3073</v>
      </c>
      <c r="K328" t="str">
        <f>VLOOKUP(capturaFlota2019[[#This Row],[Especie]],'DATOS TABLA FLOTA'!$K$1:$M$113,2,FALSE)</f>
        <v>Moluscos</v>
      </c>
      <c r="L328" t="str">
        <f>_xlfn.XLOOKUP(capturaFlota2019[[#This Row],[Especie]],'DATOS TABLA FLOTA'!$K$1:$K$113,'DATOS TABLA FLOTA'!$M$1:$M$113)</f>
        <v>otras especies</v>
      </c>
      <c r="M328" s="3">
        <v>88</v>
      </c>
      <c r="N328" s="4">
        <f>VLOOKUP(capturaFlota2019[[#This Row],[Especie]],'DATOS TABLA FLOTA'!$A$1:$B$80,2,FALSE)</f>
        <v>1800</v>
      </c>
      <c r="O328" s="4">
        <f>VLOOKUP(capturaFlota2019[[#This Row],[Especie]],'DATOS TABLA FLOTA'!$A$1:$C$80,3,FALSE)</f>
        <v>28800</v>
      </c>
      <c r="Q328"/>
    </row>
    <row r="329" spans="1:17" x14ac:dyDescent="0.35">
      <c r="A329" s="5">
        <v>43466</v>
      </c>
      <c r="B329" s="2" t="s">
        <v>3041</v>
      </c>
      <c r="C329" s="2" t="s">
        <v>3111</v>
      </c>
      <c r="D329" s="2" t="s">
        <v>3043</v>
      </c>
      <c r="E3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29" t="str">
        <f>_xlfn.XLOOKUP(capturaFlota2019[[#This Row],[Puerto]],'DATOS TABLA FLOTA'!$H$1:$H$21,'DATOS TABLA FLOTA'!$I$1:$I$21)</f>
        <v>sin especificar</v>
      </c>
      <c r="G329" s="3">
        <f>_xlfn.XLOOKUP(capturaFlota2019[[#This Row],[Departamento]],'DATOS TABLA FLOTA'!$O$2:$O$21,'DATOS TABLA FLOTA'!$P$2:$P$21)</f>
        <v>6999</v>
      </c>
      <c r="I329" s="1">
        <f>_xlfn.XLOOKUP(capturaFlota2019[[#This Row],[Latitud]],'DATOS TABLA FLOTA'!$Q$2:$Q$21,'DATOS TABLA FLOTA'!$R$2:$R$21)</f>
        <v>0</v>
      </c>
      <c r="J329" s="2" t="s">
        <v>3101</v>
      </c>
      <c r="K329" t="str">
        <f>VLOOKUP(capturaFlota2019[[#This Row],[Especie]],'DATOS TABLA FLOTA'!$K$1:$M$113,2,FALSE)</f>
        <v>Crustáceos</v>
      </c>
      <c r="L329" t="str">
        <f>_xlfn.XLOOKUP(capturaFlota2019[[#This Row],[Especie]],'DATOS TABLA FLOTA'!$K$1:$K$113,'DATOS TABLA FLOTA'!$M$1:$M$113)</f>
        <v>Langostino</v>
      </c>
      <c r="M329" s="3">
        <v>89</v>
      </c>
      <c r="N329" s="4">
        <f>VLOOKUP(capturaFlota2019[[#This Row],[Especie]],'DATOS TABLA FLOTA'!$A$1:$B$80,2,FALSE)</f>
        <v>3000</v>
      </c>
      <c r="O329" s="4">
        <f>VLOOKUP(capturaFlota2019[[#This Row],[Especie]],'DATOS TABLA FLOTA'!$A$1:$C$80,3,FALSE)</f>
        <v>48000</v>
      </c>
      <c r="Q329"/>
    </row>
    <row r="330" spans="1:17" x14ac:dyDescent="0.35">
      <c r="A330" s="5">
        <v>43466</v>
      </c>
      <c r="B330" s="2" t="s">
        <v>3059</v>
      </c>
      <c r="C330" s="2" t="s">
        <v>3068</v>
      </c>
      <c r="D330" s="2" t="s">
        <v>3043</v>
      </c>
      <c r="E3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0" t="str">
        <f>_xlfn.XLOOKUP(capturaFlota2019[[#This Row],[Puerto]],'DATOS TABLA FLOTA'!$H$1:$H$21,'DATOS TABLA FLOTA'!$I$1:$I$21)</f>
        <v>General Pueyrredon</v>
      </c>
      <c r="G330" s="3">
        <f>_xlfn.XLOOKUP(capturaFlota2019[[#This Row],[Departamento]],'DATOS TABLA FLOTA'!$O$2:$O$21,'DATOS TABLA FLOTA'!$P$2:$P$21)</f>
        <v>6357</v>
      </c>
      <c r="H330" s="1">
        <v>-3804915</v>
      </c>
      <c r="I330" s="1">
        <f>_xlfn.XLOOKUP(capturaFlota2019[[#This Row],[Latitud]],'DATOS TABLA FLOTA'!$Q$2:$Q$21,'DATOS TABLA FLOTA'!$R$2:$R$21)</f>
        <v>-57536848</v>
      </c>
      <c r="J330" s="2" t="s">
        <v>3080</v>
      </c>
      <c r="K330" t="str">
        <f>VLOOKUP(capturaFlota2019[[#This Row],[Especie]],'DATOS TABLA FLOTA'!$K$1:$M$113,2,FALSE)</f>
        <v>Peces</v>
      </c>
      <c r="L330" t="str">
        <f>_xlfn.XLOOKUP(capturaFlota2019[[#This Row],[Especie]],'DATOS TABLA FLOTA'!$K$1:$K$113,'DATOS TABLA FLOTA'!$M$1:$M$113)</f>
        <v>otras especies</v>
      </c>
      <c r="M330" s="3">
        <v>90</v>
      </c>
      <c r="N330" s="4">
        <f>VLOOKUP(capturaFlota2019[[#This Row],[Especie]],'DATOS TABLA FLOTA'!$A$1:$B$80,2,FALSE)</f>
        <v>1599</v>
      </c>
      <c r="O330" s="4">
        <f>VLOOKUP(capturaFlota2019[[#This Row],[Especie]],'DATOS TABLA FLOTA'!$A$1:$C$80,3,FALSE)</f>
        <v>25584</v>
      </c>
      <c r="Q330"/>
    </row>
    <row r="331" spans="1:17" x14ac:dyDescent="0.35">
      <c r="A331" s="5">
        <v>43497</v>
      </c>
      <c r="B331" s="2" t="s">
        <v>3059</v>
      </c>
      <c r="C331" s="2" t="s">
        <v>3068</v>
      </c>
      <c r="D331" s="2" t="s">
        <v>3043</v>
      </c>
      <c r="E3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1" t="str">
        <f>_xlfn.XLOOKUP(capturaFlota2019[[#This Row],[Puerto]],'DATOS TABLA FLOTA'!$H$1:$H$21,'DATOS TABLA FLOTA'!$I$1:$I$21)</f>
        <v>General Pueyrredon</v>
      </c>
      <c r="G331" s="3">
        <f>_xlfn.XLOOKUP(capturaFlota2019[[#This Row],[Departamento]],'DATOS TABLA FLOTA'!$O$2:$O$21,'DATOS TABLA FLOTA'!$P$2:$P$21)</f>
        <v>6357</v>
      </c>
      <c r="H331" s="1">
        <v>-3804915</v>
      </c>
      <c r="I331" s="1">
        <f>_xlfn.XLOOKUP(capturaFlota2019[[#This Row],[Latitud]],'DATOS TABLA FLOTA'!$Q$2:$Q$21,'DATOS TABLA FLOTA'!$R$2:$R$21)</f>
        <v>-57536848</v>
      </c>
      <c r="J331" s="2" t="s">
        <v>3055</v>
      </c>
      <c r="K331" t="str">
        <f>VLOOKUP(capturaFlota2019[[#This Row],[Especie]],'DATOS TABLA FLOTA'!$K$1:$M$113,2,FALSE)</f>
        <v>Peces</v>
      </c>
      <c r="L331" t="str">
        <f>_xlfn.XLOOKUP(capturaFlota2019[[#This Row],[Especie]],'DATOS TABLA FLOTA'!$K$1:$K$113,'DATOS TABLA FLOTA'!$M$1:$M$113)</f>
        <v>Merluza hubbsi S41</v>
      </c>
      <c r="M331" s="3">
        <v>90</v>
      </c>
      <c r="N331" s="4">
        <f>VLOOKUP(capturaFlota2019[[#This Row],[Especie]],'DATOS TABLA FLOTA'!$A$1:$B$80,2,FALSE)</f>
        <v>2300</v>
      </c>
      <c r="O331" s="4">
        <f>VLOOKUP(capturaFlota2019[[#This Row],[Especie]],'DATOS TABLA FLOTA'!$A$1:$C$80,3,FALSE)</f>
        <v>36800</v>
      </c>
      <c r="Q331"/>
    </row>
    <row r="332" spans="1:17" x14ac:dyDescent="0.35">
      <c r="A332" s="5">
        <v>43497</v>
      </c>
      <c r="B332" s="2" t="s">
        <v>3041</v>
      </c>
      <c r="C332" s="2" t="s">
        <v>3111</v>
      </c>
      <c r="D332" s="2" t="s">
        <v>3043</v>
      </c>
      <c r="E3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2" t="str">
        <f>_xlfn.XLOOKUP(capturaFlota2019[[#This Row],[Puerto]],'DATOS TABLA FLOTA'!$H$1:$H$21,'DATOS TABLA FLOTA'!$I$1:$I$21)</f>
        <v>sin especificar</v>
      </c>
      <c r="G332" s="3">
        <f>_xlfn.XLOOKUP(capturaFlota2019[[#This Row],[Departamento]],'DATOS TABLA FLOTA'!$O$2:$O$21,'DATOS TABLA FLOTA'!$P$2:$P$21)</f>
        <v>6999</v>
      </c>
      <c r="I332" s="1">
        <f>_xlfn.XLOOKUP(capturaFlota2019[[#This Row],[Latitud]],'DATOS TABLA FLOTA'!$Q$2:$Q$21,'DATOS TABLA FLOTA'!$R$2:$R$21)</f>
        <v>0</v>
      </c>
      <c r="J332" s="2" t="s">
        <v>3101</v>
      </c>
      <c r="K332" t="str">
        <f>VLOOKUP(capturaFlota2019[[#This Row],[Especie]],'DATOS TABLA FLOTA'!$K$1:$M$113,2,FALSE)</f>
        <v>Crustáceos</v>
      </c>
      <c r="L332" t="str">
        <f>_xlfn.XLOOKUP(capturaFlota2019[[#This Row],[Especie]],'DATOS TABLA FLOTA'!$K$1:$K$113,'DATOS TABLA FLOTA'!$M$1:$M$113)</f>
        <v>Langostino</v>
      </c>
      <c r="M332" s="3">
        <v>90</v>
      </c>
      <c r="N332" s="4">
        <f>VLOOKUP(capturaFlota2019[[#This Row],[Especie]],'DATOS TABLA FLOTA'!$A$1:$B$80,2,FALSE)</f>
        <v>3000</v>
      </c>
      <c r="O332" s="4">
        <f>VLOOKUP(capturaFlota2019[[#This Row],[Especie]],'DATOS TABLA FLOTA'!$A$1:$C$80,3,FALSE)</f>
        <v>48000</v>
      </c>
      <c r="Q332"/>
    </row>
    <row r="333" spans="1:17" x14ac:dyDescent="0.35">
      <c r="A333" s="5">
        <v>43497</v>
      </c>
      <c r="B333" s="2" t="s">
        <v>3053</v>
      </c>
      <c r="C333" s="2" t="s">
        <v>3127</v>
      </c>
      <c r="D333" s="2" t="s">
        <v>3124</v>
      </c>
      <c r="E3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33" t="str">
        <f>_xlfn.XLOOKUP(capturaFlota2019[[#This Row],[Puerto]],'DATOS TABLA FLOTA'!$H$1:$H$21,'DATOS TABLA FLOTA'!$I$1:$I$21)</f>
        <v>San Antonio</v>
      </c>
      <c r="G333" s="3">
        <f>_xlfn.XLOOKUP(capturaFlota2019[[#This Row],[Departamento]],'DATOS TABLA FLOTA'!$O$2:$O$21,'DATOS TABLA FLOTA'!$P$2:$P$21)</f>
        <v>62077</v>
      </c>
      <c r="H333" s="1">
        <v>-40725698</v>
      </c>
      <c r="I333" s="1">
        <f>_xlfn.XLOOKUP(capturaFlota2019[[#This Row],[Latitud]],'DATOS TABLA FLOTA'!$Q$2:$Q$21,'DATOS TABLA FLOTA'!$R$2:$R$21)</f>
        <v>-64934194</v>
      </c>
      <c r="J333" s="2" t="s">
        <v>3101</v>
      </c>
      <c r="K333" t="str">
        <f>VLOOKUP(capturaFlota2019[[#This Row],[Especie]],'DATOS TABLA FLOTA'!$K$1:$M$113,2,FALSE)</f>
        <v>Crustáceos</v>
      </c>
      <c r="L333" t="str">
        <f>_xlfn.XLOOKUP(capturaFlota2019[[#This Row],[Especie]],'DATOS TABLA FLOTA'!$K$1:$K$113,'DATOS TABLA FLOTA'!$M$1:$M$113)</f>
        <v>Langostino</v>
      </c>
      <c r="M333" s="3">
        <v>90</v>
      </c>
      <c r="N333" s="4">
        <f>VLOOKUP(capturaFlota2019[[#This Row],[Especie]],'DATOS TABLA FLOTA'!$A$1:$B$80,2,FALSE)</f>
        <v>3000</v>
      </c>
      <c r="O333" s="4">
        <f>VLOOKUP(capturaFlota2019[[#This Row],[Especie]],'DATOS TABLA FLOTA'!$A$1:$C$80,3,FALSE)</f>
        <v>48000</v>
      </c>
      <c r="Q333"/>
    </row>
    <row r="334" spans="1:17" x14ac:dyDescent="0.35">
      <c r="A334" s="5">
        <v>43497</v>
      </c>
      <c r="B334" s="2" t="s">
        <v>3067</v>
      </c>
      <c r="C334" s="2" t="s">
        <v>3132</v>
      </c>
      <c r="D334" s="2" t="s">
        <v>3133</v>
      </c>
      <c r="E3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334" t="str">
        <f>_xlfn.XLOOKUP(capturaFlota2019[[#This Row],[Puerto]],'DATOS TABLA FLOTA'!$H$1:$H$21,'DATOS TABLA FLOTA'!$I$1:$I$21)</f>
        <v>Ushuaia</v>
      </c>
      <c r="G334" s="3">
        <f>_xlfn.XLOOKUP(capturaFlota2019[[#This Row],[Departamento]],'DATOS TABLA FLOTA'!$O$2:$O$21,'DATOS TABLA FLOTA'!$P$2:$P$21)</f>
        <v>94015</v>
      </c>
      <c r="H334" s="1">
        <v>-54808106</v>
      </c>
      <c r="I334" s="1">
        <f>_xlfn.XLOOKUP(capturaFlota2019[[#This Row],[Latitud]],'DATOS TABLA FLOTA'!$Q$2:$Q$21,'DATOS TABLA FLOTA'!$R$2:$R$21)</f>
        <v>-68304301</v>
      </c>
      <c r="J334" s="2" t="s">
        <v>3065</v>
      </c>
      <c r="K334" t="str">
        <f>VLOOKUP(capturaFlota2019[[#This Row],[Especie]],'DATOS TABLA FLOTA'!$K$1:$M$113,2,FALSE)</f>
        <v>Peces</v>
      </c>
      <c r="L334" t="str">
        <f>_xlfn.XLOOKUP(capturaFlota2019[[#This Row],[Especie]],'DATOS TABLA FLOTA'!$K$1:$K$113,'DATOS TABLA FLOTA'!$M$1:$M$113)</f>
        <v>Abadejo</v>
      </c>
      <c r="M334" s="3">
        <v>90</v>
      </c>
      <c r="N334" s="4">
        <f>VLOOKUP(capturaFlota2019[[#This Row],[Especie]],'DATOS TABLA FLOTA'!$A$1:$B$80,2,FALSE)</f>
        <v>2000</v>
      </c>
      <c r="O334" s="4">
        <f>VLOOKUP(capturaFlota2019[[#This Row],[Especie]],'DATOS TABLA FLOTA'!$A$1:$C$80,3,FALSE)</f>
        <v>32000</v>
      </c>
      <c r="Q334"/>
    </row>
    <row r="335" spans="1:17" x14ac:dyDescent="0.35">
      <c r="A335" s="5">
        <v>43497</v>
      </c>
      <c r="B335" s="2" t="s">
        <v>3067</v>
      </c>
      <c r="C335" s="2" t="s">
        <v>3132</v>
      </c>
      <c r="D335" s="2" t="s">
        <v>3133</v>
      </c>
      <c r="E3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335" t="str">
        <f>_xlfn.XLOOKUP(capturaFlota2019[[#This Row],[Puerto]],'DATOS TABLA FLOTA'!$H$1:$H$21,'DATOS TABLA FLOTA'!$I$1:$I$21)</f>
        <v>Ushuaia</v>
      </c>
      <c r="G335" s="3">
        <f>_xlfn.XLOOKUP(capturaFlota2019[[#This Row],[Departamento]],'DATOS TABLA FLOTA'!$O$2:$O$21,'DATOS TABLA FLOTA'!$P$2:$P$21)</f>
        <v>94015</v>
      </c>
      <c r="H335" s="1">
        <v>-54808106</v>
      </c>
      <c r="I335" s="1">
        <f>_xlfn.XLOOKUP(capturaFlota2019[[#This Row],[Latitud]],'DATOS TABLA FLOTA'!$Q$2:$Q$21,'DATOS TABLA FLOTA'!$R$2:$R$21)</f>
        <v>-68304301</v>
      </c>
      <c r="J335" s="2" t="s">
        <v>3137</v>
      </c>
      <c r="K335" t="str">
        <f>VLOOKUP(capturaFlota2019[[#This Row],[Especie]],'DATOS TABLA FLOTA'!$K$1:$M$113,2,FALSE)</f>
        <v>Peces</v>
      </c>
      <c r="L335" t="str">
        <f>_xlfn.XLOOKUP(capturaFlota2019[[#This Row],[Especie]],'DATOS TABLA FLOTA'!$K$1:$K$113,'DATOS TABLA FLOTA'!$M$1:$M$113)</f>
        <v>Merluza negra</v>
      </c>
      <c r="M335" s="3">
        <v>90</v>
      </c>
      <c r="N335" s="4">
        <f>VLOOKUP(capturaFlota2019[[#This Row],[Especie]],'DATOS TABLA FLOTA'!$A$1:$B$80,2,FALSE)</f>
        <v>2900</v>
      </c>
      <c r="O335" s="4">
        <f>VLOOKUP(capturaFlota2019[[#This Row],[Especie]],'DATOS TABLA FLOTA'!$A$1:$C$80,3,FALSE)</f>
        <v>46400</v>
      </c>
      <c r="Q335"/>
    </row>
    <row r="336" spans="1:17" x14ac:dyDescent="0.35">
      <c r="A336" s="5">
        <v>43525</v>
      </c>
      <c r="B336" s="2" t="s">
        <v>3053</v>
      </c>
      <c r="C336" s="2" t="s">
        <v>3068</v>
      </c>
      <c r="D336" s="2" t="s">
        <v>3043</v>
      </c>
      <c r="E3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6" t="str">
        <f>_xlfn.XLOOKUP(capturaFlota2019[[#This Row],[Puerto]],'DATOS TABLA FLOTA'!$H$1:$H$21,'DATOS TABLA FLOTA'!$I$1:$I$21)</f>
        <v>General Pueyrredon</v>
      </c>
      <c r="G336" s="3">
        <f>_xlfn.XLOOKUP(capturaFlota2019[[#This Row],[Departamento]],'DATOS TABLA FLOTA'!$O$2:$O$21,'DATOS TABLA FLOTA'!$P$2:$P$21)</f>
        <v>6357</v>
      </c>
      <c r="H336" s="1">
        <v>-3804915</v>
      </c>
      <c r="I336" s="1">
        <f>_xlfn.XLOOKUP(capturaFlota2019[[#This Row],[Latitud]],'DATOS TABLA FLOTA'!$Q$2:$Q$21,'DATOS TABLA FLOTA'!$R$2:$R$21)</f>
        <v>-57536848</v>
      </c>
      <c r="J336" s="2" t="s">
        <v>3081</v>
      </c>
      <c r="K336" t="str">
        <f>VLOOKUP(capturaFlota2019[[#This Row],[Especie]],'DATOS TABLA FLOTA'!$K$1:$M$113,2,FALSE)</f>
        <v>Peces</v>
      </c>
      <c r="L336" t="str">
        <f>_xlfn.XLOOKUP(capturaFlota2019[[#This Row],[Especie]],'DATOS TABLA FLOTA'!$K$1:$K$113,'DATOS TABLA FLOTA'!$M$1:$M$113)</f>
        <v>Variado costero</v>
      </c>
      <c r="M336" s="3">
        <v>90</v>
      </c>
      <c r="N336" s="4">
        <f>VLOOKUP(capturaFlota2019[[#This Row],[Especie]],'DATOS TABLA FLOTA'!$A$1:$B$80,2,FALSE)</f>
        <v>2900</v>
      </c>
      <c r="O336" s="4">
        <f>VLOOKUP(capturaFlota2019[[#This Row],[Especie]],'DATOS TABLA FLOTA'!$A$1:$C$80,3,FALSE)</f>
        <v>46400</v>
      </c>
      <c r="Q336"/>
    </row>
    <row r="337" spans="1:17" x14ac:dyDescent="0.35">
      <c r="A337" s="5">
        <v>43556</v>
      </c>
      <c r="B337" s="2" t="s">
        <v>3041</v>
      </c>
      <c r="C337" s="2" t="s">
        <v>3127</v>
      </c>
      <c r="D337" s="2" t="s">
        <v>3124</v>
      </c>
      <c r="E3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37" t="str">
        <f>_xlfn.XLOOKUP(capturaFlota2019[[#This Row],[Puerto]],'DATOS TABLA FLOTA'!$H$1:$H$21,'DATOS TABLA FLOTA'!$I$1:$I$21)</f>
        <v>San Antonio</v>
      </c>
      <c r="G337" s="3">
        <f>_xlfn.XLOOKUP(capturaFlota2019[[#This Row],[Departamento]],'DATOS TABLA FLOTA'!$O$2:$O$21,'DATOS TABLA FLOTA'!$P$2:$P$21)</f>
        <v>62077</v>
      </c>
      <c r="H337" s="1">
        <v>-40725698</v>
      </c>
      <c r="I337" s="1">
        <f>_xlfn.XLOOKUP(capturaFlota2019[[#This Row],[Latitud]],'DATOS TABLA FLOTA'!$Q$2:$Q$21,'DATOS TABLA FLOTA'!$R$2:$R$21)</f>
        <v>-64934194</v>
      </c>
      <c r="J337" s="2" t="s">
        <v>3098</v>
      </c>
      <c r="K337" t="str">
        <f>VLOOKUP(capturaFlota2019[[#This Row],[Especie]],'DATOS TABLA FLOTA'!$K$1:$M$113,2,FALSE)</f>
        <v>Peces</v>
      </c>
      <c r="L337" t="str">
        <f>_xlfn.XLOOKUP(capturaFlota2019[[#This Row],[Especie]],'DATOS TABLA FLOTA'!$K$1:$K$113,'DATOS TABLA FLOTA'!$M$1:$M$113)</f>
        <v>otras especies</v>
      </c>
      <c r="M337" s="3">
        <v>90</v>
      </c>
      <c r="N337" s="4">
        <f>VLOOKUP(capturaFlota2019[[#This Row],[Especie]],'DATOS TABLA FLOTA'!$A$1:$B$80,2,FALSE)</f>
        <v>4500</v>
      </c>
      <c r="O337" s="4">
        <f>VLOOKUP(capturaFlota2019[[#This Row],[Especie]],'DATOS TABLA FLOTA'!$A$1:$C$80,3,FALSE)</f>
        <v>72000</v>
      </c>
      <c r="Q337"/>
    </row>
    <row r="338" spans="1:17" x14ac:dyDescent="0.35">
      <c r="A338" s="5">
        <v>43586</v>
      </c>
      <c r="B338" s="2" t="s">
        <v>3041</v>
      </c>
      <c r="C338" s="2" t="s">
        <v>3111</v>
      </c>
      <c r="D338" s="2" t="s">
        <v>3043</v>
      </c>
      <c r="E3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38" t="str">
        <f>_xlfn.XLOOKUP(capturaFlota2019[[#This Row],[Puerto]],'DATOS TABLA FLOTA'!$H$1:$H$21,'DATOS TABLA FLOTA'!$I$1:$I$21)</f>
        <v>sin especificar</v>
      </c>
      <c r="G338" s="3">
        <f>_xlfn.XLOOKUP(capturaFlota2019[[#This Row],[Departamento]],'DATOS TABLA FLOTA'!$O$2:$O$21,'DATOS TABLA FLOTA'!$P$2:$P$21)</f>
        <v>6999</v>
      </c>
      <c r="I338" s="1">
        <f>_xlfn.XLOOKUP(capturaFlota2019[[#This Row],[Latitud]],'DATOS TABLA FLOTA'!$Q$2:$Q$21,'DATOS TABLA FLOTA'!$R$2:$R$21)</f>
        <v>0</v>
      </c>
      <c r="J338" s="2" t="s">
        <v>3090</v>
      </c>
      <c r="K338" t="str">
        <f>VLOOKUP(capturaFlota2019[[#This Row],[Especie]],'DATOS TABLA FLOTA'!$K$1:$M$113,2,FALSE)</f>
        <v>Peces</v>
      </c>
      <c r="L338" t="str">
        <f>_xlfn.XLOOKUP(capturaFlota2019[[#This Row],[Especie]],'DATOS TABLA FLOTA'!$K$1:$K$113,'DATOS TABLA FLOTA'!$M$1:$M$113)</f>
        <v>otras especies</v>
      </c>
      <c r="M338" s="3">
        <v>90</v>
      </c>
      <c r="N338" s="4">
        <f>VLOOKUP(capturaFlota2019[[#This Row],[Especie]],'DATOS TABLA FLOTA'!$A$1:$B$80,2,FALSE)</f>
        <v>2200</v>
      </c>
      <c r="O338" s="4">
        <f>VLOOKUP(capturaFlota2019[[#This Row],[Especie]],'DATOS TABLA FLOTA'!$A$1:$C$80,3,FALSE)</f>
        <v>35200</v>
      </c>
      <c r="Q338"/>
    </row>
    <row r="339" spans="1:17" x14ac:dyDescent="0.35">
      <c r="A339" s="5">
        <v>43586</v>
      </c>
      <c r="B339" s="2" t="s">
        <v>3041</v>
      </c>
      <c r="C339" s="2" t="s">
        <v>3127</v>
      </c>
      <c r="D339" s="2" t="s">
        <v>3124</v>
      </c>
      <c r="E3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39" t="str">
        <f>_xlfn.XLOOKUP(capturaFlota2019[[#This Row],[Puerto]],'DATOS TABLA FLOTA'!$H$1:$H$21,'DATOS TABLA FLOTA'!$I$1:$I$21)</f>
        <v>San Antonio</v>
      </c>
      <c r="G339" s="3">
        <f>_xlfn.XLOOKUP(capturaFlota2019[[#This Row],[Departamento]],'DATOS TABLA FLOTA'!$O$2:$O$21,'DATOS TABLA FLOTA'!$P$2:$P$21)</f>
        <v>62077</v>
      </c>
      <c r="H339" s="1">
        <v>-40725698</v>
      </c>
      <c r="I339" s="1">
        <f>_xlfn.XLOOKUP(capturaFlota2019[[#This Row],[Latitud]],'DATOS TABLA FLOTA'!$Q$2:$Q$21,'DATOS TABLA FLOTA'!$R$2:$R$21)</f>
        <v>-64934194</v>
      </c>
      <c r="J339" s="2" t="s">
        <v>3109</v>
      </c>
      <c r="K339" t="str">
        <f>VLOOKUP(capturaFlota2019[[#This Row],[Especie]],'DATOS TABLA FLOTA'!$K$1:$M$113,2,FALSE)</f>
        <v>Peces</v>
      </c>
      <c r="L339" t="str">
        <f>_xlfn.XLOOKUP(capturaFlota2019[[#This Row],[Especie]],'DATOS TABLA FLOTA'!$K$1:$K$113,'DATOS TABLA FLOTA'!$M$1:$M$113)</f>
        <v>Rayas (sin V. Cost)</v>
      </c>
      <c r="M339" s="3">
        <v>90</v>
      </c>
      <c r="N339" s="4">
        <f>VLOOKUP(capturaFlota2019[[#This Row],[Especie]],'DATOS TABLA FLOTA'!$A$1:$B$80,2,FALSE)</f>
        <v>3000</v>
      </c>
      <c r="O339" s="4">
        <f>VLOOKUP(capturaFlota2019[[#This Row],[Especie]],'DATOS TABLA FLOTA'!$A$1:$C$80,3,FALSE)</f>
        <v>48000</v>
      </c>
      <c r="Q339"/>
    </row>
    <row r="340" spans="1:17" x14ac:dyDescent="0.35">
      <c r="A340" s="5">
        <v>43617</v>
      </c>
      <c r="B340" s="2" t="s">
        <v>3041</v>
      </c>
      <c r="C340" s="2" t="s">
        <v>3107</v>
      </c>
      <c r="D340" s="2" t="s">
        <v>3043</v>
      </c>
      <c r="E3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0" t="str">
        <f>_xlfn.XLOOKUP(capturaFlota2019[[#This Row],[Puerto]],'DATOS TABLA FLOTA'!$H$1:$H$21,'DATOS TABLA FLOTA'!$I$1:$I$21)</f>
        <v>Necochea</v>
      </c>
      <c r="G340" s="3">
        <f>_xlfn.XLOOKUP(capturaFlota2019[[#This Row],[Departamento]],'DATOS TABLA FLOTA'!$O$2:$O$21,'DATOS TABLA FLOTA'!$P$2:$P$21)</f>
        <v>6581</v>
      </c>
      <c r="H340" s="1">
        <v>-38576184</v>
      </c>
      <c r="I340" s="1">
        <f>_xlfn.XLOOKUP(capturaFlota2019[[#This Row],[Latitud]],'DATOS TABLA FLOTA'!$Q$2:$Q$21,'DATOS TABLA FLOTA'!$R$2:$R$21)</f>
        <v>-58701949</v>
      </c>
      <c r="J340" s="2" t="s">
        <v>3072</v>
      </c>
      <c r="K340" t="str">
        <f>VLOOKUP(capturaFlota2019[[#This Row],[Especie]],'DATOS TABLA FLOTA'!$K$1:$M$113,2,FALSE)</f>
        <v>Moluscos</v>
      </c>
      <c r="L340" t="str">
        <f>_xlfn.XLOOKUP(capturaFlota2019[[#This Row],[Especie]],'DATOS TABLA FLOTA'!$K$1:$K$113,'DATOS TABLA FLOTA'!$M$1:$M$113)</f>
        <v>otras especies</v>
      </c>
      <c r="M340" s="3">
        <v>90</v>
      </c>
      <c r="N340" s="4">
        <f>VLOOKUP(capturaFlota2019[[#This Row],[Especie]],'DATOS TABLA FLOTA'!$A$1:$B$80,2,FALSE)</f>
        <v>3150</v>
      </c>
      <c r="O340" s="4">
        <f>VLOOKUP(capturaFlota2019[[#This Row],[Especie]],'DATOS TABLA FLOTA'!$A$1:$C$80,3,FALSE)</f>
        <v>50400</v>
      </c>
      <c r="Q340"/>
    </row>
    <row r="341" spans="1:17" x14ac:dyDescent="0.35">
      <c r="A341" s="5">
        <v>43617</v>
      </c>
      <c r="B341" s="2" t="s">
        <v>3041</v>
      </c>
      <c r="C341" s="2" t="s">
        <v>3107</v>
      </c>
      <c r="D341" s="2" t="s">
        <v>3043</v>
      </c>
      <c r="E3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1" t="str">
        <f>_xlfn.XLOOKUP(capturaFlota2019[[#This Row],[Puerto]],'DATOS TABLA FLOTA'!$H$1:$H$21,'DATOS TABLA FLOTA'!$I$1:$I$21)</f>
        <v>Necochea</v>
      </c>
      <c r="G341" s="3">
        <f>_xlfn.XLOOKUP(capturaFlota2019[[#This Row],[Departamento]],'DATOS TABLA FLOTA'!$O$2:$O$21,'DATOS TABLA FLOTA'!$P$2:$P$21)</f>
        <v>6581</v>
      </c>
      <c r="H341" s="1">
        <v>-38576184</v>
      </c>
      <c r="I341" s="1">
        <f>_xlfn.XLOOKUP(capturaFlota2019[[#This Row],[Latitud]],'DATOS TABLA FLOTA'!$Q$2:$Q$21,'DATOS TABLA FLOTA'!$R$2:$R$21)</f>
        <v>-58701949</v>
      </c>
      <c r="J341" s="2" t="s">
        <v>3094</v>
      </c>
      <c r="K341" t="str">
        <f>VLOOKUP(capturaFlota2019[[#This Row],[Especie]],'DATOS TABLA FLOTA'!$K$1:$M$113,2,FALSE)</f>
        <v>Peces</v>
      </c>
      <c r="L341" t="str">
        <f>_xlfn.XLOOKUP(capturaFlota2019[[#This Row],[Especie]],'DATOS TABLA FLOTA'!$K$1:$K$113,'DATOS TABLA FLOTA'!$M$1:$M$113)</f>
        <v>otras especies</v>
      </c>
      <c r="M341" s="3">
        <v>90</v>
      </c>
      <c r="N341" s="4">
        <f>VLOOKUP(capturaFlota2019[[#This Row],[Especie]],'DATOS TABLA FLOTA'!$A$1:$B$80,2,FALSE)</f>
        <v>2180</v>
      </c>
      <c r="O341" s="4">
        <f>VLOOKUP(capturaFlota2019[[#This Row],[Especie]],'DATOS TABLA FLOTA'!$A$1:$C$80,3,FALSE)</f>
        <v>34880</v>
      </c>
      <c r="Q341"/>
    </row>
    <row r="342" spans="1:17" x14ac:dyDescent="0.35">
      <c r="A342" s="5">
        <v>43617</v>
      </c>
      <c r="B342" s="2" t="s">
        <v>3041</v>
      </c>
      <c r="C342" s="2" t="s">
        <v>3128</v>
      </c>
      <c r="D342" s="2" t="s">
        <v>3043</v>
      </c>
      <c r="E3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2" t="str">
        <f>_xlfn.XLOOKUP(capturaFlota2019[[#This Row],[Puerto]],'DATOS TABLA FLOTA'!$H$1:$H$21,'DATOS TABLA FLOTA'!$I$1:$I$21)</f>
        <v>La Costa</v>
      </c>
      <c r="G342" s="3">
        <f>_xlfn.XLOOKUP(capturaFlota2019[[#This Row],[Departamento]],'DATOS TABLA FLOTA'!$O$2:$O$21,'DATOS TABLA FLOTA'!$P$2:$P$21)</f>
        <v>6420</v>
      </c>
      <c r="H342" s="1">
        <v>-36342328</v>
      </c>
      <c r="I342" s="1">
        <f>_xlfn.XLOOKUP(capturaFlota2019[[#This Row],[Latitud]],'DATOS TABLA FLOTA'!$Q$2:$Q$21,'DATOS TABLA FLOTA'!$R$2:$R$21)</f>
        <v>-56746143</v>
      </c>
      <c r="J342" s="2" t="s">
        <v>3077</v>
      </c>
      <c r="K342" t="str">
        <f>VLOOKUP(capturaFlota2019[[#This Row],[Especie]],'DATOS TABLA FLOTA'!$K$1:$M$113,2,FALSE)</f>
        <v>Peces</v>
      </c>
      <c r="L342" t="str">
        <f>_xlfn.XLOOKUP(capturaFlota2019[[#This Row],[Especie]],'DATOS TABLA FLOTA'!$K$1:$K$113,'DATOS TABLA FLOTA'!$M$1:$M$113)</f>
        <v>otras especies</v>
      </c>
      <c r="M342" s="3">
        <v>90</v>
      </c>
      <c r="N342" s="4">
        <f>VLOOKUP(capturaFlota2019[[#This Row],[Especie]],'DATOS TABLA FLOTA'!$A$1:$B$80,2,FALSE)</f>
        <v>1900</v>
      </c>
      <c r="O342" s="4">
        <f>VLOOKUP(capturaFlota2019[[#This Row],[Especie]],'DATOS TABLA FLOTA'!$A$1:$C$80,3,FALSE)</f>
        <v>30400</v>
      </c>
      <c r="Q342"/>
    </row>
    <row r="343" spans="1:17" x14ac:dyDescent="0.35">
      <c r="A343" s="5">
        <v>43617</v>
      </c>
      <c r="B343" s="2" t="s">
        <v>3067</v>
      </c>
      <c r="C343" s="2" t="s">
        <v>3132</v>
      </c>
      <c r="D343" s="2" t="s">
        <v>3133</v>
      </c>
      <c r="E3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343" t="str">
        <f>_xlfn.XLOOKUP(capturaFlota2019[[#This Row],[Puerto]],'DATOS TABLA FLOTA'!$H$1:$H$21,'DATOS TABLA FLOTA'!$I$1:$I$21)</f>
        <v>Ushuaia</v>
      </c>
      <c r="G343" s="3">
        <f>_xlfn.XLOOKUP(capturaFlota2019[[#This Row],[Departamento]],'DATOS TABLA FLOTA'!$O$2:$O$21,'DATOS TABLA FLOTA'!$P$2:$P$21)</f>
        <v>94015</v>
      </c>
      <c r="H343" s="1">
        <v>-54808106</v>
      </c>
      <c r="I343" s="1">
        <f>_xlfn.XLOOKUP(capturaFlota2019[[#This Row],[Latitud]],'DATOS TABLA FLOTA'!$Q$2:$Q$21,'DATOS TABLA FLOTA'!$R$2:$R$21)</f>
        <v>-68304301</v>
      </c>
      <c r="J343" s="2" t="s">
        <v>3138</v>
      </c>
      <c r="K343" t="str">
        <f>VLOOKUP(capturaFlota2019[[#This Row],[Especie]],'DATOS TABLA FLOTA'!$K$1:$M$113,2,FALSE)</f>
        <v>Peces</v>
      </c>
      <c r="L343" t="str">
        <f>_xlfn.XLOOKUP(capturaFlota2019[[#This Row],[Especie]],'DATOS TABLA FLOTA'!$K$1:$K$113,'DATOS TABLA FLOTA'!$M$1:$M$113)</f>
        <v>Polaca</v>
      </c>
      <c r="M343" s="3">
        <v>90</v>
      </c>
      <c r="N343" s="4">
        <f>VLOOKUP(capturaFlota2019[[#This Row],[Especie]],'DATOS TABLA FLOTA'!$A$1:$B$80,2,FALSE)</f>
        <v>2300</v>
      </c>
      <c r="O343" s="4">
        <f>VLOOKUP(capturaFlota2019[[#This Row],[Especie]],'DATOS TABLA FLOTA'!$A$1:$C$80,3,FALSE)</f>
        <v>36800</v>
      </c>
      <c r="Q343"/>
    </row>
    <row r="344" spans="1:17" x14ac:dyDescent="0.35">
      <c r="A344" s="5">
        <v>43647</v>
      </c>
      <c r="B344" s="2" t="s">
        <v>3041</v>
      </c>
      <c r="C344" s="2" t="s">
        <v>3150</v>
      </c>
      <c r="D344" s="2" t="s">
        <v>3043</v>
      </c>
      <c r="E3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4" t="str">
        <f>_xlfn.XLOOKUP(capturaFlota2019[[#This Row],[Puerto]],'DATOS TABLA FLOTA'!$H$1:$H$21,'DATOS TABLA FLOTA'!$I$1:$I$21)</f>
        <v>General Lavalle</v>
      </c>
      <c r="G344" s="3">
        <f>_xlfn.XLOOKUP(capturaFlota2019[[#This Row],[Departamento]],'DATOS TABLA FLOTA'!$O$2:$O$21,'DATOS TABLA FLOTA'!$P$2:$P$21)</f>
        <v>6336</v>
      </c>
      <c r="H344" s="1">
        <v>-36398453</v>
      </c>
      <c r="I344" s="1">
        <f>_xlfn.XLOOKUP(capturaFlota2019[[#This Row],[Latitud]],'DATOS TABLA FLOTA'!$Q$2:$Q$21,'DATOS TABLA FLOTA'!$R$2:$R$21)</f>
        <v>-56946467</v>
      </c>
      <c r="J344" s="2" t="s">
        <v>3090</v>
      </c>
      <c r="K344" t="str">
        <f>VLOOKUP(capturaFlota2019[[#This Row],[Especie]],'DATOS TABLA FLOTA'!$K$1:$M$113,2,FALSE)</f>
        <v>Peces</v>
      </c>
      <c r="L344" t="str">
        <f>_xlfn.XLOOKUP(capturaFlota2019[[#This Row],[Especie]],'DATOS TABLA FLOTA'!$K$1:$K$113,'DATOS TABLA FLOTA'!$M$1:$M$113)</f>
        <v>otras especies</v>
      </c>
      <c r="M344" s="3">
        <v>90</v>
      </c>
      <c r="N344" s="4">
        <f>VLOOKUP(capturaFlota2019[[#This Row],[Especie]],'DATOS TABLA FLOTA'!$A$1:$B$80,2,FALSE)</f>
        <v>2200</v>
      </c>
      <c r="O344" s="4">
        <f>VLOOKUP(capturaFlota2019[[#This Row],[Especie]],'DATOS TABLA FLOTA'!$A$1:$C$80,3,FALSE)</f>
        <v>35200</v>
      </c>
      <c r="Q344"/>
    </row>
    <row r="345" spans="1:17" x14ac:dyDescent="0.35">
      <c r="A345" s="5">
        <v>43647</v>
      </c>
      <c r="B345" s="2" t="s">
        <v>3041</v>
      </c>
      <c r="C345" s="2" t="s">
        <v>3068</v>
      </c>
      <c r="D345" s="2" t="s">
        <v>3043</v>
      </c>
      <c r="E3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5" t="str">
        <f>_xlfn.XLOOKUP(capturaFlota2019[[#This Row],[Puerto]],'DATOS TABLA FLOTA'!$H$1:$H$21,'DATOS TABLA FLOTA'!$I$1:$I$21)</f>
        <v>General Pueyrredon</v>
      </c>
      <c r="G345" s="3">
        <f>_xlfn.XLOOKUP(capturaFlota2019[[#This Row],[Departamento]],'DATOS TABLA FLOTA'!$O$2:$O$21,'DATOS TABLA FLOTA'!$P$2:$P$21)</f>
        <v>6357</v>
      </c>
      <c r="H345" s="1">
        <v>-3804915</v>
      </c>
      <c r="I345" s="1">
        <f>_xlfn.XLOOKUP(capturaFlota2019[[#This Row],[Latitud]],'DATOS TABLA FLOTA'!$Q$2:$Q$21,'DATOS TABLA FLOTA'!$R$2:$R$21)</f>
        <v>-57536848</v>
      </c>
      <c r="J345" s="2" t="s">
        <v>3090</v>
      </c>
      <c r="K345" t="str">
        <f>VLOOKUP(capturaFlota2019[[#This Row],[Especie]],'DATOS TABLA FLOTA'!$K$1:$M$113,2,FALSE)</f>
        <v>Peces</v>
      </c>
      <c r="L345" t="str">
        <f>_xlfn.XLOOKUP(capturaFlota2019[[#This Row],[Especie]],'DATOS TABLA FLOTA'!$K$1:$K$113,'DATOS TABLA FLOTA'!$M$1:$M$113)</f>
        <v>otras especies</v>
      </c>
      <c r="M345" s="3">
        <v>90</v>
      </c>
      <c r="N345" s="4">
        <f>VLOOKUP(capturaFlota2019[[#This Row],[Especie]],'DATOS TABLA FLOTA'!$A$1:$B$80,2,FALSE)</f>
        <v>2200</v>
      </c>
      <c r="O345" s="4">
        <f>VLOOKUP(capturaFlota2019[[#This Row],[Especie]],'DATOS TABLA FLOTA'!$A$1:$C$80,3,FALSE)</f>
        <v>35200</v>
      </c>
      <c r="Q345"/>
    </row>
    <row r="346" spans="1:17" x14ac:dyDescent="0.35">
      <c r="A346" s="5">
        <v>43647</v>
      </c>
      <c r="B346" s="2" t="s">
        <v>3041</v>
      </c>
      <c r="C346" s="2" t="s">
        <v>3107</v>
      </c>
      <c r="D346" s="2" t="s">
        <v>3043</v>
      </c>
      <c r="E3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6" t="str">
        <f>_xlfn.XLOOKUP(capturaFlota2019[[#This Row],[Puerto]],'DATOS TABLA FLOTA'!$H$1:$H$21,'DATOS TABLA FLOTA'!$I$1:$I$21)</f>
        <v>Necochea</v>
      </c>
      <c r="G346" s="3">
        <f>_xlfn.XLOOKUP(capturaFlota2019[[#This Row],[Departamento]],'DATOS TABLA FLOTA'!$O$2:$O$21,'DATOS TABLA FLOTA'!$P$2:$P$21)</f>
        <v>6581</v>
      </c>
      <c r="H346" s="1">
        <v>-38576184</v>
      </c>
      <c r="I346" s="1">
        <f>_xlfn.XLOOKUP(capturaFlota2019[[#This Row],[Latitud]],'DATOS TABLA FLOTA'!$Q$2:$Q$21,'DATOS TABLA FLOTA'!$R$2:$R$21)</f>
        <v>-58701949</v>
      </c>
      <c r="J346" s="2" t="s">
        <v>3084</v>
      </c>
      <c r="K346" t="str">
        <f>VLOOKUP(capturaFlota2019[[#This Row],[Especie]],'DATOS TABLA FLOTA'!$K$1:$M$113,2,FALSE)</f>
        <v>Peces</v>
      </c>
      <c r="L346" t="str">
        <f>_xlfn.XLOOKUP(capturaFlota2019[[#This Row],[Especie]],'DATOS TABLA FLOTA'!$K$1:$K$113,'DATOS TABLA FLOTA'!$M$1:$M$113)</f>
        <v>otras especies</v>
      </c>
      <c r="M346" s="3">
        <v>90</v>
      </c>
      <c r="N346" s="4">
        <f>VLOOKUP(capturaFlota2019[[#This Row],[Especie]],'DATOS TABLA FLOTA'!$A$1:$B$80,2,FALSE)</f>
        <v>1890</v>
      </c>
      <c r="O346" s="4">
        <f>VLOOKUP(capturaFlota2019[[#This Row],[Especie]],'DATOS TABLA FLOTA'!$A$1:$C$80,3,FALSE)</f>
        <v>30240</v>
      </c>
      <c r="Q346"/>
    </row>
    <row r="347" spans="1:17" x14ac:dyDescent="0.35">
      <c r="A347" s="5">
        <v>43647</v>
      </c>
      <c r="B347" s="2" t="s">
        <v>3041</v>
      </c>
      <c r="C347" s="2" t="s">
        <v>3107</v>
      </c>
      <c r="D347" s="2" t="s">
        <v>3043</v>
      </c>
      <c r="E3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7" t="str">
        <f>_xlfn.XLOOKUP(capturaFlota2019[[#This Row],[Puerto]],'DATOS TABLA FLOTA'!$H$1:$H$21,'DATOS TABLA FLOTA'!$I$1:$I$21)</f>
        <v>Necochea</v>
      </c>
      <c r="G347" s="3">
        <f>_xlfn.XLOOKUP(capturaFlota2019[[#This Row],[Departamento]],'DATOS TABLA FLOTA'!$O$2:$O$21,'DATOS TABLA FLOTA'!$P$2:$P$21)</f>
        <v>6581</v>
      </c>
      <c r="H347" s="1">
        <v>-38576184</v>
      </c>
      <c r="I347" s="1">
        <f>_xlfn.XLOOKUP(capturaFlota2019[[#This Row],[Latitud]],'DATOS TABLA FLOTA'!$Q$2:$Q$21,'DATOS TABLA FLOTA'!$R$2:$R$21)</f>
        <v>-58701949</v>
      </c>
      <c r="J347" s="2" t="s">
        <v>3097</v>
      </c>
      <c r="K347" t="str">
        <f>VLOOKUP(capturaFlota2019[[#This Row],[Especie]],'DATOS TABLA FLOTA'!$K$1:$M$113,2,FALSE)</f>
        <v>Peces</v>
      </c>
      <c r="L347" t="str">
        <f>_xlfn.XLOOKUP(capturaFlota2019[[#This Row],[Especie]],'DATOS TABLA FLOTA'!$K$1:$K$113,'DATOS TABLA FLOTA'!$M$1:$M$113)</f>
        <v>otras especies</v>
      </c>
      <c r="M347" s="3">
        <v>90</v>
      </c>
      <c r="N347" s="4">
        <f>VLOOKUP(capturaFlota2019[[#This Row],[Especie]],'DATOS TABLA FLOTA'!$A$1:$B$80,2,FALSE)</f>
        <v>3980</v>
      </c>
      <c r="O347" s="4">
        <f>VLOOKUP(capturaFlota2019[[#This Row],[Especie]],'DATOS TABLA FLOTA'!$A$1:$C$80,3,FALSE)</f>
        <v>63680</v>
      </c>
      <c r="Q347"/>
    </row>
    <row r="348" spans="1:17" x14ac:dyDescent="0.35">
      <c r="A348" s="5">
        <v>43678</v>
      </c>
      <c r="B348" s="2" t="s">
        <v>3041</v>
      </c>
      <c r="C348" s="2" t="s">
        <v>3068</v>
      </c>
      <c r="D348" s="2" t="s">
        <v>3043</v>
      </c>
      <c r="E3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8" t="str">
        <f>_xlfn.XLOOKUP(capturaFlota2019[[#This Row],[Puerto]],'DATOS TABLA FLOTA'!$H$1:$H$21,'DATOS TABLA FLOTA'!$I$1:$I$21)</f>
        <v>General Pueyrredon</v>
      </c>
      <c r="G348" s="3">
        <f>_xlfn.XLOOKUP(capturaFlota2019[[#This Row],[Departamento]],'DATOS TABLA FLOTA'!$O$2:$O$21,'DATOS TABLA FLOTA'!$P$2:$P$21)</f>
        <v>6357</v>
      </c>
      <c r="H348" s="1">
        <v>-3804915</v>
      </c>
      <c r="I348" s="1">
        <f>_xlfn.XLOOKUP(capturaFlota2019[[#This Row],[Latitud]],'DATOS TABLA FLOTA'!$Q$2:$Q$21,'DATOS TABLA FLOTA'!$R$2:$R$21)</f>
        <v>-57536848</v>
      </c>
      <c r="J348" s="2" t="s">
        <v>3052</v>
      </c>
      <c r="K348" t="str">
        <f>VLOOKUP(capturaFlota2019[[#This Row],[Especie]],'DATOS TABLA FLOTA'!$K$1:$M$113,2,FALSE)</f>
        <v>Moluscos</v>
      </c>
      <c r="L348" t="str">
        <f>_xlfn.XLOOKUP(capturaFlota2019[[#This Row],[Especie]],'DATOS TABLA FLOTA'!$K$1:$K$113,'DATOS TABLA FLOTA'!$M$1:$M$113)</f>
        <v>Calamar Illex</v>
      </c>
      <c r="M348" s="3">
        <v>90</v>
      </c>
      <c r="N348" s="4">
        <f>VLOOKUP(capturaFlota2019[[#This Row],[Especie]],'DATOS TABLA FLOTA'!$A$1:$B$80,2,FALSE)</f>
        <v>3299</v>
      </c>
      <c r="O348" s="4">
        <f>VLOOKUP(capturaFlota2019[[#This Row],[Especie]],'DATOS TABLA FLOTA'!$A$1:$C$80,3,FALSE)</f>
        <v>52784</v>
      </c>
      <c r="Q348"/>
    </row>
    <row r="349" spans="1:17" x14ac:dyDescent="0.35">
      <c r="A349" s="5">
        <v>43709</v>
      </c>
      <c r="B349" s="2" t="s">
        <v>3041</v>
      </c>
      <c r="C349" s="2" t="s">
        <v>3068</v>
      </c>
      <c r="D349" s="2" t="s">
        <v>3043</v>
      </c>
      <c r="E3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49" t="str">
        <f>_xlfn.XLOOKUP(capturaFlota2019[[#This Row],[Puerto]],'DATOS TABLA FLOTA'!$H$1:$H$21,'DATOS TABLA FLOTA'!$I$1:$I$21)</f>
        <v>General Pueyrredon</v>
      </c>
      <c r="G349" s="3">
        <f>_xlfn.XLOOKUP(capturaFlota2019[[#This Row],[Departamento]],'DATOS TABLA FLOTA'!$O$2:$O$21,'DATOS TABLA FLOTA'!$P$2:$P$21)</f>
        <v>6357</v>
      </c>
      <c r="H349" s="1">
        <v>-3804915</v>
      </c>
      <c r="I349" s="1">
        <f>_xlfn.XLOOKUP(capturaFlota2019[[#This Row],[Latitud]],'DATOS TABLA FLOTA'!$Q$2:$Q$21,'DATOS TABLA FLOTA'!$R$2:$R$21)</f>
        <v>-57536848</v>
      </c>
      <c r="J349" s="2" t="s">
        <v>3092</v>
      </c>
      <c r="K349" t="str">
        <f>VLOOKUP(capturaFlota2019[[#This Row],[Especie]],'DATOS TABLA FLOTA'!$K$1:$M$113,2,FALSE)</f>
        <v>Peces</v>
      </c>
      <c r="L349" t="str">
        <f>_xlfn.XLOOKUP(capturaFlota2019[[#This Row],[Especie]],'DATOS TABLA FLOTA'!$K$1:$K$113,'DATOS TABLA FLOTA'!$M$1:$M$113)</f>
        <v>otras especies</v>
      </c>
      <c r="M349" s="3">
        <v>90</v>
      </c>
      <c r="N349" s="4">
        <f>VLOOKUP(capturaFlota2019[[#This Row],[Especie]],'DATOS TABLA FLOTA'!$A$1:$B$80,2,FALSE)</f>
        <v>2200</v>
      </c>
      <c r="O349" s="4">
        <f>VLOOKUP(capturaFlota2019[[#This Row],[Especie]],'DATOS TABLA FLOTA'!$A$1:$C$80,3,FALSE)</f>
        <v>35200</v>
      </c>
      <c r="Q349"/>
    </row>
    <row r="350" spans="1:17" x14ac:dyDescent="0.35">
      <c r="A350" s="5">
        <v>43709</v>
      </c>
      <c r="B350" s="2" t="s">
        <v>3041</v>
      </c>
      <c r="C350" s="2" t="s">
        <v>3068</v>
      </c>
      <c r="D350" s="2" t="s">
        <v>3043</v>
      </c>
      <c r="E3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0" t="str">
        <f>_xlfn.XLOOKUP(capturaFlota2019[[#This Row],[Puerto]],'DATOS TABLA FLOTA'!$H$1:$H$21,'DATOS TABLA FLOTA'!$I$1:$I$21)</f>
        <v>General Pueyrredon</v>
      </c>
      <c r="G350" s="3">
        <f>_xlfn.XLOOKUP(capturaFlota2019[[#This Row],[Departamento]],'DATOS TABLA FLOTA'!$O$2:$O$21,'DATOS TABLA FLOTA'!$P$2:$P$21)</f>
        <v>6357</v>
      </c>
      <c r="H350" s="1">
        <v>-3804915</v>
      </c>
      <c r="I350" s="1">
        <f>_xlfn.XLOOKUP(capturaFlota2019[[#This Row],[Latitud]],'DATOS TABLA FLOTA'!$Q$2:$Q$21,'DATOS TABLA FLOTA'!$R$2:$R$21)</f>
        <v>-57536848</v>
      </c>
      <c r="J350" s="2" t="s">
        <v>3099</v>
      </c>
      <c r="K350" t="str">
        <f>VLOOKUP(capturaFlota2019[[#This Row],[Especie]],'DATOS TABLA FLOTA'!$K$1:$M$113,2,FALSE)</f>
        <v>Peces</v>
      </c>
      <c r="L350" t="str">
        <f>_xlfn.XLOOKUP(capturaFlota2019[[#This Row],[Especie]],'DATOS TABLA FLOTA'!$K$1:$K$113,'DATOS TABLA FLOTA'!$M$1:$M$113)</f>
        <v>otras especies</v>
      </c>
      <c r="M350" s="3">
        <v>90</v>
      </c>
      <c r="N350" s="4">
        <f>VLOOKUP(capturaFlota2019[[#This Row],[Especie]],'DATOS TABLA FLOTA'!$A$1:$B$80,2,FALSE)</f>
        <v>2100</v>
      </c>
      <c r="O350" s="4">
        <f>VLOOKUP(capturaFlota2019[[#This Row],[Especie]],'DATOS TABLA FLOTA'!$A$1:$C$80,3,FALSE)</f>
        <v>33600</v>
      </c>
      <c r="Q350"/>
    </row>
    <row r="351" spans="1:17" x14ac:dyDescent="0.35">
      <c r="A351" s="5">
        <v>43709</v>
      </c>
      <c r="B351" s="2" t="s">
        <v>3041</v>
      </c>
      <c r="C351" s="2" t="s">
        <v>3111</v>
      </c>
      <c r="D351" s="2" t="s">
        <v>3043</v>
      </c>
      <c r="E3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1" t="str">
        <f>_xlfn.XLOOKUP(capturaFlota2019[[#This Row],[Puerto]],'DATOS TABLA FLOTA'!$H$1:$H$21,'DATOS TABLA FLOTA'!$I$1:$I$21)</f>
        <v>sin especificar</v>
      </c>
      <c r="G351" s="3">
        <f>_xlfn.XLOOKUP(capturaFlota2019[[#This Row],[Departamento]],'DATOS TABLA FLOTA'!$O$2:$O$21,'DATOS TABLA FLOTA'!$P$2:$P$21)</f>
        <v>6999</v>
      </c>
      <c r="I351" s="1">
        <f>_xlfn.XLOOKUP(capturaFlota2019[[#This Row],[Latitud]],'DATOS TABLA FLOTA'!$Q$2:$Q$21,'DATOS TABLA FLOTA'!$R$2:$R$21)</f>
        <v>0</v>
      </c>
      <c r="J351" s="2" t="s">
        <v>3090</v>
      </c>
      <c r="K351" t="str">
        <f>VLOOKUP(capturaFlota2019[[#This Row],[Especie]],'DATOS TABLA FLOTA'!$K$1:$M$113,2,FALSE)</f>
        <v>Peces</v>
      </c>
      <c r="L351" t="str">
        <f>_xlfn.XLOOKUP(capturaFlota2019[[#This Row],[Especie]],'DATOS TABLA FLOTA'!$K$1:$K$113,'DATOS TABLA FLOTA'!$M$1:$M$113)</f>
        <v>otras especies</v>
      </c>
      <c r="M351" s="3">
        <v>90</v>
      </c>
      <c r="N351" s="4">
        <f>VLOOKUP(capturaFlota2019[[#This Row],[Especie]],'DATOS TABLA FLOTA'!$A$1:$B$80,2,FALSE)</f>
        <v>2200</v>
      </c>
      <c r="O351" s="4">
        <f>VLOOKUP(capturaFlota2019[[#This Row],[Especie]],'DATOS TABLA FLOTA'!$A$1:$C$80,3,FALSE)</f>
        <v>35200</v>
      </c>
      <c r="Q351"/>
    </row>
    <row r="352" spans="1:17" x14ac:dyDescent="0.35">
      <c r="A352" s="5">
        <v>43709</v>
      </c>
      <c r="B352" s="2" t="s">
        <v>3041</v>
      </c>
      <c r="C352" s="2" t="s">
        <v>3111</v>
      </c>
      <c r="D352" s="2" t="s">
        <v>3043</v>
      </c>
      <c r="E3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2" t="str">
        <f>_xlfn.XLOOKUP(capturaFlota2019[[#This Row],[Puerto]],'DATOS TABLA FLOTA'!$H$1:$H$21,'DATOS TABLA FLOTA'!$I$1:$I$21)</f>
        <v>sin especificar</v>
      </c>
      <c r="G352" s="3">
        <f>_xlfn.XLOOKUP(capturaFlota2019[[#This Row],[Departamento]],'DATOS TABLA FLOTA'!$O$2:$O$21,'DATOS TABLA FLOTA'!$P$2:$P$21)</f>
        <v>6999</v>
      </c>
      <c r="I352" s="1">
        <f>_xlfn.XLOOKUP(capturaFlota2019[[#This Row],[Latitud]],'DATOS TABLA FLOTA'!$Q$2:$Q$21,'DATOS TABLA FLOTA'!$R$2:$R$21)</f>
        <v>0</v>
      </c>
      <c r="J352" s="2" t="s">
        <v>3090</v>
      </c>
      <c r="K352" t="str">
        <f>VLOOKUP(capturaFlota2019[[#This Row],[Especie]],'DATOS TABLA FLOTA'!$K$1:$M$113,2,FALSE)</f>
        <v>Peces</v>
      </c>
      <c r="L352" t="str">
        <f>_xlfn.XLOOKUP(capturaFlota2019[[#This Row],[Especie]],'DATOS TABLA FLOTA'!$K$1:$K$113,'DATOS TABLA FLOTA'!$M$1:$M$113)</f>
        <v>otras especies</v>
      </c>
      <c r="M352" s="3">
        <v>90</v>
      </c>
      <c r="N352" s="4">
        <f>VLOOKUP(capturaFlota2019[[#This Row],[Especie]],'DATOS TABLA FLOTA'!$A$1:$B$80,2,FALSE)</f>
        <v>2200</v>
      </c>
      <c r="O352" s="4">
        <f>VLOOKUP(capturaFlota2019[[#This Row],[Especie]],'DATOS TABLA FLOTA'!$A$1:$C$80,3,FALSE)</f>
        <v>35200</v>
      </c>
      <c r="Q352"/>
    </row>
    <row r="353" spans="1:17" x14ac:dyDescent="0.35">
      <c r="A353" s="5">
        <v>43709</v>
      </c>
      <c r="B353" s="2" t="s">
        <v>3041</v>
      </c>
      <c r="C353" s="2" t="s">
        <v>3123</v>
      </c>
      <c r="D353" s="2" t="s">
        <v>3124</v>
      </c>
      <c r="E3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53" t="str">
        <f>_xlfn.XLOOKUP(capturaFlota2019[[#This Row],[Puerto]],'DATOS TABLA FLOTA'!$H$1:$H$21,'DATOS TABLA FLOTA'!$I$1:$I$21)</f>
        <v>San Antonio</v>
      </c>
      <c r="G353" s="3">
        <f>_xlfn.XLOOKUP(capturaFlota2019[[#This Row],[Departamento]],'DATOS TABLA FLOTA'!$O$2:$O$21,'DATOS TABLA FLOTA'!$P$2:$P$21)</f>
        <v>62077</v>
      </c>
      <c r="H353" s="1">
        <v>-4079875</v>
      </c>
      <c r="I353" s="1">
        <f>_xlfn.XLOOKUP(capturaFlota2019[[#This Row],[Latitud]],'DATOS TABLA FLOTA'!$Q$2:$Q$21,'DATOS TABLA FLOTA'!$R$2:$R$21)</f>
        <v>-64883536</v>
      </c>
      <c r="J353" s="2" t="s">
        <v>3094</v>
      </c>
      <c r="K353" t="str">
        <f>VLOOKUP(capturaFlota2019[[#This Row],[Especie]],'DATOS TABLA FLOTA'!$K$1:$M$113,2,FALSE)</f>
        <v>Peces</v>
      </c>
      <c r="L353" t="str">
        <f>_xlfn.XLOOKUP(capturaFlota2019[[#This Row],[Especie]],'DATOS TABLA FLOTA'!$K$1:$K$113,'DATOS TABLA FLOTA'!$M$1:$M$113)</f>
        <v>otras especies</v>
      </c>
      <c r="M353" s="3">
        <v>90</v>
      </c>
      <c r="N353" s="4">
        <f>VLOOKUP(capturaFlota2019[[#This Row],[Especie]],'DATOS TABLA FLOTA'!$A$1:$B$80,2,FALSE)</f>
        <v>2180</v>
      </c>
      <c r="O353" s="4">
        <f>VLOOKUP(capturaFlota2019[[#This Row],[Especie]],'DATOS TABLA FLOTA'!$A$1:$C$80,3,FALSE)</f>
        <v>34880</v>
      </c>
      <c r="Q353"/>
    </row>
    <row r="354" spans="1:17" x14ac:dyDescent="0.35">
      <c r="A354" s="5">
        <v>43709</v>
      </c>
      <c r="B354" s="2" t="s">
        <v>3041</v>
      </c>
      <c r="C354" s="2" t="s">
        <v>3128</v>
      </c>
      <c r="D354" s="2" t="s">
        <v>3043</v>
      </c>
      <c r="E3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4" t="str">
        <f>_xlfn.XLOOKUP(capturaFlota2019[[#This Row],[Puerto]],'DATOS TABLA FLOTA'!$H$1:$H$21,'DATOS TABLA FLOTA'!$I$1:$I$21)</f>
        <v>La Costa</v>
      </c>
      <c r="G354" s="3">
        <f>_xlfn.XLOOKUP(capturaFlota2019[[#This Row],[Departamento]],'DATOS TABLA FLOTA'!$O$2:$O$21,'DATOS TABLA FLOTA'!$P$2:$P$21)</f>
        <v>6420</v>
      </c>
      <c r="H354" s="1">
        <v>-36342328</v>
      </c>
      <c r="I354" s="1">
        <f>_xlfn.XLOOKUP(capturaFlota2019[[#This Row],[Latitud]],'DATOS TABLA FLOTA'!$Q$2:$Q$21,'DATOS TABLA FLOTA'!$R$2:$R$21)</f>
        <v>-56746143</v>
      </c>
      <c r="J354" s="2" t="s">
        <v>3090</v>
      </c>
      <c r="K354" t="str">
        <f>VLOOKUP(capturaFlota2019[[#This Row],[Especie]],'DATOS TABLA FLOTA'!$K$1:$M$113,2,FALSE)</f>
        <v>Peces</v>
      </c>
      <c r="L354" t="str">
        <f>_xlfn.XLOOKUP(capturaFlota2019[[#This Row],[Especie]],'DATOS TABLA FLOTA'!$K$1:$K$113,'DATOS TABLA FLOTA'!$M$1:$M$113)</f>
        <v>otras especies</v>
      </c>
      <c r="M354" s="3">
        <v>90</v>
      </c>
      <c r="N354" s="4">
        <f>VLOOKUP(capturaFlota2019[[#This Row],[Especie]],'DATOS TABLA FLOTA'!$A$1:$B$80,2,FALSE)</f>
        <v>2200</v>
      </c>
      <c r="O354" s="4">
        <f>VLOOKUP(capturaFlota2019[[#This Row],[Especie]],'DATOS TABLA FLOTA'!$A$1:$C$80,3,FALSE)</f>
        <v>35200</v>
      </c>
      <c r="Q354"/>
    </row>
    <row r="355" spans="1:17" x14ac:dyDescent="0.35">
      <c r="A355" s="5">
        <v>43739</v>
      </c>
      <c r="B355" s="2" t="s">
        <v>3067</v>
      </c>
      <c r="C355" s="2" t="s">
        <v>3068</v>
      </c>
      <c r="D355" s="2" t="s">
        <v>3043</v>
      </c>
      <c r="E3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5" t="str">
        <f>_xlfn.XLOOKUP(capturaFlota2019[[#This Row],[Puerto]],'DATOS TABLA FLOTA'!$H$1:$H$21,'DATOS TABLA FLOTA'!$I$1:$I$21)</f>
        <v>General Pueyrredon</v>
      </c>
      <c r="G355" s="3">
        <f>_xlfn.XLOOKUP(capturaFlota2019[[#This Row],[Departamento]],'DATOS TABLA FLOTA'!$O$2:$O$21,'DATOS TABLA FLOTA'!$P$2:$P$21)</f>
        <v>6357</v>
      </c>
      <c r="H355" s="1">
        <v>-3804915</v>
      </c>
      <c r="I355" s="1">
        <f>_xlfn.XLOOKUP(capturaFlota2019[[#This Row],[Latitud]],'DATOS TABLA FLOTA'!$Q$2:$Q$21,'DATOS TABLA FLOTA'!$R$2:$R$21)</f>
        <v>-57536848</v>
      </c>
      <c r="J355" s="2" t="s">
        <v>3057</v>
      </c>
      <c r="K355" t="str">
        <f>VLOOKUP(capturaFlota2019[[#This Row],[Especie]],'DATOS TABLA FLOTA'!$K$1:$M$113,2,FALSE)</f>
        <v>Peces</v>
      </c>
      <c r="L355" t="str">
        <f>_xlfn.XLOOKUP(capturaFlota2019[[#This Row],[Especie]],'DATOS TABLA FLOTA'!$K$1:$K$113,'DATOS TABLA FLOTA'!$M$1:$M$113)</f>
        <v>Rayas (sin V. Cost)</v>
      </c>
      <c r="M355" s="3">
        <v>90</v>
      </c>
      <c r="N355" s="4">
        <f>VLOOKUP(capturaFlota2019[[#This Row],[Especie]],'DATOS TABLA FLOTA'!$A$1:$B$80,2,FALSE)</f>
        <v>3900</v>
      </c>
      <c r="O355" s="4">
        <f>VLOOKUP(capturaFlota2019[[#This Row],[Especie]],'DATOS TABLA FLOTA'!$A$1:$C$80,3,FALSE)</f>
        <v>62400</v>
      </c>
      <c r="Q355"/>
    </row>
    <row r="356" spans="1:17" x14ac:dyDescent="0.35">
      <c r="A356" s="5">
        <v>43739</v>
      </c>
      <c r="B356" s="2" t="s">
        <v>3053</v>
      </c>
      <c r="C356" s="2" t="s">
        <v>3068</v>
      </c>
      <c r="D356" s="2" t="s">
        <v>3043</v>
      </c>
      <c r="E3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6" t="str">
        <f>_xlfn.XLOOKUP(capturaFlota2019[[#This Row],[Puerto]],'DATOS TABLA FLOTA'!$H$1:$H$21,'DATOS TABLA FLOTA'!$I$1:$I$21)</f>
        <v>General Pueyrredon</v>
      </c>
      <c r="G356" s="3">
        <f>_xlfn.XLOOKUP(capturaFlota2019[[#This Row],[Departamento]],'DATOS TABLA FLOTA'!$O$2:$O$21,'DATOS TABLA FLOTA'!$P$2:$P$21)</f>
        <v>6357</v>
      </c>
      <c r="H356" s="1">
        <v>-3804915</v>
      </c>
      <c r="I356" s="1">
        <f>_xlfn.XLOOKUP(capturaFlota2019[[#This Row],[Latitud]],'DATOS TABLA FLOTA'!$Q$2:$Q$21,'DATOS TABLA FLOTA'!$R$2:$R$21)</f>
        <v>-57536848</v>
      </c>
      <c r="J356" s="2" t="s">
        <v>3057</v>
      </c>
      <c r="K356" t="str">
        <f>VLOOKUP(capturaFlota2019[[#This Row],[Especie]],'DATOS TABLA FLOTA'!$K$1:$M$113,2,FALSE)</f>
        <v>Peces</v>
      </c>
      <c r="L356" t="str">
        <f>_xlfn.XLOOKUP(capturaFlota2019[[#This Row],[Especie]],'DATOS TABLA FLOTA'!$K$1:$K$113,'DATOS TABLA FLOTA'!$M$1:$M$113)</f>
        <v>Rayas (sin V. Cost)</v>
      </c>
      <c r="M356" s="3">
        <v>90</v>
      </c>
      <c r="N356" s="4">
        <f>VLOOKUP(capturaFlota2019[[#This Row],[Especie]],'DATOS TABLA FLOTA'!$A$1:$B$80,2,FALSE)</f>
        <v>3900</v>
      </c>
      <c r="O356" s="4">
        <f>VLOOKUP(capturaFlota2019[[#This Row],[Especie]],'DATOS TABLA FLOTA'!$A$1:$C$80,3,FALSE)</f>
        <v>62400</v>
      </c>
      <c r="Q356"/>
    </row>
    <row r="357" spans="1:17" x14ac:dyDescent="0.35">
      <c r="A357" s="5">
        <v>43739</v>
      </c>
      <c r="B357" s="2" t="s">
        <v>3059</v>
      </c>
      <c r="C357" s="2" t="s">
        <v>3068</v>
      </c>
      <c r="D357" s="2" t="s">
        <v>3043</v>
      </c>
      <c r="E3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7" t="str">
        <f>_xlfn.XLOOKUP(capturaFlota2019[[#This Row],[Puerto]],'DATOS TABLA FLOTA'!$H$1:$H$21,'DATOS TABLA FLOTA'!$I$1:$I$21)</f>
        <v>General Pueyrredon</v>
      </c>
      <c r="G357" s="3">
        <f>_xlfn.XLOOKUP(capturaFlota2019[[#This Row],[Departamento]],'DATOS TABLA FLOTA'!$O$2:$O$21,'DATOS TABLA FLOTA'!$P$2:$P$21)</f>
        <v>6357</v>
      </c>
      <c r="H357" s="1">
        <v>-3804915</v>
      </c>
      <c r="I357" s="1">
        <f>_xlfn.XLOOKUP(capturaFlota2019[[#This Row],[Latitud]],'DATOS TABLA FLOTA'!$Q$2:$Q$21,'DATOS TABLA FLOTA'!$R$2:$R$21)</f>
        <v>-57536848</v>
      </c>
      <c r="J357" s="2" t="s">
        <v>3060</v>
      </c>
      <c r="K357" t="str">
        <f>VLOOKUP(capturaFlota2019[[#This Row],[Especie]],'DATOS TABLA FLOTA'!$K$1:$M$113,2,FALSE)</f>
        <v>Peces</v>
      </c>
      <c r="L357" t="str">
        <f>_xlfn.XLOOKUP(capturaFlota2019[[#This Row],[Especie]],'DATOS TABLA FLOTA'!$K$1:$K$113,'DATOS TABLA FLOTA'!$M$1:$M$113)</f>
        <v>otras especies</v>
      </c>
      <c r="M357" s="3">
        <v>90</v>
      </c>
      <c r="N357" s="4">
        <f>VLOOKUP(capturaFlota2019[[#This Row],[Especie]],'DATOS TABLA FLOTA'!$A$1:$B$80,2,FALSE)</f>
        <v>2910</v>
      </c>
      <c r="O357" s="4">
        <f>VLOOKUP(capturaFlota2019[[#This Row],[Especie]],'DATOS TABLA FLOTA'!$A$1:$C$80,3,FALSE)</f>
        <v>46560</v>
      </c>
      <c r="Q357"/>
    </row>
    <row r="358" spans="1:17" x14ac:dyDescent="0.35">
      <c r="A358" s="5">
        <v>43739</v>
      </c>
      <c r="B358" s="2" t="s">
        <v>3041</v>
      </c>
      <c r="C358" s="2" t="s">
        <v>3068</v>
      </c>
      <c r="D358" s="2" t="s">
        <v>3043</v>
      </c>
      <c r="E3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58" t="str">
        <f>_xlfn.XLOOKUP(capturaFlota2019[[#This Row],[Puerto]],'DATOS TABLA FLOTA'!$H$1:$H$21,'DATOS TABLA FLOTA'!$I$1:$I$21)</f>
        <v>General Pueyrredon</v>
      </c>
      <c r="G358" s="3">
        <f>_xlfn.XLOOKUP(capturaFlota2019[[#This Row],[Departamento]],'DATOS TABLA FLOTA'!$O$2:$O$21,'DATOS TABLA FLOTA'!$P$2:$P$21)</f>
        <v>6357</v>
      </c>
      <c r="H358" s="1">
        <v>-3804915</v>
      </c>
      <c r="I358" s="1">
        <f>_xlfn.XLOOKUP(capturaFlota2019[[#This Row],[Latitud]],'DATOS TABLA FLOTA'!$Q$2:$Q$21,'DATOS TABLA FLOTA'!$R$2:$R$21)</f>
        <v>-57536848</v>
      </c>
      <c r="J358" s="2" t="s">
        <v>3164</v>
      </c>
      <c r="K358" t="str">
        <f>VLOOKUP(capturaFlota2019[[#This Row],[Especie]],'DATOS TABLA FLOTA'!$K$1:$M$113,2,FALSE)</f>
        <v>Peces</v>
      </c>
      <c r="L358" t="str">
        <f>_xlfn.XLOOKUP(capturaFlota2019[[#This Row],[Especie]],'DATOS TABLA FLOTA'!$K$1:$K$113,'DATOS TABLA FLOTA'!$M$1:$M$113)</f>
        <v>Rayas (sin V. Cost)</v>
      </c>
      <c r="M358" s="3">
        <v>90</v>
      </c>
      <c r="N358" s="4">
        <f>VLOOKUP(capturaFlota2019[[#This Row],[Especie]],'DATOS TABLA FLOTA'!$A$1:$B$80,2,FALSE)</f>
        <v>3120</v>
      </c>
      <c r="O358" s="4">
        <f>VLOOKUP(capturaFlota2019[[#This Row],[Especie]],'DATOS TABLA FLOTA'!$A$1:$C$80,3,FALSE)</f>
        <v>49920</v>
      </c>
      <c r="Q358"/>
    </row>
    <row r="359" spans="1:17" x14ac:dyDescent="0.35">
      <c r="A359" s="5">
        <v>43739</v>
      </c>
      <c r="B359" s="2" t="s">
        <v>3053</v>
      </c>
      <c r="C359" s="2" t="s">
        <v>3127</v>
      </c>
      <c r="D359" s="2" t="s">
        <v>3124</v>
      </c>
      <c r="E3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59" t="str">
        <f>_xlfn.XLOOKUP(capturaFlota2019[[#This Row],[Puerto]],'DATOS TABLA FLOTA'!$H$1:$H$21,'DATOS TABLA FLOTA'!$I$1:$I$21)</f>
        <v>San Antonio</v>
      </c>
      <c r="G359" s="3">
        <f>_xlfn.XLOOKUP(capturaFlota2019[[#This Row],[Departamento]],'DATOS TABLA FLOTA'!$O$2:$O$21,'DATOS TABLA FLOTA'!$P$2:$P$21)</f>
        <v>62077</v>
      </c>
      <c r="H359" s="1">
        <v>-40725698</v>
      </c>
      <c r="I359" s="1">
        <f>_xlfn.XLOOKUP(capturaFlota2019[[#This Row],[Latitud]],'DATOS TABLA FLOTA'!$Q$2:$Q$21,'DATOS TABLA FLOTA'!$R$2:$R$21)</f>
        <v>-64934194</v>
      </c>
      <c r="J359" s="2" t="s">
        <v>3055</v>
      </c>
      <c r="K359" t="str">
        <f>VLOOKUP(capturaFlota2019[[#This Row],[Especie]],'DATOS TABLA FLOTA'!$K$1:$M$113,2,FALSE)</f>
        <v>Peces</v>
      </c>
      <c r="L359" t="str">
        <f>_xlfn.XLOOKUP(capturaFlota2019[[#This Row],[Especie]],'DATOS TABLA FLOTA'!$K$1:$K$113,'DATOS TABLA FLOTA'!$M$1:$M$113)</f>
        <v>Merluza hubbsi S41</v>
      </c>
      <c r="M359" s="3">
        <v>90</v>
      </c>
      <c r="N359" s="4">
        <f>VLOOKUP(capturaFlota2019[[#This Row],[Especie]],'DATOS TABLA FLOTA'!$A$1:$B$80,2,FALSE)</f>
        <v>2300</v>
      </c>
      <c r="O359" s="4">
        <f>VLOOKUP(capturaFlota2019[[#This Row],[Especie]],'DATOS TABLA FLOTA'!$A$1:$C$80,3,FALSE)</f>
        <v>36800</v>
      </c>
      <c r="Q359"/>
    </row>
    <row r="360" spans="1:17" x14ac:dyDescent="0.35">
      <c r="A360" s="5">
        <v>43556</v>
      </c>
      <c r="B360" s="2" t="s">
        <v>3059</v>
      </c>
      <c r="C360" s="2" t="s">
        <v>3068</v>
      </c>
      <c r="D360" s="2" t="s">
        <v>3043</v>
      </c>
      <c r="E3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0" t="str">
        <f>_xlfn.XLOOKUP(capturaFlota2019[[#This Row],[Puerto]],'DATOS TABLA FLOTA'!$H$1:$H$21,'DATOS TABLA FLOTA'!$I$1:$I$21)</f>
        <v>General Pueyrredon</v>
      </c>
      <c r="G360" s="3">
        <f>_xlfn.XLOOKUP(capturaFlota2019[[#This Row],[Departamento]],'DATOS TABLA FLOTA'!$O$2:$O$21,'DATOS TABLA FLOTA'!$P$2:$P$21)</f>
        <v>6357</v>
      </c>
      <c r="H360" s="1">
        <v>-3804915</v>
      </c>
      <c r="I360" s="1">
        <f>_xlfn.XLOOKUP(capturaFlota2019[[#This Row],[Latitud]],'DATOS TABLA FLOTA'!$Q$2:$Q$21,'DATOS TABLA FLOTA'!$R$2:$R$21)</f>
        <v>-57536848</v>
      </c>
      <c r="J360" s="2" t="s">
        <v>3087</v>
      </c>
      <c r="K360" t="str">
        <f>VLOOKUP(capturaFlota2019[[#This Row],[Especie]],'DATOS TABLA FLOTA'!$K$1:$M$113,2,FALSE)</f>
        <v>Peces</v>
      </c>
      <c r="L360" t="str">
        <f>_xlfn.XLOOKUP(capturaFlota2019[[#This Row],[Especie]],'DATOS TABLA FLOTA'!$K$1:$K$113,'DATOS TABLA FLOTA'!$M$1:$M$113)</f>
        <v>otras especies</v>
      </c>
      <c r="M360" s="3">
        <v>92</v>
      </c>
      <c r="N360" s="4">
        <f>VLOOKUP(capturaFlota2019[[#This Row],[Especie]],'DATOS TABLA FLOTA'!$A$1:$B$80,2,FALSE)</f>
        <v>2500</v>
      </c>
      <c r="O360" s="4">
        <f>VLOOKUP(capturaFlota2019[[#This Row],[Especie]],'DATOS TABLA FLOTA'!$A$1:$C$80,3,FALSE)</f>
        <v>40000</v>
      </c>
      <c r="Q360"/>
    </row>
    <row r="361" spans="1:17" x14ac:dyDescent="0.35">
      <c r="A361" s="5">
        <v>43525</v>
      </c>
      <c r="B361" s="2" t="s">
        <v>3059</v>
      </c>
      <c r="C361" s="2" t="s">
        <v>3148</v>
      </c>
      <c r="D361" s="2" t="s">
        <v>3062</v>
      </c>
      <c r="E3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61" t="str">
        <f>_xlfn.XLOOKUP(capturaFlota2019[[#This Row],[Puerto]],'DATOS TABLA FLOTA'!$H$1:$H$21,'DATOS TABLA FLOTA'!$I$1:$I$21)</f>
        <v>Florentino Ameghino</v>
      </c>
      <c r="G361" s="3">
        <f>_xlfn.XLOOKUP(capturaFlota2019[[#This Row],[Departamento]],'DATOS TABLA FLOTA'!$O$2:$O$21,'DATOS TABLA FLOTA'!$P$2:$P$21)</f>
        <v>26028</v>
      </c>
      <c r="H361" s="1">
        <v>-44798941</v>
      </c>
      <c r="I361" s="1">
        <f>_xlfn.XLOOKUP(capturaFlota2019[[#This Row],[Latitud]],'DATOS TABLA FLOTA'!$Q$2:$Q$21,'DATOS TABLA FLOTA'!$R$2:$R$21)</f>
        <v>-65709705</v>
      </c>
      <c r="J361" s="2" t="s">
        <v>3064</v>
      </c>
      <c r="K361" t="str">
        <f>VLOOKUP(capturaFlota2019[[#This Row],[Especie]],'DATOS TABLA FLOTA'!$K$1:$M$113,2,FALSE)</f>
        <v>Crustáceos</v>
      </c>
      <c r="L361" t="str">
        <f>_xlfn.XLOOKUP(capturaFlota2019[[#This Row],[Especie]],'DATOS TABLA FLOTA'!$K$1:$K$113,'DATOS TABLA FLOTA'!$M$1:$M$113)</f>
        <v>Centolla</v>
      </c>
      <c r="M361" s="3">
        <v>93</v>
      </c>
      <c r="N361" s="4">
        <f>VLOOKUP(capturaFlota2019[[#This Row],[Especie]],'DATOS TABLA FLOTA'!$A$1:$B$80,2,FALSE)</f>
        <v>2890</v>
      </c>
      <c r="O361" s="4">
        <f>VLOOKUP(capturaFlota2019[[#This Row],[Especie]],'DATOS TABLA FLOTA'!$A$1:$C$80,3,FALSE)</f>
        <v>46240</v>
      </c>
      <c r="Q361"/>
    </row>
    <row r="362" spans="1:17" x14ac:dyDescent="0.35">
      <c r="A362" s="5">
        <v>43525</v>
      </c>
      <c r="B362" s="2" t="s">
        <v>3053</v>
      </c>
      <c r="C362" s="2" t="s">
        <v>3123</v>
      </c>
      <c r="D362" s="2" t="s">
        <v>3124</v>
      </c>
      <c r="E3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62" t="str">
        <f>_xlfn.XLOOKUP(capturaFlota2019[[#This Row],[Puerto]],'DATOS TABLA FLOTA'!$H$1:$H$21,'DATOS TABLA FLOTA'!$I$1:$I$21)</f>
        <v>San Antonio</v>
      </c>
      <c r="G362" s="3">
        <f>_xlfn.XLOOKUP(capturaFlota2019[[#This Row],[Departamento]],'DATOS TABLA FLOTA'!$O$2:$O$21,'DATOS TABLA FLOTA'!$P$2:$P$21)</f>
        <v>62077</v>
      </c>
      <c r="H362" s="1">
        <v>-4079875</v>
      </c>
      <c r="I362" s="1">
        <f>_xlfn.XLOOKUP(capturaFlota2019[[#This Row],[Latitud]],'DATOS TABLA FLOTA'!$Q$2:$Q$21,'DATOS TABLA FLOTA'!$R$2:$R$21)</f>
        <v>-64883536</v>
      </c>
      <c r="J362" s="2" t="s">
        <v>3099</v>
      </c>
      <c r="K362" t="str">
        <f>VLOOKUP(capturaFlota2019[[#This Row],[Especie]],'DATOS TABLA FLOTA'!$K$1:$M$113,2,FALSE)</f>
        <v>Peces</v>
      </c>
      <c r="L362" t="str">
        <f>_xlfn.XLOOKUP(capturaFlota2019[[#This Row],[Especie]],'DATOS TABLA FLOTA'!$K$1:$K$113,'DATOS TABLA FLOTA'!$M$1:$M$113)</f>
        <v>otras especies</v>
      </c>
      <c r="M362" s="3">
        <v>93</v>
      </c>
      <c r="N362" s="4">
        <f>VLOOKUP(capturaFlota2019[[#This Row],[Especie]],'DATOS TABLA FLOTA'!$A$1:$B$80,2,FALSE)</f>
        <v>2100</v>
      </c>
      <c r="O362" s="4">
        <f>VLOOKUP(capturaFlota2019[[#This Row],[Especie]],'DATOS TABLA FLOTA'!$A$1:$C$80,3,FALSE)</f>
        <v>33600</v>
      </c>
      <c r="Q362"/>
    </row>
    <row r="363" spans="1:17" x14ac:dyDescent="0.35">
      <c r="A363" s="5">
        <v>43617</v>
      </c>
      <c r="B363" s="2" t="s">
        <v>3147</v>
      </c>
      <c r="C363" s="2" t="s">
        <v>3068</v>
      </c>
      <c r="D363" s="2" t="s">
        <v>3043</v>
      </c>
      <c r="E3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3" t="str">
        <f>_xlfn.XLOOKUP(capturaFlota2019[[#This Row],[Puerto]],'DATOS TABLA FLOTA'!$H$1:$H$21,'DATOS TABLA FLOTA'!$I$1:$I$21)</f>
        <v>General Pueyrredon</v>
      </c>
      <c r="G363" s="3">
        <f>_xlfn.XLOOKUP(capturaFlota2019[[#This Row],[Departamento]],'DATOS TABLA FLOTA'!$O$2:$O$21,'DATOS TABLA FLOTA'!$P$2:$P$21)</f>
        <v>6357</v>
      </c>
      <c r="H363" s="1">
        <v>-3804915</v>
      </c>
      <c r="I363" s="1">
        <f>_xlfn.XLOOKUP(capturaFlota2019[[#This Row],[Latitud]],'DATOS TABLA FLOTA'!$Q$2:$Q$21,'DATOS TABLA FLOTA'!$R$2:$R$21)</f>
        <v>-57536848</v>
      </c>
      <c r="J363" s="2" t="s">
        <v>3055</v>
      </c>
      <c r="K363" t="str">
        <f>VLOOKUP(capturaFlota2019[[#This Row],[Especie]],'DATOS TABLA FLOTA'!$K$1:$M$113,2,FALSE)</f>
        <v>Peces</v>
      </c>
      <c r="L363" t="str">
        <f>_xlfn.XLOOKUP(capturaFlota2019[[#This Row],[Especie]],'DATOS TABLA FLOTA'!$K$1:$K$113,'DATOS TABLA FLOTA'!$M$1:$M$113)</f>
        <v>Merluza hubbsi S41</v>
      </c>
      <c r="M363" s="3">
        <v>93</v>
      </c>
      <c r="N363" s="4">
        <f>VLOOKUP(capturaFlota2019[[#This Row],[Especie]],'DATOS TABLA FLOTA'!$A$1:$B$80,2,FALSE)</f>
        <v>2300</v>
      </c>
      <c r="O363" s="4">
        <f>VLOOKUP(capturaFlota2019[[#This Row],[Especie]],'DATOS TABLA FLOTA'!$A$1:$C$80,3,FALSE)</f>
        <v>36800</v>
      </c>
      <c r="Q363"/>
    </row>
    <row r="364" spans="1:17" x14ac:dyDescent="0.35">
      <c r="A364" s="5">
        <v>43678</v>
      </c>
      <c r="B364" s="2" t="s">
        <v>3041</v>
      </c>
      <c r="C364" s="2" t="s">
        <v>3143</v>
      </c>
      <c r="D364" s="2" t="s">
        <v>3043</v>
      </c>
      <c r="E3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4" t="str">
        <f>_xlfn.XLOOKUP(capturaFlota2019[[#This Row],[Puerto]],'DATOS TABLA FLOTA'!$H$1:$H$21,'DATOS TABLA FLOTA'!$I$1:$I$21)</f>
        <v>Castelli</v>
      </c>
      <c r="G364" s="3">
        <f>_xlfn.XLOOKUP(capturaFlota2019[[#This Row],[Departamento]],'DATOS TABLA FLOTA'!$O$2:$O$21,'DATOS TABLA FLOTA'!$P$2:$P$21)</f>
        <v>6168</v>
      </c>
      <c r="H364" s="1">
        <v>-35745949</v>
      </c>
      <c r="I364" s="1">
        <f>_xlfn.XLOOKUP(capturaFlota2019[[#This Row],[Latitud]],'DATOS TABLA FLOTA'!$Q$2:$Q$21,'DATOS TABLA FLOTA'!$R$2:$R$21)</f>
        <v>-57380561</v>
      </c>
      <c r="J364" s="2" t="s">
        <v>3091</v>
      </c>
      <c r="K364" t="str">
        <f>VLOOKUP(capturaFlota2019[[#This Row],[Especie]],'DATOS TABLA FLOTA'!$K$1:$M$113,2,FALSE)</f>
        <v>Peces</v>
      </c>
      <c r="L364" t="str">
        <f>_xlfn.XLOOKUP(capturaFlota2019[[#This Row],[Especie]],'DATOS TABLA FLOTA'!$K$1:$K$113,'DATOS TABLA FLOTA'!$M$1:$M$113)</f>
        <v>Variado costero</v>
      </c>
      <c r="M364" s="3">
        <v>93</v>
      </c>
      <c r="N364" s="4">
        <f>VLOOKUP(capturaFlota2019[[#This Row],[Especie]],'DATOS TABLA FLOTA'!$A$1:$B$80,2,FALSE)</f>
        <v>2300</v>
      </c>
      <c r="O364" s="4">
        <f>VLOOKUP(capturaFlota2019[[#This Row],[Especie]],'DATOS TABLA FLOTA'!$A$1:$C$80,3,FALSE)</f>
        <v>36800</v>
      </c>
      <c r="Q364"/>
    </row>
    <row r="365" spans="1:17" x14ac:dyDescent="0.35">
      <c r="A365" s="5">
        <v>43709</v>
      </c>
      <c r="B365" s="2" t="s">
        <v>3059</v>
      </c>
      <c r="C365" s="2" t="s">
        <v>3068</v>
      </c>
      <c r="D365" s="2" t="s">
        <v>3043</v>
      </c>
      <c r="E3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5" t="str">
        <f>_xlfn.XLOOKUP(capturaFlota2019[[#This Row],[Puerto]],'DATOS TABLA FLOTA'!$H$1:$H$21,'DATOS TABLA FLOTA'!$I$1:$I$21)</f>
        <v>General Pueyrredon</v>
      </c>
      <c r="G365" s="3">
        <f>_xlfn.XLOOKUP(capturaFlota2019[[#This Row],[Departamento]],'DATOS TABLA FLOTA'!$O$2:$O$21,'DATOS TABLA FLOTA'!$P$2:$P$21)</f>
        <v>6357</v>
      </c>
      <c r="H365" s="1">
        <v>-3804915</v>
      </c>
      <c r="I365" s="1">
        <f>_xlfn.XLOOKUP(capturaFlota2019[[#This Row],[Latitud]],'DATOS TABLA FLOTA'!$Q$2:$Q$21,'DATOS TABLA FLOTA'!$R$2:$R$21)</f>
        <v>-57536848</v>
      </c>
      <c r="J365" s="2" t="s">
        <v>3094</v>
      </c>
      <c r="K365" t="str">
        <f>VLOOKUP(capturaFlota2019[[#This Row],[Especie]],'DATOS TABLA FLOTA'!$K$1:$M$113,2,FALSE)</f>
        <v>Peces</v>
      </c>
      <c r="L365" t="str">
        <f>_xlfn.XLOOKUP(capturaFlota2019[[#This Row],[Especie]],'DATOS TABLA FLOTA'!$K$1:$K$113,'DATOS TABLA FLOTA'!$M$1:$M$113)</f>
        <v>otras especies</v>
      </c>
      <c r="M365" s="3">
        <v>93</v>
      </c>
      <c r="N365" s="4">
        <f>VLOOKUP(capturaFlota2019[[#This Row],[Especie]],'DATOS TABLA FLOTA'!$A$1:$B$80,2,FALSE)</f>
        <v>2180</v>
      </c>
      <c r="O365" s="4">
        <f>VLOOKUP(capturaFlota2019[[#This Row],[Especie]],'DATOS TABLA FLOTA'!$A$1:$C$80,3,FALSE)</f>
        <v>34880</v>
      </c>
      <c r="Q365"/>
    </row>
    <row r="366" spans="1:17" x14ac:dyDescent="0.35">
      <c r="A366" s="5">
        <v>43525</v>
      </c>
      <c r="B366" s="2" t="s">
        <v>3041</v>
      </c>
      <c r="C366" s="2" t="s">
        <v>3068</v>
      </c>
      <c r="D366" s="2" t="s">
        <v>3043</v>
      </c>
      <c r="E3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6" t="str">
        <f>_xlfn.XLOOKUP(capturaFlota2019[[#This Row],[Puerto]],'DATOS TABLA FLOTA'!$H$1:$H$21,'DATOS TABLA FLOTA'!$I$1:$I$21)</f>
        <v>General Pueyrredon</v>
      </c>
      <c r="G366" s="3">
        <f>_xlfn.XLOOKUP(capturaFlota2019[[#This Row],[Departamento]],'DATOS TABLA FLOTA'!$O$2:$O$21,'DATOS TABLA FLOTA'!$P$2:$P$21)</f>
        <v>6357</v>
      </c>
      <c r="H366" s="1">
        <v>-3804915</v>
      </c>
      <c r="I366" s="1">
        <f>_xlfn.XLOOKUP(capturaFlota2019[[#This Row],[Latitud]],'DATOS TABLA FLOTA'!$Q$2:$Q$21,'DATOS TABLA FLOTA'!$R$2:$R$21)</f>
        <v>-57536848</v>
      </c>
      <c r="J366" s="2" t="s">
        <v>3072</v>
      </c>
      <c r="K366" t="str">
        <f>VLOOKUP(capturaFlota2019[[#This Row],[Especie]],'DATOS TABLA FLOTA'!$K$1:$M$113,2,FALSE)</f>
        <v>Moluscos</v>
      </c>
      <c r="L366" t="str">
        <f>_xlfn.XLOOKUP(capturaFlota2019[[#This Row],[Especie]],'DATOS TABLA FLOTA'!$K$1:$K$113,'DATOS TABLA FLOTA'!$M$1:$M$113)</f>
        <v>otras especies</v>
      </c>
      <c r="M366" s="3">
        <v>94</v>
      </c>
      <c r="N366" s="4">
        <f>VLOOKUP(capturaFlota2019[[#This Row],[Especie]],'DATOS TABLA FLOTA'!$A$1:$B$80,2,FALSE)</f>
        <v>3150</v>
      </c>
      <c r="O366" s="4">
        <f>VLOOKUP(capturaFlota2019[[#This Row],[Especie]],'DATOS TABLA FLOTA'!$A$1:$C$80,3,FALSE)</f>
        <v>50400</v>
      </c>
      <c r="Q366"/>
    </row>
    <row r="367" spans="1:17" x14ac:dyDescent="0.35">
      <c r="A367" s="5">
        <v>43739</v>
      </c>
      <c r="B367" s="2" t="s">
        <v>3067</v>
      </c>
      <c r="C367" s="2" t="s">
        <v>3068</v>
      </c>
      <c r="D367" s="2" t="s">
        <v>3043</v>
      </c>
      <c r="E3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7" t="str">
        <f>_xlfn.XLOOKUP(capturaFlota2019[[#This Row],[Puerto]],'DATOS TABLA FLOTA'!$H$1:$H$21,'DATOS TABLA FLOTA'!$I$1:$I$21)</f>
        <v>General Pueyrredon</v>
      </c>
      <c r="G367" s="3">
        <f>_xlfn.XLOOKUP(capturaFlota2019[[#This Row],[Departamento]],'DATOS TABLA FLOTA'!$O$2:$O$21,'DATOS TABLA FLOTA'!$P$2:$P$21)</f>
        <v>6357</v>
      </c>
      <c r="H367" s="1">
        <v>-3804915</v>
      </c>
      <c r="I367" s="1">
        <f>_xlfn.XLOOKUP(capturaFlota2019[[#This Row],[Latitud]],'DATOS TABLA FLOTA'!$Q$2:$Q$21,'DATOS TABLA FLOTA'!$R$2:$R$21)</f>
        <v>-57536848</v>
      </c>
      <c r="J367" s="2" t="s">
        <v>3136</v>
      </c>
      <c r="K367" t="str">
        <f>VLOOKUP(capturaFlota2019[[#This Row],[Especie]],'DATOS TABLA FLOTA'!$K$1:$M$113,2,FALSE)</f>
        <v>Peces</v>
      </c>
      <c r="L367" t="str">
        <f>_xlfn.XLOOKUP(capturaFlota2019[[#This Row],[Especie]],'DATOS TABLA FLOTA'!$K$1:$K$113,'DATOS TABLA FLOTA'!$M$1:$M$113)</f>
        <v>Merluza de cola</v>
      </c>
      <c r="M367" s="3">
        <v>94</v>
      </c>
      <c r="N367" s="4">
        <f>VLOOKUP(capturaFlota2019[[#This Row],[Especie]],'DATOS TABLA FLOTA'!$A$1:$B$80,2,FALSE)</f>
        <v>2000</v>
      </c>
      <c r="O367" s="4">
        <f>VLOOKUP(capturaFlota2019[[#This Row],[Especie]],'DATOS TABLA FLOTA'!$A$1:$C$80,3,FALSE)</f>
        <v>32000</v>
      </c>
      <c r="Q367"/>
    </row>
    <row r="368" spans="1:17" x14ac:dyDescent="0.35">
      <c r="A368" s="5">
        <v>43497</v>
      </c>
      <c r="B368" s="2" t="s">
        <v>3047</v>
      </c>
      <c r="C368" s="2" t="s">
        <v>3061</v>
      </c>
      <c r="D368" s="2" t="s">
        <v>3062</v>
      </c>
      <c r="E3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68" t="str">
        <f>_xlfn.XLOOKUP(capturaFlota2019[[#This Row],[Puerto]],'DATOS TABLA FLOTA'!$H$1:$H$21,'DATOS TABLA FLOTA'!$I$1:$I$21)</f>
        <v>Escalante</v>
      </c>
      <c r="G368" s="3">
        <f>_xlfn.XLOOKUP(capturaFlota2019[[#This Row],[Departamento]],'DATOS TABLA FLOTA'!$O$2:$O$21,'DATOS TABLA FLOTA'!$P$2:$P$21)</f>
        <v>26021</v>
      </c>
      <c r="H368" s="1">
        <v>-45862528</v>
      </c>
      <c r="I368" s="1">
        <f>_xlfn.XLOOKUP(capturaFlota2019[[#This Row],[Latitud]],'DATOS TABLA FLOTA'!$Q$2:$Q$21,'DATOS TABLA FLOTA'!$R$2:$R$21)</f>
        <v>-6746664</v>
      </c>
      <c r="J368" s="2" t="s">
        <v>3052</v>
      </c>
      <c r="K368" t="str">
        <f>VLOOKUP(capturaFlota2019[[#This Row],[Especie]],'DATOS TABLA FLOTA'!$K$1:$M$113,2,FALSE)</f>
        <v>Moluscos</v>
      </c>
      <c r="L368" t="str">
        <f>_xlfn.XLOOKUP(capturaFlota2019[[#This Row],[Especie]],'DATOS TABLA FLOTA'!$K$1:$K$113,'DATOS TABLA FLOTA'!$M$1:$M$113)</f>
        <v>Calamar Illex</v>
      </c>
      <c r="M368" s="3">
        <v>95</v>
      </c>
      <c r="N368" s="4">
        <f>VLOOKUP(capturaFlota2019[[#This Row],[Especie]],'DATOS TABLA FLOTA'!$A$1:$B$80,2,FALSE)</f>
        <v>3299</v>
      </c>
      <c r="O368" s="4">
        <f>VLOOKUP(capturaFlota2019[[#This Row],[Especie]],'DATOS TABLA FLOTA'!$A$1:$C$80,3,FALSE)</f>
        <v>52784</v>
      </c>
      <c r="Q368"/>
    </row>
    <row r="369" spans="1:17" x14ac:dyDescent="0.35">
      <c r="A369" s="5">
        <v>43556</v>
      </c>
      <c r="B369" s="2" t="s">
        <v>3041</v>
      </c>
      <c r="C369" s="2" t="s">
        <v>3107</v>
      </c>
      <c r="D369" s="2" t="s">
        <v>3043</v>
      </c>
      <c r="E3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69" t="str">
        <f>_xlfn.XLOOKUP(capturaFlota2019[[#This Row],[Puerto]],'DATOS TABLA FLOTA'!$H$1:$H$21,'DATOS TABLA FLOTA'!$I$1:$I$21)</f>
        <v>Necochea</v>
      </c>
      <c r="G369" s="3">
        <f>_xlfn.XLOOKUP(capturaFlota2019[[#This Row],[Departamento]],'DATOS TABLA FLOTA'!$O$2:$O$21,'DATOS TABLA FLOTA'!$P$2:$P$21)</f>
        <v>6581</v>
      </c>
      <c r="H369" s="1">
        <v>-38576184</v>
      </c>
      <c r="I369" s="1">
        <f>_xlfn.XLOOKUP(capturaFlota2019[[#This Row],[Latitud]],'DATOS TABLA FLOTA'!$Q$2:$Q$21,'DATOS TABLA FLOTA'!$R$2:$R$21)</f>
        <v>-58701949</v>
      </c>
      <c r="J369" s="2" t="s">
        <v>3098</v>
      </c>
      <c r="K369" t="str">
        <f>VLOOKUP(capturaFlota2019[[#This Row],[Especie]],'DATOS TABLA FLOTA'!$K$1:$M$113,2,FALSE)</f>
        <v>Peces</v>
      </c>
      <c r="L369" t="str">
        <f>_xlfn.XLOOKUP(capturaFlota2019[[#This Row],[Especie]],'DATOS TABLA FLOTA'!$K$1:$K$113,'DATOS TABLA FLOTA'!$M$1:$M$113)</f>
        <v>otras especies</v>
      </c>
      <c r="M369" s="3">
        <v>95</v>
      </c>
      <c r="N369" s="4">
        <f>VLOOKUP(capturaFlota2019[[#This Row],[Especie]],'DATOS TABLA FLOTA'!$A$1:$B$80,2,FALSE)</f>
        <v>4500</v>
      </c>
      <c r="O369" s="4">
        <f>VLOOKUP(capturaFlota2019[[#This Row],[Especie]],'DATOS TABLA FLOTA'!$A$1:$C$80,3,FALSE)</f>
        <v>72000</v>
      </c>
      <c r="Q369"/>
    </row>
    <row r="370" spans="1:17" x14ac:dyDescent="0.35">
      <c r="A370" s="5">
        <v>43556</v>
      </c>
      <c r="B370" s="2" t="s">
        <v>3059</v>
      </c>
      <c r="C370" s="2" t="s">
        <v>3123</v>
      </c>
      <c r="D370" s="2" t="s">
        <v>3124</v>
      </c>
      <c r="E3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70" t="str">
        <f>_xlfn.XLOOKUP(capturaFlota2019[[#This Row],[Puerto]],'DATOS TABLA FLOTA'!$H$1:$H$21,'DATOS TABLA FLOTA'!$I$1:$I$21)</f>
        <v>San Antonio</v>
      </c>
      <c r="G370" s="3">
        <f>_xlfn.XLOOKUP(capturaFlota2019[[#This Row],[Departamento]],'DATOS TABLA FLOTA'!$O$2:$O$21,'DATOS TABLA FLOTA'!$P$2:$P$21)</f>
        <v>62077</v>
      </c>
      <c r="H370" s="1">
        <v>-4079875</v>
      </c>
      <c r="I370" s="1">
        <f>_xlfn.XLOOKUP(capturaFlota2019[[#This Row],[Latitud]],'DATOS TABLA FLOTA'!$Q$2:$Q$21,'DATOS TABLA FLOTA'!$R$2:$R$21)</f>
        <v>-64883536</v>
      </c>
      <c r="J370" s="2" t="s">
        <v>3060</v>
      </c>
      <c r="K370" t="str">
        <f>VLOOKUP(capturaFlota2019[[#This Row],[Especie]],'DATOS TABLA FLOTA'!$K$1:$M$113,2,FALSE)</f>
        <v>Peces</v>
      </c>
      <c r="L370" t="str">
        <f>_xlfn.XLOOKUP(capturaFlota2019[[#This Row],[Especie]],'DATOS TABLA FLOTA'!$K$1:$K$113,'DATOS TABLA FLOTA'!$M$1:$M$113)</f>
        <v>otras especies</v>
      </c>
      <c r="M370" s="3">
        <v>95</v>
      </c>
      <c r="N370" s="4">
        <f>VLOOKUP(capturaFlota2019[[#This Row],[Especie]],'DATOS TABLA FLOTA'!$A$1:$B$80,2,FALSE)</f>
        <v>2910</v>
      </c>
      <c r="O370" s="4">
        <f>VLOOKUP(capturaFlota2019[[#This Row],[Especie]],'DATOS TABLA FLOTA'!$A$1:$C$80,3,FALSE)</f>
        <v>46560</v>
      </c>
      <c r="Q370"/>
    </row>
    <row r="371" spans="1:17" x14ac:dyDescent="0.35">
      <c r="A371" s="5">
        <v>43647</v>
      </c>
      <c r="B371" s="2" t="s">
        <v>3053</v>
      </c>
      <c r="C371" s="2" t="s">
        <v>3117</v>
      </c>
      <c r="D371" s="2" t="s">
        <v>3062</v>
      </c>
      <c r="E3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71" t="str">
        <f>_xlfn.XLOOKUP(capturaFlota2019[[#This Row],[Puerto]],'DATOS TABLA FLOTA'!$H$1:$H$21,'DATOS TABLA FLOTA'!$I$1:$I$21)</f>
        <v>Biedma</v>
      </c>
      <c r="G371" s="3">
        <f>_xlfn.XLOOKUP(capturaFlota2019[[#This Row],[Departamento]],'DATOS TABLA FLOTA'!$O$2:$O$21,'DATOS TABLA FLOTA'!$P$2:$P$21)</f>
        <v>26007</v>
      </c>
      <c r="H371" s="1">
        <v>-42723398</v>
      </c>
      <c r="I371" s="1">
        <f>_xlfn.XLOOKUP(capturaFlota2019[[#This Row],[Latitud]],'DATOS TABLA FLOTA'!$Q$2:$Q$21,'DATOS TABLA FLOTA'!$R$2:$R$21)</f>
        <v>-6503362</v>
      </c>
      <c r="J371" s="2" t="s">
        <v>3087</v>
      </c>
      <c r="K371" t="str">
        <f>VLOOKUP(capturaFlota2019[[#This Row],[Especie]],'DATOS TABLA FLOTA'!$K$1:$M$113,2,FALSE)</f>
        <v>Peces</v>
      </c>
      <c r="L371" t="str">
        <f>_xlfn.XLOOKUP(capturaFlota2019[[#This Row],[Especie]],'DATOS TABLA FLOTA'!$K$1:$K$113,'DATOS TABLA FLOTA'!$M$1:$M$113)</f>
        <v>otras especies</v>
      </c>
      <c r="M371" s="3">
        <v>95</v>
      </c>
      <c r="N371" s="4">
        <f>VLOOKUP(capturaFlota2019[[#This Row],[Especie]],'DATOS TABLA FLOTA'!$A$1:$B$80,2,FALSE)</f>
        <v>2500</v>
      </c>
      <c r="O371" s="4">
        <f>VLOOKUP(capturaFlota2019[[#This Row],[Especie]],'DATOS TABLA FLOTA'!$A$1:$C$80,3,FALSE)</f>
        <v>40000</v>
      </c>
      <c r="Q371"/>
    </row>
    <row r="372" spans="1:17" x14ac:dyDescent="0.35">
      <c r="A372" s="5">
        <v>43466</v>
      </c>
      <c r="B372" s="2" t="s">
        <v>3059</v>
      </c>
      <c r="C372" s="2" t="s">
        <v>3068</v>
      </c>
      <c r="D372" s="2" t="s">
        <v>3043</v>
      </c>
      <c r="E3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72" t="str">
        <f>_xlfn.XLOOKUP(capturaFlota2019[[#This Row],[Puerto]],'DATOS TABLA FLOTA'!$H$1:$H$21,'DATOS TABLA FLOTA'!$I$1:$I$21)</f>
        <v>General Pueyrredon</v>
      </c>
      <c r="G372" s="3">
        <f>_xlfn.XLOOKUP(capturaFlota2019[[#This Row],[Departamento]],'DATOS TABLA FLOTA'!$O$2:$O$21,'DATOS TABLA FLOTA'!$P$2:$P$21)</f>
        <v>6357</v>
      </c>
      <c r="H372" s="1">
        <v>-3804915</v>
      </c>
      <c r="I372" s="1">
        <f>_xlfn.XLOOKUP(capturaFlota2019[[#This Row],[Latitud]],'DATOS TABLA FLOTA'!$Q$2:$Q$21,'DATOS TABLA FLOTA'!$R$2:$R$21)</f>
        <v>-57536848</v>
      </c>
      <c r="J372" s="2" t="s">
        <v>3087</v>
      </c>
      <c r="K372" t="str">
        <f>VLOOKUP(capturaFlota2019[[#This Row],[Especie]],'DATOS TABLA FLOTA'!$K$1:$M$113,2,FALSE)</f>
        <v>Peces</v>
      </c>
      <c r="L372" t="str">
        <f>_xlfn.XLOOKUP(capturaFlota2019[[#This Row],[Especie]],'DATOS TABLA FLOTA'!$K$1:$K$113,'DATOS TABLA FLOTA'!$M$1:$M$113)</f>
        <v>otras especies</v>
      </c>
      <c r="M372" s="3">
        <v>96</v>
      </c>
      <c r="N372" s="4">
        <f>VLOOKUP(capturaFlota2019[[#This Row],[Especie]],'DATOS TABLA FLOTA'!$A$1:$B$80,2,FALSE)</f>
        <v>2500</v>
      </c>
      <c r="O372" s="4">
        <f>VLOOKUP(capturaFlota2019[[#This Row],[Especie]],'DATOS TABLA FLOTA'!$A$1:$C$80,3,FALSE)</f>
        <v>40000</v>
      </c>
      <c r="Q372"/>
    </row>
    <row r="373" spans="1:17" x14ac:dyDescent="0.35">
      <c r="A373" s="5">
        <v>43586</v>
      </c>
      <c r="B373" s="2" t="s">
        <v>3059</v>
      </c>
      <c r="C373" s="2" t="s">
        <v>3068</v>
      </c>
      <c r="D373" s="2" t="s">
        <v>3043</v>
      </c>
      <c r="E3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73" t="str">
        <f>_xlfn.XLOOKUP(capturaFlota2019[[#This Row],[Puerto]],'DATOS TABLA FLOTA'!$H$1:$H$21,'DATOS TABLA FLOTA'!$I$1:$I$21)</f>
        <v>General Pueyrredon</v>
      </c>
      <c r="G373" s="3">
        <f>_xlfn.XLOOKUP(capturaFlota2019[[#This Row],[Departamento]],'DATOS TABLA FLOTA'!$O$2:$O$21,'DATOS TABLA FLOTA'!$P$2:$P$21)</f>
        <v>6357</v>
      </c>
      <c r="H373" s="1">
        <v>-3804915</v>
      </c>
      <c r="I373" s="1">
        <f>_xlfn.XLOOKUP(capturaFlota2019[[#This Row],[Latitud]],'DATOS TABLA FLOTA'!$Q$2:$Q$21,'DATOS TABLA FLOTA'!$R$2:$R$21)</f>
        <v>-57536848</v>
      </c>
      <c r="J373" s="2" t="s">
        <v>3060</v>
      </c>
      <c r="K373" t="str">
        <f>VLOOKUP(capturaFlota2019[[#This Row],[Especie]],'DATOS TABLA FLOTA'!$K$1:$M$113,2,FALSE)</f>
        <v>Peces</v>
      </c>
      <c r="L373" t="str">
        <f>_xlfn.XLOOKUP(capturaFlota2019[[#This Row],[Especie]],'DATOS TABLA FLOTA'!$K$1:$K$113,'DATOS TABLA FLOTA'!$M$1:$M$113)</f>
        <v>otras especies</v>
      </c>
      <c r="M373" s="3">
        <v>96</v>
      </c>
      <c r="N373" s="4">
        <f>VLOOKUP(capturaFlota2019[[#This Row],[Especie]],'DATOS TABLA FLOTA'!$A$1:$B$80,2,FALSE)</f>
        <v>2910</v>
      </c>
      <c r="O373" s="4">
        <f>VLOOKUP(capturaFlota2019[[#This Row],[Especie]],'DATOS TABLA FLOTA'!$A$1:$C$80,3,FALSE)</f>
        <v>46560</v>
      </c>
      <c r="Q373"/>
    </row>
    <row r="374" spans="1:17" x14ac:dyDescent="0.35">
      <c r="A374" s="5">
        <v>43617</v>
      </c>
      <c r="B374" s="2" t="s">
        <v>3067</v>
      </c>
      <c r="C374" s="2" t="s">
        <v>3117</v>
      </c>
      <c r="D374" s="2" t="s">
        <v>3062</v>
      </c>
      <c r="E3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74" t="str">
        <f>_xlfn.XLOOKUP(capturaFlota2019[[#This Row],[Puerto]],'DATOS TABLA FLOTA'!$H$1:$H$21,'DATOS TABLA FLOTA'!$I$1:$I$21)</f>
        <v>Biedma</v>
      </c>
      <c r="G374" s="3">
        <f>_xlfn.XLOOKUP(capturaFlota2019[[#This Row],[Departamento]],'DATOS TABLA FLOTA'!$O$2:$O$21,'DATOS TABLA FLOTA'!$P$2:$P$21)</f>
        <v>26007</v>
      </c>
      <c r="H374" s="1">
        <v>-42723398</v>
      </c>
      <c r="I374" s="1">
        <f>_xlfn.XLOOKUP(capturaFlota2019[[#This Row],[Latitud]],'DATOS TABLA FLOTA'!$Q$2:$Q$21,'DATOS TABLA FLOTA'!$R$2:$R$21)</f>
        <v>-6503362</v>
      </c>
      <c r="J374" s="2" t="s">
        <v>3076</v>
      </c>
      <c r="K374" t="str">
        <f>VLOOKUP(capturaFlota2019[[#This Row],[Especie]],'DATOS TABLA FLOTA'!$K$1:$M$113,2,FALSE)</f>
        <v>Peces</v>
      </c>
      <c r="L374" t="str">
        <f>_xlfn.XLOOKUP(capturaFlota2019[[#This Row],[Especie]],'DATOS TABLA FLOTA'!$K$1:$K$113,'DATOS TABLA FLOTA'!$M$1:$M$113)</f>
        <v>otras especies</v>
      </c>
      <c r="M374" s="3">
        <v>96</v>
      </c>
      <c r="N374" s="4">
        <f>VLOOKUP(capturaFlota2019[[#This Row],[Especie]],'DATOS TABLA FLOTA'!$A$1:$B$80,2,FALSE)</f>
        <v>2900</v>
      </c>
      <c r="O374" s="4">
        <f>VLOOKUP(capturaFlota2019[[#This Row],[Especie]],'DATOS TABLA FLOTA'!$A$1:$C$80,3,FALSE)</f>
        <v>46400</v>
      </c>
      <c r="Q374"/>
    </row>
    <row r="375" spans="1:17" x14ac:dyDescent="0.35">
      <c r="A375" s="5">
        <v>43647</v>
      </c>
      <c r="B375" s="2" t="s">
        <v>3053</v>
      </c>
      <c r="C375" s="2" t="s">
        <v>3117</v>
      </c>
      <c r="D375" s="2" t="s">
        <v>3062</v>
      </c>
      <c r="E3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75" t="str">
        <f>_xlfn.XLOOKUP(capturaFlota2019[[#This Row],[Puerto]],'DATOS TABLA FLOTA'!$H$1:$H$21,'DATOS TABLA FLOTA'!$I$1:$I$21)</f>
        <v>Biedma</v>
      </c>
      <c r="G375" s="3">
        <f>_xlfn.XLOOKUP(capturaFlota2019[[#This Row],[Departamento]],'DATOS TABLA FLOTA'!$O$2:$O$21,'DATOS TABLA FLOTA'!$P$2:$P$21)</f>
        <v>26007</v>
      </c>
      <c r="H375" s="1">
        <v>-42723398</v>
      </c>
      <c r="I375" s="1">
        <f>_xlfn.XLOOKUP(capturaFlota2019[[#This Row],[Latitud]],'DATOS TABLA FLOTA'!$Q$2:$Q$21,'DATOS TABLA FLOTA'!$R$2:$R$21)</f>
        <v>-6503362</v>
      </c>
      <c r="J375" s="2" t="s">
        <v>3098</v>
      </c>
      <c r="K375" t="str">
        <f>VLOOKUP(capturaFlota2019[[#This Row],[Especie]],'DATOS TABLA FLOTA'!$K$1:$M$113,2,FALSE)</f>
        <v>Peces</v>
      </c>
      <c r="L375" t="str">
        <f>_xlfn.XLOOKUP(capturaFlota2019[[#This Row],[Especie]],'DATOS TABLA FLOTA'!$K$1:$K$113,'DATOS TABLA FLOTA'!$M$1:$M$113)</f>
        <v>otras especies</v>
      </c>
      <c r="M375" s="3">
        <v>96</v>
      </c>
      <c r="N375" s="4">
        <f>VLOOKUP(capturaFlota2019[[#This Row],[Especie]],'DATOS TABLA FLOTA'!$A$1:$B$80,2,FALSE)</f>
        <v>4500</v>
      </c>
      <c r="O375" s="4">
        <f>VLOOKUP(capturaFlota2019[[#This Row],[Especie]],'DATOS TABLA FLOTA'!$A$1:$C$80,3,FALSE)</f>
        <v>72000</v>
      </c>
      <c r="Q375"/>
    </row>
    <row r="376" spans="1:17" x14ac:dyDescent="0.35">
      <c r="A376" s="5">
        <v>43678</v>
      </c>
      <c r="B376" s="2" t="s">
        <v>3059</v>
      </c>
      <c r="C376" s="2" t="s">
        <v>3068</v>
      </c>
      <c r="D376" s="2" t="s">
        <v>3043</v>
      </c>
      <c r="E3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76" t="str">
        <f>_xlfn.XLOOKUP(capturaFlota2019[[#This Row],[Puerto]],'DATOS TABLA FLOTA'!$H$1:$H$21,'DATOS TABLA FLOTA'!$I$1:$I$21)</f>
        <v>General Pueyrredon</v>
      </c>
      <c r="G376" s="3">
        <f>_xlfn.XLOOKUP(capturaFlota2019[[#This Row],[Departamento]],'DATOS TABLA FLOTA'!$O$2:$O$21,'DATOS TABLA FLOTA'!$P$2:$P$21)</f>
        <v>6357</v>
      </c>
      <c r="H376" s="1">
        <v>-3804915</v>
      </c>
      <c r="I376" s="1">
        <f>_xlfn.XLOOKUP(capturaFlota2019[[#This Row],[Latitud]],'DATOS TABLA FLOTA'!$Q$2:$Q$21,'DATOS TABLA FLOTA'!$R$2:$R$21)</f>
        <v>-57536848</v>
      </c>
      <c r="J376" s="2" t="s">
        <v>3055</v>
      </c>
      <c r="K376" t="str">
        <f>VLOOKUP(capturaFlota2019[[#This Row],[Especie]],'DATOS TABLA FLOTA'!$K$1:$M$113,2,FALSE)</f>
        <v>Peces</v>
      </c>
      <c r="L376" t="str">
        <f>_xlfn.XLOOKUP(capturaFlota2019[[#This Row],[Especie]],'DATOS TABLA FLOTA'!$K$1:$K$113,'DATOS TABLA FLOTA'!$M$1:$M$113)</f>
        <v>Merluza hubbsi S41</v>
      </c>
      <c r="M376" s="3">
        <v>96</v>
      </c>
      <c r="N376" s="4">
        <f>VLOOKUP(capturaFlota2019[[#This Row],[Especie]],'DATOS TABLA FLOTA'!$A$1:$B$80,2,FALSE)</f>
        <v>2300</v>
      </c>
      <c r="O376" s="4">
        <f>VLOOKUP(capturaFlota2019[[#This Row],[Especie]],'DATOS TABLA FLOTA'!$A$1:$C$80,3,FALSE)</f>
        <v>36800</v>
      </c>
      <c r="Q376"/>
    </row>
    <row r="377" spans="1:17" x14ac:dyDescent="0.35">
      <c r="A377" s="5">
        <v>43678</v>
      </c>
      <c r="B377" s="2" t="s">
        <v>3053</v>
      </c>
      <c r="C377" s="2" t="s">
        <v>3127</v>
      </c>
      <c r="D377" s="2" t="s">
        <v>3124</v>
      </c>
      <c r="E3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77" t="str">
        <f>_xlfn.XLOOKUP(capturaFlota2019[[#This Row],[Puerto]],'DATOS TABLA FLOTA'!$H$1:$H$21,'DATOS TABLA FLOTA'!$I$1:$I$21)</f>
        <v>San Antonio</v>
      </c>
      <c r="G377" s="3">
        <f>_xlfn.XLOOKUP(capturaFlota2019[[#This Row],[Departamento]],'DATOS TABLA FLOTA'!$O$2:$O$21,'DATOS TABLA FLOTA'!$P$2:$P$21)</f>
        <v>62077</v>
      </c>
      <c r="H377" s="1">
        <v>-40725698</v>
      </c>
      <c r="I377" s="1">
        <f>_xlfn.XLOOKUP(capturaFlota2019[[#This Row],[Latitud]],'DATOS TABLA FLOTA'!$Q$2:$Q$21,'DATOS TABLA FLOTA'!$R$2:$R$21)</f>
        <v>-64934194</v>
      </c>
      <c r="J377" s="2" t="s">
        <v>3055</v>
      </c>
      <c r="K377" t="str">
        <f>VLOOKUP(capturaFlota2019[[#This Row],[Especie]],'DATOS TABLA FLOTA'!$K$1:$M$113,2,FALSE)</f>
        <v>Peces</v>
      </c>
      <c r="L377" t="str">
        <f>_xlfn.XLOOKUP(capturaFlota2019[[#This Row],[Especie]],'DATOS TABLA FLOTA'!$K$1:$K$113,'DATOS TABLA FLOTA'!$M$1:$M$113)</f>
        <v>Merluza hubbsi S41</v>
      </c>
      <c r="M377" s="3">
        <v>96</v>
      </c>
      <c r="N377" s="4">
        <f>VLOOKUP(capturaFlota2019[[#This Row],[Especie]],'DATOS TABLA FLOTA'!$A$1:$B$80,2,FALSE)</f>
        <v>2300</v>
      </c>
      <c r="O377" s="4">
        <f>VLOOKUP(capturaFlota2019[[#This Row],[Especie]],'DATOS TABLA FLOTA'!$A$1:$C$80,3,FALSE)</f>
        <v>36800</v>
      </c>
      <c r="Q377"/>
    </row>
    <row r="378" spans="1:17" x14ac:dyDescent="0.35">
      <c r="A378" s="5">
        <v>43709</v>
      </c>
      <c r="B378" s="2" t="s">
        <v>3067</v>
      </c>
      <c r="C378" s="2" t="s">
        <v>3068</v>
      </c>
      <c r="D378" s="2" t="s">
        <v>3043</v>
      </c>
      <c r="E3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78" t="str">
        <f>_xlfn.XLOOKUP(capturaFlota2019[[#This Row],[Puerto]],'DATOS TABLA FLOTA'!$H$1:$H$21,'DATOS TABLA FLOTA'!$I$1:$I$21)</f>
        <v>General Pueyrredon</v>
      </c>
      <c r="G378" s="3">
        <f>_xlfn.XLOOKUP(capturaFlota2019[[#This Row],[Departamento]],'DATOS TABLA FLOTA'!$O$2:$O$21,'DATOS TABLA FLOTA'!$P$2:$P$21)</f>
        <v>6357</v>
      </c>
      <c r="H378" s="1">
        <v>-3804915</v>
      </c>
      <c r="I378" s="1">
        <f>_xlfn.XLOOKUP(capturaFlota2019[[#This Row],[Latitud]],'DATOS TABLA FLOTA'!$Q$2:$Q$21,'DATOS TABLA FLOTA'!$R$2:$R$21)</f>
        <v>-57536848</v>
      </c>
      <c r="J378" s="2" t="s">
        <v>3136</v>
      </c>
      <c r="K378" t="str">
        <f>VLOOKUP(capturaFlota2019[[#This Row],[Especie]],'DATOS TABLA FLOTA'!$K$1:$M$113,2,FALSE)</f>
        <v>Peces</v>
      </c>
      <c r="L378" t="str">
        <f>_xlfn.XLOOKUP(capturaFlota2019[[#This Row],[Especie]],'DATOS TABLA FLOTA'!$K$1:$K$113,'DATOS TABLA FLOTA'!$M$1:$M$113)</f>
        <v>Merluza de cola</v>
      </c>
      <c r="M378" s="3">
        <v>96</v>
      </c>
      <c r="N378" s="4">
        <f>VLOOKUP(capturaFlota2019[[#This Row],[Especie]],'DATOS TABLA FLOTA'!$A$1:$B$80,2,FALSE)</f>
        <v>2000</v>
      </c>
      <c r="O378" s="4">
        <f>VLOOKUP(capturaFlota2019[[#This Row],[Especie]],'DATOS TABLA FLOTA'!$A$1:$C$80,3,FALSE)</f>
        <v>32000</v>
      </c>
      <c r="Q378"/>
    </row>
    <row r="379" spans="1:17" x14ac:dyDescent="0.35">
      <c r="A379" s="5">
        <v>43709</v>
      </c>
      <c r="B379" s="2" t="s">
        <v>3147</v>
      </c>
      <c r="C379" s="2" t="s">
        <v>3117</v>
      </c>
      <c r="D379" s="2" t="s">
        <v>3062</v>
      </c>
      <c r="E3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79" t="str">
        <f>_xlfn.XLOOKUP(capturaFlota2019[[#This Row],[Puerto]],'DATOS TABLA FLOTA'!$H$1:$H$21,'DATOS TABLA FLOTA'!$I$1:$I$21)</f>
        <v>Biedma</v>
      </c>
      <c r="G379" s="3">
        <f>_xlfn.XLOOKUP(capturaFlota2019[[#This Row],[Departamento]],'DATOS TABLA FLOTA'!$O$2:$O$21,'DATOS TABLA FLOTA'!$P$2:$P$21)</f>
        <v>26007</v>
      </c>
      <c r="H379" s="1">
        <v>-42723398</v>
      </c>
      <c r="I379" s="1">
        <f>_xlfn.XLOOKUP(capturaFlota2019[[#This Row],[Latitud]],'DATOS TABLA FLOTA'!$Q$2:$Q$21,'DATOS TABLA FLOTA'!$R$2:$R$21)</f>
        <v>-6503362</v>
      </c>
      <c r="J379" s="2" t="s">
        <v>3101</v>
      </c>
      <c r="K379" t="str">
        <f>VLOOKUP(capturaFlota2019[[#This Row],[Especie]],'DATOS TABLA FLOTA'!$K$1:$M$113,2,FALSE)</f>
        <v>Crustáceos</v>
      </c>
      <c r="L379" t="str">
        <f>_xlfn.XLOOKUP(capturaFlota2019[[#This Row],[Especie]],'DATOS TABLA FLOTA'!$K$1:$K$113,'DATOS TABLA FLOTA'!$M$1:$M$113)</f>
        <v>Langostino</v>
      </c>
      <c r="M379" s="3">
        <v>96</v>
      </c>
      <c r="N379" s="4">
        <f>VLOOKUP(capturaFlota2019[[#This Row],[Especie]],'DATOS TABLA FLOTA'!$A$1:$B$80,2,FALSE)</f>
        <v>3000</v>
      </c>
      <c r="O379" s="4">
        <f>VLOOKUP(capturaFlota2019[[#This Row],[Especie]],'DATOS TABLA FLOTA'!$A$1:$C$80,3,FALSE)</f>
        <v>48000</v>
      </c>
      <c r="Q379"/>
    </row>
    <row r="380" spans="1:17" x14ac:dyDescent="0.35">
      <c r="A380" s="5">
        <v>43739</v>
      </c>
      <c r="B380" s="2" t="s">
        <v>3059</v>
      </c>
      <c r="C380" s="2" t="s">
        <v>3068</v>
      </c>
      <c r="D380" s="2" t="s">
        <v>3043</v>
      </c>
      <c r="E3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80" t="str">
        <f>_xlfn.XLOOKUP(capturaFlota2019[[#This Row],[Puerto]],'DATOS TABLA FLOTA'!$H$1:$H$21,'DATOS TABLA FLOTA'!$I$1:$I$21)</f>
        <v>General Pueyrredon</v>
      </c>
      <c r="G380" s="3">
        <f>_xlfn.XLOOKUP(capturaFlota2019[[#This Row],[Departamento]],'DATOS TABLA FLOTA'!$O$2:$O$21,'DATOS TABLA FLOTA'!$P$2:$P$21)</f>
        <v>6357</v>
      </c>
      <c r="H380" s="1">
        <v>-3804915</v>
      </c>
      <c r="I380" s="1">
        <f>_xlfn.XLOOKUP(capturaFlota2019[[#This Row],[Latitud]],'DATOS TABLA FLOTA'!$Q$2:$Q$21,'DATOS TABLA FLOTA'!$R$2:$R$21)</f>
        <v>-57536848</v>
      </c>
      <c r="J380" s="2" t="s">
        <v>3085</v>
      </c>
      <c r="K380" t="str">
        <f>VLOOKUP(capturaFlota2019[[#This Row],[Especie]],'DATOS TABLA FLOTA'!$K$1:$M$113,2,FALSE)</f>
        <v>Peces</v>
      </c>
      <c r="L380" t="str">
        <f>_xlfn.XLOOKUP(capturaFlota2019[[#This Row],[Especie]],'DATOS TABLA FLOTA'!$K$1:$K$113,'DATOS TABLA FLOTA'!$M$1:$M$113)</f>
        <v>otras especies</v>
      </c>
      <c r="M380" s="3">
        <v>96</v>
      </c>
      <c r="N380" s="4">
        <f>VLOOKUP(capturaFlota2019[[#This Row],[Especie]],'DATOS TABLA FLOTA'!$A$1:$B$80,2,FALSE)</f>
        <v>1900</v>
      </c>
      <c r="O380" s="4">
        <f>VLOOKUP(capturaFlota2019[[#This Row],[Especie]],'DATOS TABLA FLOTA'!$A$1:$C$80,3,FALSE)</f>
        <v>30400</v>
      </c>
      <c r="Q380"/>
    </row>
    <row r="381" spans="1:17" x14ac:dyDescent="0.35">
      <c r="A381" s="5">
        <v>43739</v>
      </c>
      <c r="B381" s="2" t="s">
        <v>3059</v>
      </c>
      <c r="C381" s="2" t="s">
        <v>3068</v>
      </c>
      <c r="D381" s="2" t="s">
        <v>3043</v>
      </c>
      <c r="E3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81" t="str">
        <f>_xlfn.XLOOKUP(capturaFlota2019[[#This Row],[Puerto]],'DATOS TABLA FLOTA'!$H$1:$H$21,'DATOS TABLA FLOTA'!$I$1:$I$21)</f>
        <v>General Pueyrredon</v>
      </c>
      <c r="G381" s="3">
        <f>_xlfn.XLOOKUP(capturaFlota2019[[#This Row],[Departamento]],'DATOS TABLA FLOTA'!$O$2:$O$21,'DATOS TABLA FLOTA'!$P$2:$P$21)</f>
        <v>6357</v>
      </c>
      <c r="H381" s="1">
        <v>-3804915</v>
      </c>
      <c r="I381" s="1">
        <f>_xlfn.XLOOKUP(capturaFlota2019[[#This Row],[Latitud]],'DATOS TABLA FLOTA'!$Q$2:$Q$21,'DATOS TABLA FLOTA'!$R$2:$R$21)</f>
        <v>-57536848</v>
      </c>
      <c r="J381" s="2" t="s">
        <v>3087</v>
      </c>
      <c r="K381" t="str">
        <f>VLOOKUP(capturaFlota2019[[#This Row],[Especie]],'DATOS TABLA FLOTA'!$K$1:$M$113,2,FALSE)</f>
        <v>Peces</v>
      </c>
      <c r="L381" t="str">
        <f>_xlfn.XLOOKUP(capturaFlota2019[[#This Row],[Especie]],'DATOS TABLA FLOTA'!$K$1:$K$113,'DATOS TABLA FLOTA'!$M$1:$M$113)</f>
        <v>otras especies</v>
      </c>
      <c r="M381" s="3">
        <v>96</v>
      </c>
      <c r="N381" s="4">
        <f>VLOOKUP(capturaFlota2019[[#This Row],[Especie]],'DATOS TABLA FLOTA'!$A$1:$B$80,2,FALSE)</f>
        <v>2500</v>
      </c>
      <c r="O381" s="4">
        <f>VLOOKUP(capturaFlota2019[[#This Row],[Especie]],'DATOS TABLA FLOTA'!$A$1:$C$80,3,FALSE)</f>
        <v>40000</v>
      </c>
      <c r="Q381"/>
    </row>
    <row r="382" spans="1:17" x14ac:dyDescent="0.35">
      <c r="A382" s="5">
        <v>43556</v>
      </c>
      <c r="B382" s="2" t="s">
        <v>3053</v>
      </c>
      <c r="C382" s="2" t="s">
        <v>3061</v>
      </c>
      <c r="D382" s="2" t="s">
        <v>3062</v>
      </c>
      <c r="E3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82" t="str">
        <f>_xlfn.XLOOKUP(capturaFlota2019[[#This Row],[Puerto]],'DATOS TABLA FLOTA'!$H$1:$H$21,'DATOS TABLA FLOTA'!$I$1:$I$21)</f>
        <v>Escalante</v>
      </c>
      <c r="G382" s="3">
        <f>_xlfn.XLOOKUP(capturaFlota2019[[#This Row],[Departamento]],'DATOS TABLA FLOTA'!$O$2:$O$21,'DATOS TABLA FLOTA'!$P$2:$P$21)</f>
        <v>26021</v>
      </c>
      <c r="H382" s="1">
        <v>-45862528</v>
      </c>
      <c r="I382" s="1">
        <f>_xlfn.XLOOKUP(capturaFlota2019[[#This Row],[Latitud]],'DATOS TABLA FLOTA'!$Q$2:$Q$21,'DATOS TABLA FLOTA'!$R$2:$R$21)</f>
        <v>-6746664</v>
      </c>
      <c r="J382" s="2" t="s">
        <v>3055</v>
      </c>
      <c r="K382" t="str">
        <f>VLOOKUP(capturaFlota2019[[#This Row],[Especie]],'DATOS TABLA FLOTA'!$K$1:$M$113,2,FALSE)</f>
        <v>Peces</v>
      </c>
      <c r="L382" t="str">
        <f>_xlfn.XLOOKUP(capturaFlota2019[[#This Row],[Especie]],'DATOS TABLA FLOTA'!$K$1:$K$113,'DATOS TABLA FLOTA'!$M$1:$M$113)</f>
        <v>Merluza hubbsi S41</v>
      </c>
      <c r="M382" s="3">
        <v>97</v>
      </c>
      <c r="N382" s="4">
        <f>VLOOKUP(capturaFlota2019[[#This Row],[Especie]],'DATOS TABLA FLOTA'!$A$1:$B$80,2,FALSE)</f>
        <v>2300</v>
      </c>
      <c r="O382" s="4">
        <f>VLOOKUP(capturaFlota2019[[#This Row],[Especie]],'DATOS TABLA FLOTA'!$A$1:$C$80,3,FALSE)</f>
        <v>36800</v>
      </c>
      <c r="Q382"/>
    </row>
    <row r="383" spans="1:17" x14ac:dyDescent="0.35">
      <c r="A383" s="5">
        <v>43739</v>
      </c>
      <c r="B383" s="2" t="s">
        <v>3053</v>
      </c>
      <c r="C383" s="2" t="s">
        <v>3127</v>
      </c>
      <c r="D383" s="2" t="s">
        <v>3124</v>
      </c>
      <c r="E3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83" t="str">
        <f>_xlfn.XLOOKUP(capturaFlota2019[[#This Row],[Puerto]],'DATOS TABLA FLOTA'!$H$1:$H$21,'DATOS TABLA FLOTA'!$I$1:$I$21)</f>
        <v>San Antonio</v>
      </c>
      <c r="G383" s="3">
        <f>_xlfn.XLOOKUP(capturaFlota2019[[#This Row],[Departamento]],'DATOS TABLA FLOTA'!$O$2:$O$21,'DATOS TABLA FLOTA'!$P$2:$P$21)</f>
        <v>62077</v>
      </c>
      <c r="H383" s="1">
        <v>-40725698</v>
      </c>
      <c r="I383" s="1">
        <f>_xlfn.XLOOKUP(capturaFlota2019[[#This Row],[Latitud]],'DATOS TABLA FLOTA'!$Q$2:$Q$21,'DATOS TABLA FLOTA'!$R$2:$R$21)</f>
        <v>-64934194</v>
      </c>
      <c r="J383" s="2" t="s">
        <v>3055</v>
      </c>
      <c r="K383" t="str">
        <f>VLOOKUP(capturaFlota2019[[#This Row],[Especie]],'DATOS TABLA FLOTA'!$K$1:$M$113,2,FALSE)</f>
        <v>Peces</v>
      </c>
      <c r="L383" t="str">
        <f>_xlfn.XLOOKUP(capturaFlota2019[[#This Row],[Especie]],'DATOS TABLA FLOTA'!$K$1:$K$113,'DATOS TABLA FLOTA'!$M$1:$M$113)</f>
        <v>Merluza hubbsi S41</v>
      </c>
      <c r="M383" s="3">
        <v>97</v>
      </c>
      <c r="N383" s="4">
        <f>VLOOKUP(capturaFlota2019[[#This Row],[Especie]],'DATOS TABLA FLOTA'!$A$1:$B$80,2,FALSE)</f>
        <v>2300</v>
      </c>
      <c r="O383" s="4">
        <f>VLOOKUP(capturaFlota2019[[#This Row],[Especie]],'DATOS TABLA FLOTA'!$A$1:$C$80,3,FALSE)</f>
        <v>36800</v>
      </c>
      <c r="Q383"/>
    </row>
    <row r="384" spans="1:17" x14ac:dyDescent="0.35">
      <c r="A384" s="5">
        <v>43556</v>
      </c>
      <c r="B384" s="2" t="s">
        <v>3059</v>
      </c>
      <c r="C384" s="2" t="s">
        <v>3068</v>
      </c>
      <c r="D384" s="2" t="s">
        <v>3043</v>
      </c>
      <c r="E3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84" t="str">
        <f>_xlfn.XLOOKUP(capturaFlota2019[[#This Row],[Puerto]],'DATOS TABLA FLOTA'!$H$1:$H$21,'DATOS TABLA FLOTA'!$I$1:$I$21)</f>
        <v>General Pueyrredon</v>
      </c>
      <c r="G384" s="3">
        <f>_xlfn.XLOOKUP(capturaFlota2019[[#This Row],[Departamento]],'DATOS TABLA FLOTA'!$O$2:$O$21,'DATOS TABLA FLOTA'!$P$2:$P$21)</f>
        <v>6357</v>
      </c>
      <c r="H384" s="1">
        <v>-3804915</v>
      </c>
      <c r="I384" s="1">
        <f>_xlfn.XLOOKUP(capturaFlota2019[[#This Row],[Latitud]],'DATOS TABLA FLOTA'!$Q$2:$Q$21,'DATOS TABLA FLOTA'!$R$2:$R$21)</f>
        <v>-57536848</v>
      </c>
      <c r="J384" s="2" t="s">
        <v>3057</v>
      </c>
      <c r="K384" t="str">
        <f>VLOOKUP(capturaFlota2019[[#This Row],[Especie]],'DATOS TABLA FLOTA'!$K$1:$M$113,2,FALSE)</f>
        <v>Peces</v>
      </c>
      <c r="L384" t="str">
        <f>_xlfn.XLOOKUP(capturaFlota2019[[#This Row],[Especie]],'DATOS TABLA FLOTA'!$K$1:$K$113,'DATOS TABLA FLOTA'!$M$1:$M$113)</f>
        <v>Rayas (sin V. Cost)</v>
      </c>
      <c r="M384" s="3">
        <v>99</v>
      </c>
      <c r="N384" s="4">
        <f>VLOOKUP(capturaFlota2019[[#This Row],[Especie]],'DATOS TABLA FLOTA'!$A$1:$B$80,2,FALSE)</f>
        <v>3900</v>
      </c>
      <c r="O384" s="4">
        <f>VLOOKUP(capturaFlota2019[[#This Row],[Especie]],'DATOS TABLA FLOTA'!$A$1:$C$80,3,FALSE)</f>
        <v>62400</v>
      </c>
      <c r="Q384"/>
    </row>
    <row r="385" spans="1:17" x14ac:dyDescent="0.35">
      <c r="A385" s="5">
        <v>43678</v>
      </c>
      <c r="B385" s="2" t="s">
        <v>3147</v>
      </c>
      <c r="C385" s="2" t="s">
        <v>3061</v>
      </c>
      <c r="D385" s="2" t="s">
        <v>3062</v>
      </c>
      <c r="E3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85" t="str">
        <f>_xlfn.XLOOKUP(capturaFlota2019[[#This Row],[Puerto]],'DATOS TABLA FLOTA'!$H$1:$H$21,'DATOS TABLA FLOTA'!$I$1:$I$21)</f>
        <v>Escalante</v>
      </c>
      <c r="G385" s="3">
        <f>_xlfn.XLOOKUP(capturaFlota2019[[#This Row],[Departamento]],'DATOS TABLA FLOTA'!$O$2:$O$21,'DATOS TABLA FLOTA'!$P$2:$P$21)</f>
        <v>26021</v>
      </c>
      <c r="H385" s="1">
        <v>-45862528</v>
      </c>
      <c r="I385" s="1">
        <f>_xlfn.XLOOKUP(capturaFlota2019[[#This Row],[Latitud]],'DATOS TABLA FLOTA'!$Q$2:$Q$21,'DATOS TABLA FLOTA'!$R$2:$R$21)</f>
        <v>-6746664</v>
      </c>
      <c r="J385" s="2" t="s">
        <v>3055</v>
      </c>
      <c r="K385" t="str">
        <f>VLOOKUP(capturaFlota2019[[#This Row],[Especie]],'DATOS TABLA FLOTA'!$K$1:$M$113,2,FALSE)</f>
        <v>Peces</v>
      </c>
      <c r="L385" t="str">
        <f>_xlfn.XLOOKUP(capturaFlota2019[[#This Row],[Especie]],'DATOS TABLA FLOTA'!$K$1:$K$113,'DATOS TABLA FLOTA'!$M$1:$M$113)</f>
        <v>Merluza hubbsi S41</v>
      </c>
      <c r="M385" s="3">
        <v>99</v>
      </c>
      <c r="N385" s="4">
        <f>VLOOKUP(capturaFlota2019[[#This Row],[Especie]],'DATOS TABLA FLOTA'!$A$1:$B$80,2,FALSE)</f>
        <v>2300</v>
      </c>
      <c r="O385" s="4">
        <f>VLOOKUP(capturaFlota2019[[#This Row],[Especie]],'DATOS TABLA FLOTA'!$A$1:$C$80,3,FALSE)</f>
        <v>36800</v>
      </c>
      <c r="Q385"/>
    </row>
    <row r="386" spans="1:17" x14ac:dyDescent="0.35">
      <c r="A386" s="5">
        <v>43739</v>
      </c>
      <c r="B386" s="2" t="s">
        <v>3059</v>
      </c>
      <c r="C386" s="2" t="s">
        <v>3068</v>
      </c>
      <c r="D386" s="2" t="s">
        <v>3043</v>
      </c>
      <c r="E3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86" t="str">
        <f>_xlfn.XLOOKUP(capturaFlota2019[[#This Row],[Puerto]],'DATOS TABLA FLOTA'!$H$1:$H$21,'DATOS TABLA FLOTA'!$I$1:$I$21)</f>
        <v>General Pueyrredon</v>
      </c>
      <c r="G386" s="3">
        <f>_xlfn.XLOOKUP(capturaFlota2019[[#This Row],[Departamento]],'DATOS TABLA FLOTA'!$O$2:$O$21,'DATOS TABLA FLOTA'!$P$2:$P$21)</f>
        <v>6357</v>
      </c>
      <c r="H386" s="1">
        <v>-3804915</v>
      </c>
      <c r="I386" s="1">
        <f>_xlfn.XLOOKUP(capturaFlota2019[[#This Row],[Latitud]],'DATOS TABLA FLOTA'!$Q$2:$Q$21,'DATOS TABLA FLOTA'!$R$2:$R$21)</f>
        <v>-57536848</v>
      </c>
      <c r="J386" s="2" t="s">
        <v>3052</v>
      </c>
      <c r="K386" t="str">
        <f>VLOOKUP(capturaFlota2019[[#This Row],[Especie]],'DATOS TABLA FLOTA'!$K$1:$M$113,2,FALSE)</f>
        <v>Moluscos</v>
      </c>
      <c r="L386" t="str">
        <f>_xlfn.XLOOKUP(capturaFlota2019[[#This Row],[Especie]],'DATOS TABLA FLOTA'!$K$1:$K$113,'DATOS TABLA FLOTA'!$M$1:$M$113)</f>
        <v>Calamar Illex</v>
      </c>
      <c r="M386" s="3">
        <v>99</v>
      </c>
      <c r="N386" s="4">
        <f>VLOOKUP(capturaFlota2019[[#This Row],[Especie]],'DATOS TABLA FLOTA'!$A$1:$B$80,2,FALSE)</f>
        <v>3299</v>
      </c>
      <c r="O386" s="4">
        <f>VLOOKUP(capturaFlota2019[[#This Row],[Especie]],'DATOS TABLA FLOTA'!$A$1:$C$80,3,FALSE)</f>
        <v>52784</v>
      </c>
      <c r="Q386"/>
    </row>
    <row r="387" spans="1:17" x14ac:dyDescent="0.35">
      <c r="A387" s="5">
        <v>43466</v>
      </c>
      <c r="B387" s="2" t="s">
        <v>3041</v>
      </c>
      <c r="C387" s="2" t="s">
        <v>3120</v>
      </c>
      <c r="D387" s="2" t="s">
        <v>3062</v>
      </c>
      <c r="E3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87" t="str">
        <f>_xlfn.XLOOKUP(capturaFlota2019[[#This Row],[Puerto]],'DATOS TABLA FLOTA'!$H$1:$H$21,'DATOS TABLA FLOTA'!$I$1:$I$21)</f>
        <v>Rawson</v>
      </c>
      <c r="G387" s="3">
        <f>_xlfn.XLOOKUP(capturaFlota2019[[#This Row],[Departamento]],'DATOS TABLA FLOTA'!$O$2:$O$21,'DATOS TABLA FLOTA'!$P$2:$P$21)</f>
        <v>26077</v>
      </c>
      <c r="H387" s="1">
        <v>-43336741</v>
      </c>
      <c r="I387" s="1">
        <f>_xlfn.XLOOKUP(capturaFlota2019[[#This Row],[Latitud]],'DATOS TABLA FLOTA'!$Q$2:$Q$21,'DATOS TABLA FLOTA'!$R$2:$R$21)</f>
        <v>-65061964</v>
      </c>
      <c r="J387" s="2" t="s">
        <v>3106</v>
      </c>
      <c r="K387" t="str">
        <f>VLOOKUP(capturaFlota2019[[#This Row],[Especie]],'DATOS TABLA FLOTA'!$K$1:$M$113,2,FALSE)</f>
        <v>Peces</v>
      </c>
      <c r="L387" t="str">
        <f>_xlfn.XLOOKUP(capturaFlota2019[[#This Row],[Especie]],'DATOS TABLA FLOTA'!$K$1:$K$113,'DATOS TABLA FLOTA'!$M$1:$M$113)</f>
        <v>otras especies</v>
      </c>
      <c r="M387" s="3">
        <v>100</v>
      </c>
      <c r="N387" s="4">
        <f>VLOOKUP(capturaFlota2019[[#This Row],[Especie]],'DATOS TABLA FLOTA'!$A$1:$B$80,2,FALSE)</f>
        <v>3500</v>
      </c>
      <c r="O387" s="4">
        <f>VLOOKUP(capturaFlota2019[[#This Row],[Especie]],'DATOS TABLA FLOTA'!$A$1:$C$80,3,FALSE)</f>
        <v>56000</v>
      </c>
      <c r="Q387"/>
    </row>
    <row r="388" spans="1:17" x14ac:dyDescent="0.35">
      <c r="A388" s="5">
        <v>43497</v>
      </c>
      <c r="B388" s="2" t="s">
        <v>3041</v>
      </c>
      <c r="C388" s="2" t="s">
        <v>3068</v>
      </c>
      <c r="D388" s="2" t="s">
        <v>3043</v>
      </c>
      <c r="E3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88" t="str">
        <f>_xlfn.XLOOKUP(capturaFlota2019[[#This Row],[Puerto]],'DATOS TABLA FLOTA'!$H$1:$H$21,'DATOS TABLA FLOTA'!$I$1:$I$21)</f>
        <v>General Pueyrredon</v>
      </c>
      <c r="G388" s="3">
        <f>_xlfn.XLOOKUP(capturaFlota2019[[#This Row],[Departamento]],'DATOS TABLA FLOTA'!$O$2:$O$21,'DATOS TABLA FLOTA'!$P$2:$P$21)</f>
        <v>6357</v>
      </c>
      <c r="H388" s="1">
        <v>-3804915</v>
      </c>
      <c r="I388" s="1">
        <f>_xlfn.XLOOKUP(capturaFlota2019[[#This Row],[Latitud]],'DATOS TABLA FLOTA'!$Q$2:$Q$21,'DATOS TABLA FLOTA'!$R$2:$R$21)</f>
        <v>-57536848</v>
      </c>
      <c r="J388" s="2" t="s">
        <v>3110</v>
      </c>
      <c r="K388" t="str">
        <f>VLOOKUP(capturaFlota2019[[#This Row],[Especie]],'DATOS TABLA FLOTA'!$K$1:$M$113,2,FALSE)</f>
        <v>Peces</v>
      </c>
      <c r="L388" t="str">
        <f>_xlfn.XLOOKUP(capturaFlota2019[[#This Row],[Especie]],'DATOS TABLA FLOTA'!$K$1:$K$113,'DATOS TABLA FLOTA'!$M$1:$M$113)</f>
        <v>otras especies</v>
      </c>
      <c r="M388" s="3">
        <v>100</v>
      </c>
      <c r="N388" s="4">
        <f>VLOOKUP(capturaFlota2019[[#This Row],[Especie]],'DATOS TABLA FLOTA'!$A$1:$B$80,2,FALSE)</f>
        <v>3200</v>
      </c>
      <c r="O388" s="4">
        <f>VLOOKUP(capturaFlota2019[[#This Row],[Especie]],'DATOS TABLA FLOTA'!$A$1:$C$80,3,FALSE)</f>
        <v>51200</v>
      </c>
      <c r="Q388"/>
    </row>
    <row r="389" spans="1:17" x14ac:dyDescent="0.35">
      <c r="A389" s="5">
        <v>43497</v>
      </c>
      <c r="B389" s="2" t="s">
        <v>3053</v>
      </c>
      <c r="C389" s="2" t="s">
        <v>3123</v>
      </c>
      <c r="D389" s="2" t="s">
        <v>3124</v>
      </c>
      <c r="E3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89" t="str">
        <f>_xlfn.XLOOKUP(capturaFlota2019[[#This Row],[Puerto]],'DATOS TABLA FLOTA'!$H$1:$H$21,'DATOS TABLA FLOTA'!$I$1:$I$21)</f>
        <v>San Antonio</v>
      </c>
      <c r="G389" s="3">
        <f>_xlfn.XLOOKUP(capturaFlota2019[[#This Row],[Departamento]],'DATOS TABLA FLOTA'!$O$2:$O$21,'DATOS TABLA FLOTA'!$P$2:$P$21)</f>
        <v>62077</v>
      </c>
      <c r="H389" s="1">
        <v>-4079875</v>
      </c>
      <c r="I389" s="1">
        <f>_xlfn.XLOOKUP(capturaFlota2019[[#This Row],[Latitud]],'DATOS TABLA FLOTA'!$Q$2:$Q$21,'DATOS TABLA FLOTA'!$R$2:$R$21)</f>
        <v>-64883536</v>
      </c>
      <c r="J389" s="2" t="s">
        <v>3094</v>
      </c>
      <c r="K389" t="str">
        <f>VLOOKUP(capturaFlota2019[[#This Row],[Especie]],'DATOS TABLA FLOTA'!$K$1:$M$113,2,FALSE)</f>
        <v>Peces</v>
      </c>
      <c r="L389" t="str">
        <f>_xlfn.XLOOKUP(capturaFlota2019[[#This Row],[Especie]],'DATOS TABLA FLOTA'!$K$1:$K$113,'DATOS TABLA FLOTA'!$M$1:$M$113)</f>
        <v>otras especies</v>
      </c>
      <c r="M389" s="3">
        <v>100</v>
      </c>
      <c r="N389" s="4">
        <f>VLOOKUP(capturaFlota2019[[#This Row],[Especie]],'DATOS TABLA FLOTA'!$A$1:$B$80,2,FALSE)</f>
        <v>2180</v>
      </c>
      <c r="O389" s="4">
        <f>VLOOKUP(capturaFlota2019[[#This Row],[Especie]],'DATOS TABLA FLOTA'!$A$1:$C$80,3,FALSE)</f>
        <v>34880</v>
      </c>
      <c r="Q389"/>
    </row>
    <row r="390" spans="1:17" x14ac:dyDescent="0.35">
      <c r="A390" s="5">
        <v>43525</v>
      </c>
      <c r="B390" s="2" t="s">
        <v>3053</v>
      </c>
      <c r="C390" s="2" t="s">
        <v>3123</v>
      </c>
      <c r="D390" s="2" t="s">
        <v>3124</v>
      </c>
      <c r="E3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90" t="str">
        <f>_xlfn.XLOOKUP(capturaFlota2019[[#This Row],[Puerto]],'DATOS TABLA FLOTA'!$H$1:$H$21,'DATOS TABLA FLOTA'!$I$1:$I$21)</f>
        <v>San Antonio</v>
      </c>
      <c r="G390" s="3">
        <f>_xlfn.XLOOKUP(capturaFlota2019[[#This Row],[Departamento]],'DATOS TABLA FLOTA'!$O$2:$O$21,'DATOS TABLA FLOTA'!$P$2:$P$21)</f>
        <v>62077</v>
      </c>
      <c r="H390" s="1">
        <v>-4079875</v>
      </c>
      <c r="I390" s="1">
        <f>_xlfn.XLOOKUP(capturaFlota2019[[#This Row],[Latitud]],'DATOS TABLA FLOTA'!$Q$2:$Q$21,'DATOS TABLA FLOTA'!$R$2:$R$21)</f>
        <v>-64883536</v>
      </c>
      <c r="J390" s="2" t="s">
        <v>3114</v>
      </c>
      <c r="K390" t="str">
        <f>VLOOKUP(capturaFlota2019[[#This Row],[Especie]],'DATOS TABLA FLOTA'!$K$1:$M$113,2,FALSE)</f>
        <v>Peces</v>
      </c>
      <c r="L390" t="str">
        <f>_xlfn.XLOOKUP(capturaFlota2019[[#This Row],[Especie]],'DATOS TABLA FLOTA'!$K$1:$K$113,'DATOS TABLA FLOTA'!$M$1:$M$113)</f>
        <v>otras especies</v>
      </c>
      <c r="M390" s="3">
        <v>100</v>
      </c>
      <c r="N390" s="4">
        <f>VLOOKUP(capturaFlota2019[[#This Row],[Especie]],'DATOS TABLA FLOTA'!$A$1:$B$80,2,FALSE)</f>
        <v>1500</v>
      </c>
      <c r="O390" s="4">
        <f>VLOOKUP(capturaFlota2019[[#This Row],[Especie]],'DATOS TABLA FLOTA'!$A$1:$C$80,3,FALSE)</f>
        <v>24000</v>
      </c>
      <c r="Q390"/>
    </row>
    <row r="391" spans="1:17" x14ac:dyDescent="0.35">
      <c r="A391" s="5">
        <v>43525</v>
      </c>
      <c r="B391" s="2" t="s">
        <v>3053</v>
      </c>
      <c r="C391" s="2" t="s">
        <v>3127</v>
      </c>
      <c r="D391" s="2" t="s">
        <v>3124</v>
      </c>
      <c r="E3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91" t="str">
        <f>_xlfn.XLOOKUP(capturaFlota2019[[#This Row],[Puerto]],'DATOS TABLA FLOTA'!$H$1:$H$21,'DATOS TABLA FLOTA'!$I$1:$I$21)</f>
        <v>San Antonio</v>
      </c>
      <c r="G391" s="3">
        <f>_xlfn.XLOOKUP(capturaFlota2019[[#This Row],[Departamento]],'DATOS TABLA FLOTA'!$O$2:$O$21,'DATOS TABLA FLOTA'!$P$2:$P$21)</f>
        <v>62077</v>
      </c>
      <c r="H391" s="1">
        <v>-40725698</v>
      </c>
      <c r="I391" s="1">
        <f>_xlfn.XLOOKUP(capturaFlota2019[[#This Row],[Latitud]],'DATOS TABLA FLOTA'!$Q$2:$Q$21,'DATOS TABLA FLOTA'!$R$2:$R$21)</f>
        <v>-64934194</v>
      </c>
      <c r="J391" s="2" t="s">
        <v>3145</v>
      </c>
      <c r="K391" t="str">
        <f>VLOOKUP(capturaFlota2019[[#This Row],[Especie]],'DATOS TABLA FLOTA'!$K$1:$M$113,2,FALSE)</f>
        <v>Peces</v>
      </c>
      <c r="L391" t="str">
        <f>_xlfn.XLOOKUP(capturaFlota2019[[#This Row],[Especie]],'DATOS TABLA FLOTA'!$K$1:$K$113,'DATOS TABLA FLOTA'!$M$1:$M$113)</f>
        <v>Variado costero</v>
      </c>
      <c r="M391" s="3">
        <v>100</v>
      </c>
      <c r="N391" s="4">
        <f>VLOOKUP(capturaFlota2019[[#This Row],[Especie]],'DATOS TABLA FLOTA'!$A$1:$B$80,2,FALSE)</f>
        <v>3190</v>
      </c>
      <c r="O391" s="4">
        <f>VLOOKUP(capturaFlota2019[[#This Row],[Especie]],'DATOS TABLA FLOTA'!$A$1:$C$80,3,FALSE)</f>
        <v>51040</v>
      </c>
      <c r="Q391"/>
    </row>
    <row r="392" spans="1:17" x14ac:dyDescent="0.35">
      <c r="A392" s="5">
        <v>43586</v>
      </c>
      <c r="B392" s="2" t="s">
        <v>3067</v>
      </c>
      <c r="C392" s="2" t="s">
        <v>3068</v>
      </c>
      <c r="D392" s="2" t="s">
        <v>3043</v>
      </c>
      <c r="E3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2" t="str">
        <f>_xlfn.XLOOKUP(capturaFlota2019[[#This Row],[Puerto]],'DATOS TABLA FLOTA'!$H$1:$H$21,'DATOS TABLA FLOTA'!$I$1:$I$21)</f>
        <v>General Pueyrredon</v>
      </c>
      <c r="G392" s="3">
        <f>_xlfn.XLOOKUP(capturaFlota2019[[#This Row],[Departamento]],'DATOS TABLA FLOTA'!$O$2:$O$21,'DATOS TABLA FLOTA'!$P$2:$P$21)</f>
        <v>6357</v>
      </c>
      <c r="H392" s="1">
        <v>-3804915</v>
      </c>
      <c r="I392" s="1">
        <f>_xlfn.XLOOKUP(capturaFlota2019[[#This Row],[Latitud]],'DATOS TABLA FLOTA'!$Q$2:$Q$21,'DATOS TABLA FLOTA'!$R$2:$R$21)</f>
        <v>-57536848</v>
      </c>
      <c r="J392" s="2" t="s">
        <v>3139</v>
      </c>
      <c r="K392" t="str">
        <f>VLOOKUP(capturaFlota2019[[#This Row],[Especie]],'DATOS TABLA FLOTA'!$K$1:$M$113,2,FALSE)</f>
        <v>Peces</v>
      </c>
      <c r="L392" t="str">
        <f>_xlfn.XLOOKUP(capturaFlota2019[[#This Row],[Especie]],'DATOS TABLA FLOTA'!$K$1:$K$113,'DATOS TABLA FLOTA'!$M$1:$M$113)</f>
        <v>otras especies</v>
      </c>
      <c r="M392" s="3">
        <v>100</v>
      </c>
      <c r="N392" s="4">
        <f>VLOOKUP(capturaFlota2019[[#This Row],[Especie]],'DATOS TABLA FLOTA'!$A$1:$B$80,2,FALSE)</f>
        <v>3000</v>
      </c>
      <c r="O392" s="4">
        <f>VLOOKUP(capturaFlota2019[[#This Row],[Especie]],'DATOS TABLA FLOTA'!$A$1:$C$80,3,FALSE)</f>
        <v>48000</v>
      </c>
      <c r="Q392"/>
    </row>
    <row r="393" spans="1:17" x14ac:dyDescent="0.35">
      <c r="A393" s="5">
        <v>43586</v>
      </c>
      <c r="B393" s="2" t="s">
        <v>3041</v>
      </c>
      <c r="C393" s="2" t="s">
        <v>3111</v>
      </c>
      <c r="D393" s="2" t="s">
        <v>3043</v>
      </c>
      <c r="E3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3" t="str">
        <f>_xlfn.XLOOKUP(capturaFlota2019[[#This Row],[Puerto]],'DATOS TABLA FLOTA'!$H$1:$H$21,'DATOS TABLA FLOTA'!$I$1:$I$21)</f>
        <v>sin especificar</v>
      </c>
      <c r="G393" s="3">
        <f>_xlfn.XLOOKUP(capturaFlota2019[[#This Row],[Departamento]],'DATOS TABLA FLOTA'!$O$2:$O$21,'DATOS TABLA FLOTA'!$P$2:$P$21)</f>
        <v>6999</v>
      </c>
      <c r="I393" s="1">
        <f>_xlfn.XLOOKUP(capturaFlota2019[[#This Row],[Latitud]],'DATOS TABLA FLOTA'!$Q$2:$Q$21,'DATOS TABLA FLOTA'!$R$2:$R$21)</f>
        <v>0</v>
      </c>
      <c r="J393" s="2" t="s">
        <v>3088</v>
      </c>
      <c r="K393" t="str">
        <f>VLOOKUP(capturaFlota2019[[#This Row],[Especie]],'DATOS TABLA FLOTA'!$K$1:$M$113,2,FALSE)</f>
        <v>Peces</v>
      </c>
      <c r="L393" t="str">
        <f>_xlfn.XLOOKUP(capturaFlota2019[[#This Row],[Especie]],'DATOS TABLA FLOTA'!$K$1:$K$113,'DATOS TABLA FLOTA'!$M$1:$M$113)</f>
        <v>Variado costero</v>
      </c>
      <c r="M393" s="3">
        <v>100</v>
      </c>
      <c r="N393" s="4">
        <f>VLOOKUP(capturaFlota2019[[#This Row],[Especie]],'DATOS TABLA FLOTA'!$A$1:$B$80,2,FALSE)</f>
        <v>2500</v>
      </c>
      <c r="O393" s="4">
        <f>VLOOKUP(capturaFlota2019[[#This Row],[Especie]],'DATOS TABLA FLOTA'!$A$1:$C$80,3,FALSE)</f>
        <v>40000</v>
      </c>
      <c r="Q393"/>
    </row>
    <row r="394" spans="1:17" x14ac:dyDescent="0.35">
      <c r="A394" s="5">
        <v>43617</v>
      </c>
      <c r="B394" s="2" t="s">
        <v>3041</v>
      </c>
      <c r="C394" s="2" t="s">
        <v>3150</v>
      </c>
      <c r="D394" s="2" t="s">
        <v>3043</v>
      </c>
      <c r="E3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4" t="str">
        <f>_xlfn.XLOOKUP(capturaFlota2019[[#This Row],[Puerto]],'DATOS TABLA FLOTA'!$H$1:$H$21,'DATOS TABLA FLOTA'!$I$1:$I$21)</f>
        <v>General Lavalle</v>
      </c>
      <c r="G394" s="3">
        <f>_xlfn.XLOOKUP(capturaFlota2019[[#This Row],[Departamento]],'DATOS TABLA FLOTA'!$O$2:$O$21,'DATOS TABLA FLOTA'!$P$2:$P$21)</f>
        <v>6336</v>
      </c>
      <c r="H394" s="1">
        <v>-36398453</v>
      </c>
      <c r="I394" s="1">
        <f>_xlfn.XLOOKUP(capturaFlota2019[[#This Row],[Latitud]],'DATOS TABLA FLOTA'!$Q$2:$Q$21,'DATOS TABLA FLOTA'!$R$2:$R$21)</f>
        <v>-56946467</v>
      </c>
      <c r="J394" s="2" t="s">
        <v>3057</v>
      </c>
      <c r="K394" t="str">
        <f>VLOOKUP(capturaFlota2019[[#This Row],[Especie]],'DATOS TABLA FLOTA'!$K$1:$M$113,2,FALSE)</f>
        <v>Peces</v>
      </c>
      <c r="L394" t="str">
        <f>_xlfn.XLOOKUP(capturaFlota2019[[#This Row],[Especie]],'DATOS TABLA FLOTA'!$K$1:$K$113,'DATOS TABLA FLOTA'!$M$1:$M$113)</f>
        <v>Rayas (sin V. Cost)</v>
      </c>
      <c r="M394" s="3">
        <v>100</v>
      </c>
      <c r="N394" s="4">
        <f>VLOOKUP(capturaFlota2019[[#This Row],[Especie]],'DATOS TABLA FLOTA'!$A$1:$B$80,2,FALSE)</f>
        <v>3900</v>
      </c>
      <c r="O394" s="4">
        <f>VLOOKUP(capturaFlota2019[[#This Row],[Especie]],'DATOS TABLA FLOTA'!$A$1:$C$80,3,FALSE)</f>
        <v>62400</v>
      </c>
      <c r="Q394"/>
    </row>
    <row r="395" spans="1:17" x14ac:dyDescent="0.35">
      <c r="A395" s="5">
        <v>43617</v>
      </c>
      <c r="B395" s="2" t="s">
        <v>3059</v>
      </c>
      <c r="C395" s="2" t="s">
        <v>3123</v>
      </c>
      <c r="D395" s="2" t="s">
        <v>3124</v>
      </c>
      <c r="E3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95" t="str">
        <f>_xlfn.XLOOKUP(capturaFlota2019[[#This Row],[Puerto]],'DATOS TABLA FLOTA'!$H$1:$H$21,'DATOS TABLA FLOTA'!$I$1:$I$21)</f>
        <v>San Antonio</v>
      </c>
      <c r="G395" s="3">
        <f>_xlfn.XLOOKUP(capturaFlota2019[[#This Row],[Departamento]],'DATOS TABLA FLOTA'!$O$2:$O$21,'DATOS TABLA FLOTA'!$P$2:$P$21)</f>
        <v>62077</v>
      </c>
      <c r="H395" s="1">
        <v>-4079875</v>
      </c>
      <c r="I395" s="1">
        <f>_xlfn.XLOOKUP(capturaFlota2019[[#This Row],[Latitud]],'DATOS TABLA FLOTA'!$Q$2:$Q$21,'DATOS TABLA FLOTA'!$R$2:$R$21)</f>
        <v>-64883536</v>
      </c>
      <c r="J395" s="2" t="s">
        <v>3052</v>
      </c>
      <c r="K395" t="str">
        <f>VLOOKUP(capturaFlota2019[[#This Row],[Especie]],'DATOS TABLA FLOTA'!$K$1:$M$113,2,FALSE)</f>
        <v>Moluscos</v>
      </c>
      <c r="L395" t="str">
        <f>_xlfn.XLOOKUP(capturaFlota2019[[#This Row],[Especie]],'DATOS TABLA FLOTA'!$K$1:$K$113,'DATOS TABLA FLOTA'!$M$1:$M$113)</f>
        <v>Calamar Illex</v>
      </c>
      <c r="M395" s="3">
        <v>100</v>
      </c>
      <c r="N395" s="4">
        <f>VLOOKUP(capturaFlota2019[[#This Row],[Especie]],'DATOS TABLA FLOTA'!$A$1:$B$80,2,FALSE)</f>
        <v>3299</v>
      </c>
      <c r="O395" s="4">
        <f>VLOOKUP(capturaFlota2019[[#This Row],[Especie]],'DATOS TABLA FLOTA'!$A$1:$C$80,3,FALSE)</f>
        <v>52784</v>
      </c>
      <c r="Q395"/>
    </row>
    <row r="396" spans="1:17" x14ac:dyDescent="0.35">
      <c r="A396" s="5">
        <v>43678</v>
      </c>
      <c r="B396" s="2" t="s">
        <v>3067</v>
      </c>
      <c r="C396" s="2" t="s">
        <v>3068</v>
      </c>
      <c r="D396" s="2" t="s">
        <v>3043</v>
      </c>
      <c r="E3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6" t="str">
        <f>_xlfn.XLOOKUP(capturaFlota2019[[#This Row],[Puerto]],'DATOS TABLA FLOTA'!$H$1:$H$21,'DATOS TABLA FLOTA'!$I$1:$I$21)</f>
        <v>General Pueyrredon</v>
      </c>
      <c r="G396" s="3">
        <f>_xlfn.XLOOKUP(capturaFlota2019[[#This Row],[Departamento]],'DATOS TABLA FLOTA'!$O$2:$O$21,'DATOS TABLA FLOTA'!$P$2:$P$21)</f>
        <v>6357</v>
      </c>
      <c r="H396" s="1">
        <v>-3804915</v>
      </c>
      <c r="I396" s="1">
        <f>_xlfn.XLOOKUP(capturaFlota2019[[#This Row],[Latitud]],'DATOS TABLA FLOTA'!$Q$2:$Q$21,'DATOS TABLA FLOTA'!$R$2:$R$21)</f>
        <v>-57536848</v>
      </c>
      <c r="J396" s="2" t="s">
        <v>3139</v>
      </c>
      <c r="K396" t="str">
        <f>VLOOKUP(capturaFlota2019[[#This Row],[Especie]],'DATOS TABLA FLOTA'!$K$1:$M$113,2,FALSE)</f>
        <v>Peces</v>
      </c>
      <c r="L396" t="str">
        <f>_xlfn.XLOOKUP(capturaFlota2019[[#This Row],[Especie]],'DATOS TABLA FLOTA'!$K$1:$K$113,'DATOS TABLA FLOTA'!$M$1:$M$113)</f>
        <v>otras especies</v>
      </c>
      <c r="M396" s="3">
        <v>100</v>
      </c>
      <c r="N396" s="4">
        <f>VLOOKUP(capturaFlota2019[[#This Row],[Especie]],'DATOS TABLA FLOTA'!$A$1:$B$80,2,FALSE)</f>
        <v>3000</v>
      </c>
      <c r="O396" s="4">
        <f>VLOOKUP(capturaFlota2019[[#This Row],[Especie]],'DATOS TABLA FLOTA'!$A$1:$C$80,3,FALSE)</f>
        <v>48000</v>
      </c>
      <c r="Q396"/>
    </row>
    <row r="397" spans="1:17" x14ac:dyDescent="0.35">
      <c r="A397" s="5">
        <v>43709</v>
      </c>
      <c r="B397" s="2" t="s">
        <v>3053</v>
      </c>
      <c r="C397" s="2" t="s">
        <v>3068</v>
      </c>
      <c r="D397" s="2" t="s">
        <v>3043</v>
      </c>
      <c r="E3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7" t="str">
        <f>_xlfn.XLOOKUP(capturaFlota2019[[#This Row],[Puerto]],'DATOS TABLA FLOTA'!$H$1:$H$21,'DATOS TABLA FLOTA'!$I$1:$I$21)</f>
        <v>General Pueyrredon</v>
      </c>
      <c r="G397" s="3">
        <f>_xlfn.XLOOKUP(capturaFlota2019[[#This Row],[Departamento]],'DATOS TABLA FLOTA'!$O$2:$O$21,'DATOS TABLA FLOTA'!$P$2:$P$21)</f>
        <v>6357</v>
      </c>
      <c r="H397" s="1">
        <v>-3804915</v>
      </c>
      <c r="I397" s="1">
        <f>_xlfn.XLOOKUP(capturaFlota2019[[#This Row],[Latitud]],'DATOS TABLA FLOTA'!$Q$2:$Q$21,'DATOS TABLA FLOTA'!$R$2:$R$21)</f>
        <v>-57536848</v>
      </c>
      <c r="J397" s="2" t="s">
        <v>3145</v>
      </c>
      <c r="K397" t="str">
        <f>VLOOKUP(capturaFlota2019[[#This Row],[Especie]],'DATOS TABLA FLOTA'!$K$1:$M$113,2,FALSE)</f>
        <v>Peces</v>
      </c>
      <c r="L397" t="str">
        <f>_xlfn.XLOOKUP(capturaFlota2019[[#This Row],[Especie]],'DATOS TABLA FLOTA'!$K$1:$K$113,'DATOS TABLA FLOTA'!$M$1:$M$113)</f>
        <v>Variado costero</v>
      </c>
      <c r="M397" s="3">
        <v>100</v>
      </c>
      <c r="N397" s="4">
        <f>VLOOKUP(capturaFlota2019[[#This Row],[Especie]],'DATOS TABLA FLOTA'!$A$1:$B$80,2,FALSE)</f>
        <v>3190</v>
      </c>
      <c r="O397" s="4">
        <f>VLOOKUP(capturaFlota2019[[#This Row],[Especie]],'DATOS TABLA FLOTA'!$A$1:$C$80,3,FALSE)</f>
        <v>51040</v>
      </c>
      <c r="Q397"/>
    </row>
    <row r="398" spans="1:17" x14ac:dyDescent="0.35">
      <c r="A398" s="5">
        <v>43709</v>
      </c>
      <c r="B398" s="2" t="s">
        <v>3041</v>
      </c>
      <c r="C398" s="2" t="s">
        <v>3143</v>
      </c>
      <c r="D398" s="2" t="s">
        <v>3043</v>
      </c>
      <c r="E3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98" t="str">
        <f>_xlfn.XLOOKUP(capturaFlota2019[[#This Row],[Puerto]],'DATOS TABLA FLOTA'!$H$1:$H$21,'DATOS TABLA FLOTA'!$I$1:$I$21)</f>
        <v>Castelli</v>
      </c>
      <c r="G398" s="3">
        <f>_xlfn.XLOOKUP(capturaFlota2019[[#This Row],[Departamento]],'DATOS TABLA FLOTA'!$O$2:$O$21,'DATOS TABLA FLOTA'!$P$2:$P$21)</f>
        <v>6168</v>
      </c>
      <c r="H398" s="1">
        <v>-35745949</v>
      </c>
      <c r="I398" s="1">
        <f>_xlfn.XLOOKUP(capturaFlota2019[[#This Row],[Latitud]],'DATOS TABLA FLOTA'!$Q$2:$Q$21,'DATOS TABLA FLOTA'!$R$2:$R$21)</f>
        <v>-57380561</v>
      </c>
      <c r="J398" s="2" t="s">
        <v>3088</v>
      </c>
      <c r="K398" t="str">
        <f>VLOOKUP(capturaFlota2019[[#This Row],[Especie]],'DATOS TABLA FLOTA'!$K$1:$M$113,2,FALSE)</f>
        <v>Peces</v>
      </c>
      <c r="L398" t="str">
        <f>_xlfn.XLOOKUP(capturaFlota2019[[#This Row],[Especie]],'DATOS TABLA FLOTA'!$K$1:$K$113,'DATOS TABLA FLOTA'!$M$1:$M$113)</f>
        <v>Variado costero</v>
      </c>
      <c r="M398" s="3">
        <v>100</v>
      </c>
      <c r="N398" s="4">
        <f>VLOOKUP(capturaFlota2019[[#This Row],[Especie]],'DATOS TABLA FLOTA'!$A$1:$B$80,2,FALSE)</f>
        <v>2500</v>
      </c>
      <c r="O398" s="4">
        <f>VLOOKUP(capturaFlota2019[[#This Row],[Especie]],'DATOS TABLA FLOTA'!$A$1:$C$80,3,FALSE)</f>
        <v>40000</v>
      </c>
      <c r="Q398"/>
    </row>
    <row r="399" spans="1:17" x14ac:dyDescent="0.35">
      <c r="A399" s="5">
        <v>43709</v>
      </c>
      <c r="B399" s="2" t="s">
        <v>3059</v>
      </c>
      <c r="C399" s="2" t="s">
        <v>3123</v>
      </c>
      <c r="D399" s="2" t="s">
        <v>3124</v>
      </c>
      <c r="E3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399" t="str">
        <f>_xlfn.XLOOKUP(capturaFlota2019[[#This Row],[Puerto]],'DATOS TABLA FLOTA'!$H$1:$H$21,'DATOS TABLA FLOTA'!$I$1:$I$21)</f>
        <v>San Antonio</v>
      </c>
      <c r="G399" s="3">
        <f>_xlfn.XLOOKUP(capturaFlota2019[[#This Row],[Departamento]],'DATOS TABLA FLOTA'!$O$2:$O$21,'DATOS TABLA FLOTA'!$P$2:$P$21)</f>
        <v>62077</v>
      </c>
      <c r="H399" s="1">
        <v>-4079875</v>
      </c>
      <c r="I399" s="1">
        <f>_xlfn.XLOOKUP(capturaFlota2019[[#This Row],[Latitud]],'DATOS TABLA FLOTA'!$Q$2:$Q$21,'DATOS TABLA FLOTA'!$R$2:$R$21)</f>
        <v>-64883536</v>
      </c>
      <c r="J399" s="2" t="s">
        <v>3101</v>
      </c>
      <c r="K399" t="str">
        <f>VLOOKUP(capturaFlota2019[[#This Row],[Especie]],'DATOS TABLA FLOTA'!$K$1:$M$113,2,FALSE)</f>
        <v>Crustáceos</v>
      </c>
      <c r="L399" t="str">
        <f>_xlfn.XLOOKUP(capturaFlota2019[[#This Row],[Especie]],'DATOS TABLA FLOTA'!$K$1:$K$113,'DATOS TABLA FLOTA'!$M$1:$M$113)</f>
        <v>Langostino</v>
      </c>
      <c r="M399" s="3">
        <v>100</v>
      </c>
      <c r="N399" s="4">
        <f>VLOOKUP(capturaFlota2019[[#This Row],[Especie]],'DATOS TABLA FLOTA'!$A$1:$B$80,2,FALSE)</f>
        <v>3000</v>
      </c>
      <c r="O399" s="4">
        <f>VLOOKUP(capturaFlota2019[[#This Row],[Especie]],'DATOS TABLA FLOTA'!$A$1:$C$80,3,FALSE)</f>
        <v>48000</v>
      </c>
      <c r="Q399"/>
    </row>
    <row r="400" spans="1:17" x14ac:dyDescent="0.35">
      <c r="A400" s="5">
        <v>43739</v>
      </c>
      <c r="B400" s="2" t="s">
        <v>3053</v>
      </c>
      <c r="C400" s="2" t="s">
        <v>3068</v>
      </c>
      <c r="D400" s="2" t="s">
        <v>3043</v>
      </c>
      <c r="E4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0" t="str">
        <f>_xlfn.XLOOKUP(capturaFlota2019[[#This Row],[Puerto]],'DATOS TABLA FLOTA'!$H$1:$H$21,'DATOS TABLA FLOTA'!$I$1:$I$21)</f>
        <v>General Pueyrredon</v>
      </c>
      <c r="G400" s="3">
        <f>_xlfn.XLOOKUP(capturaFlota2019[[#This Row],[Departamento]],'DATOS TABLA FLOTA'!$O$2:$O$21,'DATOS TABLA FLOTA'!$P$2:$P$21)</f>
        <v>6357</v>
      </c>
      <c r="H400" s="1">
        <v>-3804915</v>
      </c>
      <c r="I400" s="1">
        <f>_xlfn.XLOOKUP(capturaFlota2019[[#This Row],[Latitud]],'DATOS TABLA FLOTA'!$Q$2:$Q$21,'DATOS TABLA FLOTA'!$R$2:$R$21)</f>
        <v>-57536848</v>
      </c>
      <c r="J400" s="2" t="s">
        <v>3171</v>
      </c>
      <c r="K400" t="str">
        <f>VLOOKUP(capturaFlota2019[[#This Row],[Especie]],'DATOS TABLA FLOTA'!$K$1:$M$113,2,FALSE)</f>
        <v>Peces</v>
      </c>
      <c r="L400" t="str">
        <f>_xlfn.XLOOKUP(capturaFlota2019[[#This Row],[Especie]],'DATOS TABLA FLOTA'!$K$1:$K$113,'DATOS TABLA FLOTA'!$M$1:$M$113)</f>
        <v>Variado costero</v>
      </c>
      <c r="M400" s="3">
        <v>100</v>
      </c>
      <c r="N400" s="4">
        <f>VLOOKUP(capturaFlota2019[[#This Row],[Especie]],'DATOS TABLA FLOTA'!$A$1:$B$80,2,FALSE)</f>
        <v>2999</v>
      </c>
      <c r="O400" s="4">
        <f>VLOOKUP(capturaFlota2019[[#This Row],[Especie]],'DATOS TABLA FLOTA'!$A$1:$C$80,3,FALSE)</f>
        <v>47984</v>
      </c>
      <c r="Q400"/>
    </row>
    <row r="401" spans="1:17" x14ac:dyDescent="0.35">
      <c r="A401" s="5">
        <v>43739</v>
      </c>
      <c r="B401" s="2" t="s">
        <v>3053</v>
      </c>
      <c r="C401" s="2" t="s">
        <v>3068</v>
      </c>
      <c r="D401" s="2" t="s">
        <v>3043</v>
      </c>
      <c r="E4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1" t="str">
        <f>_xlfn.XLOOKUP(capturaFlota2019[[#This Row],[Puerto]],'DATOS TABLA FLOTA'!$H$1:$H$21,'DATOS TABLA FLOTA'!$I$1:$I$21)</f>
        <v>General Pueyrredon</v>
      </c>
      <c r="G401" s="3">
        <f>_xlfn.XLOOKUP(capturaFlota2019[[#This Row],[Departamento]],'DATOS TABLA FLOTA'!$O$2:$O$21,'DATOS TABLA FLOTA'!$P$2:$P$21)</f>
        <v>6357</v>
      </c>
      <c r="H401" s="1">
        <v>-3804915</v>
      </c>
      <c r="I401" s="1">
        <f>_xlfn.XLOOKUP(capturaFlota2019[[#This Row],[Latitud]],'DATOS TABLA FLOTA'!$Q$2:$Q$21,'DATOS TABLA FLOTA'!$R$2:$R$21)</f>
        <v>-57536848</v>
      </c>
      <c r="J401" s="2" t="s">
        <v>3172</v>
      </c>
      <c r="K401" t="str">
        <f>VLOOKUP(capturaFlota2019[[#This Row],[Especie]],'DATOS TABLA FLOTA'!$K$1:$M$113,2,FALSE)</f>
        <v>Peces</v>
      </c>
      <c r="L401" t="str">
        <f>_xlfn.XLOOKUP(capturaFlota2019[[#This Row],[Especie]],'DATOS TABLA FLOTA'!$K$1:$K$113,'DATOS TABLA FLOTA'!$M$1:$M$113)</f>
        <v>otras especies</v>
      </c>
      <c r="M401" s="3">
        <v>100</v>
      </c>
      <c r="N401" s="4">
        <f>VLOOKUP(capturaFlota2019[[#This Row],[Especie]],'DATOS TABLA FLOTA'!$A$1:$B$80,2,FALSE)</f>
        <v>2890</v>
      </c>
      <c r="O401" s="4">
        <f>VLOOKUP(capturaFlota2019[[#This Row],[Especie]],'DATOS TABLA FLOTA'!$A$1:$C$80,3,FALSE)</f>
        <v>46240</v>
      </c>
      <c r="Q401"/>
    </row>
    <row r="402" spans="1:17" x14ac:dyDescent="0.35">
      <c r="A402" s="5">
        <v>43739</v>
      </c>
      <c r="B402" s="2" t="s">
        <v>3041</v>
      </c>
      <c r="C402" s="2" t="s">
        <v>3127</v>
      </c>
      <c r="D402" s="2" t="s">
        <v>3124</v>
      </c>
      <c r="E4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02" t="str">
        <f>_xlfn.XLOOKUP(capturaFlota2019[[#This Row],[Puerto]],'DATOS TABLA FLOTA'!$H$1:$H$21,'DATOS TABLA FLOTA'!$I$1:$I$21)</f>
        <v>San Antonio</v>
      </c>
      <c r="G402" s="3">
        <f>_xlfn.XLOOKUP(capturaFlota2019[[#This Row],[Departamento]],'DATOS TABLA FLOTA'!$O$2:$O$21,'DATOS TABLA FLOTA'!$P$2:$P$21)</f>
        <v>62077</v>
      </c>
      <c r="H402" s="1">
        <v>-40725698</v>
      </c>
      <c r="I402" s="1">
        <f>_xlfn.XLOOKUP(capturaFlota2019[[#This Row],[Latitud]],'DATOS TABLA FLOTA'!$Q$2:$Q$21,'DATOS TABLA FLOTA'!$R$2:$R$21)</f>
        <v>-64934194</v>
      </c>
      <c r="J402" s="2" t="s">
        <v>3060</v>
      </c>
      <c r="K402" t="str">
        <f>VLOOKUP(capturaFlota2019[[#This Row],[Especie]],'DATOS TABLA FLOTA'!$K$1:$M$113,2,FALSE)</f>
        <v>Peces</v>
      </c>
      <c r="L402" t="str">
        <f>_xlfn.XLOOKUP(capturaFlota2019[[#This Row],[Especie]],'DATOS TABLA FLOTA'!$K$1:$K$113,'DATOS TABLA FLOTA'!$M$1:$M$113)</f>
        <v>otras especies</v>
      </c>
      <c r="M402" s="3">
        <v>100</v>
      </c>
      <c r="N402" s="4">
        <f>VLOOKUP(capturaFlota2019[[#This Row],[Especie]],'DATOS TABLA FLOTA'!$A$1:$B$80,2,FALSE)</f>
        <v>2910</v>
      </c>
      <c r="O402" s="4">
        <f>VLOOKUP(capturaFlota2019[[#This Row],[Especie]],'DATOS TABLA FLOTA'!$A$1:$C$80,3,FALSE)</f>
        <v>46560</v>
      </c>
      <c r="Q402"/>
    </row>
    <row r="403" spans="1:17" x14ac:dyDescent="0.35">
      <c r="A403" s="5">
        <v>43739</v>
      </c>
      <c r="B403" s="2" t="s">
        <v>3041</v>
      </c>
      <c r="C403" s="2" t="s">
        <v>3127</v>
      </c>
      <c r="D403" s="2" t="s">
        <v>3124</v>
      </c>
      <c r="E4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03" t="str">
        <f>_xlfn.XLOOKUP(capturaFlota2019[[#This Row],[Puerto]],'DATOS TABLA FLOTA'!$H$1:$H$21,'DATOS TABLA FLOTA'!$I$1:$I$21)</f>
        <v>San Antonio</v>
      </c>
      <c r="G403" s="3">
        <f>_xlfn.XLOOKUP(capturaFlota2019[[#This Row],[Departamento]],'DATOS TABLA FLOTA'!$O$2:$O$21,'DATOS TABLA FLOTA'!$P$2:$P$21)</f>
        <v>62077</v>
      </c>
      <c r="H403" s="1">
        <v>-40725698</v>
      </c>
      <c r="I403" s="1">
        <f>_xlfn.XLOOKUP(capturaFlota2019[[#This Row],[Latitud]],'DATOS TABLA FLOTA'!$Q$2:$Q$21,'DATOS TABLA FLOTA'!$R$2:$R$21)</f>
        <v>-64934194</v>
      </c>
      <c r="J403" s="2" t="s">
        <v>3094</v>
      </c>
      <c r="K403" t="str">
        <f>VLOOKUP(capturaFlota2019[[#This Row],[Especie]],'DATOS TABLA FLOTA'!$K$1:$M$113,2,FALSE)</f>
        <v>Peces</v>
      </c>
      <c r="L403" t="str">
        <f>_xlfn.XLOOKUP(capturaFlota2019[[#This Row],[Especie]],'DATOS TABLA FLOTA'!$K$1:$K$113,'DATOS TABLA FLOTA'!$M$1:$M$113)</f>
        <v>otras especies</v>
      </c>
      <c r="M403" s="3">
        <v>100</v>
      </c>
      <c r="N403" s="4">
        <f>VLOOKUP(capturaFlota2019[[#This Row],[Especie]],'DATOS TABLA FLOTA'!$A$1:$B$80,2,FALSE)</f>
        <v>2180</v>
      </c>
      <c r="O403" s="4">
        <f>VLOOKUP(capturaFlota2019[[#This Row],[Especie]],'DATOS TABLA FLOTA'!$A$1:$C$80,3,FALSE)</f>
        <v>34880</v>
      </c>
      <c r="Q403"/>
    </row>
    <row r="404" spans="1:17" x14ac:dyDescent="0.35">
      <c r="A404" s="5">
        <v>43647</v>
      </c>
      <c r="B404" s="2" t="s">
        <v>3059</v>
      </c>
      <c r="C404" s="2" t="s">
        <v>3068</v>
      </c>
      <c r="D404" s="2" t="s">
        <v>3043</v>
      </c>
      <c r="E4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4" t="str">
        <f>_xlfn.XLOOKUP(capturaFlota2019[[#This Row],[Puerto]],'DATOS TABLA FLOTA'!$H$1:$H$21,'DATOS TABLA FLOTA'!$I$1:$I$21)</f>
        <v>General Pueyrredon</v>
      </c>
      <c r="G404" s="3">
        <f>_xlfn.XLOOKUP(capturaFlota2019[[#This Row],[Departamento]],'DATOS TABLA FLOTA'!$O$2:$O$21,'DATOS TABLA FLOTA'!$P$2:$P$21)</f>
        <v>6357</v>
      </c>
      <c r="H404" s="1">
        <v>-3804915</v>
      </c>
      <c r="I404" s="1">
        <f>_xlfn.XLOOKUP(capturaFlota2019[[#This Row],[Latitud]],'DATOS TABLA FLOTA'!$Q$2:$Q$21,'DATOS TABLA FLOTA'!$R$2:$R$21)</f>
        <v>-57536848</v>
      </c>
      <c r="J404" s="2" t="s">
        <v>3089</v>
      </c>
      <c r="K404" t="str">
        <f>VLOOKUP(capturaFlota2019[[#This Row],[Especie]],'DATOS TABLA FLOTA'!$K$1:$M$113,2,FALSE)</f>
        <v>Peces</v>
      </c>
      <c r="L404" t="str">
        <f>_xlfn.XLOOKUP(capturaFlota2019[[#This Row],[Especie]],'DATOS TABLA FLOTA'!$K$1:$K$113,'DATOS TABLA FLOTA'!$M$1:$M$113)</f>
        <v>otras especies</v>
      </c>
      <c r="M404" s="3">
        <v>101</v>
      </c>
      <c r="N404" s="4">
        <f>VLOOKUP(capturaFlota2019[[#This Row],[Especie]],'DATOS TABLA FLOTA'!$A$1:$B$80,2,FALSE)</f>
        <v>2200</v>
      </c>
      <c r="O404" s="4">
        <f>VLOOKUP(capturaFlota2019[[#This Row],[Especie]],'DATOS TABLA FLOTA'!$A$1:$C$80,3,FALSE)</f>
        <v>35200</v>
      </c>
      <c r="Q404"/>
    </row>
    <row r="405" spans="1:17" x14ac:dyDescent="0.35">
      <c r="A405" s="5">
        <v>43678</v>
      </c>
      <c r="B405" s="2" t="s">
        <v>3041</v>
      </c>
      <c r="C405" s="2" t="s">
        <v>3107</v>
      </c>
      <c r="D405" s="2" t="s">
        <v>3043</v>
      </c>
      <c r="E4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5" t="str">
        <f>_xlfn.XLOOKUP(capturaFlota2019[[#This Row],[Puerto]],'DATOS TABLA FLOTA'!$H$1:$H$21,'DATOS TABLA FLOTA'!$I$1:$I$21)</f>
        <v>Necochea</v>
      </c>
      <c r="G405" s="3">
        <f>_xlfn.XLOOKUP(capturaFlota2019[[#This Row],[Departamento]],'DATOS TABLA FLOTA'!$O$2:$O$21,'DATOS TABLA FLOTA'!$P$2:$P$21)</f>
        <v>6581</v>
      </c>
      <c r="H405" s="1">
        <v>-38576184</v>
      </c>
      <c r="I405" s="1">
        <f>_xlfn.XLOOKUP(capturaFlota2019[[#This Row],[Latitud]],'DATOS TABLA FLOTA'!$Q$2:$Q$21,'DATOS TABLA FLOTA'!$R$2:$R$21)</f>
        <v>-58701949</v>
      </c>
      <c r="J405" s="2" t="s">
        <v>3098</v>
      </c>
      <c r="K405" t="str">
        <f>VLOOKUP(capturaFlota2019[[#This Row],[Especie]],'DATOS TABLA FLOTA'!$K$1:$M$113,2,FALSE)</f>
        <v>Peces</v>
      </c>
      <c r="L405" t="str">
        <f>_xlfn.XLOOKUP(capturaFlota2019[[#This Row],[Especie]],'DATOS TABLA FLOTA'!$K$1:$K$113,'DATOS TABLA FLOTA'!$M$1:$M$113)</f>
        <v>otras especies</v>
      </c>
      <c r="M405" s="3">
        <v>101</v>
      </c>
      <c r="N405" s="4">
        <f>VLOOKUP(capturaFlota2019[[#This Row],[Especie]],'DATOS TABLA FLOTA'!$A$1:$B$80,2,FALSE)</f>
        <v>4500</v>
      </c>
      <c r="O405" s="4">
        <f>VLOOKUP(capturaFlota2019[[#This Row],[Especie]],'DATOS TABLA FLOTA'!$A$1:$C$80,3,FALSE)</f>
        <v>72000</v>
      </c>
      <c r="Q405"/>
    </row>
    <row r="406" spans="1:17" x14ac:dyDescent="0.35">
      <c r="A406" s="5">
        <v>43497</v>
      </c>
      <c r="B406" s="2" t="s">
        <v>3059</v>
      </c>
      <c r="C406" s="2" t="s">
        <v>3068</v>
      </c>
      <c r="D406" s="2" t="s">
        <v>3043</v>
      </c>
      <c r="E4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6" t="str">
        <f>_xlfn.XLOOKUP(capturaFlota2019[[#This Row],[Puerto]],'DATOS TABLA FLOTA'!$H$1:$H$21,'DATOS TABLA FLOTA'!$I$1:$I$21)</f>
        <v>General Pueyrredon</v>
      </c>
      <c r="G406" s="3">
        <f>_xlfn.XLOOKUP(capturaFlota2019[[#This Row],[Departamento]],'DATOS TABLA FLOTA'!$O$2:$O$21,'DATOS TABLA FLOTA'!$P$2:$P$21)</f>
        <v>6357</v>
      </c>
      <c r="H406" s="1">
        <v>-3804915</v>
      </c>
      <c r="I406" s="1">
        <f>_xlfn.XLOOKUP(capturaFlota2019[[#This Row],[Latitud]],'DATOS TABLA FLOTA'!$Q$2:$Q$21,'DATOS TABLA FLOTA'!$R$2:$R$21)</f>
        <v>-57536848</v>
      </c>
      <c r="J406" s="2" t="s">
        <v>3094</v>
      </c>
      <c r="K406" t="str">
        <f>VLOOKUP(capturaFlota2019[[#This Row],[Especie]],'DATOS TABLA FLOTA'!$K$1:$M$113,2,FALSE)</f>
        <v>Peces</v>
      </c>
      <c r="L406" t="str">
        <f>_xlfn.XLOOKUP(capturaFlota2019[[#This Row],[Especie]],'DATOS TABLA FLOTA'!$K$1:$K$113,'DATOS TABLA FLOTA'!$M$1:$M$113)</f>
        <v>otras especies</v>
      </c>
      <c r="M406" s="3">
        <v>102</v>
      </c>
      <c r="N406" s="4">
        <f>VLOOKUP(capturaFlota2019[[#This Row],[Especie]],'DATOS TABLA FLOTA'!$A$1:$B$80,2,FALSE)</f>
        <v>2180</v>
      </c>
      <c r="O406" s="4">
        <f>VLOOKUP(capturaFlota2019[[#This Row],[Especie]],'DATOS TABLA FLOTA'!$A$1:$C$80,3,FALSE)</f>
        <v>34880</v>
      </c>
      <c r="Q406"/>
    </row>
    <row r="407" spans="1:17" x14ac:dyDescent="0.35">
      <c r="A407" s="5">
        <v>43525</v>
      </c>
      <c r="B407" s="2" t="s">
        <v>3041</v>
      </c>
      <c r="C407" s="2" t="s">
        <v>3107</v>
      </c>
      <c r="D407" s="2" t="s">
        <v>3043</v>
      </c>
      <c r="E4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7" t="str">
        <f>_xlfn.XLOOKUP(capturaFlota2019[[#This Row],[Puerto]],'DATOS TABLA FLOTA'!$H$1:$H$21,'DATOS TABLA FLOTA'!$I$1:$I$21)</f>
        <v>Necochea</v>
      </c>
      <c r="G407" s="3">
        <f>_xlfn.XLOOKUP(capturaFlota2019[[#This Row],[Departamento]],'DATOS TABLA FLOTA'!$O$2:$O$21,'DATOS TABLA FLOTA'!$P$2:$P$21)</f>
        <v>6581</v>
      </c>
      <c r="H407" s="1">
        <v>-38576184</v>
      </c>
      <c r="I407" s="1">
        <f>_xlfn.XLOOKUP(capturaFlota2019[[#This Row],[Latitud]],'DATOS TABLA FLOTA'!$Q$2:$Q$21,'DATOS TABLA FLOTA'!$R$2:$R$21)</f>
        <v>-58701949</v>
      </c>
      <c r="J407" s="2" t="s">
        <v>3060</v>
      </c>
      <c r="K407" t="str">
        <f>VLOOKUP(capturaFlota2019[[#This Row],[Especie]],'DATOS TABLA FLOTA'!$K$1:$M$113,2,FALSE)</f>
        <v>Peces</v>
      </c>
      <c r="L407" t="str">
        <f>_xlfn.XLOOKUP(capturaFlota2019[[#This Row],[Especie]],'DATOS TABLA FLOTA'!$K$1:$K$113,'DATOS TABLA FLOTA'!$M$1:$M$113)</f>
        <v>otras especies</v>
      </c>
      <c r="M407" s="3">
        <v>102</v>
      </c>
      <c r="N407" s="4">
        <f>VLOOKUP(capturaFlota2019[[#This Row],[Especie]],'DATOS TABLA FLOTA'!$A$1:$B$80,2,FALSE)</f>
        <v>2910</v>
      </c>
      <c r="O407" s="4">
        <f>VLOOKUP(capturaFlota2019[[#This Row],[Especie]],'DATOS TABLA FLOTA'!$A$1:$C$80,3,FALSE)</f>
        <v>46560</v>
      </c>
      <c r="Q407"/>
    </row>
    <row r="408" spans="1:17" x14ac:dyDescent="0.35">
      <c r="A408" s="5">
        <v>43739</v>
      </c>
      <c r="B408" s="2" t="s">
        <v>3041</v>
      </c>
      <c r="C408" s="2" t="s">
        <v>3127</v>
      </c>
      <c r="D408" s="2" t="s">
        <v>3124</v>
      </c>
      <c r="E4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08" t="str">
        <f>_xlfn.XLOOKUP(capturaFlota2019[[#This Row],[Puerto]],'DATOS TABLA FLOTA'!$H$1:$H$21,'DATOS TABLA FLOTA'!$I$1:$I$21)</f>
        <v>San Antonio</v>
      </c>
      <c r="G408" s="3">
        <f>_xlfn.XLOOKUP(capturaFlota2019[[#This Row],[Departamento]],'DATOS TABLA FLOTA'!$O$2:$O$21,'DATOS TABLA FLOTA'!$P$2:$P$21)</f>
        <v>62077</v>
      </c>
      <c r="H408" s="1">
        <v>-40725698</v>
      </c>
      <c r="I408" s="1">
        <f>_xlfn.XLOOKUP(capturaFlota2019[[#This Row],[Latitud]],'DATOS TABLA FLOTA'!$Q$2:$Q$21,'DATOS TABLA FLOTA'!$R$2:$R$21)</f>
        <v>-64934194</v>
      </c>
      <c r="J408" s="2" t="s">
        <v>3085</v>
      </c>
      <c r="K408" t="str">
        <f>VLOOKUP(capturaFlota2019[[#This Row],[Especie]],'DATOS TABLA FLOTA'!$K$1:$M$113,2,FALSE)</f>
        <v>Peces</v>
      </c>
      <c r="L408" t="str">
        <f>_xlfn.XLOOKUP(capturaFlota2019[[#This Row],[Especie]],'DATOS TABLA FLOTA'!$K$1:$K$113,'DATOS TABLA FLOTA'!$M$1:$M$113)</f>
        <v>otras especies</v>
      </c>
      <c r="M408" s="3">
        <v>102</v>
      </c>
      <c r="N408" s="4">
        <f>VLOOKUP(capturaFlota2019[[#This Row],[Especie]],'DATOS TABLA FLOTA'!$A$1:$B$80,2,FALSE)</f>
        <v>1900</v>
      </c>
      <c r="O408" s="4">
        <f>VLOOKUP(capturaFlota2019[[#This Row],[Especie]],'DATOS TABLA FLOTA'!$A$1:$C$80,3,FALSE)</f>
        <v>30400</v>
      </c>
      <c r="Q408"/>
    </row>
    <row r="409" spans="1:17" x14ac:dyDescent="0.35">
      <c r="A409" s="5">
        <v>43770</v>
      </c>
      <c r="B409" s="2" t="s">
        <v>3053</v>
      </c>
      <c r="C409" s="2" t="s">
        <v>3068</v>
      </c>
      <c r="D409" s="2" t="s">
        <v>3043</v>
      </c>
      <c r="E4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09" t="str">
        <f>_xlfn.XLOOKUP(capturaFlota2019[[#This Row],[Puerto]],'DATOS TABLA FLOTA'!$H$1:$H$21,'DATOS TABLA FLOTA'!$I$1:$I$21)</f>
        <v>General Pueyrredon</v>
      </c>
      <c r="G409" s="3">
        <f>_xlfn.XLOOKUP(capturaFlota2019[[#This Row],[Departamento]],'DATOS TABLA FLOTA'!$O$2:$O$21,'DATOS TABLA FLOTA'!$P$2:$P$21)</f>
        <v>6357</v>
      </c>
      <c r="H409" s="1">
        <v>-3804915</v>
      </c>
      <c r="I409" s="1">
        <f>_xlfn.XLOOKUP(capturaFlota2019[[#This Row],[Latitud]],'DATOS TABLA FLOTA'!$Q$2:$Q$21,'DATOS TABLA FLOTA'!$R$2:$R$21)</f>
        <v>-57536848</v>
      </c>
      <c r="J409" s="2" t="s">
        <v>3082</v>
      </c>
      <c r="K409" t="str">
        <f>VLOOKUP(capturaFlota2019[[#This Row],[Especie]],'DATOS TABLA FLOTA'!$K$1:$M$113,2,FALSE)</f>
        <v>Peces</v>
      </c>
      <c r="L409" t="str">
        <f>_xlfn.XLOOKUP(capturaFlota2019[[#This Row],[Especie]],'DATOS TABLA FLOTA'!$K$1:$K$113,'DATOS TABLA FLOTA'!$M$1:$M$113)</f>
        <v>otras especies</v>
      </c>
      <c r="M409" s="3">
        <v>102</v>
      </c>
      <c r="N409" s="4">
        <f>VLOOKUP(capturaFlota2019[[#This Row],[Especie]],'DATOS TABLA FLOTA'!$A$1:$B$80,2,FALSE)</f>
        <v>2100</v>
      </c>
      <c r="O409" s="4">
        <f>VLOOKUP(capturaFlota2019[[#This Row],[Especie]],'DATOS TABLA FLOTA'!$A$1:$C$80,3,FALSE)</f>
        <v>33600</v>
      </c>
      <c r="Q409"/>
    </row>
    <row r="410" spans="1:17" x14ac:dyDescent="0.35">
      <c r="A410" s="5">
        <v>43466</v>
      </c>
      <c r="B410" s="2" t="s">
        <v>3053</v>
      </c>
      <c r="C410" s="2" t="s">
        <v>3123</v>
      </c>
      <c r="D410" s="2" t="s">
        <v>3124</v>
      </c>
      <c r="E4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10" t="str">
        <f>_xlfn.XLOOKUP(capturaFlota2019[[#This Row],[Puerto]],'DATOS TABLA FLOTA'!$H$1:$H$21,'DATOS TABLA FLOTA'!$I$1:$I$21)</f>
        <v>San Antonio</v>
      </c>
      <c r="G410" s="3">
        <f>_xlfn.XLOOKUP(capturaFlota2019[[#This Row],[Departamento]],'DATOS TABLA FLOTA'!$O$2:$O$21,'DATOS TABLA FLOTA'!$P$2:$P$21)</f>
        <v>62077</v>
      </c>
      <c r="H410" s="1">
        <v>-4079875</v>
      </c>
      <c r="I410" s="1">
        <f>_xlfn.XLOOKUP(capturaFlota2019[[#This Row],[Latitud]],'DATOS TABLA FLOTA'!$Q$2:$Q$21,'DATOS TABLA FLOTA'!$R$2:$R$21)</f>
        <v>-64883536</v>
      </c>
      <c r="J410" s="2" t="s">
        <v>3057</v>
      </c>
      <c r="K410" t="str">
        <f>VLOOKUP(capturaFlota2019[[#This Row],[Especie]],'DATOS TABLA FLOTA'!$K$1:$M$113,2,FALSE)</f>
        <v>Peces</v>
      </c>
      <c r="L410" t="str">
        <f>_xlfn.XLOOKUP(capturaFlota2019[[#This Row],[Especie]],'DATOS TABLA FLOTA'!$K$1:$K$113,'DATOS TABLA FLOTA'!$M$1:$M$113)</f>
        <v>Rayas (sin V. Cost)</v>
      </c>
      <c r="M410" s="3">
        <v>104</v>
      </c>
      <c r="N410" s="4">
        <f>VLOOKUP(capturaFlota2019[[#This Row],[Especie]],'DATOS TABLA FLOTA'!$A$1:$B$80,2,FALSE)</f>
        <v>3900</v>
      </c>
      <c r="O410" s="4">
        <f>VLOOKUP(capturaFlota2019[[#This Row],[Especie]],'DATOS TABLA FLOTA'!$A$1:$C$80,3,FALSE)</f>
        <v>62400</v>
      </c>
      <c r="Q410"/>
    </row>
    <row r="411" spans="1:17" x14ac:dyDescent="0.35">
      <c r="A411" s="5">
        <v>43497</v>
      </c>
      <c r="B411" s="2" t="s">
        <v>3059</v>
      </c>
      <c r="C411" s="2" t="s">
        <v>3115</v>
      </c>
      <c r="D411" s="2" t="s">
        <v>3049</v>
      </c>
      <c r="E4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11" t="str">
        <f>_xlfn.XLOOKUP(capturaFlota2019[[#This Row],[Puerto]],'DATOS TABLA FLOTA'!$H$1:$H$21,'DATOS TABLA FLOTA'!$I$1:$I$21)</f>
        <v>Deseado</v>
      </c>
      <c r="G411" s="3">
        <f>_xlfn.XLOOKUP(capturaFlota2019[[#This Row],[Departamento]],'DATOS TABLA FLOTA'!$O$2:$O$21,'DATOS TABLA FLOTA'!$P$2:$P$21)</f>
        <v>78014</v>
      </c>
      <c r="H411" s="1">
        <v>-47753106</v>
      </c>
      <c r="I411" s="1">
        <f>_xlfn.XLOOKUP(capturaFlota2019[[#This Row],[Latitud]],'DATOS TABLA FLOTA'!$Q$2:$Q$21,'DATOS TABLA FLOTA'!$R$2:$R$21)</f>
        <v>-65911745</v>
      </c>
      <c r="J411" s="2" t="s">
        <v>3055</v>
      </c>
      <c r="K411" t="str">
        <f>VLOOKUP(capturaFlota2019[[#This Row],[Especie]],'DATOS TABLA FLOTA'!$K$1:$M$113,2,FALSE)</f>
        <v>Peces</v>
      </c>
      <c r="L411" t="str">
        <f>_xlfn.XLOOKUP(capturaFlota2019[[#This Row],[Especie]],'DATOS TABLA FLOTA'!$K$1:$K$113,'DATOS TABLA FLOTA'!$M$1:$M$113)</f>
        <v>Merluza hubbsi S41</v>
      </c>
      <c r="M411" s="3">
        <v>105</v>
      </c>
      <c r="N411" s="4">
        <f>VLOOKUP(capturaFlota2019[[#This Row],[Especie]],'DATOS TABLA FLOTA'!$A$1:$B$80,2,FALSE)</f>
        <v>2300</v>
      </c>
      <c r="O411" s="4">
        <f>VLOOKUP(capturaFlota2019[[#This Row],[Especie]],'DATOS TABLA FLOTA'!$A$1:$C$80,3,FALSE)</f>
        <v>36800</v>
      </c>
      <c r="Q411"/>
    </row>
    <row r="412" spans="1:17" x14ac:dyDescent="0.35">
      <c r="A412" s="5">
        <v>43525</v>
      </c>
      <c r="B412" s="2" t="s">
        <v>3147</v>
      </c>
      <c r="C412" s="2" t="s">
        <v>3117</v>
      </c>
      <c r="D412" s="2" t="s">
        <v>3062</v>
      </c>
      <c r="E4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12" t="str">
        <f>_xlfn.XLOOKUP(capturaFlota2019[[#This Row],[Puerto]],'DATOS TABLA FLOTA'!$H$1:$H$21,'DATOS TABLA FLOTA'!$I$1:$I$21)</f>
        <v>Biedma</v>
      </c>
      <c r="G412" s="3">
        <f>_xlfn.XLOOKUP(capturaFlota2019[[#This Row],[Departamento]],'DATOS TABLA FLOTA'!$O$2:$O$21,'DATOS TABLA FLOTA'!$P$2:$P$21)</f>
        <v>26007</v>
      </c>
      <c r="H412" s="1">
        <v>-42723398</v>
      </c>
      <c r="I412" s="1">
        <f>_xlfn.XLOOKUP(capturaFlota2019[[#This Row],[Latitud]],'DATOS TABLA FLOTA'!$Q$2:$Q$21,'DATOS TABLA FLOTA'!$R$2:$R$21)</f>
        <v>-6503362</v>
      </c>
      <c r="J412" s="2" t="s">
        <v>3055</v>
      </c>
      <c r="K412" t="str">
        <f>VLOOKUP(capturaFlota2019[[#This Row],[Especie]],'DATOS TABLA FLOTA'!$K$1:$M$113,2,FALSE)</f>
        <v>Peces</v>
      </c>
      <c r="L412" t="str">
        <f>_xlfn.XLOOKUP(capturaFlota2019[[#This Row],[Especie]],'DATOS TABLA FLOTA'!$K$1:$K$113,'DATOS TABLA FLOTA'!$M$1:$M$113)</f>
        <v>Merluza hubbsi S41</v>
      </c>
      <c r="M412" s="3">
        <v>105</v>
      </c>
      <c r="N412" s="4">
        <f>VLOOKUP(capturaFlota2019[[#This Row],[Especie]],'DATOS TABLA FLOTA'!$A$1:$B$80,2,FALSE)</f>
        <v>2300</v>
      </c>
      <c r="O412" s="4">
        <f>VLOOKUP(capturaFlota2019[[#This Row],[Especie]],'DATOS TABLA FLOTA'!$A$1:$C$80,3,FALSE)</f>
        <v>36800</v>
      </c>
      <c r="Q412"/>
    </row>
    <row r="413" spans="1:17" x14ac:dyDescent="0.35">
      <c r="A413" s="5">
        <v>43556</v>
      </c>
      <c r="B413" s="2" t="s">
        <v>3059</v>
      </c>
      <c r="C413" s="2" t="s">
        <v>3068</v>
      </c>
      <c r="D413" s="2" t="s">
        <v>3043</v>
      </c>
      <c r="E4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13" t="str">
        <f>_xlfn.XLOOKUP(capturaFlota2019[[#This Row],[Puerto]],'DATOS TABLA FLOTA'!$H$1:$H$21,'DATOS TABLA FLOTA'!$I$1:$I$21)</f>
        <v>General Pueyrredon</v>
      </c>
      <c r="G413" s="3">
        <f>_xlfn.XLOOKUP(capturaFlota2019[[#This Row],[Departamento]],'DATOS TABLA FLOTA'!$O$2:$O$21,'DATOS TABLA FLOTA'!$P$2:$P$21)</f>
        <v>6357</v>
      </c>
      <c r="H413" s="1">
        <v>-3804915</v>
      </c>
      <c r="I413" s="1">
        <f>_xlfn.XLOOKUP(capturaFlota2019[[#This Row],[Latitud]],'DATOS TABLA FLOTA'!$Q$2:$Q$21,'DATOS TABLA FLOTA'!$R$2:$R$21)</f>
        <v>-57536848</v>
      </c>
      <c r="J413" s="2" t="s">
        <v>3084</v>
      </c>
      <c r="K413" t="str">
        <f>VLOOKUP(capturaFlota2019[[#This Row],[Especie]],'DATOS TABLA FLOTA'!$K$1:$M$113,2,FALSE)</f>
        <v>Peces</v>
      </c>
      <c r="L413" t="str">
        <f>_xlfn.XLOOKUP(capturaFlota2019[[#This Row],[Especie]],'DATOS TABLA FLOTA'!$K$1:$K$113,'DATOS TABLA FLOTA'!$M$1:$M$113)</f>
        <v>otras especies</v>
      </c>
      <c r="M413" s="3">
        <v>105</v>
      </c>
      <c r="N413" s="4">
        <f>VLOOKUP(capturaFlota2019[[#This Row],[Especie]],'DATOS TABLA FLOTA'!$A$1:$B$80,2,FALSE)</f>
        <v>1890</v>
      </c>
      <c r="O413" s="4">
        <f>VLOOKUP(capturaFlota2019[[#This Row],[Especie]],'DATOS TABLA FLOTA'!$A$1:$C$80,3,FALSE)</f>
        <v>30240</v>
      </c>
      <c r="Q413"/>
    </row>
    <row r="414" spans="1:17" x14ac:dyDescent="0.35">
      <c r="A414" s="5">
        <v>43556</v>
      </c>
      <c r="B414" s="2" t="s">
        <v>3059</v>
      </c>
      <c r="C414" s="2" t="s">
        <v>3068</v>
      </c>
      <c r="D414" s="2" t="s">
        <v>3043</v>
      </c>
      <c r="E4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14" t="str">
        <f>_xlfn.XLOOKUP(capturaFlota2019[[#This Row],[Puerto]],'DATOS TABLA FLOTA'!$H$1:$H$21,'DATOS TABLA FLOTA'!$I$1:$I$21)</f>
        <v>General Pueyrredon</v>
      </c>
      <c r="G414" s="3">
        <f>_xlfn.XLOOKUP(capturaFlota2019[[#This Row],[Departamento]],'DATOS TABLA FLOTA'!$O$2:$O$21,'DATOS TABLA FLOTA'!$P$2:$P$21)</f>
        <v>6357</v>
      </c>
      <c r="H414" s="1">
        <v>-3804915</v>
      </c>
      <c r="I414" s="1">
        <f>_xlfn.XLOOKUP(capturaFlota2019[[#This Row],[Latitud]],'DATOS TABLA FLOTA'!$Q$2:$Q$21,'DATOS TABLA FLOTA'!$R$2:$R$21)</f>
        <v>-57536848</v>
      </c>
      <c r="J414" s="2" t="s">
        <v>3090</v>
      </c>
      <c r="K414" t="str">
        <f>VLOOKUP(capturaFlota2019[[#This Row],[Especie]],'DATOS TABLA FLOTA'!$K$1:$M$113,2,FALSE)</f>
        <v>Peces</v>
      </c>
      <c r="L414" t="str">
        <f>_xlfn.XLOOKUP(capturaFlota2019[[#This Row],[Especie]],'DATOS TABLA FLOTA'!$K$1:$K$113,'DATOS TABLA FLOTA'!$M$1:$M$113)</f>
        <v>otras especies</v>
      </c>
      <c r="M414" s="3">
        <v>105</v>
      </c>
      <c r="N414" s="4">
        <f>VLOOKUP(capturaFlota2019[[#This Row],[Especie]],'DATOS TABLA FLOTA'!$A$1:$B$80,2,FALSE)</f>
        <v>2200</v>
      </c>
      <c r="O414" s="4">
        <f>VLOOKUP(capturaFlota2019[[#This Row],[Especie]],'DATOS TABLA FLOTA'!$A$1:$C$80,3,FALSE)</f>
        <v>35200</v>
      </c>
      <c r="Q414"/>
    </row>
    <row r="415" spans="1:17" x14ac:dyDescent="0.35">
      <c r="A415" s="5">
        <v>43586</v>
      </c>
      <c r="B415" s="2" t="s">
        <v>3059</v>
      </c>
      <c r="C415" s="2" t="s">
        <v>3068</v>
      </c>
      <c r="D415" s="2" t="s">
        <v>3043</v>
      </c>
      <c r="E4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15" t="str">
        <f>_xlfn.XLOOKUP(capturaFlota2019[[#This Row],[Puerto]],'DATOS TABLA FLOTA'!$H$1:$H$21,'DATOS TABLA FLOTA'!$I$1:$I$21)</f>
        <v>General Pueyrredon</v>
      </c>
      <c r="G415" s="3">
        <f>_xlfn.XLOOKUP(capturaFlota2019[[#This Row],[Departamento]],'DATOS TABLA FLOTA'!$O$2:$O$21,'DATOS TABLA FLOTA'!$P$2:$P$21)</f>
        <v>6357</v>
      </c>
      <c r="H415" s="1">
        <v>-3804915</v>
      </c>
      <c r="I415" s="1">
        <f>_xlfn.XLOOKUP(capturaFlota2019[[#This Row],[Latitud]],'DATOS TABLA FLOTA'!$Q$2:$Q$21,'DATOS TABLA FLOTA'!$R$2:$R$21)</f>
        <v>-57536848</v>
      </c>
      <c r="J415" s="2" t="s">
        <v>3074</v>
      </c>
      <c r="K415" t="str">
        <f>VLOOKUP(capturaFlota2019[[#This Row],[Especie]],'DATOS TABLA FLOTA'!$K$1:$M$113,2,FALSE)</f>
        <v>Peces</v>
      </c>
      <c r="L415" t="str">
        <f>_xlfn.XLOOKUP(capturaFlota2019[[#This Row],[Especie]],'DATOS TABLA FLOTA'!$K$1:$K$113,'DATOS TABLA FLOTA'!$M$1:$M$113)</f>
        <v>Variado costero</v>
      </c>
      <c r="M415" s="3">
        <v>105</v>
      </c>
      <c r="N415" s="4">
        <f>VLOOKUP(capturaFlota2019[[#This Row],[Especie]],'DATOS TABLA FLOTA'!$A$1:$B$80,2,FALSE)</f>
        <v>1800</v>
      </c>
      <c r="O415" s="4">
        <f>VLOOKUP(capturaFlota2019[[#This Row],[Especie]],'DATOS TABLA FLOTA'!$A$1:$C$80,3,FALSE)</f>
        <v>28800</v>
      </c>
      <c r="Q415"/>
    </row>
    <row r="416" spans="1:17" x14ac:dyDescent="0.35">
      <c r="A416" s="5">
        <v>43617</v>
      </c>
      <c r="B416" s="2" t="s">
        <v>3059</v>
      </c>
      <c r="C416" s="2" t="s">
        <v>3068</v>
      </c>
      <c r="D416" s="2" t="s">
        <v>3043</v>
      </c>
      <c r="E4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16" t="str">
        <f>_xlfn.XLOOKUP(capturaFlota2019[[#This Row],[Puerto]],'DATOS TABLA FLOTA'!$H$1:$H$21,'DATOS TABLA FLOTA'!$I$1:$I$21)</f>
        <v>General Pueyrredon</v>
      </c>
      <c r="G416" s="3">
        <f>_xlfn.XLOOKUP(capturaFlota2019[[#This Row],[Departamento]],'DATOS TABLA FLOTA'!$O$2:$O$21,'DATOS TABLA FLOTA'!$P$2:$P$21)</f>
        <v>6357</v>
      </c>
      <c r="H416" s="1">
        <v>-3804915</v>
      </c>
      <c r="I416" s="1">
        <f>_xlfn.XLOOKUP(capturaFlota2019[[#This Row],[Latitud]],'DATOS TABLA FLOTA'!$Q$2:$Q$21,'DATOS TABLA FLOTA'!$R$2:$R$21)</f>
        <v>-57536848</v>
      </c>
      <c r="J416" s="2" t="s">
        <v>3084</v>
      </c>
      <c r="K416" t="str">
        <f>VLOOKUP(capturaFlota2019[[#This Row],[Especie]],'DATOS TABLA FLOTA'!$K$1:$M$113,2,FALSE)</f>
        <v>Peces</v>
      </c>
      <c r="L416" t="str">
        <f>_xlfn.XLOOKUP(capturaFlota2019[[#This Row],[Especie]],'DATOS TABLA FLOTA'!$K$1:$K$113,'DATOS TABLA FLOTA'!$M$1:$M$113)</f>
        <v>otras especies</v>
      </c>
      <c r="M416" s="3">
        <v>105</v>
      </c>
      <c r="N416" s="4">
        <f>VLOOKUP(capturaFlota2019[[#This Row],[Especie]],'DATOS TABLA FLOTA'!$A$1:$B$80,2,FALSE)</f>
        <v>1890</v>
      </c>
      <c r="O416" s="4">
        <f>VLOOKUP(capturaFlota2019[[#This Row],[Especie]],'DATOS TABLA FLOTA'!$A$1:$C$80,3,FALSE)</f>
        <v>30240</v>
      </c>
      <c r="Q416"/>
    </row>
    <row r="417" spans="1:17" x14ac:dyDescent="0.35">
      <c r="A417" s="5">
        <v>43525</v>
      </c>
      <c r="B417" s="2" t="s">
        <v>3053</v>
      </c>
      <c r="C417" s="2" t="s">
        <v>3061</v>
      </c>
      <c r="D417" s="2" t="s">
        <v>3062</v>
      </c>
      <c r="E4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17" t="str">
        <f>_xlfn.XLOOKUP(capturaFlota2019[[#This Row],[Puerto]],'DATOS TABLA FLOTA'!$H$1:$H$21,'DATOS TABLA FLOTA'!$I$1:$I$21)</f>
        <v>Escalante</v>
      </c>
      <c r="G417" s="3">
        <f>_xlfn.XLOOKUP(capturaFlota2019[[#This Row],[Departamento]],'DATOS TABLA FLOTA'!$O$2:$O$21,'DATOS TABLA FLOTA'!$P$2:$P$21)</f>
        <v>26021</v>
      </c>
      <c r="H417" s="1">
        <v>-45862528</v>
      </c>
      <c r="I417" s="1">
        <f>_xlfn.XLOOKUP(capturaFlota2019[[#This Row],[Latitud]],'DATOS TABLA FLOTA'!$Q$2:$Q$21,'DATOS TABLA FLOTA'!$R$2:$R$21)</f>
        <v>-6746664</v>
      </c>
      <c r="J417" s="2" t="s">
        <v>3060</v>
      </c>
      <c r="K417" t="str">
        <f>VLOOKUP(capturaFlota2019[[#This Row],[Especie]],'DATOS TABLA FLOTA'!$K$1:$M$113,2,FALSE)</f>
        <v>Peces</v>
      </c>
      <c r="L417" t="str">
        <f>_xlfn.XLOOKUP(capturaFlota2019[[#This Row],[Especie]],'DATOS TABLA FLOTA'!$K$1:$K$113,'DATOS TABLA FLOTA'!$M$1:$M$113)</f>
        <v>otras especies</v>
      </c>
      <c r="M417" s="3">
        <v>106</v>
      </c>
      <c r="N417" s="4">
        <f>VLOOKUP(capturaFlota2019[[#This Row],[Especie]],'DATOS TABLA FLOTA'!$A$1:$B$80,2,FALSE)</f>
        <v>2910</v>
      </c>
      <c r="O417" s="4">
        <f>VLOOKUP(capturaFlota2019[[#This Row],[Especie]],'DATOS TABLA FLOTA'!$A$1:$C$80,3,FALSE)</f>
        <v>46560</v>
      </c>
      <c r="Q417"/>
    </row>
    <row r="418" spans="1:17" x14ac:dyDescent="0.35">
      <c r="A418" s="5">
        <v>43678</v>
      </c>
      <c r="B418" s="2" t="s">
        <v>3059</v>
      </c>
      <c r="C418" s="2" t="s">
        <v>3148</v>
      </c>
      <c r="D418" s="2" t="s">
        <v>3062</v>
      </c>
      <c r="E4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18" t="str">
        <f>_xlfn.XLOOKUP(capturaFlota2019[[#This Row],[Puerto]],'DATOS TABLA FLOTA'!$H$1:$H$21,'DATOS TABLA FLOTA'!$I$1:$I$21)</f>
        <v>Florentino Ameghino</v>
      </c>
      <c r="G418" s="3">
        <f>_xlfn.XLOOKUP(capturaFlota2019[[#This Row],[Departamento]],'DATOS TABLA FLOTA'!$O$2:$O$21,'DATOS TABLA FLOTA'!$P$2:$P$21)</f>
        <v>26028</v>
      </c>
      <c r="H418" s="1">
        <v>-44798941</v>
      </c>
      <c r="I418" s="1">
        <f>_xlfn.XLOOKUP(capturaFlota2019[[#This Row],[Latitud]],'DATOS TABLA FLOTA'!$Q$2:$Q$21,'DATOS TABLA FLOTA'!$R$2:$R$21)</f>
        <v>-65709705</v>
      </c>
      <c r="J418" s="2" t="s">
        <v>3101</v>
      </c>
      <c r="K418" t="str">
        <f>VLOOKUP(capturaFlota2019[[#This Row],[Especie]],'DATOS TABLA FLOTA'!$K$1:$M$113,2,FALSE)</f>
        <v>Crustáceos</v>
      </c>
      <c r="L418" t="str">
        <f>_xlfn.XLOOKUP(capturaFlota2019[[#This Row],[Especie]],'DATOS TABLA FLOTA'!$K$1:$K$113,'DATOS TABLA FLOTA'!$M$1:$M$113)</f>
        <v>Langostino</v>
      </c>
      <c r="M418" s="3">
        <v>107</v>
      </c>
      <c r="N418" s="4">
        <f>VLOOKUP(capturaFlota2019[[#This Row],[Especie]],'DATOS TABLA FLOTA'!$A$1:$B$80,2,FALSE)</f>
        <v>3000</v>
      </c>
      <c r="O418" s="4">
        <f>VLOOKUP(capturaFlota2019[[#This Row],[Especie]],'DATOS TABLA FLOTA'!$A$1:$C$80,3,FALSE)</f>
        <v>48000</v>
      </c>
      <c r="Q418"/>
    </row>
    <row r="419" spans="1:17" x14ac:dyDescent="0.35">
      <c r="A419" s="5">
        <v>43556</v>
      </c>
      <c r="B419" s="2" t="s">
        <v>3067</v>
      </c>
      <c r="C419" s="2" t="s">
        <v>3132</v>
      </c>
      <c r="D419" s="2" t="s">
        <v>3133</v>
      </c>
      <c r="E4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419" t="str">
        <f>_xlfn.XLOOKUP(capturaFlota2019[[#This Row],[Puerto]],'DATOS TABLA FLOTA'!$H$1:$H$21,'DATOS TABLA FLOTA'!$I$1:$I$21)</f>
        <v>Ushuaia</v>
      </c>
      <c r="G419" s="3">
        <f>_xlfn.XLOOKUP(capturaFlota2019[[#This Row],[Departamento]],'DATOS TABLA FLOTA'!$O$2:$O$21,'DATOS TABLA FLOTA'!$P$2:$P$21)</f>
        <v>94015</v>
      </c>
      <c r="H419" s="1">
        <v>-54808106</v>
      </c>
      <c r="I419" s="1">
        <f>_xlfn.XLOOKUP(capturaFlota2019[[#This Row],[Latitud]],'DATOS TABLA FLOTA'!$Q$2:$Q$21,'DATOS TABLA FLOTA'!$R$2:$R$21)</f>
        <v>-68304301</v>
      </c>
      <c r="J419" s="2" t="s">
        <v>3137</v>
      </c>
      <c r="K419" t="str">
        <f>VLOOKUP(capturaFlota2019[[#This Row],[Especie]],'DATOS TABLA FLOTA'!$K$1:$M$113,2,FALSE)</f>
        <v>Peces</v>
      </c>
      <c r="L419" t="str">
        <f>_xlfn.XLOOKUP(capturaFlota2019[[#This Row],[Especie]],'DATOS TABLA FLOTA'!$K$1:$K$113,'DATOS TABLA FLOTA'!$M$1:$M$113)</f>
        <v>Merluza negra</v>
      </c>
      <c r="M419" s="3">
        <v>108</v>
      </c>
      <c r="N419" s="4">
        <f>VLOOKUP(capturaFlota2019[[#This Row],[Especie]],'DATOS TABLA FLOTA'!$A$1:$B$80,2,FALSE)</f>
        <v>2900</v>
      </c>
      <c r="O419" s="4">
        <f>VLOOKUP(capturaFlota2019[[#This Row],[Especie]],'DATOS TABLA FLOTA'!$A$1:$C$80,3,FALSE)</f>
        <v>46400</v>
      </c>
      <c r="Q419"/>
    </row>
    <row r="420" spans="1:17" x14ac:dyDescent="0.35">
      <c r="A420" s="5">
        <v>43770</v>
      </c>
      <c r="B420" s="2" t="s">
        <v>3059</v>
      </c>
      <c r="C420" s="2" t="s">
        <v>3068</v>
      </c>
      <c r="D420" s="2" t="s">
        <v>3043</v>
      </c>
      <c r="E4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0" t="str">
        <f>_xlfn.XLOOKUP(capturaFlota2019[[#This Row],[Puerto]],'DATOS TABLA FLOTA'!$H$1:$H$21,'DATOS TABLA FLOTA'!$I$1:$I$21)</f>
        <v>General Pueyrredon</v>
      </c>
      <c r="G420" s="3">
        <f>_xlfn.XLOOKUP(capturaFlota2019[[#This Row],[Departamento]],'DATOS TABLA FLOTA'!$O$2:$O$21,'DATOS TABLA FLOTA'!$P$2:$P$21)</f>
        <v>6357</v>
      </c>
      <c r="H420" s="1">
        <v>-3804915</v>
      </c>
      <c r="I420" s="1">
        <f>_xlfn.XLOOKUP(capturaFlota2019[[#This Row],[Latitud]],'DATOS TABLA FLOTA'!$Q$2:$Q$21,'DATOS TABLA FLOTA'!$R$2:$R$21)</f>
        <v>-57536848</v>
      </c>
      <c r="J420" s="2" t="s">
        <v>3096</v>
      </c>
      <c r="K420" t="str">
        <f>VLOOKUP(capturaFlota2019[[#This Row],[Especie]],'DATOS TABLA FLOTA'!$K$1:$M$113,2,FALSE)</f>
        <v>Peces</v>
      </c>
      <c r="L420" t="str">
        <f>_xlfn.XLOOKUP(capturaFlota2019[[#This Row],[Especie]],'DATOS TABLA FLOTA'!$K$1:$K$113,'DATOS TABLA FLOTA'!$M$1:$M$113)</f>
        <v>otras especies</v>
      </c>
      <c r="M420" s="3">
        <v>108</v>
      </c>
      <c r="N420" s="4">
        <f>VLOOKUP(capturaFlota2019[[#This Row],[Especie]],'DATOS TABLA FLOTA'!$A$1:$B$80,2,FALSE)</f>
        <v>1900</v>
      </c>
      <c r="O420" s="4">
        <f>VLOOKUP(capturaFlota2019[[#This Row],[Especie]],'DATOS TABLA FLOTA'!$A$1:$C$80,3,FALSE)</f>
        <v>30400</v>
      </c>
      <c r="Q420"/>
    </row>
    <row r="421" spans="1:17" x14ac:dyDescent="0.35">
      <c r="A421" s="5">
        <v>43466</v>
      </c>
      <c r="B421" s="2" t="s">
        <v>3116</v>
      </c>
      <c r="C421" s="2" t="s">
        <v>3115</v>
      </c>
      <c r="D421" s="2" t="s">
        <v>3049</v>
      </c>
      <c r="E4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21" t="str">
        <f>_xlfn.XLOOKUP(capturaFlota2019[[#This Row],[Puerto]],'DATOS TABLA FLOTA'!$H$1:$H$21,'DATOS TABLA FLOTA'!$I$1:$I$21)</f>
        <v>Deseado</v>
      </c>
      <c r="G421" s="3">
        <f>_xlfn.XLOOKUP(capturaFlota2019[[#This Row],[Departamento]],'DATOS TABLA FLOTA'!$O$2:$O$21,'DATOS TABLA FLOTA'!$P$2:$P$21)</f>
        <v>78014</v>
      </c>
      <c r="H421" s="1">
        <v>-47753106</v>
      </c>
      <c r="I421" s="1">
        <f>_xlfn.XLOOKUP(capturaFlota2019[[#This Row],[Latitud]],'DATOS TABLA FLOTA'!$Q$2:$Q$21,'DATOS TABLA FLOTA'!$R$2:$R$21)</f>
        <v>-65911745</v>
      </c>
      <c r="J421" s="2" t="s">
        <v>3064</v>
      </c>
      <c r="K421" t="str">
        <f>VLOOKUP(capturaFlota2019[[#This Row],[Especie]],'DATOS TABLA FLOTA'!$K$1:$M$113,2,FALSE)</f>
        <v>Crustáceos</v>
      </c>
      <c r="L421" t="str">
        <f>_xlfn.XLOOKUP(capturaFlota2019[[#This Row],[Especie]],'DATOS TABLA FLOTA'!$K$1:$K$113,'DATOS TABLA FLOTA'!$M$1:$M$113)</f>
        <v>Centolla</v>
      </c>
      <c r="M421" s="3">
        <v>110</v>
      </c>
      <c r="N421" s="4">
        <f>VLOOKUP(capturaFlota2019[[#This Row],[Especie]],'DATOS TABLA FLOTA'!$A$1:$B$80,2,FALSE)</f>
        <v>2890</v>
      </c>
      <c r="O421" s="4">
        <f>VLOOKUP(capturaFlota2019[[#This Row],[Especie]],'DATOS TABLA FLOTA'!$A$1:$C$80,3,FALSE)</f>
        <v>46240</v>
      </c>
      <c r="Q421"/>
    </row>
    <row r="422" spans="1:17" x14ac:dyDescent="0.35">
      <c r="A422" s="5">
        <v>43556</v>
      </c>
      <c r="B422" s="2" t="s">
        <v>3053</v>
      </c>
      <c r="C422" s="2" t="s">
        <v>3068</v>
      </c>
      <c r="D422" s="2" t="s">
        <v>3043</v>
      </c>
      <c r="E4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2" t="str">
        <f>_xlfn.XLOOKUP(capturaFlota2019[[#This Row],[Puerto]],'DATOS TABLA FLOTA'!$H$1:$H$21,'DATOS TABLA FLOTA'!$I$1:$I$21)</f>
        <v>General Pueyrredon</v>
      </c>
      <c r="G422" s="3">
        <f>_xlfn.XLOOKUP(capturaFlota2019[[#This Row],[Departamento]],'DATOS TABLA FLOTA'!$O$2:$O$21,'DATOS TABLA FLOTA'!$P$2:$P$21)</f>
        <v>6357</v>
      </c>
      <c r="H422" s="1">
        <v>-3804915</v>
      </c>
      <c r="I422" s="1">
        <f>_xlfn.XLOOKUP(capturaFlota2019[[#This Row],[Latitud]],'DATOS TABLA FLOTA'!$Q$2:$Q$21,'DATOS TABLA FLOTA'!$R$2:$R$21)</f>
        <v>-57536848</v>
      </c>
      <c r="J422" s="2" t="s">
        <v>3082</v>
      </c>
      <c r="K422" t="str">
        <f>VLOOKUP(capturaFlota2019[[#This Row],[Especie]],'DATOS TABLA FLOTA'!$K$1:$M$113,2,FALSE)</f>
        <v>Peces</v>
      </c>
      <c r="L422" t="str">
        <f>_xlfn.XLOOKUP(capturaFlota2019[[#This Row],[Especie]],'DATOS TABLA FLOTA'!$K$1:$K$113,'DATOS TABLA FLOTA'!$M$1:$M$113)</f>
        <v>otras especies</v>
      </c>
      <c r="M422" s="3">
        <v>110</v>
      </c>
      <c r="N422" s="4">
        <f>VLOOKUP(capturaFlota2019[[#This Row],[Especie]],'DATOS TABLA FLOTA'!$A$1:$B$80,2,FALSE)</f>
        <v>2100</v>
      </c>
      <c r="O422" s="4">
        <f>VLOOKUP(capturaFlota2019[[#This Row],[Especie]],'DATOS TABLA FLOTA'!$A$1:$C$80,3,FALSE)</f>
        <v>33600</v>
      </c>
      <c r="Q422"/>
    </row>
    <row r="423" spans="1:17" x14ac:dyDescent="0.35">
      <c r="A423" s="5">
        <v>43617</v>
      </c>
      <c r="B423" s="2" t="s">
        <v>3067</v>
      </c>
      <c r="C423" s="2" t="s">
        <v>3068</v>
      </c>
      <c r="D423" s="2" t="s">
        <v>3043</v>
      </c>
      <c r="E4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3" t="str">
        <f>_xlfn.XLOOKUP(capturaFlota2019[[#This Row],[Puerto]],'DATOS TABLA FLOTA'!$H$1:$H$21,'DATOS TABLA FLOTA'!$I$1:$I$21)</f>
        <v>General Pueyrredon</v>
      </c>
      <c r="G423" s="3">
        <f>_xlfn.XLOOKUP(capturaFlota2019[[#This Row],[Departamento]],'DATOS TABLA FLOTA'!$O$2:$O$21,'DATOS TABLA FLOTA'!$P$2:$P$21)</f>
        <v>6357</v>
      </c>
      <c r="H423" s="1">
        <v>-3804915</v>
      </c>
      <c r="I423" s="1">
        <f>_xlfn.XLOOKUP(capturaFlota2019[[#This Row],[Latitud]],'DATOS TABLA FLOTA'!$Q$2:$Q$21,'DATOS TABLA FLOTA'!$R$2:$R$21)</f>
        <v>-57536848</v>
      </c>
      <c r="J423" s="2" t="s">
        <v>3052</v>
      </c>
      <c r="K423" t="str">
        <f>VLOOKUP(capturaFlota2019[[#This Row],[Especie]],'DATOS TABLA FLOTA'!$K$1:$M$113,2,FALSE)</f>
        <v>Moluscos</v>
      </c>
      <c r="L423" t="str">
        <f>_xlfn.XLOOKUP(capturaFlota2019[[#This Row],[Especie]],'DATOS TABLA FLOTA'!$K$1:$K$113,'DATOS TABLA FLOTA'!$M$1:$M$113)</f>
        <v>Calamar Illex</v>
      </c>
      <c r="M423" s="3">
        <v>110</v>
      </c>
      <c r="N423" s="4">
        <f>VLOOKUP(capturaFlota2019[[#This Row],[Especie]],'DATOS TABLA FLOTA'!$A$1:$B$80,2,FALSE)</f>
        <v>3299</v>
      </c>
      <c r="O423" s="4">
        <f>VLOOKUP(capturaFlota2019[[#This Row],[Especie]],'DATOS TABLA FLOTA'!$A$1:$C$80,3,FALSE)</f>
        <v>52784</v>
      </c>
      <c r="Q423"/>
    </row>
    <row r="424" spans="1:17" x14ac:dyDescent="0.35">
      <c r="A424" s="5">
        <v>43647</v>
      </c>
      <c r="B424" s="2" t="s">
        <v>3059</v>
      </c>
      <c r="C424" s="2" t="s">
        <v>3068</v>
      </c>
      <c r="D424" s="2" t="s">
        <v>3043</v>
      </c>
      <c r="E4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4" t="str">
        <f>_xlfn.XLOOKUP(capturaFlota2019[[#This Row],[Puerto]],'DATOS TABLA FLOTA'!$H$1:$H$21,'DATOS TABLA FLOTA'!$I$1:$I$21)</f>
        <v>General Pueyrredon</v>
      </c>
      <c r="G424" s="3">
        <f>_xlfn.XLOOKUP(capturaFlota2019[[#This Row],[Departamento]],'DATOS TABLA FLOTA'!$O$2:$O$21,'DATOS TABLA FLOTA'!$P$2:$P$21)</f>
        <v>6357</v>
      </c>
      <c r="H424" s="1">
        <v>-3804915</v>
      </c>
      <c r="I424" s="1">
        <f>_xlfn.XLOOKUP(capturaFlota2019[[#This Row],[Latitud]],'DATOS TABLA FLOTA'!$Q$2:$Q$21,'DATOS TABLA FLOTA'!$R$2:$R$21)</f>
        <v>-57536848</v>
      </c>
      <c r="J424" s="2" t="s">
        <v>3055</v>
      </c>
      <c r="K424" t="str">
        <f>VLOOKUP(capturaFlota2019[[#This Row],[Especie]],'DATOS TABLA FLOTA'!$K$1:$M$113,2,FALSE)</f>
        <v>Peces</v>
      </c>
      <c r="L424" t="str">
        <f>_xlfn.XLOOKUP(capturaFlota2019[[#This Row],[Especie]],'DATOS TABLA FLOTA'!$K$1:$K$113,'DATOS TABLA FLOTA'!$M$1:$M$113)</f>
        <v>Merluza hubbsi S41</v>
      </c>
      <c r="M424" s="3">
        <v>110</v>
      </c>
      <c r="N424" s="4">
        <f>VLOOKUP(capturaFlota2019[[#This Row],[Especie]],'DATOS TABLA FLOTA'!$A$1:$B$80,2,FALSE)</f>
        <v>2300</v>
      </c>
      <c r="O424" s="4">
        <f>VLOOKUP(capturaFlota2019[[#This Row],[Especie]],'DATOS TABLA FLOTA'!$A$1:$C$80,3,FALSE)</f>
        <v>36800</v>
      </c>
      <c r="Q424"/>
    </row>
    <row r="425" spans="1:17" x14ac:dyDescent="0.35">
      <c r="A425" s="5">
        <v>43678</v>
      </c>
      <c r="B425" s="2" t="s">
        <v>3059</v>
      </c>
      <c r="C425" s="2" t="s">
        <v>3068</v>
      </c>
      <c r="D425" s="2" t="s">
        <v>3043</v>
      </c>
      <c r="E4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5" t="str">
        <f>_xlfn.XLOOKUP(capturaFlota2019[[#This Row],[Puerto]],'DATOS TABLA FLOTA'!$H$1:$H$21,'DATOS TABLA FLOTA'!$I$1:$I$21)</f>
        <v>General Pueyrredon</v>
      </c>
      <c r="G425" s="3">
        <f>_xlfn.XLOOKUP(capturaFlota2019[[#This Row],[Departamento]],'DATOS TABLA FLOTA'!$O$2:$O$21,'DATOS TABLA FLOTA'!$P$2:$P$21)</f>
        <v>6357</v>
      </c>
      <c r="H425" s="1">
        <v>-3804915</v>
      </c>
      <c r="I425" s="1">
        <f>_xlfn.XLOOKUP(capturaFlota2019[[#This Row],[Latitud]],'DATOS TABLA FLOTA'!$Q$2:$Q$21,'DATOS TABLA FLOTA'!$R$2:$R$21)</f>
        <v>-57536848</v>
      </c>
      <c r="J425" s="2" t="s">
        <v>3080</v>
      </c>
      <c r="K425" t="str">
        <f>VLOOKUP(capturaFlota2019[[#This Row],[Especie]],'DATOS TABLA FLOTA'!$K$1:$M$113,2,FALSE)</f>
        <v>Peces</v>
      </c>
      <c r="L425" t="str">
        <f>_xlfn.XLOOKUP(capturaFlota2019[[#This Row],[Especie]],'DATOS TABLA FLOTA'!$K$1:$K$113,'DATOS TABLA FLOTA'!$M$1:$M$113)</f>
        <v>otras especies</v>
      </c>
      <c r="M425" s="3">
        <v>111</v>
      </c>
      <c r="N425" s="4">
        <f>VLOOKUP(capturaFlota2019[[#This Row],[Especie]],'DATOS TABLA FLOTA'!$A$1:$B$80,2,FALSE)</f>
        <v>1599</v>
      </c>
      <c r="O425" s="4">
        <f>VLOOKUP(capturaFlota2019[[#This Row],[Especie]],'DATOS TABLA FLOTA'!$A$1:$C$80,3,FALSE)</f>
        <v>25584</v>
      </c>
      <c r="Q425"/>
    </row>
    <row r="426" spans="1:17" x14ac:dyDescent="0.35">
      <c r="A426" s="5">
        <v>43770</v>
      </c>
      <c r="B426" s="2" t="s">
        <v>3059</v>
      </c>
      <c r="C426" s="2" t="s">
        <v>3068</v>
      </c>
      <c r="D426" s="2" t="s">
        <v>3043</v>
      </c>
      <c r="E4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6" t="str">
        <f>_xlfn.XLOOKUP(capturaFlota2019[[#This Row],[Puerto]],'DATOS TABLA FLOTA'!$H$1:$H$21,'DATOS TABLA FLOTA'!$I$1:$I$21)</f>
        <v>General Pueyrredon</v>
      </c>
      <c r="G426" s="3">
        <f>_xlfn.XLOOKUP(capturaFlota2019[[#This Row],[Departamento]],'DATOS TABLA FLOTA'!$O$2:$O$21,'DATOS TABLA FLOTA'!$P$2:$P$21)</f>
        <v>6357</v>
      </c>
      <c r="H426" s="1">
        <v>-3804915</v>
      </c>
      <c r="I426" s="1">
        <f>_xlfn.XLOOKUP(capturaFlota2019[[#This Row],[Latitud]],'DATOS TABLA FLOTA'!$Q$2:$Q$21,'DATOS TABLA FLOTA'!$R$2:$R$21)</f>
        <v>-57536848</v>
      </c>
      <c r="J426" s="2" t="s">
        <v>3174</v>
      </c>
      <c r="K426" t="str">
        <f>VLOOKUP(capturaFlota2019[[#This Row],[Especie]],'DATOS TABLA FLOTA'!$K$1:$M$113,2,FALSE)</f>
        <v>Peces</v>
      </c>
      <c r="L426" t="str">
        <f>_xlfn.XLOOKUP(capturaFlota2019[[#This Row],[Especie]],'DATOS TABLA FLOTA'!$K$1:$K$113,'DATOS TABLA FLOTA'!$M$1:$M$113)</f>
        <v>otras especies</v>
      </c>
      <c r="M426" s="3">
        <v>111</v>
      </c>
      <c r="N426" s="4">
        <f>VLOOKUP(capturaFlota2019[[#This Row],[Especie]],'DATOS TABLA FLOTA'!$A$1:$B$80,2,FALSE)</f>
        <v>3500</v>
      </c>
      <c r="O426" s="4">
        <f>VLOOKUP(capturaFlota2019[[#This Row],[Especie]],'DATOS TABLA FLOTA'!$A$1:$C$80,3,FALSE)</f>
        <v>56000</v>
      </c>
      <c r="Q426"/>
    </row>
    <row r="427" spans="1:17" x14ac:dyDescent="0.35">
      <c r="A427" s="5">
        <v>43739</v>
      </c>
      <c r="B427" s="2" t="s">
        <v>3147</v>
      </c>
      <c r="C427" s="2" t="s">
        <v>3115</v>
      </c>
      <c r="D427" s="2" t="s">
        <v>3049</v>
      </c>
      <c r="E4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27" t="str">
        <f>_xlfn.XLOOKUP(capturaFlota2019[[#This Row],[Puerto]],'DATOS TABLA FLOTA'!$H$1:$H$21,'DATOS TABLA FLOTA'!$I$1:$I$21)</f>
        <v>Deseado</v>
      </c>
      <c r="G427" s="3">
        <f>_xlfn.XLOOKUP(capturaFlota2019[[#This Row],[Departamento]],'DATOS TABLA FLOTA'!$O$2:$O$21,'DATOS TABLA FLOTA'!$P$2:$P$21)</f>
        <v>78014</v>
      </c>
      <c r="H427" s="1">
        <v>-47753106</v>
      </c>
      <c r="I427" s="1">
        <f>_xlfn.XLOOKUP(capturaFlota2019[[#This Row],[Latitud]],'DATOS TABLA FLOTA'!$Q$2:$Q$21,'DATOS TABLA FLOTA'!$R$2:$R$21)</f>
        <v>-65911745</v>
      </c>
      <c r="J427" s="2" t="s">
        <v>3101</v>
      </c>
      <c r="K427" t="str">
        <f>VLOOKUP(capturaFlota2019[[#This Row],[Especie]],'DATOS TABLA FLOTA'!$K$1:$M$113,2,FALSE)</f>
        <v>Crustáceos</v>
      </c>
      <c r="L427" t="str">
        <f>_xlfn.XLOOKUP(capturaFlota2019[[#This Row],[Especie]],'DATOS TABLA FLOTA'!$K$1:$K$113,'DATOS TABLA FLOTA'!$M$1:$M$113)</f>
        <v>Langostino</v>
      </c>
      <c r="M427" s="3">
        <v>112</v>
      </c>
      <c r="N427" s="4">
        <f>VLOOKUP(capturaFlota2019[[#This Row],[Especie]],'DATOS TABLA FLOTA'!$A$1:$B$80,2,FALSE)</f>
        <v>3000</v>
      </c>
      <c r="O427" s="4">
        <f>VLOOKUP(capturaFlota2019[[#This Row],[Especie]],'DATOS TABLA FLOTA'!$A$1:$C$80,3,FALSE)</f>
        <v>48000</v>
      </c>
      <c r="Q427"/>
    </row>
    <row r="428" spans="1:17" x14ac:dyDescent="0.35">
      <c r="A428" s="5">
        <v>43739</v>
      </c>
      <c r="B428" s="2" t="s">
        <v>3067</v>
      </c>
      <c r="C428" s="2" t="s">
        <v>3117</v>
      </c>
      <c r="D428" s="2" t="s">
        <v>3062</v>
      </c>
      <c r="E4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28" t="str">
        <f>_xlfn.XLOOKUP(capturaFlota2019[[#This Row],[Puerto]],'DATOS TABLA FLOTA'!$H$1:$H$21,'DATOS TABLA FLOTA'!$I$1:$I$21)</f>
        <v>Biedma</v>
      </c>
      <c r="G428" s="3">
        <f>_xlfn.XLOOKUP(capturaFlota2019[[#This Row],[Departamento]],'DATOS TABLA FLOTA'!$O$2:$O$21,'DATOS TABLA FLOTA'!$P$2:$P$21)</f>
        <v>26007</v>
      </c>
      <c r="H428" s="1">
        <v>-42723398</v>
      </c>
      <c r="I428" s="1">
        <f>_xlfn.XLOOKUP(capturaFlota2019[[#This Row],[Latitud]],'DATOS TABLA FLOTA'!$Q$2:$Q$21,'DATOS TABLA FLOTA'!$R$2:$R$21)</f>
        <v>-6503362</v>
      </c>
      <c r="J428" s="2" t="s">
        <v>3055</v>
      </c>
      <c r="K428" t="str">
        <f>VLOOKUP(capturaFlota2019[[#This Row],[Especie]],'DATOS TABLA FLOTA'!$K$1:$M$113,2,FALSE)</f>
        <v>Peces</v>
      </c>
      <c r="L428" t="str">
        <f>_xlfn.XLOOKUP(capturaFlota2019[[#This Row],[Especie]],'DATOS TABLA FLOTA'!$K$1:$K$113,'DATOS TABLA FLOTA'!$M$1:$M$113)</f>
        <v>Merluza hubbsi S41</v>
      </c>
      <c r="M428" s="3">
        <v>112</v>
      </c>
      <c r="N428" s="4">
        <f>VLOOKUP(capturaFlota2019[[#This Row],[Especie]],'DATOS TABLA FLOTA'!$A$1:$B$80,2,FALSE)</f>
        <v>2300</v>
      </c>
      <c r="O428" s="4">
        <f>VLOOKUP(capturaFlota2019[[#This Row],[Especie]],'DATOS TABLA FLOTA'!$A$1:$C$80,3,FALSE)</f>
        <v>36800</v>
      </c>
      <c r="Q428"/>
    </row>
    <row r="429" spans="1:17" x14ac:dyDescent="0.35">
      <c r="A429" s="5">
        <v>43497</v>
      </c>
      <c r="B429" s="2" t="s">
        <v>3059</v>
      </c>
      <c r="C429" s="2" t="s">
        <v>3068</v>
      </c>
      <c r="D429" s="2" t="s">
        <v>3043</v>
      </c>
      <c r="E4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29" t="str">
        <f>_xlfn.XLOOKUP(capturaFlota2019[[#This Row],[Puerto]],'DATOS TABLA FLOTA'!$H$1:$H$21,'DATOS TABLA FLOTA'!$I$1:$I$21)</f>
        <v>General Pueyrredon</v>
      </c>
      <c r="G429" s="3">
        <f>_xlfn.XLOOKUP(capturaFlota2019[[#This Row],[Departamento]],'DATOS TABLA FLOTA'!$O$2:$O$21,'DATOS TABLA FLOTA'!$P$2:$P$21)</f>
        <v>6357</v>
      </c>
      <c r="H429" s="1">
        <v>-3804915</v>
      </c>
      <c r="I429" s="1">
        <f>_xlfn.XLOOKUP(capturaFlota2019[[#This Row],[Latitud]],'DATOS TABLA FLOTA'!$Q$2:$Q$21,'DATOS TABLA FLOTA'!$R$2:$R$21)</f>
        <v>-57536848</v>
      </c>
      <c r="J429" s="2" t="s">
        <v>3091</v>
      </c>
      <c r="K429" t="str">
        <f>VLOOKUP(capturaFlota2019[[#This Row],[Especie]],'DATOS TABLA FLOTA'!$K$1:$M$113,2,FALSE)</f>
        <v>Peces</v>
      </c>
      <c r="L429" t="str">
        <f>_xlfn.XLOOKUP(capturaFlota2019[[#This Row],[Especie]],'DATOS TABLA FLOTA'!$K$1:$K$113,'DATOS TABLA FLOTA'!$M$1:$M$113)</f>
        <v>Variado costero</v>
      </c>
      <c r="M429" s="3">
        <v>114</v>
      </c>
      <c r="N429" s="4">
        <f>VLOOKUP(capturaFlota2019[[#This Row],[Especie]],'DATOS TABLA FLOTA'!$A$1:$B$80,2,FALSE)</f>
        <v>2300</v>
      </c>
      <c r="O429" s="4">
        <f>VLOOKUP(capturaFlota2019[[#This Row],[Especie]],'DATOS TABLA FLOTA'!$A$1:$C$80,3,FALSE)</f>
        <v>36800</v>
      </c>
      <c r="Q429"/>
    </row>
    <row r="430" spans="1:17" x14ac:dyDescent="0.35">
      <c r="A430" s="5">
        <v>43647</v>
      </c>
      <c r="B430" s="2" t="s">
        <v>3147</v>
      </c>
      <c r="C430" s="2" t="s">
        <v>3115</v>
      </c>
      <c r="D430" s="2" t="s">
        <v>3049</v>
      </c>
      <c r="E4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30" t="str">
        <f>_xlfn.XLOOKUP(capturaFlota2019[[#This Row],[Puerto]],'DATOS TABLA FLOTA'!$H$1:$H$21,'DATOS TABLA FLOTA'!$I$1:$I$21)</f>
        <v>Deseado</v>
      </c>
      <c r="G430" s="3">
        <f>_xlfn.XLOOKUP(capturaFlota2019[[#This Row],[Departamento]],'DATOS TABLA FLOTA'!$O$2:$O$21,'DATOS TABLA FLOTA'!$P$2:$P$21)</f>
        <v>78014</v>
      </c>
      <c r="H430" s="1">
        <v>-47753106</v>
      </c>
      <c r="I430" s="1">
        <f>_xlfn.XLOOKUP(capturaFlota2019[[#This Row],[Latitud]],'DATOS TABLA FLOTA'!$Q$2:$Q$21,'DATOS TABLA FLOTA'!$R$2:$R$21)</f>
        <v>-65911745</v>
      </c>
      <c r="J430" s="2" t="s">
        <v>3055</v>
      </c>
      <c r="K430" t="str">
        <f>VLOOKUP(capturaFlota2019[[#This Row],[Especie]],'DATOS TABLA FLOTA'!$K$1:$M$113,2,FALSE)</f>
        <v>Peces</v>
      </c>
      <c r="L430" t="str">
        <f>_xlfn.XLOOKUP(capturaFlota2019[[#This Row],[Especie]],'DATOS TABLA FLOTA'!$K$1:$K$113,'DATOS TABLA FLOTA'!$M$1:$M$113)</f>
        <v>Merluza hubbsi S41</v>
      </c>
      <c r="M430" s="3">
        <v>114</v>
      </c>
      <c r="N430" s="4">
        <f>VLOOKUP(capturaFlota2019[[#This Row],[Especie]],'DATOS TABLA FLOTA'!$A$1:$B$80,2,FALSE)</f>
        <v>2300</v>
      </c>
      <c r="O430" s="4">
        <f>VLOOKUP(capturaFlota2019[[#This Row],[Especie]],'DATOS TABLA FLOTA'!$A$1:$C$80,3,FALSE)</f>
        <v>36800</v>
      </c>
      <c r="Q430"/>
    </row>
    <row r="431" spans="1:17" x14ac:dyDescent="0.35">
      <c r="A431" s="5">
        <v>43647</v>
      </c>
      <c r="B431" s="2" t="s">
        <v>3053</v>
      </c>
      <c r="C431" s="2" t="s">
        <v>3111</v>
      </c>
      <c r="D431" s="2" t="s">
        <v>3043</v>
      </c>
      <c r="E4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1" t="str">
        <f>_xlfn.XLOOKUP(capturaFlota2019[[#This Row],[Puerto]],'DATOS TABLA FLOTA'!$H$1:$H$21,'DATOS TABLA FLOTA'!$I$1:$I$21)</f>
        <v>sin especificar</v>
      </c>
      <c r="G431" s="3">
        <f>_xlfn.XLOOKUP(capturaFlota2019[[#This Row],[Departamento]],'DATOS TABLA FLOTA'!$O$2:$O$21,'DATOS TABLA FLOTA'!$P$2:$P$21)</f>
        <v>6999</v>
      </c>
      <c r="I431" s="1">
        <f>_xlfn.XLOOKUP(capturaFlota2019[[#This Row],[Latitud]],'DATOS TABLA FLOTA'!$Q$2:$Q$21,'DATOS TABLA FLOTA'!$R$2:$R$21)</f>
        <v>0</v>
      </c>
      <c r="J431" s="2" t="s">
        <v>3074</v>
      </c>
      <c r="K431" t="str">
        <f>VLOOKUP(capturaFlota2019[[#This Row],[Especie]],'DATOS TABLA FLOTA'!$K$1:$M$113,2,FALSE)</f>
        <v>Peces</v>
      </c>
      <c r="L431" t="str">
        <f>_xlfn.XLOOKUP(capturaFlota2019[[#This Row],[Especie]],'DATOS TABLA FLOTA'!$K$1:$K$113,'DATOS TABLA FLOTA'!$M$1:$M$113)</f>
        <v>Variado costero</v>
      </c>
      <c r="M431" s="3">
        <v>115</v>
      </c>
      <c r="N431" s="4">
        <f>VLOOKUP(capturaFlota2019[[#This Row],[Especie]],'DATOS TABLA FLOTA'!$A$1:$B$80,2,FALSE)</f>
        <v>1800</v>
      </c>
      <c r="O431" s="4">
        <f>VLOOKUP(capturaFlota2019[[#This Row],[Especie]],'DATOS TABLA FLOTA'!$A$1:$C$80,3,FALSE)</f>
        <v>28800</v>
      </c>
      <c r="Q431"/>
    </row>
    <row r="432" spans="1:17" x14ac:dyDescent="0.35">
      <c r="A432" s="5">
        <v>43709</v>
      </c>
      <c r="B432" s="2" t="s">
        <v>3053</v>
      </c>
      <c r="C432" s="2" t="s">
        <v>3111</v>
      </c>
      <c r="D432" s="2" t="s">
        <v>3043</v>
      </c>
      <c r="E4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2" t="str">
        <f>_xlfn.XLOOKUP(capturaFlota2019[[#This Row],[Puerto]],'DATOS TABLA FLOTA'!$H$1:$H$21,'DATOS TABLA FLOTA'!$I$1:$I$21)</f>
        <v>sin especificar</v>
      </c>
      <c r="G432" s="3">
        <f>_xlfn.XLOOKUP(capturaFlota2019[[#This Row],[Departamento]],'DATOS TABLA FLOTA'!$O$2:$O$21,'DATOS TABLA FLOTA'!$P$2:$P$21)</f>
        <v>6999</v>
      </c>
      <c r="I432" s="1">
        <f>_xlfn.XLOOKUP(capturaFlota2019[[#This Row],[Latitud]],'DATOS TABLA FLOTA'!$Q$2:$Q$21,'DATOS TABLA FLOTA'!$R$2:$R$21)</f>
        <v>0</v>
      </c>
      <c r="J432" s="2" t="s">
        <v>3091</v>
      </c>
      <c r="K432" t="str">
        <f>VLOOKUP(capturaFlota2019[[#This Row],[Especie]],'DATOS TABLA FLOTA'!$K$1:$M$113,2,FALSE)</f>
        <v>Peces</v>
      </c>
      <c r="L432" t="str">
        <f>_xlfn.XLOOKUP(capturaFlota2019[[#This Row],[Especie]],'DATOS TABLA FLOTA'!$K$1:$K$113,'DATOS TABLA FLOTA'!$M$1:$M$113)</f>
        <v>Variado costero</v>
      </c>
      <c r="M432" s="3">
        <v>115</v>
      </c>
      <c r="N432" s="4">
        <f>VLOOKUP(capturaFlota2019[[#This Row],[Especie]],'DATOS TABLA FLOTA'!$A$1:$B$80,2,FALSE)</f>
        <v>2300</v>
      </c>
      <c r="O432" s="4">
        <f>VLOOKUP(capturaFlota2019[[#This Row],[Especie]],'DATOS TABLA FLOTA'!$A$1:$C$80,3,FALSE)</f>
        <v>36800</v>
      </c>
      <c r="Q432"/>
    </row>
    <row r="433" spans="1:17" x14ac:dyDescent="0.35">
      <c r="A433" s="5">
        <v>43647</v>
      </c>
      <c r="B433" s="2" t="s">
        <v>3147</v>
      </c>
      <c r="C433" s="2" t="s">
        <v>3115</v>
      </c>
      <c r="D433" s="2" t="s">
        <v>3049</v>
      </c>
      <c r="E4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33" t="str">
        <f>_xlfn.XLOOKUP(capturaFlota2019[[#This Row],[Puerto]],'DATOS TABLA FLOTA'!$H$1:$H$21,'DATOS TABLA FLOTA'!$I$1:$I$21)</f>
        <v>Deseado</v>
      </c>
      <c r="G433" s="3">
        <f>_xlfn.XLOOKUP(capturaFlota2019[[#This Row],[Departamento]],'DATOS TABLA FLOTA'!$O$2:$O$21,'DATOS TABLA FLOTA'!$P$2:$P$21)</f>
        <v>78014</v>
      </c>
      <c r="H433" s="1">
        <v>-47753106</v>
      </c>
      <c r="I433" s="1">
        <f>_xlfn.XLOOKUP(capturaFlota2019[[#This Row],[Latitud]],'DATOS TABLA FLOTA'!$Q$2:$Q$21,'DATOS TABLA FLOTA'!$R$2:$R$21)</f>
        <v>-65911745</v>
      </c>
      <c r="J433" s="2" t="s">
        <v>3101</v>
      </c>
      <c r="K433" t="str">
        <f>VLOOKUP(capturaFlota2019[[#This Row],[Especie]],'DATOS TABLA FLOTA'!$K$1:$M$113,2,FALSE)</f>
        <v>Crustáceos</v>
      </c>
      <c r="L433" t="str">
        <f>_xlfn.XLOOKUP(capturaFlota2019[[#This Row],[Especie]],'DATOS TABLA FLOTA'!$K$1:$K$113,'DATOS TABLA FLOTA'!$M$1:$M$113)</f>
        <v>Langostino</v>
      </c>
      <c r="M433" s="3">
        <v>116</v>
      </c>
      <c r="N433" s="4">
        <f>VLOOKUP(capturaFlota2019[[#This Row],[Especie]],'DATOS TABLA FLOTA'!$A$1:$B$80,2,FALSE)</f>
        <v>3000</v>
      </c>
      <c r="O433" s="4">
        <f>VLOOKUP(capturaFlota2019[[#This Row],[Especie]],'DATOS TABLA FLOTA'!$A$1:$C$80,3,FALSE)</f>
        <v>48000</v>
      </c>
      <c r="Q433"/>
    </row>
    <row r="434" spans="1:17" x14ac:dyDescent="0.35">
      <c r="A434" s="5">
        <v>43466</v>
      </c>
      <c r="B434" s="2" t="s">
        <v>3041</v>
      </c>
      <c r="C434" s="2" t="s">
        <v>3111</v>
      </c>
      <c r="D434" s="2" t="s">
        <v>3043</v>
      </c>
      <c r="E4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4" t="str">
        <f>_xlfn.XLOOKUP(capturaFlota2019[[#This Row],[Puerto]],'DATOS TABLA FLOTA'!$H$1:$H$21,'DATOS TABLA FLOTA'!$I$1:$I$21)</f>
        <v>sin especificar</v>
      </c>
      <c r="G434" s="3">
        <f>_xlfn.XLOOKUP(capturaFlota2019[[#This Row],[Departamento]],'DATOS TABLA FLOTA'!$O$2:$O$21,'DATOS TABLA FLOTA'!$P$2:$P$21)</f>
        <v>6999</v>
      </c>
      <c r="I434" s="1">
        <f>_xlfn.XLOOKUP(capturaFlota2019[[#This Row],[Latitud]],'DATOS TABLA FLOTA'!$Q$2:$Q$21,'DATOS TABLA FLOTA'!$R$2:$R$21)</f>
        <v>0</v>
      </c>
      <c r="J434" s="2" t="s">
        <v>3085</v>
      </c>
      <c r="K434" t="str">
        <f>VLOOKUP(capturaFlota2019[[#This Row],[Especie]],'DATOS TABLA FLOTA'!$K$1:$M$113,2,FALSE)</f>
        <v>Peces</v>
      </c>
      <c r="L434" t="str">
        <f>_xlfn.XLOOKUP(capturaFlota2019[[#This Row],[Especie]],'DATOS TABLA FLOTA'!$K$1:$K$113,'DATOS TABLA FLOTA'!$M$1:$M$113)</f>
        <v>otras especies</v>
      </c>
      <c r="M434" s="3">
        <v>118</v>
      </c>
      <c r="N434" s="4">
        <f>VLOOKUP(capturaFlota2019[[#This Row],[Especie]],'DATOS TABLA FLOTA'!$A$1:$B$80,2,FALSE)</f>
        <v>1900</v>
      </c>
      <c r="O434" s="4">
        <f>VLOOKUP(capturaFlota2019[[#This Row],[Especie]],'DATOS TABLA FLOTA'!$A$1:$C$80,3,FALSE)</f>
        <v>30400</v>
      </c>
      <c r="Q434"/>
    </row>
    <row r="435" spans="1:17" x14ac:dyDescent="0.35">
      <c r="A435" s="5">
        <v>43525</v>
      </c>
      <c r="B435" s="2" t="s">
        <v>3053</v>
      </c>
      <c r="C435" s="2" t="s">
        <v>3068</v>
      </c>
      <c r="D435" s="2" t="s">
        <v>3043</v>
      </c>
      <c r="E4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5" t="str">
        <f>_xlfn.XLOOKUP(capturaFlota2019[[#This Row],[Puerto]],'DATOS TABLA FLOTA'!$H$1:$H$21,'DATOS TABLA FLOTA'!$I$1:$I$21)</f>
        <v>General Pueyrredon</v>
      </c>
      <c r="G435" s="3">
        <f>_xlfn.XLOOKUP(capturaFlota2019[[#This Row],[Departamento]],'DATOS TABLA FLOTA'!$O$2:$O$21,'DATOS TABLA FLOTA'!$P$2:$P$21)</f>
        <v>6357</v>
      </c>
      <c r="H435" s="1">
        <v>-3804915</v>
      </c>
      <c r="I435" s="1">
        <f>_xlfn.XLOOKUP(capturaFlota2019[[#This Row],[Latitud]],'DATOS TABLA FLOTA'!$Q$2:$Q$21,'DATOS TABLA FLOTA'!$R$2:$R$21)</f>
        <v>-57536848</v>
      </c>
      <c r="J435" s="2" t="s">
        <v>3078</v>
      </c>
      <c r="K435" t="str">
        <f>VLOOKUP(capturaFlota2019[[#This Row],[Especie]],'DATOS TABLA FLOTA'!$K$1:$M$113,2,FALSE)</f>
        <v>Peces</v>
      </c>
      <c r="L435" t="str">
        <f>_xlfn.XLOOKUP(capturaFlota2019[[#This Row],[Especie]],'DATOS TABLA FLOTA'!$K$1:$K$113,'DATOS TABLA FLOTA'!$M$1:$M$113)</f>
        <v>otras especies</v>
      </c>
      <c r="M435" s="3">
        <v>120</v>
      </c>
      <c r="N435" s="4">
        <f>VLOOKUP(capturaFlota2019[[#This Row],[Especie]],'DATOS TABLA FLOTA'!$A$1:$B$80,2,FALSE)</f>
        <v>1700</v>
      </c>
      <c r="O435" s="4">
        <f>VLOOKUP(capturaFlota2019[[#This Row],[Especie]],'DATOS TABLA FLOTA'!$A$1:$C$80,3,FALSE)</f>
        <v>27200</v>
      </c>
      <c r="Q435"/>
    </row>
    <row r="436" spans="1:17" x14ac:dyDescent="0.35">
      <c r="A436" s="5">
        <v>43525</v>
      </c>
      <c r="B436" s="2" t="s">
        <v>3053</v>
      </c>
      <c r="C436" s="2" t="s">
        <v>3127</v>
      </c>
      <c r="D436" s="2" t="s">
        <v>3124</v>
      </c>
      <c r="E4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36" t="str">
        <f>_xlfn.XLOOKUP(capturaFlota2019[[#This Row],[Puerto]],'DATOS TABLA FLOTA'!$H$1:$H$21,'DATOS TABLA FLOTA'!$I$1:$I$21)</f>
        <v>San Antonio</v>
      </c>
      <c r="G436" s="3">
        <f>_xlfn.XLOOKUP(capturaFlota2019[[#This Row],[Departamento]],'DATOS TABLA FLOTA'!$O$2:$O$21,'DATOS TABLA FLOTA'!$P$2:$P$21)</f>
        <v>62077</v>
      </c>
      <c r="H436" s="1">
        <v>-40725698</v>
      </c>
      <c r="I436" s="1">
        <f>_xlfn.XLOOKUP(capturaFlota2019[[#This Row],[Latitud]],'DATOS TABLA FLOTA'!$Q$2:$Q$21,'DATOS TABLA FLOTA'!$R$2:$R$21)</f>
        <v>-64934194</v>
      </c>
      <c r="J436" s="2" t="s">
        <v>3055</v>
      </c>
      <c r="K436" t="str">
        <f>VLOOKUP(capturaFlota2019[[#This Row],[Especie]],'DATOS TABLA FLOTA'!$K$1:$M$113,2,FALSE)</f>
        <v>Peces</v>
      </c>
      <c r="L436" t="str">
        <f>_xlfn.XLOOKUP(capturaFlota2019[[#This Row],[Especie]],'DATOS TABLA FLOTA'!$K$1:$K$113,'DATOS TABLA FLOTA'!$M$1:$M$113)</f>
        <v>Merluza hubbsi S41</v>
      </c>
      <c r="M436" s="3">
        <v>120</v>
      </c>
      <c r="N436" s="4">
        <f>VLOOKUP(capturaFlota2019[[#This Row],[Especie]],'DATOS TABLA FLOTA'!$A$1:$B$80,2,FALSE)</f>
        <v>2300</v>
      </c>
      <c r="O436" s="4">
        <f>VLOOKUP(capturaFlota2019[[#This Row],[Especie]],'DATOS TABLA FLOTA'!$A$1:$C$80,3,FALSE)</f>
        <v>36800</v>
      </c>
      <c r="Q436"/>
    </row>
    <row r="437" spans="1:17" x14ac:dyDescent="0.35">
      <c r="A437" s="5">
        <v>43556</v>
      </c>
      <c r="B437" s="2" t="s">
        <v>3053</v>
      </c>
      <c r="C437" s="2" t="s">
        <v>3068</v>
      </c>
      <c r="D437" s="2" t="s">
        <v>3043</v>
      </c>
      <c r="E4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7" t="str">
        <f>_xlfn.XLOOKUP(capturaFlota2019[[#This Row],[Puerto]],'DATOS TABLA FLOTA'!$H$1:$H$21,'DATOS TABLA FLOTA'!$I$1:$I$21)</f>
        <v>General Pueyrredon</v>
      </c>
      <c r="G437" s="3">
        <f>_xlfn.XLOOKUP(capturaFlota2019[[#This Row],[Departamento]],'DATOS TABLA FLOTA'!$O$2:$O$21,'DATOS TABLA FLOTA'!$P$2:$P$21)</f>
        <v>6357</v>
      </c>
      <c r="H437" s="1">
        <v>-3804915</v>
      </c>
      <c r="I437" s="1">
        <f>_xlfn.XLOOKUP(capturaFlota2019[[#This Row],[Latitud]],'DATOS TABLA FLOTA'!$Q$2:$Q$21,'DATOS TABLA FLOTA'!$R$2:$R$21)</f>
        <v>-57536848</v>
      </c>
      <c r="J437" s="2" t="s">
        <v>3141</v>
      </c>
      <c r="K437" t="str">
        <f>VLOOKUP(capturaFlota2019[[#This Row],[Especie]],'DATOS TABLA FLOTA'!$K$1:$M$113,2,FALSE)</f>
        <v>Peces</v>
      </c>
      <c r="L437" t="str">
        <f>_xlfn.XLOOKUP(capturaFlota2019[[#This Row],[Especie]],'DATOS TABLA FLOTA'!$K$1:$K$113,'DATOS TABLA FLOTA'!$M$1:$M$113)</f>
        <v>otras especies</v>
      </c>
      <c r="M437" s="3">
        <v>120</v>
      </c>
      <c r="N437" s="4">
        <f>VLOOKUP(capturaFlota2019[[#This Row],[Especie]],'DATOS TABLA FLOTA'!$A$1:$B$80,2,FALSE)</f>
        <v>2150</v>
      </c>
      <c r="O437" s="4">
        <f>VLOOKUP(capturaFlota2019[[#This Row],[Especie]],'DATOS TABLA FLOTA'!$A$1:$C$80,3,FALSE)</f>
        <v>34400</v>
      </c>
      <c r="Q437"/>
    </row>
    <row r="438" spans="1:17" x14ac:dyDescent="0.35">
      <c r="A438" s="5">
        <v>43556</v>
      </c>
      <c r="B438" s="2" t="s">
        <v>3067</v>
      </c>
      <c r="C438" s="2" t="s">
        <v>3132</v>
      </c>
      <c r="D438" s="2" t="s">
        <v>3133</v>
      </c>
      <c r="E4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438" t="str">
        <f>_xlfn.XLOOKUP(capturaFlota2019[[#This Row],[Puerto]],'DATOS TABLA FLOTA'!$H$1:$H$21,'DATOS TABLA FLOTA'!$I$1:$I$21)</f>
        <v>Ushuaia</v>
      </c>
      <c r="G438" s="3">
        <f>_xlfn.XLOOKUP(capturaFlota2019[[#This Row],[Departamento]],'DATOS TABLA FLOTA'!$O$2:$O$21,'DATOS TABLA FLOTA'!$P$2:$P$21)</f>
        <v>94015</v>
      </c>
      <c r="H438" s="1">
        <v>-54808106</v>
      </c>
      <c r="I438" s="1">
        <f>_xlfn.XLOOKUP(capturaFlota2019[[#This Row],[Latitud]],'DATOS TABLA FLOTA'!$Q$2:$Q$21,'DATOS TABLA FLOTA'!$R$2:$R$21)</f>
        <v>-68304301</v>
      </c>
      <c r="J438" s="2" t="s">
        <v>3065</v>
      </c>
      <c r="K438" t="str">
        <f>VLOOKUP(capturaFlota2019[[#This Row],[Especie]],'DATOS TABLA FLOTA'!$K$1:$M$113,2,FALSE)</f>
        <v>Peces</v>
      </c>
      <c r="L438" t="str">
        <f>_xlfn.XLOOKUP(capturaFlota2019[[#This Row],[Especie]],'DATOS TABLA FLOTA'!$K$1:$K$113,'DATOS TABLA FLOTA'!$M$1:$M$113)</f>
        <v>Abadejo</v>
      </c>
      <c r="M438" s="3">
        <v>120</v>
      </c>
      <c r="N438" s="4">
        <f>VLOOKUP(capturaFlota2019[[#This Row],[Especie]],'DATOS TABLA FLOTA'!$A$1:$B$80,2,FALSE)</f>
        <v>2000</v>
      </c>
      <c r="O438" s="4">
        <f>VLOOKUP(capturaFlota2019[[#This Row],[Especie]],'DATOS TABLA FLOTA'!$A$1:$C$80,3,FALSE)</f>
        <v>32000</v>
      </c>
      <c r="Q438"/>
    </row>
    <row r="439" spans="1:17" x14ac:dyDescent="0.35">
      <c r="A439" s="5">
        <v>43586</v>
      </c>
      <c r="B439" s="2" t="s">
        <v>3041</v>
      </c>
      <c r="C439" s="2" t="s">
        <v>3107</v>
      </c>
      <c r="D439" s="2" t="s">
        <v>3043</v>
      </c>
      <c r="E4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39" t="str">
        <f>_xlfn.XLOOKUP(capturaFlota2019[[#This Row],[Puerto]],'DATOS TABLA FLOTA'!$H$1:$H$21,'DATOS TABLA FLOTA'!$I$1:$I$21)</f>
        <v>Necochea</v>
      </c>
      <c r="G439" s="3">
        <f>_xlfn.XLOOKUP(capturaFlota2019[[#This Row],[Departamento]],'DATOS TABLA FLOTA'!$O$2:$O$21,'DATOS TABLA FLOTA'!$P$2:$P$21)</f>
        <v>6581</v>
      </c>
      <c r="H439" s="1">
        <v>-38576184</v>
      </c>
      <c r="I439" s="1">
        <f>_xlfn.XLOOKUP(capturaFlota2019[[#This Row],[Latitud]],'DATOS TABLA FLOTA'!$Q$2:$Q$21,'DATOS TABLA FLOTA'!$R$2:$R$21)</f>
        <v>-58701949</v>
      </c>
      <c r="J439" s="2" t="s">
        <v>3082</v>
      </c>
      <c r="K439" t="str">
        <f>VLOOKUP(capturaFlota2019[[#This Row],[Especie]],'DATOS TABLA FLOTA'!$K$1:$M$113,2,FALSE)</f>
        <v>Peces</v>
      </c>
      <c r="L439" t="str">
        <f>_xlfn.XLOOKUP(capturaFlota2019[[#This Row],[Especie]],'DATOS TABLA FLOTA'!$K$1:$K$113,'DATOS TABLA FLOTA'!$M$1:$M$113)</f>
        <v>otras especies</v>
      </c>
      <c r="M439" s="3">
        <v>120</v>
      </c>
      <c r="N439" s="4">
        <f>VLOOKUP(capturaFlota2019[[#This Row],[Especie]],'DATOS TABLA FLOTA'!$A$1:$B$80,2,FALSE)</f>
        <v>2100</v>
      </c>
      <c r="O439" s="4">
        <f>VLOOKUP(capturaFlota2019[[#This Row],[Especie]],'DATOS TABLA FLOTA'!$A$1:$C$80,3,FALSE)</f>
        <v>33600</v>
      </c>
      <c r="Q439"/>
    </row>
    <row r="440" spans="1:17" x14ac:dyDescent="0.35">
      <c r="A440" s="5">
        <v>43617</v>
      </c>
      <c r="B440" s="2" t="s">
        <v>3053</v>
      </c>
      <c r="C440" s="2" t="s">
        <v>3128</v>
      </c>
      <c r="D440" s="2" t="s">
        <v>3043</v>
      </c>
      <c r="E4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0" t="str">
        <f>_xlfn.XLOOKUP(capturaFlota2019[[#This Row],[Puerto]],'DATOS TABLA FLOTA'!$H$1:$H$21,'DATOS TABLA FLOTA'!$I$1:$I$21)</f>
        <v>La Costa</v>
      </c>
      <c r="G440" s="3">
        <f>_xlfn.XLOOKUP(capturaFlota2019[[#This Row],[Departamento]],'DATOS TABLA FLOTA'!$O$2:$O$21,'DATOS TABLA FLOTA'!$P$2:$P$21)</f>
        <v>6420</v>
      </c>
      <c r="H440" s="1">
        <v>-36342328</v>
      </c>
      <c r="I440" s="1">
        <f>_xlfn.XLOOKUP(capturaFlota2019[[#This Row],[Latitud]],'DATOS TABLA FLOTA'!$Q$2:$Q$21,'DATOS TABLA FLOTA'!$R$2:$R$21)</f>
        <v>-56746143</v>
      </c>
      <c r="J440" s="2" t="s">
        <v>3090</v>
      </c>
      <c r="K440" t="str">
        <f>VLOOKUP(capturaFlota2019[[#This Row],[Especie]],'DATOS TABLA FLOTA'!$K$1:$M$113,2,FALSE)</f>
        <v>Peces</v>
      </c>
      <c r="L440" t="str">
        <f>_xlfn.XLOOKUP(capturaFlota2019[[#This Row],[Especie]],'DATOS TABLA FLOTA'!$K$1:$K$113,'DATOS TABLA FLOTA'!$M$1:$M$113)</f>
        <v>otras especies</v>
      </c>
      <c r="M440" s="3">
        <v>120</v>
      </c>
      <c r="N440" s="4">
        <f>VLOOKUP(capturaFlota2019[[#This Row],[Especie]],'DATOS TABLA FLOTA'!$A$1:$B$80,2,FALSE)</f>
        <v>2200</v>
      </c>
      <c r="O440" s="4">
        <f>VLOOKUP(capturaFlota2019[[#This Row],[Especie]],'DATOS TABLA FLOTA'!$A$1:$C$80,3,FALSE)</f>
        <v>35200</v>
      </c>
      <c r="Q440"/>
    </row>
    <row r="441" spans="1:17" x14ac:dyDescent="0.35">
      <c r="A441" s="5">
        <v>43647</v>
      </c>
      <c r="B441" s="2" t="s">
        <v>3041</v>
      </c>
      <c r="C441" s="2" t="s">
        <v>3068</v>
      </c>
      <c r="D441" s="2" t="s">
        <v>3043</v>
      </c>
      <c r="E4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1" t="str">
        <f>_xlfn.XLOOKUP(capturaFlota2019[[#This Row],[Puerto]],'DATOS TABLA FLOTA'!$H$1:$H$21,'DATOS TABLA FLOTA'!$I$1:$I$21)</f>
        <v>General Pueyrredon</v>
      </c>
      <c r="G441" s="3">
        <f>_xlfn.XLOOKUP(capturaFlota2019[[#This Row],[Departamento]],'DATOS TABLA FLOTA'!$O$2:$O$21,'DATOS TABLA FLOTA'!$P$2:$P$21)</f>
        <v>6357</v>
      </c>
      <c r="H441" s="1">
        <v>-3804915</v>
      </c>
      <c r="I441" s="1">
        <f>_xlfn.XLOOKUP(capturaFlota2019[[#This Row],[Latitud]],'DATOS TABLA FLOTA'!$Q$2:$Q$21,'DATOS TABLA FLOTA'!$R$2:$R$21)</f>
        <v>-57536848</v>
      </c>
      <c r="J441" s="2" t="s">
        <v>3082</v>
      </c>
      <c r="K441" t="str">
        <f>VLOOKUP(capturaFlota2019[[#This Row],[Especie]],'DATOS TABLA FLOTA'!$K$1:$M$113,2,FALSE)</f>
        <v>Peces</v>
      </c>
      <c r="L441" t="str">
        <f>_xlfn.XLOOKUP(capturaFlota2019[[#This Row],[Especie]],'DATOS TABLA FLOTA'!$K$1:$K$113,'DATOS TABLA FLOTA'!$M$1:$M$113)</f>
        <v>otras especies</v>
      </c>
      <c r="M441" s="3">
        <v>120</v>
      </c>
      <c r="N441" s="4">
        <f>VLOOKUP(capturaFlota2019[[#This Row],[Especie]],'DATOS TABLA FLOTA'!$A$1:$B$80,2,FALSE)</f>
        <v>2100</v>
      </c>
      <c r="O441" s="4">
        <f>VLOOKUP(capturaFlota2019[[#This Row],[Especie]],'DATOS TABLA FLOTA'!$A$1:$C$80,3,FALSE)</f>
        <v>33600</v>
      </c>
      <c r="Q441"/>
    </row>
    <row r="442" spans="1:17" x14ac:dyDescent="0.35">
      <c r="A442" s="5">
        <v>43678</v>
      </c>
      <c r="B442" s="2" t="s">
        <v>3041</v>
      </c>
      <c r="C442" s="2" t="s">
        <v>3107</v>
      </c>
      <c r="D442" s="2" t="s">
        <v>3043</v>
      </c>
      <c r="E4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2" t="str">
        <f>_xlfn.XLOOKUP(capturaFlota2019[[#This Row],[Puerto]],'DATOS TABLA FLOTA'!$H$1:$H$21,'DATOS TABLA FLOTA'!$I$1:$I$21)</f>
        <v>Necochea</v>
      </c>
      <c r="G442" s="3">
        <f>_xlfn.XLOOKUP(capturaFlota2019[[#This Row],[Departamento]],'DATOS TABLA FLOTA'!$O$2:$O$21,'DATOS TABLA FLOTA'!$P$2:$P$21)</f>
        <v>6581</v>
      </c>
      <c r="H442" s="1">
        <v>-38576184</v>
      </c>
      <c r="I442" s="1">
        <f>_xlfn.XLOOKUP(capturaFlota2019[[#This Row],[Latitud]],'DATOS TABLA FLOTA'!$Q$2:$Q$21,'DATOS TABLA FLOTA'!$R$2:$R$21)</f>
        <v>-58701949</v>
      </c>
      <c r="J442" s="2" t="s">
        <v>3088</v>
      </c>
      <c r="K442" t="str">
        <f>VLOOKUP(capturaFlota2019[[#This Row],[Especie]],'DATOS TABLA FLOTA'!$K$1:$M$113,2,FALSE)</f>
        <v>Peces</v>
      </c>
      <c r="L442" t="str">
        <f>_xlfn.XLOOKUP(capturaFlota2019[[#This Row],[Especie]],'DATOS TABLA FLOTA'!$K$1:$K$113,'DATOS TABLA FLOTA'!$M$1:$M$113)</f>
        <v>Variado costero</v>
      </c>
      <c r="M442" s="3">
        <v>120</v>
      </c>
      <c r="N442" s="4">
        <f>VLOOKUP(capturaFlota2019[[#This Row],[Especie]],'DATOS TABLA FLOTA'!$A$1:$B$80,2,FALSE)</f>
        <v>2500</v>
      </c>
      <c r="O442" s="4">
        <f>VLOOKUP(capturaFlota2019[[#This Row],[Especie]],'DATOS TABLA FLOTA'!$A$1:$C$80,3,FALSE)</f>
        <v>40000</v>
      </c>
      <c r="Q442"/>
    </row>
    <row r="443" spans="1:17" x14ac:dyDescent="0.35">
      <c r="A443" s="5">
        <v>43678</v>
      </c>
      <c r="B443" s="2" t="s">
        <v>3041</v>
      </c>
      <c r="C443" s="2" t="s">
        <v>3127</v>
      </c>
      <c r="D443" s="2" t="s">
        <v>3124</v>
      </c>
      <c r="E4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43" t="str">
        <f>_xlfn.XLOOKUP(capturaFlota2019[[#This Row],[Puerto]],'DATOS TABLA FLOTA'!$H$1:$H$21,'DATOS TABLA FLOTA'!$I$1:$I$21)</f>
        <v>San Antonio</v>
      </c>
      <c r="G443" s="3">
        <f>_xlfn.XLOOKUP(capturaFlota2019[[#This Row],[Departamento]],'DATOS TABLA FLOTA'!$O$2:$O$21,'DATOS TABLA FLOTA'!$P$2:$P$21)</f>
        <v>62077</v>
      </c>
      <c r="H443" s="1">
        <v>-40725698</v>
      </c>
      <c r="I443" s="1">
        <f>_xlfn.XLOOKUP(capturaFlota2019[[#This Row],[Latitud]],'DATOS TABLA FLOTA'!$Q$2:$Q$21,'DATOS TABLA FLOTA'!$R$2:$R$21)</f>
        <v>-64934194</v>
      </c>
      <c r="J443" s="2" t="s">
        <v>3114</v>
      </c>
      <c r="K443" t="str">
        <f>VLOOKUP(capturaFlota2019[[#This Row],[Especie]],'DATOS TABLA FLOTA'!$K$1:$M$113,2,FALSE)</f>
        <v>Peces</v>
      </c>
      <c r="L443" t="str">
        <f>_xlfn.XLOOKUP(capturaFlota2019[[#This Row],[Especie]],'DATOS TABLA FLOTA'!$K$1:$K$113,'DATOS TABLA FLOTA'!$M$1:$M$113)</f>
        <v>otras especies</v>
      </c>
      <c r="M443" s="3">
        <v>120</v>
      </c>
      <c r="N443" s="4">
        <f>VLOOKUP(capturaFlota2019[[#This Row],[Especie]],'DATOS TABLA FLOTA'!$A$1:$B$80,2,FALSE)</f>
        <v>1500</v>
      </c>
      <c r="O443" s="4">
        <f>VLOOKUP(capturaFlota2019[[#This Row],[Especie]],'DATOS TABLA FLOTA'!$A$1:$C$80,3,FALSE)</f>
        <v>24000</v>
      </c>
      <c r="Q443"/>
    </row>
    <row r="444" spans="1:17" x14ac:dyDescent="0.35">
      <c r="A444" s="5">
        <v>43709</v>
      </c>
      <c r="B444" s="2" t="s">
        <v>3053</v>
      </c>
      <c r="C444" s="2" t="s">
        <v>3068</v>
      </c>
      <c r="D444" s="2" t="s">
        <v>3043</v>
      </c>
      <c r="E4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4" t="str">
        <f>_xlfn.XLOOKUP(capturaFlota2019[[#This Row],[Puerto]],'DATOS TABLA FLOTA'!$H$1:$H$21,'DATOS TABLA FLOTA'!$I$1:$I$21)</f>
        <v>General Pueyrredon</v>
      </c>
      <c r="G444" s="3">
        <f>_xlfn.XLOOKUP(capturaFlota2019[[#This Row],[Departamento]],'DATOS TABLA FLOTA'!$O$2:$O$21,'DATOS TABLA FLOTA'!$P$2:$P$21)</f>
        <v>6357</v>
      </c>
      <c r="H444" s="1">
        <v>-3804915</v>
      </c>
      <c r="I444" s="1">
        <f>_xlfn.XLOOKUP(capturaFlota2019[[#This Row],[Latitud]],'DATOS TABLA FLOTA'!$Q$2:$Q$21,'DATOS TABLA FLOTA'!$R$2:$R$21)</f>
        <v>-57536848</v>
      </c>
      <c r="J444" s="2" t="s">
        <v>3139</v>
      </c>
      <c r="K444" t="str">
        <f>VLOOKUP(capturaFlota2019[[#This Row],[Especie]],'DATOS TABLA FLOTA'!$K$1:$M$113,2,FALSE)</f>
        <v>Peces</v>
      </c>
      <c r="L444" t="str">
        <f>_xlfn.XLOOKUP(capturaFlota2019[[#This Row],[Especie]],'DATOS TABLA FLOTA'!$K$1:$K$113,'DATOS TABLA FLOTA'!$M$1:$M$113)</f>
        <v>otras especies</v>
      </c>
      <c r="M444" s="3">
        <v>120</v>
      </c>
      <c r="N444" s="4">
        <f>VLOOKUP(capturaFlota2019[[#This Row],[Especie]],'DATOS TABLA FLOTA'!$A$1:$B$80,2,FALSE)</f>
        <v>3000</v>
      </c>
      <c r="O444" s="4">
        <f>VLOOKUP(capturaFlota2019[[#This Row],[Especie]],'DATOS TABLA FLOTA'!$A$1:$C$80,3,FALSE)</f>
        <v>48000</v>
      </c>
      <c r="Q444"/>
    </row>
    <row r="445" spans="1:17" x14ac:dyDescent="0.35">
      <c r="A445" s="5">
        <v>43709</v>
      </c>
      <c r="B445" s="2" t="s">
        <v>3053</v>
      </c>
      <c r="C445" s="2" t="s">
        <v>3068</v>
      </c>
      <c r="D445" s="2" t="s">
        <v>3043</v>
      </c>
      <c r="E4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5" t="str">
        <f>_xlfn.XLOOKUP(capturaFlota2019[[#This Row],[Puerto]],'DATOS TABLA FLOTA'!$H$1:$H$21,'DATOS TABLA FLOTA'!$I$1:$I$21)</f>
        <v>General Pueyrredon</v>
      </c>
      <c r="G445" s="3">
        <f>_xlfn.XLOOKUP(capturaFlota2019[[#This Row],[Departamento]],'DATOS TABLA FLOTA'!$O$2:$O$21,'DATOS TABLA FLOTA'!$P$2:$P$21)</f>
        <v>6357</v>
      </c>
      <c r="H445" s="1">
        <v>-3804915</v>
      </c>
      <c r="I445" s="1">
        <f>_xlfn.XLOOKUP(capturaFlota2019[[#This Row],[Latitud]],'DATOS TABLA FLOTA'!$Q$2:$Q$21,'DATOS TABLA FLOTA'!$R$2:$R$21)</f>
        <v>-57536848</v>
      </c>
      <c r="J445" s="2" t="s">
        <v>3090</v>
      </c>
      <c r="K445" t="str">
        <f>VLOOKUP(capturaFlota2019[[#This Row],[Especie]],'DATOS TABLA FLOTA'!$K$1:$M$113,2,FALSE)</f>
        <v>Peces</v>
      </c>
      <c r="L445" t="str">
        <f>_xlfn.XLOOKUP(capturaFlota2019[[#This Row],[Especie]],'DATOS TABLA FLOTA'!$K$1:$K$113,'DATOS TABLA FLOTA'!$M$1:$M$113)</f>
        <v>otras especies</v>
      </c>
      <c r="M445" s="3">
        <v>120</v>
      </c>
      <c r="N445" s="4">
        <f>VLOOKUP(capturaFlota2019[[#This Row],[Especie]],'DATOS TABLA FLOTA'!$A$1:$B$80,2,FALSE)</f>
        <v>2200</v>
      </c>
      <c r="O445" s="4">
        <f>VLOOKUP(capturaFlota2019[[#This Row],[Especie]],'DATOS TABLA FLOTA'!$A$1:$C$80,3,FALSE)</f>
        <v>35200</v>
      </c>
      <c r="Q445"/>
    </row>
    <row r="446" spans="1:17" x14ac:dyDescent="0.35">
      <c r="A446" s="5">
        <v>43709</v>
      </c>
      <c r="B446" s="2" t="s">
        <v>3041</v>
      </c>
      <c r="C446" s="2" t="s">
        <v>3123</v>
      </c>
      <c r="D446" s="2" t="s">
        <v>3124</v>
      </c>
      <c r="E4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46" t="str">
        <f>_xlfn.XLOOKUP(capturaFlota2019[[#This Row],[Puerto]],'DATOS TABLA FLOTA'!$H$1:$H$21,'DATOS TABLA FLOTA'!$I$1:$I$21)</f>
        <v>San Antonio</v>
      </c>
      <c r="G446" s="3">
        <f>_xlfn.XLOOKUP(capturaFlota2019[[#This Row],[Departamento]],'DATOS TABLA FLOTA'!$O$2:$O$21,'DATOS TABLA FLOTA'!$P$2:$P$21)</f>
        <v>62077</v>
      </c>
      <c r="H446" s="1">
        <v>-4079875</v>
      </c>
      <c r="I446" s="1">
        <f>_xlfn.XLOOKUP(capturaFlota2019[[#This Row],[Latitud]],'DATOS TABLA FLOTA'!$Q$2:$Q$21,'DATOS TABLA FLOTA'!$R$2:$R$21)</f>
        <v>-64883536</v>
      </c>
      <c r="J446" s="2" t="s">
        <v>3114</v>
      </c>
      <c r="K446" t="str">
        <f>VLOOKUP(capturaFlota2019[[#This Row],[Especie]],'DATOS TABLA FLOTA'!$K$1:$M$113,2,FALSE)</f>
        <v>Peces</v>
      </c>
      <c r="L446" t="str">
        <f>_xlfn.XLOOKUP(capturaFlota2019[[#This Row],[Especie]],'DATOS TABLA FLOTA'!$K$1:$K$113,'DATOS TABLA FLOTA'!$M$1:$M$113)</f>
        <v>otras especies</v>
      </c>
      <c r="M446" s="3">
        <v>120</v>
      </c>
      <c r="N446" s="4">
        <f>VLOOKUP(capturaFlota2019[[#This Row],[Especie]],'DATOS TABLA FLOTA'!$A$1:$B$80,2,FALSE)</f>
        <v>1500</v>
      </c>
      <c r="O446" s="4">
        <f>VLOOKUP(capturaFlota2019[[#This Row],[Especie]],'DATOS TABLA FLOTA'!$A$1:$C$80,3,FALSE)</f>
        <v>24000</v>
      </c>
      <c r="Q446"/>
    </row>
    <row r="447" spans="1:17" x14ac:dyDescent="0.35">
      <c r="A447" s="5">
        <v>43617</v>
      </c>
      <c r="B447" s="2" t="s">
        <v>3059</v>
      </c>
      <c r="C447" s="2" t="s">
        <v>3048</v>
      </c>
      <c r="D447" s="2" t="s">
        <v>3049</v>
      </c>
      <c r="E4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447" t="str">
        <f>_xlfn.XLOOKUP(capturaFlota2019[[#This Row],[Puerto]],'DATOS TABLA FLOTA'!$H$1:$H$21,'DATOS TABLA FLOTA'!$I$1:$I$21)</f>
        <v>Deseado</v>
      </c>
      <c r="G447" s="3">
        <f>_xlfn.XLOOKUP(capturaFlota2019[[#This Row],[Departamento]],'DATOS TABLA FLOTA'!$O$2:$O$21,'DATOS TABLA FLOTA'!$P$2:$P$21)</f>
        <v>78014</v>
      </c>
      <c r="H447" s="1">
        <v>-46436049</v>
      </c>
      <c r="I447" s="1">
        <f>_xlfn.XLOOKUP(capturaFlota2019[[#This Row],[Latitud]],'DATOS TABLA FLOTA'!$Q$2:$Q$21,'DATOS TABLA FLOTA'!$R$2:$R$21)</f>
        <v>-67514904</v>
      </c>
      <c r="J447" s="2" t="s">
        <v>3055</v>
      </c>
      <c r="K447" t="str">
        <f>VLOOKUP(capturaFlota2019[[#This Row],[Especie]],'DATOS TABLA FLOTA'!$K$1:$M$113,2,FALSE)</f>
        <v>Peces</v>
      </c>
      <c r="L447" t="str">
        <f>_xlfn.XLOOKUP(capturaFlota2019[[#This Row],[Especie]],'DATOS TABLA FLOTA'!$K$1:$K$113,'DATOS TABLA FLOTA'!$M$1:$M$113)</f>
        <v>Merluza hubbsi S41</v>
      </c>
      <c r="M447" s="3">
        <v>123</v>
      </c>
      <c r="N447" s="4">
        <f>VLOOKUP(capturaFlota2019[[#This Row],[Especie]],'DATOS TABLA FLOTA'!$A$1:$B$80,2,FALSE)</f>
        <v>2300</v>
      </c>
      <c r="O447" s="4">
        <f>VLOOKUP(capturaFlota2019[[#This Row],[Especie]],'DATOS TABLA FLOTA'!$A$1:$C$80,3,FALSE)</f>
        <v>36800</v>
      </c>
      <c r="Q447"/>
    </row>
    <row r="448" spans="1:17" x14ac:dyDescent="0.35">
      <c r="A448" s="5">
        <v>43709</v>
      </c>
      <c r="B448" s="2" t="s">
        <v>3041</v>
      </c>
      <c r="C448" s="2" t="s">
        <v>3143</v>
      </c>
      <c r="D448" s="2" t="s">
        <v>3043</v>
      </c>
      <c r="E4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8" t="str">
        <f>_xlfn.XLOOKUP(capturaFlota2019[[#This Row],[Puerto]],'DATOS TABLA FLOTA'!$H$1:$H$21,'DATOS TABLA FLOTA'!$I$1:$I$21)</f>
        <v>Castelli</v>
      </c>
      <c r="G448" s="3">
        <f>_xlfn.XLOOKUP(capturaFlota2019[[#This Row],[Departamento]],'DATOS TABLA FLOTA'!$O$2:$O$21,'DATOS TABLA FLOTA'!$P$2:$P$21)</f>
        <v>6168</v>
      </c>
      <c r="H448" s="1">
        <v>-35745949</v>
      </c>
      <c r="I448" s="1">
        <f>_xlfn.XLOOKUP(capturaFlota2019[[#This Row],[Latitud]],'DATOS TABLA FLOTA'!$Q$2:$Q$21,'DATOS TABLA FLOTA'!$R$2:$R$21)</f>
        <v>-57380561</v>
      </c>
      <c r="J448" s="2" t="s">
        <v>3082</v>
      </c>
      <c r="K448" t="str">
        <f>VLOOKUP(capturaFlota2019[[#This Row],[Especie]],'DATOS TABLA FLOTA'!$K$1:$M$113,2,FALSE)</f>
        <v>Peces</v>
      </c>
      <c r="L448" t="str">
        <f>_xlfn.XLOOKUP(capturaFlota2019[[#This Row],[Especie]],'DATOS TABLA FLOTA'!$K$1:$K$113,'DATOS TABLA FLOTA'!$M$1:$M$113)</f>
        <v>otras especies</v>
      </c>
      <c r="M448" s="3">
        <v>124</v>
      </c>
      <c r="N448" s="4">
        <f>VLOOKUP(capturaFlota2019[[#This Row],[Especie]],'DATOS TABLA FLOTA'!$A$1:$B$80,2,FALSE)</f>
        <v>2100</v>
      </c>
      <c r="O448" s="4">
        <f>VLOOKUP(capturaFlota2019[[#This Row],[Especie]],'DATOS TABLA FLOTA'!$A$1:$C$80,3,FALSE)</f>
        <v>33600</v>
      </c>
      <c r="Q448"/>
    </row>
    <row r="449" spans="1:17" x14ac:dyDescent="0.35">
      <c r="A449" s="5">
        <v>43466</v>
      </c>
      <c r="B449" s="2" t="s">
        <v>3041</v>
      </c>
      <c r="C449" s="2" t="s">
        <v>3068</v>
      </c>
      <c r="D449" s="2" t="s">
        <v>3043</v>
      </c>
      <c r="E4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49" t="str">
        <f>_xlfn.XLOOKUP(capturaFlota2019[[#This Row],[Puerto]],'DATOS TABLA FLOTA'!$H$1:$H$21,'DATOS TABLA FLOTA'!$I$1:$I$21)</f>
        <v>General Pueyrredon</v>
      </c>
      <c r="G449" s="3">
        <f>_xlfn.XLOOKUP(capturaFlota2019[[#This Row],[Departamento]],'DATOS TABLA FLOTA'!$O$2:$O$21,'DATOS TABLA FLOTA'!$P$2:$P$21)</f>
        <v>6357</v>
      </c>
      <c r="H449" s="1">
        <v>-3804915</v>
      </c>
      <c r="I449" s="1">
        <f>_xlfn.XLOOKUP(capturaFlota2019[[#This Row],[Latitud]],'DATOS TABLA FLOTA'!$Q$2:$Q$21,'DATOS TABLA FLOTA'!$R$2:$R$21)</f>
        <v>-57536848</v>
      </c>
      <c r="J449" s="2" t="s">
        <v>3055</v>
      </c>
      <c r="K449" t="str">
        <f>VLOOKUP(capturaFlota2019[[#This Row],[Especie]],'DATOS TABLA FLOTA'!$K$1:$M$113,2,FALSE)</f>
        <v>Peces</v>
      </c>
      <c r="L449" t="str">
        <f>_xlfn.XLOOKUP(capturaFlota2019[[#This Row],[Especie]],'DATOS TABLA FLOTA'!$K$1:$K$113,'DATOS TABLA FLOTA'!$M$1:$M$113)</f>
        <v>Merluza hubbsi S41</v>
      </c>
      <c r="M449" s="3">
        <v>126</v>
      </c>
      <c r="N449" s="4">
        <f>VLOOKUP(capturaFlota2019[[#This Row],[Especie]],'DATOS TABLA FLOTA'!$A$1:$B$80,2,FALSE)</f>
        <v>2300</v>
      </c>
      <c r="O449" s="4">
        <f>VLOOKUP(capturaFlota2019[[#This Row],[Especie]],'DATOS TABLA FLOTA'!$A$1:$C$80,3,FALSE)</f>
        <v>36800</v>
      </c>
      <c r="Q449"/>
    </row>
    <row r="450" spans="1:17" x14ac:dyDescent="0.35">
      <c r="A450" s="5">
        <v>43586</v>
      </c>
      <c r="B450" s="2" t="s">
        <v>3053</v>
      </c>
      <c r="C450" s="2" t="s">
        <v>3123</v>
      </c>
      <c r="D450" s="2" t="s">
        <v>3124</v>
      </c>
      <c r="E4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50" t="str">
        <f>_xlfn.XLOOKUP(capturaFlota2019[[#This Row],[Puerto]],'DATOS TABLA FLOTA'!$H$1:$H$21,'DATOS TABLA FLOTA'!$I$1:$I$21)</f>
        <v>San Antonio</v>
      </c>
      <c r="G450" s="3">
        <f>_xlfn.XLOOKUP(capturaFlota2019[[#This Row],[Departamento]],'DATOS TABLA FLOTA'!$O$2:$O$21,'DATOS TABLA FLOTA'!$P$2:$P$21)</f>
        <v>62077</v>
      </c>
      <c r="H450" s="1">
        <v>-4079875</v>
      </c>
      <c r="I450" s="1">
        <f>_xlfn.XLOOKUP(capturaFlota2019[[#This Row],[Latitud]],'DATOS TABLA FLOTA'!$Q$2:$Q$21,'DATOS TABLA FLOTA'!$R$2:$R$21)</f>
        <v>-64883536</v>
      </c>
      <c r="J450" s="2" t="s">
        <v>3136</v>
      </c>
      <c r="K450" t="str">
        <f>VLOOKUP(capturaFlota2019[[#This Row],[Especie]],'DATOS TABLA FLOTA'!$K$1:$M$113,2,FALSE)</f>
        <v>Peces</v>
      </c>
      <c r="L450" t="str">
        <f>_xlfn.XLOOKUP(capturaFlota2019[[#This Row],[Especie]],'DATOS TABLA FLOTA'!$K$1:$K$113,'DATOS TABLA FLOTA'!$M$1:$M$113)</f>
        <v>Merluza de cola</v>
      </c>
      <c r="M450" s="3">
        <v>126</v>
      </c>
      <c r="N450" s="4">
        <f>VLOOKUP(capturaFlota2019[[#This Row],[Especie]],'DATOS TABLA FLOTA'!$A$1:$B$80,2,FALSE)</f>
        <v>2000</v>
      </c>
      <c r="O450" s="4">
        <f>VLOOKUP(capturaFlota2019[[#This Row],[Especie]],'DATOS TABLA FLOTA'!$A$1:$C$80,3,FALSE)</f>
        <v>32000</v>
      </c>
      <c r="Q450"/>
    </row>
    <row r="451" spans="1:17" x14ac:dyDescent="0.35">
      <c r="A451" s="5">
        <v>43497</v>
      </c>
      <c r="B451" s="2" t="s">
        <v>3059</v>
      </c>
      <c r="C451" s="2" t="s">
        <v>3068</v>
      </c>
      <c r="D451" s="2" t="s">
        <v>3043</v>
      </c>
      <c r="E4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1" t="str">
        <f>_xlfn.XLOOKUP(capturaFlota2019[[#This Row],[Puerto]],'DATOS TABLA FLOTA'!$H$1:$H$21,'DATOS TABLA FLOTA'!$I$1:$I$21)</f>
        <v>General Pueyrredon</v>
      </c>
      <c r="G451" s="3">
        <f>_xlfn.XLOOKUP(capturaFlota2019[[#This Row],[Departamento]],'DATOS TABLA FLOTA'!$O$2:$O$21,'DATOS TABLA FLOTA'!$P$2:$P$21)</f>
        <v>6357</v>
      </c>
      <c r="H451" s="1">
        <v>-3804915</v>
      </c>
      <c r="I451" s="1">
        <f>_xlfn.XLOOKUP(capturaFlota2019[[#This Row],[Latitud]],'DATOS TABLA FLOTA'!$Q$2:$Q$21,'DATOS TABLA FLOTA'!$R$2:$R$21)</f>
        <v>-57536848</v>
      </c>
      <c r="J451" s="2" t="s">
        <v>3102</v>
      </c>
      <c r="K451" t="str">
        <f>VLOOKUP(capturaFlota2019[[#This Row],[Especie]],'DATOS TABLA FLOTA'!$K$1:$M$113,2,FALSE)</f>
        <v>Peces</v>
      </c>
      <c r="L451" t="str">
        <f>_xlfn.XLOOKUP(capturaFlota2019[[#This Row],[Especie]],'DATOS TABLA FLOTA'!$K$1:$K$113,'DATOS TABLA FLOTA'!$M$1:$M$113)</f>
        <v>Variado costero</v>
      </c>
      <c r="M451" s="3">
        <v>128</v>
      </c>
      <c r="N451" s="4">
        <f>VLOOKUP(capturaFlota2019[[#This Row],[Especie]],'DATOS TABLA FLOTA'!$A$1:$B$80,2,FALSE)</f>
        <v>1500</v>
      </c>
      <c r="O451" s="4">
        <f>VLOOKUP(capturaFlota2019[[#This Row],[Especie]],'DATOS TABLA FLOTA'!$A$1:$C$80,3,FALSE)</f>
        <v>24000</v>
      </c>
      <c r="Q451"/>
    </row>
    <row r="452" spans="1:17" x14ac:dyDescent="0.35">
      <c r="A452" s="5">
        <v>43586</v>
      </c>
      <c r="B452" s="2" t="s">
        <v>3041</v>
      </c>
      <c r="C452" s="2" t="s">
        <v>3128</v>
      </c>
      <c r="D452" s="2" t="s">
        <v>3043</v>
      </c>
      <c r="E4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2" t="str">
        <f>_xlfn.XLOOKUP(capturaFlota2019[[#This Row],[Puerto]],'DATOS TABLA FLOTA'!$H$1:$H$21,'DATOS TABLA FLOTA'!$I$1:$I$21)</f>
        <v>La Costa</v>
      </c>
      <c r="G452" s="3">
        <f>_xlfn.XLOOKUP(capturaFlota2019[[#This Row],[Departamento]],'DATOS TABLA FLOTA'!$O$2:$O$21,'DATOS TABLA FLOTA'!$P$2:$P$21)</f>
        <v>6420</v>
      </c>
      <c r="H452" s="1">
        <v>-36342328</v>
      </c>
      <c r="I452" s="1">
        <f>_xlfn.XLOOKUP(capturaFlota2019[[#This Row],[Latitud]],'DATOS TABLA FLOTA'!$Q$2:$Q$21,'DATOS TABLA FLOTA'!$R$2:$R$21)</f>
        <v>-56746143</v>
      </c>
      <c r="J452" s="2" t="s">
        <v>3114</v>
      </c>
      <c r="K452" t="str">
        <f>VLOOKUP(capturaFlota2019[[#This Row],[Especie]],'DATOS TABLA FLOTA'!$K$1:$M$113,2,FALSE)</f>
        <v>Peces</v>
      </c>
      <c r="L452" t="str">
        <f>_xlfn.XLOOKUP(capturaFlota2019[[#This Row],[Especie]],'DATOS TABLA FLOTA'!$K$1:$K$113,'DATOS TABLA FLOTA'!$M$1:$M$113)</f>
        <v>otras especies</v>
      </c>
      <c r="M452" s="3">
        <v>128</v>
      </c>
      <c r="N452" s="4">
        <f>VLOOKUP(capturaFlota2019[[#This Row],[Especie]],'DATOS TABLA FLOTA'!$A$1:$B$80,2,FALSE)</f>
        <v>1500</v>
      </c>
      <c r="O452" s="4">
        <f>VLOOKUP(capturaFlota2019[[#This Row],[Especie]],'DATOS TABLA FLOTA'!$A$1:$C$80,3,FALSE)</f>
        <v>24000</v>
      </c>
      <c r="Q452"/>
    </row>
    <row r="453" spans="1:17" x14ac:dyDescent="0.35">
      <c r="A453" s="5">
        <v>43678</v>
      </c>
      <c r="B453" s="2" t="s">
        <v>3047</v>
      </c>
      <c r="C453" s="2" t="s">
        <v>3117</v>
      </c>
      <c r="D453" s="2" t="s">
        <v>3062</v>
      </c>
      <c r="E4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53" t="str">
        <f>_xlfn.XLOOKUP(capturaFlota2019[[#This Row],[Puerto]],'DATOS TABLA FLOTA'!$H$1:$H$21,'DATOS TABLA FLOTA'!$I$1:$I$21)</f>
        <v>Biedma</v>
      </c>
      <c r="G453" s="3">
        <f>_xlfn.XLOOKUP(capturaFlota2019[[#This Row],[Departamento]],'DATOS TABLA FLOTA'!$O$2:$O$21,'DATOS TABLA FLOTA'!$P$2:$P$21)</f>
        <v>26007</v>
      </c>
      <c r="H453" s="1">
        <v>-42723398</v>
      </c>
      <c r="I453" s="1">
        <f>_xlfn.XLOOKUP(capturaFlota2019[[#This Row],[Latitud]],'DATOS TABLA FLOTA'!$Q$2:$Q$21,'DATOS TABLA FLOTA'!$R$2:$R$21)</f>
        <v>-6503362</v>
      </c>
      <c r="J453" s="2" t="s">
        <v>3052</v>
      </c>
      <c r="K453" t="str">
        <f>VLOOKUP(capturaFlota2019[[#This Row],[Especie]],'DATOS TABLA FLOTA'!$K$1:$M$113,2,FALSE)</f>
        <v>Moluscos</v>
      </c>
      <c r="L453" t="str">
        <f>_xlfn.XLOOKUP(capturaFlota2019[[#This Row],[Especie]],'DATOS TABLA FLOTA'!$K$1:$K$113,'DATOS TABLA FLOTA'!$M$1:$M$113)</f>
        <v>Calamar Illex</v>
      </c>
      <c r="M453" s="3">
        <v>128</v>
      </c>
      <c r="N453" s="4">
        <f>VLOOKUP(capturaFlota2019[[#This Row],[Especie]],'DATOS TABLA FLOTA'!$A$1:$B$80,2,FALSE)</f>
        <v>3299</v>
      </c>
      <c r="O453" s="4">
        <f>VLOOKUP(capturaFlota2019[[#This Row],[Especie]],'DATOS TABLA FLOTA'!$A$1:$C$80,3,FALSE)</f>
        <v>52784</v>
      </c>
      <c r="Q453"/>
    </row>
    <row r="454" spans="1:17" x14ac:dyDescent="0.35">
      <c r="A454" s="5">
        <v>43709</v>
      </c>
      <c r="B454" s="2" t="s">
        <v>3059</v>
      </c>
      <c r="C454" s="2" t="s">
        <v>3123</v>
      </c>
      <c r="D454" s="2" t="s">
        <v>3124</v>
      </c>
      <c r="E4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54" t="str">
        <f>_xlfn.XLOOKUP(capturaFlota2019[[#This Row],[Puerto]],'DATOS TABLA FLOTA'!$H$1:$H$21,'DATOS TABLA FLOTA'!$I$1:$I$21)</f>
        <v>San Antonio</v>
      </c>
      <c r="G454" s="3">
        <f>_xlfn.XLOOKUP(capturaFlota2019[[#This Row],[Departamento]],'DATOS TABLA FLOTA'!$O$2:$O$21,'DATOS TABLA FLOTA'!$P$2:$P$21)</f>
        <v>62077</v>
      </c>
      <c r="H454" s="1">
        <v>-4079875</v>
      </c>
      <c r="I454" s="1">
        <f>_xlfn.XLOOKUP(capturaFlota2019[[#This Row],[Latitud]],'DATOS TABLA FLOTA'!$Q$2:$Q$21,'DATOS TABLA FLOTA'!$R$2:$R$21)</f>
        <v>-64883536</v>
      </c>
      <c r="J454" s="2" t="s">
        <v>3084</v>
      </c>
      <c r="K454" t="str">
        <f>VLOOKUP(capturaFlota2019[[#This Row],[Especie]],'DATOS TABLA FLOTA'!$K$1:$M$113,2,FALSE)</f>
        <v>Peces</v>
      </c>
      <c r="L454" t="str">
        <f>_xlfn.XLOOKUP(capturaFlota2019[[#This Row],[Especie]],'DATOS TABLA FLOTA'!$K$1:$K$113,'DATOS TABLA FLOTA'!$M$1:$M$113)</f>
        <v>otras especies</v>
      </c>
      <c r="M454" s="3">
        <v>128</v>
      </c>
      <c r="N454" s="4">
        <f>VLOOKUP(capturaFlota2019[[#This Row],[Especie]],'DATOS TABLA FLOTA'!$A$1:$B$80,2,FALSE)</f>
        <v>1890</v>
      </c>
      <c r="O454" s="4">
        <f>VLOOKUP(capturaFlota2019[[#This Row],[Especie]],'DATOS TABLA FLOTA'!$A$1:$C$80,3,FALSE)</f>
        <v>30240</v>
      </c>
      <c r="Q454"/>
    </row>
    <row r="455" spans="1:17" x14ac:dyDescent="0.35">
      <c r="A455" s="5">
        <v>43739</v>
      </c>
      <c r="B455" s="2" t="s">
        <v>3041</v>
      </c>
      <c r="C455" s="2" t="s">
        <v>3127</v>
      </c>
      <c r="D455" s="2" t="s">
        <v>3124</v>
      </c>
      <c r="E4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55" t="str">
        <f>_xlfn.XLOOKUP(capturaFlota2019[[#This Row],[Puerto]],'DATOS TABLA FLOTA'!$H$1:$H$21,'DATOS TABLA FLOTA'!$I$1:$I$21)</f>
        <v>San Antonio</v>
      </c>
      <c r="G455" s="3">
        <f>_xlfn.XLOOKUP(capturaFlota2019[[#This Row],[Departamento]],'DATOS TABLA FLOTA'!$O$2:$O$21,'DATOS TABLA FLOTA'!$P$2:$P$21)</f>
        <v>62077</v>
      </c>
      <c r="H455" s="1">
        <v>-40725698</v>
      </c>
      <c r="I455" s="1">
        <f>_xlfn.XLOOKUP(capturaFlota2019[[#This Row],[Latitud]],'DATOS TABLA FLOTA'!$Q$2:$Q$21,'DATOS TABLA FLOTA'!$R$2:$R$21)</f>
        <v>-64934194</v>
      </c>
      <c r="J455" s="2" t="s">
        <v>3098</v>
      </c>
      <c r="K455" t="str">
        <f>VLOOKUP(capturaFlota2019[[#This Row],[Especie]],'DATOS TABLA FLOTA'!$K$1:$M$113,2,FALSE)</f>
        <v>Peces</v>
      </c>
      <c r="L455" t="str">
        <f>_xlfn.XLOOKUP(capturaFlota2019[[#This Row],[Especie]],'DATOS TABLA FLOTA'!$K$1:$K$113,'DATOS TABLA FLOTA'!$M$1:$M$113)</f>
        <v>otras especies</v>
      </c>
      <c r="M455" s="3">
        <v>128</v>
      </c>
      <c r="N455" s="4">
        <f>VLOOKUP(capturaFlota2019[[#This Row],[Especie]],'DATOS TABLA FLOTA'!$A$1:$B$80,2,FALSE)</f>
        <v>4500</v>
      </c>
      <c r="O455" s="4">
        <f>VLOOKUP(capturaFlota2019[[#This Row],[Especie]],'DATOS TABLA FLOTA'!$A$1:$C$80,3,FALSE)</f>
        <v>72000</v>
      </c>
      <c r="Q455"/>
    </row>
    <row r="456" spans="1:17" x14ac:dyDescent="0.35">
      <c r="A456" s="5">
        <v>43617</v>
      </c>
      <c r="B456" s="2" t="s">
        <v>3053</v>
      </c>
      <c r="C456" s="2" t="s">
        <v>3150</v>
      </c>
      <c r="D456" s="2" t="s">
        <v>3043</v>
      </c>
      <c r="E4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6" t="str">
        <f>_xlfn.XLOOKUP(capturaFlota2019[[#This Row],[Puerto]],'DATOS TABLA FLOTA'!$H$1:$H$21,'DATOS TABLA FLOTA'!$I$1:$I$21)</f>
        <v>General Lavalle</v>
      </c>
      <c r="G456" s="3">
        <f>_xlfn.XLOOKUP(capturaFlota2019[[#This Row],[Departamento]],'DATOS TABLA FLOTA'!$O$2:$O$21,'DATOS TABLA FLOTA'!$P$2:$P$21)</f>
        <v>6336</v>
      </c>
      <c r="H456" s="1">
        <v>-36398453</v>
      </c>
      <c r="I456" s="1">
        <f>_xlfn.XLOOKUP(capturaFlota2019[[#This Row],[Latitud]],'DATOS TABLA FLOTA'!$Q$2:$Q$21,'DATOS TABLA FLOTA'!$R$2:$R$21)</f>
        <v>-56946467</v>
      </c>
      <c r="J456" s="2" t="s">
        <v>3085</v>
      </c>
      <c r="K456" t="str">
        <f>VLOOKUP(capturaFlota2019[[#This Row],[Especie]],'DATOS TABLA FLOTA'!$K$1:$M$113,2,FALSE)</f>
        <v>Peces</v>
      </c>
      <c r="L456" t="str">
        <f>_xlfn.XLOOKUP(capturaFlota2019[[#This Row],[Especie]],'DATOS TABLA FLOTA'!$K$1:$K$113,'DATOS TABLA FLOTA'!$M$1:$M$113)</f>
        <v>otras especies</v>
      </c>
      <c r="M456" s="3">
        <v>129</v>
      </c>
      <c r="N456" s="4">
        <f>VLOOKUP(capturaFlota2019[[#This Row],[Especie]],'DATOS TABLA FLOTA'!$A$1:$B$80,2,FALSE)</f>
        <v>1900</v>
      </c>
      <c r="O456" s="4">
        <f>VLOOKUP(capturaFlota2019[[#This Row],[Especie]],'DATOS TABLA FLOTA'!$A$1:$C$80,3,FALSE)</f>
        <v>30400</v>
      </c>
      <c r="Q456"/>
    </row>
    <row r="457" spans="1:17" x14ac:dyDescent="0.35">
      <c r="A457" s="5">
        <v>43739</v>
      </c>
      <c r="B457" s="2" t="s">
        <v>3041</v>
      </c>
      <c r="C457" s="2" t="s">
        <v>3150</v>
      </c>
      <c r="D457" s="2" t="s">
        <v>3043</v>
      </c>
      <c r="E4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7" t="str">
        <f>_xlfn.XLOOKUP(capturaFlota2019[[#This Row],[Puerto]],'DATOS TABLA FLOTA'!$H$1:$H$21,'DATOS TABLA FLOTA'!$I$1:$I$21)</f>
        <v>General Lavalle</v>
      </c>
      <c r="G457" s="3">
        <f>_xlfn.XLOOKUP(capturaFlota2019[[#This Row],[Departamento]],'DATOS TABLA FLOTA'!$O$2:$O$21,'DATOS TABLA FLOTA'!$P$2:$P$21)</f>
        <v>6336</v>
      </c>
      <c r="H457" s="1">
        <v>-36398453</v>
      </c>
      <c r="I457" s="1">
        <f>_xlfn.XLOOKUP(capturaFlota2019[[#This Row],[Latitud]],'DATOS TABLA FLOTA'!$Q$2:$Q$21,'DATOS TABLA FLOTA'!$R$2:$R$21)</f>
        <v>-56946467</v>
      </c>
      <c r="J457" s="2" t="s">
        <v>3083</v>
      </c>
      <c r="K457" t="str">
        <f>VLOOKUP(capturaFlota2019[[#This Row],[Especie]],'DATOS TABLA FLOTA'!$K$1:$M$113,2,FALSE)</f>
        <v>Peces</v>
      </c>
      <c r="L457" t="str">
        <f>_xlfn.XLOOKUP(capturaFlota2019[[#This Row],[Especie]],'DATOS TABLA FLOTA'!$K$1:$K$113,'DATOS TABLA FLOTA'!$M$1:$M$113)</f>
        <v>Variado costero</v>
      </c>
      <c r="M457" s="3">
        <v>129</v>
      </c>
      <c r="N457" s="4">
        <f>VLOOKUP(capturaFlota2019[[#This Row],[Especie]],'DATOS TABLA FLOTA'!$A$1:$B$80,2,FALSE)</f>
        <v>2300</v>
      </c>
      <c r="O457" s="4">
        <f>VLOOKUP(capturaFlota2019[[#This Row],[Especie]],'DATOS TABLA FLOTA'!$A$1:$C$80,3,FALSE)</f>
        <v>36800</v>
      </c>
      <c r="Q457"/>
    </row>
    <row r="458" spans="1:17" x14ac:dyDescent="0.35">
      <c r="A458" s="5">
        <v>43617</v>
      </c>
      <c r="B458" s="2" t="s">
        <v>3041</v>
      </c>
      <c r="C458" s="2" t="s">
        <v>3111</v>
      </c>
      <c r="D458" s="2" t="s">
        <v>3043</v>
      </c>
      <c r="E4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8" t="str">
        <f>_xlfn.XLOOKUP(capturaFlota2019[[#This Row],[Puerto]],'DATOS TABLA FLOTA'!$H$1:$H$21,'DATOS TABLA FLOTA'!$I$1:$I$21)</f>
        <v>sin especificar</v>
      </c>
      <c r="G458" s="3">
        <f>_xlfn.XLOOKUP(capturaFlota2019[[#This Row],[Departamento]],'DATOS TABLA FLOTA'!$O$2:$O$21,'DATOS TABLA FLOTA'!$P$2:$P$21)</f>
        <v>6999</v>
      </c>
      <c r="I458" s="1">
        <f>_xlfn.XLOOKUP(capturaFlota2019[[#This Row],[Latitud]],'DATOS TABLA FLOTA'!$Q$2:$Q$21,'DATOS TABLA FLOTA'!$R$2:$R$21)</f>
        <v>0</v>
      </c>
      <c r="J458" s="2" t="s">
        <v>3102</v>
      </c>
      <c r="K458" t="str">
        <f>VLOOKUP(capturaFlota2019[[#This Row],[Especie]],'DATOS TABLA FLOTA'!$K$1:$M$113,2,FALSE)</f>
        <v>Peces</v>
      </c>
      <c r="L458" t="str">
        <f>_xlfn.XLOOKUP(capturaFlota2019[[#This Row],[Especie]],'DATOS TABLA FLOTA'!$K$1:$K$113,'DATOS TABLA FLOTA'!$M$1:$M$113)</f>
        <v>Variado costero</v>
      </c>
      <c r="M458" s="3">
        <v>130</v>
      </c>
      <c r="N458" s="4">
        <f>VLOOKUP(capturaFlota2019[[#This Row],[Especie]],'DATOS TABLA FLOTA'!$A$1:$B$80,2,FALSE)</f>
        <v>1500</v>
      </c>
      <c r="O458" s="4">
        <f>VLOOKUP(capturaFlota2019[[#This Row],[Especie]],'DATOS TABLA FLOTA'!$A$1:$C$80,3,FALSE)</f>
        <v>24000</v>
      </c>
      <c r="Q458"/>
    </row>
    <row r="459" spans="1:17" x14ac:dyDescent="0.35">
      <c r="A459" s="5">
        <v>43617</v>
      </c>
      <c r="B459" s="2" t="s">
        <v>3041</v>
      </c>
      <c r="C459" s="2" t="s">
        <v>3143</v>
      </c>
      <c r="D459" s="2" t="s">
        <v>3043</v>
      </c>
      <c r="E4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59" t="str">
        <f>_xlfn.XLOOKUP(capturaFlota2019[[#This Row],[Puerto]],'DATOS TABLA FLOTA'!$H$1:$H$21,'DATOS TABLA FLOTA'!$I$1:$I$21)</f>
        <v>Castelli</v>
      </c>
      <c r="G459" s="3">
        <f>_xlfn.XLOOKUP(capturaFlota2019[[#This Row],[Departamento]],'DATOS TABLA FLOTA'!$O$2:$O$21,'DATOS TABLA FLOTA'!$P$2:$P$21)</f>
        <v>6168</v>
      </c>
      <c r="H459" s="1">
        <v>-35745949</v>
      </c>
      <c r="I459" s="1">
        <f>_xlfn.XLOOKUP(capturaFlota2019[[#This Row],[Latitud]],'DATOS TABLA FLOTA'!$Q$2:$Q$21,'DATOS TABLA FLOTA'!$R$2:$R$21)</f>
        <v>-57380561</v>
      </c>
      <c r="J459" s="2" t="s">
        <v>3090</v>
      </c>
      <c r="K459" t="str">
        <f>VLOOKUP(capturaFlota2019[[#This Row],[Especie]],'DATOS TABLA FLOTA'!$K$1:$M$113,2,FALSE)</f>
        <v>Peces</v>
      </c>
      <c r="L459" t="str">
        <f>_xlfn.XLOOKUP(capturaFlota2019[[#This Row],[Especie]],'DATOS TABLA FLOTA'!$K$1:$K$113,'DATOS TABLA FLOTA'!$M$1:$M$113)</f>
        <v>otras especies</v>
      </c>
      <c r="M459" s="3">
        <v>130</v>
      </c>
      <c r="N459" s="4">
        <f>VLOOKUP(capturaFlota2019[[#This Row],[Especie]],'DATOS TABLA FLOTA'!$A$1:$B$80,2,FALSE)</f>
        <v>2200</v>
      </c>
      <c r="O459" s="4">
        <f>VLOOKUP(capturaFlota2019[[#This Row],[Especie]],'DATOS TABLA FLOTA'!$A$1:$C$80,3,FALSE)</f>
        <v>35200</v>
      </c>
      <c r="Q459"/>
    </row>
    <row r="460" spans="1:17" x14ac:dyDescent="0.35">
      <c r="A460" s="5">
        <v>43647</v>
      </c>
      <c r="B460" s="2" t="s">
        <v>3041</v>
      </c>
      <c r="C460" s="2" t="s">
        <v>3068</v>
      </c>
      <c r="D460" s="2" t="s">
        <v>3043</v>
      </c>
      <c r="E4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0" t="str">
        <f>_xlfn.XLOOKUP(capturaFlota2019[[#This Row],[Puerto]],'DATOS TABLA FLOTA'!$H$1:$H$21,'DATOS TABLA FLOTA'!$I$1:$I$21)</f>
        <v>General Pueyrredon</v>
      </c>
      <c r="G460" s="3">
        <f>_xlfn.XLOOKUP(capturaFlota2019[[#This Row],[Departamento]],'DATOS TABLA FLOTA'!$O$2:$O$21,'DATOS TABLA FLOTA'!$P$2:$P$21)</f>
        <v>6357</v>
      </c>
      <c r="H460" s="1">
        <v>-3804915</v>
      </c>
      <c r="I460" s="1">
        <f>_xlfn.XLOOKUP(capturaFlota2019[[#This Row],[Latitud]],'DATOS TABLA FLOTA'!$Q$2:$Q$21,'DATOS TABLA FLOTA'!$R$2:$R$21)</f>
        <v>-57536848</v>
      </c>
      <c r="J460" s="2" t="s">
        <v>3099</v>
      </c>
      <c r="K460" t="str">
        <f>VLOOKUP(capturaFlota2019[[#This Row],[Especie]],'DATOS TABLA FLOTA'!$K$1:$M$113,2,FALSE)</f>
        <v>Peces</v>
      </c>
      <c r="L460" t="str">
        <f>_xlfn.XLOOKUP(capturaFlota2019[[#This Row],[Especie]],'DATOS TABLA FLOTA'!$K$1:$K$113,'DATOS TABLA FLOTA'!$M$1:$M$113)</f>
        <v>otras especies</v>
      </c>
      <c r="M460" s="3">
        <v>130</v>
      </c>
      <c r="N460" s="4">
        <f>VLOOKUP(capturaFlota2019[[#This Row],[Especie]],'DATOS TABLA FLOTA'!$A$1:$B$80,2,FALSE)</f>
        <v>2100</v>
      </c>
      <c r="O460" s="4">
        <f>VLOOKUP(capturaFlota2019[[#This Row],[Especie]],'DATOS TABLA FLOTA'!$A$1:$C$80,3,FALSE)</f>
        <v>33600</v>
      </c>
      <c r="Q460"/>
    </row>
    <row r="461" spans="1:17" x14ac:dyDescent="0.35">
      <c r="A461" s="5">
        <v>43678</v>
      </c>
      <c r="B461" s="2" t="s">
        <v>3067</v>
      </c>
      <c r="C461" s="2" t="s">
        <v>3068</v>
      </c>
      <c r="D461" s="2" t="s">
        <v>3043</v>
      </c>
      <c r="E4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1" t="str">
        <f>_xlfn.XLOOKUP(capturaFlota2019[[#This Row],[Puerto]],'DATOS TABLA FLOTA'!$H$1:$H$21,'DATOS TABLA FLOTA'!$I$1:$I$21)</f>
        <v>General Pueyrredon</v>
      </c>
      <c r="G461" s="3">
        <f>_xlfn.XLOOKUP(capturaFlota2019[[#This Row],[Departamento]],'DATOS TABLA FLOTA'!$O$2:$O$21,'DATOS TABLA FLOTA'!$P$2:$P$21)</f>
        <v>6357</v>
      </c>
      <c r="H461" s="1">
        <v>-3804915</v>
      </c>
      <c r="I461" s="1">
        <f>_xlfn.XLOOKUP(capturaFlota2019[[#This Row],[Latitud]],'DATOS TABLA FLOTA'!$Q$2:$Q$21,'DATOS TABLA FLOTA'!$R$2:$R$21)</f>
        <v>-57536848</v>
      </c>
      <c r="J461" s="2" t="s">
        <v>3052</v>
      </c>
      <c r="K461" t="str">
        <f>VLOOKUP(capturaFlota2019[[#This Row],[Especie]],'DATOS TABLA FLOTA'!$K$1:$M$113,2,FALSE)</f>
        <v>Moluscos</v>
      </c>
      <c r="L461" t="str">
        <f>_xlfn.XLOOKUP(capturaFlota2019[[#This Row],[Especie]],'DATOS TABLA FLOTA'!$K$1:$K$113,'DATOS TABLA FLOTA'!$M$1:$M$113)</f>
        <v>Calamar Illex</v>
      </c>
      <c r="M461" s="3">
        <v>130</v>
      </c>
      <c r="N461" s="4">
        <f>VLOOKUP(capturaFlota2019[[#This Row],[Especie]],'DATOS TABLA FLOTA'!$A$1:$B$80,2,FALSE)</f>
        <v>3299</v>
      </c>
      <c r="O461" s="4">
        <f>VLOOKUP(capturaFlota2019[[#This Row],[Especie]],'DATOS TABLA FLOTA'!$A$1:$C$80,3,FALSE)</f>
        <v>52784</v>
      </c>
      <c r="Q461"/>
    </row>
    <row r="462" spans="1:17" x14ac:dyDescent="0.35">
      <c r="A462" s="5">
        <v>43678</v>
      </c>
      <c r="B462" s="2" t="s">
        <v>3067</v>
      </c>
      <c r="C462" s="2" t="s">
        <v>3068</v>
      </c>
      <c r="D462" s="2" t="s">
        <v>3043</v>
      </c>
      <c r="E4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2" t="str">
        <f>_xlfn.XLOOKUP(capturaFlota2019[[#This Row],[Puerto]],'DATOS TABLA FLOTA'!$H$1:$H$21,'DATOS TABLA FLOTA'!$I$1:$I$21)</f>
        <v>General Pueyrredon</v>
      </c>
      <c r="G462" s="3">
        <f>_xlfn.XLOOKUP(capturaFlota2019[[#This Row],[Departamento]],'DATOS TABLA FLOTA'!$O$2:$O$21,'DATOS TABLA FLOTA'!$P$2:$P$21)</f>
        <v>6357</v>
      </c>
      <c r="H462" s="1">
        <v>-3804915</v>
      </c>
      <c r="I462" s="1">
        <f>_xlfn.XLOOKUP(capturaFlota2019[[#This Row],[Latitud]],'DATOS TABLA FLOTA'!$Q$2:$Q$21,'DATOS TABLA FLOTA'!$R$2:$R$21)</f>
        <v>-57536848</v>
      </c>
      <c r="J462" s="2" t="s">
        <v>3095</v>
      </c>
      <c r="K462" t="str">
        <f>VLOOKUP(capturaFlota2019[[#This Row],[Especie]],'DATOS TABLA FLOTA'!$K$1:$M$113,2,FALSE)</f>
        <v>Peces</v>
      </c>
      <c r="L462" t="str">
        <f>_xlfn.XLOOKUP(capturaFlota2019[[#This Row],[Especie]],'DATOS TABLA FLOTA'!$K$1:$K$113,'DATOS TABLA FLOTA'!$M$1:$M$113)</f>
        <v>otras especies</v>
      </c>
      <c r="M462" s="3">
        <v>130</v>
      </c>
      <c r="N462" s="4">
        <f>VLOOKUP(capturaFlota2019[[#This Row],[Especie]],'DATOS TABLA FLOTA'!$A$1:$B$80,2,FALSE)</f>
        <v>1980</v>
      </c>
      <c r="O462" s="4">
        <f>VLOOKUP(capturaFlota2019[[#This Row],[Especie]],'DATOS TABLA FLOTA'!$A$1:$C$80,3,FALSE)</f>
        <v>31680</v>
      </c>
      <c r="Q462"/>
    </row>
    <row r="463" spans="1:17" x14ac:dyDescent="0.35">
      <c r="A463" s="5">
        <v>43678</v>
      </c>
      <c r="B463" s="2" t="s">
        <v>3041</v>
      </c>
      <c r="C463" s="2" t="s">
        <v>3111</v>
      </c>
      <c r="D463" s="2" t="s">
        <v>3043</v>
      </c>
      <c r="E4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3" t="str">
        <f>_xlfn.XLOOKUP(capturaFlota2019[[#This Row],[Puerto]],'DATOS TABLA FLOTA'!$H$1:$H$21,'DATOS TABLA FLOTA'!$I$1:$I$21)</f>
        <v>sin especificar</v>
      </c>
      <c r="G463" s="3">
        <f>_xlfn.XLOOKUP(capturaFlota2019[[#This Row],[Departamento]],'DATOS TABLA FLOTA'!$O$2:$O$21,'DATOS TABLA FLOTA'!$P$2:$P$21)</f>
        <v>6999</v>
      </c>
      <c r="I463" s="1">
        <f>_xlfn.XLOOKUP(capturaFlota2019[[#This Row],[Latitud]],'DATOS TABLA FLOTA'!$Q$2:$Q$21,'DATOS TABLA FLOTA'!$R$2:$R$21)</f>
        <v>0</v>
      </c>
      <c r="J463" s="2" t="s">
        <v>3146</v>
      </c>
      <c r="K463" t="str">
        <f>VLOOKUP(capturaFlota2019[[#This Row],[Especie]],'DATOS TABLA FLOTA'!$K$1:$M$113,2,FALSE)</f>
        <v>Peces</v>
      </c>
      <c r="L463" t="str">
        <f>_xlfn.XLOOKUP(capturaFlota2019[[#This Row],[Especie]],'DATOS TABLA FLOTA'!$K$1:$K$113,'DATOS TABLA FLOTA'!$M$1:$M$113)</f>
        <v>Rayas (sin V. Cost)</v>
      </c>
      <c r="M463" s="3">
        <v>130</v>
      </c>
      <c r="N463" s="4">
        <f>VLOOKUP(capturaFlota2019[[#This Row],[Especie]],'DATOS TABLA FLOTA'!$A$1:$B$80,2,FALSE)</f>
        <v>3280</v>
      </c>
      <c r="O463" s="4">
        <f>VLOOKUP(capturaFlota2019[[#This Row],[Especie]],'DATOS TABLA FLOTA'!$A$1:$C$80,3,FALSE)</f>
        <v>52480</v>
      </c>
      <c r="Q463"/>
    </row>
    <row r="464" spans="1:17" x14ac:dyDescent="0.35">
      <c r="A464" s="5">
        <v>43678</v>
      </c>
      <c r="B464" s="2" t="s">
        <v>3041</v>
      </c>
      <c r="C464" s="2" t="s">
        <v>3068</v>
      </c>
      <c r="D464" s="2" t="s">
        <v>3043</v>
      </c>
      <c r="E4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4" t="str">
        <f>_xlfn.XLOOKUP(capturaFlota2019[[#This Row],[Puerto]],'DATOS TABLA FLOTA'!$H$1:$H$21,'DATOS TABLA FLOTA'!$I$1:$I$21)</f>
        <v>General Pueyrredon</v>
      </c>
      <c r="G464" s="3">
        <f>_xlfn.XLOOKUP(capturaFlota2019[[#This Row],[Departamento]],'DATOS TABLA FLOTA'!$O$2:$O$21,'DATOS TABLA FLOTA'!$P$2:$P$21)</f>
        <v>6357</v>
      </c>
      <c r="H464" s="1">
        <v>-3804915</v>
      </c>
      <c r="I464" s="1">
        <f>_xlfn.XLOOKUP(capturaFlota2019[[#This Row],[Latitud]],'DATOS TABLA FLOTA'!$Q$2:$Q$21,'DATOS TABLA FLOTA'!$R$2:$R$21)</f>
        <v>-57536848</v>
      </c>
      <c r="J464" s="2" t="s">
        <v>3045</v>
      </c>
      <c r="K464" t="str">
        <f>VLOOKUP(capturaFlota2019[[#This Row],[Especie]],'DATOS TABLA FLOTA'!$K$1:$M$113,2,FALSE)</f>
        <v>Crustáceos</v>
      </c>
      <c r="L464" t="str">
        <f>_xlfn.XLOOKUP(capturaFlota2019[[#This Row],[Especie]],'DATOS TABLA FLOTA'!$K$1:$K$113,'DATOS TABLA FLOTA'!$M$1:$M$113)</f>
        <v>otras especies</v>
      </c>
      <c r="M464" s="3">
        <v>131</v>
      </c>
      <c r="N464" s="4">
        <f>VLOOKUP(capturaFlota2019[[#This Row],[Especie]],'DATOS TABLA FLOTA'!$A$1:$B$80,2,FALSE)</f>
        <v>3000</v>
      </c>
      <c r="O464" s="4">
        <f>VLOOKUP(capturaFlota2019[[#This Row],[Especie]],'DATOS TABLA FLOTA'!$A$1:$C$80,3,FALSE)</f>
        <v>48000</v>
      </c>
      <c r="Q464"/>
    </row>
    <row r="465" spans="1:17" x14ac:dyDescent="0.35">
      <c r="A465" s="5">
        <v>43525</v>
      </c>
      <c r="B465" s="2" t="s">
        <v>3059</v>
      </c>
      <c r="C465" s="2" t="s">
        <v>3068</v>
      </c>
      <c r="D465" s="2" t="s">
        <v>3043</v>
      </c>
      <c r="E4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5" t="str">
        <f>_xlfn.XLOOKUP(capturaFlota2019[[#This Row],[Puerto]],'DATOS TABLA FLOTA'!$H$1:$H$21,'DATOS TABLA FLOTA'!$I$1:$I$21)</f>
        <v>General Pueyrredon</v>
      </c>
      <c r="G465" s="3">
        <f>_xlfn.XLOOKUP(capturaFlota2019[[#This Row],[Departamento]],'DATOS TABLA FLOTA'!$O$2:$O$21,'DATOS TABLA FLOTA'!$P$2:$P$21)</f>
        <v>6357</v>
      </c>
      <c r="H465" s="1">
        <v>-3804915</v>
      </c>
      <c r="I465" s="1">
        <f>_xlfn.XLOOKUP(capturaFlota2019[[#This Row],[Latitud]],'DATOS TABLA FLOTA'!$Q$2:$Q$21,'DATOS TABLA FLOTA'!$R$2:$R$21)</f>
        <v>-57536848</v>
      </c>
      <c r="J465" s="2" t="s">
        <v>3089</v>
      </c>
      <c r="K465" t="str">
        <f>VLOOKUP(capturaFlota2019[[#This Row],[Especie]],'DATOS TABLA FLOTA'!$K$1:$M$113,2,FALSE)</f>
        <v>Peces</v>
      </c>
      <c r="L465" t="str">
        <f>_xlfn.XLOOKUP(capturaFlota2019[[#This Row],[Especie]],'DATOS TABLA FLOTA'!$K$1:$K$113,'DATOS TABLA FLOTA'!$M$1:$M$113)</f>
        <v>otras especies</v>
      </c>
      <c r="M465" s="3">
        <v>132</v>
      </c>
      <c r="N465" s="4">
        <f>VLOOKUP(capturaFlota2019[[#This Row],[Especie]],'DATOS TABLA FLOTA'!$A$1:$B$80,2,FALSE)</f>
        <v>2200</v>
      </c>
      <c r="O465" s="4">
        <f>VLOOKUP(capturaFlota2019[[#This Row],[Especie]],'DATOS TABLA FLOTA'!$A$1:$C$80,3,FALSE)</f>
        <v>35200</v>
      </c>
      <c r="Q465"/>
    </row>
    <row r="466" spans="1:17" x14ac:dyDescent="0.35">
      <c r="A466" s="5">
        <v>43525</v>
      </c>
      <c r="B466" s="2" t="s">
        <v>3059</v>
      </c>
      <c r="C466" s="2" t="s">
        <v>3068</v>
      </c>
      <c r="D466" s="2" t="s">
        <v>3043</v>
      </c>
      <c r="E4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6" t="str">
        <f>_xlfn.XLOOKUP(capturaFlota2019[[#This Row],[Puerto]],'DATOS TABLA FLOTA'!$H$1:$H$21,'DATOS TABLA FLOTA'!$I$1:$I$21)</f>
        <v>General Pueyrredon</v>
      </c>
      <c r="G466" s="3">
        <f>_xlfn.XLOOKUP(capturaFlota2019[[#This Row],[Departamento]],'DATOS TABLA FLOTA'!$O$2:$O$21,'DATOS TABLA FLOTA'!$P$2:$P$21)</f>
        <v>6357</v>
      </c>
      <c r="H466" s="1">
        <v>-3804915</v>
      </c>
      <c r="I466" s="1">
        <f>_xlfn.XLOOKUP(capturaFlota2019[[#This Row],[Latitud]],'DATOS TABLA FLOTA'!$Q$2:$Q$21,'DATOS TABLA FLOTA'!$R$2:$R$21)</f>
        <v>-57536848</v>
      </c>
      <c r="J466" s="2" t="s">
        <v>3092</v>
      </c>
      <c r="K466" t="str">
        <f>VLOOKUP(capturaFlota2019[[#This Row],[Especie]],'DATOS TABLA FLOTA'!$K$1:$M$113,2,FALSE)</f>
        <v>Peces</v>
      </c>
      <c r="L466" t="str">
        <f>_xlfn.XLOOKUP(capturaFlota2019[[#This Row],[Especie]],'DATOS TABLA FLOTA'!$K$1:$K$113,'DATOS TABLA FLOTA'!$M$1:$M$113)</f>
        <v>otras especies</v>
      </c>
      <c r="M466" s="3">
        <v>132</v>
      </c>
      <c r="N466" s="4">
        <f>VLOOKUP(capturaFlota2019[[#This Row],[Especie]],'DATOS TABLA FLOTA'!$A$1:$B$80,2,FALSE)</f>
        <v>2200</v>
      </c>
      <c r="O466" s="4">
        <f>VLOOKUP(capturaFlota2019[[#This Row],[Especie]],'DATOS TABLA FLOTA'!$A$1:$C$80,3,FALSE)</f>
        <v>35200</v>
      </c>
      <c r="Q466"/>
    </row>
    <row r="467" spans="1:17" x14ac:dyDescent="0.35">
      <c r="A467" s="5">
        <v>43617</v>
      </c>
      <c r="B467" s="2" t="s">
        <v>3041</v>
      </c>
      <c r="C467" s="2" t="s">
        <v>3107</v>
      </c>
      <c r="D467" s="2" t="s">
        <v>3043</v>
      </c>
      <c r="E4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7" t="str">
        <f>_xlfn.XLOOKUP(capturaFlota2019[[#This Row],[Puerto]],'DATOS TABLA FLOTA'!$H$1:$H$21,'DATOS TABLA FLOTA'!$I$1:$I$21)</f>
        <v>Necochea</v>
      </c>
      <c r="G467" s="3">
        <f>_xlfn.XLOOKUP(capturaFlota2019[[#This Row],[Departamento]],'DATOS TABLA FLOTA'!$O$2:$O$21,'DATOS TABLA FLOTA'!$P$2:$P$21)</f>
        <v>6581</v>
      </c>
      <c r="H467" s="1">
        <v>-38576184</v>
      </c>
      <c r="I467" s="1">
        <f>_xlfn.XLOOKUP(capturaFlota2019[[#This Row],[Latitud]],'DATOS TABLA FLOTA'!$Q$2:$Q$21,'DATOS TABLA FLOTA'!$R$2:$R$21)</f>
        <v>-58701949</v>
      </c>
      <c r="J467" s="2" t="s">
        <v>3079</v>
      </c>
      <c r="K467" t="str">
        <f>VLOOKUP(capturaFlota2019[[#This Row],[Especie]],'DATOS TABLA FLOTA'!$K$1:$M$113,2,FALSE)</f>
        <v>Peces</v>
      </c>
      <c r="L467" t="str">
        <f>_xlfn.XLOOKUP(capturaFlota2019[[#This Row],[Especie]],'DATOS TABLA FLOTA'!$K$1:$K$113,'DATOS TABLA FLOTA'!$M$1:$M$113)</f>
        <v>otras especies</v>
      </c>
      <c r="M467" s="3">
        <v>132</v>
      </c>
      <c r="N467" s="4">
        <f>VLOOKUP(capturaFlota2019[[#This Row],[Especie]],'DATOS TABLA FLOTA'!$A$1:$B$80,2,FALSE)</f>
        <v>2100</v>
      </c>
      <c r="O467" s="4">
        <f>VLOOKUP(capturaFlota2019[[#This Row],[Especie]],'DATOS TABLA FLOTA'!$A$1:$C$80,3,FALSE)</f>
        <v>33600</v>
      </c>
      <c r="Q467"/>
    </row>
    <row r="468" spans="1:17" x14ac:dyDescent="0.35">
      <c r="A468" s="5">
        <v>43647</v>
      </c>
      <c r="B468" s="2" t="s">
        <v>3041</v>
      </c>
      <c r="C468" s="2" t="s">
        <v>3068</v>
      </c>
      <c r="D468" s="2" t="s">
        <v>3043</v>
      </c>
      <c r="E4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8" t="str">
        <f>_xlfn.XLOOKUP(capturaFlota2019[[#This Row],[Puerto]],'DATOS TABLA FLOTA'!$H$1:$H$21,'DATOS TABLA FLOTA'!$I$1:$I$21)</f>
        <v>General Pueyrredon</v>
      </c>
      <c r="G468" s="3">
        <f>_xlfn.XLOOKUP(capturaFlota2019[[#This Row],[Departamento]],'DATOS TABLA FLOTA'!$O$2:$O$21,'DATOS TABLA FLOTA'!$P$2:$P$21)</f>
        <v>6357</v>
      </c>
      <c r="H468" s="1">
        <v>-3804915</v>
      </c>
      <c r="I468" s="1">
        <f>_xlfn.XLOOKUP(capturaFlota2019[[#This Row],[Latitud]],'DATOS TABLA FLOTA'!$Q$2:$Q$21,'DATOS TABLA FLOTA'!$R$2:$R$21)</f>
        <v>-57536848</v>
      </c>
      <c r="J468" s="2" t="s">
        <v>3052</v>
      </c>
      <c r="K468" t="str">
        <f>VLOOKUP(capturaFlota2019[[#This Row],[Especie]],'DATOS TABLA FLOTA'!$K$1:$M$113,2,FALSE)</f>
        <v>Moluscos</v>
      </c>
      <c r="L468" t="str">
        <f>_xlfn.XLOOKUP(capturaFlota2019[[#This Row],[Especie]],'DATOS TABLA FLOTA'!$K$1:$K$113,'DATOS TABLA FLOTA'!$M$1:$M$113)</f>
        <v>Calamar Illex</v>
      </c>
      <c r="M468" s="3">
        <v>132</v>
      </c>
      <c r="N468" s="4">
        <f>VLOOKUP(capturaFlota2019[[#This Row],[Especie]],'DATOS TABLA FLOTA'!$A$1:$B$80,2,FALSE)</f>
        <v>3299</v>
      </c>
      <c r="O468" s="4">
        <f>VLOOKUP(capturaFlota2019[[#This Row],[Especie]],'DATOS TABLA FLOTA'!$A$1:$C$80,3,FALSE)</f>
        <v>52784</v>
      </c>
      <c r="Q468"/>
    </row>
    <row r="469" spans="1:17" x14ac:dyDescent="0.35">
      <c r="A469" s="5">
        <v>43770</v>
      </c>
      <c r="B469" s="2" t="s">
        <v>3053</v>
      </c>
      <c r="C469" s="2" t="s">
        <v>3068</v>
      </c>
      <c r="D469" s="2" t="s">
        <v>3043</v>
      </c>
      <c r="E4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69" t="str">
        <f>_xlfn.XLOOKUP(capturaFlota2019[[#This Row],[Puerto]],'DATOS TABLA FLOTA'!$H$1:$H$21,'DATOS TABLA FLOTA'!$I$1:$I$21)</f>
        <v>General Pueyrredon</v>
      </c>
      <c r="G469" s="3">
        <f>_xlfn.XLOOKUP(capturaFlota2019[[#This Row],[Departamento]],'DATOS TABLA FLOTA'!$O$2:$O$21,'DATOS TABLA FLOTA'!$P$2:$P$21)</f>
        <v>6357</v>
      </c>
      <c r="H469" s="1">
        <v>-3804915</v>
      </c>
      <c r="I469" s="1">
        <f>_xlfn.XLOOKUP(capturaFlota2019[[#This Row],[Latitud]],'DATOS TABLA FLOTA'!$Q$2:$Q$21,'DATOS TABLA FLOTA'!$R$2:$R$21)</f>
        <v>-57536848</v>
      </c>
      <c r="J469" s="2" t="s">
        <v>3057</v>
      </c>
      <c r="K469" t="str">
        <f>VLOOKUP(capturaFlota2019[[#This Row],[Especie]],'DATOS TABLA FLOTA'!$K$1:$M$113,2,FALSE)</f>
        <v>Peces</v>
      </c>
      <c r="L469" t="str">
        <f>_xlfn.XLOOKUP(capturaFlota2019[[#This Row],[Especie]],'DATOS TABLA FLOTA'!$K$1:$K$113,'DATOS TABLA FLOTA'!$M$1:$M$113)</f>
        <v>Rayas (sin V. Cost)</v>
      </c>
      <c r="M469" s="3">
        <v>132</v>
      </c>
      <c r="N469" s="4">
        <f>VLOOKUP(capturaFlota2019[[#This Row],[Especie]],'DATOS TABLA FLOTA'!$A$1:$B$80,2,FALSE)</f>
        <v>3900</v>
      </c>
      <c r="O469" s="4">
        <f>VLOOKUP(capturaFlota2019[[#This Row],[Especie]],'DATOS TABLA FLOTA'!$A$1:$C$80,3,FALSE)</f>
        <v>62400</v>
      </c>
      <c r="Q469"/>
    </row>
    <row r="470" spans="1:17" x14ac:dyDescent="0.35">
      <c r="A470" s="5">
        <v>43556</v>
      </c>
      <c r="B470" s="2" t="s">
        <v>3041</v>
      </c>
      <c r="C470" s="2" t="s">
        <v>3127</v>
      </c>
      <c r="D470" s="2" t="s">
        <v>3124</v>
      </c>
      <c r="E4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70" t="str">
        <f>_xlfn.XLOOKUP(capturaFlota2019[[#This Row],[Puerto]],'DATOS TABLA FLOTA'!$H$1:$H$21,'DATOS TABLA FLOTA'!$I$1:$I$21)</f>
        <v>San Antonio</v>
      </c>
      <c r="G470" s="3">
        <f>_xlfn.XLOOKUP(capturaFlota2019[[#This Row],[Departamento]],'DATOS TABLA FLOTA'!$O$2:$O$21,'DATOS TABLA FLOTA'!$P$2:$P$21)</f>
        <v>62077</v>
      </c>
      <c r="H470" s="1">
        <v>-40725698</v>
      </c>
      <c r="I470" s="1">
        <f>_xlfn.XLOOKUP(capturaFlota2019[[#This Row],[Latitud]],'DATOS TABLA FLOTA'!$Q$2:$Q$21,'DATOS TABLA FLOTA'!$R$2:$R$21)</f>
        <v>-64934194</v>
      </c>
      <c r="J470" s="2" t="s">
        <v>3101</v>
      </c>
      <c r="K470" t="str">
        <f>VLOOKUP(capturaFlota2019[[#This Row],[Especie]],'DATOS TABLA FLOTA'!$K$1:$M$113,2,FALSE)</f>
        <v>Crustáceos</v>
      </c>
      <c r="L470" t="str">
        <f>_xlfn.XLOOKUP(capturaFlota2019[[#This Row],[Especie]],'DATOS TABLA FLOTA'!$K$1:$K$113,'DATOS TABLA FLOTA'!$M$1:$M$113)</f>
        <v>Langostino</v>
      </c>
      <c r="M470" s="3">
        <v>136</v>
      </c>
      <c r="N470" s="4">
        <f>VLOOKUP(capturaFlota2019[[#This Row],[Especie]],'DATOS TABLA FLOTA'!$A$1:$B$80,2,FALSE)</f>
        <v>3000</v>
      </c>
      <c r="O470" s="4">
        <f>VLOOKUP(capturaFlota2019[[#This Row],[Especie]],'DATOS TABLA FLOTA'!$A$1:$C$80,3,FALSE)</f>
        <v>48000</v>
      </c>
      <c r="Q470"/>
    </row>
    <row r="471" spans="1:17" x14ac:dyDescent="0.35">
      <c r="A471" s="5">
        <v>43466</v>
      </c>
      <c r="B471" s="2" t="s">
        <v>3053</v>
      </c>
      <c r="C471" s="2" t="s">
        <v>3111</v>
      </c>
      <c r="D471" s="2" t="s">
        <v>3043</v>
      </c>
      <c r="E4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1" t="str">
        <f>_xlfn.XLOOKUP(capturaFlota2019[[#This Row],[Puerto]],'DATOS TABLA FLOTA'!$H$1:$H$21,'DATOS TABLA FLOTA'!$I$1:$I$21)</f>
        <v>sin especificar</v>
      </c>
      <c r="G471" s="3">
        <f>_xlfn.XLOOKUP(capturaFlota2019[[#This Row],[Departamento]],'DATOS TABLA FLOTA'!$O$2:$O$21,'DATOS TABLA FLOTA'!$P$2:$P$21)</f>
        <v>6999</v>
      </c>
      <c r="I471" s="1">
        <f>_xlfn.XLOOKUP(capturaFlota2019[[#This Row],[Latitud]],'DATOS TABLA FLOTA'!$Q$2:$Q$21,'DATOS TABLA FLOTA'!$R$2:$R$21)</f>
        <v>0</v>
      </c>
      <c r="J471" s="2" t="s">
        <v>3083</v>
      </c>
      <c r="K471" t="str">
        <f>VLOOKUP(capturaFlota2019[[#This Row],[Especie]],'DATOS TABLA FLOTA'!$K$1:$M$113,2,FALSE)</f>
        <v>Peces</v>
      </c>
      <c r="L471" t="str">
        <f>_xlfn.XLOOKUP(capturaFlota2019[[#This Row],[Especie]],'DATOS TABLA FLOTA'!$K$1:$K$113,'DATOS TABLA FLOTA'!$M$1:$M$113)</f>
        <v>Variado costero</v>
      </c>
      <c r="M471" s="3">
        <v>138</v>
      </c>
      <c r="N471" s="4">
        <f>VLOOKUP(capturaFlota2019[[#This Row],[Especie]],'DATOS TABLA FLOTA'!$A$1:$B$80,2,FALSE)</f>
        <v>2300</v>
      </c>
      <c r="O471" s="4">
        <f>VLOOKUP(capturaFlota2019[[#This Row],[Especie]],'DATOS TABLA FLOTA'!$A$1:$C$80,3,FALSE)</f>
        <v>36800</v>
      </c>
      <c r="Q471"/>
    </row>
    <row r="472" spans="1:17" x14ac:dyDescent="0.35">
      <c r="A472" s="5">
        <v>43525</v>
      </c>
      <c r="B472" s="2" t="s">
        <v>3041</v>
      </c>
      <c r="C472" s="2" t="s">
        <v>3127</v>
      </c>
      <c r="D472" s="2" t="s">
        <v>3124</v>
      </c>
      <c r="E4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72" t="str">
        <f>_xlfn.XLOOKUP(capturaFlota2019[[#This Row],[Puerto]],'DATOS TABLA FLOTA'!$H$1:$H$21,'DATOS TABLA FLOTA'!$I$1:$I$21)</f>
        <v>San Antonio</v>
      </c>
      <c r="G472" s="3">
        <f>_xlfn.XLOOKUP(capturaFlota2019[[#This Row],[Departamento]],'DATOS TABLA FLOTA'!$O$2:$O$21,'DATOS TABLA FLOTA'!$P$2:$P$21)</f>
        <v>62077</v>
      </c>
      <c r="H472" s="1">
        <v>-40725698</v>
      </c>
      <c r="I472" s="1">
        <f>_xlfn.XLOOKUP(capturaFlota2019[[#This Row],[Latitud]],'DATOS TABLA FLOTA'!$Q$2:$Q$21,'DATOS TABLA FLOTA'!$R$2:$R$21)</f>
        <v>-64934194</v>
      </c>
      <c r="J472" s="2" t="s">
        <v>3101</v>
      </c>
      <c r="K472" t="str">
        <f>VLOOKUP(capturaFlota2019[[#This Row],[Especie]],'DATOS TABLA FLOTA'!$K$1:$M$113,2,FALSE)</f>
        <v>Crustáceos</v>
      </c>
      <c r="L472" t="str">
        <f>_xlfn.XLOOKUP(capturaFlota2019[[#This Row],[Especie]],'DATOS TABLA FLOTA'!$K$1:$K$113,'DATOS TABLA FLOTA'!$M$1:$M$113)</f>
        <v>Langostino</v>
      </c>
      <c r="M472" s="3">
        <v>140</v>
      </c>
      <c r="N472" s="4">
        <f>VLOOKUP(capturaFlota2019[[#This Row],[Especie]],'DATOS TABLA FLOTA'!$A$1:$B$80,2,FALSE)</f>
        <v>3000</v>
      </c>
      <c r="O472" s="4">
        <f>VLOOKUP(capturaFlota2019[[#This Row],[Especie]],'DATOS TABLA FLOTA'!$A$1:$C$80,3,FALSE)</f>
        <v>48000</v>
      </c>
      <c r="Q472"/>
    </row>
    <row r="473" spans="1:17" x14ac:dyDescent="0.35">
      <c r="A473" s="5">
        <v>43556</v>
      </c>
      <c r="B473" s="2" t="s">
        <v>3053</v>
      </c>
      <c r="C473" s="2" t="s">
        <v>3068</v>
      </c>
      <c r="D473" s="2" t="s">
        <v>3043</v>
      </c>
      <c r="E4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3" t="str">
        <f>_xlfn.XLOOKUP(capturaFlota2019[[#This Row],[Puerto]],'DATOS TABLA FLOTA'!$H$1:$H$21,'DATOS TABLA FLOTA'!$I$1:$I$21)</f>
        <v>General Pueyrredon</v>
      </c>
      <c r="G473" s="3">
        <f>_xlfn.XLOOKUP(capturaFlota2019[[#This Row],[Departamento]],'DATOS TABLA FLOTA'!$O$2:$O$21,'DATOS TABLA FLOTA'!$P$2:$P$21)</f>
        <v>6357</v>
      </c>
      <c r="H473" s="1">
        <v>-3804915</v>
      </c>
      <c r="I473" s="1">
        <f>_xlfn.XLOOKUP(capturaFlota2019[[#This Row],[Latitud]],'DATOS TABLA FLOTA'!$Q$2:$Q$21,'DATOS TABLA FLOTA'!$R$2:$R$21)</f>
        <v>-57536848</v>
      </c>
      <c r="J473" s="2" t="s">
        <v>3078</v>
      </c>
      <c r="K473" t="str">
        <f>VLOOKUP(capturaFlota2019[[#This Row],[Especie]],'DATOS TABLA FLOTA'!$K$1:$M$113,2,FALSE)</f>
        <v>Peces</v>
      </c>
      <c r="L473" t="str">
        <f>_xlfn.XLOOKUP(capturaFlota2019[[#This Row],[Especie]],'DATOS TABLA FLOTA'!$K$1:$K$113,'DATOS TABLA FLOTA'!$M$1:$M$113)</f>
        <v>otras especies</v>
      </c>
      <c r="M473" s="3">
        <v>140</v>
      </c>
      <c r="N473" s="4">
        <f>VLOOKUP(capturaFlota2019[[#This Row],[Especie]],'DATOS TABLA FLOTA'!$A$1:$B$80,2,FALSE)</f>
        <v>1700</v>
      </c>
      <c r="O473" s="4">
        <f>VLOOKUP(capturaFlota2019[[#This Row],[Especie]],'DATOS TABLA FLOTA'!$A$1:$C$80,3,FALSE)</f>
        <v>27200</v>
      </c>
      <c r="Q473"/>
    </row>
    <row r="474" spans="1:17" x14ac:dyDescent="0.35">
      <c r="A474" s="5">
        <v>43586</v>
      </c>
      <c r="B474" s="2" t="s">
        <v>3041</v>
      </c>
      <c r="C474" s="2" t="s">
        <v>3150</v>
      </c>
      <c r="D474" s="2" t="s">
        <v>3043</v>
      </c>
      <c r="E4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4" t="str">
        <f>_xlfn.XLOOKUP(capturaFlota2019[[#This Row],[Puerto]],'DATOS TABLA FLOTA'!$H$1:$H$21,'DATOS TABLA FLOTA'!$I$1:$I$21)</f>
        <v>General Lavalle</v>
      </c>
      <c r="G474" s="3">
        <f>_xlfn.XLOOKUP(capturaFlota2019[[#This Row],[Departamento]],'DATOS TABLA FLOTA'!$O$2:$O$21,'DATOS TABLA FLOTA'!$P$2:$P$21)</f>
        <v>6336</v>
      </c>
      <c r="H474" s="1">
        <v>-36398453</v>
      </c>
      <c r="I474" s="1">
        <f>_xlfn.XLOOKUP(capturaFlota2019[[#This Row],[Latitud]],'DATOS TABLA FLOTA'!$Q$2:$Q$21,'DATOS TABLA FLOTA'!$R$2:$R$21)</f>
        <v>-56946467</v>
      </c>
      <c r="J474" s="2" t="s">
        <v>3088</v>
      </c>
      <c r="K474" t="str">
        <f>VLOOKUP(capturaFlota2019[[#This Row],[Especie]],'DATOS TABLA FLOTA'!$K$1:$M$113,2,FALSE)</f>
        <v>Peces</v>
      </c>
      <c r="L474" t="str">
        <f>_xlfn.XLOOKUP(capturaFlota2019[[#This Row],[Especie]],'DATOS TABLA FLOTA'!$K$1:$K$113,'DATOS TABLA FLOTA'!$M$1:$M$113)</f>
        <v>Variado costero</v>
      </c>
      <c r="M474" s="3">
        <v>140</v>
      </c>
      <c r="N474" s="4">
        <f>VLOOKUP(capturaFlota2019[[#This Row],[Especie]],'DATOS TABLA FLOTA'!$A$1:$B$80,2,FALSE)</f>
        <v>2500</v>
      </c>
      <c r="O474" s="4">
        <f>VLOOKUP(capturaFlota2019[[#This Row],[Especie]],'DATOS TABLA FLOTA'!$A$1:$C$80,3,FALSE)</f>
        <v>40000</v>
      </c>
      <c r="Q474"/>
    </row>
    <row r="475" spans="1:17" x14ac:dyDescent="0.35">
      <c r="A475" s="5">
        <v>43586</v>
      </c>
      <c r="B475" s="2" t="s">
        <v>3059</v>
      </c>
      <c r="C475" s="2" t="s">
        <v>3068</v>
      </c>
      <c r="D475" s="2" t="s">
        <v>3043</v>
      </c>
      <c r="E4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5" t="str">
        <f>_xlfn.XLOOKUP(capturaFlota2019[[#This Row],[Puerto]],'DATOS TABLA FLOTA'!$H$1:$H$21,'DATOS TABLA FLOTA'!$I$1:$I$21)</f>
        <v>General Pueyrredon</v>
      </c>
      <c r="G475" s="3">
        <f>_xlfn.XLOOKUP(capturaFlota2019[[#This Row],[Departamento]],'DATOS TABLA FLOTA'!$O$2:$O$21,'DATOS TABLA FLOTA'!$P$2:$P$21)</f>
        <v>6357</v>
      </c>
      <c r="H475" s="1">
        <v>-3804915</v>
      </c>
      <c r="I475" s="1">
        <f>_xlfn.XLOOKUP(capturaFlota2019[[#This Row],[Latitud]],'DATOS TABLA FLOTA'!$Q$2:$Q$21,'DATOS TABLA FLOTA'!$R$2:$R$21)</f>
        <v>-57536848</v>
      </c>
      <c r="J475" s="2" t="s">
        <v>3078</v>
      </c>
      <c r="K475" t="str">
        <f>VLOOKUP(capturaFlota2019[[#This Row],[Especie]],'DATOS TABLA FLOTA'!$K$1:$M$113,2,FALSE)</f>
        <v>Peces</v>
      </c>
      <c r="L475" t="str">
        <f>_xlfn.XLOOKUP(capturaFlota2019[[#This Row],[Especie]],'DATOS TABLA FLOTA'!$K$1:$K$113,'DATOS TABLA FLOTA'!$M$1:$M$113)</f>
        <v>otras especies</v>
      </c>
      <c r="M475" s="3">
        <v>140</v>
      </c>
      <c r="N475" s="4">
        <f>VLOOKUP(capturaFlota2019[[#This Row],[Especie]],'DATOS TABLA FLOTA'!$A$1:$B$80,2,FALSE)</f>
        <v>1700</v>
      </c>
      <c r="O475" s="4">
        <f>VLOOKUP(capturaFlota2019[[#This Row],[Especie]],'DATOS TABLA FLOTA'!$A$1:$C$80,3,FALSE)</f>
        <v>27200</v>
      </c>
      <c r="Q475"/>
    </row>
    <row r="476" spans="1:17" x14ac:dyDescent="0.35">
      <c r="A476" s="5">
        <v>43617</v>
      </c>
      <c r="B476" s="2" t="s">
        <v>3067</v>
      </c>
      <c r="C476" s="2" t="s">
        <v>3068</v>
      </c>
      <c r="D476" s="2" t="s">
        <v>3043</v>
      </c>
      <c r="E4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6" t="str">
        <f>_xlfn.XLOOKUP(capturaFlota2019[[#This Row],[Puerto]],'DATOS TABLA FLOTA'!$H$1:$H$21,'DATOS TABLA FLOTA'!$I$1:$I$21)</f>
        <v>General Pueyrredon</v>
      </c>
      <c r="G476" s="3">
        <f>_xlfn.XLOOKUP(capturaFlota2019[[#This Row],[Departamento]],'DATOS TABLA FLOTA'!$O$2:$O$21,'DATOS TABLA FLOTA'!$P$2:$P$21)</f>
        <v>6357</v>
      </c>
      <c r="H476" s="1">
        <v>-3804915</v>
      </c>
      <c r="I476" s="1">
        <f>_xlfn.XLOOKUP(capturaFlota2019[[#This Row],[Latitud]],'DATOS TABLA FLOTA'!$Q$2:$Q$21,'DATOS TABLA FLOTA'!$R$2:$R$21)</f>
        <v>-57536848</v>
      </c>
      <c r="J476" s="2" t="s">
        <v>3072</v>
      </c>
      <c r="K476" t="str">
        <f>VLOOKUP(capturaFlota2019[[#This Row],[Especie]],'DATOS TABLA FLOTA'!$K$1:$M$113,2,FALSE)</f>
        <v>Moluscos</v>
      </c>
      <c r="L476" t="str">
        <f>_xlfn.XLOOKUP(capturaFlota2019[[#This Row],[Especie]],'DATOS TABLA FLOTA'!$K$1:$K$113,'DATOS TABLA FLOTA'!$M$1:$M$113)</f>
        <v>otras especies</v>
      </c>
      <c r="M476" s="3">
        <v>140</v>
      </c>
      <c r="N476" s="4">
        <f>VLOOKUP(capturaFlota2019[[#This Row],[Especie]],'DATOS TABLA FLOTA'!$A$1:$B$80,2,FALSE)</f>
        <v>3150</v>
      </c>
      <c r="O476" s="4">
        <f>VLOOKUP(capturaFlota2019[[#This Row],[Especie]],'DATOS TABLA FLOTA'!$A$1:$C$80,3,FALSE)</f>
        <v>50400</v>
      </c>
      <c r="Q476"/>
    </row>
    <row r="477" spans="1:17" x14ac:dyDescent="0.35">
      <c r="A477" s="5">
        <v>43617</v>
      </c>
      <c r="B477" s="2" t="s">
        <v>3041</v>
      </c>
      <c r="C477" s="2" t="s">
        <v>3111</v>
      </c>
      <c r="D477" s="2" t="s">
        <v>3043</v>
      </c>
      <c r="E4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7" t="str">
        <f>_xlfn.XLOOKUP(capturaFlota2019[[#This Row],[Puerto]],'DATOS TABLA FLOTA'!$H$1:$H$21,'DATOS TABLA FLOTA'!$I$1:$I$21)</f>
        <v>sin especificar</v>
      </c>
      <c r="G477" s="3">
        <f>_xlfn.XLOOKUP(capturaFlota2019[[#This Row],[Departamento]],'DATOS TABLA FLOTA'!$O$2:$O$21,'DATOS TABLA FLOTA'!$P$2:$P$21)</f>
        <v>6999</v>
      </c>
      <c r="I477" s="1">
        <f>_xlfn.XLOOKUP(capturaFlota2019[[#This Row],[Latitud]],'DATOS TABLA FLOTA'!$Q$2:$Q$21,'DATOS TABLA FLOTA'!$R$2:$R$21)</f>
        <v>0</v>
      </c>
      <c r="J477" s="2" t="s">
        <v>3146</v>
      </c>
      <c r="K477" t="str">
        <f>VLOOKUP(capturaFlota2019[[#This Row],[Especie]],'DATOS TABLA FLOTA'!$K$1:$M$113,2,FALSE)</f>
        <v>Peces</v>
      </c>
      <c r="L477" t="str">
        <f>_xlfn.XLOOKUP(capturaFlota2019[[#This Row],[Especie]],'DATOS TABLA FLOTA'!$K$1:$K$113,'DATOS TABLA FLOTA'!$M$1:$M$113)</f>
        <v>Rayas (sin V. Cost)</v>
      </c>
      <c r="M477" s="3">
        <v>140</v>
      </c>
      <c r="N477" s="4">
        <f>VLOOKUP(capturaFlota2019[[#This Row],[Especie]],'DATOS TABLA FLOTA'!$A$1:$B$80,2,FALSE)</f>
        <v>3280</v>
      </c>
      <c r="O477" s="4">
        <f>VLOOKUP(capturaFlota2019[[#This Row],[Especie]],'DATOS TABLA FLOTA'!$A$1:$C$80,3,FALSE)</f>
        <v>52480</v>
      </c>
      <c r="Q477"/>
    </row>
    <row r="478" spans="1:17" x14ac:dyDescent="0.35">
      <c r="A478" s="5">
        <v>43647</v>
      </c>
      <c r="B478" s="2" t="s">
        <v>3059</v>
      </c>
      <c r="C478" s="2" t="s">
        <v>3068</v>
      </c>
      <c r="D478" s="2" t="s">
        <v>3043</v>
      </c>
      <c r="E4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8" t="str">
        <f>_xlfn.XLOOKUP(capturaFlota2019[[#This Row],[Puerto]],'DATOS TABLA FLOTA'!$H$1:$H$21,'DATOS TABLA FLOTA'!$I$1:$I$21)</f>
        <v>General Pueyrredon</v>
      </c>
      <c r="G478" s="3">
        <f>_xlfn.XLOOKUP(capturaFlota2019[[#This Row],[Departamento]],'DATOS TABLA FLOTA'!$O$2:$O$21,'DATOS TABLA FLOTA'!$P$2:$P$21)</f>
        <v>6357</v>
      </c>
      <c r="H478" s="1">
        <v>-3804915</v>
      </c>
      <c r="I478" s="1">
        <f>_xlfn.XLOOKUP(capturaFlota2019[[#This Row],[Latitud]],'DATOS TABLA FLOTA'!$Q$2:$Q$21,'DATOS TABLA FLOTA'!$R$2:$R$21)</f>
        <v>-57536848</v>
      </c>
      <c r="J478" s="2" t="s">
        <v>3074</v>
      </c>
      <c r="K478" t="str">
        <f>VLOOKUP(capturaFlota2019[[#This Row],[Especie]],'DATOS TABLA FLOTA'!$K$1:$M$113,2,FALSE)</f>
        <v>Peces</v>
      </c>
      <c r="L478" t="str">
        <f>_xlfn.XLOOKUP(capturaFlota2019[[#This Row],[Especie]],'DATOS TABLA FLOTA'!$K$1:$K$113,'DATOS TABLA FLOTA'!$M$1:$M$113)</f>
        <v>Variado costero</v>
      </c>
      <c r="M478" s="3">
        <v>140</v>
      </c>
      <c r="N478" s="4">
        <f>VLOOKUP(capturaFlota2019[[#This Row],[Especie]],'DATOS TABLA FLOTA'!$A$1:$B$80,2,FALSE)</f>
        <v>1800</v>
      </c>
      <c r="O478" s="4">
        <f>VLOOKUP(capturaFlota2019[[#This Row],[Especie]],'DATOS TABLA FLOTA'!$A$1:$C$80,3,FALSE)</f>
        <v>28800</v>
      </c>
      <c r="Q478"/>
    </row>
    <row r="479" spans="1:17" x14ac:dyDescent="0.35">
      <c r="A479" s="5">
        <v>43647</v>
      </c>
      <c r="B479" s="2" t="s">
        <v>3059</v>
      </c>
      <c r="C479" s="2" t="s">
        <v>3068</v>
      </c>
      <c r="D479" s="2" t="s">
        <v>3043</v>
      </c>
      <c r="E4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79" t="str">
        <f>_xlfn.XLOOKUP(capturaFlota2019[[#This Row],[Puerto]],'DATOS TABLA FLOTA'!$H$1:$H$21,'DATOS TABLA FLOTA'!$I$1:$I$21)</f>
        <v>General Pueyrredon</v>
      </c>
      <c r="G479" s="3">
        <f>_xlfn.XLOOKUP(capturaFlota2019[[#This Row],[Departamento]],'DATOS TABLA FLOTA'!$O$2:$O$21,'DATOS TABLA FLOTA'!$P$2:$P$21)</f>
        <v>6357</v>
      </c>
      <c r="H479" s="1">
        <v>-3804915</v>
      </c>
      <c r="I479" s="1">
        <f>_xlfn.XLOOKUP(capturaFlota2019[[#This Row],[Latitud]],'DATOS TABLA FLOTA'!$Q$2:$Q$21,'DATOS TABLA FLOTA'!$R$2:$R$21)</f>
        <v>-57536848</v>
      </c>
      <c r="J479" s="2" t="s">
        <v>3076</v>
      </c>
      <c r="K479" t="str">
        <f>VLOOKUP(capturaFlota2019[[#This Row],[Especie]],'DATOS TABLA FLOTA'!$K$1:$M$113,2,FALSE)</f>
        <v>Peces</v>
      </c>
      <c r="L479" t="str">
        <f>_xlfn.XLOOKUP(capturaFlota2019[[#This Row],[Especie]],'DATOS TABLA FLOTA'!$K$1:$K$113,'DATOS TABLA FLOTA'!$M$1:$M$113)</f>
        <v>otras especies</v>
      </c>
      <c r="M479" s="3">
        <v>140</v>
      </c>
      <c r="N479" s="4">
        <f>VLOOKUP(capturaFlota2019[[#This Row],[Especie]],'DATOS TABLA FLOTA'!$A$1:$B$80,2,FALSE)</f>
        <v>2900</v>
      </c>
      <c r="O479" s="4">
        <f>VLOOKUP(capturaFlota2019[[#This Row],[Especie]],'DATOS TABLA FLOTA'!$A$1:$C$80,3,FALSE)</f>
        <v>46400</v>
      </c>
      <c r="Q479"/>
    </row>
    <row r="480" spans="1:17" x14ac:dyDescent="0.35">
      <c r="A480" s="5">
        <v>43647</v>
      </c>
      <c r="B480" s="2" t="s">
        <v>3041</v>
      </c>
      <c r="C480" s="2" t="s">
        <v>3128</v>
      </c>
      <c r="D480" s="2" t="s">
        <v>3043</v>
      </c>
      <c r="E4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0" t="str">
        <f>_xlfn.XLOOKUP(capturaFlota2019[[#This Row],[Puerto]],'DATOS TABLA FLOTA'!$H$1:$H$21,'DATOS TABLA FLOTA'!$I$1:$I$21)</f>
        <v>La Costa</v>
      </c>
      <c r="G480" s="3">
        <f>_xlfn.XLOOKUP(capturaFlota2019[[#This Row],[Departamento]],'DATOS TABLA FLOTA'!$O$2:$O$21,'DATOS TABLA FLOTA'!$P$2:$P$21)</f>
        <v>6420</v>
      </c>
      <c r="H480" s="1">
        <v>-36342328</v>
      </c>
      <c r="I480" s="1">
        <f>_xlfn.XLOOKUP(capturaFlota2019[[#This Row],[Latitud]],'DATOS TABLA FLOTA'!$Q$2:$Q$21,'DATOS TABLA FLOTA'!$R$2:$R$21)</f>
        <v>-56746143</v>
      </c>
      <c r="J480" s="2" t="s">
        <v>3074</v>
      </c>
      <c r="K480" t="str">
        <f>VLOOKUP(capturaFlota2019[[#This Row],[Especie]],'DATOS TABLA FLOTA'!$K$1:$M$113,2,FALSE)</f>
        <v>Peces</v>
      </c>
      <c r="L480" t="str">
        <f>_xlfn.XLOOKUP(capturaFlota2019[[#This Row],[Especie]],'DATOS TABLA FLOTA'!$K$1:$K$113,'DATOS TABLA FLOTA'!$M$1:$M$113)</f>
        <v>Variado costero</v>
      </c>
      <c r="M480" s="3">
        <v>140</v>
      </c>
      <c r="N480" s="4">
        <f>VLOOKUP(capturaFlota2019[[#This Row],[Especie]],'DATOS TABLA FLOTA'!$A$1:$B$80,2,FALSE)</f>
        <v>1800</v>
      </c>
      <c r="O480" s="4">
        <f>VLOOKUP(capturaFlota2019[[#This Row],[Especie]],'DATOS TABLA FLOTA'!$A$1:$C$80,3,FALSE)</f>
        <v>28800</v>
      </c>
      <c r="Q480"/>
    </row>
    <row r="481" spans="1:17" x14ac:dyDescent="0.35">
      <c r="A481" s="5">
        <v>43647</v>
      </c>
      <c r="B481" s="2" t="s">
        <v>3041</v>
      </c>
      <c r="C481" s="2" t="s">
        <v>3128</v>
      </c>
      <c r="D481" s="2" t="s">
        <v>3043</v>
      </c>
      <c r="E4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1" t="str">
        <f>_xlfn.XLOOKUP(capturaFlota2019[[#This Row],[Puerto]],'DATOS TABLA FLOTA'!$H$1:$H$21,'DATOS TABLA FLOTA'!$I$1:$I$21)</f>
        <v>La Costa</v>
      </c>
      <c r="G481" s="3">
        <f>_xlfn.XLOOKUP(capturaFlota2019[[#This Row],[Departamento]],'DATOS TABLA FLOTA'!$O$2:$O$21,'DATOS TABLA FLOTA'!$P$2:$P$21)</f>
        <v>6420</v>
      </c>
      <c r="H481" s="1">
        <v>-36342328</v>
      </c>
      <c r="I481" s="1">
        <f>_xlfn.XLOOKUP(capturaFlota2019[[#This Row],[Latitud]],'DATOS TABLA FLOTA'!$Q$2:$Q$21,'DATOS TABLA FLOTA'!$R$2:$R$21)</f>
        <v>-56746143</v>
      </c>
      <c r="J481" s="2" t="s">
        <v>3082</v>
      </c>
      <c r="K481" t="str">
        <f>VLOOKUP(capturaFlota2019[[#This Row],[Especie]],'DATOS TABLA FLOTA'!$K$1:$M$113,2,FALSE)</f>
        <v>Peces</v>
      </c>
      <c r="L481" t="str">
        <f>_xlfn.XLOOKUP(capturaFlota2019[[#This Row],[Especie]],'DATOS TABLA FLOTA'!$K$1:$K$113,'DATOS TABLA FLOTA'!$M$1:$M$113)</f>
        <v>otras especies</v>
      </c>
      <c r="M481" s="3">
        <v>140</v>
      </c>
      <c r="N481" s="4">
        <f>VLOOKUP(capturaFlota2019[[#This Row],[Especie]],'DATOS TABLA FLOTA'!$A$1:$B$80,2,FALSE)</f>
        <v>2100</v>
      </c>
      <c r="O481" s="4">
        <f>VLOOKUP(capturaFlota2019[[#This Row],[Especie]],'DATOS TABLA FLOTA'!$A$1:$C$80,3,FALSE)</f>
        <v>33600</v>
      </c>
      <c r="Q481"/>
    </row>
    <row r="482" spans="1:17" x14ac:dyDescent="0.35">
      <c r="A482" s="5">
        <v>43678</v>
      </c>
      <c r="B482" s="2" t="s">
        <v>3059</v>
      </c>
      <c r="C482" s="2" t="s">
        <v>3068</v>
      </c>
      <c r="D482" s="2" t="s">
        <v>3043</v>
      </c>
      <c r="E4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2" t="str">
        <f>_xlfn.XLOOKUP(capturaFlota2019[[#This Row],[Puerto]],'DATOS TABLA FLOTA'!$H$1:$H$21,'DATOS TABLA FLOTA'!$I$1:$I$21)</f>
        <v>General Pueyrredon</v>
      </c>
      <c r="G482" s="3">
        <f>_xlfn.XLOOKUP(capturaFlota2019[[#This Row],[Departamento]],'DATOS TABLA FLOTA'!$O$2:$O$21,'DATOS TABLA FLOTA'!$P$2:$P$21)</f>
        <v>6357</v>
      </c>
      <c r="H482" s="1">
        <v>-3804915</v>
      </c>
      <c r="I482" s="1">
        <f>_xlfn.XLOOKUP(capturaFlota2019[[#This Row],[Latitud]],'DATOS TABLA FLOTA'!$Q$2:$Q$21,'DATOS TABLA FLOTA'!$R$2:$R$21)</f>
        <v>-57536848</v>
      </c>
      <c r="J482" s="2" t="s">
        <v>3085</v>
      </c>
      <c r="K482" t="str">
        <f>VLOOKUP(capturaFlota2019[[#This Row],[Especie]],'DATOS TABLA FLOTA'!$K$1:$M$113,2,FALSE)</f>
        <v>Peces</v>
      </c>
      <c r="L482" t="str">
        <f>_xlfn.XLOOKUP(capturaFlota2019[[#This Row],[Especie]],'DATOS TABLA FLOTA'!$K$1:$K$113,'DATOS TABLA FLOTA'!$M$1:$M$113)</f>
        <v>otras especies</v>
      </c>
      <c r="M482" s="3">
        <v>140</v>
      </c>
      <c r="N482" s="4">
        <f>VLOOKUP(capturaFlota2019[[#This Row],[Especie]],'DATOS TABLA FLOTA'!$A$1:$B$80,2,FALSE)</f>
        <v>1900</v>
      </c>
      <c r="O482" s="4">
        <f>VLOOKUP(capturaFlota2019[[#This Row],[Especie]],'DATOS TABLA FLOTA'!$A$1:$C$80,3,FALSE)</f>
        <v>30400</v>
      </c>
      <c r="Q482"/>
    </row>
    <row r="483" spans="1:17" x14ac:dyDescent="0.35">
      <c r="A483" s="5">
        <v>43678</v>
      </c>
      <c r="B483" s="2" t="s">
        <v>3059</v>
      </c>
      <c r="C483" s="2" t="s">
        <v>3068</v>
      </c>
      <c r="D483" s="2" t="s">
        <v>3043</v>
      </c>
      <c r="E4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3" t="str">
        <f>_xlfn.XLOOKUP(capturaFlota2019[[#This Row],[Puerto]],'DATOS TABLA FLOTA'!$H$1:$H$21,'DATOS TABLA FLOTA'!$I$1:$I$21)</f>
        <v>General Pueyrredon</v>
      </c>
      <c r="G483" s="3">
        <f>_xlfn.XLOOKUP(capturaFlota2019[[#This Row],[Departamento]],'DATOS TABLA FLOTA'!$O$2:$O$21,'DATOS TABLA FLOTA'!$P$2:$P$21)</f>
        <v>6357</v>
      </c>
      <c r="H483" s="1">
        <v>-3804915</v>
      </c>
      <c r="I483" s="1">
        <f>_xlfn.XLOOKUP(capturaFlota2019[[#This Row],[Latitud]],'DATOS TABLA FLOTA'!$Q$2:$Q$21,'DATOS TABLA FLOTA'!$R$2:$R$21)</f>
        <v>-57536848</v>
      </c>
      <c r="J483" s="2" t="s">
        <v>3113</v>
      </c>
      <c r="K483" t="str">
        <f>VLOOKUP(capturaFlota2019[[#This Row],[Especie]],'DATOS TABLA FLOTA'!$K$1:$M$113,2,FALSE)</f>
        <v>Peces</v>
      </c>
      <c r="L483" t="str">
        <f>_xlfn.XLOOKUP(capturaFlota2019[[#This Row],[Especie]],'DATOS TABLA FLOTA'!$K$1:$K$113,'DATOS TABLA FLOTA'!$M$1:$M$113)</f>
        <v>Variado costero</v>
      </c>
      <c r="M483" s="3">
        <v>140</v>
      </c>
      <c r="N483" s="4">
        <f>VLOOKUP(capturaFlota2019[[#This Row],[Especie]],'DATOS TABLA FLOTA'!$A$1:$B$80,2,FALSE)</f>
        <v>2100</v>
      </c>
      <c r="O483" s="4">
        <f>VLOOKUP(capturaFlota2019[[#This Row],[Especie]],'DATOS TABLA FLOTA'!$A$1:$C$80,3,FALSE)</f>
        <v>33600</v>
      </c>
      <c r="Q483"/>
    </row>
    <row r="484" spans="1:17" x14ac:dyDescent="0.35">
      <c r="A484" s="5">
        <v>43556</v>
      </c>
      <c r="B484" s="2" t="s">
        <v>3053</v>
      </c>
      <c r="C484" s="2" t="s">
        <v>3068</v>
      </c>
      <c r="D484" s="2" t="s">
        <v>3043</v>
      </c>
      <c r="E4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4" t="str">
        <f>_xlfn.XLOOKUP(capturaFlota2019[[#This Row],[Puerto]],'DATOS TABLA FLOTA'!$H$1:$H$21,'DATOS TABLA FLOTA'!$I$1:$I$21)</f>
        <v>General Pueyrredon</v>
      </c>
      <c r="G484" s="3">
        <f>_xlfn.XLOOKUP(capturaFlota2019[[#This Row],[Departamento]],'DATOS TABLA FLOTA'!$O$2:$O$21,'DATOS TABLA FLOTA'!$P$2:$P$21)</f>
        <v>6357</v>
      </c>
      <c r="H484" s="1">
        <v>-3804915</v>
      </c>
      <c r="I484" s="1">
        <f>_xlfn.XLOOKUP(capturaFlota2019[[#This Row],[Latitud]],'DATOS TABLA FLOTA'!$Q$2:$Q$21,'DATOS TABLA FLOTA'!$R$2:$R$21)</f>
        <v>-57536848</v>
      </c>
      <c r="J484" s="2" t="s">
        <v>3089</v>
      </c>
      <c r="K484" t="str">
        <f>VLOOKUP(capturaFlota2019[[#This Row],[Especie]],'DATOS TABLA FLOTA'!$K$1:$M$113,2,FALSE)</f>
        <v>Peces</v>
      </c>
      <c r="L484" t="str">
        <f>_xlfn.XLOOKUP(capturaFlota2019[[#This Row],[Especie]],'DATOS TABLA FLOTA'!$K$1:$K$113,'DATOS TABLA FLOTA'!$M$1:$M$113)</f>
        <v>otras especies</v>
      </c>
      <c r="M484" s="3">
        <v>141</v>
      </c>
      <c r="N484" s="4">
        <f>VLOOKUP(capturaFlota2019[[#This Row],[Especie]],'DATOS TABLA FLOTA'!$A$1:$B$80,2,FALSE)</f>
        <v>2200</v>
      </c>
      <c r="O484" s="4">
        <f>VLOOKUP(capturaFlota2019[[#This Row],[Especie]],'DATOS TABLA FLOTA'!$A$1:$C$80,3,FALSE)</f>
        <v>35200</v>
      </c>
      <c r="Q484"/>
    </row>
    <row r="485" spans="1:17" x14ac:dyDescent="0.35">
      <c r="A485" s="5">
        <v>43739</v>
      </c>
      <c r="B485" s="2" t="s">
        <v>3053</v>
      </c>
      <c r="C485" s="2" t="s">
        <v>3111</v>
      </c>
      <c r="D485" s="2" t="s">
        <v>3043</v>
      </c>
      <c r="E4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5" t="str">
        <f>_xlfn.XLOOKUP(capturaFlota2019[[#This Row],[Puerto]],'DATOS TABLA FLOTA'!$H$1:$H$21,'DATOS TABLA FLOTA'!$I$1:$I$21)</f>
        <v>sin especificar</v>
      </c>
      <c r="G485" s="3">
        <f>_xlfn.XLOOKUP(capturaFlota2019[[#This Row],[Departamento]],'DATOS TABLA FLOTA'!$O$2:$O$21,'DATOS TABLA FLOTA'!$P$2:$P$21)</f>
        <v>6999</v>
      </c>
      <c r="I485" s="1">
        <f>_xlfn.XLOOKUP(capturaFlota2019[[#This Row],[Latitud]],'DATOS TABLA FLOTA'!$Q$2:$Q$21,'DATOS TABLA FLOTA'!$R$2:$R$21)</f>
        <v>0</v>
      </c>
      <c r="J485" s="2" t="s">
        <v>3102</v>
      </c>
      <c r="K485" t="str">
        <f>VLOOKUP(capturaFlota2019[[#This Row],[Especie]],'DATOS TABLA FLOTA'!$K$1:$M$113,2,FALSE)</f>
        <v>Peces</v>
      </c>
      <c r="L485" t="str">
        <f>_xlfn.XLOOKUP(capturaFlota2019[[#This Row],[Especie]],'DATOS TABLA FLOTA'!$K$1:$K$113,'DATOS TABLA FLOTA'!$M$1:$M$113)</f>
        <v>Variado costero</v>
      </c>
      <c r="M485" s="3">
        <v>141</v>
      </c>
      <c r="N485" s="4">
        <f>VLOOKUP(capturaFlota2019[[#This Row],[Especie]],'DATOS TABLA FLOTA'!$A$1:$B$80,2,FALSE)</f>
        <v>1500</v>
      </c>
      <c r="O485" s="4">
        <f>VLOOKUP(capturaFlota2019[[#This Row],[Especie]],'DATOS TABLA FLOTA'!$A$1:$C$80,3,FALSE)</f>
        <v>24000</v>
      </c>
      <c r="Q485"/>
    </row>
    <row r="486" spans="1:17" x14ac:dyDescent="0.35">
      <c r="A486" s="5">
        <v>43617</v>
      </c>
      <c r="B486" s="2" t="s">
        <v>3067</v>
      </c>
      <c r="C486" s="2" t="s">
        <v>3132</v>
      </c>
      <c r="D486" s="2" t="s">
        <v>3133</v>
      </c>
      <c r="E4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486" t="str">
        <f>_xlfn.XLOOKUP(capturaFlota2019[[#This Row],[Puerto]],'DATOS TABLA FLOTA'!$H$1:$H$21,'DATOS TABLA FLOTA'!$I$1:$I$21)</f>
        <v>Ushuaia</v>
      </c>
      <c r="G486" s="3">
        <f>_xlfn.XLOOKUP(capturaFlota2019[[#This Row],[Departamento]],'DATOS TABLA FLOTA'!$O$2:$O$21,'DATOS TABLA FLOTA'!$P$2:$P$21)</f>
        <v>94015</v>
      </c>
      <c r="H486" s="1">
        <v>-54808106</v>
      </c>
      <c r="I486" s="1">
        <f>_xlfn.XLOOKUP(capturaFlota2019[[#This Row],[Latitud]],'DATOS TABLA FLOTA'!$Q$2:$Q$21,'DATOS TABLA FLOTA'!$R$2:$R$21)</f>
        <v>-68304301</v>
      </c>
      <c r="J486" s="2" t="s">
        <v>3065</v>
      </c>
      <c r="K486" t="str">
        <f>VLOOKUP(capturaFlota2019[[#This Row],[Especie]],'DATOS TABLA FLOTA'!$K$1:$M$113,2,FALSE)</f>
        <v>Peces</v>
      </c>
      <c r="L486" t="str">
        <f>_xlfn.XLOOKUP(capturaFlota2019[[#This Row],[Especie]],'DATOS TABLA FLOTA'!$K$1:$K$113,'DATOS TABLA FLOTA'!$M$1:$M$113)</f>
        <v>Abadejo</v>
      </c>
      <c r="M486" s="3">
        <v>143</v>
      </c>
      <c r="N486" s="4">
        <f>VLOOKUP(capturaFlota2019[[#This Row],[Especie]],'DATOS TABLA FLOTA'!$A$1:$B$80,2,FALSE)</f>
        <v>2000</v>
      </c>
      <c r="O486" s="4">
        <f>VLOOKUP(capturaFlota2019[[#This Row],[Especie]],'DATOS TABLA FLOTA'!$A$1:$C$80,3,FALSE)</f>
        <v>32000</v>
      </c>
      <c r="Q486"/>
    </row>
    <row r="487" spans="1:17" x14ac:dyDescent="0.35">
      <c r="A487" s="5">
        <v>43556</v>
      </c>
      <c r="B487" s="2" t="s">
        <v>3053</v>
      </c>
      <c r="C487" s="2" t="s">
        <v>3068</v>
      </c>
      <c r="D487" s="2" t="s">
        <v>3043</v>
      </c>
      <c r="E4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7" t="str">
        <f>_xlfn.XLOOKUP(capturaFlota2019[[#This Row],[Puerto]],'DATOS TABLA FLOTA'!$H$1:$H$21,'DATOS TABLA FLOTA'!$I$1:$I$21)</f>
        <v>General Pueyrredon</v>
      </c>
      <c r="G487" s="3">
        <f>_xlfn.XLOOKUP(capturaFlota2019[[#This Row],[Departamento]],'DATOS TABLA FLOTA'!$O$2:$O$21,'DATOS TABLA FLOTA'!$P$2:$P$21)</f>
        <v>6357</v>
      </c>
      <c r="H487" s="1">
        <v>-3804915</v>
      </c>
      <c r="I487" s="1">
        <f>_xlfn.XLOOKUP(capturaFlota2019[[#This Row],[Latitud]],'DATOS TABLA FLOTA'!$Q$2:$Q$21,'DATOS TABLA FLOTA'!$R$2:$R$21)</f>
        <v>-57536848</v>
      </c>
      <c r="J487" s="2" t="s">
        <v>3060</v>
      </c>
      <c r="K487" t="str">
        <f>VLOOKUP(capturaFlota2019[[#This Row],[Especie]],'DATOS TABLA FLOTA'!$K$1:$M$113,2,FALSE)</f>
        <v>Peces</v>
      </c>
      <c r="L487" t="str">
        <f>_xlfn.XLOOKUP(capturaFlota2019[[#This Row],[Especie]],'DATOS TABLA FLOTA'!$K$1:$K$113,'DATOS TABLA FLOTA'!$M$1:$M$113)</f>
        <v>otras especies</v>
      </c>
      <c r="M487" s="3">
        <v>144</v>
      </c>
      <c r="N487" s="4">
        <f>VLOOKUP(capturaFlota2019[[#This Row],[Especie]],'DATOS TABLA FLOTA'!$A$1:$B$80,2,FALSE)</f>
        <v>2910</v>
      </c>
      <c r="O487" s="4">
        <f>VLOOKUP(capturaFlota2019[[#This Row],[Especie]],'DATOS TABLA FLOTA'!$A$1:$C$80,3,FALSE)</f>
        <v>46560</v>
      </c>
      <c r="Q487"/>
    </row>
    <row r="488" spans="1:17" x14ac:dyDescent="0.35">
      <c r="A488" s="5">
        <v>43739</v>
      </c>
      <c r="B488" s="2" t="s">
        <v>3041</v>
      </c>
      <c r="C488" s="2" t="s">
        <v>3111</v>
      </c>
      <c r="D488" s="2" t="s">
        <v>3043</v>
      </c>
      <c r="E4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8" t="str">
        <f>_xlfn.XLOOKUP(capturaFlota2019[[#This Row],[Puerto]],'DATOS TABLA FLOTA'!$H$1:$H$21,'DATOS TABLA FLOTA'!$I$1:$I$21)</f>
        <v>sin especificar</v>
      </c>
      <c r="G488" s="3">
        <f>_xlfn.XLOOKUP(capturaFlota2019[[#This Row],[Departamento]],'DATOS TABLA FLOTA'!$O$2:$O$21,'DATOS TABLA FLOTA'!$P$2:$P$21)</f>
        <v>6999</v>
      </c>
      <c r="I488" s="1">
        <f>_xlfn.XLOOKUP(capturaFlota2019[[#This Row],[Latitud]],'DATOS TABLA FLOTA'!$Q$2:$Q$21,'DATOS TABLA FLOTA'!$R$2:$R$21)</f>
        <v>0</v>
      </c>
      <c r="J488" s="2" t="s">
        <v>3057</v>
      </c>
      <c r="K488" t="str">
        <f>VLOOKUP(capturaFlota2019[[#This Row],[Especie]],'DATOS TABLA FLOTA'!$K$1:$M$113,2,FALSE)</f>
        <v>Peces</v>
      </c>
      <c r="L488" t="str">
        <f>_xlfn.XLOOKUP(capturaFlota2019[[#This Row],[Especie]],'DATOS TABLA FLOTA'!$K$1:$K$113,'DATOS TABLA FLOTA'!$M$1:$M$113)</f>
        <v>Rayas (sin V. Cost)</v>
      </c>
      <c r="M488" s="3">
        <v>146</v>
      </c>
      <c r="N488" s="4">
        <f>VLOOKUP(capturaFlota2019[[#This Row],[Especie]],'DATOS TABLA FLOTA'!$A$1:$B$80,2,FALSE)</f>
        <v>3900</v>
      </c>
      <c r="O488" s="4">
        <f>VLOOKUP(capturaFlota2019[[#This Row],[Especie]],'DATOS TABLA FLOTA'!$A$1:$C$80,3,FALSE)</f>
        <v>62400</v>
      </c>
      <c r="Q488"/>
    </row>
    <row r="489" spans="1:17" x14ac:dyDescent="0.35">
      <c r="A489" s="5">
        <v>43466</v>
      </c>
      <c r="B489" s="2" t="s">
        <v>3059</v>
      </c>
      <c r="C489" s="2" t="s">
        <v>3068</v>
      </c>
      <c r="D489" s="2" t="s">
        <v>3043</v>
      </c>
      <c r="E4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89" t="str">
        <f>_xlfn.XLOOKUP(capturaFlota2019[[#This Row],[Puerto]],'DATOS TABLA FLOTA'!$H$1:$H$21,'DATOS TABLA FLOTA'!$I$1:$I$21)</f>
        <v>General Pueyrredon</v>
      </c>
      <c r="G489" s="3">
        <f>_xlfn.XLOOKUP(capturaFlota2019[[#This Row],[Departamento]],'DATOS TABLA FLOTA'!$O$2:$O$21,'DATOS TABLA FLOTA'!$P$2:$P$21)</f>
        <v>6357</v>
      </c>
      <c r="H489" s="1">
        <v>-3804915</v>
      </c>
      <c r="I489" s="1">
        <f>_xlfn.XLOOKUP(capturaFlota2019[[#This Row],[Latitud]],'DATOS TABLA FLOTA'!$Q$2:$Q$21,'DATOS TABLA FLOTA'!$R$2:$R$21)</f>
        <v>-57536848</v>
      </c>
      <c r="J489" s="2" t="s">
        <v>3084</v>
      </c>
      <c r="K489" t="str">
        <f>VLOOKUP(capturaFlota2019[[#This Row],[Especie]],'DATOS TABLA FLOTA'!$K$1:$M$113,2,FALSE)</f>
        <v>Peces</v>
      </c>
      <c r="L489" t="str">
        <f>_xlfn.XLOOKUP(capturaFlota2019[[#This Row],[Especie]],'DATOS TABLA FLOTA'!$K$1:$K$113,'DATOS TABLA FLOTA'!$M$1:$M$113)</f>
        <v>otras especies</v>
      </c>
      <c r="M489" s="3">
        <v>149</v>
      </c>
      <c r="N489" s="4">
        <f>VLOOKUP(capturaFlota2019[[#This Row],[Especie]],'DATOS TABLA FLOTA'!$A$1:$B$80,2,FALSE)</f>
        <v>1890</v>
      </c>
      <c r="O489" s="4">
        <f>VLOOKUP(capturaFlota2019[[#This Row],[Especie]],'DATOS TABLA FLOTA'!$A$1:$C$80,3,FALSE)</f>
        <v>30240</v>
      </c>
      <c r="Q489"/>
    </row>
    <row r="490" spans="1:17" x14ac:dyDescent="0.35">
      <c r="A490" s="5">
        <v>43497</v>
      </c>
      <c r="B490" s="2" t="s">
        <v>3041</v>
      </c>
      <c r="C490" s="2" t="s">
        <v>3068</v>
      </c>
      <c r="D490" s="2" t="s">
        <v>3043</v>
      </c>
      <c r="E4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0" t="str">
        <f>_xlfn.XLOOKUP(capturaFlota2019[[#This Row],[Puerto]],'DATOS TABLA FLOTA'!$H$1:$H$21,'DATOS TABLA FLOTA'!$I$1:$I$21)</f>
        <v>General Pueyrredon</v>
      </c>
      <c r="G490" s="3">
        <f>_xlfn.XLOOKUP(capturaFlota2019[[#This Row],[Departamento]],'DATOS TABLA FLOTA'!$O$2:$O$21,'DATOS TABLA FLOTA'!$P$2:$P$21)</f>
        <v>6357</v>
      </c>
      <c r="H490" s="1">
        <v>-3804915</v>
      </c>
      <c r="I490" s="1">
        <f>_xlfn.XLOOKUP(capturaFlota2019[[#This Row],[Latitud]],'DATOS TABLA FLOTA'!$Q$2:$Q$21,'DATOS TABLA FLOTA'!$R$2:$R$21)</f>
        <v>-57536848</v>
      </c>
      <c r="J490" s="2" t="s">
        <v>3085</v>
      </c>
      <c r="K490" t="str">
        <f>VLOOKUP(capturaFlota2019[[#This Row],[Especie]],'DATOS TABLA FLOTA'!$K$1:$M$113,2,FALSE)</f>
        <v>Peces</v>
      </c>
      <c r="L490" t="str">
        <f>_xlfn.XLOOKUP(capturaFlota2019[[#This Row],[Especie]],'DATOS TABLA FLOTA'!$K$1:$K$113,'DATOS TABLA FLOTA'!$M$1:$M$113)</f>
        <v>otras especies</v>
      </c>
      <c r="M490" s="3">
        <v>150</v>
      </c>
      <c r="N490" s="4">
        <f>VLOOKUP(capturaFlota2019[[#This Row],[Especie]],'DATOS TABLA FLOTA'!$A$1:$B$80,2,FALSE)</f>
        <v>1900</v>
      </c>
      <c r="O490" s="4">
        <f>VLOOKUP(capturaFlota2019[[#This Row],[Especie]],'DATOS TABLA FLOTA'!$A$1:$C$80,3,FALSE)</f>
        <v>30400</v>
      </c>
      <c r="Q490"/>
    </row>
    <row r="491" spans="1:17" x14ac:dyDescent="0.35">
      <c r="A491" s="5">
        <v>43525</v>
      </c>
      <c r="B491" s="2" t="s">
        <v>3059</v>
      </c>
      <c r="C491" s="2" t="s">
        <v>3068</v>
      </c>
      <c r="D491" s="2" t="s">
        <v>3043</v>
      </c>
      <c r="E4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1" t="str">
        <f>_xlfn.XLOOKUP(capturaFlota2019[[#This Row],[Puerto]],'DATOS TABLA FLOTA'!$H$1:$H$21,'DATOS TABLA FLOTA'!$I$1:$I$21)</f>
        <v>General Pueyrredon</v>
      </c>
      <c r="G491" s="3">
        <f>_xlfn.XLOOKUP(capturaFlota2019[[#This Row],[Departamento]],'DATOS TABLA FLOTA'!$O$2:$O$21,'DATOS TABLA FLOTA'!$P$2:$P$21)</f>
        <v>6357</v>
      </c>
      <c r="H491" s="1">
        <v>-3804915</v>
      </c>
      <c r="I491" s="1">
        <f>_xlfn.XLOOKUP(capturaFlota2019[[#This Row],[Latitud]],'DATOS TABLA FLOTA'!$Q$2:$Q$21,'DATOS TABLA FLOTA'!$R$2:$R$21)</f>
        <v>-57536848</v>
      </c>
      <c r="J491" s="2" t="s">
        <v>3098</v>
      </c>
      <c r="K491" t="str">
        <f>VLOOKUP(capturaFlota2019[[#This Row],[Especie]],'DATOS TABLA FLOTA'!$K$1:$M$113,2,FALSE)</f>
        <v>Peces</v>
      </c>
      <c r="L491" t="str">
        <f>_xlfn.XLOOKUP(capturaFlota2019[[#This Row],[Especie]],'DATOS TABLA FLOTA'!$K$1:$K$113,'DATOS TABLA FLOTA'!$M$1:$M$113)</f>
        <v>otras especies</v>
      </c>
      <c r="M491" s="3">
        <v>150</v>
      </c>
      <c r="N491" s="4">
        <f>VLOOKUP(capturaFlota2019[[#This Row],[Especie]],'DATOS TABLA FLOTA'!$A$1:$B$80,2,FALSE)</f>
        <v>4500</v>
      </c>
      <c r="O491" s="4">
        <f>VLOOKUP(capturaFlota2019[[#This Row],[Especie]],'DATOS TABLA FLOTA'!$A$1:$C$80,3,FALSE)</f>
        <v>72000</v>
      </c>
      <c r="Q491"/>
    </row>
    <row r="492" spans="1:17" x14ac:dyDescent="0.35">
      <c r="A492" s="5">
        <v>43525</v>
      </c>
      <c r="B492" s="2" t="s">
        <v>3067</v>
      </c>
      <c r="C492" s="2" t="s">
        <v>3117</v>
      </c>
      <c r="D492" s="2" t="s">
        <v>3062</v>
      </c>
      <c r="E4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492" t="str">
        <f>_xlfn.XLOOKUP(capturaFlota2019[[#This Row],[Puerto]],'DATOS TABLA FLOTA'!$H$1:$H$21,'DATOS TABLA FLOTA'!$I$1:$I$21)</f>
        <v>Biedma</v>
      </c>
      <c r="G492" s="3">
        <f>_xlfn.XLOOKUP(capturaFlota2019[[#This Row],[Departamento]],'DATOS TABLA FLOTA'!$O$2:$O$21,'DATOS TABLA FLOTA'!$P$2:$P$21)</f>
        <v>26007</v>
      </c>
      <c r="H492" s="1">
        <v>-42723398</v>
      </c>
      <c r="I492" s="1">
        <f>_xlfn.XLOOKUP(capturaFlota2019[[#This Row],[Latitud]],'DATOS TABLA FLOTA'!$Q$2:$Q$21,'DATOS TABLA FLOTA'!$R$2:$R$21)</f>
        <v>-6503362</v>
      </c>
      <c r="J492" s="2" t="s">
        <v>3072</v>
      </c>
      <c r="K492" t="str">
        <f>VLOOKUP(capturaFlota2019[[#This Row],[Especie]],'DATOS TABLA FLOTA'!$K$1:$M$113,2,FALSE)</f>
        <v>Moluscos</v>
      </c>
      <c r="L492" t="str">
        <f>_xlfn.XLOOKUP(capturaFlota2019[[#This Row],[Especie]],'DATOS TABLA FLOTA'!$K$1:$K$113,'DATOS TABLA FLOTA'!$M$1:$M$113)</f>
        <v>otras especies</v>
      </c>
      <c r="M492" s="3">
        <v>150</v>
      </c>
      <c r="N492" s="4">
        <f>VLOOKUP(capturaFlota2019[[#This Row],[Especie]],'DATOS TABLA FLOTA'!$A$1:$B$80,2,FALSE)</f>
        <v>3150</v>
      </c>
      <c r="O492" s="4">
        <f>VLOOKUP(capturaFlota2019[[#This Row],[Especie]],'DATOS TABLA FLOTA'!$A$1:$C$80,3,FALSE)</f>
        <v>50400</v>
      </c>
      <c r="Q492"/>
    </row>
    <row r="493" spans="1:17" x14ac:dyDescent="0.35">
      <c r="A493" s="5">
        <v>43525</v>
      </c>
      <c r="B493" s="2" t="s">
        <v>3059</v>
      </c>
      <c r="C493" s="2" t="s">
        <v>3123</v>
      </c>
      <c r="D493" s="2" t="s">
        <v>3124</v>
      </c>
      <c r="E4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93" t="str">
        <f>_xlfn.XLOOKUP(capturaFlota2019[[#This Row],[Puerto]],'DATOS TABLA FLOTA'!$H$1:$H$21,'DATOS TABLA FLOTA'!$I$1:$I$21)</f>
        <v>San Antonio</v>
      </c>
      <c r="G493" s="3">
        <f>_xlfn.XLOOKUP(capturaFlota2019[[#This Row],[Departamento]],'DATOS TABLA FLOTA'!$O$2:$O$21,'DATOS TABLA FLOTA'!$P$2:$P$21)</f>
        <v>62077</v>
      </c>
      <c r="H493" s="1">
        <v>-4079875</v>
      </c>
      <c r="I493" s="1">
        <f>_xlfn.XLOOKUP(capturaFlota2019[[#This Row],[Latitud]],'DATOS TABLA FLOTA'!$Q$2:$Q$21,'DATOS TABLA FLOTA'!$R$2:$R$21)</f>
        <v>-64883536</v>
      </c>
      <c r="J493" s="2" t="s">
        <v>3109</v>
      </c>
      <c r="K493" t="str">
        <f>VLOOKUP(capturaFlota2019[[#This Row],[Especie]],'DATOS TABLA FLOTA'!$K$1:$M$113,2,FALSE)</f>
        <v>Peces</v>
      </c>
      <c r="L493" t="str">
        <f>_xlfn.XLOOKUP(capturaFlota2019[[#This Row],[Especie]],'DATOS TABLA FLOTA'!$K$1:$K$113,'DATOS TABLA FLOTA'!$M$1:$M$113)</f>
        <v>Rayas (sin V. Cost)</v>
      </c>
      <c r="M493" s="3">
        <v>150</v>
      </c>
      <c r="N493" s="4">
        <f>VLOOKUP(capturaFlota2019[[#This Row],[Especie]],'DATOS TABLA FLOTA'!$A$1:$B$80,2,FALSE)</f>
        <v>3000</v>
      </c>
      <c r="O493" s="4">
        <f>VLOOKUP(capturaFlota2019[[#This Row],[Especie]],'DATOS TABLA FLOTA'!$A$1:$C$80,3,FALSE)</f>
        <v>48000</v>
      </c>
      <c r="Q493"/>
    </row>
    <row r="494" spans="1:17" x14ac:dyDescent="0.35">
      <c r="A494" s="5">
        <v>43556</v>
      </c>
      <c r="B494" s="2" t="s">
        <v>3053</v>
      </c>
      <c r="C494" s="2" t="s">
        <v>3068</v>
      </c>
      <c r="D494" s="2" t="s">
        <v>3043</v>
      </c>
      <c r="E4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4" t="str">
        <f>_xlfn.XLOOKUP(capturaFlota2019[[#This Row],[Puerto]],'DATOS TABLA FLOTA'!$H$1:$H$21,'DATOS TABLA FLOTA'!$I$1:$I$21)</f>
        <v>General Pueyrredon</v>
      </c>
      <c r="G494" s="3">
        <f>_xlfn.XLOOKUP(capturaFlota2019[[#This Row],[Departamento]],'DATOS TABLA FLOTA'!$O$2:$O$21,'DATOS TABLA FLOTA'!$P$2:$P$21)</f>
        <v>6357</v>
      </c>
      <c r="H494" s="1">
        <v>-3804915</v>
      </c>
      <c r="I494" s="1">
        <f>_xlfn.XLOOKUP(capturaFlota2019[[#This Row],[Latitud]],'DATOS TABLA FLOTA'!$Q$2:$Q$21,'DATOS TABLA FLOTA'!$R$2:$R$21)</f>
        <v>-57536848</v>
      </c>
      <c r="J494" s="2" t="s">
        <v>3152</v>
      </c>
      <c r="K494" t="str">
        <f>VLOOKUP(capturaFlota2019[[#This Row],[Especie]],'DATOS TABLA FLOTA'!$K$1:$M$113,2,FALSE)</f>
        <v>Peces</v>
      </c>
      <c r="L494" t="str">
        <f>_xlfn.XLOOKUP(capturaFlota2019[[#This Row],[Especie]],'DATOS TABLA FLOTA'!$K$1:$K$113,'DATOS TABLA FLOTA'!$M$1:$M$113)</f>
        <v>Variado costero</v>
      </c>
      <c r="M494" s="3">
        <v>150</v>
      </c>
      <c r="N494" s="4">
        <f>VLOOKUP(capturaFlota2019[[#This Row],[Especie]],'DATOS TABLA FLOTA'!$A$1:$B$80,2,FALSE)</f>
        <v>2500</v>
      </c>
      <c r="O494" s="4">
        <f>VLOOKUP(capturaFlota2019[[#This Row],[Especie]],'DATOS TABLA FLOTA'!$A$1:$C$80,3,FALSE)</f>
        <v>40000</v>
      </c>
      <c r="Q494"/>
    </row>
    <row r="495" spans="1:17" x14ac:dyDescent="0.35">
      <c r="A495" s="5">
        <v>43586</v>
      </c>
      <c r="B495" s="2" t="s">
        <v>3147</v>
      </c>
      <c r="C495" s="2" t="s">
        <v>3111</v>
      </c>
      <c r="D495" s="2" t="s">
        <v>3043</v>
      </c>
      <c r="E4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5" t="str">
        <f>_xlfn.XLOOKUP(capturaFlota2019[[#This Row],[Puerto]],'DATOS TABLA FLOTA'!$H$1:$H$21,'DATOS TABLA FLOTA'!$I$1:$I$21)</f>
        <v>sin especificar</v>
      </c>
      <c r="G495" s="3">
        <f>_xlfn.XLOOKUP(capturaFlota2019[[#This Row],[Departamento]],'DATOS TABLA FLOTA'!$O$2:$O$21,'DATOS TABLA FLOTA'!$P$2:$P$21)</f>
        <v>6999</v>
      </c>
      <c r="I495" s="1">
        <f>_xlfn.XLOOKUP(capturaFlota2019[[#This Row],[Latitud]],'DATOS TABLA FLOTA'!$Q$2:$Q$21,'DATOS TABLA FLOTA'!$R$2:$R$21)</f>
        <v>0</v>
      </c>
      <c r="J495" s="2" t="s">
        <v>3101</v>
      </c>
      <c r="K495" t="str">
        <f>VLOOKUP(capturaFlota2019[[#This Row],[Especie]],'DATOS TABLA FLOTA'!$K$1:$M$113,2,FALSE)</f>
        <v>Crustáceos</v>
      </c>
      <c r="L495" t="str">
        <f>_xlfn.XLOOKUP(capturaFlota2019[[#This Row],[Especie]],'DATOS TABLA FLOTA'!$K$1:$K$113,'DATOS TABLA FLOTA'!$M$1:$M$113)</f>
        <v>Langostino</v>
      </c>
      <c r="M495" s="3">
        <v>150</v>
      </c>
      <c r="N495" s="4">
        <f>VLOOKUP(capturaFlota2019[[#This Row],[Especie]],'DATOS TABLA FLOTA'!$A$1:$B$80,2,FALSE)</f>
        <v>3000</v>
      </c>
      <c r="O495" s="4">
        <f>VLOOKUP(capturaFlota2019[[#This Row],[Especie]],'DATOS TABLA FLOTA'!$A$1:$C$80,3,FALSE)</f>
        <v>48000</v>
      </c>
      <c r="Q495"/>
    </row>
    <row r="496" spans="1:17" x14ac:dyDescent="0.35">
      <c r="A496" s="5">
        <v>43617</v>
      </c>
      <c r="B496" s="2" t="s">
        <v>3053</v>
      </c>
      <c r="C496" s="2" t="s">
        <v>3123</v>
      </c>
      <c r="D496" s="2" t="s">
        <v>3124</v>
      </c>
      <c r="E4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496" t="str">
        <f>_xlfn.XLOOKUP(capturaFlota2019[[#This Row],[Puerto]],'DATOS TABLA FLOTA'!$H$1:$H$21,'DATOS TABLA FLOTA'!$I$1:$I$21)</f>
        <v>San Antonio</v>
      </c>
      <c r="G496" s="3">
        <f>_xlfn.XLOOKUP(capturaFlota2019[[#This Row],[Departamento]],'DATOS TABLA FLOTA'!$O$2:$O$21,'DATOS TABLA FLOTA'!$P$2:$P$21)</f>
        <v>62077</v>
      </c>
      <c r="H496" s="1">
        <v>-4079875</v>
      </c>
      <c r="I496" s="1">
        <f>_xlfn.XLOOKUP(capturaFlota2019[[#This Row],[Latitud]],'DATOS TABLA FLOTA'!$Q$2:$Q$21,'DATOS TABLA FLOTA'!$R$2:$R$21)</f>
        <v>-64883536</v>
      </c>
      <c r="J496" s="2" t="s">
        <v>3060</v>
      </c>
      <c r="K496" t="str">
        <f>VLOOKUP(capturaFlota2019[[#This Row],[Especie]],'DATOS TABLA FLOTA'!$K$1:$M$113,2,FALSE)</f>
        <v>Peces</v>
      </c>
      <c r="L496" t="str">
        <f>_xlfn.XLOOKUP(capturaFlota2019[[#This Row],[Especie]],'DATOS TABLA FLOTA'!$K$1:$K$113,'DATOS TABLA FLOTA'!$M$1:$M$113)</f>
        <v>otras especies</v>
      </c>
      <c r="M496" s="3">
        <v>150</v>
      </c>
      <c r="N496" s="4">
        <f>VLOOKUP(capturaFlota2019[[#This Row],[Especie]],'DATOS TABLA FLOTA'!$A$1:$B$80,2,FALSE)</f>
        <v>2910</v>
      </c>
      <c r="O496" s="4">
        <f>VLOOKUP(capturaFlota2019[[#This Row],[Especie]],'DATOS TABLA FLOTA'!$A$1:$C$80,3,FALSE)</f>
        <v>46560</v>
      </c>
      <c r="Q496"/>
    </row>
    <row r="497" spans="1:17" x14ac:dyDescent="0.35">
      <c r="A497" s="5">
        <v>43617</v>
      </c>
      <c r="B497" s="2" t="s">
        <v>3041</v>
      </c>
      <c r="C497" s="2" t="s">
        <v>3128</v>
      </c>
      <c r="D497" s="2" t="s">
        <v>3043</v>
      </c>
      <c r="E4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7" t="str">
        <f>_xlfn.XLOOKUP(capturaFlota2019[[#This Row],[Puerto]],'DATOS TABLA FLOTA'!$H$1:$H$21,'DATOS TABLA FLOTA'!$I$1:$I$21)</f>
        <v>La Costa</v>
      </c>
      <c r="G497" s="3">
        <f>_xlfn.XLOOKUP(capturaFlota2019[[#This Row],[Departamento]],'DATOS TABLA FLOTA'!$O$2:$O$21,'DATOS TABLA FLOTA'!$P$2:$P$21)</f>
        <v>6420</v>
      </c>
      <c r="H497" s="1">
        <v>-36342328</v>
      </c>
      <c r="I497" s="1">
        <f>_xlfn.XLOOKUP(capturaFlota2019[[#This Row],[Latitud]],'DATOS TABLA FLOTA'!$Q$2:$Q$21,'DATOS TABLA FLOTA'!$R$2:$R$21)</f>
        <v>-56746143</v>
      </c>
      <c r="J497" s="2" t="s">
        <v>3090</v>
      </c>
      <c r="K497" t="str">
        <f>VLOOKUP(capturaFlota2019[[#This Row],[Especie]],'DATOS TABLA FLOTA'!$K$1:$M$113,2,FALSE)</f>
        <v>Peces</v>
      </c>
      <c r="L497" t="str">
        <f>_xlfn.XLOOKUP(capturaFlota2019[[#This Row],[Especie]],'DATOS TABLA FLOTA'!$K$1:$K$113,'DATOS TABLA FLOTA'!$M$1:$M$113)</f>
        <v>otras especies</v>
      </c>
      <c r="M497" s="3">
        <v>150</v>
      </c>
      <c r="N497" s="4">
        <f>VLOOKUP(capturaFlota2019[[#This Row],[Especie]],'DATOS TABLA FLOTA'!$A$1:$B$80,2,FALSE)</f>
        <v>2200</v>
      </c>
      <c r="O497" s="4">
        <f>VLOOKUP(capturaFlota2019[[#This Row],[Especie]],'DATOS TABLA FLOTA'!$A$1:$C$80,3,FALSE)</f>
        <v>35200</v>
      </c>
      <c r="Q497"/>
    </row>
    <row r="498" spans="1:17" x14ac:dyDescent="0.35">
      <c r="A498" s="5">
        <v>43647</v>
      </c>
      <c r="B498" s="2" t="s">
        <v>3059</v>
      </c>
      <c r="C498" s="2" t="s">
        <v>3068</v>
      </c>
      <c r="D498" s="2" t="s">
        <v>3043</v>
      </c>
      <c r="E4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8" t="str">
        <f>_xlfn.XLOOKUP(capturaFlota2019[[#This Row],[Puerto]],'DATOS TABLA FLOTA'!$H$1:$H$21,'DATOS TABLA FLOTA'!$I$1:$I$21)</f>
        <v>General Pueyrredon</v>
      </c>
      <c r="G498" s="3">
        <f>_xlfn.XLOOKUP(capturaFlota2019[[#This Row],[Departamento]],'DATOS TABLA FLOTA'!$O$2:$O$21,'DATOS TABLA FLOTA'!$P$2:$P$21)</f>
        <v>6357</v>
      </c>
      <c r="H498" s="1">
        <v>-3804915</v>
      </c>
      <c r="I498" s="1">
        <f>_xlfn.XLOOKUP(capturaFlota2019[[#This Row],[Latitud]],'DATOS TABLA FLOTA'!$Q$2:$Q$21,'DATOS TABLA FLOTA'!$R$2:$R$21)</f>
        <v>-57536848</v>
      </c>
      <c r="J498" s="2" t="s">
        <v>3082</v>
      </c>
      <c r="K498" t="str">
        <f>VLOOKUP(capturaFlota2019[[#This Row],[Especie]],'DATOS TABLA FLOTA'!$K$1:$M$113,2,FALSE)</f>
        <v>Peces</v>
      </c>
      <c r="L498" t="str">
        <f>_xlfn.XLOOKUP(capturaFlota2019[[#This Row],[Especie]],'DATOS TABLA FLOTA'!$K$1:$K$113,'DATOS TABLA FLOTA'!$M$1:$M$113)</f>
        <v>otras especies</v>
      </c>
      <c r="M498" s="3">
        <v>150</v>
      </c>
      <c r="N498" s="4">
        <f>VLOOKUP(capturaFlota2019[[#This Row],[Especie]],'DATOS TABLA FLOTA'!$A$1:$B$80,2,FALSE)</f>
        <v>2100</v>
      </c>
      <c r="O498" s="4">
        <f>VLOOKUP(capturaFlota2019[[#This Row],[Especie]],'DATOS TABLA FLOTA'!$A$1:$C$80,3,FALSE)</f>
        <v>33600</v>
      </c>
      <c r="Q498"/>
    </row>
    <row r="499" spans="1:17" x14ac:dyDescent="0.35">
      <c r="A499" s="5">
        <v>43678</v>
      </c>
      <c r="B499" s="2" t="s">
        <v>3041</v>
      </c>
      <c r="C499" s="2" t="s">
        <v>3150</v>
      </c>
      <c r="D499" s="2" t="s">
        <v>3043</v>
      </c>
      <c r="E4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499" t="str">
        <f>_xlfn.XLOOKUP(capturaFlota2019[[#This Row],[Puerto]],'DATOS TABLA FLOTA'!$H$1:$H$21,'DATOS TABLA FLOTA'!$I$1:$I$21)</f>
        <v>General Lavalle</v>
      </c>
      <c r="G499" s="3">
        <f>_xlfn.XLOOKUP(capturaFlota2019[[#This Row],[Departamento]],'DATOS TABLA FLOTA'!$O$2:$O$21,'DATOS TABLA FLOTA'!$P$2:$P$21)</f>
        <v>6336</v>
      </c>
      <c r="H499" s="1">
        <v>-36398453</v>
      </c>
      <c r="I499" s="1">
        <f>_xlfn.XLOOKUP(capturaFlota2019[[#This Row],[Latitud]],'DATOS TABLA FLOTA'!$Q$2:$Q$21,'DATOS TABLA FLOTA'!$R$2:$R$21)</f>
        <v>-56946467</v>
      </c>
      <c r="J499" s="2" t="s">
        <v>3146</v>
      </c>
      <c r="K499" t="str">
        <f>VLOOKUP(capturaFlota2019[[#This Row],[Especie]],'DATOS TABLA FLOTA'!$K$1:$M$113,2,FALSE)</f>
        <v>Peces</v>
      </c>
      <c r="L499" t="str">
        <f>_xlfn.XLOOKUP(capturaFlota2019[[#This Row],[Especie]],'DATOS TABLA FLOTA'!$K$1:$K$113,'DATOS TABLA FLOTA'!$M$1:$M$113)</f>
        <v>Rayas (sin V. Cost)</v>
      </c>
      <c r="M499" s="3">
        <v>150</v>
      </c>
      <c r="N499" s="4">
        <f>VLOOKUP(capturaFlota2019[[#This Row],[Especie]],'DATOS TABLA FLOTA'!$A$1:$B$80,2,FALSE)</f>
        <v>3280</v>
      </c>
      <c r="O499" s="4">
        <f>VLOOKUP(capturaFlota2019[[#This Row],[Especie]],'DATOS TABLA FLOTA'!$A$1:$C$80,3,FALSE)</f>
        <v>52480</v>
      </c>
      <c r="Q499"/>
    </row>
    <row r="500" spans="1:17" x14ac:dyDescent="0.35">
      <c r="A500" s="5">
        <v>43678</v>
      </c>
      <c r="B500" s="2" t="s">
        <v>3041</v>
      </c>
      <c r="C500" s="2" t="s">
        <v>3143</v>
      </c>
      <c r="D500" s="2" t="s">
        <v>3043</v>
      </c>
      <c r="E5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00" t="str">
        <f>_xlfn.XLOOKUP(capturaFlota2019[[#This Row],[Puerto]],'DATOS TABLA FLOTA'!$H$1:$H$21,'DATOS TABLA FLOTA'!$I$1:$I$21)</f>
        <v>Castelli</v>
      </c>
      <c r="G500" s="3">
        <f>_xlfn.XLOOKUP(capturaFlota2019[[#This Row],[Departamento]],'DATOS TABLA FLOTA'!$O$2:$O$21,'DATOS TABLA FLOTA'!$P$2:$P$21)</f>
        <v>6168</v>
      </c>
      <c r="H500" s="1">
        <v>-35745949</v>
      </c>
      <c r="I500" s="1">
        <f>_xlfn.XLOOKUP(capturaFlota2019[[#This Row],[Latitud]],'DATOS TABLA FLOTA'!$Q$2:$Q$21,'DATOS TABLA FLOTA'!$R$2:$R$21)</f>
        <v>-57380561</v>
      </c>
      <c r="J500" s="2" t="s">
        <v>3083</v>
      </c>
      <c r="K500" t="str">
        <f>VLOOKUP(capturaFlota2019[[#This Row],[Especie]],'DATOS TABLA FLOTA'!$K$1:$M$113,2,FALSE)</f>
        <v>Peces</v>
      </c>
      <c r="L500" t="str">
        <f>_xlfn.XLOOKUP(capturaFlota2019[[#This Row],[Especie]],'DATOS TABLA FLOTA'!$K$1:$K$113,'DATOS TABLA FLOTA'!$M$1:$M$113)</f>
        <v>Variado costero</v>
      </c>
      <c r="M500" s="3">
        <v>150</v>
      </c>
      <c r="N500" s="4">
        <f>VLOOKUP(capturaFlota2019[[#This Row],[Especie]],'DATOS TABLA FLOTA'!$A$1:$B$80,2,FALSE)</f>
        <v>2300</v>
      </c>
      <c r="O500" s="4">
        <f>VLOOKUP(capturaFlota2019[[#This Row],[Especie]],'DATOS TABLA FLOTA'!$A$1:$C$80,3,FALSE)</f>
        <v>36800</v>
      </c>
      <c r="Q500"/>
    </row>
    <row r="501" spans="1:17" x14ac:dyDescent="0.35">
      <c r="A501" s="5">
        <v>43739</v>
      </c>
      <c r="B501" s="2" t="s">
        <v>3053</v>
      </c>
      <c r="C501" s="2" t="s">
        <v>3127</v>
      </c>
      <c r="D501" s="2" t="s">
        <v>3124</v>
      </c>
      <c r="E5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01" t="str">
        <f>_xlfn.XLOOKUP(capturaFlota2019[[#This Row],[Puerto]],'DATOS TABLA FLOTA'!$H$1:$H$21,'DATOS TABLA FLOTA'!$I$1:$I$21)</f>
        <v>San Antonio</v>
      </c>
      <c r="G501" s="3">
        <f>_xlfn.XLOOKUP(capturaFlota2019[[#This Row],[Departamento]],'DATOS TABLA FLOTA'!$O$2:$O$21,'DATOS TABLA FLOTA'!$P$2:$P$21)</f>
        <v>62077</v>
      </c>
      <c r="H501" s="1">
        <v>-40725698</v>
      </c>
      <c r="I501" s="1">
        <f>_xlfn.XLOOKUP(capturaFlota2019[[#This Row],[Latitud]],'DATOS TABLA FLOTA'!$Q$2:$Q$21,'DATOS TABLA FLOTA'!$R$2:$R$21)</f>
        <v>-64934194</v>
      </c>
      <c r="J501" s="2" t="s">
        <v>3080</v>
      </c>
      <c r="K501" t="str">
        <f>VLOOKUP(capturaFlota2019[[#This Row],[Especie]],'DATOS TABLA FLOTA'!$K$1:$M$113,2,FALSE)</f>
        <v>Peces</v>
      </c>
      <c r="L501" t="str">
        <f>_xlfn.XLOOKUP(capturaFlota2019[[#This Row],[Especie]],'DATOS TABLA FLOTA'!$K$1:$K$113,'DATOS TABLA FLOTA'!$M$1:$M$113)</f>
        <v>otras especies</v>
      </c>
      <c r="M501" s="3">
        <v>150</v>
      </c>
      <c r="N501" s="4">
        <f>VLOOKUP(capturaFlota2019[[#This Row],[Especie]],'DATOS TABLA FLOTA'!$A$1:$B$80,2,FALSE)</f>
        <v>1599</v>
      </c>
      <c r="O501" s="4">
        <f>VLOOKUP(capturaFlota2019[[#This Row],[Especie]],'DATOS TABLA FLOTA'!$A$1:$C$80,3,FALSE)</f>
        <v>25584</v>
      </c>
      <c r="Q501"/>
    </row>
    <row r="502" spans="1:17" x14ac:dyDescent="0.35">
      <c r="A502" s="5">
        <v>43556</v>
      </c>
      <c r="B502" s="2" t="s">
        <v>3053</v>
      </c>
      <c r="C502" s="2" t="s">
        <v>3127</v>
      </c>
      <c r="D502" s="2" t="s">
        <v>3124</v>
      </c>
      <c r="E5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02" t="str">
        <f>_xlfn.XLOOKUP(capturaFlota2019[[#This Row],[Puerto]],'DATOS TABLA FLOTA'!$H$1:$H$21,'DATOS TABLA FLOTA'!$I$1:$I$21)</f>
        <v>San Antonio</v>
      </c>
      <c r="G502" s="3">
        <f>_xlfn.XLOOKUP(capturaFlota2019[[#This Row],[Departamento]],'DATOS TABLA FLOTA'!$O$2:$O$21,'DATOS TABLA FLOTA'!$P$2:$P$21)</f>
        <v>62077</v>
      </c>
      <c r="H502" s="1">
        <v>-40725698</v>
      </c>
      <c r="I502" s="1">
        <f>_xlfn.XLOOKUP(capturaFlota2019[[#This Row],[Latitud]],'DATOS TABLA FLOTA'!$Q$2:$Q$21,'DATOS TABLA FLOTA'!$R$2:$R$21)</f>
        <v>-64934194</v>
      </c>
      <c r="J502" s="2" t="s">
        <v>3102</v>
      </c>
      <c r="K502" t="str">
        <f>VLOOKUP(capturaFlota2019[[#This Row],[Especie]],'DATOS TABLA FLOTA'!$K$1:$M$113,2,FALSE)</f>
        <v>Peces</v>
      </c>
      <c r="L502" t="str">
        <f>_xlfn.XLOOKUP(capturaFlota2019[[#This Row],[Especie]],'DATOS TABLA FLOTA'!$K$1:$K$113,'DATOS TABLA FLOTA'!$M$1:$M$113)</f>
        <v>Variado costero</v>
      </c>
      <c r="M502" s="3">
        <v>152</v>
      </c>
      <c r="N502" s="4">
        <f>VLOOKUP(capturaFlota2019[[#This Row],[Especie]],'DATOS TABLA FLOTA'!$A$1:$B$80,2,FALSE)</f>
        <v>1500</v>
      </c>
      <c r="O502" s="4">
        <f>VLOOKUP(capturaFlota2019[[#This Row],[Especie]],'DATOS TABLA FLOTA'!$A$1:$C$80,3,FALSE)</f>
        <v>24000</v>
      </c>
      <c r="Q502"/>
    </row>
    <row r="503" spans="1:17" x14ac:dyDescent="0.35">
      <c r="A503" s="5">
        <v>43678</v>
      </c>
      <c r="B503" s="2" t="s">
        <v>3067</v>
      </c>
      <c r="C503" s="2" t="s">
        <v>3132</v>
      </c>
      <c r="D503" s="2" t="s">
        <v>3133</v>
      </c>
      <c r="E5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03" t="str">
        <f>_xlfn.XLOOKUP(capturaFlota2019[[#This Row],[Puerto]],'DATOS TABLA FLOTA'!$H$1:$H$21,'DATOS TABLA FLOTA'!$I$1:$I$21)</f>
        <v>Ushuaia</v>
      </c>
      <c r="G503" s="3">
        <f>_xlfn.XLOOKUP(capturaFlota2019[[#This Row],[Departamento]],'DATOS TABLA FLOTA'!$O$2:$O$21,'DATOS TABLA FLOTA'!$P$2:$P$21)</f>
        <v>94015</v>
      </c>
      <c r="H503" s="1">
        <v>-54808106</v>
      </c>
      <c r="I503" s="1">
        <f>_xlfn.XLOOKUP(capturaFlota2019[[#This Row],[Latitud]],'DATOS TABLA FLOTA'!$Q$2:$Q$21,'DATOS TABLA FLOTA'!$R$2:$R$21)</f>
        <v>-68304301</v>
      </c>
      <c r="J503" s="2" t="s">
        <v>3070</v>
      </c>
      <c r="K503" t="str">
        <f>VLOOKUP(capturaFlota2019[[#This Row],[Especie]],'DATOS TABLA FLOTA'!$K$1:$M$113,2,FALSE)</f>
        <v>Moluscos</v>
      </c>
      <c r="L503" t="str">
        <f>_xlfn.XLOOKUP(capturaFlota2019[[#This Row],[Especie]],'DATOS TABLA FLOTA'!$K$1:$K$113,'DATOS TABLA FLOTA'!$M$1:$M$113)</f>
        <v>Vieira (callos)</v>
      </c>
      <c r="M503" s="3">
        <v>154</v>
      </c>
      <c r="N503" s="4">
        <f>VLOOKUP(capturaFlota2019[[#This Row],[Especie]],'DATOS TABLA FLOTA'!$A$1:$B$80,2,FALSE)</f>
        <v>2999</v>
      </c>
      <c r="O503" s="4">
        <f>VLOOKUP(capturaFlota2019[[#This Row],[Especie]],'DATOS TABLA FLOTA'!$A$1:$C$80,3,FALSE)</f>
        <v>47984</v>
      </c>
      <c r="Q503"/>
    </row>
    <row r="504" spans="1:17" x14ac:dyDescent="0.35">
      <c r="A504" s="5">
        <v>43739</v>
      </c>
      <c r="B504" s="2" t="s">
        <v>3059</v>
      </c>
      <c r="C504" s="2" t="s">
        <v>3068</v>
      </c>
      <c r="D504" s="2" t="s">
        <v>3043</v>
      </c>
      <c r="E5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04" t="str">
        <f>_xlfn.XLOOKUP(capturaFlota2019[[#This Row],[Puerto]],'DATOS TABLA FLOTA'!$H$1:$H$21,'DATOS TABLA FLOTA'!$I$1:$I$21)</f>
        <v>General Pueyrredon</v>
      </c>
      <c r="G504" s="3">
        <f>_xlfn.XLOOKUP(capturaFlota2019[[#This Row],[Departamento]],'DATOS TABLA FLOTA'!$O$2:$O$21,'DATOS TABLA FLOTA'!$P$2:$P$21)</f>
        <v>6357</v>
      </c>
      <c r="H504" s="1">
        <v>-3804915</v>
      </c>
      <c r="I504" s="1">
        <f>_xlfn.XLOOKUP(capturaFlota2019[[#This Row],[Latitud]],'DATOS TABLA FLOTA'!$Q$2:$Q$21,'DATOS TABLA FLOTA'!$R$2:$R$21)</f>
        <v>-57536848</v>
      </c>
      <c r="J504" s="2" t="s">
        <v>3098</v>
      </c>
      <c r="K504" t="str">
        <f>VLOOKUP(capturaFlota2019[[#This Row],[Especie]],'DATOS TABLA FLOTA'!$K$1:$M$113,2,FALSE)</f>
        <v>Peces</v>
      </c>
      <c r="L504" t="str">
        <f>_xlfn.XLOOKUP(capturaFlota2019[[#This Row],[Especie]],'DATOS TABLA FLOTA'!$K$1:$K$113,'DATOS TABLA FLOTA'!$M$1:$M$113)</f>
        <v>otras especies</v>
      </c>
      <c r="M504" s="3">
        <v>155</v>
      </c>
      <c r="N504" s="4">
        <f>VLOOKUP(capturaFlota2019[[#This Row],[Especie]],'DATOS TABLA FLOTA'!$A$1:$B$80,2,FALSE)</f>
        <v>4500</v>
      </c>
      <c r="O504" s="4">
        <f>VLOOKUP(capturaFlota2019[[#This Row],[Especie]],'DATOS TABLA FLOTA'!$A$1:$C$80,3,FALSE)</f>
        <v>72000</v>
      </c>
      <c r="Q504"/>
    </row>
    <row r="505" spans="1:17" x14ac:dyDescent="0.35">
      <c r="A505" s="5">
        <v>43556</v>
      </c>
      <c r="B505" s="2" t="s">
        <v>3053</v>
      </c>
      <c r="C505" s="2" t="s">
        <v>3123</v>
      </c>
      <c r="D505" s="2" t="s">
        <v>3124</v>
      </c>
      <c r="E5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05" t="str">
        <f>_xlfn.XLOOKUP(capturaFlota2019[[#This Row],[Puerto]],'DATOS TABLA FLOTA'!$H$1:$H$21,'DATOS TABLA FLOTA'!$I$1:$I$21)</f>
        <v>San Antonio</v>
      </c>
      <c r="G505" s="3">
        <f>_xlfn.XLOOKUP(capturaFlota2019[[#This Row],[Departamento]],'DATOS TABLA FLOTA'!$O$2:$O$21,'DATOS TABLA FLOTA'!$P$2:$P$21)</f>
        <v>62077</v>
      </c>
      <c r="H505" s="1">
        <v>-4079875</v>
      </c>
      <c r="I505" s="1">
        <f>_xlfn.XLOOKUP(capturaFlota2019[[#This Row],[Latitud]],'DATOS TABLA FLOTA'!$Q$2:$Q$21,'DATOS TABLA FLOTA'!$R$2:$R$21)</f>
        <v>-64883536</v>
      </c>
      <c r="J505" s="2" t="s">
        <v>3084</v>
      </c>
      <c r="K505" t="str">
        <f>VLOOKUP(capturaFlota2019[[#This Row],[Especie]],'DATOS TABLA FLOTA'!$K$1:$M$113,2,FALSE)</f>
        <v>Peces</v>
      </c>
      <c r="L505" t="str">
        <f>_xlfn.XLOOKUP(capturaFlota2019[[#This Row],[Especie]],'DATOS TABLA FLOTA'!$K$1:$K$113,'DATOS TABLA FLOTA'!$M$1:$M$113)</f>
        <v>otras especies</v>
      </c>
      <c r="M505" s="3">
        <v>156</v>
      </c>
      <c r="N505" s="4">
        <f>VLOOKUP(capturaFlota2019[[#This Row],[Especie]],'DATOS TABLA FLOTA'!$A$1:$B$80,2,FALSE)</f>
        <v>1890</v>
      </c>
      <c r="O505" s="4">
        <f>VLOOKUP(capturaFlota2019[[#This Row],[Especie]],'DATOS TABLA FLOTA'!$A$1:$C$80,3,FALSE)</f>
        <v>30240</v>
      </c>
      <c r="Q505"/>
    </row>
    <row r="506" spans="1:17" x14ac:dyDescent="0.35">
      <c r="A506" s="5">
        <v>43497</v>
      </c>
      <c r="B506" s="2" t="s">
        <v>3041</v>
      </c>
      <c r="C506" s="2" t="s">
        <v>3068</v>
      </c>
      <c r="D506" s="2" t="s">
        <v>3043</v>
      </c>
      <c r="E5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06" t="str">
        <f>_xlfn.XLOOKUP(capturaFlota2019[[#This Row],[Puerto]],'DATOS TABLA FLOTA'!$H$1:$H$21,'DATOS TABLA FLOTA'!$I$1:$I$21)</f>
        <v>General Pueyrredon</v>
      </c>
      <c r="G506" s="3">
        <f>_xlfn.XLOOKUP(capturaFlota2019[[#This Row],[Departamento]],'DATOS TABLA FLOTA'!$O$2:$O$21,'DATOS TABLA FLOTA'!$P$2:$P$21)</f>
        <v>6357</v>
      </c>
      <c r="H506" s="1">
        <v>-3804915</v>
      </c>
      <c r="I506" s="1">
        <f>_xlfn.XLOOKUP(capturaFlota2019[[#This Row],[Latitud]],'DATOS TABLA FLOTA'!$Q$2:$Q$21,'DATOS TABLA FLOTA'!$R$2:$R$21)</f>
        <v>-57536848</v>
      </c>
      <c r="J506" s="2" t="s">
        <v>3079</v>
      </c>
      <c r="K506" t="str">
        <f>VLOOKUP(capturaFlota2019[[#This Row],[Especie]],'DATOS TABLA FLOTA'!$K$1:$M$113,2,FALSE)</f>
        <v>Peces</v>
      </c>
      <c r="L506" t="str">
        <f>_xlfn.XLOOKUP(capturaFlota2019[[#This Row],[Especie]],'DATOS TABLA FLOTA'!$K$1:$K$113,'DATOS TABLA FLOTA'!$M$1:$M$113)</f>
        <v>otras especies</v>
      </c>
      <c r="M506" s="3">
        <v>160</v>
      </c>
      <c r="N506" s="4">
        <f>VLOOKUP(capturaFlota2019[[#This Row],[Especie]],'DATOS TABLA FLOTA'!$A$1:$B$80,2,FALSE)</f>
        <v>2100</v>
      </c>
      <c r="O506" s="4">
        <f>VLOOKUP(capturaFlota2019[[#This Row],[Especie]],'DATOS TABLA FLOTA'!$A$1:$C$80,3,FALSE)</f>
        <v>33600</v>
      </c>
      <c r="Q506"/>
    </row>
    <row r="507" spans="1:17" x14ac:dyDescent="0.35">
      <c r="A507" s="5">
        <v>43525</v>
      </c>
      <c r="B507" s="2" t="s">
        <v>3053</v>
      </c>
      <c r="C507" s="2" t="s">
        <v>3127</v>
      </c>
      <c r="D507" s="2" t="s">
        <v>3124</v>
      </c>
      <c r="E5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07" t="str">
        <f>_xlfn.XLOOKUP(capturaFlota2019[[#This Row],[Puerto]],'DATOS TABLA FLOTA'!$H$1:$H$21,'DATOS TABLA FLOTA'!$I$1:$I$21)</f>
        <v>San Antonio</v>
      </c>
      <c r="G507" s="3">
        <f>_xlfn.XLOOKUP(capturaFlota2019[[#This Row],[Departamento]],'DATOS TABLA FLOTA'!$O$2:$O$21,'DATOS TABLA FLOTA'!$P$2:$P$21)</f>
        <v>62077</v>
      </c>
      <c r="H507" s="1">
        <v>-40725698</v>
      </c>
      <c r="I507" s="1">
        <f>_xlfn.XLOOKUP(capturaFlota2019[[#This Row],[Latitud]],'DATOS TABLA FLOTA'!$Q$2:$Q$21,'DATOS TABLA FLOTA'!$R$2:$R$21)</f>
        <v>-64934194</v>
      </c>
      <c r="J507" s="2" t="s">
        <v>3114</v>
      </c>
      <c r="K507" t="str">
        <f>VLOOKUP(capturaFlota2019[[#This Row],[Especie]],'DATOS TABLA FLOTA'!$K$1:$M$113,2,FALSE)</f>
        <v>Peces</v>
      </c>
      <c r="L507" t="str">
        <f>_xlfn.XLOOKUP(capturaFlota2019[[#This Row],[Especie]],'DATOS TABLA FLOTA'!$K$1:$K$113,'DATOS TABLA FLOTA'!$M$1:$M$113)</f>
        <v>otras especies</v>
      </c>
      <c r="M507" s="3">
        <v>160</v>
      </c>
      <c r="N507" s="4">
        <f>VLOOKUP(capturaFlota2019[[#This Row],[Especie]],'DATOS TABLA FLOTA'!$A$1:$B$80,2,FALSE)</f>
        <v>1500</v>
      </c>
      <c r="O507" s="4">
        <f>VLOOKUP(capturaFlota2019[[#This Row],[Especie]],'DATOS TABLA FLOTA'!$A$1:$C$80,3,FALSE)</f>
        <v>24000</v>
      </c>
      <c r="Q507"/>
    </row>
    <row r="508" spans="1:17" x14ac:dyDescent="0.35">
      <c r="A508" s="5">
        <v>43556</v>
      </c>
      <c r="B508" s="2" t="s">
        <v>3041</v>
      </c>
      <c r="C508" s="2" t="s">
        <v>3111</v>
      </c>
      <c r="D508" s="2" t="s">
        <v>3043</v>
      </c>
      <c r="E5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08" t="str">
        <f>_xlfn.XLOOKUP(capturaFlota2019[[#This Row],[Puerto]],'DATOS TABLA FLOTA'!$H$1:$H$21,'DATOS TABLA FLOTA'!$I$1:$I$21)</f>
        <v>sin especificar</v>
      </c>
      <c r="G508" s="3">
        <f>_xlfn.XLOOKUP(capturaFlota2019[[#This Row],[Departamento]],'DATOS TABLA FLOTA'!$O$2:$O$21,'DATOS TABLA FLOTA'!$P$2:$P$21)</f>
        <v>6999</v>
      </c>
      <c r="I508" s="1">
        <f>_xlfn.XLOOKUP(capturaFlota2019[[#This Row],[Latitud]],'DATOS TABLA FLOTA'!$Q$2:$Q$21,'DATOS TABLA FLOTA'!$R$2:$R$21)</f>
        <v>0</v>
      </c>
      <c r="J508" s="2" t="s">
        <v>3045</v>
      </c>
      <c r="K508" t="str">
        <f>VLOOKUP(capturaFlota2019[[#This Row],[Especie]],'DATOS TABLA FLOTA'!$K$1:$M$113,2,FALSE)</f>
        <v>Crustáceos</v>
      </c>
      <c r="L508" t="str">
        <f>_xlfn.XLOOKUP(capturaFlota2019[[#This Row],[Especie]],'DATOS TABLA FLOTA'!$K$1:$K$113,'DATOS TABLA FLOTA'!$M$1:$M$113)</f>
        <v>otras especies</v>
      </c>
      <c r="M508" s="3">
        <v>160</v>
      </c>
      <c r="N508" s="4">
        <f>VLOOKUP(capturaFlota2019[[#This Row],[Especie]],'DATOS TABLA FLOTA'!$A$1:$B$80,2,FALSE)</f>
        <v>3000</v>
      </c>
      <c r="O508" s="4">
        <f>VLOOKUP(capturaFlota2019[[#This Row],[Especie]],'DATOS TABLA FLOTA'!$A$1:$C$80,3,FALSE)</f>
        <v>48000</v>
      </c>
      <c r="Q508"/>
    </row>
    <row r="509" spans="1:17" x14ac:dyDescent="0.35">
      <c r="A509" s="5">
        <v>43556</v>
      </c>
      <c r="B509" s="2" t="s">
        <v>3067</v>
      </c>
      <c r="C509" s="2" t="s">
        <v>3117</v>
      </c>
      <c r="D509" s="2" t="s">
        <v>3062</v>
      </c>
      <c r="E5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09" t="str">
        <f>_xlfn.XLOOKUP(capturaFlota2019[[#This Row],[Puerto]],'DATOS TABLA FLOTA'!$H$1:$H$21,'DATOS TABLA FLOTA'!$I$1:$I$21)</f>
        <v>Biedma</v>
      </c>
      <c r="G509" s="3">
        <f>_xlfn.XLOOKUP(capturaFlota2019[[#This Row],[Departamento]],'DATOS TABLA FLOTA'!$O$2:$O$21,'DATOS TABLA FLOTA'!$P$2:$P$21)</f>
        <v>26007</v>
      </c>
      <c r="H509" s="1">
        <v>-42723398</v>
      </c>
      <c r="I509" s="1">
        <f>_xlfn.XLOOKUP(capturaFlota2019[[#This Row],[Latitud]],'DATOS TABLA FLOTA'!$Q$2:$Q$21,'DATOS TABLA FLOTA'!$R$2:$R$21)</f>
        <v>-6503362</v>
      </c>
      <c r="J509" s="2" t="s">
        <v>3055</v>
      </c>
      <c r="K509" t="str">
        <f>VLOOKUP(capturaFlota2019[[#This Row],[Especie]],'DATOS TABLA FLOTA'!$K$1:$M$113,2,FALSE)</f>
        <v>Peces</v>
      </c>
      <c r="L509" t="str">
        <f>_xlfn.XLOOKUP(capturaFlota2019[[#This Row],[Especie]],'DATOS TABLA FLOTA'!$K$1:$K$113,'DATOS TABLA FLOTA'!$M$1:$M$113)</f>
        <v>Merluza hubbsi S41</v>
      </c>
      <c r="M509" s="3">
        <v>160</v>
      </c>
      <c r="N509" s="4">
        <f>VLOOKUP(capturaFlota2019[[#This Row],[Especie]],'DATOS TABLA FLOTA'!$A$1:$B$80,2,FALSE)</f>
        <v>2300</v>
      </c>
      <c r="O509" s="4">
        <f>VLOOKUP(capturaFlota2019[[#This Row],[Especie]],'DATOS TABLA FLOTA'!$A$1:$C$80,3,FALSE)</f>
        <v>36800</v>
      </c>
      <c r="Q509"/>
    </row>
    <row r="510" spans="1:17" x14ac:dyDescent="0.35">
      <c r="A510" s="5">
        <v>43556</v>
      </c>
      <c r="B510" s="2" t="s">
        <v>3053</v>
      </c>
      <c r="C510" s="2" t="s">
        <v>3127</v>
      </c>
      <c r="D510" s="2" t="s">
        <v>3124</v>
      </c>
      <c r="E5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0" t="str">
        <f>_xlfn.XLOOKUP(capturaFlota2019[[#This Row],[Puerto]],'DATOS TABLA FLOTA'!$H$1:$H$21,'DATOS TABLA FLOTA'!$I$1:$I$21)</f>
        <v>San Antonio</v>
      </c>
      <c r="G510" s="3">
        <f>_xlfn.XLOOKUP(capturaFlota2019[[#This Row],[Departamento]],'DATOS TABLA FLOTA'!$O$2:$O$21,'DATOS TABLA FLOTA'!$P$2:$P$21)</f>
        <v>62077</v>
      </c>
      <c r="H510" s="1">
        <v>-40725698</v>
      </c>
      <c r="I510" s="1">
        <f>_xlfn.XLOOKUP(capturaFlota2019[[#This Row],[Latitud]],'DATOS TABLA FLOTA'!$Q$2:$Q$21,'DATOS TABLA FLOTA'!$R$2:$R$21)</f>
        <v>-64934194</v>
      </c>
      <c r="J510" s="2" t="s">
        <v>3109</v>
      </c>
      <c r="K510" t="str">
        <f>VLOOKUP(capturaFlota2019[[#This Row],[Especie]],'DATOS TABLA FLOTA'!$K$1:$M$113,2,FALSE)</f>
        <v>Peces</v>
      </c>
      <c r="L510" t="str">
        <f>_xlfn.XLOOKUP(capturaFlota2019[[#This Row],[Especie]],'DATOS TABLA FLOTA'!$K$1:$K$113,'DATOS TABLA FLOTA'!$M$1:$M$113)</f>
        <v>Rayas (sin V. Cost)</v>
      </c>
      <c r="M510" s="3">
        <v>160</v>
      </c>
      <c r="N510" s="4">
        <f>VLOOKUP(capturaFlota2019[[#This Row],[Especie]],'DATOS TABLA FLOTA'!$A$1:$B$80,2,FALSE)</f>
        <v>3000</v>
      </c>
      <c r="O510" s="4">
        <f>VLOOKUP(capturaFlota2019[[#This Row],[Especie]],'DATOS TABLA FLOTA'!$A$1:$C$80,3,FALSE)</f>
        <v>48000</v>
      </c>
      <c r="Q510"/>
    </row>
    <row r="511" spans="1:17" x14ac:dyDescent="0.35">
      <c r="A511" s="5">
        <v>43586</v>
      </c>
      <c r="B511" s="2" t="s">
        <v>3053</v>
      </c>
      <c r="C511" s="2" t="s">
        <v>3127</v>
      </c>
      <c r="D511" s="2" t="s">
        <v>3124</v>
      </c>
      <c r="E5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1" t="str">
        <f>_xlfn.XLOOKUP(capturaFlota2019[[#This Row],[Puerto]],'DATOS TABLA FLOTA'!$H$1:$H$21,'DATOS TABLA FLOTA'!$I$1:$I$21)</f>
        <v>San Antonio</v>
      </c>
      <c r="G511" s="3">
        <f>_xlfn.XLOOKUP(capturaFlota2019[[#This Row],[Departamento]],'DATOS TABLA FLOTA'!$O$2:$O$21,'DATOS TABLA FLOTA'!$P$2:$P$21)</f>
        <v>62077</v>
      </c>
      <c r="H511" s="1">
        <v>-40725698</v>
      </c>
      <c r="I511" s="1">
        <f>_xlfn.XLOOKUP(capturaFlota2019[[#This Row],[Latitud]],'DATOS TABLA FLOTA'!$Q$2:$Q$21,'DATOS TABLA FLOTA'!$R$2:$R$21)</f>
        <v>-64934194</v>
      </c>
      <c r="J511" s="2" t="s">
        <v>3114</v>
      </c>
      <c r="K511" t="str">
        <f>VLOOKUP(capturaFlota2019[[#This Row],[Especie]],'DATOS TABLA FLOTA'!$K$1:$M$113,2,FALSE)</f>
        <v>Peces</v>
      </c>
      <c r="L511" t="str">
        <f>_xlfn.XLOOKUP(capturaFlota2019[[#This Row],[Especie]],'DATOS TABLA FLOTA'!$K$1:$K$113,'DATOS TABLA FLOTA'!$M$1:$M$113)</f>
        <v>otras especies</v>
      </c>
      <c r="M511" s="3">
        <v>160</v>
      </c>
      <c r="N511" s="4">
        <f>VLOOKUP(capturaFlota2019[[#This Row],[Especie]],'DATOS TABLA FLOTA'!$A$1:$B$80,2,FALSE)</f>
        <v>1500</v>
      </c>
      <c r="O511" s="4">
        <f>VLOOKUP(capturaFlota2019[[#This Row],[Especie]],'DATOS TABLA FLOTA'!$A$1:$C$80,3,FALSE)</f>
        <v>24000</v>
      </c>
      <c r="Q511"/>
    </row>
    <row r="512" spans="1:17" x14ac:dyDescent="0.35">
      <c r="A512" s="5">
        <v>43678</v>
      </c>
      <c r="B512" s="2" t="s">
        <v>3041</v>
      </c>
      <c r="C512" s="2" t="s">
        <v>3127</v>
      </c>
      <c r="D512" s="2" t="s">
        <v>3124</v>
      </c>
      <c r="E5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2" t="str">
        <f>_xlfn.XLOOKUP(capturaFlota2019[[#This Row],[Puerto]],'DATOS TABLA FLOTA'!$H$1:$H$21,'DATOS TABLA FLOTA'!$I$1:$I$21)</f>
        <v>San Antonio</v>
      </c>
      <c r="G512" s="3">
        <f>_xlfn.XLOOKUP(capturaFlota2019[[#This Row],[Departamento]],'DATOS TABLA FLOTA'!$O$2:$O$21,'DATOS TABLA FLOTA'!$P$2:$P$21)</f>
        <v>62077</v>
      </c>
      <c r="H512" s="1">
        <v>-40725698</v>
      </c>
      <c r="I512" s="1">
        <f>_xlfn.XLOOKUP(capturaFlota2019[[#This Row],[Latitud]],'DATOS TABLA FLOTA'!$Q$2:$Q$21,'DATOS TABLA FLOTA'!$R$2:$R$21)</f>
        <v>-64934194</v>
      </c>
      <c r="J512" s="2" t="s">
        <v>3088</v>
      </c>
      <c r="K512" t="str">
        <f>VLOOKUP(capturaFlota2019[[#This Row],[Especie]],'DATOS TABLA FLOTA'!$K$1:$M$113,2,FALSE)</f>
        <v>Peces</v>
      </c>
      <c r="L512" t="str">
        <f>_xlfn.XLOOKUP(capturaFlota2019[[#This Row],[Especie]],'DATOS TABLA FLOTA'!$K$1:$K$113,'DATOS TABLA FLOTA'!$M$1:$M$113)</f>
        <v>Variado costero</v>
      </c>
      <c r="M512" s="3">
        <v>160</v>
      </c>
      <c r="N512" s="4">
        <f>VLOOKUP(capturaFlota2019[[#This Row],[Especie]],'DATOS TABLA FLOTA'!$A$1:$B$80,2,FALSE)</f>
        <v>2500</v>
      </c>
      <c r="O512" s="4">
        <f>VLOOKUP(capturaFlota2019[[#This Row],[Especie]],'DATOS TABLA FLOTA'!$A$1:$C$80,3,FALSE)</f>
        <v>40000</v>
      </c>
      <c r="Q512"/>
    </row>
    <row r="513" spans="1:17" x14ac:dyDescent="0.35">
      <c r="A513" s="5">
        <v>43678</v>
      </c>
      <c r="B513" s="2" t="s">
        <v>3041</v>
      </c>
      <c r="C513" s="2" t="s">
        <v>3127</v>
      </c>
      <c r="D513" s="2" t="s">
        <v>3124</v>
      </c>
      <c r="E5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3" t="str">
        <f>_xlfn.XLOOKUP(capturaFlota2019[[#This Row],[Puerto]],'DATOS TABLA FLOTA'!$H$1:$H$21,'DATOS TABLA FLOTA'!$I$1:$I$21)</f>
        <v>San Antonio</v>
      </c>
      <c r="G513" s="3">
        <f>_xlfn.XLOOKUP(capturaFlota2019[[#This Row],[Departamento]],'DATOS TABLA FLOTA'!$O$2:$O$21,'DATOS TABLA FLOTA'!$P$2:$P$21)</f>
        <v>62077</v>
      </c>
      <c r="H513" s="1">
        <v>-40725698</v>
      </c>
      <c r="I513" s="1">
        <f>_xlfn.XLOOKUP(capturaFlota2019[[#This Row],[Latitud]],'DATOS TABLA FLOTA'!$Q$2:$Q$21,'DATOS TABLA FLOTA'!$R$2:$R$21)</f>
        <v>-64934194</v>
      </c>
      <c r="J513" s="2" t="s">
        <v>3104</v>
      </c>
      <c r="K513" t="str">
        <f>VLOOKUP(capturaFlota2019[[#This Row],[Especie]],'DATOS TABLA FLOTA'!$K$1:$M$113,2,FALSE)</f>
        <v>Peces</v>
      </c>
      <c r="L513" t="str">
        <f>_xlfn.XLOOKUP(capturaFlota2019[[#This Row],[Especie]],'DATOS TABLA FLOTA'!$K$1:$K$113,'DATOS TABLA FLOTA'!$M$1:$M$113)</f>
        <v>otras especies</v>
      </c>
      <c r="M513" s="3">
        <v>160</v>
      </c>
      <c r="N513" s="4">
        <f>VLOOKUP(capturaFlota2019[[#This Row],[Especie]],'DATOS TABLA FLOTA'!$A$1:$B$80,2,FALSE)</f>
        <v>2800</v>
      </c>
      <c r="O513" s="4">
        <f>VLOOKUP(capturaFlota2019[[#This Row],[Especie]],'DATOS TABLA FLOTA'!$A$1:$C$80,3,FALSE)</f>
        <v>44800</v>
      </c>
      <c r="Q513"/>
    </row>
    <row r="514" spans="1:17" x14ac:dyDescent="0.35">
      <c r="A514" s="5">
        <v>43678</v>
      </c>
      <c r="B514" s="2" t="s">
        <v>3041</v>
      </c>
      <c r="C514" s="2" t="s">
        <v>3128</v>
      </c>
      <c r="D514" s="2" t="s">
        <v>3043</v>
      </c>
      <c r="E5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14" t="str">
        <f>_xlfn.XLOOKUP(capturaFlota2019[[#This Row],[Puerto]],'DATOS TABLA FLOTA'!$H$1:$H$21,'DATOS TABLA FLOTA'!$I$1:$I$21)</f>
        <v>La Costa</v>
      </c>
      <c r="G514" s="3">
        <f>_xlfn.XLOOKUP(capturaFlota2019[[#This Row],[Departamento]],'DATOS TABLA FLOTA'!$O$2:$O$21,'DATOS TABLA FLOTA'!$P$2:$P$21)</f>
        <v>6420</v>
      </c>
      <c r="H514" s="1">
        <v>-36342328</v>
      </c>
      <c r="I514" s="1">
        <f>_xlfn.XLOOKUP(capturaFlota2019[[#This Row],[Latitud]],'DATOS TABLA FLOTA'!$Q$2:$Q$21,'DATOS TABLA FLOTA'!$R$2:$R$21)</f>
        <v>-56746143</v>
      </c>
      <c r="J514" s="2" t="s">
        <v>3085</v>
      </c>
      <c r="K514" t="str">
        <f>VLOOKUP(capturaFlota2019[[#This Row],[Especie]],'DATOS TABLA FLOTA'!$K$1:$M$113,2,FALSE)</f>
        <v>Peces</v>
      </c>
      <c r="L514" t="str">
        <f>_xlfn.XLOOKUP(capturaFlota2019[[#This Row],[Especie]],'DATOS TABLA FLOTA'!$K$1:$K$113,'DATOS TABLA FLOTA'!$M$1:$M$113)</f>
        <v>otras especies</v>
      </c>
      <c r="M514" s="3">
        <v>160</v>
      </c>
      <c r="N514" s="4">
        <f>VLOOKUP(capturaFlota2019[[#This Row],[Especie]],'DATOS TABLA FLOTA'!$A$1:$B$80,2,FALSE)</f>
        <v>1900</v>
      </c>
      <c r="O514" s="4">
        <f>VLOOKUP(capturaFlota2019[[#This Row],[Especie]],'DATOS TABLA FLOTA'!$A$1:$C$80,3,FALSE)</f>
        <v>30400</v>
      </c>
      <c r="Q514"/>
    </row>
    <row r="515" spans="1:17" x14ac:dyDescent="0.35">
      <c r="A515" s="5">
        <v>43709</v>
      </c>
      <c r="B515" s="2" t="s">
        <v>3147</v>
      </c>
      <c r="C515" s="2" t="s">
        <v>3115</v>
      </c>
      <c r="D515" s="2" t="s">
        <v>3049</v>
      </c>
      <c r="E5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515" t="str">
        <f>_xlfn.XLOOKUP(capturaFlota2019[[#This Row],[Puerto]],'DATOS TABLA FLOTA'!$H$1:$H$21,'DATOS TABLA FLOTA'!$I$1:$I$21)</f>
        <v>Deseado</v>
      </c>
      <c r="G515" s="3">
        <f>_xlfn.XLOOKUP(capturaFlota2019[[#This Row],[Departamento]],'DATOS TABLA FLOTA'!$O$2:$O$21,'DATOS TABLA FLOTA'!$P$2:$P$21)</f>
        <v>78014</v>
      </c>
      <c r="H515" s="1">
        <v>-47753106</v>
      </c>
      <c r="I515" s="1">
        <f>_xlfn.XLOOKUP(capturaFlota2019[[#This Row],[Latitud]],'DATOS TABLA FLOTA'!$Q$2:$Q$21,'DATOS TABLA FLOTA'!$R$2:$R$21)</f>
        <v>-65911745</v>
      </c>
      <c r="J515" s="2" t="s">
        <v>3101</v>
      </c>
      <c r="K515" t="str">
        <f>VLOOKUP(capturaFlota2019[[#This Row],[Especie]],'DATOS TABLA FLOTA'!$K$1:$M$113,2,FALSE)</f>
        <v>Crustáceos</v>
      </c>
      <c r="L515" t="str">
        <f>_xlfn.XLOOKUP(capturaFlota2019[[#This Row],[Especie]],'DATOS TABLA FLOTA'!$K$1:$K$113,'DATOS TABLA FLOTA'!$M$1:$M$113)</f>
        <v>Langostino</v>
      </c>
      <c r="M515" s="3">
        <v>160</v>
      </c>
      <c r="N515" s="4">
        <f>VLOOKUP(capturaFlota2019[[#This Row],[Especie]],'DATOS TABLA FLOTA'!$A$1:$B$80,2,FALSE)</f>
        <v>3000</v>
      </c>
      <c r="O515" s="4">
        <f>VLOOKUP(capturaFlota2019[[#This Row],[Especie]],'DATOS TABLA FLOTA'!$A$1:$C$80,3,FALSE)</f>
        <v>48000</v>
      </c>
      <c r="Q515"/>
    </row>
    <row r="516" spans="1:17" x14ac:dyDescent="0.35">
      <c r="A516" s="5">
        <v>43739</v>
      </c>
      <c r="B516" s="2" t="s">
        <v>3053</v>
      </c>
      <c r="C516" s="2" t="s">
        <v>3068</v>
      </c>
      <c r="D516" s="2" t="s">
        <v>3043</v>
      </c>
      <c r="E5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16" t="str">
        <f>_xlfn.XLOOKUP(capturaFlota2019[[#This Row],[Puerto]],'DATOS TABLA FLOTA'!$H$1:$H$21,'DATOS TABLA FLOTA'!$I$1:$I$21)</f>
        <v>General Pueyrredon</v>
      </c>
      <c r="G516" s="3">
        <f>_xlfn.XLOOKUP(capturaFlota2019[[#This Row],[Departamento]],'DATOS TABLA FLOTA'!$O$2:$O$21,'DATOS TABLA FLOTA'!$P$2:$P$21)</f>
        <v>6357</v>
      </c>
      <c r="H516" s="1">
        <v>-3804915</v>
      </c>
      <c r="I516" s="1">
        <f>_xlfn.XLOOKUP(capturaFlota2019[[#This Row],[Latitud]],'DATOS TABLA FLOTA'!$Q$2:$Q$21,'DATOS TABLA FLOTA'!$R$2:$R$21)</f>
        <v>-57536848</v>
      </c>
      <c r="J516" s="2" t="s">
        <v>3092</v>
      </c>
      <c r="K516" t="str">
        <f>VLOOKUP(capturaFlota2019[[#This Row],[Especie]],'DATOS TABLA FLOTA'!$K$1:$M$113,2,FALSE)</f>
        <v>Peces</v>
      </c>
      <c r="L516" t="str">
        <f>_xlfn.XLOOKUP(capturaFlota2019[[#This Row],[Especie]],'DATOS TABLA FLOTA'!$K$1:$K$113,'DATOS TABLA FLOTA'!$M$1:$M$113)</f>
        <v>otras especies</v>
      </c>
      <c r="M516" s="3">
        <v>160</v>
      </c>
      <c r="N516" s="4">
        <f>VLOOKUP(capturaFlota2019[[#This Row],[Especie]],'DATOS TABLA FLOTA'!$A$1:$B$80,2,FALSE)</f>
        <v>2200</v>
      </c>
      <c r="O516" s="4">
        <f>VLOOKUP(capturaFlota2019[[#This Row],[Especie]],'DATOS TABLA FLOTA'!$A$1:$C$80,3,FALSE)</f>
        <v>35200</v>
      </c>
      <c r="Q516"/>
    </row>
    <row r="517" spans="1:17" x14ac:dyDescent="0.35">
      <c r="A517" s="5">
        <v>43739</v>
      </c>
      <c r="B517" s="2" t="s">
        <v>3041</v>
      </c>
      <c r="C517" s="2" t="s">
        <v>3127</v>
      </c>
      <c r="D517" s="2" t="s">
        <v>3124</v>
      </c>
      <c r="E5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17" t="str">
        <f>_xlfn.XLOOKUP(capturaFlota2019[[#This Row],[Puerto]],'DATOS TABLA FLOTA'!$H$1:$H$21,'DATOS TABLA FLOTA'!$I$1:$I$21)</f>
        <v>San Antonio</v>
      </c>
      <c r="G517" s="3">
        <f>_xlfn.XLOOKUP(capturaFlota2019[[#This Row],[Departamento]],'DATOS TABLA FLOTA'!$O$2:$O$21,'DATOS TABLA FLOTA'!$P$2:$P$21)</f>
        <v>62077</v>
      </c>
      <c r="H517" s="1">
        <v>-40725698</v>
      </c>
      <c r="I517" s="1">
        <f>_xlfn.XLOOKUP(capturaFlota2019[[#This Row],[Latitud]],'DATOS TABLA FLOTA'!$Q$2:$Q$21,'DATOS TABLA FLOTA'!$R$2:$R$21)</f>
        <v>-64934194</v>
      </c>
      <c r="J517" s="2" t="s">
        <v>3109</v>
      </c>
      <c r="K517" t="str">
        <f>VLOOKUP(capturaFlota2019[[#This Row],[Especie]],'DATOS TABLA FLOTA'!$K$1:$M$113,2,FALSE)</f>
        <v>Peces</v>
      </c>
      <c r="L517" t="str">
        <f>_xlfn.XLOOKUP(capturaFlota2019[[#This Row],[Especie]],'DATOS TABLA FLOTA'!$K$1:$K$113,'DATOS TABLA FLOTA'!$M$1:$M$113)</f>
        <v>Rayas (sin V. Cost)</v>
      </c>
      <c r="M517" s="3">
        <v>160</v>
      </c>
      <c r="N517" s="4">
        <f>VLOOKUP(capturaFlota2019[[#This Row],[Especie]],'DATOS TABLA FLOTA'!$A$1:$B$80,2,FALSE)</f>
        <v>3000</v>
      </c>
      <c r="O517" s="4">
        <f>VLOOKUP(capturaFlota2019[[#This Row],[Especie]],'DATOS TABLA FLOTA'!$A$1:$C$80,3,FALSE)</f>
        <v>48000</v>
      </c>
      <c r="Q517"/>
    </row>
    <row r="518" spans="1:17" x14ac:dyDescent="0.35">
      <c r="A518" s="5">
        <v>43739</v>
      </c>
      <c r="B518" s="2" t="s">
        <v>3067</v>
      </c>
      <c r="C518" s="2" t="s">
        <v>3132</v>
      </c>
      <c r="D518" s="2" t="s">
        <v>3133</v>
      </c>
      <c r="E5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18" t="str">
        <f>_xlfn.XLOOKUP(capturaFlota2019[[#This Row],[Puerto]],'DATOS TABLA FLOTA'!$H$1:$H$21,'DATOS TABLA FLOTA'!$I$1:$I$21)</f>
        <v>Ushuaia</v>
      </c>
      <c r="G518" s="3">
        <f>_xlfn.XLOOKUP(capturaFlota2019[[#This Row],[Departamento]],'DATOS TABLA FLOTA'!$O$2:$O$21,'DATOS TABLA FLOTA'!$P$2:$P$21)</f>
        <v>94015</v>
      </c>
      <c r="H518" s="1">
        <v>-54808106</v>
      </c>
      <c r="I518" s="1">
        <f>_xlfn.XLOOKUP(capturaFlota2019[[#This Row],[Latitud]],'DATOS TABLA FLOTA'!$Q$2:$Q$21,'DATOS TABLA FLOTA'!$R$2:$R$21)</f>
        <v>-68304301</v>
      </c>
      <c r="J518" s="2" t="s">
        <v>3135</v>
      </c>
      <c r="K518" t="str">
        <f>VLOOKUP(capturaFlota2019[[#This Row],[Especie]],'DATOS TABLA FLOTA'!$K$1:$M$113,2,FALSE)</f>
        <v>Peces</v>
      </c>
      <c r="L518" t="str">
        <f>_xlfn.XLOOKUP(capturaFlota2019[[#This Row],[Especie]],'DATOS TABLA FLOTA'!$K$1:$K$113,'DATOS TABLA FLOTA'!$M$1:$M$113)</f>
        <v>otras especies</v>
      </c>
      <c r="M518" s="3">
        <v>160</v>
      </c>
      <c r="N518" s="4">
        <f>VLOOKUP(capturaFlota2019[[#This Row],[Especie]],'DATOS TABLA FLOTA'!$A$1:$B$80,2,FALSE)</f>
        <v>2200</v>
      </c>
      <c r="O518" s="4">
        <f>VLOOKUP(capturaFlota2019[[#This Row],[Especie]],'DATOS TABLA FLOTA'!$A$1:$C$80,3,FALSE)</f>
        <v>35200</v>
      </c>
      <c r="Q518"/>
    </row>
    <row r="519" spans="1:17" x14ac:dyDescent="0.35">
      <c r="A519" s="5">
        <v>43770</v>
      </c>
      <c r="B519" s="2" t="s">
        <v>3067</v>
      </c>
      <c r="C519" s="2" t="s">
        <v>3132</v>
      </c>
      <c r="D519" s="2" t="s">
        <v>3133</v>
      </c>
      <c r="E5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19" t="str">
        <f>_xlfn.XLOOKUP(capturaFlota2019[[#This Row],[Puerto]],'DATOS TABLA FLOTA'!$H$1:$H$21,'DATOS TABLA FLOTA'!$I$1:$I$21)</f>
        <v>Ushuaia</v>
      </c>
      <c r="G519" s="3">
        <f>_xlfn.XLOOKUP(capturaFlota2019[[#This Row],[Departamento]],'DATOS TABLA FLOTA'!$O$2:$O$21,'DATOS TABLA FLOTA'!$P$2:$P$21)</f>
        <v>94015</v>
      </c>
      <c r="H519" s="1">
        <v>-54808106</v>
      </c>
      <c r="I519" s="1">
        <f>_xlfn.XLOOKUP(capturaFlota2019[[#This Row],[Latitud]],'DATOS TABLA FLOTA'!$Q$2:$Q$21,'DATOS TABLA FLOTA'!$R$2:$R$21)</f>
        <v>-68304301</v>
      </c>
      <c r="J519" s="2" t="s">
        <v>3134</v>
      </c>
      <c r="K519" t="str">
        <f>VLOOKUP(capturaFlota2019[[#This Row],[Especie]],'DATOS TABLA FLOTA'!$K$1:$M$113,2,FALSE)</f>
        <v>Peces</v>
      </c>
      <c r="L519" t="str">
        <f>_xlfn.XLOOKUP(capturaFlota2019[[#This Row],[Especie]],'DATOS TABLA FLOTA'!$K$1:$K$113,'DATOS TABLA FLOTA'!$M$1:$M$113)</f>
        <v>otras especies</v>
      </c>
      <c r="M519" s="3">
        <v>160</v>
      </c>
      <c r="N519" s="4">
        <f>VLOOKUP(capturaFlota2019[[#This Row],[Especie]],'DATOS TABLA FLOTA'!$A$1:$B$80,2,FALSE)</f>
        <v>2500</v>
      </c>
      <c r="O519" s="4">
        <f>VLOOKUP(capturaFlota2019[[#This Row],[Especie]],'DATOS TABLA FLOTA'!$A$1:$C$80,3,FALSE)</f>
        <v>40000</v>
      </c>
      <c r="Q519"/>
    </row>
    <row r="520" spans="1:17" x14ac:dyDescent="0.35">
      <c r="A520" s="5">
        <v>43466</v>
      </c>
      <c r="B520" s="2" t="s">
        <v>3053</v>
      </c>
      <c r="C520" s="2" t="s">
        <v>3123</v>
      </c>
      <c r="D520" s="2" t="s">
        <v>3124</v>
      </c>
      <c r="E5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20" t="str">
        <f>_xlfn.XLOOKUP(capturaFlota2019[[#This Row],[Puerto]],'DATOS TABLA FLOTA'!$H$1:$H$21,'DATOS TABLA FLOTA'!$I$1:$I$21)</f>
        <v>San Antonio</v>
      </c>
      <c r="G520" s="3">
        <f>_xlfn.XLOOKUP(capturaFlota2019[[#This Row],[Departamento]],'DATOS TABLA FLOTA'!$O$2:$O$21,'DATOS TABLA FLOTA'!$P$2:$P$21)</f>
        <v>62077</v>
      </c>
      <c r="H520" s="1">
        <v>-4079875</v>
      </c>
      <c r="I520" s="1">
        <f>_xlfn.XLOOKUP(capturaFlota2019[[#This Row],[Latitud]],'DATOS TABLA FLOTA'!$Q$2:$Q$21,'DATOS TABLA FLOTA'!$R$2:$R$21)</f>
        <v>-64883536</v>
      </c>
      <c r="J520" s="2" t="s">
        <v>3101</v>
      </c>
      <c r="K520" t="str">
        <f>VLOOKUP(capturaFlota2019[[#This Row],[Especie]],'DATOS TABLA FLOTA'!$K$1:$M$113,2,FALSE)</f>
        <v>Crustáceos</v>
      </c>
      <c r="L520" t="str">
        <f>_xlfn.XLOOKUP(capturaFlota2019[[#This Row],[Especie]],'DATOS TABLA FLOTA'!$K$1:$K$113,'DATOS TABLA FLOTA'!$M$1:$M$113)</f>
        <v>Langostino</v>
      </c>
      <c r="M520" s="3">
        <v>161</v>
      </c>
      <c r="N520" s="4">
        <f>VLOOKUP(capturaFlota2019[[#This Row],[Especie]],'DATOS TABLA FLOTA'!$A$1:$B$80,2,FALSE)</f>
        <v>3000</v>
      </c>
      <c r="O520" s="4">
        <f>VLOOKUP(capturaFlota2019[[#This Row],[Especie]],'DATOS TABLA FLOTA'!$A$1:$C$80,3,FALSE)</f>
        <v>48000</v>
      </c>
      <c r="Q520"/>
    </row>
    <row r="521" spans="1:17" x14ac:dyDescent="0.35">
      <c r="A521" s="5">
        <v>43678</v>
      </c>
      <c r="B521" s="2" t="s">
        <v>3067</v>
      </c>
      <c r="C521" s="2" t="s">
        <v>3068</v>
      </c>
      <c r="D521" s="2" t="s">
        <v>3043</v>
      </c>
      <c r="E5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1" t="str">
        <f>_xlfn.XLOOKUP(capturaFlota2019[[#This Row],[Puerto]],'DATOS TABLA FLOTA'!$H$1:$H$21,'DATOS TABLA FLOTA'!$I$1:$I$21)</f>
        <v>General Pueyrredon</v>
      </c>
      <c r="G521" s="3">
        <f>_xlfn.XLOOKUP(capturaFlota2019[[#This Row],[Departamento]],'DATOS TABLA FLOTA'!$O$2:$O$21,'DATOS TABLA FLOTA'!$P$2:$P$21)</f>
        <v>6357</v>
      </c>
      <c r="H521" s="1">
        <v>-3804915</v>
      </c>
      <c r="I521" s="1">
        <f>_xlfn.XLOOKUP(capturaFlota2019[[#This Row],[Latitud]],'DATOS TABLA FLOTA'!$Q$2:$Q$21,'DATOS TABLA FLOTA'!$R$2:$R$21)</f>
        <v>-57536848</v>
      </c>
      <c r="J521" s="2" t="s">
        <v>3070</v>
      </c>
      <c r="K521" t="str">
        <f>VLOOKUP(capturaFlota2019[[#This Row],[Especie]],'DATOS TABLA FLOTA'!$K$1:$M$113,2,FALSE)</f>
        <v>Moluscos</v>
      </c>
      <c r="L521" t="str">
        <f>_xlfn.XLOOKUP(capturaFlota2019[[#This Row],[Especie]],'DATOS TABLA FLOTA'!$K$1:$K$113,'DATOS TABLA FLOTA'!$M$1:$M$113)</f>
        <v>Vieira (callos)</v>
      </c>
      <c r="M521" s="3">
        <v>162</v>
      </c>
      <c r="N521" s="4">
        <f>VLOOKUP(capturaFlota2019[[#This Row],[Especie]],'DATOS TABLA FLOTA'!$A$1:$B$80,2,FALSE)</f>
        <v>2999</v>
      </c>
      <c r="O521" s="4">
        <f>VLOOKUP(capturaFlota2019[[#This Row],[Especie]],'DATOS TABLA FLOTA'!$A$1:$C$80,3,FALSE)</f>
        <v>47984</v>
      </c>
      <c r="Q521"/>
    </row>
    <row r="522" spans="1:17" x14ac:dyDescent="0.35">
      <c r="A522" s="5">
        <v>43586</v>
      </c>
      <c r="B522" s="2" t="s">
        <v>3053</v>
      </c>
      <c r="C522" s="2" t="s">
        <v>3150</v>
      </c>
      <c r="D522" s="2" t="s">
        <v>3043</v>
      </c>
      <c r="E5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2" t="str">
        <f>_xlfn.XLOOKUP(capturaFlota2019[[#This Row],[Puerto]],'DATOS TABLA FLOTA'!$H$1:$H$21,'DATOS TABLA FLOTA'!$I$1:$I$21)</f>
        <v>General Lavalle</v>
      </c>
      <c r="G522" s="3">
        <f>_xlfn.XLOOKUP(capturaFlota2019[[#This Row],[Departamento]],'DATOS TABLA FLOTA'!$O$2:$O$21,'DATOS TABLA FLOTA'!$P$2:$P$21)</f>
        <v>6336</v>
      </c>
      <c r="H522" s="1">
        <v>-36398453</v>
      </c>
      <c r="I522" s="1">
        <f>_xlfn.XLOOKUP(capturaFlota2019[[#This Row],[Latitud]],'DATOS TABLA FLOTA'!$Q$2:$Q$21,'DATOS TABLA FLOTA'!$R$2:$R$21)</f>
        <v>-56946467</v>
      </c>
      <c r="J522" s="2" t="s">
        <v>3090</v>
      </c>
      <c r="K522" t="str">
        <f>VLOOKUP(capturaFlota2019[[#This Row],[Especie]],'DATOS TABLA FLOTA'!$K$1:$M$113,2,FALSE)</f>
        <v>Peces</v>
      </c>
      <c r="L522" t="str">
        <f>_xlfn.XLOOKUP(capturaFlota2019[[#This Row],[Especie]],'DATOS TABLA FLOTA'!$K$1:$K$113,'DATOS TABLA FLOTA'!$M$1:$M$113)</f>
        <v>otras especies</v>
      </c>
      <c r="M522" s="3">
        <v>164</v>
      </c>
      <c r="N522" s="4">
        <f>VLOOKUP(capturaFlota2019[[#This Row],[Especie]],'DATOS TABLA FLOTA'!$A$1:$B$80,2,FALSE)</f>
        <v>2200</v>
      </c>
      <c r="O522" s="4">
        <f>VLOOKUP(capturaFlota2019[[#This Row],[Especie]],'DATOS TABLA FLOTA'!$A$1:$C$80,3,FALSE)</f>
        <v>35200</v>
      </c>
      <c r="Q522"/>
    </row>
    <row r="523" spans="1:17" x14ac:dyDescent="0.35">
      <c r="A523" s="5">
        <v>43497</v>
      </c>
      <c r="B523" s="2" t="s">
        <v>3059</v>
      </c>
      <c r="C523" s="2" t="s">
        <v>3068</v>
      </c>
      <c r="D523" s="2" t="s">
        <v>3043</v>
      </c>
      <c r="E5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3" t="str">
        <f>_xlfn.XLOOKUP(capturaFlota2019[[#This Row],[Puerto]],'DATOS TABLA FLOTA'!$H$1:$H$21,'DATOS TABLA FLOTA'!$I$1:$I$21)</f>
        <v>General Pueyrredon</v>
      </c>
      <c r="G523" s="3">
        <f>_xlfn.XLOOKUP(capturaFlota2019[[#This Row],[Departamento]],'DATOS TABLA FLOTA'!$O$2:$O$21,'DATOS TABLA FLOTA'!$P$2:$P$21)</f>
        <v>6357</v>
      </c>
      <c r="H523" s="1">
        <v>-3804915</v>
      </c>
      <c r="I523" s="1">
        <f>_xlfn.XLOOKUP(capturaFlota2019[[#This Row],[Latitud]],'DATOS TABLA FLOTA'!$Q$2:$Q$21,'DATOS TABLA FLOTA'!$R$2:$R$21)</f>
        <v>-57536848</v>
      </c>
      <c r="J523" s="2" t="s">
        <v>3109</v>
      </c>
      <c r="K523" t="str">
        <f>VLOOKUP(capturaFlota2019[[#This Row],[Especie]],'DATOS TABLA FLOTA'!$K$1:$M$113,2,FALSE)</f>
        <v>Peces</v>
      </c>
      <c r="L523" t="str">
        <f>_xlfn.XLOOKUP(capturaFlota2019[[#This Row],[Especie]],'DATOS TABLA FLOTA'!$K$1:$K$113,'DATOS TABLA FLOTA'!$M$1:$M$113)</f>
        <v>Rayas (sin V. Cost)</v>
      </c>
      <c r="M523" s="3">
        <v>165</v>
      </c>
      <c r="N523" s="4">
        <f>VLOOKUP(capturaFlota2019[[#This Row],[Especie]],'DATOS TABLA FLOTA'!$A$1:$B$80,2,FALSE)</f>
        <v>3000</v>
      </c>
      <c r="O523" s="4">
        <f>VLOOKUP(capturaFlota2019[[#This Row],[Especie]],'DATOS TABLA FLOTA'!$A$1:$C$80,3,FALSE)</f>
        <v>48000</v>
      </c>
      <c r="Q523"/>
    </row>
    <row r="524" spans="1:17" x14ac:dyDescent="0.35">
      <c r="A524" s="5">
        <v>43525</v>
      </c>
      <c r="B524" s="2" t="s">
        <v>3059</v>
      </c>
      <c r="C524" s="2" t="s">
        <v>3068</v>
      </c>
      <c r="D524" s="2" t="s">
        <v>3043</v>
      </c>
      <c r="E5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4" t="str">
        <f>_xlfn.XLOOKUP(capturaFlota2019[[#This Row],[Puerto]],'DATOS TABLA FLOTA'!$H$1:$H$21,'DATOS TABLA FLOTA'!$I$1:$I$21)</f>
        <v>General Pueyrredon</v>
      </c>
      <c r="G524" s="3">
        <f>_xlfn.XLOOKUP(capturaFlota2019[[#This Row],[Departamento]],'DATOS TABLA FLOTA'!$O$2:$O$21,'DATOS TABLA FLOTA'!$P$2:$P$21)</f>
        <v>6357</v>
      </c>
      <c r="H524" s="1">
        <v>-3804915</v>
      </c>
      <c r="I524" s="1">
        <f>_xlfn.XLOOKUP(capturaFlota2019[[#This Row],[Latitud]],'DATOS TABLA FLOTA'!$Q$2:$Q$21,'DATOS TABLA FLOTA'!$R$2:$R$21)</f>
        <v>-57536848</v>
      </c>
      <c r="J524" s="2" t="s">
        <v>3109</v>
      </c>
      <c r="K524" t="str">
        <f>VLOOKUP(capturaFlota2019[[#This Row],[Especie]],'DATOS TABLA FLOTA'!$K$1:$M$113,2,FALSE)</f>
        <v>Peces</v>
      </c>
      <c r="L524" t="str">
        <f>_xlfn.XLOOKUP(capturaFlota2019[[#This Row],[Especie]],'DATOS TABLA FLOTA'!$K$1:$K$113,'DATOS TABLA FLOTA'!$M$1:$M$113)</f>
        <v>Rayas (sin V. Cost)</v>
      </c>
      <c r="M524" s="3">
        <v>165</v>
      </c>
      <c r="N524" s="4">
        <f>VLOOKUP(capturaFlota2019[[#This Row],[Especie]],'DATOS TABLA FLOTA'!$A$1:$B$80,2,FALSE)</f>
        <v>3000</v>
      </c>
      <c r="O524" s="4">
        <f>VLOOKUP(capturaFlota2019[[#This Row],[Especie]],'DATOS TABLA FLOTA'!$A$1:$C$80,3,FALSE)</f>
        <v>48000</v>
      </c>
      <c r="Q524"/>
    </row>
    <row r="525" spans="1:17" x14ac:dyDescent="0.35">
      <c r="A525" s="5">
        <v>43678</v>
      </c>
      <c r="B525" s="2" t="s">
        <v>3041</v>
      </c>
      <c r="C525" s="2" t="s">
        <v>3111</v>
      </c>
      <c r="D525" s="2" t="s">
        <v>3043</v>
      </c>
      <c r="E5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5" t="str">
        <f>_xlfn.XLOOKUP(capturaFlota2019[[#This Row],[Puerto]],'DATOS TABLA FLOTA'!$H$1:$H$21,'DATOS TABLA FLOTA'!$I$1:$I$21)</f>
        <v>sin especificar</v>
      </c>
      <c r="G525" s="3">
        <f>_xlfn.XLOOKUP(capturaFlota2019[[#This Row],[Departamento]],'DATOS TABLA FLOTA'!$O$2:$O$21,'DATOS TABLA FLOTA'!$P$2:$P$21)</f>
        <v>6999</v>
      </c>
      <c r="I525" s="1">
        <f>_xlfn.XLOOKUP(capturaFlota2019[[#This Row],[Latitud]],'DATOS TABLA FLOTA'!$Q$2:$Q$21,'DATOS TABLA FLOTA'!$R$2:$R$21)</f>
        <v>0</v>
      </c>
      <c r="J525" s="2" t="s">
        <v>3113</v>
      </c>
      <c r="K525" t="str">
        <f>VLOOKUP(capturaFlota2019[[#This Row],[Especie]],'DATOS TABLA FLOTA'!$K$1:$M$113,2,FALSE)</f>
        <v>Peces</v>
      </c>
      <c r="L525" t="str">
        <f>_xlfn.XLOOKUP(capturaFlota2019[[#This Row],[Especie]],'DATOS TABLA FLOTA'!$K$1:$K$113,'DATOS TABLA FLOTA'!$M$1:$M$113)</f>
        <v>Variado costero</v>
      </c>
      <c r="M525" s="3">
        <v>165</v>
      </c>
      <c r="N525" s="4">
        <f>VLOOKUP(capturaFlota2019[[#This Row],[Especie]],'DATOS TABLA FLOTA'!$A$1:$B$80,2,FALSE)</f>
        <v>2100</v>
      </c>
      <c r="O525" s="4">
        <f>VLOOKUP(capturaFlota2019[[#This Row],[Especie]],'DATOS TABLA FLOTA'!$A$1:$C$80,3,FALSE)</f>
        <v>33600</v>
      </c>
      <c r="Q525"/>
    </row>
    <row r="526" spans="1:17" x14ac:dyDescent="0.35">
      <c r="A526" s="5">
        <v>43739</v>
      </c>
      <c r="B526" s="2" t="s">
        <v>3053</v>
      </c>
      <c r="C526" s="2" t="s">
        <v>3127</v>
      </c>
      <c r="D526" s="2" t="s">
        <v>3124</v>
      </c>
      <c r="E5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26" t="str">
        <f>_xlfn.XLOOKUP(capturaFlota2019[[#This Row],[Puerto]],'DATOS TABLA FLOTA'!$H$1:$H$21,'DATOS TABLA FLOTA'!$I$1:$I$21)</f>
        <v>San Antonio</v>
      </c>
      <c r="G526" s="3">
        <f>_xlfn.XLOOKUP(capturaFlota2019[[#This Row],[Departamento]],'DATOS TABLA FLOTA'!$O$2:$O$21,'DATOS TABLA FLOTA'!$P$2:$P$21)</f>
        <v>62077</v>
      </c>
      <c r="H526" s="1">
        <v>-40725698</v>
      </c>
      <c r="I526" s="1">
        <f>_xlfn.XLOOKUP(capturaFlota2019[[#This Row],[Latitud]],'DATOS TABLA FLOTA'!$Q$2:$Q$21,'DATOS TABLA FLOTA'!$R$2:$R$21)</f>
        <v>-64934194</v>
      </c>
      <c r="J526" s="2" t="s">
        <v>3060</v>
      </c>
      <c r="K526" t="str">
        <f>VLOOKUP(capturaFlota2019[[#This Row],[Especie]],'DATOS TABLA FLOTA'!$K$1:$M$113,2,FALSE)</f>
        <v>Peces</v>
      </c>
      <c r="L526" t="str">
        <f>_xlfn.XLOOKUP(capturaFlota2019[[#This Row],[Especie]],'DATOS TABLA FLOTA'!$K$1:$K$113,'DATOS TABLA FLOTA'!$M$1:$M$113)</f>
        <v>otras especies</v>
      </c>
      <c r="M526" s="3">
        <v>166</v>
      </c>
      <c r="N526" s="4">
        <f>VLOOKUP(capturaFlota2019[[#This Row],[Especie]],'DATOS TABLA FLOTA'!$A$1:$B$80,2,FALSE)</f>
        <v>2910</v>
      </c>
      <c r="O526" s="4">
        <f>VLOOKUP(capturaFlota2019[[#This Row],[Especie]],'DATOS TABLA FLOTA'!$A$1:$C$80,3,FALSE)</f>
        <v>46560</v>
      </c>
      <c r="Q526"/>
    </row>
    <row r="527" spans="1:17" x14ac:dyDescent="0.35">
      <c r="A527" s="5">
        <v>43497</v>
      </c>
      <c r="B527" s="2" t="s">
        <v>3059</v>
      </c>
      <c r="C527" s="2" t="s">
        <v>3068</v>
      </c>
      <c r="D527" s="2" t="s">
        <v>3043</v>
      </c>
      <c r="E5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7" t="str">
        <f>_xlfn.XLOOKUP(capturaFlota2019[[#This Row],[Puerto]],'DATOS TABLA FLOTA'!$H$1:$H$21,'DATOS TABLA FLOTA'!$I$1:$I$21)</f>
        <v>General Pueyrredon</v>
      </c>
      <c r="G527" s="3">
        <f>_xlfn.XLOOKUP(capturaFlota2019[[#This Row],[Departamento]],'DATOS TABLA FLOTA'!$O$2:$O$21,'DATOS TABLA FLOTA'!$P$2:$P$21)</f>
        <v>6357</v>
      </c>
      <c r="H527" s="1">
        <v>-3804915</v>
      </c>
      <c r="I527" s="1">
        <f>_xlfn.XLOOKUP(capturaFlota2019[[#This Row],[Latitud]],'DATOS TABLA FLOTA'!$Q$2:$Q$21,'DATOS TABLA FLOTA'!$R$2:$R$21)</f>
        <v>-57536848</v>
      </c>
      <c r="J527" s="2" t="s">
        <v>3085</v>
      </c>
      <c r="K527" t="str">
        <f>VLOOKUP(capturaFlota2019[[#This Row],[Especie]],'DATOS TABLA FLOTA'!$K$1:$M$113,2,FALSE)</f>
        <v>Peces</v>
      </c>
      <c r="L527" t="str">
        <f>_xlfn.XLOOKUP(capturaFlota2019[[#This Row],[Especie]],'DATOS TABLA FLOTA'!$K$1:$K$113,'DATOS TABLA FLOTA'!$M$1:$M$113)</f>
        <v>otras especies</v>
      </c>
      <c r="M527" s="3">
        <v>167</v>
      </c>
      <c r="N527" s="4">
        <f>VLOOKUP(capturaFlota2019[[#This Row],[Especie]],'DATOS TABLA FLOTA'!$A$1:$B$80,2,FALSE)</f>
        <v>1900</v>
      </c>
      <c r="O527" s="4">
        <f>VLOOKUP(capturaFlota2019[[#This Row],[Especie]],'DATOS TABLA FLOTA'!$A$1:$C$80,3,FALSE)</f>
        <v>30400</v>
      </c>
      <c r="Q527"/>
    </row>
    <row r="528" spans="1:17" x14ac:dyDescent="0.35">
      <c r="A528" s="5">
        <v>43586</v>
      </c>
      <c r="B528" s="2" t="s">
        <v>3059</v>
      </c>
      <c r="C528" s="2" t="s">
        <v>3068</v>
      </c>
      <c r="D528" s="2" t="s">
        <v>3043</v>
      </c>
      <c r="E5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28" t="str">
        <f>_xlfn.XLOOKUP(capturaFlota2019[[#This Row],[Puerto]],'DATOS TABLA FLOTA'!$H$1:$H$21,'DATOS TABLA FLOTA'!$I$1:$I$21)</f>
        <v>General Pueyrredon</v>
      </c>
      <c r="G528" s="3">
        <f>_xlfn.XLOOKUP(capturaFlota2019[[#This Row],[Departamento]],'DATOS TABLA FLOTA'!$O$2:$O$21,'DATOS TABLA FLOTA'!$P$2:$P$21)</f>
        <v>6357</v>
      </c>
      <c r="H528" s="1">
        <v>-3804915</v>
      </c>
      <c r="I528" s="1">
        <f>_xlfn.XLOOKUP(capturaFlota2019[[#This Row],[Latitud]],'DATOS TABLA FLOTA'!$Q$2:$Q$21,'DATOS TABLA FLOTA'!$R$2:$R$21)</f>
        <v>-57536848</v>
      </c>
      <c r="J528" s="2" t="s">
        <v>3057</v>
      </c>
      <c r="K528" t="str">
        <f>VLOOKUP(capturaFlota2019[[#This Row],[Especie]],'DATOS TABLA FLOTA'!$K$1:$M$113,2,FALSE)</f>
        <v>Peces</v>
      </c>
      <c r="L528" t="str">
        <f>_xlfn.XLOOKUP(capturaFlota2019[[#This Row],[Especie]],'DATOS TABLA FLOTA'!$K$1:$K$113,'DATOS TABLA FLOTA'!$M$1:$M$113)</f>
        <v>Rayas (sin V. Cost)</v>
      </c>
      <c r="M528" s="3">
        <v>167</v>
      </c>
      <c r="N528" s="4">
        <f>VLOOKUP(capturaFlota2019[[#This Row],[Especie]],'DATOS TABLA FLOTA'!$A$1:$B$80,2,FALSE)</f>
        <v>3900</v>
      </c>
      <c r="O528" s="4">
        <f>VLOOKUP(capturaFlota2019[[#This Row],[Especie]],'DATOS TABLA FLOTA'!$A$1:$C$80,3,FALSE)</f>
        <v>62400</v>
      </c>
      <c r="Q528"/>
    </row>
    <row r="529" spans="1:17" x14ac:dyDescent="0.35">
      <c r="A529" s="5">
        <v>43497</v>
      </c>
      <c r="B529" s="2" t="s">
        <v>3067</v>
      </c>
      <c r="C529" s="2" t="s">
        <v>3132</v>
      </c>
      <c r="D529" s="2" t="s">
        <v>3133</v>
      </c>
      <c r="E5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29" t="str">
        <f>_xlfn.XLOOKUP(capturaFlota2019[[#This Row],[Puerto]],'DATOS TABLA FLOTA'!$H$1:$H$21,'DATOS TABLA FLOTA'!$I$1:$I$21)</f>
        <v>Ushuaia</v>
      </c>
      <c r="G529" s="3">
        <f>_xlfn.XLOOKUP(capturaFlota2019[[#This Row],[Departamento]],'DATOS TABLA FLOTA'!$O$2:$O$21,'DATOS TABLA FLOTA'!$P$2:$P$21)</f>
        <v>94015</v>
      </c>
      <c r="H529" s="1">
        <v>-54808106</v>
      </c>
      <c r="I529" s="1">
        <f>_xlfn.XLOOKUP(capturaFlota2019[[#This Row],[Latitud]],'DATOS TABLA FLOTA'!$Q$2:$Q$21,'DATOS TABLA FLOTA'!$R$2:$R$21)</f>
        <v>-68304301</v>
      </c>
      <c r="J529" s="2" t="s">
        <v>3104</v>
      </c>
      <c r="K529" t="str">
        <f>VLOOKUP(capturaFlota2019[[#This Row],[Especie]],'DATOS TABLA FLOTA'!$K$1:$M$113,2,FALSE)</f>
        <v>Peces</v>
      </c>
      <c r="L529" t="str">
        <f>_xlfn.XLOOKUP(capturaFlota2019[[#This Row],[Especie]],'DATOS TABLA FLOTA'!$K$1:$K$113,'DATOS TABLA FLOTA'!$M$1:$M$113)</f>
        <v>otras especies</v>
      </c>
      <c r="M529" s="3">
        <v>168</v>
      </c>
      <c r="N529" s="4">
        <f>VLOOKUP(capturaFlota2019[[#This Row],[Especie]],'DATOS TABLA FLOTA'!$A$1:$B$80,2,FALSE)</f>
        <v>2800</v>
      </c>
      <c r="O529" s="4">
        <f>VLOOKUP(capturaFlota2019[[#This Row],[Especie]],'DATOS TABLA FLOTA'!$A$1:$C$80,3,FALSE)</f>
        <v>44800</v>
      </c>
      <c r="Q529"/>
    </row>
    <row r="530" spans="1:17" x14ac:dyDescent="0.35">
      <c r="A530" s="5">
        <v>43678</v>
      </c>
      <c r="B530" s="2" t="s">
        <v>3041</v>
      </c>
      <c r="C530" s="2" t="s">
        <v>3143</v>
      </c>
      <c r="D530" s="2" t="s">
        <v>3043</v>
      </c>
      <c r="E5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0" t="str">
        <f>_xlfn.XLOOKUP(capturaFlota2019[[#This Row],[Puerto]],'DATOS TABLA FLOTA'!$H$1:$H$21,'DATOS TABLA FLOTA'!$I$1:$I$21)</f>
        <v>Castelli</v>
      </c>
      <c r="G530" s="3">
        <f>_xlfn.XLOOKUP(capturaFlota2019[[#This Row],[Departamento]],'DATOS TABLA FLOTA'!$O$2:$O$21,'DATOS TABLA FLOTA'!$P$2:$P$21)</f>
        <v>6168</v>
      </c>
      <c r="H530" s="1">
        <v>-35745949</v>
      </c>
      <c r="I530" s="1">
        <f>_xlfn.XLOOKUP(capturaFlota2019[[#This Row],[Latitud]],'DATOS TABLA FLOTA'!$Q$2:$Q$21,'DATOS TABLA FLOTA'!$R$2:$R$21)</f>
        <v>-57380561</v>
      </c>
      <c r="J530" s="2" t="s">
        <v>3090</v>
      </c>
      <c r="K530" t="str">
        <f>VLOOKUP(capturaFlota2019[[#This Row],[Especie]],'DATOS TABLA FLOTA'!$K$1:$M$113,2,FALSE)</f>
        <v>Peces</v>
      </c>
      <c r="L530" t="str">
        <f>_xlfn.XLOOKUP(capturaFlota2019[[#This Row],[Especie]],'DATOS TABLA FLOTA'!$K$1:$K$113,'DATOS TABLA FLOTA'!$M$1:$M$113)</f>
        <v>otras especies</v>
      </c>
      <c r="M530" s="3">
        <v>168</v>
      </c>
      <c r="N530" s="4">
        <f>VLOOKUP(capturaFlota2019[[#This Row],[Especie]],'DATOS TABLA FLOTA'!$A$1:$B$80,2,FALSE)</f>
        <v>2200</v>
      </c>
      <c r="O530" s="4">
        <f>VLOOKUP(capturaFlota2019[[#This Row],[Especie]],'DATOS TABLA FLOTA'!$A$1:$C$80,3,FALSE)</f>
        <v>35200</v>
      </c>
      <c r="Q530"/>
    </row>
    <row r="531" spans="1:17" x14ac:dyDescent="0.35">
      <c r="A531" s="5">
        <v>43525</v>
      </c>
      <c r="B531" s="2" t="s">
        <v>3059</v>
      </c>
      <c r="C531" s="2" t="s">
        <v>3068</v>
      </c>
      <c r="D531" s="2" t="s">
        <v>3043</v>
      </c>
      <c r="E5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1" t="str">
        <f>_xlfn.XLOOKUP(capturaFlota2019[[#This Row],[Puerto]],'DATOS TABLA FLOTA'!$H$1:$H$21,'DATOS TABLA FLOTA'!$I$1:$I$21)</f>
        <v>General Pueyrredon</v>
      </c>
      <c r="G531" s="3">
        <f>_xlfn.XLOOKUP(capturaFlota2019[[#This Row],[Departamento]],'DATOS TABLA FLOTA'!$O$2:$O$21,'DATOS TABLA FLOTA'!$P$2:$P$21)</f>
        <v>6357</v>
      </c>
      <c r="H531" s="1">
        <v>-3804915</v>
      </c>
      <c r="I531" s="1">
        <f>_xlfn.XLOOKUP(capturaFlota2019[[#This Row],[Latitud]],'DATOS TABLA FLOTA'!$Q$2:$Q$21,'DATOS TABLA FLOTA'!$R$2:$R$21)</f>
        <v>-57536848</v>
      </c>
      <c r="J531" s="2" t="s">
        <v>3098</v>
      </c>
      <c r="K531" t="str">
        <f>VLOOKUP(capturaFlota2019[[#This Row],[Especie]],'DATOS TABLA FLOTA'!$K$1:$M$113,2,FALSE)</f>
        <v>Peces</v>
      </c>
      <c r="L531" t="str">
        <f>_xlfn.XLOOKUP(capturaFlota2019[[#This Row],[Especie]],'DATOS TABLA FLOTA'!$K$1:$K$113,'DATOS TABLA FLOTA'!$M$1:$M$113)</f>
        <v>otras especies</v>
      </c>
      <c r="M531" s="3">
        <v>170</v>
      </c>
      <c r="N531" s="4">
        <f>VLOOKUP(capturaFlota2019[[#This Row],[Especie]],'DATOS TABLA FLOTA'!$A$1:$B$80,2,FALSE)</f>
        <v>4500</v>
      </c>
      <c r="O531" s="4">
        <f>VLOOKUP(capturaFlota2019[[#This Row],[Especie]],'DATOS TABLA FLOTA'!$A$1:$C$80,3,FALSE)</f>
        <v>72000</v>
      </c>
      <c r="Q531"/>
    </row>
    <row r="532" spans="1:17" x14ac:dyDescent="0.35">
      <c r="A532" s="5">
        <v>43586</v>
      </c>
      <c r="B532" s="2" t="s">
        <v>3041</v>
      </c>
      <c r="C532" s="2" t="s">
        <v>3127</v>
      </c>
      <c r="D532" s="2" t="s">
        <v>3124</v>
      </c>
      <c r="E5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32" t="str">
        <f>_xlfn.XLOOKUP(capturaFlota2019[[#This Row],[Puerto]],'DATOS TABLA FLOTA'!$H$1:$H$21,'DATOS TABLA FLOTA'!$I$1:$I$21)</f>
        <v>San Antonio</v>
      </c>
      <c r="G532" s="3">
        <f>_xlfn.XLOOKUP(capturaFlota2019[[#This Row],[Departamento]],'DATOS TABLA FLOTA'!$O$2:$O$21,'DATOS TABLA FLOTA'!$P$2:$P$21)</f>
        <v>62077</v>
      </c>
      <c r="H532" s="1">
        <v>-40725698</v>
      </c>
      <c r="I532" s="1">
        <f>_xlfn.XLOOKUP(capturaFlota2019[[#This Row],[Latitud]],'DATOS TABLA FLOTA'!$Q$2:$Q$21,'DATOS TABLA FLOTA'!$R$2:$R$21)</f>
        <v>-64934194</v>
      </c>
      <c r="J532" s="2" t="s">
        <v>3101</v>
      </c>
      <c r="K532" t="str">
        <f>VLOOKUP(capturaFlota2019[[#This Row],[Especie]],'DATOS TABLA FLOTA'!$K$1:$M$113,2,FALSE)</f>
        <v>Crustáceos</v>
      </c>
      <c r="L532" t="str">
        <f>_xlfn.XLOOKUP(capturaFlota2019[[#This Row],[Especie]],'DATOS TABLA FLOTA'!$K$1:$K$113,'DATOS TABLA FLOTA'!$M$1:$M$113)</f>
        <v>Langostino</v>
      </c>
      <c r="M532" s="3">
        <v>170</v>
      </c>
      <c r="N532" s="4">
        <f>VLOOKUP(capturaFlota2019[[#This Row],[Especie]],'DATOS TABLA FLOTA'!$A$1:$B$80,2,FALSE)</f>
        <v>3000</v>
      </c>
      <c r="O532" s="4">
        <f>VLOOKUP(capturaFlota2019[[#This Row],[Especie]],'DATOS TABLA FLOTA'!$A$1:$C$80,3,FALSE)</f>
        <v>48000</v>
      </c>
      <c r="Q532"/>
    </row>
    <row r="533" spans="1:17" x14ac:dyDescent="0.35">
      <c r="A533" s="5">
        <v>43647</v>
      </c>
      <c r="B533" s="2" t="s">
        <v>3041</v>
      </c>
      <c r="C533" s="2" t="s">
        <v>3111</v>
      </c>
      <c r="D533" s="2" t="s">
        <v>3043</v>
      </c>
      <c r="E5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3" t="str">
        <f>_xlfn.XLOOKUP(capturaFlota2019[[#This Row],[Puerto]],'DATOS TABLA FLOTA'!$H$1:$H$21,'DATOS TABLA FLOTA'!$I$1:$I$21)</f>
        <v>sin especificar</v>
      </c>
      <c r="G533" s="3">
        <f>_xlfn.XLOOKUP(capturaFlota2019[[#This Row],[Departamento]],'DATOS TABLA FLOTA'!$O$2:$O$21,'DATOS TABLA FLOTA'!$P$2:$P$21)</f>
        <v>6999</v>
      </c>
      <c r="I533" s="1">
        <f>_xlfn.XLOOKUP(capturaFlota2019[[#This Row],[Latitud]],'DATOS TABLA FLOTA'!$Q$2:$Q$21,'DATOS TABLA FLOTA'!$R$2:$R$21)</f>
        <v>0</v>
      </c>
      <c r="J533" s="2" t="s">
        <v>3060</v>
      </c>
      <c r="K533" t="str">
        <f>VLOOKUP(capturaFlota2019[[#This Row],[Especie]],'DATOS TABLA FLOTA'!$K$1:$M$113,2,FALSE)</f>
        <v>Peces</v>
      </c>
      <c r="L533" t="str">
        <f>_xlfn.XLOOKUP(capturaFlota2019[[#This Row],[Especie]],'DATOS TABLA FLOTA'!$K$1:$K$113,'DATOS TABLA FLOTA'!$M$1:$M$113)</f>
        <v>otras especies</v>
      </c>
      <c r="M533" s="3">
        <v>170</v>
      </c>
      <c r="N533" s="4">
        <f>VLOOKUP(capturaFlota2019[[#This Row],[Especie]],'DATOS TABLA FLOTA'!$A$1:$B$80,2,FALSE)</f>
        <v>2910</v>
      </c>
      <c r="O533" s="4">
        <f>VLOOKUP(capturaFlota2019[[#This Row],[Especie]],'DATOS TABLA FLOTA'!$A$1:$C$80,3,FALSE)</f>
        <v>46560</v>
      </c>
      <c r="Q533"/>
    </row>
    <row r="534" spans="1:17" x14ac:dyDescent="0.35">
      <c r="A534" s="5">
        <v>43709</v>
      </c>
      <c r="B534" s="2" t="s">
        <v>3059</v>
      </c>
      <c r="C534" s="2" t="s">
        <v>3068</v>
      </c>
      <c r="D534" s="2" t="s">
        <v>3043</v>
      </c>
      <c r="E5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4" t="str">
        <f>_xlfn.XLOOKUP(capturaFlota2019[[#This Row],[Puerto]],'DATOS TABLA FLOTA'!$H$1:$H$21,'DATOS TABLA FLOTA'!$I$1:$I$21)</f>
        <v>General Pueyrredon</v>
      </c>
      <c r="G534" s="3">
        <f>_xlfn.XLOOKUP(capturaFlota2019[[#This Row],[Departamento]],'DATOS TABLA FLOTA'!$O$2:$O$21,'DATOS TABLA FLOTA'!$P$2:$P$21)</f>
        <v>6357</v>
      </c>
      <c r="H534" s="1">
        <v>-3804915</v>
      </c>
      <c r="I534" s="1">
        <f>_xlfn.XLOOKUP(capturaFlota2019[[#This Row],[Latitud]],'DATOS TABLA FLOTA'!$Q$2:$Q$21,'DATOS TABLA FLOTA'!$R$2:$R$21)</f>
        <v>-57536848</v>
      </c>
      <c r="J534" s="2" t="s">
        <v>3082</v>
      </c>
      <c r="K534" t="str">
        <f>VLOOKUP(capturaFlota2019[[#This Row],[Especie]],'DATOS TABLA FLOTA'!$K$1:$M$113,2,FALSE)</f>
        <v>Peces</v>
      </c>
      <c r="L534" t="str">
        <f>_xlfn.XLOOKUP(capturaFlota2019[[#This Row],[Especie]],'DATOS TABLA FLOTA'!$K$1:$K$113,'DATOS TABLA FLOTA'!$M$1:$M$113)</f>
        <v>otras especies</v>
      </c>
      <c r="M534" s="3">
        <v>170</v>
      </c>
      <c r="N534" s="4">
        <f>VLOOKUP(capturaFlota2019[[#This Row],[Especie]],'DATOS TABLA FLOTA'!$A$1:$B$80,2,FALSE)</f>
        <v>2100</v>
      </c>
      <c r="O534" s="4">
        <f>VLOOKUP(capturaFlota2019[[#This Row],[Especie]],'DATOS TABLA FLOTA'!$A$1:$C$80,3,FALSE)</f>
        <v>33600</v>
      </c>
      <c r="Q534"/>
    </row>
    <row r="535" spans="1:17" x14ac:dyDescent="0.35">
      <c r="A535" s="5">
        <v>43770</v>
      </c>
      <c r="B535" s="2" t="s">
        <v>3053</v>
      </c>
      <c r="C535" s="2" t="s">
        <v>3068</v>
      </c>
      <c r="D535" s="2" t="s">
        <v>3043</v>
      </c>
      <c r="E5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5" t="str">
        <f>_xlfn.XLOOKUP(capturaFlota2019[[#This Row],[Puerto]],'DATOS TABLA FLOTA'!$H$1:$H$21,'DATOS TABLA FLOTA'!$I$1:$I$21)</f>
        <v>General Pueyrredon</v>
      </c>
      <c r="G535" s="3">
        <f>_xlfn.XLOOKUP(capturaFlota2019[[#This Row],[Departamento]],'DATOS TABLA FLOTA'!$O$2:$O$21,'DATOS TABLA FLOTA'!$P$2:$P$21)</f>
        <v>6357</v>
      </c>
      <c r="H535" s="1">
        <v>-3804915</v>
      </c>
      <c r="I535" s="1">
        <f>_xlfn.XLOOKUP(capturaFlota2019[[#This Row],[Latitud]],'DATOS TABLA FLOTA'!$Q$2:$Q$21,'DATOS TABLA FLOTA'!$R$2:$R$21)</f>
        <v>-57536848</v>
      </c>
      <c r="J535" s="2" t="s">
        <v>3087</v>
      </c>
      <c r="K535" t="str">
        <f>VLOOKUP(capturaFlota2019[[#This Row],[Especie]],'DATOS TABLA FLOTA'!$K$1:$M$113,2,FALSE)</f>
        <v>Peces</v>
      </c>
      <c r="L535" t="str">
        <f>_xlfn.XLOOKUP(capturaFlota2019[[#This Row],[Especie]],'DATOS TABLA FLOTA'!$K$1:$K$113,'DATOS TABLA FLOTA'!$M$1:$M$113)</f>
        <v>otras especies</v>
      </c>
      <c r="M535" s="3">
        <v>170</v>
      </c>
      <c r="N535" s="4">
        <f>VLOOKUP(capturaFlota2019[[#This Row],[Especie]],'DATOS TABLA FLOTA'!$A$1:$B$80,2,FALSE)</f>
        <v>2500</v>
      </c>
      <c r="O535" s="4">
        <f>VLOOKUP(capturaFlota2019[[#This Row],[Especie]],'DATOS TABLA FLOTA'!$A$1:$C$80,3,FALSE)</f>
        <v>40000</v>
      </c>
      <c r="Q535"/>
    </row>
    <row r="536" spans="1:17" x14ac:dyDescent="0.35">
      <c r="A536" s="5">
        <v>43466</v>
      </c>
      <c r="B536" s="2" t="s">
        <v>3053</v>
      </c>
      <c r="C536" s="2" t="s">
        <v>3068</v>
      </c>
      <c r="D536" s="2" t="s">
        <v>3043</v>
      </c>
      <c r="E5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6" t="str">
        <f>_xlfn.XLOOKUP(capturaFlota2019[[#This Row],[Puerto]],'DATOS TABLA FLOTA'!$H$1:$H$21,'DATOS TABLA FLOTA'!$I$1:$I$21)</f>
        <v>General Pueyrredon</v>
      </c>
      <c r="G536" s="3">
        <f>_xlfn.XLOOKUP(capturaFlota2019[[#This Row],[Departamento]],'DATOS TABLA FLOTA'!$O$2:$O$21,'DATOS TABLA FLOTA'!$P$2:$P$21)</f>
        <v>6357</v>
      </c>
      <c r="H536" s="1">
        <v>-3804915</v>
      </c>
      <c r="I536" s="1">
        <f>_xlfn.XLOOKUP(capturaFlota2019[[#This Row],[Latitud]],'DATOS TABLA FLOTA'!$Q$2:$Q$21,'DATOS TABLA FLOTA'!$R$2:$R$21)</f>
        <v>-57536848</v>
      </c>
      <c r="J536" s="2" t="s">
        <v>3079</v>
      </c>
      <c r="K536" t="str">
        <f>VLOOKUP(capturaFlota2019[[#This Row],[Especie]],'DATOS TABLA FLOTA'!$K$1:$M$113,2,FALSE)</f>
        <v>Peces</v>
      </c>
      <c r="L536" t="str">
        <f>_xlfn.XLOOKUP(capturaFlota2019[[#This Row],[Especie]],'DATOS TABLA FLOTA'!$K$1:$K$113,'DATOS TABLA FLOTA'!$M$1:$M$113)</f>
        <v>otras especies</v>
      </c>
      <c r="M536" s="3">
        <v>171</v>
      </c>
      <c r="N536" s="4">
        <f>VLOOKUP(capturaFlota2019[[#This Row],[Especie]],'DATOS TABLA FLOTA'!$A$1:$B$80,2,FALSE)</f>
        <v>2100</v>
      </c>
      <c r="O536" s="4">
        <f>VLOOKUP(capturaFlota2019[[#This Row],[Especie]],'DATOS TABLA FLOTA'!$A$1:$C$80,3,FALSE)</f>
        <v>33600</v>
      </c>
      <c r="Q536"/>
    </row>
    <row r="537" spans="1:17" x14ac:dyDescent="0.35">
      <c r="A537" s="5">
        <v>43647</v>
      </c>
      <c r="B537" s="2" t="s">
        <v>3059</v>
      </c>
      <c r="C537" s="2" t="s">
        <v>3068</v>
      </c>
      <c r="D537" s="2" t="s">
        <v>3043</v>
      </c>
      <c r="E5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7" t="str">
        <f>_xlfn.XLOOKUP(capturaFlota2019[[#This Row],[Puerto]],'DATOS TABLA FLOTA'!$H$1:$H$21,'DATOS TABLA FLOTA'!$I$1:$I$21)</f>
        <v>General Pueyrredon</v>
      </c>
      <c r="G537" s="3">
        <f>_xlfn.XLOOKUP(capturaFlota2019[[#This Row],[Departamento]],'DATOS TABLA FLOTA'!$O$2:$O$21,'DATOS TABLA FLOTA'!$P$2:$P$21)</f>
        <v>6357</v>
      </c>
      <c r="H537" s="1">
        <v>-3804915</v>
      </c>
      <c r="I537" s="1">
        <f>_xlfn.XLOOKUP(capturaFlota2019[[#This Row],[Latitud]],'DATOS TABLA FLOTA'!$Q$2:$Q$21,'DATOS TABLA FLOTA'!$R$2:$R$21)</f>
        <v>-57536848</v>
      </c>
      <c r="J537" s="2" t="s">
        <v>3057</v>
      </c>
      <c r="K537" t="str">
        <f>VLOOKUP(capturaFlota2019[[#This Row],[Especie]],'DATOS TABLA FLOTA'!$K$1:$M$113,2,FALSE)</f>
        <v>Peces</v>
      </c>
      <c r="L537" t="str">
        <f>_xlfn.XLOOKUP(capturaFlota2019[[#This Row],[Especie]],'DATOS TABLA FLOTA'!$K$1:$K$113,'DATOS TABLA FLOTA'!$M$1:$M$113)</f>
        <v>Rayas (sin V. Cost)</v>
      </c>
      <c r="M537" s="3">
        <v>173</v>
      </c>
      <c r="N537" s="4">
        <f>VLOOKUP(capturaFlota2019[[#This Row],[Especie]],'DATOS TABLA FLOTA'!$A$1:$B$80,2,FALSE)</f>
        <v>3900</v>
      </c>
      <c r="O537" s="4">
        <f>VLOOKUP(capturaFlota2019[[#This Row],[Especie]],'DATOS TABLA FLOTA'!$A$1:$C$80,3,FALSE)</f>
        <v>62400</v>
      </c>
      <c r="Q537"/>
    </row>
    <row r="538" spans="1:17" x14ac:dyDescent="0.35">
      <c r="A538" s="5">
        <v>43466</v>
      </c>
      <c r="B538" s="2" t="s">
        <v>3059</v>
      </c>
      <c r="C538" s="2" t="s">
        <v>3068</v>
      </c>
      <c r="D538" s="2" t="s">
        <v>3043</v>
      </c>
      <c r="E5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38" t="str">
        <f>_xlfn.XLOOKUP(capturaFlota2019[[#This Row],[Puerto]],'DATOS TABLA FLOTA'!$H$1:$H$21,'DATOS TABLA FLOTA'!$I$1:$I$21)</f>
        <v>General Pueyrredon</v>
      </c>
      <c r="G538" s="3">
        <f>_xlfn.XLOOKUP(capturaFlota2019[[#This Row],[Departamento]],'DATOS TABLA FLOTA'!$O$2:$O$21,'DATOS TABLA FLOTA'!$P$2:$P$21)</f>
        <v>6357</v>
      </c>
      <c r="H538" s="1">
        <v>-3804915</v>
      </c>
      <c r="I538" s="1">
        <f>_xlfn.XLOOKUP(capturaFlota2019[[#This Row],[Latitud]],'DATOS TABLA FLOTA'!$Q$2:$Q$21,'DATOS TABLA FLOTA'!$R$2:$R$21)</f>
        <v>-57536848</v>
      </c>
      <c r="J538" s="2" t="s">
        <v>3097</v>
      </c>
      <c r="K538" t="str">
        <f>VLOOKUP(capturaFlota2019[[#This Row],[Especie]],'DATOS TABLA FLOTA'!$K$1:$M$113,2,FALSE)</f>
        <v>Peces</v>
      </c>
      <c r="L538" t="str">
        <f>_xlfn.XLOOKUP(capturaFlota2019[[#This Row],[Especie]],'DATOS TABLA FLOTA'!$K$1:$K$113,'DATOS TABLA FLOTA'!$M$1:$M$113)</f>
        <v>otras especies</v>
      </c>
      <c r="M538" s="3">
        <v>175</v>
      </c>
      <c r="N538" s="4">
        <f>VLOOKUP(capturaFlota2019[[#This Row],[Especie]],'DATOS TABLA FLOTA'!$A$1:$B$80,2,FALSE)</f>
        <v>3980</v>
      </c>
      <c r="O538" s="4">
        <f>VLOOKUP(capturaFlota2019[[#This Row],[Especie]],'DATOS TABLA FLOTA'!$A$1:$C$80,3,FALSE)</f>
        <v>63680</v>
      </c>
      <c r="Q538"/>
    </row>
    <row r="539" spans="1:17" x14ac:dyDescent="0.35">
      <c r="A539" s="5">
        <v>43525</v>
      </c>
      <c r="B539" s="2" t="s">
        <v>3147</v>
      </c>
      <c r="C539" s="2" t="s">
        <v>3117</v>
      </c>
      <c r="D539" s="2" t="s">
        <v>3062</v>
      </c>
      <c r="E5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39" t="str">
        <f>_xlfn.XLOOKUP(capturaFlota2019[[#This Row],[Puerto]],'DATOS TABLA FLOTA'!$H$1:$H$21,'DATOS TABLA FLOTA'!$I$1:$I$21)</f>
        <v>Biedma</v>
      </c>
      <c r="G539" s="3">
        <f>_xlfn.XLOOKUP(capturaFlota2019[[#This Row],[Departamento]],'DATOS TABLA FLOTA'!$O$2:$O$21,'DATOS TABLA FLOTA'!$P$2:$P$21)</f>
        <v>26007</v>
      </c>
      <c r="H539" s="1">
        <v>-42723398</v>
      </c>
      <c r="I539" s="1">
        <f>_xlfn.XLOOKUP(capturaFlota2019[[#This Row],[Latitud]],'DATOS TABLA FLOTA'!$Q$2:$Q$21,'DATOS TABLA FLOTA'!$R$2:$R$21)</f>
        <v>-6503362</v>
      </c>
      <c r="J539" s="2" t="s">
        <v>3114</v>
      </c>
      <c r="K539" t="str">
        <f>VLOOKUP(capturaFlota2019[[#This Row],[Especie]],'DATOS TABLA FLOTA'!$K$1:$M$113,2,FALSE)</f>
        <v>Peces</v>
      </c>
      <c r="L539" t="str">
        <f>_xlfn.XLOOKUP(capturaFlota2019[[#This Row],[Especie]],'DATOS TABLA FLOTA'!$K$1:$K$113,'DATOS TABLA FLOTA'!$M$1:$M$113)</f>
        <v>otras especies</v>
      </c>
      <c r="M539" s="3">
        <v>175</v>
      </c>
      <c r="N539" s="4">
        <f>VLOOKUP(capturaFlota2019[[#This Row],[Especie]],'DATOS TABLA FLOTA'!$A$1:$B$80,2,FALSE)</f>
        <v>1500</v>
      </c>
      <c r="O539" s="4">
        <f>VLOOKUP(capturaFlota2019[[#This Row],[Especie]],'DATOS TABLA FLOTA'!$A$1:$C$80,3,FALSE)</f>
        <v>24000</v>
      </c>
      <c r="Q539"/>
    </row>
    <row r="540" spans="1:17" x14ac:dyDescent="0.35">
      <c r="A540" s="5">
        <v>43556</v>
      </c>
      <c r="B540" s="2" t="s">
        <v>3116</v>
      </c>
      <c r="C540" s="2" t="s">
        <v>3117</v>
      </c>
      <c r="D540" s="2" t="s">
        <v>3062</v>
      </c>
      <c r="E5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40" t="str">
        <f>_xlfn.XLOOKUP(capturaFlota2019[[#This Row],[Puerto]],'DATOS TABLA FLOTA'!$H$1:$H$21,'DATOS TABLA FLOTA'!$I$1:$I$21)</f>
        <v>Biedma</v>
      </c>
      <c r="G540" s="3">
        <f>_xlfn.XLOOKUP(capturaFlota2019[[#This Row],[Departamento]],'DATOS TABLA FLOTA'!$O$2:$O$21,'DATOS TABLA FLOTA'!$P$2:$P$21)</f>
        <v>26007</v>
      </c>
      <c r="H540" s="1">
        <v>-42723398</v>
      </c>
      <c r="I540" s="1">
        <f>_xlfn.XLOOKUP(capturaFlota2019[[#This Row],[Latitud]],'DATOS TABLA FLOTA'!$Q$2:$Q$21,'DATOS TABLA FLOTA'!$R$2:$R$21)</f>
        <v>-6503362</v>
      </c>
      <c r="J540" s="2" t="s">
        <v>3064</v>
      </c>
      <c r="K540" t="str">
        <f>VLOOKUP(capturaFlota2019[[#This Row],[Especie]],'DATOS TABLA FLOTA'!$K$1:$M$113,2,FALSE)</f>
        <v>Crustáceos</v>
      </c>
      <c r="L540" t="str">
        <f>_xlfn.XLOOKUP(capturaFlota2019[[#This Row],[Especie]],'DATOS TABLA FLOTA'!$K$1:$K$113,'DATOS TABLA FLOTA'!$M$1:$M$113)</f>
        <v>Centolla</v>
      </c>
      <c r="M540" s="3">
        <v>175</v>
      </c>
      <c r="N540" s="4">
        <f>VLOOKUP(capturaFlota2019[[#This Row],[Especie]],'DATOS TABLA FLOTA'!$A$1:$B$80,2,FALSE)</f>
        <v>2890</v>
      </c>
      <c r="O540" s="4">
        <f>VLOOKUP(capturaFlota2019[[#This Row],[Especie]],'DATOS TABLA FLOTA'!$A$1:$C$80,3,FALSE)</f>
        <v>46240</v>
      </c>
      <c r="Q540"/>
    </row>
    <row r="541" spans="1:17" x14ac:dyDescent="0.35">
      <c r="A541" s="5">
        <v>43586</v>
      </c>
      <c r="B541" s="2" t="s">
        <v>3053</v>
      </c>
      <c r="C541" s="2" t="s">
        <v>3068</v>
      </c>
      <c r="D541" s="2" t="s">
        <v>3043</v>
      </c>
      <c r="E5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1" t="str">
        <f>_xlfn.XLOOKUP(capturaFlota2019[[#This Row],[Puerto]],'DATOS TABLA FLOTA'!$H$1:$H$21,'DATOS TABLA FLOTA'!$I$1:$I$21)</f>
        <v>General Pueyrredon</v>
      </c>
      <c r="G541" s="3">
        <f>_xlfn.XLOOKUP(capturaFlota2019[[#This Row],[Departamento]],'DATOS TABLA FLOTA'!$O$2:$O$21,'DATOS TABLA FLOTA'!$P$2:$P$21)</f>
        <v>6357</v>
      </c>
      <c r="H541" s="1">
        <v>-3804915</v>
      </c>
      <c r="I541" s="1">
        <f>_xlfn.XLOOKUP(capturaFlota2019[[#This Row],[Latitud]],'DATOS TABLA FLOTA'!$Q$2:$Q$21,'DATOS TABLA FLOTA'!$R$2:$R$21)</f>
        <v>-57536848</v>
      </c>
      <c r="J541" s="2" t="s">
        <v>3095</v>
      </c>
      <c r="K541" t="str">
        <f>VLOOKUP(capturaFlota2019[[#This Row],[Especie]],'DATOS TABLA FLOTA'!$K$1:$M$113,2,FALSE)</f>
        <v>Peces</v>
      </c>
      <c r="L541" t="str">
        <f>_xlfn.XLOOKUP(capturaFlota2019[[#This Row],[Especie]],'DATOS TABLA FLOTA'!$K$1:$K$113,'DATOS TABLA FLOTA'!$M$1:$M$113)</f>
        <v>otras especies</v>
      </c>
      <c r="M541" s="3">
        <v>175</v>
      </c>
      <c r="N541" s="4">
        <f>VLOOKUP(capturaFlota2019[[#This Row],[Especie]],'DATOS TABLA FLOTA'!$A$1:$B$80,2,FALSE)</f>
        <v>1980</v>
      </c>
      <c r="O541" s="4">
        <f>VLOOKUP(capturaFlota2019[[#This Row],[Especie]],'DATOS TABLA FLOTA'!$A$1:$C$80,3,FALSE)</f>
        <v>31680</v>
      </c>
      <c r="Q541"/>
    </row>
    <row r="542" spans="1:17" x14ac:dyDescent="0.35">
      <c r="A542" s="5">
        <v>43586</v>
      </c>
      <c r="B542" s="2" t="s">
        <v>3041</v>
      </c>
      <c r="C542" s="2" t="s">
        <v>3111</v>
      </c>
      <c r="D542" s="2" t="s">
        <v>3043</v>
      </c>
      <c r="E5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2" t="str">
        <f>_xlfn.XLOOKUP(capturaFlota2019[[#This Row],[Puerto]],'DATOS TABLA FLOTA'!$H$1:$H$21,'DATOS TABLA FLOTA'!$I$1:$I$21)</f>
        <v>sin especificar</v>
      </c>
      <c r="G542" s="3">
        <f>_xlfn.XLOOKUP(capturaFlota2019[[#This Row],[Departamento]],'DATOS TABLA FLOTA'!$O$2:$O$21,'DATOS TABLA FLOTA'!$P$2:$P$21)</f>
        <v>6999</v>
      </c>
      <c r="I542" s="1">
        <f>_xlfn.XLOOKUP(capturaFlota2019[[#This Row],[Latitud]],'DATOS TABLA FLOTA'!$Q$2:$Q$21,'DATOS TABLA FLOTA'!$R$2:$R$21)</f>
        <v>0</v>
      </c>
      <c r="J542" s="2" t="s">
        <v>3045</v>
      </c>
      <c r="K542" t="str">
        <f>VLOOKUP(capturaFlota2019[[#This Row],[Especie]],'DATOS TABLA FLOTA'!$K$1:$M$113,2,FALSE)</f>
        <v>Crustáceos</v>
      </c>
      <c r="L542" t="str">
        <f>_xlfn.XLOOKUP(capturaFlota2019[[#This Row],[Especie]],'DATOS TABLA FLOTA'!$K$1:$K$113,'DATOS TABLA FLOTA'!$M$1:$M$113)</f>
        <v>otras especies</v>
      </c>
      <c r="M542" s="3">
        <v>175</v>
      </c>
      <c r="N542" s="4">
        <f>VLOOKUP(capturaFlota2019[[#This Row],[Especie]],'DATOS TABLA FLOTA'!$A$1:$B$80,2,FALSE)</f>
        <v>3000</v>
      </c>
      <c r="O542" s="4">
        <f>VLOOKUP(capturaFlota2019[[#This Row],[Especie]],'DATOS TABLA FLOTA'!$A$1:$C$80,3,FALSE)</f>
        <v>48000</v>
      </c>
      <c r="Q542"/>
    </row>
    <row r="543" spans="1:17" x14ac:dyDescent="0.35">
      <c r="A543" s="5">
        <v>43586</v>
      </c>
      <c r="B543" s="2" t="s">
        <v>3147</v>
      </c>
      <c r="C543" s="2" t="s">
        <v>3117</v>
      </c>
      <c r="D543" s="2" t="s">
        <v>3062</v>
      </c>
      <c r="E5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43" t="str">
        <f>_xlfn.XLOOKUP(capturaFlota2019[[#This Row],[Puerto]],'DATOS TABLA FLOTA'!$H$1:$H$21,'DATOS TABLA FLOTA'!$I$1:$I$21)</f>
        <v>Biedma</v>
      </c>
      <c r="G543" s="3">
        <f>_xlfn.XLOOKUP(capturaFlota2019[[#This Row],[Departamento]],'DATOS TABLA FLOTA'!$O$2:$O$21,'DATOS TABLA FLOTA'!$P$2:$P$21)</f>
        <v>26007</v>
      </c>
      <c r="H543" s="1">
        <v>-42723398</v>
      </c>
      <c r="I543" s="1">
        <f>_xlfn.XLOOKUP(capturaFlota2019[[#This Row],[Latitud]],'DATOS TABLA FLOTA'!$Q$2:$Q$21,'DATOS TABLA FLOTA'!$R$2:$R$21)</f>
        <v>-6503362</v>
      </c>
      <c r="J543" s="2" t="s">
        <v>3101</v>
      </c>
      <c r="K543" t="str">
        <f>VLOOKUP(capturaFlota2019[[#This Row],[Especie]],'DATOS TABLA FLOTA'!$K$1:$M$113,2,FALSE)</f>
        <v>Crustáceos</v>
      </c>
      <c r="L543" t="str">
        <f>_xlfn.XLOOKUP(capturaFlota2019[[#This Row],[Especie]],'DATOS TABLA FLOTA'!$K$1:$K$113,'DATOS TABLA FLOTA'!$M$1:$M$113)</f>
        <v>Langostino</v>
      </c>
      <c r="M543" s="3">
        <v>175</v>
      </c>
      <c r="N543" s="4">
        <f>VLOOKUP(capturaFlota2019[[#This Row],[Especie]],'DATOS TABLA FLOTA'!$A$1:$B$80,2,FALSE)</f>
        <v>3000</v>
      </c>
      <c r="O543" s="4">
        <f>VLOOKUP(capturaFlota2019[[#This Row],[Especie]],'DATOS TABLA FLOTA'!$A$1:$C$80,3,FALSE)</f>
        <v>48000</v>
      </c>
      <c r="Q543"/>
    </row>
    <row r="544" spans="1:17" x14ac:dyDescent="0.35">
      <c r="A544" s="5">
        <v>43617</v>
      </c>
      <c r="B544" s="2" t="s">
        <v>3041</v>
      </c>
      <c r="C544" s="2" t="s">
        <v>3150</v>
      </c>
      <c r="D544" s="2" t="s">
        <v>3043</v>
      </c>
      <c r="E5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4" t="str">
        <f>_xlfn.XLOOKUP(capturaFlota2019[[#This Row],[Puerto]],'DATOS TABLA FLOTA'!$H$1:$H$21,'DATOS TABLA FLOTA'!$I$1:$I$21)</f>
        <v>General Lavalle</v>
      </c>
      <c r="G544" s="3">
        <f>_xlfn.XLOOKUP(capturaFlota2019[[#This Row],[Departamento]],'DATOS TABLA FLOTA'!$O$2:$O$21,'DATOS TABLA FLOTA'!$P$2:$P$21)</f>
        <v>6336</v>
      </c>
      <c r="H544" s="1">
        <v>-36398453</v>
      </c>
      <c r="I544" s="1">
        <f>_xlfn.XLOOKUP(capturaFlota2019[[#This Row],[Latitud]],'DATOS TABLA FLOTA'!$Q$2:$Q$21,'DATOS TABLA FLOTA'!$R$2:$R$21)</f>
        <v>-56946467</v>
      </c>
      <c r="J544" s="2" t="s">
        <v>3160</v>
      </c>
      <c r="K544" t="str">
        <f>VLOOKUP(capturaFlota2019[[#This Row],[Especie]],'DATOS TABLA FLOTA'!$K$1:$M$113,2,FALSE)</f>
        <v>Peces</v>
      </c>
      <c r="L544" t="str">
        <f>_xlfn.XLOOKUP(capturaFlota2019[[#This Row],[Especie]],'DATOS TABLA FLOTA'!$K$1:$K$113,'DATOS TABLA FLOTA'!$M$1:$M$113)</f>
        <v>otras especies</v>
      </c>
      <c r="M544" s="3">
        <v>175</v>
      </c>
      <c r="N544" s="4">
        <f>VLOOKUP(capturaFlota2019[[#This Row],[Especie]],'DATOS TABLA FLOTA'!$A$1:$B$80,2,FALSE)</f>
        <v>2780</v>
      </c>
      <c r="O544" s="4">
        <f>VLOOKUP(capturaFlota2019[[#This Row],[Especie]],'DATOS TABLA FLOTA'!$A$1:$C$80,3,FALSE)</f>
        <v>44480</v>
      </c>
      <c r="Q544"/>
    </row>
    <row r="545" spans="1:17" x14ac:dyDescent="0.35">
      <c r="A545" s="5">
        <v>43617</v>
      </c>
      <c r="B545" s="2" t="s">
        <v>3059</v>
      </c>
      <c r="C545" s="2" t="s">
        <v>3068</v>
      </c>
      <c r="D545" s="2" t="s">
        <v>3043</v>
      </c>
      <c r="E5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5" t="str">
        <f>_xlfn.XLOOKUP(capturaFlota2019[[#This Row],[Puerto]],'DATOS TABLA FLOTA'!$H$1:$H$21,'DATOS TABLA FLOTA'!$I$1:$I$21)</f>
        <v>General Pueyrredon</v>
      </c>
      <c r="G545" s="3">
        <f>_xlfn.XLOOKUP(capturaFlota2019[[#This Row],[Departamento]],'DATOS TABLA FLOTA'!$O$2:$O$21,'DATOS TABLA FLOTA'!$P$2:$P$21)</f>
        <v>6357</v>
      </c>
      <c r="H545" s="1">
        <v>-3804915</v>
      </c>
      <c r="I545" s="1">
        <f>_xlfn.XLOOKUP(capturaFlota2019[[#This Row],[Latitud]],'DATOS TABLA FLOTA'!$Q$2:$Q$21,'DATOS TABLA FLOTA'!$R$2:$R$21)</f>
        <v>-57536848</v>
      </c>
      <c r="J545" s="2" t="s">
        <v>3065</v>
      </c>
      <c r="K545" t="str">
        <f>VLOOKUP(capturaFlota2019[[#This Row],[Especie]],'DATOS TABLA FLOTA'!$K$1:$M$113,2,FALSE)</f>
        <v>Peces</v>
      </c>
      <c r="L545" t="str">
        <f>_xlfn.XLOOKUP(capturaFlota2019[[#This Row],[Especie]],'DATOS TABLA FLOTA'!$K$1:$K$113,'DATOS TABLA FLOTA'!$M$1:$M$113)</f>
        <v>Abadejo</v>
      </c>
      <c r="M545" s="3">
        <v>175</v>
      </c>
      <c r="N545" s="4">
        <f>VLOOKUP(capturaFlota2019[[#This Row],[Especie]],'DATOS TABLA FLOTA'!$A$1:$B$80,2,FALSE)</f>
        <v>2000</v>
      </c>
      <c r="O545" s="4">
        <f>VLOOKUP(capturaFlota2019[[#This Row],[Especie]],'DATOS TABLA FLOTA'!$A$1:$C$80,3,FALSE)</f>
        <v>32000</v>
      </c>
      <c r="Q545"/>
    </row>
    <row r="546" spans="1:17" x14ac:dyDescent="0.35">
      <c r="A546" s="5">
        <v>43617</v>
      </c>
      <c r="B546" s="2" t="s">
        <v>3067</v>
      </c>
      <c r="C546" s="2" t="s">
        <v>3117</v>
      </c>
      <c r="D546" s="2" t="s">
        <v>3062</v>
      </c>
      <c r="E5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46" t="str">
        <f>_xlfn.XLOOKUP(capturaFlota2019[[#This Row],[Puerto]],'DATOS TABLA FLOTA'!$H$1:$H$21,'DATOS TABLA FLOTA'!$I$1:$I$21)</f>
        <v>Biedma</v>
      </c>
      <c r="G546" s="3">
        <f>_xlfn.XLOOKUP(capturaFlota2019[[#This Row],[Departamento]],'DATOS TABLA FLOTA'!$O$2:$O$21,'DATOS TABLA FLOTA'!$P$2:$P$21)</f>
        <v>26007</v>
      </c>
      <c r="H546" s="1">
        <v>-42723398</v>
      </c>
      <c r="I546" s="1">
        <f>_xlfn.XLOOKUP(capturaFlota2019[[#This Row],[Latitud]],'DATOS TABLA FLOTA'!$Q$2:$Q$21,'DATOS TABLA FLOTA'!$R$2:$R$21)</f>
        <v>-6503362</v>
      </c>
      <c r="J546" s="2" t="s">
        <v>3095</v>
      </c>
      <c r="K546" t="str">
        <f>VLOOKUP(capturaFlota2019[[#This Row],[Especie]],'DATOS TABLA FLOTA'!$K$1:$M$113,2,FALSE)</f>
        <v>Peces</v>
      </c>
      <c r="L546" t="str">
        <f>_xlfn.XLOOKUP(capturaFlota2019[[#This Row],[Especie]],'DATOS TABLA FLOTA'!$K$1:$K$113,'DATOS TABLA FLOTA'!$M$1:$M$113)</f>
        <v>otras especies</v>
      </c>
      <c r="M546" s="3">
        <v>175</v>
      </c>
      <c r="N546" s="4">
        <f>VLOOKUP(capturaFlota2019[[#This Row],[Especie]],'DATOS TABLA FLOTA'!$A$1:$B$80,2,FALSE)</f>
        <v>1980</v>
      </c>
      <c r="O546" s="4">
        <f>VLOOKUP(capturaFlota2019[[#This Row],[Especie]],'DATOS TABLA FLOTA'!$A$1:$C$80,3,FALSE)</f>
        <v>31680</v>
      </c>
      <c r="Q546"/>
    </row>
    <row r="547" spans="1:17" x14ac:dyDescent="0.35">
      <c r="A547" s="5">
        <v>43586</v>
      </c>
      <c r="B547" s="2" t="s">
        <v>3053</v>
      </c>
      <c r="C547" s="2" t="s">
        <v>3068</v>
      </c>
      <c r="D547" s="2" t="s">
        <v>3043</v>
      </c>
      <c r="E5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7" t="str">
        <f>_xlfn.XLOOKUP(capturaFlota2019[[#This Row],[Puerto]],'DATOS TABLA FLOTA'!$H$1:$H$21,'DATOS TABLA FLOTA'!$I$1:$I$21)</f>
        <v>General Pueyrredon</v>
      </c>
      <c r="G547" s="3">
        <f>_xlfn.XLOOKUP(capturaFlota2019[[#This Row],[Departamento]],'DATOS TABLA FLOTA'!$O$2:$O$21,'DATOS TABLA FLOTA'!$P$2:$P$21)</f>
        <v>6357</v>
      </c>
      <c r="H547" s="1">
        <v>-3804915</v>
      </c>
      <c r="I547" s="1">
        <f>_xlfn.XLOOKUP(capturaFlota2019[[#This Row],[Latitud]],'DATOS TABLA FLOTA'!$Q$2:$Q$21,'DATOS TABLA FLOTA'!$R$2:$R$21)</f>
        <v>-57536848</v>
      </c>
      <c r="J547" s="2" t="s">
        <v>3079</v>
      </c>
      <c r="K547" t="str">
        <f>VLOOKUP(capturaFlota2019[[#This Row],[Especie]],'DATOS TABLA FLOTA'!$K$1:$M$113,2,FALSE)</f>
        <v>Peces</v>
      </c>
      <c r="L547" t="str">
        <f>_xlfn.XLOOKUP(capturaFlota2019[[#This Row],[Especie]],'DATOS TABLA FLOTA'!$K$1:$K$113,'DATOS TABLA FLOTA'!$M$1:$M$113)</f>
        <v>otras especies</v>
      </c>
      <c r="M547" s="3">
        <v>177</v>
      </c>
      <c r="N547" s="4">
        <f>VLOOKUP(capturaFlota2019[[#This Row],[Especie]],'DATOS TABLA FLOTA'!$A$1:$B$80,2,FALSE)</f>
        <v>2100</v>
      </c>
      <c r="O547" s="4">
        <f>VLOOKUP(capturaFlota2019[[#This Row],[Especie]],'DATOS TABLA FLOTA'!$A$1:$C$80,3,FALSE)</f>
        <v>33600</v>
      </c>
      <c r="Q547"/>
    </row>
    <row r="548" spans="1:17" x14ac:dyDescent="0.35">
      <c r="A548" s="5">
        <v>43678</v>
      </c>
      <c r="B548" s="2" t="s">
        <v>3041</v>
      </c>
      <c r="C548" s="2" t="s">
        <v>3111</v>
      </c>
      <c r="D548" s="2" t="s">
        <v>3043</v>
      </c>
      <c r="E5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8" t="str">
        <f>_xlfn.XLOOKUP(capturaFlota2019[[#This Row],[Puerto]],'DATOS TABLA FLOTA'!$H$1:$H$21,'DATOS TABLA FLOTA'!$I$1:$I$21)</f>
        <v>sin especificar</v>
      </c>
      <c r="G548" s="3">
        <f>_xlfn.XLOOKUP(capturaFlota2019[[#This Row],[Departamento]],'DATOS TABLA FLOTA'!$O$2:$O$21,'DATOS TABLA FLOTA'!$P$2:$P$21)</f>
        <v>6999</v>
      </c>
      <c r="I548" s="1">
        <f>_xlfn.XLOOKUP(capturaFlota2019[[#This Row],[Latitud]],'DATOS TABLA FLOTA'!$Q$2:$Q$21,'DATOS TABLA FLOTA'!$R$2:$R$21)</f>
        <v>0</v>
      </c>
      <c r="J548" s="2" t="s">
        <v>3145</v>
      </c>
      <c r="K548" t="str">
        <f>VLOOKUP(capturaFlota2019[[#This Row],[Especie]],'DATOS TABLA FLOTA'!$K$1:$M$113,2,FALSE)</f>
        <v>Peces</v>
      </c>
      <c r="L548" t="str">
        <f>_xlfn.XLOOKUP(capturaFlota2019[[#This Row],[Especie]],'DATOS TABLA FLOTA'!$K$1:$K$113,'DATOS TABLA FLOTA'!$M$1:$M$113)</f>
        <v>Variado costero</v>
      </c>
      <c r="M548" s="3">
        <v>177</v>
      </c>
      <c r="N548" s="4">
        <f>VLOOKUP(capturaFlota2019[[#This Row],[Especie]],'DATOS TABLA FLOTA'!$A$1:$B$80,2,FALSE)</f>
        <v>3190</v>
      </c>
      <c r="O548" s="4">
        <f>VLOOKUP(capturaFlota2019[[#This Row],[Especie]],'DATOS TABLA FLOTA'!$A$1:$C$80,3,FALSE)</f>
        <v>51040</v>
      </c>
      <c r="Q548"/>
    </row>
    <row r="549" spans="1:17" x14ac:dyDescent="0.35">
      <c r="A549" s="5">
        <v>43770</v>
      </c>
      <c r="B549" s="2" t="s">
        <v>3147</v>
      </c>
      <c r="C549" s="2" t="s">
        <v>3068</v>
      </c>
      <c r="D549" s="2" t="s">
        <v>3043</v>
      </c>
      <c r="E5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49" t="str">
        <f>_xlfn.XLOOKUP(capturaFlota2019[[#This Row],[Puerto]],'DATOS TABLA FLOTA'!$H$1:$H$21,'DATOS TABLA FLOTA'!$I$1:$I$21)</f>
        <v>General Pueyrredon</v>
      </c>
      <c r="G549" s="3">
        <f>_xlfn.XLOOKUP(capturaFlota2019[[#This Row],[Departamento]],'DATOS TABLA FLOTA'!$O$2:$O$21,'DATOS TABLA FLOTA'!$P$2:$P$21)</f>
        <v>6357</v>
      </c>
      <c r="H549" s="1">
        <v>-3804915</v>
      </c>
      <c r="I549" s="1">
        <f>_xlfn.XLOOKUP(capturaFlota2019[[#This Row],[Latitud]],'DATOS TABLA FLOTA'!$Q$2:$Q$21,'DATOS TABLA FLOTA'!$R$2:$R$21)</f>
        <v>-57536848</v>
      </c>
      <c r="J549" s="2" t="s">
        <v>3055</v>
      </c>
      <c r="K549" t="str">
        <f>VLOOKUP(capturaFlota2019[[#This Row],[Especie]],'DATOS TABLA FLOTA'!$K$1:$M$113,2,FALSE)</f>
        <v>Peces</v>
      </c>
      <c r="L549" t="str">
        <f>_xlfn.XLOOKUP(capturaFlota2019[[#This Row],[Especie]],'DATOS TABLA FLOTA'!$K$1:$K$113,'DATOS TABLA FLOTA'!$M$1:$M$113)</f>
        <v>Merluza hubbsi S41</v>
      </c>
      <c r="M549" s="3">
        <v>177</v>
      </c>
      <c r="N549" s="4">
        <f>VLOOKUP(capturaFlota2019[[#This Row],[Especie]],'DATOS TABLA FLOTA'!$A$1:$B$80,2,FALSE)</f>
        <v>2300</v>
      </c>
      <c r="O549" s="4">
        <f>VLOOKUP(capturaFlota2019[[#This Row],[Especie]],'DATOS TABLA FLOTA'!$A$1:$C$80,3,FALSE)</f>
        <v>36800</v>
      </c>
      <c r="Q549"/>
    </row>
    <row r="550" spans="1:17" x14ac:dyDescent="0.35">
      <c r="A550" s="5">
        <v>43466</v>
      </c>
      <c r="B550" s="2" t="s">
        <v>3067</v>
      </c>
      <c r="C550" s="2" t="s">
        <v>3132</v>
      </c>
      <c r="D550" s="2" t="s">
        <v>3133</v>
      </c>
      <c r="E5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50" t="str">
        <f>_xlfn.XLOOKUP(capturaFlota2019[[#This Row],[Puerto]],'DATOS TABLA FLOTA'!$H$1:$H$21,'DATOS TABLA FLOTA'!$I$1:$I$21)</f>
        <v>Ushuaia</v>
      </c>
      <c r="G550" s="3">
        <f>_xlfn.XLOOKUP(capturaFlota2019[[#This Row],[Departamento]],'DATOS TABLA FLOTA'!$O$2:$O$21,'DATOS TABLA FLOTA'!$P$2:$P$21)</f>
        <v>94015</v>
      </c>
      <c r="H550" s="1">
        <v>-54808106</v>
      </c>
      <c r="I550" s="1">
        <f>_xlfn.XLOOKUP(capturaFlota2019[[#This Row],[Latitud]],'DATOS TABLA FLOTA'!$Q$2:$Q$21,'DATOS TABLA FLOTA'!$R$2:$R$21)</f>
        <v>-68304301</v>
      </c>
      <c r="J550" s="2" t="s">
        <v>3104</v>
      </c>
      <c r="K550" t="str">
        <f>VLOOKUP(capturaFlota2019[[#This Row],[Especie]],'DATOS TABLA FLOTA'!$K$1:$M$113,2,FALSE)</f>
        <v>Peces</v>
      </c>
      <c r="L550" t="str">
        <f>_xlfn.XLOOKUP(capturaFlota2019[[#This Row],[Especie]],'DATOS TABLA FLOTA'!$K$1:$K$113,'DATOS TABLA FLOTA'!$M$1:$M$113)</f>
        <v>otras especies</v>
      </c>
      <c r="M550" s="3">
        <v>180</v>
      </c>
      <c r="N550" s="4">
        <f>VLOOKUP(capturaFlota2019[[#This Row],[Especie]],'DATOS TABLA FLOTA'!$A$1:$B$80,2,FALSE)</f>
        <v>2800</v>
      </c>
      <c r="O550" s="4">
        <f>VLOOKUP(capturaFlota2019[[#This Row],[Especie]],'DATOS TABLA FLOTA'!$A$1:$C$80,3,FALSE)</f>
        <v>44800</v>
      </c>
      <c r="Q550"/>
    </row>
    <row r="551" spans="1:17" x14ac:dyDescent="0.35">
      <c r="A551" s="5">
        <v>43497</v>
      </c>
      <c r="B551" s="2" t="s">
        <v>3053</v>
      </c>
      <c r="C551" s="2" t="s">
        <v>3123</v>
      </c>
      <c r="D551" s="2" t="s">
        <v>3124</v>
      </c>
      <c r="E5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51" t="str">
        <f>_xlfn.XLOOKUP(capturaFlota2019[[#This Row],[Puerto]],'DATOS TABLA FLOTA'!$H$1:$H$21,'DATOS TABLA FLOTA'!$I$1:$I$21)</f>
        <v>San Antonio</v>
      </c>
      <c r="G551" s="3">
        <f>_xlfn.XLOOKUP(capturaFlota2019[[#This Row],[Departamento]],'DATOS TABLA FLOTA'!$O$2:$O$21,'DATOS TABLA FLOTA'!$P$2:$P$21)</f>
        <v>62077</v>
      </c>
      <c r="H551" s="1">
        <v>-4079875</v>
      </c>
      <c r="I551" s="1">
        <f>_xlfn.XLOOKUP(capturaFlota2019[[#This Row],[Latitud]],'DATOS TABLA FLOTA'!$Q$2:$Q$21,'DATOS TABLA FLOTA'!$R$2:$R$21)</f>
        <v>-64883536</v>
      </c>
      <c r="J551" s="2" t="s">
        <v>3146</v>
      </c>
      <c r="K551" t="str">
        <f>VLOOKUP(capturaFlota2019[[#This Row],[Especie]],'DATOS TABLA FLOTA'!$K$1:$M$113,2,FALSE)</f>
        <v>Peces</v>
      </c>
      <c r="L551" t="str">
        <f>_xlfn.XLOOKUP(capturaFlota2019[[#This Row],[Especie]],'DATOS TABLA FLOTA'!$K$1:$K$113,'DATOS TABLA FLOTA'!$M$1:$M$113)</f>
        <v>Rayas (sin V. Cost)</v>
      </c>
      <c r="M551" s="3">
        <v>180</v>
      </c>
      <c r="N551" s="4">
        <f>VLOOKUP(capturaFlota2019[[#This Row],[Especie]],'DATOS TABLA FLOTA'!$A$1:$B$80,2,FALSE)</f>
        <v>3280</v>
      </c>
      <c r="O551" s="4">
        <f>VLOOKUP(capturaFlota2019[[#This Row],[Especie]],'DATOS TABLA FLOTA'!$A$1:$C$80,3,FALSE)</f>
        <v>52480</v>
      </c>
      <c r="Q551"/>
    </row>
    <row r="552" spans="1:17" x14ac:dyDescent="0.35">
      <c r="A552" s="5">
        <v>43525</v>
      </c>
      <c r="B552" s="2" t="s">
        <v>3041</v>
      </c>
      <c r="C552" s="2" t="s">
        <v>3111</v>
      </c>
      <c r="D552" s="2" t="s">
        <v>3043</v>
      </c>
      <c r="E5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2" t="str">
        <f>_xlfn.XLOOKUP(capturaFlota2019[[#This Row],[Puerto]],'DATOS TABLA FLOTA'!$H$1:$H$21,'DATOS TABLA FLOTA'!$I$1:$I$21)</f>
        <v>sin especificar</v>
      </c>
      <c r="G552" s="3">
        <f>_xlfn.XLOOKUP(capturaFlota2019[[#This Row],[Departamento]],'DATOS TABLA FLOTA'!$O$2:$O$21,'DATOS TABLA FLOTA'!$P$2:$P$21)</f>
        <v>6999</v>
      </c>
      <c r="I552" s="1">
        <f>_xlfn.XLOOKUP(capturaFlota2019[[#This Row],[Latitud]],'DATOS TABLA FLOTA'!$Q$2:$Q$21,'DATOS TABLA FLOTA'!$R$2:$R$21)</f>
        <v>0</v>
      </c>
      <c r="J552" s="2" t="s">
        <v>3106</v>
      </c>
      <c r="K552" t="str">
        <f>VLOOKUP(capturaFlota2019[[#This Row],[Especie]],'DATOS TABLA FLOTA'!$K$1:$M$113,2,FALSE)</f>
        <v>Peces</v>
      </c>
      <c r="L552" t="str">
        <f>_xlfn.XLOOKUP(capturaFlota2019[[#This Row],[Especie]],'DATOS TABLA FLOTA'!$K$1:$K$113,'DATOS TABLA FLOTA'!$M$1:$M$113)</f>
        <v>otras especies</v>
      </c>
      <c r="M552" s="3">
        <v>180</v>
      </c>
      <c r="N552" s="4">
        <f>VLOOKUP(capturaFlota2019[[#This Row],[Especie]],'DATOS TABLA FLOTA'!$A$1:$B$80,2,FALSE)</f>
        <v>3500</v>
      </c>
      <c r="O552" s="4">
        <f>VLOOKUP(capturaFlota2019[[#This Row],[Especie]],'DATOS TABLA FLOTA'!$A$1:$C$80,3,FALSE)</f>
        <v>56000</v>
      </c>
      <c r="Q552"/>
    </row>
    <row r="553" spans="1:17" x14ac:dyDescent="0.35">
      <c r="A553" s="5">
        <v>43556</v>
      </c>
      <c r="B553" s="2" t="s">
        <v>3041</v>
      </c>
      <c r="C553" s="2" t="s">
        <v>3128</v>
      </c>
      <c r="D553" s="2" t="s">
        <v>3043</v>
      </c>
      <c r="E5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3" t="str">
        <f>_xlfn.XLOOKUP(capturaFlota2019[[#This Row],[Puerto]],'DATOS TABLA FLOTA'!$H$1:$H$21,'DATOS TABLA FLOTA'!$I$1:$I$21)</f>
        <v>La Costa</v>
      </c>
      <c r="G553" s="3">
        <f>_xlfn.XLOOKUP(capturaFlota2019[[#This Row],[Departamento]],'DATOS TABLA FLOTA'!$O$2:$O$21,'DATOS TABLA FLOTA'!$P$2:$P$21)</f>
        <v>6420</v>
      </c>
      <c r="H553" s="1">
        <v>-36342328</v>
      </c>
      <c r="I553" s="1">
        <f>_xlfn.XLOOKUP(capturaFlota2019[[#This Row],[Latitud]],'DATOS TABLA FLOTA'!$Q$2:$Q$21,'DATOS TABLA FLOTA'!$R$2:$R$21)</f>
        <v>-56746143</v>
      </c>
      <c r="J553" s="2" t="s">
        <v>3082</v>
      </c>
      <c r="K553" t="str">
        <f>VLOOKUP(capturaFlota2019[[#This Row],[Especie]],'DATOS TABLA FLOTA'!$K$1:$M$113,2,FALSE)</f>
        <v>Peces</v>
      </c>
      <c r="L553" t="str">
        <f>_xlfn.XLOOKUP(capturaFlota2019[[#This Row],[Especie]],'DATOS TABLA FLOTA'!$K$1:$K$113,'DATOS TABLA FLOTA'!$M$1:$M$113)</f>
        <v>otras especies</v>
      </c>
      <c r="M553" s="3">
        <v>180</v>
      </c>
      <c r="N553" s="4">
        <f>VLOOKUP(capturaFlota2019[[#This Row],[Especie]],'DATOS TABLA FLOTA'!$A$1:$B$80,2,FALSE)</f>
        <v>2100</v>
      </c>
      <c r="O553" s="4">
        <f>VLOOKUP(capturaFlota2019[[#This Row],[Especie]],'DATOS TABLA FLOTA'!$A$1:$C$80,3,FALSE)</f>
        <v>33600</v>
      </c>
      <c r="Q553"/>
    </row>
    <row r="554" spans="1:17" x14ac:dyDescent="0.35">
      <c r="A554" s="5">
        <v>43586</v>
      </c>
      <c r="B554" s="2" t="s">
        <v>3041</v>
      </c>
      <c r="C554" s="2" t="s">
        <v>3068</v>
      </c>
      <c r="D554" s="2" t="s">
        <v>3043</v>
      </c>
      <c r="E5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4" t="str">
        <f>_xlfn.XLOOKUP(capturaFlota2019[[#This Row],[Puerto]],'DATOS TABLA FLOTA'!$H$1:$H$21,'DATOS TABLA FLOTA'!$I$1:$I$21)</f>
        <v>General Pueyrredon</v>
      </c>
      <c r="G554" s="3">
        <f>_xlfn.XLOOKUP(capturaFlota2019[[#This Row],[Departamento]],'DATOS TABLA FLOTA'!$O$2:$O$21,'DATOS TABLA FLOTA'!$P$2:$P$21)</f>
        <v>6357</v>
      </c>
      <c r="H554" s="1">
        <v>-3804915</v>
      </c>
      <c r="I554" s="1">
        <f>_xlfn.XLOOKUP(capturaFlota2019[[#This Row],[Latitud]],'DATOS TABLA FLOTA'!$Q$2:$Q$21,'DATOS TABLA FLOTA'!$R$2:$R$21)</f>
        <v>-57536848</v>
      </c>
      <c r="J554" s="2" t="s">
        <v>3114</v>
      </c>
      <c r="K554" t="str">
        <f>VLOOKUP(capturaFlota2019[[#This Row],[Especie]],'DATOS TABLA FLOTA'!$K$1:$M$113,2,FALSE)</f>
        <v>Peces</v>
      </c>
      <c r="L554" t="str">
        <f>_xlfn.XLOOKUP(capturaFlota2019[[#This Row],[Especie]],'DATOS TABLA FLOTA'!$K$1:$K$113,'DATOS TABLA FLOTA'!$M$1:$M$113)</f>
        <v>otras especies</v>
      </c>
      <c r="M554" s="3">
        <v>180</v>
      </c>
      <c r="N554" s="4">
        <f>VLOOKUP(capturaFlota2019[[#This Row],[Especie]],'DATOS TABLA FLOTA'!$A$1:$B$80,2,FALSE)</f>
        <v>1500</v>
      </c>
      <c r="O554" s="4">
        <f>VLOOKUP(capturaFlota2019[[#This Row],[Especie]],'DATOS TABLA FLOTA'!$A$1:$C$80,3,FALSE)</f>
        <v>24000</v>
      </c>
      <c r="Q554"/>
    </row>
    <row r="555" spans="1:17" x14ac:dyDescent="0.35">
      <c r="A555" s="5">
        <v>43617</v>
      </c>
      <c r="B555" s="2" t="s">
        <v>3067</v>
      </c>
      <c r="C555" s="2" t="s">
        <v>3068</v>
      </c>
      <c r="D555" s="2" t="s">
        <v>3043</v>
      </c>
      <c r="E5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5" t="str">
        <f>_xlfn.XLOOKUP(capturaFlota2019[[#This Row],[Puerto]],'DATOS TABLA FLOTA'!$H$1:$H$21,'DATOS TABLA FLOTA'!$I$1:$I$21)</f>
        <v>General Pueyrredon</v>
      </c>
      <c r="G555" s="3">
        <f>_xlfn.XLOOKUP(capturaFlota2019[[#This Row],[Departamento]],'DATOS TABLA FLOTA'!$O$2:$O$21,'DATOS TABLA FLOTA'!$P$2:$P$21)</f>
        <v>6357</v>
      </c>
      <c r="H555" s="1">
        <v>-3804915</v>
      </c>
      <c r="I555" s="1">
        <f>_xlfn.XLOOKUP(capturaFlota2019[[#This Row],[Latitud]],'DATOS TABLA FLOTA'!$Q$2:$Q$21,'DATOS TABLA FLOTA'!$R$2:$R$21)</f>
        <v>-57536848</v>
      </c>
      <c r="J555" s="2" t="s">
        <v>3136</v>
      </c>
      <c r="K555" t="str">
        <f>VLOOKUP(capturaFlota2019[[#This Row],[Especie]],'DATOS TABLA FLOTA'!$K$1:$M$113,2,FALSE)</f>
        <v>Peces</v>
      </c>
      <c r="L555" t="str">
        <f>_xlfn.XLOOKUP(capturaFlota2019[[#This Row],[Especie]],'DATOS TABLA FLOTA'!$K$1:$K$113,'DATOS TABLA FLOTA'!$M$1:$M$113)</f>
        <v>Merluza de cola</v>
      </c>
      <c r="M555" s="3">
        <v>180</v>
      </c>
      <c r="N555" s="4">
        <f>VLOOKUP(capturaFlota2019[[#This Row],[Especie]],'DATOS TABLA FLOTA'!$A$1:$B$80,2,FALSE)</f>
        <v>2000</v>
      </c>
      <c r="O555" s="4">
        <f>VLOOKUP(capturaFlota2019[[#This Row],[Especie]],'DATOS TABLA FLOTA'!$A$1:$C$80,3,FALSE)</f>
        <v>32000</v>
      </c>
      <c r="Q555"/>
    </row>
    <row r="556" spans="1:17" x14ac:dyDescent="0.35">
      <c r="A556" s="5">
        <v>43617</v>
      </c>
      <c r="B556" s="2" t="s">
        <v>3053</v>
      </c>
      <c r="C556" s="2" t="s">
        <v>3068</v>
      </c>
      <c r="D556" s="2" t="s">
        <v>3043</v>
      </c>
      <c r="E5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6" t="str">
        <f>_xlfn.XLOOKUP(capturaFlota2019[[#This Row],[Puerto]],'DATOS TABLA FLOTA'!$H$1:$H$21,'DATOS TABLA FLOTA'!$I$1:$I$21)</f>
        <v>General Pueyrredon</v>
      </c>
      <c r="G556" s="3">
        <f>_xlfn.XLOOKUP(capturaFlota2019[[#This Row],[Departamento]],'DATOS TABLA FLOTA'!$O$2:$O$21,'DATOS TABLA FLOTA'!$P$2:$P$21)</f>
        <v>6357</v>
      </c>
      <c r="H556" s="1">
        <v>-3804915</v>
      </c>
      <c r="I556" s="1">
        <f>_xlfn.XLOOKUP(capturaFlota2019[[#This Row],[Latitud]],'DATOS TABLA FLOTA'!$Q$2:$Q$21,'DATOS TABLA FLOTA'!$R$2:$R$21)</f>
        <v>-57536848</v>
      </c>
      <c r="J556" s="2" t="s">
        <v>3087</v>
      </c>
      <c r="K556" t="str">
        <f>VLOOKUP(capturaFlota2019[[#This Row],[Especie]],'DATOS TABLA FLOTA'!$K$1:$M$113,2,FALSE)</f>
        <v>Peces</v>
      </c>
      <c r="L556" t="str">
        <f>_xlfn.XLOOKUP(capturaFlota2019[[#This Row],[Especie]],'DATOS TABLA FLOTA'!$K$1:$K$113,'DATOS TABLA FLOTA'!$M$1:$M$113)</f>
        <v>otras especies</v>
      </c>
      <c r="M556" s="3">
        <v>180</v>
      </c>
      <c r="N556" s="4">
        <f>VLOOKUP(capturaFlota2019[[#This Row],[Especie]],'DATOS TABLA FLOTA'!$A$1:$B$80,2,FALSE)</f>
        <v>2500</v>
      </c>
      <c r="O556" s="4">
        <f>VLOOKUP(capturaFlota2019[[#This Row],[Especie]],'DATOS TABLA FLOTA'!$A$1:$C$80,3,FALSE)</f>
        <v>40000</v>
      </c>
      <c r="Q556"/>
    </row>
    <row r="557" spans="1:17" x14ac:dyDescent="0.35">
      <c r="A557" s="5">
        <v>43617</v>
      </c>
      <c r="B557" s="2" t="s">
        <v>3041</v>
      </c>
      <c r="C557" s="2" t="s">
        <v>3107</v>
      </c>
      <c r="D557" s="2" t="s">
        <v>3043</v>
      </c>
      <c r="E5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7" t="str">
        <f>_xlfn.XLOOKUP(capturaFlota2019[[#This Row],[Puerto]],'DATOS TABLA FLOTA'!$H$1:$H$21,'DATOS TABLA FLOTA'!$I$1:$I$21)</f>
        <v>Necochea</v>
      </c>
      <c r="G557" s="3">
        <f>_xlfn.XLOOKUP(capturaFlota2019[[#This Row],[Departamento]],'DATOS TABLA FLOTA'!$O$2:$O$21,'DATOS TABLA FLOTA'!$P$2:$P$21)</f>
        <v>6581</v>
      </c>
      <c r="H557" s="1">
        <v>-38576184</v>
      </c>
      <c r="I557" s="1">
        <f>_xlfn.XLOOKUP(capturaFlota2019[[#This Row],[Latitud]],'DATOS TABLA FLOTA'!$Q$2:$Q$21,'DATOS TABLA FLOTA'!$R$2:$R$21)</f>
        <v>-58701949</v>
      </c>
      <c r="J557" s="2" t="s">
        <v>3087</v>
      </c>
      <c r="K557" t="str">
        <f>VLOOKUP(capturaFlota2019[[#This Row],[Especie]],'DATOS TABLA FLOTA'!$K$1:$M$113,2,FALSE)</f>
        <v>Peces</v>
      </c>
      <c r="L557" t="str">
        <f>_xlfn.XLOOKUP(capturaFlota2019[[#This Row],[Especie]],'DATOS TABLA FLOTA'!$K$1:$K$113,'DATOS TABLA FLOTA'!$M$1:$M$113)</f>
        <v>otras especies</v>
      </c>
      <c r="M557" s="3">
        <v>180</v>
      </c>
      <c r="N557" s="4">
        <f>VLOOKUP(capturaFlota2019[[#This Row],[Especie]],'DATOS TABLA FLOTA'!$A$1:$B$80,2,FALSE)</f>
        <v>2500</v>
      </c>
      <c r="O557" s="4">
        <f>VLOOKUP(capturaFlota2019[[#This Row],[Especie]],'DATOS TABLA FLOTA'!$A$1:$C$80,3,FALSE)</f>
        <v>40000</v>
      </c>
      <c r="Q557"/>
    </row>
    <row r="558" spans="1:17" x14ac:dyDescent="0.35">
      <c r="A558" s="5">
        <v>43647</v>
      </c>
      <c r="B558" s="2" t="s">
        <v>3053</v>
      </c>
      <c r="C558" s="2" t="s">
        <v>3068</v>
      </c>
      <c r="D558" s="2" t="s">
        <v>3043</v>
      </c>
      <c r="E5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8" t="str">
        <f>_xlfn.XLOOKUP(capturaFlota2019[[#This Row],[Puerto]],'DATOS TABLA FLOTA'!$H$1:$H$21,'DATOS TABLA FLOTA'!$I$1:$I$21)</f>
        <v>General Pueyrredon</v>
      </c>
      <c r="G558" s="3">
        <f>_xlfn.XLOOKUP(capturaFlota2019[[#This Row],[Departamento]],'DATOS TABLA FLOTA'!$O$2:$O$21,'DATOS TABLA FLOTA'!$P$2:$P$21)</f>
        <v>6357</v>
      </c>
      <c r="H558" s="1">
        <v>-3804915</v>
      </c>
      <c r="I558" s="1">
        <f>_xlfn.XLOOKUP(capturaFlota2019[[#This Row],[Latitud]],'DATOS TABLA FLOTA'!$Q$2:$Q$21,'DATOS TABLA FLOTA'!$R$2:$R$21)</f>
        <v>-57536848</v>
      </c>
      <c r="J558" s="2" t="s">
        <v>3101</v>
      </c>
      <c r="K558" t="str">
        <f>VLOOKUP(capturaFlota2019[[#This Row],[Especie]],'DATOS TABLA FLOTA'!$K$1:$M$113,2,FALSE)</f>
        <v>Crustáceos</v>
      </c>
      <c r="L558" t="str">
        <f>_xlfn.XLOOKUP(capturaFlota2019[[#This Row],[Especie]],'DATOS TABLA FLOTA'!$K$1:$K$113,'DATOS TABLA FLOTA'!$M$1:$M$113)</f>
        <v>Langostino</v>
      </c>
      <c r="M558" s="3">
        <v>180</v>
      </c>
      <c r="N558" s="4">
        <f>VLOOKUP(capturaFlota2019[[#This Row],[Especie]],'DATOS TABLA FLOTA'!$A$1:$B$80,2,FALSE)</f>
        <v>3000</v>
      </c>
      <c r="O558" s="4">
        <f>VLOOKUP(capturaFlota2019[[#This Row],[Especie]],'DATOS TABLA FLOTA'!$A$1:$C$80,3,FALSE)</f>
        <v>48000</v>
      </c>
      <c r="Q558"/>
    </row>
    <row r="559" spans="1:17" x14ac:dyDescent="0.35">
      <c r="A559" s="5">
        <v>43647</v>
      </c>
      <c r="B559" s="2" t="s">
        <v>3053</v>
      </c>
      <c r="C559" s="2" t="s">
        <v>3111</v>
      </c>
      <c r="D559" s="2" t="s">
        <v>3043</v>
      </c>
      <c r="E5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59" t="str">
        <f>_xlfn.XLOOKUP(capturaFlota2019[[#This Row],[Puerto]],'DATOS TABLA FLOTA'!$H$1:$H$21,'DATOS TABLA FLOTA'!$I$1:$I$21)</f>
        <v>sin especificar</v>
      </c>
      <c r="G559" s="3">
        <f>_xlfn.XLOOKUP(capturaFlota2019[[#This Row],[Departamento]],'DATOS TABLA FLOTA'!$O$2:$O$21,'DATOS TABLA FLOTA'!$P$2:$P$21)</f>
        <v>6999</v>
      </c>
      <c r="I559" s="1">
        <f>_xlfn.XLOOKUP(capturaFlota2019[[#This Row],[Latitud]],'DATOS TABLA FLOTA'!$Q$2:$Q$21,'DATOS TABLA FLOTA'!$R$2:$R$21)</f>
        <v>0</v>
      </c>
      <c r="J559" s="2" t="s">
        <v>3082</v>
      </c>
      <c r="K559" t="str">
        <f>VLOOKUP(capturaFlota2019[[#This Row],[Especie]],'DATOS TABLA FLOTA'!$K$1:$M$113,2,FALSE)</f>
        <v>Peces</v>
      </c>
      <c r="L559" t="str">
        <f>_xlfn.XLOOKUP(capturaFlota2019[[#This Row],[Especie]],'DATOS TABLA FLOTA'!$K$1:$K$113,'DATOS TABLA FLOTA'!$M$1:$M$113)</f>
        <v>otras especies</v>
      </c>
      <c r="M559" s="3">
        <v>180</v>
      </c>
      <c r="N559" s="4">
        <f>VLOOKUP(capturaFlota2019[[#This Row],[Especie]],'DATOS TABLA FLOTA'!$A$1:$B$80,2,FALSE)</f>
        <v>2100</v>
      </c>
      <c r="O559" s="4">
        <f>VLOOKUP(capturaFlota2019[[#This Row],[Especie]],'DATOS TABLA FLOTA'!$A$1:$C$80,3,FALSE)</f>
        <v>33600</v>
      </c>
      <c r="Q559"/>
    </row>
    <row r="560" spans="1:17" x14ac:dyDescent="0.35">
      <c r="A560" s="5">
        <v>43678</v>
      </c>
      <c r="B560" s="2" t="s">
        <v>3053</v>
      </c>
      <c r="C560" s="2" t="s">
        <v>3068</v>
      </c>
      <c r="D560" s="2" t="s">
        <v>3043</v>
      </c>
      <c r="E5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0" t="str">
        <f>_xlfn.XLOOKUP(capturaFlota2019[[#This Row],[Puerto]],'DATOS TABLA FLOTA'!$H$1:$H$21,'DATOS TABLA FLOTA'!$I$1:$I$21)</f>
        <v>General Pueyrredon</v>
      </c>
      <c r="G560" s="3">
        <f>_xlfn.XLOOKUP(capturaFlota2019[[#This Row],[Departamento]],'DATOS TABLA FLOTA'!$O$2:$O$21,'DATOS TABLA FLOTA'!$P$2:$P$21)</f>
        <v>6357</v>
      </c>
      <c r="H560" s="1">
        <v>-3804915</v>
      </c>
      <c r="I560" s="1">
        <f>_xlfn.XLOOKUP(capturaFlota2019[[#This Row],[Latitud]],'DATOS TABLA FLOTA'!$Q$2:$Q$21,'DATOS TABLA FLOTA'!$R$2:$R$21)</f>
        <v>-57536848</v>
      </c>
      <c r="J560" s="2" t="s">
        <v>3097</v>
      </c>
      <c r="K560" t="str">
        <f>VLOOKUP(capturaFlota2019[[#This Row],[Especie]],'DATOS TABLA FLOTA'!$K$1:$M$113,2,FALSE)</f>
        <v>Peces</v>
      </c>
      <c r="L560" t="str">
        <f>_xlfn.XLOOKUP(capturaFlota2019[[#This Row],[Especie]],'DATOS TABLA FLOTA'!$K$1:$K$113,'DATOS TABLA FLOTA'!$M$1:$M$113)</f>
        <v>otras especies</v>
      </c>
      <c r="M560" s="3">
        <v>180</v>
      </c>
      <c r="N560" s="4">
        <f>VLOOKUP(capturaFlota2019[[#This Row],[Especie]],'DATOS TABLA FLOTA'!$A$1:$B$80,2,FALSE)</f>
        <v>3980</v>
      </c>
      <c r="O560" s="4">
        <f>VLOOKUP(capturaFlota2019[[#This Row],[Especie]],'DATOS TABLA FLOTA'!$A$1:$C$80,3,FALSE)</f>
        <v>63680</v>
      </c>
      <c r="Q560"/>
    </row>
    <row r="561" spans="1:17" x14ac:dyDescent="0.35">
      <c r="A561" s="5">
        <v>43709</v>
      </c>
      <c r="B561" s="2" t="s">
        <v>3041</v>
      </c>
      <c r="C561" s="2" t="s">
        <v>3123</v>
      </c>
      <c r="D561" s="2" t="s">
        <v>3124</v>
      </c>
      <c r="E5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61" t="str">
        <f>_xlfn.XLOOKUP(capturaFlota2019[[#This Row],[Puerto]],'DATOS TABLA FLOTA'!$H$1:$H$21,'DATOS TABLA FLOTA'!$I$1:$I$21)</f>
        <v>San Antonio</v>
      </c>
      <c r="G561" s="3">
        <f>_xlfn.XLOOKUP(capturaFlota2019[[#This Row],[Departamento]],'DATOS TABLA FLOTA'!$O$2:$O$21,'DATOS TABLA FLOTA'!$P$2:$P$21)</f>
        <v>62077</v>
      </c>
      <c r="H561" s="1">
        <v>-4079875</v>
      </c>
      <c r="I561" s="1">
        <f>_xlfn.XLOOKUP(capturaFlota2019[[#This Row],[Latitud]],'DATOS TABLA FLOTA'!$Q$2:$Q$21,'DATOS TABLA FLOTA'!$R$2:$R$21)</f>
        <v>-64883536</v>
      </c>
      <c r="J561" s="2" t="s">
        <v>3084</v>
      </c>
      <c r="K561" t="str">
        <f>VLOOKUP(capturaFlota2019[[#This Row],[Especie]],'DATOS TABLA FLOTA'!$K$1:$M$113,2,FALSE)</f>
        <v>Peces</v>
      </c>
      <c r="L561" t="str">
        <f>_xlfn.XLOOKUP(capturaFlota2019[[#This Row],[Especie]],'DATOS TABLA FLOTA'!$K$1:$K$113,'DATOS TABLA FLOTA'!$M$1:$M$113)</f>
        <v>otras especies</v>
      </c>
      <c r="M561" s="3">
        <v>180</v>
      </c>
      <c r="N561" s="4">
        <f>VLOOKUP(capturaFlota2019[[#This Row],[Especie]],'DATOS TABLA FLOTA'!$A$1:$B$80,2,FALSE)</f>
        <v>1890</v>
      </c>
      <c r="O561" s="4">
        <f>VLOOKUP(capturaFlota2019[[#This Row],[Especie]],'DATOS TABLA FLOTA'!$A$1:$C$80,3,FALSE)</f>
        <v>30240</v>
      </c>
      <c r="Q561"/>
    </row>
    <row r="562" spans="1:17" x14ac:dyDescent="0.35">
      <c r="A562" s="5">
        <v>43770</v>
      </c>
      <c r="B562" s="2" t="s">
        <v>3059</v>
      </c>
      <c r="C562" s="2" t="s">
        <v>3068</v>
      </c>
      <c r="D562" s="2" t="s">
        <v>3043</v>
      </c>
      <c r="E5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2" t="str">
        <f>_xlfn.XLOOKUP(capturaFlota2019[[#This Row],[Puerto]],'DATOS TABLA FLOTA'!$H$1:$H$21,'DATOS TABLA FLOTA'!$I$1:$I$21)</f>
        <v>General Pueyrredon</v>
      </c>
      <c r="G562" s="3">
        <f>_xlfn.XLOOKUP(capturaFlota2019[[#This Row],[Departamento]],'DATOS TABLA FLOTA'!$O$2:$O$21,'DATOS TABLA FLOTA'!$P$2:$P$21)</f>
        <v>6357</v>
      </c>
      <c r="H562" s="1">
        <v>-3804915</v>
      </c>
      <c r="I562" s="1">
        <f>_xlfn.XLOOKUP(capturaFlota2019[[#This Row],[Latitud]],'DATOS TABLA FLOTA'!$Q$2:$Q$21,'DATOS TABLA FLOTA'!$R$2:$R$21)</f>
        <v>-57536848</v>
      </c>
      <c r="J562" s="2" t="s">
        <v>3092</v>
      </c>
      <c r="K562" t="str">
        <f>VLOOKUP(capturaFlota2019[[#This Row],[Especie]],'DATOS TABLA FLOTA'!$K$1:$M$113,2,FALSE)</f>
        <v>Peces</v>
      </c>
      <c r="L562" t="str">
        <f>_xlfn.XLOOKUP(capturaFlota2019[[#This Row],[Especie]],'DATOS TABLA FLOTA'!$K$1:$K$113,'DATOS TABLA FLOTA'!$M$1:$M$113)</f>
        <v>otras especies</v>
      </c>
      <c r="M562" s="3">
        <v>180</v>
      </c>
      <c r="N562" s="4">
        <f>VLOOKUP(capturaFlota2019[[#This Row],[Especie]],'DATOS TABLA FLOTA'!$A$1:$B$80,2,FALSE)</f>
        <v>2200</v>
      </c>
      <c r="O562" s="4">
        <f>VLOOKUP(capturaFlota2019[[#This Row],[Especie]],'DATOS TABLA FLOTA'!$A$1:$C$80,3,FALSE)</f>
        <v>35200</v>
      </c>
      <c r="Q562"/>
    </row>
    <row r="563" spans="1:17" x14ac:dyDescent="0.35">
      <c r="A563" s="5">
        <v>43617</v>
      </c>
      <c r="B563" s="2" t="s">
        <v>3059</v>
      </c>
      <c r="C563" s="2" t="s">
        <v>3068</v>
      </c>
      <c r="D563" s="2" t="s">
        <v>3043</v>
      </c>
      <c r="E5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3" t="str">
        <f>_xlfn.XLOOKUP(capturaFlota2019[[#This Row],[Puerto]],'DATOS TABLA FLOTA'!$H$1:$H$21,'DATOS TABLA FLOTA'!$I$1:$I$21)</f>
        <v>General Pueyrredon</v>
      </c>
      <c r="G563" s="3">
        <f>_xlfn.XLOOKUP(capturaFlota2019[[#This Row],[Departamento]],'DATOS TABLA FLOTA'!$O$2:$O$21,'DATOS TABLA FLOTA'!$P$2:$P$21)</f>
        <v>6357</v>
      </c>
      <c r="H563" s="1">
        <v>-3804915</v>
      </c>
      <c r="I563" s="1">
        <f>_xlfn.XLOOKUP(capturaFlota2019[[#This Row],[Latitud]],'DATOS TABLA FLOTA'!$Q$2:$Q$21,'DATOS TABLA FLOTA'!$R$2:$R$21)</f>
        <v>-57536848</v>
      </c>
      <c r="J563" s="2" t="s">
        <v>3091</v>
      </c>
      <c r="K563" t="str">
        <f>VLOOKUP(capturaFlota2019[[#This Row],[Especie]],'DATOS TABLA FLOTA'!$K$1:$M$113,2,FALSE)</f>
        <v>Peces</v>
      </c>
      <c r="L563" t="str">
        <f>_xlfn.XLOOKUP(capturaFlota2019[[#This Row],[Especie]],'DATOS TABLA FLOTA'!$K$1:$K$113,'DATOS TABLA FLOTA'!$M$1:$M$113)</f>
        <v>Variado costero</v>
      </c>
      <c r="M563" s="3">
        <v>182</v>
      </c>
      <c r="N563" s="4">
        <f>VLOOKUP(capturaFlota2019[[#This Row],[Especie]],'DATOS TABLA FLOTA'!$A$1:$B$80,2,FALSE)</f>
        <v>2300</v>
      </c>
      <c r="O563" s="4">
        <f>VLOOKUP(capturaFlota2019[[#This Row],[Especie]],'DATOS TABLA FLOTA'!$A$1:$C$80,3,FALSE)</f>
        <v>36800</v>
      </c>
      <c r="Q563"/>
    </row>
    <row r="564" spans="1:17" x14ac:dyDescent="0.35">
      <c r="A564" s="5">
        <v>43497</v>
      </c>
      <c r="B564" s="2" t="s">
        <v>3053</v>
      </c>
      <c r="C564" s="2" t="s">
        <v>3123</v>
      </c>
      <c r="D564" s="2" t="s">
        <v>3124</v>
      </c>
      <c r="E5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64" t="str">
        <f>_xlfn.XLOOKUP(capturaFlota2019[[#This Row],[Puerto]],'DATOS TABLA FLOTA'!$H$1:$H$21,'DATOS TABLA FLOTA'!$I$1:$I$21)</f>
        <v>San Antonio</v>
      </c>
      <c r="G564" s="3">
        <f>_xlfn.XLOOKUP(capturaFlota2019[[#This Row],[Departamento]],'DATOS TABLA FLOTA'!$O$2:$O$21,'DATOS TABLA FLOTA'!$P$2:$P$21)</f>
        <v>62077</v>
      </c>
      <c r="H564" s="1">
        <v>-4079875</v>
      </c>
      <c r="I564" s="1">
        <f>_xlfn.XLOOKUP(capturaFlota2019[[#This Row],[Latitud]],'DATOS TABLA FLOTA'!$Q$2:$Q$21,'DATOS TABLA FLOTA'!$R$2:$R$21)</f>
        <v>-64883536</v>
      </c>
      <c r="J564" s="2" t="s">
        <v>3085</v>
      </c>
      <c r="K564" t="str">
        <f>VLOOKUP(capturaFlota2019[[#This Row],[Especie]],'DATOS TABLA FLOTA'!$K$1:$M$113,2,FALSE)</f>
        <v>Peces</v>
      </c>
      <c r="L564" t="str">
        <f>_xlfn.XLOOKUP(capturaFlota2019[[#This Row],[Especie]],'DATOS TABLA FLOTA'!$K$1:$K$113,'DATOS TABLA FLOTA'!$M$1:$M$113)</f>
        <v>otras especies</v>
      </c>
      <c r="M564" s="3">
        <v>184</v>
      </c>
      <c r="N564" s="4">
        <f>VLOOKUP(capturaFlota2019[[#This Row],[Especie]],'DATOS TABLA FLOTA'!$A$1:$B$80,2,FALSE)</f>
        <v>1900</v>
      </c>
      <c r="O564" s="4">
        <f>VLOOKUP(capturaFlota2019[[#This Row],[Especie]],'DATOS TABLA FLOTA'!$A$1:$C$80,3,FALSE)</f>
        <v>30400</v>
      </c>
      <c r="Q564"/>
    </row>
    <row r="565" spans="1:17" x14ac:dyDescent="0.35">
      <c r="A565" s="5">
        <v>43709</v>
      </c>
      <c r="B565" s="2" t="s">
        <v>3053</v>
      </c>
      <c r="C565" s="2" t="s">
        <v>3121</v>
      </c>
      <c r="D565" s="2" t="s">
        <v>3043</v>
      </c>
      <c r="E5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5" t="str">
        <f>_xlfn.XLOOKUP(capturaFlota2019[[#This Row],[Puerto]],'DATOS TABLA FLOTA'!$H$1:$H$21,'DATOS TABLA FLOTA'!$I$1:$I$21)</f>
        <v>Coronel de Marina Leonardo Rosales</v>
      </c>
      <c r="G565" s="3">
        <f>_xlfn.XLOOKUP(capturaFlota2019[[#This Row],[Departamento]],'DATOS TABLA FLOTA'!$O$2:$O$21,'DATOS TABLA FLOTA'!$P$2:$P$21)</f>
        <v>6182</v>
      </c>
      <c r="H565" s="1">
        <v>-3889977</v>
      </c>
      <c r="I565" s="1">
        <f>_xlfn.XLOOKUP(capturaFlota2019[[#This Row],[Latitud]],'DATOS TABLA FLOTA'!$Q$2:$Q$21,'DATOS TABLA FLOTA'!$R$2:$R$21)</f>
        <v>-62079012</v>
      </c>
      <c r="J565" s="2" t="s">
        <v>3101</v>
      </c>
      <c r="K565" t="str">
        <f>VLOOKUP(capturaFlota2019[[#This Row],[Especie]],'DATOS TABLA FLOTA'!$K$1:$M$113,2,FALSE)</f>
        <v>Crustáceos</v>
      </c>
      <c r="L565" t="str">
        <f>_xlfn.XLOOKUP(capturaFlota2019[[#This Row],[Especie]],'DATOS TABLA FLOTA'!$K$1:$K$113,'DATOS TABLA FLOTA'!$M$1:$M$113)</f>
        <v>Langostino</v>
      </c>
      <c r="M565" s="3">
        <v>188</v>
      </c>
      <c r="N565" s="4">
        <f>VLOOKUP(capturaFlota2019[[#This Row],[Especie]],'DATOS TABLA FLOTA'!$A$1:$B$80,2,FALSE)</f>
        <v>3000</v>
      </c>
      <c r="O565" s="4">
        <f>VLOOKUP(capturaFlota2019[[#This Row],[Especie]],'DATOS TABLA FLOTA'!$A$1:$C$80,3,FALSE)</f>
        <v>48000</v>
      </c>
      <c r="Q565"/>
    </row>
    <row r="566" spans="1:17" x14ac:dyDescent="0.35">
      <c r="A566" s="5">
        <v>43586</v>
      </c>
      <c r="B566" s="2" t="s">
        <v>3041</v>
      </c>
      <c r="C566" s="2" t="s">
        <v>3107</v>
      </c>
      <c r="D566" s="2" t="s">
        <v>3043</v>
      </c>
      <c r="E5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6" t="str">
        <f>_xlfn.XLOOKUP(capturaFlota2019[[#This Row],[Puerto]],'DATOS TABLA FLOTA'!$H$1:$H$21,'DATOS TABLA FLOTA'!$I$1:$I$21)</f>
        <v>Necochea</v>
      </c>
      <c r="G566" s="3">
        <f>_xlfn.XLOOKUP(capturaFlota2019[[#This Row],[Departamento]],'DATOS TABLA FLOTA'!$O$2:$O$21,'DATOS TABLA FLOTA'!$P$2:$P$21)</f>
        <v>6581</v>
      </c>
      <c r="H566" s="1">
        <v>-38576184</v>
      </c>
      <c r="I566" s="1">
        <f>_xlfn.XLOOKUP(capturaFlota2019[[#This Row],[Latitud]],'DATOS TABLA FLOTA'!$Q$2:$Q$21,'DATOS TABLA FLOTA'!$R$2:$R$21)</f>
        <v>-58701949</v>
      </c>
      <c r="J566" s="2" t="s">
        <v>3084</v>
      </c>
      <c r="K566" t="str">
        <f>VLOOKUP(capturaFlota2019[[#This Row],[Especie]],'DATOS TABLA FLOTA'!$K$1:$M$113,2,FALSE)</f>
        <v>Peces</v>
      </c>
      <c r="L566" t="str">
        <f>_xlfn.XLOOKUP(capturaFlota2019[[#This Row],[Especie]],'DATOS TABLA FLOTA'!$K$1:$K$113,'DATOS TABLA FLOTA'!$M$1:$M$113)</f>
        <v>otras especies</v>
      </c>
      <c r="M566" s="3">
        <v>190</v>
      </c>
      <c r="N566" s="4">
        <f>VLOOKUP(capturaFlota2019[[#This Row],[Especie]],'DATOS TABLA FLOTA'!$A$1:$B$80,2,FALSE)</f>
        <v>1890</v>
      </c>
      <c r="O566" s="4">
        <f>VLOOKUP(capturaFlota2019[[#This Row],[Especie]],'DATOS TABLA FLOTA'!$A$1:$C$80,3,FALSE)</f>
        <v>30240</v>
      </c>
      <c r="Q566"/>
    </row>
    <row r="567" spans="1:17" x14ac:dyDescent="0.35">
      <c r="A567" s="5">
        <v>43739</v>
      </c>
      <c r="B567" s="2" t="s">
        <v>3059</v>
      </c>
      <c r="C567" s="2" t="s">
        <v>3068</v>
      </c>
      <c r="D567" s="2" t="s">
        <v>3043</v>
      </c>
      <c r="E5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7" t="str">
        <f>_xlfn.XLOOKUP(capturaFlota2019[[#This Row],[Puerto]],'DATOS TABLA FLOTA'!$H$1:$H$21,'DATOS TABLA FLOTA'!$I$1:$I$21)</f>
        <v>General Pueyrredon</v>
      </c>
      <c r="G567" s="3">
        <f>_xlfn.XLOOKUP(capturaFlota2019[[#This Row],[Departamento]],'DATOS TABLA FLOTA'!$O$2:$O$21,'DATOS TABLA FLOTA'!$P$2:$P$21)</f>
        <v>6357</v>
      </c>
      <c r="H567" s="1">
        <v>-3804915</v>
      </c>
      <c r="I567" s="1">
        <f>_xlfn.XLOOKUP(capturaFlota2019[[#This Row],[Latitud]],'DATOS TABLA FLOTA'!$Q$2:$Q$21,'DATOS TABLA FLOTA'!$R$2:$R$21)</f>
        <v>-57536848</v>
      </c>
      <c r="J567" s="2" t="s">
        <v>3055</v>
      </c>
      <c r="K567" t="str">
        <f>VLOOKUP(capturaFlota2019[[#This Row],[Especie]],'DATOS TABLA FLOTA'!$K$1:$M$113,2,FALSE)</f>
        <v>Peces</v>
      </c>
      <c r="L567" t="str">
        <f>_xlfn.XLOOKUP(capturaFlota2019[[#This Row],[Especie]],'DATOS TABLA FLOTA'!$K$1:$K$113,'DATOS TABLA FLOTA'!$M$1:$M$113)</f>
        <v>Merluza hubbsi S41</v>
      </c>
      <c r="M567" s="3">
        <v>190</v>
      </c>
      <c r="N567" s="4">
        <f>VLOOKUP(capturaFlota2019[[#This Row],[Especie]],'DATOS TABLA FLOTA'!$A$1:$B$80,2,FALSE)</f>
        <v>2300</v>
      </c>
      <c r="O567" s="4">
        <f>VLOOKUP(capturaFlota2019[[#This Row],[Especie]],'DATOS TABLA FLOTA'!$A$1:$C$80,3,FALSE)</f>
        <v>36800</v>
      </c>
      <c r="Q567"/>
    </row>
    <row r="568" spans="1:17" x14ac:dyDescent="0.35">
      <c r="A568" s="5">
        <v>43556</v>
      </c>
      <c r="B568" s="2" t="s">
        <v>3041</v>
      </c>
      <c r="C568" s="2" t="s">
        <v>3068</v>
      </c>
      <c r="D568" s="2" t="s">
        <v>3043</v>
      </c>
      <c r="E5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68" t="str">
        <f>_xlfn.XLOOKUP(capturaFlota2019[[#This Row],[Puerto]],'DATOS TABLA FLOTA'!$H$1:$H$21,'DATOS TABLA FLOTA'!$I$1:$I$21)</f>
        <v>General Pueyrredon</v>
      </c>
      <c r="G568" s="3">
        <f>_xlfn.XLOOKUP(capturaFlota2019[[#This Row],[Departamento]],'DATOS TABLA FLOTA'!$O$2:$O$21,'DATOS TABLA FLOTA'!$P$2:$P$21)</f>
        <v>6357</v>
      </c>
      <c r="H568" s="1">
        <v>-3804915</v>
      </c>
      <c r="I568" s="1">
        <f>_xlfn.XLOOKUP(capturaFlota2019[[#This Row],[Latitud]],'DATOS TABLA FLOTA'!$Q$2:$Q$21,'DATOS TABLA FLOTA'!$R$2:$R$21)</f>
        <v>-57536848</v>
      </c>
      <c r="J568" s="2" t="s">
        <v>3055</v>
      </c>
      <c r="K568" t="str">
        <f>VLOOKUP(capturaFlota2019[[#This Row],[Especie]],'DATOS TABLA FLOTA'!$K$1:$M$113,2,FALSE)</f>
        <v>Peces</v>
      </c>
      <c r="L568" t="str">
        <f>_xlfn.XLOOKUP(capturaFlota2019[[#This Row],[Especie]],'DATOS TABLA FLOTA'!$K$1:$K$113,'DATOS TABLA FLOTA'!$M$1:$M$113)</f>
        <v>Merluza hubbsi S41</v>
      </c>
      <c r="M568" s="3">
        <v>191</v>
      </c>
      <c r="N568" s="4">
        <f>VLOOKUP(capturaFlota2019[[#This Row],[Especie]],'DATOS TABLA FLOTA'!$A$1:$B$80,2,FALSE)</f>
        <v>2300</v>
      </c>
      <c r="O568" s="4">
        <f>VLOOKUP(capturaFlota2019[[#This Row],[Especie]],'DATOS TABLA FLOTA'!$A$1:$C$80,3,FALSE)</f>
        <v>36800</v>
      </c>
      <c r="Q568"/>
    </row>
    <row r="569" spans="1:17" x14ac:dyDescent="0.35">
      <c r="A569" s="5">
        <v>43556</v>
      </c>
      <c r="B569" s="2" t="s">
        <v>3053</v>
      </c>
      <c r="C569" s="2" t="s">
        <v>3123</v>
      </c>
      <c r="D569" s="2" t="s">
        <v>3124</v>
      </c>
      <c r="E5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69" t="str">
        <f>_xlfn.XLOOKUP(capturaFlota2019[[#This Row],[Puerto]],'DATOS TABLA FLOTA'!$H$1:$H$21,'DATOS TABLA FLOTA'!$I$1:$I$21)</f>
        <v>San Antonio</v>
      </c>
      <c r="G569" s="3">
        <f>_xlfn.XLOOKUP(capturaFlota2019[[#This Row],[Departamento]],'DATOS TABLA FLOTA'!$O$2:$O$21,'DATOS TABLA FLOTA'!$P$2:$P$21)</f>
        <v>62077</v>
      </c>
      <c r="H569" s="1">
        <v>-4079875</v>
      </c>
      <c r="I569" s="1">
        <f>_xlfn.XLOOKUP(capturaFlota2019[[#This Row],[Latitud]],'DATOS TABLA FLOTA'!$Q$2:$Q$21,'DATOS TABLA FLOTA'!$R$2:$R$21)</f>
        <v>-64883536</v>
      </c>
      <c r="J569" s="2" t="s">
        <v>3094</v>
      </c>
      <c r="K569" t="str">
        <f>VLOOKUP(capturaFlota2019[[#This Row],[Especie]],'DATOS TABLA FLOTA'!$K$1:$M$113,2,FALSE)</f>
        <v>Peces</v>
      </c>
      <c r="L569" t="str">
        <f>_xlfn.XLOOKUP(capturaFlota2019[[#This Row],[Especie]],'DATOS TABLA FLOTA'!$K$1:$K$113,'DATOS TABLA FLOTA'!$M$1:$M$113)</f>
        <v>otras especies</v>
      </c>
      <c r="M569" s="3">
        <v>192</v>
      </c>
      <c r="N569" s="4">
        <f>VLOOKUP(capturaFlota2019[[#This Row],[Especie]],'DATOS TABLA FLOTA'!$A$1:$B$80,2,FALSE)</f>
        <v>2180</v>
      </c>
      <c r="O569" s="4">
        <f>VLOOKUP(capturaFlota2019[[#This Row],[Especie]],'DATOS TABLA FLOTA'!$A$1:$C$80,3,FALSE)</f>
        <v>34880</v>
      </c>
      <c r="Q569"/>
    </row>
    <row r="570" spans="1:17" x14ac:dyDescent="0.35">
      <c r="A570" s="5">
        <v>43556</v>
      </c>
      <c r="B570" s="2" t="s">
        <v>3041</v>
      </c>
      <c r="C570" s="2" t="s">
        <v>3127</v>
      </c>
      <c r="D570" s="2" t="s">
        <v>3124</v>
      </c>
      <c r="E5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70" t="str">
        <f>_xlfn.XLOOKUP(capturaFlota2019[[#This Row],[Puerto]],'DATOS TABLA FLOTA'!$H$1:$H$21,'DATOS TABLA FLOTA'!$I$1:$I$21)</f>
        <v>San Antonio</v>
      </c>
      <c r="G570" s="3">
        <f>_xlfn.XLOOKUP(capturaFlota2019[[#This Row],[Departamento]],'DATOS TABLA FLOTA'!$O$2:$O$21,'DATOS TABLA FLOTA'!$P$2:$P$21)</f>
        <v>62077</v>
      </c>
      <c r="H570" s="1">
        <v>-40725698</v>
      </c>
      <c r="I570" s="1">
        <f>_xlfn.XLOOKUP(capturaFlota2019[[#This Row],[Latitud]],'DATOS TABLA FLOTA'!$Q$2:$Q$21,'DATOS TABLA FLOTA'!$R$2:$R$21)</f>
        <v>-64934194</v>
      </c>
      <c r="J570" s="2" t="s">
        <v>3060</v>
      </c>
      <c r="K570" t="str">
        <f>VLOOKUP(capturaFlota2019[[#This Row],[Especie]],'DATOS TABLA FLOTA'!$K$1:$M$113,2,FALSE)</f>
        <v>Peces</v>
      </c>
      <c r="L570" t="str">
        <f>_xlfn.XLOOKUP(capturaFlota2019[[#This Row],[Especie]],'DATOS TABLA FLOTA'!$K$1:$K$113,'DATOS TABLA FLOTA'!$M$1:$M$113)</f>
        <v>otras especies</v>
      </c>
      <c r="M570" s="3">
        <v>192</v>
      </c>
      <c r="N570" s="4">
        <f>VLOOKUP(capturaFlota2019[[#This Row],[Especie]],'DATOS TABLA FLOTA'!$A$1:$B$80,2,FALSE)</f>
        <v>2910</v>
      </c>
      <c r="O570" s="4">
        <f>VLOOKUP(capturaFlota2019[[#This Row],[Especie]],'DATOS TABLA FLOTA'!$A$1:$C$80,3,FALSE)</f>
        <v>46560</v>
      </c>
      <c r="Q570"/>
    </row>
    <row r="571" spans="1:17" x14ac:dyDescent="0.35">
      <c r="A571" s="5">
        <v>43586</v>
      </c>
      <c r="B571" s="2" t="s">
        <v>3067</v>
      </c>
      <c r="C571" s="2" t="s">
        <v>3132</v>
      </c>
      <c r="D571" s="2" t="s">
        <v>3133</v>
      </c>
      <c r="E5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571" t="str">
        <f>_xlfn.XLOOKUP(capturaFlota2019[[#This Row],[Puerto]],'DATOS TABLA FLOTA'!$H$1:$H$21,'DATOS TABLA FLOTA'!$I$1:$I$21)</f>
        <v>Ushuaia</v>
      </c>
      <c r="G571" s="3">
        <f>_xlfn.XLOOKUP(capturaFlota2019[[#This Row],[Departamento]],'DATOS TABLA FLOTA'!$O$2:$O$21,'DATOS TABLA FLOTA'!$P$2:$P$21)</f>
        <v>94015</v>
      </c>
      <c r="H571" s="1">
        <v>-54808106</v>
      </c>
      <c r="I571" s="1">
        <f>_xlfn.XLOOKUP(capturaFlota2019[[#This Row],[Latitud]],'DATOS TABLA FLOTA'!$Q$2:$Q$21,'DATOS TABLA FLOTA'!$R$2:$R$21)</f>
        <v>-68304301</v>
      </c>
      <c r="J571" s="2" t="s">
        <v>3065</v>
      </c>
      <c r="K571" t="str">
        <f>VLOOKUP(capturaFlota2019[[#This Row],[Especie]],'DATOS TABLA FLOTA'!$K$1:$M$113,2,FALSE)</f>
        <v>Peces</v>
      </c>
      <c r="L571" t="str">
        <f>_xlfn.XLOOKUP(capturaFlota2019[[#This Row],[Especie]],'DATOS TABLA FLOTA'!$K$1:$K$113,'DATOS TABLA FLOTA'!$M$1:$M$113)</f>
        <v>Abadejo</v>
      </c>
      <c r="M571" s="3">
        <v>192</v>
      </c>
      <c r="N571" s="4">
        <f>VLOOKUP(capturaFlota2019[[#This Row],[Especie]],'DATOS TABLA FLOTA'!$A$1:$B$80,2,FALSE)</f>
        <v>2000</v>
      </c>
      <c r="O571" s="4">
        <f>VLOOKUP(capturaFlota2019[[#This Row],[Especie]],'DATOS TABLA FLOTA'!$A$1:$C$80,3,FALSE)</f>
        <v>32000</v>
      </c>
      <c r="Q571"/>
    </row>
    <row r="572" spans="1:17" x14ac:dyDescent="0.35">
      <c r="A572" s="5">
        <v>43617</v>
      </c>
      <c r="B572" s="2" t="s">
        <v>3059</v>
      </c>
      <c r="C572" s="2" t="s">
        <v>3068</v>
      </c>
      <c r="D572" s="2" t="s">
        <v>3043</v>
      </c>
      <c r="E5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2" t="str">
        <f>_xlfn.XLOOKUP(capturaFlota2019[[#This Row],[Puerto]],'DATOS TABLA FLOTA'!$H$1:$H$21,'DATOS TABLA FLOTA'!$I$1:$I$21)</f>
        <v>General Pueyrredon</v>
      </c>
      <c r="G572" s="3">
        <f>_xlfn.XLOOKUP(capturaFlota2019[[#This Row],[Departamento]],'DATOS TABLA FLOTA'!$O$2:$O$21,'DATOS TABLA FLOTA'!$P$2:$P$21)</f>
        <v>6357</v>
      </c>
      <c r="H572" s="1">
        <v>-3804915</v>
      </c>
      <c r="I572" s="1">
        <f>_xlfn.XLOOKUP(capturaFlota2019[[#This Row],[Latitud]],'DATOS TABLA FLOTA'!$Q$2:$Q$21,'DATOS TABLA FLOTA'!$R$2:$R$21)</f>
        <v>-57536848</v>
      </c>
      <c r="J572" s="2" t="s">
        <v>3090</v>
      </c>
      <c r="K572" t="str">
        <f>VLOOKUP(capturaFlota2019[[#This Row],[Especie]],'DATOS TABLA FLOTA'!$K$1:$M$113,2,FALSE)</f>
        <v>Peces</v>
      </c>
      <c r="L572" t="str">
        <f>_xlfn.XLOOKUP(capturaFlota2019[[#This Row],[Especie]],'DATOS TABLA FLOTA'!$K$1:$K$113,'DATOS TABLA FLOTA'!$M$1:$M$113)</f>
        <v>otras especies</v>
      </c>
      <c r="M572" s="3">
        <v>192</v>
      </c>
      <c r="N572" s="4">
        <f>VLOOKUP(capturaFlota2019[[#This Row],[Especie]],'DATOS TABLA FLOTA'!$A$1:$B$80,2,FALSE)</f>
        <v>2200</v>
      </c>
      <c r="O572" s="4">
        <f>VLOOKUP(capturaFlota2019[[#This Row],[Especie]],'DATOS TABLA FLOTA'!$A$1:$C$80,3,FALSE)</f>
        <v>35200</v>
      </c>
      <c r="Q572"/>
    </row>
    <row r="573" spans="1:17" x14ac:dyDescent="0.35">
      <c r="A573" s="5">
        <v>43617</v>
      </c>
      <c r="B573" s="2" t="s">
        <v>3059</v>
      </c>
      <c r="C573" s="2" t="s">
        <v>3123</v>
      </c>
      <c r="D573" s="2" t="s">
        <v>3124</v>
      </c>
      <c r="E5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73" t="str">
        <f>_xlfn.XLOOKUP(capturaFlota2019[[#This Row],[Puerto]],'DATOS TABLA FLOTA'!$H$1:$H$21,'DATOS TABLA FLOTA'!$I$1:$I$21)</f>
        <v>San Antonio</v>
      </c>
      <c r="G573" s="3">
        <f>_xlfn.XLOOKUP(capturaFlota2019[[#This Row],[Departamento]],'DATOS TABLA FLOTA'!$O$2:$O$21,'DATOS TABLA FLOTA'!$P$2:$P$21)</f>
        <v>62077</v>
      </c>
      <c r="H573" s="1">
        <v>-4079875</v>
      </c>
      <c r="I573" s="1">
        <f>_xlfn.XLOOKUP(capturaFlota2019[[#This Row],[Latitud]],'DATOS TABLA FLOTA'!$Q$2:$Q$21,'DATOS TABLA FLOTA'!$R$2:$R$21)</f>
        <v>-64883536</v>
      </c>
      <c r="J573" s="2" t="s">
        <v>3084</v>
      </c>
      <c r="K573" t="str">
        <f>VLOOKUP(capturaFlota2019[[#This Row],[Especie]],'DATOS TABLA FLOTA'!$K$1:$M$113,2,FALSE)</f>
        <v>Peces</v>
      </c>
      <c r="L573" t="str">
        <f>_xlfn.XLOOKUP(capturaFlota2019[[#This Row],[Especie]],'DATOS TABLA FLOTA'!$K$1:$K$113,'DATOS TABLA FLOTA'!$M$1:$M$113)</f>
        <v>otras especies</v>
      </c>
      <c r="M573" s="3">
        <v>192</v>
      </c>
      <c r="N573" s="4">
        <f>VLOOKUP(capturaFlota2019[[#This Row],[Especie]],'DATOS TABLA FLOTA'!$A$1:$B$80,2,FALSE)</f>
        <v>1890</v>
      </c>
      <c r="O573" s="4">
        <f>VLOOKUP(capturaFlota2019[[#This Row],[Especie]],'DATOS TABLA FLOTA'!$A$1:$C$80,3,FALSE)</f>
        <v>30240</v>
      </c>
      <c r="Q573"/>
    </row>
    <row r="574" spans="1:17" x14ac:dyDescent="0.35">
      <c r="A574" s="5">
        <v>43678</v>
      </c>
      <c r="B574" s="2" t="s">
        <v>3041</v>
      </c>
      <c r="C574" s="2" t="s">
        <v>3127</v>
      </c>
      <c r="D574" s="2" t="s">
        <v>3124</v>
      </c>
      <c r="E5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74" t="str">
        <f>_xlfn.XLOOKUP(capturaFlota2019[[#This Row],[Puerto]],'DATOS TABLA FLOTA'!$H$1:$H$21,'DATOS TABLA FLOTA'!$I$1:$I$21)</f>
        <v>San Antonio</v>
      </c>
      <c r="G574" s="3">
        <f>_xlfn.XLOOKUP(capturaFlota2019[[#This Row],[Departamento]],'DATOS TABLA FLOTA'!$O$2:$O$21,'DATOS TABLA FLOTA'!$P$2:$P$21)</f>
        <v>62077</v>
      </c>
      <c r="H574" s="1">
        <v>-40725698</v>
      </c>
      <c r="I574" s="1">
        <f>_xlfn.XLOOKUP(capturaFlota2019[[#This Row],[Latitud]],'DATOS TABLA FLOTA'!$Q$2:$Q$21,'DATOS TABLA FLOTA'!$R$2:$R$21)</f>
        <v>-64934194</v>
      </c>
      <c r="J574" s="2" t="s">
        <v>3055</v>
      </c>
      <c r="K574" t="str">
        <f>VLOOKUP(capturaFlota2019[[#This Row],[Especie]],'DATOS TABLA FLOTA'!$K$1:$M$113,2,FALSE)</f>
        <v>Peces</v>
      </c>
      <c r="L574" t="str">
        <f>_xlfn.XLOOKUP(capturaFlota2019[[#This Row],[Especie]],'DATOS TABLA FLOTA'!$K$1:$K$113,'DATOS TABLA FLOTA'!$M$1:$M$113)</f>
        <v>Merluza hubbsi S41</v>
      </c>
      <c r="M574" s="3">
        <v>192</v>
      </c>
      <c r="N574" s="4">
        <f>VLOOKUP(capturaFlota2019[[#This Row],[Especie]],'DATOS TABLA FLOTA'!$A$1:$B$80,2,FALSE)</f>
        <v>2300</v>
      </c>
      <c r="O574" s="4">
        <f>VLOOKUP(capturaFlota2019[[#This Row],[Especie]],'DATOS TABLA FLOTA'!$A$1:$C$80,3,FALSE)</f>
        <v>36800</v>
      </c>
      <c r="Q574"/>
    </row>
    <row r="575" spans="1:17" x14ac:dyDescent="0.35">
      <c r="A575" s="5">
        <v>43739</v>
      </c>
      <c r="B575" s="2" t="s">
        <v>3067</v>
      </c>
      <c r="C575" s="2" t="s">
        <v>3068</v>
      </c>
      <c r="D575" s="2" t="s">
        <v>3043</v>
      </c>
      <c r="E5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5" t="str">
        <f>_xlfn.XLOOKUP(capturaFlota2019[[#This Row],[Puerto]],'DATOS TABLA FLOTA'!$H$1:$H$21,'DATOS TABLA FLOTA'!$I$1:$I$21)</f>
        <v>General Pueyrredon</v>
      </c>
      <c r="G575" s="3">
        <f>_xlfn.XLOOKUP(capturaFlota2019[[#This Row],[Departamento]],'DATOS TABLA FLOTA'!$O$2:$O$21,'DATOS TABLA FLOTA'!$P$2:$P$21)</f>
        <v>6357</v>
      </c>
      <c r="H575" s="1">
        <v>-3804915</v>
      </c>
      <c r="I575" s="1">
        <f>_xlfn.XLOOKUP(capturaFlota2019[[#This Row],[Latitud]],'DATOS TABLA FLOTA'!$Q$2:$Q$21,'DATOS TABLA FLOTA'!$R$2:$R$21)</f>
        <v>-57536848</v>
      </c>
      <c r="J575" s="2" t="s">
        <v>3119</v>
      </c>
      <c r="K575" t="str">
        <f>VLOOKUP(capturaFlota2019[[#This Row],[Especie]],'DATOS TABLA FLOTA'!$K$1:$M$113,2,FALSE)</f>
        <v>Peces</v>
      </c>
      <c r="L575" t="str">
        <f>_xlfn.XLOOKUP(capturaFlota2019[[#This Row],[Especie]],'DATOS TABLA FLOTA'!$K$1:$K$113,'DATOS TABLA FLOTA'!$M$1:$M$113)</f>
        <v>otras especies</v>
      </c>
      <c r="M575" s="3">
        <v>192</v>
      </c>
      <c r="N575" s="4">
        <f>VLOOKUP(capturaFlota2019[[#This Row],[Especie]],'DATOS TABLA FLOTA'!$A$1:$B$80,2,FALSE)</f>
        <v>2900</v>
      </c>
      <c r="O575" s="4">
        <f>VLOOKUP(capturaFlota2019[[#This Row],[Especie]],'DATOS TABLA FLOTA'!$A$1:$C$80,3,FALSE)</f>
        <v>46400</v>
      </c>
      <c r="Q575"/>
    </row>
    <row r="576" spans="1:17" x14ac:dyDescent="0.35">
      <c r="A576" s="5">
        <v>43739</v>
      </c>
      <c r="B576" s="2" t="s">
        <v>3041</v>
      </c>
      <c r="C576" s="2" t="s">
        <v>3128</v>
      </c>
      <c r="D576" s="2" t="s">
        <v>3043</v>
      </c>
      <c r="E5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6" t="str">
        <f>_xlfn.XLOOKUP(capturaFlota2019[[#This Row],[Puerto]],'DATOS TABLA FLOTA'!$H$1:$H$21,'DATOS TABLA FLOTA'!$I$1:$I$21)</f>
        <v>La Costa</v>
      </c>
      <c r="G576" s="3">
        <f>_xlfn.XLOOKUP(capturaFlota2019[[#This Row],[Departamento]],'DATOS TABLA FLOTA'!$O$2:$O$21,'DATOS TABLA FLOTA'!$P$2:$P$21)</f>
        <v>6420</v>
      </c>
      <c r="H576" s="1">
        <v>-36342328</v>
      </c>
      <c r="I576" s="1">
        <f>_xlfn.XLOOKUP(capturaFlota2019[[#This Row],[Latitud]],'DATOS TABLA FLOTA'!$Q$2:$Q$21,'DATOS TABLA FLOTA'!$R$2:$R$21)</f>
        <v>-56746143</v>
      </c>
      <c r="J576" s="2" t="s">
        <v>3090</v>
      </c>
      <c r="K576" t="str">
        <f>VLOOKUP(capturaFlota2019[[#This Row],[Especie]],'DATOS TABLA FLOTA'!$K$1:$M$113,2,FALSE)</f>
        <v>Peces</v>
      </c>
      <c r="L576" t="str">
        <f>_xlfn.XLOOKUP(capturaFlota2019[[#This Row],[Especie]],'DATOS TABLA FLOTA'!$K$1:$K$113,'DATOS TABLA FLOTA'!$M$1:$M$113)</f>
        <v>otras especies</v>
      </c>
      <c r="M576" s="3">
        <v>192</v>
      </c>
      <c r="N576" s="4">
        <f>VLOOKUP(capturaFlota2019[[#This Row],[Especie]],'DATOS TABLA FLOTA'!$A$1:$B$80,2,FALSE)</f>
        <v>2200</v>
      </c>
      <c r="O576" s="4">
        <f>VLOOKUP(capturaFlota2019[[#This Row],[Especie]],'DATOS TABLA FLOTA'!$A$1:$C$80,3,FALSE)</f>
        <v>35200</v>
      </c>
      <c r="Q576"/>
    </row>
    <row r="577" spans="1:17" x14ac:dyDescent="0.35">
      <c r="A577" s="5">
        <v>43497</v>
      </c>
      <c r="B577" s="2" t="s">
        <v>3041</v>
      </c>
      <c r="C577" s="2" t="s">
        <v>3068</v>
      </c>
      <c r="D577" s="2" t="s">
        <v>3043</v>
      </c>
      <c r="E5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7" t="str">
        <f>_xlfn.XLOOKUP(capturaFlota2019[[#This Row],[Puerto]],'DATOS TABLA FLOTA'!$H$1:$H$21,'DATOS TABLA FLOTA'!$I$1:$I$21)</f>
        <v>General Pueyrredon</v>
      </c>
      <c r="G577" s="3">
        <f>_xlfn.XLOOKUP(capturaFlota2019[[#This Row],[Departamento]],'DATOS TABLA FLOTA'!$O$2:$O$21,'DATOS TABLA FLOTA'!$P$2:$P$21)</f>
        <v>6357</v>
      </c>
      <c r="H577" s="1">
        <v>-3804915</v>
      </c>
      <c r="I577" s="1">
        <f>_xlfn.XLOOKUP(capturaFlota2019[[#This Row],[Latitud]],'DATOS TABLA FLOTA'!$Q$2:$Q$21,'DATOS TABLA FLOTA'!$R$2:$R$21)</f>
        <v>-57536848</v>
      </c>
      <c r="J577" s="2" t="s">
        <v>3071</v>
      </c>
      <c r="K577" t="str">
        <f>VLOOKUP(capturaFlota2019[[#This Row],[Especie]],'DATOS TABLA FLOTA'!$K$1:$M$113,2,FALSE)</f>
        <v>Crustáceos</v>
      </c>
      <c r="L577" t="str">
        <f>_xlfn.XLOOKUP(capturaFlota2019[[#This Row],[Especie]],'DATOS TABLA FLOTA'!$K$1:$K$113,'DATOS TABLA FLOTA'!$M$1:$M$113)</f>
        <v>otras especies</v>
      </c>
      <c r="M577" s="3">
        <v>198</v>
      </c>
      <c r="N577" s="4">
        <f>VLOOKUP(capturaFlota2019[[#This Row],[Especie]],'DATOS TABLA FLOTA'!$A$1:$B$80,2,FALSE)</f>
        <v>4300</v>
      </c>
      <c r="O577" s="4">
        <f>VLOOKUP(capturaFlota2019[[#This Row],[Especie]],'DATOS TABLA FLOTA'!$A$1:$C$80,3,FALSE)</f>
        <v>68800</v>
      </c>
      <c r="Q577"/>
    </row>
    <row r="578" spans="1:17" x14ac:dyDescent="0.35">
      <c r="A578" s="5">
        <v>43678</v>
      </c>
      <c r="B578" s="2" t="s">
        <v>3053</v>
      </c>
      <c r="C578" s="2" t="s">
        <v>3068</v>
      </c>
      <c r="D578" s="2" t="s">
        <v>3043</v>
      </c>
      <c r="E5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8" t="str">
        <f>_xlfn.XLOOKUP(capturaFlota2019[[#This Row],[Puerto]],'DATOS TABLA FLOTA'!$H$1:$H$21,'DATOS TABLA FLOTA'!$I$1:$I$21)</f>
        <v>General Pueyrredon</v>
      </c>
      <c r="G578" s="3">
        <f>_xlfn.XLOOKUP(capturaFlota2019[[#This Row],[Departamento]],'DATOS TABLA FLOTA'!$O$2:$O$21,'DATOS TABLA FLOTA'!$P$2:$P$21)</f>
        <v>6357</v>
      </c>
      <c r="H578" s="1">
        <v>-3804915</v>
      </c>
      <c r="I578" s="1">
        <f>_xlfn.XLOOKUP(capturaFlota2019[[#This Row],[Latitud]],'DATOS TABLA FLOTA'!$Q$2:$Q$21,'DATOS TABLA FLOTA'!$R$2:$R$21)</f>
        <v>-57536848</v>
      </c>
      <c r="J578" s="2" t="s">
        <v>3084</v>
      </c>
      <c r="K578" t="str">
        <f>VLOOKUP(capturaFlota2019[[#This Row],[Especie]],'DATOS TABLA FLOTA'!$K$1:$M$113,2,FALSE)</f>
        <v>Peces</v>
      </c>
      <c r="L578" t="str">
        <f>_xlfn.XLOOKUP(capturaFlota2019[[#This Row],[Especie]],'DATOS TABLA FLOTA'!$K$1:$K$113,'DATOS TABLA FLOTA'!$M$1:$M$113)</f>
        <v>otras especies</v>
      </c>
      <c r="M578" s="3">
        <v>198</v>
      </c>
      <c r="N578" s="4">
        <f>VLOOKUP(capturaFlota2019[[#This Row],[Especie]],'DATOS TABLA FLOTA'!$A$1:$B$80,2,FALSE)</f>
        <v>1890</v>
      </c>
      <c r="O578" s="4">
        <f>VLOOKUP(capturaFlota2019[[#This Row],[Especie]],'DATOS TABLA FLOTA'!$A$1:$C$80,3,FALSE)</f>
        <v>30240</v>
      </c>
      <c r="Q578"/>
    </row>
    <row r="579" spans="1:17" x14ac:dyDescent="0.35">
      <c r="A579" s="5">
        <v>43709</v>
      </c>
      <c r="B579" s="2" t="s">
        <v>3067</v>
      </c>
      <c r="C579" s="2" t="s">
        <v>3068</v>
      </c>
      <c r="D579" s="2" t="s">
        <v>3043</v>
      </c>
      <c r="E5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79" t="str">
        <f>_xlfn.XLOOKUP(capturaFlota2019[[#This Row],[Puerto]],'DATOS TABLA FLOTA'!$H$1:$H$21,'DATOS TABLA FLOTA'!$I$1:$I$21)</f>
        <v>General Pueyrredon</v>
      </c>
      <c r="G579" s="3">
        <f>_xlfn.XLOOKUP(capturaFlota2019[[#This Row],[Departamento]],'DATOS TABLA FLOTA'!$O$2:$O$21,'DATOS TABLA FLOTA'!$P$2:$P$21)</f>
        <v>6357</v>
      </c>
      <c r="H579" s="1">
        <v>-3804915</v>
      </c>
      <c r="I579" s="1">
        <f>_xlfn.XLOOKUP(capturaFlota2019[[#This Row],[Latitud]],'DATOS TABLA FLOTA'!$Q$2:$Q$21,'DATOS TABLA FLOTA'!$R$2:$R$21)</f>
        <v>-57536848</v>
      </c>
      <c r="J579" s="2" t="s">
        <v>3109</v>
      </c>
      <c r="K579" t="str">
        <f>VLOOKUP(capturaFlota2019[[#This Row],[Especie]],'DATOS TABLA FLOTA'!$K$1:$M$113,2,FALSE)</f>
        <v>Peces</v>
      </c>
      <c r="L579" t="str">
        <f>_xlfn.XLOOKUP(capturaFlota2019[[#This Row],[Especie]],'DATOS TABLA FLOTA'!$K$1:$K$113,'DATOS TABLA FLOTA'!$M$1:$M$113)</f>
        <v>Rayas (sin V. Cost)</v>
      </c>
      <c r="M579" s="3">
        <v>198</v>
      </c>
      <c r="N579" s="4">
        <f>VLOOKUP(capturaFlota2019[[#This Row],[Especie]],'DATOS TABLA FLOTA'!$A$1:$B$80,2,FALSE)</f>
        <v>3000</v>
      </c>
      <c r="O579" s="4">
        <f>VLOOKUP(capturaFlota2019[[#This Row],[Especie]],'DATOS TABLA FLOTA'!$A$1:$C$80,3,FALSE)</f>
        <v>48000</v>
      </c>
      <c r="Q579"/>
    </row>
    <row r="580" spans="1:17" x14ac:dyDescent="0.35">
      <c r="A580" s="5">
        <v>43466</v>
      </c>
      <c r="B580" s="2" t="s">
        <v>3059</v>
      </c>
      <c r="C580" s="2" t="s">
        <v>3115</v>
      </c>
      <c r="D580" s="2" t="s">
        <v>3049</v>
      </c>
      <c r="E5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580" t="str">
        <f>_xlfn.XLOOKUP(capturaFlota2019[[#This Row],[Puerto]],'DATOS TABLA FLOTA'!$H$1:$H$21,'DATOS TABLA FLOTA'!$I$1:$I$21)</f>
        <v>Deseado</v>
      </c>
      <c r="G580" s="3">
        <f>_xlfn.XLOOKUP(capturaFlota2019[[#This Row],[Departamento]],'DATOS TABLA FLOTA'!$O$2:$O$21,'DATOS TABLA FLOTA'!$P$2:$P$21)</f>
        <v>78014</v>
      </c>
      <c r="H580" s="1">
        <v>-47753106</v>
      </c>
      <c r="I580" s="1">
        <f>_xlfn.XLOOKUP(capturaFlota2019[[#This Row],[Latitud]],'DATOS TABLA FLOTA'!$Q$2:$Q$21,'DATOS TABLA FLOTA'!$R$2:$R$21)</f>
        <v>-65911745</v>
      </c>
      <c r="J580" s="2" t="s">
        <v>3052</v>
      </c>
      <c r="K580" t="str">
        <f>VLOOKUP(capturaFlota2019[[#This Row],[Especie]],'DATOS TABLA FLOTA'!$K$1:$M$113,2,FALSE)</f>
        <v>Moluscos</v>
      </c>
      <c r="L580" t="str">
        <f>_xlfn.XLOOKUP(capturaFlota2019[[#This Row],[Especie]],'DATOS TABLA FLOTA'!$K$1:$K$113,'DATOS TABLA FLOTA'!$M$1:$M$113)</f>
        <v>Calamar Illex</v>
      </c>
      <c r="M580" s="3">
        <v>200</v>
      </c>
      <c r="N580" s="4">
        <f>VLOOKUP(capturaFlota2019[[#This Row],[Especie]],'DATOS TABLA FLOTA'!$A$1:$B$80,2,FALSE)</f>
        <v>3299</v>
      </c>
      <c r="O580" s="4">
        <f>VLOOKUP(capturaFlota2019[[#This Row],[Especie]],'DATOS TABLA FLOTA'!$A$1:$C$80,3,FALSE)</f>
        <v>52784</v>
      </c>
      <c r="Q580"/>
    </row>
    <row r="581" spans="1:17" x14ac:dyDescent="0.35">
      <c r="A581" s="5">
        <v>43525</v>
      </c>
      <c r="B581" s="2" t="s">
        <v>3067</v>
      </c>
      <c r="C581" s="2" t="s">
        <v>3117</v>
      </c>
      <c r="D581" s="2" t="s">
        <v>3062</v>
      </c>
      <c r="E5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81" t="str">
        <f>_xlfn.XLOOKUP(capturaFlota2019[[#This Row],[Puerto]],'DATOS TABLA FLOTA'!$H$1:$H$21,'DATOS TABLA FLOTA'!$I$1:$I$21)</f>
        <v>Biedma</v>
      </c>
      <c r="G581" s="3">
        <f>_xlfn.XLOOKUP(capturaFlota2019[[#This Row],[Departamento]],'DATOS TABLA FLOTA'!$O$2:$O$21,'DATOS TABLA FLOTA'!$P$2:$P$21)</f>
        <v>26007</v>
      </c>
      <c r="H581" s="1">
        <v>-42723398</v>
      </c>
      <c r="I581" s="1">
        <f>_xlfn.XLOOKUP(capturaFlota2019[[#This Row],[Latitud]],'DATOS TABLA FLOTA'!$Q$2:$Q$21,'DATOS TABLA FLOTA'!$R$2:$R$21)</f>
        <v>-6503362</v>
      </c>
      <c r="J581" s="2" t="s">
        <v>3095</v>
      </c>
      <c r="K581" t="str">
        <f>VLOOKUP(capturaFlota2019[[#This Row],[Especie]],'DATOS TABLA FLOTA'!$K$1:$M$113,2,FALSE)</f>
        <v>Peces</v>
      </c>
      <c r="L581" t="str">
        <f>_xlfn.XLOOKUP(capturaFlota2019[[#This Row],[Especie]],'DATOS TABLA FLOTA'!$K$1:$K$113,'DATOS TABLA FLOTA'!$M$1:$M$113)</f>
        <v>otras especies</v>
      </c>
      <c r="M581" s="3">
        <v>200</v>
      </c>
      <c r="N581" s="4">
        <f>VLOOKUP(capturaFlota2019[[#This Row],[Especie]],'DATOS TABLA FLOTA'!$A$1:$B$80,2,FALSE)</f>
        <v>1980</v>
      </c>
      <c r="O581" s="4">
        <f>VLOOKUP(capturaFlota2019[[#This Row],[Especie]],'DATOS TABLA FLOTA'!$A$1:$C$80,3,FALSE)</f>
        <v>31680</v>
      </c>
      <c r="Q581"/>
    </row>
    <row r="582" spans="1:17" x14ac:dyDescent="0.35">
      <c r="A582" s="5">
        <v>43556</v>
      </c>
      <c r="B582" s="2" t="s">
        <v>3067</v>
      </c>
      <c r="C582" s="2" t="s">
        <v>3117</v>
      </c>
      <c r="D582" s="2" t="s">
        <v>3062</v>
      </c>
      <c r="E5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82" t="str">
        <f>_xlfn.XLOOKUP(capturaFlota2019[[#This Row],[Puerto]],'DATOS TABLA FLOTA'!$H$1:$H$21,'DATOS TABLA FLOTA'!$I$1:$I$21)</f>
        <v>Biedma</v>
      </c>
      <c r="G582" s="3">
        <f>_xlfn.XLOOKUP(capturaFlota2019[[#This Row],[Departamento]],'DATOS TABLA FLOTA'!$O$2:$O$21,'DATOS TABLA FLOTA'!$P$2:$P$21)</f>
        <v>26007</v>
      </c>
      <c r="H582" s="1">
        <v>-42723398</v>
      </c>
      <c r="I582" s="1">
        <f>_xlfn.XLOOKUP(capturaFlota2019[[#This Row],[Latitud]],'DATOS TABLA FLOTA'!$Q$2:$Q$21,'DATOS TABLA FLOTA'!$R$2:$R$21)</f>
        <v>-6503362</v>
      </c>
      <c r="J582" s="2" t="s">
        <v>3139</v>
      </c>
      <c r="K582" t="str">
        <f>VLOOKUP(capturaFlota2019[[#This Row],[Especie]],'DATOS TABLA FLOTA'!$K$1:$M$113,2,FALSE)</f>
        <v>Peces</v>
      </c>
      <c r="L582" t="str">
        <f>_xlfn.XLOOKUP(capturaFlota2019[[#This Row],[Especie]],'DATOS TABLA FLOTA'!$K$1:$K$113,'DATOS TABLA FLOTA'!$M$1:$M$113)</f>
        <v>otras especies</v>
      </c>
      <c r="M582" s="3">
        <v>200</v>
      </c>
      <c r="N582" s="4">
        <f>VLOOKUP(capturaFlota2019[[#This Row],[Especie]],'DATOS TABLA FLOTA'!$A$1:$B$80,2,FALSE)</f>
        <v>3000</v>
      </c>
      <c r="O582" s="4">
        <f>VLOOKUP(capturaFlota2019[[#This Row],[Especie]],'DATOS TABLA FLOTA'!$A$1:$C$80,3,FALSE)</f>
        <v>48000</v>
      </c>
      <c r="Q582"/>
    </row>
    <row r="583" spans="1:17" x14ac:dyDescent="0.35">
      <c r="A583" s="5">
        <v>43556</v>
      </c>
      <c r="B583" s="2" t="s">
        <v>3047</v>
      </c>
      <c r="C583" s="2" t="s">
        <v>3121</v>
      </c>
      <c r="D583" s="2" t="s">
        <v>3043</v>
      </c>
      <c r="E5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83" t="str">
        <f>_xlfn.XLOOKUP(capturaFlota2019[[#This Row],[Puerto]],'DATOS TABLA FLOTA'!$H$1:$H$21,'DATOS TABLA FLOTA'!$I$1:$I$21)</f>
        <v>Coronel de Marina Leonardo Rosales</v>
      </c>
      <c r="G583" s="3">
        <f>_xlfn.XLOOKUP(capturaFlota2019[[#This Row],[Departamento]],'DATOS TABLA FLOTA'!$O$2:$O$21,'DATOS TABLA FLOTA'!$P$2:$P$21)</f>
        <v>6182</v>
      </c>
      <c r="H583" s="1">
        <v>-3889977</v>
      </c>
      <c r="I583" s="1">
        <f>_xlfn.XLOOKUP(capturaFlota2019[[#This Row],[Latitud]],'DATOS TABLA FLOTA'!$Q$2:$Q$21,'DATOS TABLA FLOTA'!$R$2:$R$21)</f>
        <v>-62079012</v>
      </c>
      <c r="J583" s="2" t="s">
        <v>3052</v>
      </c>
      <c r="K583" t="str">
        <f>VLOOKUP(capturaFlota2019[[#This Row],[Especie]],'DATOS TABLA FLOTA'!$K$1:$M$113,2,FALSE)</f>
        <v>Moluscos</v>
      </c>
      <c r="L583" t="str">
        <f>_xlfn.XLOOKUP(capturaFlota2019[[#This Row],[Especie]],'DATOS TABLA FLOTA'!$K$1:$K$113,'DATOS TABLA FLOTA'!$M$1:$M$113)</f>
        <v>Calamar Illex</v>
      </c>
      <c r="M583" s="3">
        <v>200</v>
      </c>
      <c r="N583" s="4">
        <f>VLOOKUP(capturaFlota2019[[#This Row],[Especie]],'DATOS TABLA FLOTA'!$A$1:$B$80,2,FALSE)</f>
        <v>3299</v>
      </c>
      <c r="O583" s="4">
        <f>VLOOKUP(capturaFlota2019[[#This Row],[Especie]],'DATOS TABLA FLOTA'!$A$1:$C$80,3,FALSE)</f>
        <v>52784</v>
      </c>
      <c r="Q583"/>
    </row>
    <row r="584" spans="1:17" x14ac:dyDescent="0.35">
      <c r="A584" s="5">
        <v>43617</v>
      </c>
      <c r="B584" s="2" t="s">
        <v>3053</v>
      </c>
      <c r="C584" s="2" t="s">
        <v>3123</v>
      </c>
      <c r="D584" s="2" t="s">
        <v>3124</v>
      </c>
      <c r="E5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84" t="str">
        <f>_xlfn.XLOOKUP(capturaFlota2019[[#This Row],[Puerto]],'DATOS TABLA FLOTA'!$H$1:$H$21,'DATOS TABLA FLOTA'!$I$1:$I$21)</f>
        <v>San Antonio</v>
      </c>
      <c r="G584" s="3">
        <f>_xlfn.XLOOKUP(capturaFlota2019[[#This Row],[Departamento]],'DATOS TABLA FLOTA'!$O$2:$O$21,'DATOS TABLA FLOTA'!$P$2:$P$21)</f>
        <v>62077</v>
      </c>
      <c r="H584" s="1">
        <v>-4079875</v>
      </c>
      <c r="I584" s="1">
        <f>_xlfn.XLOOKUP(capturaFlota2019[[#This Row],[Latitud]],'DATOS TABLA FLOTA'!$Q$2:$Q$21,'DATOS TABLA FLOTA'!$R$2:$R$21)</f>
        <v>-64883536</v>
      </c>
      <c r="J584" s="2" t="s">
        <v>3057</v>
      </c>
      <c r="K584" t="str">
        <f>VLOOKUP(capturaFlota2019[[#This Row],[Especie]],'DATOS TABLA FLOTA'!$K$1:$M$113,2,FALSE)</f>
        <v>Peces</v>
      </c>
      <c r="L584" t="str">
        <f>_xlfn.XLOOKUP(capturaFlota2019[[#This Row],[Especie]],'DATOS TABLA FLOTA'!$K$1:$K$113,'DATOS TABLA FLOTA'!$M$1:$M$113)</f>
        <v>Rayas (sin V. Cost)</v>
      </c>
      <c r="M584" s="3">
        <v>200</v>
      </c>
      <c r="N584" s="4">
        <f>VLOOKUP(capturaFlota2019[[#This Row],[Especie]],'DATOS TABLA FLOTA'!$A$1:$B$80,2,FALSE)</f>
        <v>3900</v>
      </c>
      <c r="O584" s="4">
        <f>VLOOKUP(capturaFlota2019[[#This Row],[Especie]],'DATOS TABLA FLOTA'!$A$1:$C$80,3,FALSE)</f>
        <v>62400</v>
      </c>
      <c r="Q584"/>
    </row>
    <row r="585" spans="1:17" x14ac:dyDescent="0.35">
      <c r="A585" s="5">
        <v>43709</v>
      </c>
      <c r="B585" s="2" t="s">
        <v>3067</v>
      </c>
      <c r="C585" s="2" t="s">
        <v>3117</v>
      </c>
      <c r="D585" s="2" t="s">
        <v>3062</v>
      </c>
      <c r="E5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85" t="str">
        <f>_xlfn.XLOOKUP(capturaFlota2019[[#This Row],[Puerto]],'DATOS TABLA FLOTA'!$H$1:$H$21,'DATOS TABLA FLOTA'!$I$1:$I$21)</f>
        <v>Biedma</v>
      </c>
      <c r="G585" s="3">
        <f>_xlfn.XLOOKUP(capturaFlota2019[[#This Row],[Departamento]],'DATOS TABLA FLOTA'!$O$2:$O$21,'DATOS TABLA FLOTA'!$P$2:$P$21)</f>
        <v>26007</v>
      </c>
      <c r="H585" s="1">
        <v>-42723398</v>
      </c>
      <c r="I585" s="1">
        <f>_xlfn.XLOOKUP(capturaFlota2019[[#This Row],[Latitud]],'DATOS TABLA FLOTA'!$Q$2:$Q$21,'DATOS TABLA FLOTA'!$R$2:$R$21)</f>
        <v>-6503362</v>
      </c>
      <c r="J585" s="2" t="s">
        <v>3065</v>
      </c>
      <c r="K585" t="str">
        <f>VLOOKUP(capturaFlota2019[[#This Row],[Especie]],'DATOS TABLA FLOTA'!$K$1:$M$113,2,FALSE)</f>
        <v>Peces</v>
      </c>
      <c r="L585" t="str">
        <f>_xlfn.XLOOKUP(capturaFlota2019[[#This Row],[Especie]],'DATOS TABLA FLOTA'!$K$1:$K$113,'DATOS TABLA FLOTA'!$M$1:$M$113)</f>
        <v>Abadejo</v>
      </c>
      <c r="M585" s="3">
        <v>200</v>
      </c>
      <c r="N585" s="4">
        <f>VLOOKUP(capturaFlota2019[[#This Row],[Especie]],'DATOS TABLA FLOTA'!$A$1:$B$80,2,FALSE)</f>
        <v>2000</v>
      </c>
      <c r="O585" s="4">
        <f>VLOOKUP(capturaFlota2019[[#This Row],[Especie]],'DATOS TABLA FLOTA'!$A$1:$C$80,3,FALSE)</f>
        <v>32000</v>
      </c>
      <c r="Q585"/>
    </row>
    <row r="586" spans="1:17" x14ac:dyDescent="0.35">
      <c r="A586" s="5">
        <v>43466</v>
      </c>
      <c r="B586" s="2" t="s">
        <v>3041</v>
      </c>
      <c r="C586" s="2" t="s">
        <v>3068</v>
      </c>
      <c r="D586" s="2" t="s">
        <v>3043</v>
      </c>
      <c r="E5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86" t="str">
        <f>_xlfn.XLOOKUP(capturaFlota2019[[#This Row],[Puerto]],'DATOS TABLA FLOTA'!$H$1:$H$21,'DATOS TABLA FLOTA'!$I$1:$I$21)</f>
        <v>General Pueyrredon</v>
      </c>
      <c r="G586" s="3">
        <f>_xlfn.XLOOKUP(capturaFlota2019[[#This Row],[Departamento]],'DATOS TABLA FLOTA'!$O$2:$O$21,'DATOS TABLA FLOTA'!$P$2:$P$21)</f>
        <v>6357</v>
      </c>
      <c r="H586" s="1">
        <v>-3804915</v>
      </c>
      <c r="I586" s="1">
        <f>_xlfn.XLOOKUP(capturaFlota2019[[#This Row],[Latitud]],'DATOS TABLA FLOTA'!$Q$2:$Q$21,'DATOS TABLA FLOTA'!$R$2:$R$21)</f>
        <v>-57536848</v>
      </c>
      <c r="J586" s="2" t="s">
        <v>3106</v>
      </c>
      <c r="K586" t="str">
        <f>VLOOKUP(capturaFlota2019[[#This Row],[Especie]],'DATOS TABLA FLOTA'!$K$1:$M$113,2,FALSE)</f>
        <v>Peces</v>
      </c>
      <c r="L586" t="str">
        <f>_xlfn.XLOOKUP(capturaFlota2019[[#This Row],[Especie]],'DATOS TABLA FLOTA'!$K$1:$K$113,'DATOS TABLA FLOTA'!$M$1:$M$113)</f>
        <v>otras especies</v>
      </c>
      <c r="M586" s="3">
        <v>201</v>
      </c>
      <c r="N586" s="4">
        <f>VLOOKUP(capturaFlota2019[[#This Row],[Especie]],'DATOS TABLA FLOTA'!$A$1:$B$80,2,FALSE)</f>
        <v>3500</v>
      </c>
      <c r="O586" s="4">
        <f>VLOOKUP(capturaFlota2019[[#This Row],[Especie]],'DATOS TABLA FLOTA'!$A$1:$C$80,3,FALSE)</f>
        <v>56000</v>
      </c>
      <c r="Q586"/>
    </row>
    <row r="587" spans="1:17" x14ac:dyDescent="0.35">
      <c r="A587" s="5">
        <v>43525</v>
      </c>
      <c r="B587" s="2" t="s">
        <v>3041</v>
      </c>
      <c r="C587" s="2" t="s">
        <v>3107</v>
      </c>
      <c r="D587" s="2" t="s">
        <v>3043</v>
      </c>
      <c r="E5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87" t="str">
        <f>_xlfn.XLOOKUP(capturaFlota2019[[#This Row],[Puerto]],'DATOS TABLA FLOTA'!$H$1:$H$21,'DATOS TABLA FLOTA'!$I$1:$I$21)</f>
        <v>Necochea</v>
      </c>
      <c r="G587" s="3">
        <f>_xlfn.XLOOKUP(capturaFlota2019[[#This Row],[Departamento]],'DATOS TABLA FLOTA'!$O$2:$O$21,'DATOS TABLA FLOTA'!$P$2:$P$21)</f>
        <v>6581</v>
      </c>
      <c r="H587" s="1">
        <v>-38576184</v>
      </c>
      <c r="I587" s="1">
        <f>_xlfn.XLOOKUP(capturaFlota2019[[#This Row],[Latitud]],'DATOS TABLA FLOTA'!$Q$2:$Q$21,'DATOS TABLA FLOTA'!$R$2:$R$21)</f>
        <v>-58701949</v>
      </c>
      <c r="J587" s="2" t="s">
        <v>3082</v>
      </c>
      <c r="K587" t="str">
        <f>VLOOKUP(capturaFlota2019[[#This Row],[Especie]],'DATOS TABLA FLOTA'!$K$1:$M$113,2,FALSE)</f>
        <v>Peces</v>
      </c>
      <c r="L587" t="str">
        <f>_xlfn.XLOOKUP(capturaFlota2019[[#This Row],[Especie]],'DATOS TABLA FLOTA'!$K$1:$K$113,'DATOS TABLA FLOTA'!$M$1:$M$113)</f>
        <v>otras especies</v>
      </c>
      <c r="M587" s="3">
        <v>201</v>
      </c>
      <c r="N587" s="4">
        <f>VLOOKUP(capturaFlota2019[[#This Row],[Especie]],'DATOS TABLA FLOTA'!$A$1:$B$80,2,FALSE)</f>
        <v>2100</v>
      </c>
      <c r="O587" s="4">
        <f>VLOOKUP(capturaFlota2019[[#This Row],[Especie]],'DATOS TABLA FLOTA'!$A$1:$C$80,3,FALSE)</f>
        <v>33600</v>
      </c>
      <c r="Q587"/>
    </row>
    <row r="588" spans="1:17" x14ac:dyDescent="0.35">
      <c r="A588" s="5">
        <v>43647</v>
      </c>
      <c r="B588" s="2" t="s">
        <v>3147</v>
      </c>
      <c r="C588" s="2" t="s">
        <v>3061</v>
      </c>
      <c r="D588" s="2" t="s">
        <v>3062</v>
      </c>
      <c r="E5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588" t="str">
        <f>_xlfn.XLOOKUP(capturaFlota2019[[#This Row],[Puerto]],'DATOS TABLA FLOTA'!$H$1:$H$21,'DATOS TABLA FLOTA'!$I$1:$I$21)</f>
        <v>Escalante</v>
      </c>
      <c r="G588" s="3">
        <f>_xlfn.XLOOKUP(capturaFlota2019[[#This Row],[Departamento]],'DATOS TABLA FLOTA'!$O$2:$O$21,'DATOS TABLA FLOTA'!$P$2:$P$21)</f>
        <v>26021</v>
      </c>
      <c r="H588" s="1">
        <v>-45862528</v>
      </c>
      <c r="I588" s="1">
        <f>_xlfn.XLOOKUP(capturaFlota2019[[#This Row],[Latitud]],'DATOS TABLA FLOTA'!$Q$2:$Q$21,'DATOS TABLA FLOTA'!$R$2:$R$21)</f>
        <v>-6746664</v>
      </c>
      <c r="J588" s="2" t="s">
        <v>3055</v>
      </c>
      <c r="K588" t="str">
        <f>VLOOKUP(capturaFlota2019[[#This Row],[Especie]],'DATOS TABLA FLOTA'!$K$1:$M$113,2,FALSE)</f>
        <v>Peces</v>
      </c>
      <c r="L588" t="str">
        <f>_xlfn.XLOOKUP(capturaFlota2019[[#This Row],[Especie]],'DATOS TABLA FLOTA'!$K$1:$K$113,'DATOS TABLA FLOTA'!$M$1:$M$113)</f>
        <v>Merluza hubbsi S41</v>
      </c>
      <c r="M588" s="3">
        <v>201</v>
      </c>
      <c r="N588" s="4">
        <f>VLOOKUP(capturaFlota2019[[#This Row],[Especie]],'DATOS TABLA FLOTA'!$A$1:$B$80,2,FALSE)</f>
        <v>2300</v>
      </c>
      <c r="O588" s="4">
        <f>VLOOKUP(capturaFlota2019[[#This Row],[Especie]],'DATOS TABLA FLOTA'!$A$1:$C$80,3,FALSE)</f>
        <v>36800</v>
      </c>
      <c r="Q588"/>
    </row>
    <row r="589" spans="1:17" x14ac:dyDescent="0.35">
      <c r="A589" s="5">
        <v>43678</v>
      </c>
      <c r="B589" s="2" t="s">
        <v>3053</v>
      </c>
      <c r="C589" s="2" t="s">
        <v>3068</v>
      </c>
      <c r="D589" s="2" t="s">
        <v>3043</v>
      </c>
      <c r="E5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89" t="str">
        <f>_xlfn.XLOOKUP(capturaFlota2019[[#This Row],[Puerto]],'DATOS TABLA FLOTA'!$H$1:$H$21,'DATOS TABLA FLOTA'!$I$1:$I$21)</f>
        <v>General Pueyrredon</v>
      </c>
      <c r="G589" s="3">
        <f>_xlfn.XLOOKUP(capturaFlota2019[[#This Row],[Departamento]],'DATOS TABLA FLOTA'!$O$2:$O$21,'DATOS TABLA FLOTA'!$P$2:$P$21)</f>
        <v>6357</v>
      </c>
      <c r="H589" s="1">
        <v>-3804915</v>
      </c>
      <c r="I589" s="1">
        <f>_xlfn.XLOOKUP(capturaFlota2019[[#This Row],[Latitud]],'DATOS TABLA FLOTA'!$Q$2:$Q$21,'DATOS TABLA FLOTA'!$R$2:$R$21)</f>
        <v>-57536848</v>
      </c>
      <c r="J589" s="2" t="s">
        <v>3057</v>
      </c>
      <c r="K589" t="str">
        <f>VLOOKUP(capturaFlota2019[[#This Row],[Especie]],'DATOS TABLA FLOTA'!$K$1:$M$113,2,FALSE)</f>
        <v>Peces</v>
      </c>
      <c r="L589" t="str">
        <f>_xlfn.XLOOKUP(capturaFlota2019[[#This Row],[Especie]],'DATOS TABLA FLOTA'!$K$1:$K$113,'DATOS TABLA FLOTA'!$M$1:$M$113)</f>
        <v>Rayas (sin V. Cost)</v>
      </c>
      <c r="M589" s="3">
        <v>203</v>
      </c>
      <c r="N589" s="4">
        <f>VLOOKUP(capturaFlota2019[[#This Row],[Especie]],'DATOS TABLA FLOTA'!$A$1:$B$80,2,FALSE)</f>
        <v>3900</v>
      </c>
      <c r="O589" s="4">
        <f>VLOOKUP(capturaFlota2019[[#This Row],[Especie]],'DATOS TABLA FLOTA'!$A$1:$C$80,3,FALSE)</f>
        <v>62400</v>
      </c>
      <c r="Q589"/>
    </row>
    <row r="590" spans="1:17" x14ac:dyDescent="0.35">
      <c r="A590" s="5">
        <v>43709</v>
      </c>
      <c r="B590" s="2" t="s">
        <v>3067</v>
      </c>
      <c r="C590" s="2" t="s">
        <v>3068</v>
      </c>
      <c r="D590" s="2" t="s">
        <v>3043</v>
      </c>
      <c r="E5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0" t="str">
        <f>_xlfn.XLOOKUP(capturaFlota2019[[#This Row],[Puerto]],'DATOS TABLA FLOTA'!$H$1:$H$21,'DATOS TABLA FLOTA'!$I$1:$I$21)</f>
        <v>General Pueyrredon</v>
      </c>
      <c r="G590" s="3">
        <f>_xlfn.XLOOKUP(capturaFlota2019[[#This Row],[Departamento]],'DATOS TABLA FLOTA'!$O$2:$O$21,'DATOS TABLA FLOTA'!$P$2:$P$21)</f>
        <v>6357</v>
      </c>
      <c r="H590" s="1">
        <v>-3804915</v>
      </c>
      <c r="I590" s="1">
        <f>_xlfn.XLOOKUP(capturaFlota2019[[#This Row],[Latitud]],'DATOS TABLA FLOTA'!$Q$2:$Q$21,'DATOS TABLA FLOTA'!$R$2:$R$21)</f>
        <v>-57536848</v>
      </c>
      <c r="J590" s="2" t="s">
        <v>3065</v>
      </c>
      <c r="K590" t="str">
        <f>VLOOKUP(capturaFlota2019[[#This Row],[Especie]],'DATOS TABLA FLOTA'!$K$1:$M$113,2,FALSE)</f>
        <v>Peces</v>
      </c>
      <c r="L590" t="str">
        <f>_xlfn.XLOOKUP(capturaFlota2019[[#This Row],[Especie]],'DATOS TABLA FLOTA'!$K$1:$K$113,'DATOS TABLA FLOTA'!$M$1:$M$113)</f>
        <v>Abadejo</v>
      </c>
      <c r="M590" s="3">
        <v>203</v>
      </c>
      <c r="N590" s="4">
        <f>VLOOKUP(capturaFlota2019[[#This Row],[Especie]],'DATOS TABLA FLOTA'!$A$1:$B$80,2,FALSE)</f>
        <v>2000</v>
      </c>
      <c r="O590" s="4">
        <f>VLOOKUP(capturaFlota2019[[#This Row],[Especie]],'DATOS TABLA FLOTA'!$A$1:$C$80,3,FALSE)</f>
        <v>32000</v>
      </c>
      <c r="Q590"/>
    </row>
    <row r="591" spans="1:17" x14ac:dyDescent="0.35">
      <c r="A591" s="5">
        <v>43497</v>
      </c>
      <c r="B591" s="2" t="s">
        <v>3053</v>
      </c>
      <c r="C591" s="2" t="s">
        <v>3111</v>
      </c>
      <c r="D591" s="2" t="s">
        <v>3043</v>
      </c>
      <c r="E5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1" t="str">
        <f>_xlfn.XLOOKUP(capturaFlota2019[[#This Row],[Puerto]],'DATOS TABLA FLOTA'!$H$1:$H$21,'DATOS TABLA FLOTA'!$I$1:$I$21)</f>
        <v>sin especificar</v>
      </c>
      <c r="G591" s="3">
        <f>_xlfn.XLOOKUP(capturaFlota2019[[#This Row],[Departamento]],'DATOS TABLA FLOTA'!$O$2:$O$21,'DATOS TABLA FLOTA'!$P$2:$P$21)</f>
        <v>6999</v>
      </c>
      <c r="I591" s="1">
        <f>_xlfn.XLOOKUP(capturaFlota2019[[#This Row],[Latitud]],'DATOS TABLA FLOTA'!$Q$2:$Q$21,'DATOS TABLA FLOTA'!$R$2:$R$21)</f>
        <v>0</v>
      </c>
      <c r="J591" s="2" t="s">
        <v>3079</v>
      </c>
      <c r="K591" t="str">
        <f>VLOOKUP(capturaFlota2019[[#This Row],[Especie]],'DATOS TABLA FLOTA'!$K$1:$M$113,2,FALSE)</f>
        <v>Peces</v>
      </c>
      <c r="L591" t="str">
        <f>_xlfn.XLOOKUP(capturaFlota2019[[#This Row],[Especie]],'DATOS TABLA FLOTA'!$K$1:$K$113,'DATOS TABLA FLOTA'!$M$1:$M$113)</f>
        <v>otras especies</v>
      </c>
      <c r="M591" s="3">
        <v>204</v>
      </c>
      <c r="N591" s="4">
        <f>VLOOKUP(capturaFlota2019[[#This Row],[Especie]],'DATOS TABLA FLOTA'!$A$1:$B$80,2,FALSE)</f>
        <v>2100</v>
      </c>
      <c r="O591" s="4">
        <f>VLOOKUP(capturaFlota2019[[#This Row],[Especie]],'DATOS TABLA FLOTA'!$A$1:$C$80,3,FALSE)</f>
        <v>33600</v>
      </c>
      <c r="Q591"/>
    </row>
    <row r="592" spans="1:17" x14ac:dyDescent="0.35">
      <c r="A592" s="5">
        <v>43525</v>
      </c>
      <c r="B592" s="2" t="s">
        <v>3047</v>
      </c>
      <c r="C592" s="2" t="s">
        <v>3048</v>
      </c>
      <c r="D592" s="2" t="s">
        <v>3049</v>
      </c>
      <c r="E5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592" t="str">
        <f>_xlfn.XLOOKUP(capturaFlota2019[[#This Row],[Puerto]],'DATOS TABLA FLOTA'!$H$1:$H$21,'DATOS TABLA FLOTA'!$I$1:$I$21)</f>
        <v>Deseado</v>
      </c>
      <c r="G592" s="3">
        <f>_xlfn.XLOOKUP(capturaFlota2019[[#This Row],[Departamento]],'DATOS TABLA FLOTA'!$O$2:$O$21,'DATOS TABLA FLOTA'!$P$2:$P$21)</f>
        <v>78014</v>
      </c>
      <c r="H592" s="1">
        <v>-46436049</v>
      </c>
      <c r="I592" s="1">
        <f>_xlfn.XLOOKUP(capturaFlota2019[[#This Row],[Latitud]],'DATOS TABLA FLOTA'!$Q$2:$Q$21,'DATOS TABLA FLOTA'!$R$2:$R$21)</f>
        <v>-67514904</v>
      </c>
      <c r="J592" s="2" t="s">
        <v>3052</v>
      </c>
      <c r="K592" t="str">
        <f>VLOOKUP(capturaFlota2019[[#This Row],[Especie]],'DATOS TABLA FLOTA'!$K$1:$M$113,2,FALSE)</f>
        <v>Moluscos</v>
      </c>
      <c r="L592" t="str">
        <f>_xlfn.XLOOKUP(capturaFlota2019[[#This Row],[Especie]],'DATOS TABLA FLOTA'!$K$1:$K$113,'DATOS TABLA FLOTA'!$M$1:$M$113)</f>
        <v>Calamar Illex</v>
      </c>
      <c r="M592" s="3">
        <v>204</v>
      </c>
      <c r="N592" s="4">
        <f>VLOOKUP(capturaFlota2019[[#This Row],[Especie]],'DATOS TABLA FLOTA'!$A$1:$B$80,2,FALSE)</f>
        <v>3299</v>
      </c>
      <c r="O592" s="4">
        <f>VLOOKUP(capturaFlota2019[[#This Row],[Especie]],'DATOS TABLA FLOTA'!$A$1:$C$80,3,FALSE)</f>
        <v>52784</v>
      </c>
      <c r="Q592"/>
    </row>
    <row r="593" spans="1:17" x14ac:dyDescent="0.35">
      <c r="A593" s="5">
        <v>43586</v>
      </c>
      <c r="B593" s="2" t="s">
        <v>3053</v>
      </c>
      <c r="C593" s="2" t="s">
        <v>3127</v>
      </c>
      <c r="D593" s="2" t="s">
        <v>3124</v>
      </c>
      <c r="E5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93" t="str">
        <f>_xlfn.XLOOKUP(capturaFlota2019[[#This Row],[Puerto]],'DATOS TABLA FLOTA'!$H$1:$H$21,'DATOS TABLA FLOTA'!$I$1:$I$21)</f>
        <v>San Antonio</v>
      </c>
      <c r="G593" s="3">
        <f>_xlfn.XLOOKUP(capturaFlota2019[[#This Row],[Departamento]],'DATOS TABLA FLOTA'!$O$2:$O$21,'DATOS TABLA FLOTA'!$P$2:$P$21)</f>
        <v>62077</v>
      </c>
      <c r="H593" s="1">
        <v>-40725698</v>
      </c>
      <c r="I593" s="1">
        <f>_xlfn.XLOOKUP(capturaFlota2019[[#This Row],[Latitud]],'DATOS TABLA FLOTA'!$Q$2:$Q$21,'DATOS TABLA FLOTA'!$R$2:$R$21)</f>
        <v>-64934194</v>
      </c>
      <c r="J593" s="2" t="s">
        <v>3057</v>
      </c>
      <c r="K593" t="str">
        <f>VLOOKUP(capturaFlota2019[[#This Row],[Especie]],'DATOS TABLA FLOTA'!$K$1:$M$113,2,FALSE)</f>
        <v>Peces</v>
      </c>
      <c r="L593" t="str">
        <f>_xlfn.XLOOKUP(capturaFlota2019[[#This Row],[Especie]],'DATOS TABLA FLOTA'!$K$1:$K$113,'DATOS TABLA FLOTA'!$M$1:$M$113)</f>
        <v>Rayas (sin V. Cost)</v>
      </c>
      <c r="M593" s="3">
        <v>204</v>
      </c>
      <c r="N593" s="4">
        <f>VLOOKUP(capturaFlota2019[[#This Row],[Especie]],'DATOS TABLA FLOTA'!$A$1:$B$80,2,FALSE)</f>
        <v>3900</v>
      </c>
      <c r="O593" s="4">
        <f>VLOOKUP(capturaFlota2019[[#This Row],[Especie]],'DATOS TABLA FLOTA'!$A$1:$C$80,3,FALSE)</f>
        <v>62400</v>
      </c>
      <c r="Q593"/>
    </row>
    <row r="594" spans="1:17" x14ac:dyDescent="0.35">
      <c r="A594" s="5">
        <v>43617</v>
      </c>
      <c r="B594" s="2" t="s">
        <v>3059</v>
      </c>
      <c r="C594" s="2" t="s">
        <v>3068</v>
      </c>
      <c r="D594" s="2" t="s">
        <v>3043</v>
      </c>
      <c r="E5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4" t="str">
        <f>_xlfn.XLOOKUP(capturaFlota2019[[#This Row],[Puerto]],'DATOS TABLA FLOTA'!$H$1:$H$21,'DATOS TABLA FLOTA'!$I$1:$I$21)</f>
        <v>General Pueyrredon</v>
      </c>
      <c r="G594" s="3">
        <f>_xlfn.XLOOKUP(capturaFlota2019[[#This Row],[Departamento]],'DATOS TABLA FLOTA'!$O$2:$O$21,'DATOS TABLA FLOTA'!$P$2:$P$21)</f>
        <v>6357</v>
      </c>
      <c r="H594" s="1">
        <v>-3804915</v>
      </c>
      <c r="I594" s="1">
        <f>_xlfn.XLOOKUP(capturaFlota2019[[#This Row],[Latitud]],'DATOS TABLA FLOTA'!$Q$2:$Q$21,'DATOS TABLA FLOTA'!$R$2:$R$21)</f>
        <v>-57536848</v>
      </c>
      <c r="J594" s="2" t="s">
        <v>3109</v>
      </c>
      <c r="K594" t="str">
        <f>VLOOKUP(capturaFlota2019[[#This Row],[Especie]],'DATOS TABLA FLOTA'!$K$1:$M$113,2,FALSE)</f>
        <v>Peces</v>
      </c>
      <c r="L594" t="str">
        <f>_xlfn.XLOOKUP(capturaFlota2019[[#This Row],[Especie]],'DATOS TABLA FLOTA'!$K$1:$K$113,'DATOS TABLA FLOTA'!$M$1:$M$113)</f>
        <v>Rayas (sin V. Cost)</v>
      </c>
      <c r="M594" s="3">
        <v>205</v>
      </c>
      <c r="N594" s="4">
        <f>VLOOKUP(capturaFlota2019[[#This Row],[Especie]],'DATOS TABLA FLOTA'!$A$1:$B$80,2,FALSE)</f>
        <v>3000</v>
      </c>
      <c r="O594" s="4">
        <f>VLOOKUP(capturaFlota2019[[#This Row],[Especie]],'DATOS TABLA FLOTA'!$A$1:$C$80,3,FALSE)</f>
        <v>48000</v>
      </c>
      <c r="Q594"/>
    </row>
    <row r="595" spans="1:17" x14ac:dyDescent="0.35">
      <c r="A595" s="5">
        <v>43678</v>
      </c>
      <c r="B595" s="2" t="s">
        <v>3053</v>
      </c>
      <c r="C595" s="2" t="s">
        <v>3068</v>
      </c>
      <c r="D595" s="2" t="s">
        <v>3043</v>
      </c>
      <c r="E5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5" t="str">
        <f>_xlfn.XLOOKUP(capturaFlota2019[[#This Row],[Puerto]],'DATOS TABLA FLOTA'!$H$1:$H$21,'DATOS TABLA FLOTA'!$I$1:$I$21)</f>
        <v>General Pueyrredon</v>
      </c>
      <c r="G595" s="3">
        <f>_xlfn.XLOOKUP(capturaFlota2019[[#This Row],[Departamento]],'DATOS TABLA FLOTA'!$O$2:$O$21,'DATOS TABLA FLOTA'!$P$2:$P$21)</f>
        <v>6357</v>
      </c>
      <c r="H595" s="1">
        <v>-3804915</v>
      </c>
      <c r="I595" s="1">
        <f>_xlfn.XLOOKUP(capturaFlota2019[[#This Row],[Latitud]],'DATOS TABLA FLOTA'!$Q$2:$Q$21,'DATOS TABLA FLOTA'!$R$2:$R$21)</f>
        <v>-57536848</v>
      </c>
      <c r="J595" s="2" t="s">
        <v>3078</v>
      </c>
      <c r="K595" t="str">
        <f>VLOOKUP(capturaFlota2019[[#This Row],[Especie]],'DATOS TABLA FLOTA'!$K$1:$M$113,2,FALSE)</f>
        <v>Peces</v>
      </c>
      <c r="L595" t="str">
        <f>_xlfn.XLOOKUP(capturaFlota2019[[#This Row],[Especie]],'DATOS TABLA FLOTA'!$K$1:$K$113,'DATOS TABLA FLOTA'!$M$1:$M$113)</f>
        <v>otras especies</v>
      </c>
      <c r="M595" s="3">
        <v>207</v>
      </c>
      <c r="N595" s="4">
        <f>VLOOKUP(capturaFlota2019[[#This Row],[Especie]],'DATOS TABLA FLOTA'!$A$1:$B$80,2,FALSE)</f>
        <v>1700</v>
      </c>
      <c r="O595" s="4">
        <f>VLOOKUP(capturaFlota2019[[#This Row],[Especie]],'DATOS TABLA FLOTA'!$A$1:$C$80,3,FALSE)</f>
        <v>27200</v>
      </c>
      <c r="Q595"/>
    </row>
    <row r="596" spans="1:17" x14ac:dyDescent="0.35">
      <c r="A596" s="5">
        <v>43497</v>
      </c>
      <c r="B596" s="2" t="s">
        <v>3053</v>
      </c>
      <c r="C596" s="2" t="s">
        <v>3068</v>
      </c>
      <c r="D596" s="2" t="s">
        <v>3043</v>
      </c>
      <c r="E5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6" t="str">
        <f>_xlfn.XLOOKUP(capturaFlota2019[[#This Row],[Puerto]],'DATOS TABLA FLOTA'!$H$1:$H$21,'DATOS TABLA FLOTA'!$I$1:$I$21)</f>
        <v>General Pueyrredon</v>
      </c>
      <c r="G596" s="3">
        <f>_xlfn.XLOOKUP(capturaFlota2019[[#This Row],[Departamento]],'DATOS TABLA FLOTA'!$O$2:$O$21,'DATOS TABLA FLOTA'!$P$2:$P$21)</f>
        <v>6357</v>
      </c>
      <c r="H596" s="1">
        <v>-3804915</v>
      </c>
      <c r="I596" s="1">
        <f>_xlfn.XLOOKUP(capturaFlota2019[[#This Row],[Latitud]],'DATOS TABLA FLOTA'!$Q$2:$Q$21,'DATOS TABLA FLOTA'!$R$2:$R$21)</f>
        <v>-57536848</v>
      </c>
      <c r="J596" s="2" t="s">
        <v>3085</v>
      </c>
      <c r="K596" t="str">
        <f>VLOOKUP(capturaFlota2019[[#This Row],[Especie]],'DATOS TABLA FLOTA'!$K$1:$M$113,2,FALSE)</f>
        <v>Peces</v>
      </c>
      <c r="L596" t="str">
        <f>_xlfn.XLOOKUP(capturaFlota2019[[#This Row],[Especie]],'DATOS TABLA FLOTA'!$K$1:$K$113,'DATOS TABLA FLOTA'!$M$1:$M$113)</f>
        <v>otras especies</v>
      </c>
      <c r="M596" s="3">
        <v>208</v>
      </c>
      <c r="N596" s="4">
        <f>VLOOKUP(capturaFlota2019[[#This Row],[Especie]],'DATOS TABLA FLOTA'!$A$1:$B$80,2,FALSE)</f>
        <v>1900</v>
      </c>
      <c r="O596" s="4">
        <f>VLOOKUP(capturaFlota2019[[#This Row],[Especie]],'DATOS TABLA FLOTA'!$A$1:$C$80,3,FALSE)</f>
        <v>30400</v>
      </c>
      <c r="Q596"/>
    </row>
    <row r="597" spans="1:17" x14ac:dyDescent="0.35">
      <c r="A597" s="5">
        <v>43556</v>
      </c>
      <c r="B597" s="2" t="s">
        <v>3147</v>
      </c>
      <c r="C597" s="2" t="s">
        <v>3115</v>
      </c>
      <c r="D597" s="2" t="s">
        <v>3049</v>
      </c>
      <c r="E5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597" t="str">
        <f>_xlfn.XLOOKUP(capturaFlota2019[[#This Row],[Puerto]],'DATOS TABLA FLOTA'!$H$1:$H$21,'DATOS TABLA FLOTA'!$I$1:$I$21)</f>
        <v>Deseado</v>
      </c>
      <c r="G597" s="3">
        <f>_xlfn.XLOOKUP(capturaFlota2019[[#This Row],[Departamento]],'DATOS TABLA FLOTA'!$O$2:$O$21,'DATOS TABLA FLOTA'!$P$2:$P$21)</f>
        <v>78014</v>
      </c>
      <c r="H597" s="1">
        <v>-47753106</v>
      </c>
      <c r="I597" s="1">
        <f>_xlfn.XLOOKUP(capturaFlota2019[[#This Row],[Latitud]],'DATOS TABLA FLOTA'!$Q$2:$Q$21,'DATOS TABLA FLOTA'!$R$2:$R$21)</f>
        <v>-65911745</v>
      </c>
      <c r="J597" s="2" t="s">
        <v>3055</v>
      </c>
      <c r="K597" t="str">
        <f>VLOOKUP(capturaFlota2019[[#This Row],[Especie]],'DATOS TABLA FLOTA'!$K$1:$M$113,2,FALSE)</f>
        <v>Peces</v>
      </c>
      <c r="L597" t="str">
        <f>_xlfn.XLOOKUP(capturaFlota2019[[#This Row],[Especie]],'DATOS TABLA FLOTA'!$K$1:$K$113,'DATOS TABLA FLOTA'!$M$1:$M$113)</f>
        <v>Merluza hubbsi S41</v>
      </c>
      <c r="M597" s="3">
        <v>210</v>
      </c>
      <c r="N597" s="4">
        <f>VLOOKUP(capturaFlota2019[[#This Row],[Especie]],'DATOS TABLA FLOTA'!$A$1:$B$80,2,FALSE)</f>
        <v>2300</v>
      </c>
      <c r="O597" s="4">
        <f>VLOOKUP(capturaFlota2019[[#This Row],[Especie]],'DATOS TABLA FLOTA'!$A$1:$C$80,3,FALSE)</f>
        <v>36800</v>
      </c>
      <c r="Q597"/>
    </row>
    <row r="598" spans="1:17" x14ac:dyDescent="0.35">
      <c r="A598" s="5">
        <v>43556</v>
      </c>
      <c r="B598" s="2" t="s">
        <v>3053</v>
      </c>
      <c r="C598" s="2" t="s">
        <v>3127</v>
      </c>
      <c r="D598" s="2" t="s">
        <v>3124</v>
      </c>
      <c r="E5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598" t="str">
        <f>_xlfn.XLOOKUP(capturaFlota2019[[#This Row],[Puerto]],'DATOS TABLA FLOTA'!$H$1:$H$21,'DATOS TABLA FLOTA'!$I$1:$I$21)</f>
        <v>San Antonio</v>
      </c>
      <c r="G598" s="3">
        <f>_xlfn.XLOOKUP(capturaFlota2019[[#This Row],[Departamento]],'DATOS TABLA FLOTA'!$O$2:$O$21,'DATOS TABLA FLOTA'!$P$2:$P$21)</f>
        <v>62077</v>
      </c>
      <c r="H598" s="1">
        <v>-40725698</v>
      </c>
      <c r="I598" s="1">
        <f>_xlfn.XLOOKUP(capturaFlota2019[[#This Row],[Latitud]],'DATOS TABLA FLOTA'!$Q$2:$Q$21,'DATOS TABLA FLOTA'!$R$2:$R$21)</f>
        <v>-64934194</v>
      </c>
      <c r="J598" s="2" t="s">
        <v>3087</v>
      </c>
      <c r="K598" t="str">
        <f>VLOOKUP(capturaFlota2019[[#This Row],[Especie]],'DATOS TABLA FLOTA'!$K$1:$M$113,2,FALSE)</f>
        <v>Peces</v>
      </c>
      <c r="L598" t="str">
        <f>_xlfn.XLOOKUP(capturaFlota2019[[#This Row],[Especie]],'DATOS TABLA FLOTA'!$K$1:$K$113,'DATOS TABLA FLOTA'!$M$1:$M$113)</f>
        <v>otras especies</v>
      </c>
      <c r="M598" s="3">
        <v>210</v>
      </c>
      <c r="N598" s="4">
        <f>VLOOKUP(capturaFlota2019[[#This Row],[Especie]],'DATOS TABLA FLOTA'!$A$1:$B$80,2,FALSE)</f>
        <v>2500</v>
      </c>
      <c r="O598" s="4">
        <f>VLOOKUP(capturaFlota2019[[#This Row],[Especie]],'DATOS TABLA FLOTA'!$A$1:$C$80,3,FALSE)</f>
        <v>40000</v>
      </c>
      <c r="Q598"/>
    </row>
    <row r="599" spans="1:17" x14ac:dyDescent="0.35">
      <c r="A599" s="5">
        <v>43586</v>
      </c>
      <c r="B599" s="2" t="s">
        <v>3041</v>
      </c>
      <c r="C599" s="2" t="s">
        <v>3107</v>
      </c>
      <c r="D599" s="2" t="s">
        <v>3043</v>
      </c>
      <c r="E5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599" t="str">
        <f>_xlfn.XLOOKUP(capturaFlota2019[[#This Row],[Puerto]],'DATOS TABLA FLOTA'!$H$1:$H$21,'DATOS TABLA FLOTA'!$I$1:$I$21)</f>
        <v>Necochea</v>
      </c>
      <c r="G599" s="3">
        <f>_xlfn.XLOOKUP(capturaFlota2019[[#This Row],[Departamento]],'DATOS TABLA FLOTA'!$O$2:$O$21,'DATOS TABLA FLOTA'!$P$2:$P$21)</f>
        <v>6581</v>
      </c>
      <c r="H599" s="1">
        <v>-38576184</v>
      </c>
      <c r="I599" s="1">
        <f>_xlfn.XLOOKUP(capturaFlota2019[[#This Row],[Latitud]],'DATOS TABLA FLOTA'!$Q$2:$Q$21,'DATOS TABLA FLOTA'!$R$2:$R$21)</f>
        <v>-58701949</v>
      </c>
      <c r="J599" s="2" t="s">
        <v>3085</v>
      </c>
      <c r="K599" t="str">
        <f>VLOOKUP(capturaFlota2019[[#This Row],[Especie]],'DATOS TABLA FLOTA'!$K$1:$M$113,2,FALSE)</f>
        <v>Peces</v>
      </c>
      <c r="L599" t="str">
        <f>_xlfn.XLOOKUP(capturaFlota2019[[#This Row],[Especie]],'DATOS TABLA FLOTA'!$K$1:$K$113,'DATOS TABLA FLOTA'!$M$1:$M$113)</f>
        <v>otras especies</v>
      </c>
      <c r="M599" s="3">
        <v>210</v>
      </c>
      <c r="N599" s="4">
        <f>VLOOKUP(capturaFlota2019[[#This Row],[Especie]],'DATOS TABLA FLOTA'!$A$1:$B$80,2,FALSE)</f>
        <v>1900</v>
      </c>
      <c r="O599" s="4">
        <f>VLOOKUP(capturaFlota2019[[#This Row],[Especie]],'DATOS TABLA FLOTA'!$A$1:$C$80,3,FALSE)</f>
        <v>30400</v>
      </c>
      <c r="Q599"/>
    </row>
    <row r="600" spans="1:17" x14ac:dyDescent="0.35">
      <c r="A600" s="5">
        <v>43617</v>
      </c>
      <c r="B600" s="2" t="s">
        <v>3041</v>
      </c>
      <c r="C600" s="2" t="s">
        <v>3150</v>
      </c>
      <c r="D600" s="2" t="s">
        <v>3043</v>
      </c>
      <c r="E6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0" t="str">
        <f>_xlfn.XLOOKUP(capturaFlota2019[[#This Row],[Puerto]],'DATOS TABLA FLOTA'!$H$1:$H$21,'DATOS TABLA FLOTA'!$I$1:$I$21)</f>
        <v>General Lavalle</v>
      </c>
      <c r="G600" s="3">
        <f>_xlfn.XLOOKUP(capturaFlota2019[[#This Row],[Departamento]],'DATOS TABLA FLOTA'!$O$2:$O$21,'DATOS TABLA FLOTA'!$P$2:$P$21)</f>
        <v>6336</v>
      </c>
      <c r="H600" s="1">
        <v>-36398453</v>
      </c>
      <c r="I600" s="1">
        <f>_xlfn.XLOOKUP(capturaFlota2019[[#This Row],[Latitud]],'DATOS TABLA FLOTA'!$Q$2:$Q$21,'DATOS TABLA FLOTA'!$R$2:$R$21)</f>
        <v>-56946467</v>
      </c>
      <c r="J600" s="2" t="s">
        <v>3079</v>
      </c>
      <c r="K600" t="str">
        <f>VLOOKUP(capturaFlota2019[[#This Row],[Especie]],'DATOS TABLA FLOTA'!$K$1:$M$113,2,FALSE)</f>
        <v>Peces</v>
      </c>
      <c r="L600" t="str">
        <f>_xlfn.XLOOKUP(capturaFlota2019[[#This Row],[Especie]],'DATOS TABLA FLOTA'!$K$1:$K$113,'DATOS TABLA FLOTA'!$M$1:$M$113)</f>
        <v>otras especies</v>
      </c>
      <c r="M600" s="3">
        <v>210</v>
      </c>
      <c r="N600" s="4">
        <f>VLOOKUP(capturaFlota2019[[#This Row],[Especie]],'DATOS TABLA FLOTA'!$A$1:$B$80,2,FALSE)</f>
        <v>2100</v>
      </c>
      <c r="O600" s="4">
        <f>VLOOKUP(capturaFlota2019[[#This Row],[Especie]],'DATOS TABLA FLOTA'!$A$1:$C$80,3,FALSE)</f>
        <v>33600</v>
      </c>
      <c r="Q600"/>
    </row>
    <row r="601" spans="1:17" x14ac:dyDescent="0.35">
      <c r="A601" s="5">
        <v>43647</v>
      </c>
      <c r="B601" s="2" t="s">
        <v>3053</v>
      </c>
      <c r="C601" s="2" t="s">
        <v>3068</v>
      </c>
      <c r="D601" s="2" t="s">
        <v>3043</v>
      </c>
      <c r="E6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1" t="str">
        <f>_xlfn.XLOOKUP(capturaFlota2019[[#This Row],[Puerto]],'DATOS TABLA FLOTA'!$H$1:$H$21,'DATOS TABLA FLOTA'!$I$1:$I$21)</f>
        <v>General Pueyrredon</v>
      </c>
      <c r="G601" s="3">
        <f>_xlfn.XLOOKUP(capturaFlota2019[[#This Row],[Departamento]],'DATOS TABLA FLOTA'!$O$2:$O$21,'DATOS TABLA FLOTA'!$P$2:$P$21)</f>
        <v>6357</v>
      </c>
      <c r="H601" s="1">
        <v>-3804915</v>
      </c>
      <c r="I601" s="1">
        <f>_xlfn.XLOOKUP(capturaFlota2019[[#This Row],[Latitud]],'DATOS TABLA FLOTA'!$Q$2:$Q$21,'DATOS TABLA FLOTA'!$R$2:$R$21)</f>
        <v>-57536848</v>
      </c>
      <c r="J601" s="2" t="s">
        <v>3080</v>
      </c>
      <c r="K601" t="str">
        <f>VLOOKUP(capturaFlota2019[[#This Row],[Especie]],'DATOS TABLA FLOTA'!$K$1:$M$113,2,FALSE)</f>
        <v>Peces</v>
      </c>
      <c r="L601" t="str">
        <f>_xlfn.XLOOKUP(capturaFlota2019[[#This Row],[Especie]],'DATOS TABLA FLOTA'!$K$1:$K$113,'DATOS TABLA FLOTA'!$M$1:$M$113)</f>
        <v>otras especies</v>
      </c>
      <c r="M601" s="3">
        <v>210</v>
      </c>
      <c r="N601" s="4">
        <f>VLOOKUP(capturaFlota2019[[#This Row],[Especie]],'DATOS TABLA FLOTA'!$A$1:$B$80,2,FALSE)</f>
        <v>1599</v>
      </c>
      <c r="O601" s="4">
        <f>VLOOKUP(capturaFlota2019[[#This Row],[Especie]],'DATOS TABLA FLOTA'!$A$1:$C$80,3,FALSE)</f>
        <v>25584</v>
      </c>
      <c r="Q601"/>
    </row>
    <row r="602" spans="1:17" x14ac:dyDescent="0.35">
      <c r="A602" s="5">
        <v>43647</v>
      </c>
      <c r="B602" s="2" t="s">
        <v>3041</v>
      </c>
      <c r="C602" s="2" t="s">
        <v>3143</v>
      </c>
      <c r="D602" s="2" t="s">
        <v>3043</v>
      </c>
      <c r="E6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2" t="str">
        <f>_xlfn.XLOOKUP(capturaFlota2019[[#This Row],[Puerto]],'DATOS TABLA FLOTA'!$H$1:$H$21,'DATOS TABLA FLOTA'!$I$1:$I$21)</f>
        <v>Castelli</v>
      </c>
      <c r="G602" s="3">
        <f>_xlfn.XLOOKUP(capturaFlota2019[[#This Row],[Departamento]],'DATOS TABLA FLOTA'!$O$2:$O$21,'DATOS TABLA FLOTA'!$P$2:$P$21)</f>
        <v>6168</v>
      </c>
      <c r="H602" s="1">
        <v>-35745949</v>
      </c>
      <c r="I602" s="1">
        <f>_xlfn.XLOOKUP(capturaFlota2019[[#This Row],[Latitud]],'DATOS TABLA FLOTA'!$Q$2:$Q$21,'DATOS TABLA FLOTA'!$R$2:$R$21)</f>
        <v>-57380561</v>
      </c>
      <c r="J602" s="2" t="s">
        <v>3088</v>
      </c>
      <c r="K602" t="str">
        <f>VLOOKUP(capturaFlota2019[[#This Row],[Especie]],'DATOS TABLA FLOTA'!$K$1:$M$113,2,FALSE)</f>
        <v>Peces</v>
      </c>
      <c r="L602" t="str">
        <f>_xlfn.XLOOKUP(capturaFlota2019[[#This Row],[Especie]],'DATOS TABLA FLOTA'!$K$1:$K$113,'DATOS TABLA FLOTA'!$M$1:$M$113)</f>
        <v>Variado costero</v>
      </c>
      <c r="M602" s="3">
        <v>210</v>
      </c>
      <c r="N602" s="4">
        <f>VLOOKUP(capturaFlota2019[[#This Row],[Especie]],'DATOS TABLA FLOTA'!$A$1:$B$80,2,FALSE)</f>
        <v>2500</v>
      </c>
      <c r="O602" s="4">
        <f>VLOOKUP(capturaFlota2019[[#This Row],[Especie]],'DATOS TABLA FLOTA'!$A$1:$C$80,3,FALSE)</f>
        <v>40000</v>
      </c>
      <c r="Q602"/>
    </row>
    <row r="603" spans="1:17" x14ac:dyDescent="0.35">
      <c r="A603" s="5">
        <v>43678</v>
      </c>
      <c r="B603" s="2" t="s">
        <v>3053</v>
      </c>
      <c r="C603" s="2" t="s">
        <v>3068</v>
      </c>
      <c r="D603" s="2" t="s">
        <v>3043</v>
      </c>
      <c r="E6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3" t="str">
        <f>_xlfn.XLOOKUP(capturaFlota2019[[#This Row],[Puerto]],'DATOS TABLA FLOTA'!$H$1:$H$21,'DATOS TABLA FLOTA'!$I$1:$I$21)</f>
        <v>General Pueyrredon</v>
      </c>
      <c r="G603" s="3">
        <f>_xlfn.XLOOKUP(capturaFlota2019[[#This Row],[Departamento]],'DATOS TABLA FLOTA'!$O$2:$O$21,'DATOS TABLA FLOTA'!$P$2:$P$21)</f>
        <v>6357</v>
      </c>
      <c r="H603" s="1">
        <v>-3804915</v>
      </c>
      <c r="I603" s="1">
        <f>_xlfn.XLOOKUP(capturaFlota2019[[#This Row],[Latitud]],'DATOS TABLA FLOTA'!$Q$2:$Q$21,'DATOS TABLA FLOTA'!$R$2:$R$21)</f>
        <v>-57536848</v>
      </c>
      <c r="J603" s="2" t="s">
        <v>3099</v>
      </c>
      <c r="K603" t="str">
        <f>VLOOKUP(capturaFlota2019[[#This Row],[Especie]],'DATOS TABLA FLOTA'!$K$1:$M$113,2,FALSE)</f>
        <v>Peces</v>
      </c>
      <c r="L603" t="str">
        <f>_xlfn.XLOOKUP(capturaFlota2019[[#This Row],[Especie]],'DATOS TABLA FLOTA'!$K$1:$K$113,'DATOS TABLA FLOTA'!$M$1:$M$113)</f>
        <v>otras especies</v>
      </c>
      <c r="M603" s="3">
        <v>210</v>
      </c>
      <c r="N603" s="4">
        <f>VLOOKUP(capturaFlota2019[[#This Row],[Especie]],'DATOS TABLA FLOTA'!$A$1:$B$80,2,FALSE)</f>
        <v>2100</v>
      </c>
      <c r="O603" s="4">
        <f>VLOOKUP(capturaFlota2019[[#This Row],[Especie]],'DATOS TABLA FLOTA'!$A$1:$C$80,3,FALSE)</f>
        <v>33600</v>
      </c>
      <c r="Q603"/>
    </row>
    <row r="604" spans="1:17" x14ac:dyDescent="0.35">
      <c r="A604" s="5">
        <v>43709</v>
      </c>
      <c r="B604" s="2" t="s">
        <v>3067</v>
      </c>
      <c r="C604" s="2" t="s">
        <v>3068</v>
      </c>
      <c r="D604" s="2" t="s">
        <v>3043</v>
      </c>
      <c r="E6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4" t="str">
        <f>_xlfn.XLOOKUP(capturaFlota2019[[#This Row],[Puerto]],'DATOS TABLA FLOTA'!$H$1:$H$21,'DATOS TABLA FLOTA'!$I$1:$I$21)</f>
        <v>General Pueyrredon</v>
      </c>
      <c r="G604" s="3">
        <f>_xlfn.XLOOKUP(capturaFlota2019[[#This Row],[Departamento]],'DATOS TABLA FLOTA'!$O$2:$O$21,'DATOS TABLA FLOTA'!$P$2:$P$21)</f>
        <v>6357</v>
      </c>
      <c r="H604" s="1">
        <v>-3804915</v>
      </c>
      <c r="I604" s="1">
        <f>_xlfn.XLOOKUP(capturaFlota2019[[#This Row],[Latitud]],'DATOS TABLA FLOTA'!$Q$2:$Q$21,'DATOS TABLA FLOTA'!$R$2:$R$21)</f>
        <v>-57536848</v>
      </c>
      <c r="J604" s="2" t="s">
        <v>3137</v>
      </c>
      <c r="K604" t="str">
        <f>VLOOKUP(capturaFlota2019[[#This Row],[Especie]],'DATOS TABLA FLOTA'!$K$1:$M$113,2,FALSE)</f>
        <v>Peces</v>
      </c>
      <c r="L604" t="str">
        <f>_xlfn.XLOOKUP(capturaFlota2019[[#This Row],[Especie]],'DATOS TABLA FLOTA'!$K$1:$K$113,'DATOS TABLA FLOTA'!$M$1:$M$113)</f>
        <v>Merluza negra</v>
      </c>
      <c r="M604" s="3">
        <v>210</v>
      </c>
      <c r="N604" s="4">
        <f>VLOOKUP(capturaFlota2019[[#This Row],[Especie]],'DATOS TABLA FLOTA'!$A$1:$B$80,2,FALSE)</f>
        <v>2900</v>
      </c>
      <c r="O604" s="4">
        <f>VLOOKUP(capturaFlota2019[[#This Row],[Especie]],'DATOS TABLA FLOTA'!$A$1:$C$80,3,FALSE)</f>
        <v>46400</v>
      </c>
      <c r="Q604"/>
    </row>
    <row r="605" spans="1:17" x14ac:dyDescent="0.35">
      <c r="A605" s="5">
        <v>43709</v>
      </c>
      <c r="B605" s="2" t="s">
        <v>3041</v>
      </c>
      <c r="C605" s="2" t="s">
        <v>3111</v>
      </c>
      <c r="D605" s="2" t="s">
        <v>3043</v>
      </c>
      <c r="E6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5" t="str">
        <f>_xlfn.XLOOKUP(capturaFlota2019[[#This Row],[Puerto]],'DATOS TABLA FLOTA'!$H$1:$H$21,'DATOS TABLA FLOTA'!$I$1:$I$21)</f>
        <v>sin especificar</v>
      </c>
      <c r="G605" s="3">
        <f>_xlfn.XLOOKUP(capturaFlota2019[[#This Row],[Departamento]],'DATOS TABLA FLOTA'!$O$2:$O$21,'DATOS TABLA FLOTA'!$P$2:$P$21)</f>
        <v>6999</v>
      </c>
      <c r="I605" s="1">
        <f>_xlfn.XLOOKUP(capturaFlota2019[[#This Row],[Latitud]],'DATOS TABLA FLOTA'!$Q$2:$Q$21,'DATOS TABLA FLOTA'!$R$2:$R$21)</f>
        <v>0</v>
      </c>
      <c r="J605" s="2" t="s">
        <v>3074</v>
      </c>
      <c r="K605" t="str">
        <f>VLOOKUP(capturaFlota2019[[#This Row],[Especie]],'DATOS TABLA FLOTA'!$K$1:$M$113,2,FALSE)</f>
        <v>Peces</v>
      </c>
      <c r="L605" t="str">
        <f>_xlfn.XLOOKUP(capturaFlota2019[[#This Row],[Especie]],'DATOS TABLA FLOTA'!$K$1:$K$113,'DATOS TABLA FLOTA'!$M$1:$M$113)</f>
        <v>Variado costero</v>
      </c>
      <c r="M605" s="3">
        <v>210</v>
      </c>
      <c r="N605" s="4">
        <f>VLOOKUP(capturaFlota2019[[#This Row],[Especie]],'DATOS TABLA FLOTA'!$A$1:$B$80,2,FALSE)</f>
        <v>1800</v>
      </c>
      <c r="O605" s="4">
        <f>VLOOKUP(capturaFlota2019[[#This Row],[Especie]],'DATOS TABLA FLOTA'!$A$1:$C$80,3,FALSE)</f>
        <v>28800</v>
      </c>
      <c r="Q605"/>
    </row>
    <row r="606" spans="1:17" x14ac:dyDescent="0.35">
      <c r="A606" s="5">
        <v>43709</v>
      </c>
      <c r="B606" s="2" t="s">
        <v>3041</v>
      </c>
      <c r="C606" s="2" t="s">
        <v>3127</v>
      </c>
      <c r="D606" s="2" t="s">
        <v>3124</v>
      </c>
      <c r="E6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06" t="str">
        <f>_xlfn.XLOOKUP(capturaFlota2019[[#This Row],[Puerto]],'DATOS TABLA FLOTA'!$H$1:$H$21,'DATOS TABLA FLOTA'!$I$1:$I$21)</f>
        <v>San Antonio</v>
      </c>
      <c r="G606" s="3">
        <f>_xlfn.XLOOKUP(capturaFlota2019[[#This Row],[Departamento]],'DATOS TABLA FLOTA'!$O$2:$O$21,'DATOS TABLA FLOTA'!$P$2:$P$21)</f>
        <v>62077</v>
      </c>
      <c r="H606" s="1">
        <v>-40725698</v>
      </c>
      <c r="I606" s="1">
        <f>_xlfn.XLOOKUP(capturaFlota2019[[#This Row],[Latitud]],'DATOS TABLA FLOTA'!$Q$2:$Q$21,'DATOS TABLA FLOTA'!$R$2:$R$21)</f>
        <v>-64934194</v>
      </c>
      <c r="J606" s="2" t="s">
        <v>3114</v>
      </c>
      <c r="K606" t="str">
        <f>VLOOKUP(capturaFlota2019[[#This Row],[Especie]],'DATOS TABLA FLOTA'!$K$1:$M$113,2,FALSE)</f>
        <v>Peces</v>
      </c>
      <c r="L606" t="str">
        <f>_xlfn.XLOOKUP(capturaFlota2019[[#This Row],[Especie]],'DATOS TABLA FLOTA'!$K$1:$K$113,'DATOS TABLA FLOTA'!$M$1:$M$113)</f>
        <v>otras especies</v>
      </c>
      <c r="M606" s="3">
        <v>210</v>
      </c>
      <c r="N606" s="4">
        <f>VLOOKUP(capturaFlota2019[[#This Row],[Especie]],'DATOS TABLA FLOTA'!$A$1:$B$80,2,FALSE)</f>
        <v>1500</v>
      </c>
      <c r="O606" s="4">
        <f>VLOOKUP(capturaFlota2019[[#This Row],[Especie]],'DATOS TABLA FLOTA'!$A$1:$C$80,3,FALSE)</f>
        <v>24000</v>
      </c>
      <c r="Q606"/>
    </row>
    <row r="607" spans="1:17" x14ac:dyDescent="0.35">
      <c r="A607" s="5">
        <v>43739</v>
      </c>
      <c r="B607" s="2" t="s">
        <v>3053</v>
      </c>
      <c r="C607" s="2" t="s">
        <v>3123</v>
      </c>
      <c r="D607" s="2" t="s">
        <v>3124</v>
      </c>
      <c r="E6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07" t="str">
        <f>_xlfn.XLOOKUP(capturaFlota2019[[#This Row],[Puerto]],'DATOS TABLA FLOTA'!$H$1:$H$21,'DATOS TABLA FLOTA'!$I$1:$I$21)</f>
        <v>San Antonio</v>
      </c>
      <c r="G607" s="3">
        <f>_xlfn.XLOOKUP(capturaFlota2019[[#This Row],[Departamento]],'DATOS TABLA FLOTA'!$O$2:$O$21,'DATOS TABLA FLOTA'!$P$2:$P$21)</f>
        <v>62077</v>
      </c>
      <c r="H607" s="1">
        <v>-4079875</v>
      </c>
      <c r="I607" s="1">
        <f>_xlfn.XLOOKUP(capturaFlota2019[[#This Row],[Latitud]],'DATOS TABLA FLOTA'!$Q$2:$Q$21,'DATOS TABLA FLOTA'!$R$2:$R$21)</f>
        <v>-64883536</v>
      </c>
      <c r="J607" s="2" t="s">
        <v>3055</v>
      </c>
      <c r="K607" t="str">
        <f>VLOOKUP(capturaFlota2019[[#This Row],[Especie]],'DATOS TABLA FLOTA'!$K$1:$M$113,2,FALSE)</f>
        <v>Peces</v>
      </c>
      <c r="L607" t="str">
        <f>_xlfn.XLOOKUP(capturaFlota2019[[#This Row],[Especie]],'DATOS TABLA FLOTA'!$K$1:$K$113,'DATOS TABLA FLOTA'!$M$1:$M$113)</f>
        <v>Merluza hubbsi S41</v>
      </c>
      <c r="M607" s="3">
        <v>210</v>
      </c>
      <c r="N607" s="4">
        <f>VLOOKUP(capturaFlota2019[[#This Row],[Especie]],'DATOS TABLA FLOTA'!$A$1:$B$80,2,FALSE)</f>
        <v>2300</v>
      </c>
      <c r="O607" s="4">
        <f>VLOOKUP(capturaFlota2019[[#This Row],[Especie]],'DATOS TABLA FLOTA'!$A$1:$C$80,3,FALSE)</f>
        <v>36800</v>
      </c>
      <c r="Q607"/>
    </row>
    <row r="608" spans="1:17" x14ac:dyDescent="0.35">
      <c r="A608" s="5">
        <v>43739</v>
      </c>
      <c r="B608" s="2" t="s">
        <v>3041</v>
      </c>
      <c r="C608" s="2" t="s">
        <v>3128</v>
      </c>
      <c r="D608" s="2" t="s">
        <v>3043</v>
      </c>
      <c r="E6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08" t="str">
        <f>_xlfn.XLOOKUP(capturaFlota2019[[#This Row],[Puerto]],'DATOS TABLA FLOTA'!$H$1:$H$21,'DATOS TABLA FLOTA'!$I$1:$I$21)</f>
        <v>La Costa</v>
      </c>
      <c r="G608" s="3">
        <f>_xlfn.XLOOKUP(capturaFlota2019[[#This Row],[Departamento]],'DATOS TABLA FLOTA'!$O$2:$O$21,'DATOS TABLA FLOTA'!$P$2:$P$21)</f>
        <v>6420</v>
      </c>
      <c r="H608" s="1">
        <v>-36342328</v>
      </c>
      <c r="I608" s="1">
        <f>_xlfn.XLOOKUP(capturaFlota2019[[#This Row],[Latitud]],'DATOS TABLA FLOTA'!$Q$2:$Q$21,'DATOS TABLA FLOTA'!$R$2:$R$21)</f>
        <v>-56746143</v>
      </c>
      <c r="J608" s="2" t="s">
        <v>3085</v>
      </c>
      <c r="K608" t="str">
        <f>VLOOKUP(capturaFlota2019[[#This Row],[Especie]],'DATOS TABLA FLOTA'!$K$1:$M$113,2,FALSE)</f>
        <v>Peces</v>
      </c>
      <c r="L608" t="str">
        <f>_xlfn.XLOOKUP(capturaFlota2019[[#This Row],[Especie]],'DATOS TABLA FLOTA'!$K$1:$K$113,'DATOS TABLA FLOTA'!$M$1:$M$113)</f>
        <v>otras especies</v>
      </c>
      <c r="M608" s="3">
        <v>210</v>
      </c>
      <c r="N608" s="4">
        <f>VLOOKUP(capturaFlota2019[[#This Row],[Especie]],'DATOS TABLA FLOTA'!$A$1:$B$80,2,FALSE)</f>
        <v>1900</v>
      </c>
      <c r="O608" s="4">
        <f>VLOOKUP(capturaFlota2019[[#This Row],[Especie]],'DATOS TABLA FLOTA'!$A$1:$C$80,3,FALSE)</f>
        <v>30400</v>
      </c>
      <c r="Q608"/>
    </row>
    <row r="609" spans="1:17" x14ac:dyDescent="0.35">
      <c r="A609" s="5">
        <v>43497</v>
      </c>
      <c r="B609" s="2" t="s">
        <v>3053</v>
      </c>
      <c r="C609" s="2" t="s">
        <v>3123</v>
      </c>
      <c r="D609" s="2" t="s">
        <v>3124</v>
      </c>
      <c r="E6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09" t="str">
        <f>_xlfn.XLOOKUP(capturaFlota2019[[#This Row],[Puerto]],'DATOS TABLA FLOTA'!$H$1:$H$21,'DATOS TABLA FLOTA'!$I$1:$I$21)</f>
        <v>San Antonio</v>
      </c>
      <c r="G609" s="3">
        <f>_xlfn.XLOOKUP(capturaFlota2019[[#This Row],[Departamento]],'DATOS TABLA FLOTA'!$O$2:$O$21,'DATOS TABLA FLOTA'!$P$2:$P$21)</f>
        <v>62077</v>
      </c>
      <c r="H609" s="1">
        <v>-4079875</v>
      </c>
      <c r="I609" s="1">
        <f>_xlfn.XLOOKUP(capturaFlota2019[[#This Row],[Latitud]],'DATOS TABLA FLOTA'!$Q$2:$Q$21,'DATOS TABLA FLOTA'!$R$2:$R$21)</f>
        <v>-64883536</v>
      </c>
      <c r="J609" s="2" t="s">
        <v>3088</v>
      </c>
      <c r="K609" t="str">
        <f>VLOOKUP(capturaFlota2019[[#This Row],[Especie]],'DATOS TABLA FLOTA'!$K$1:$M$113,2,FALSE)</f>
        <v>Peces</v>
      </c>
      <c r="L609" t="str">
        <f>_xlfn.XLOOKUP(capturaFlota2019[[#This Row],[Especie]],'DATOS TABLA FLOTA'!$K$1:$K$113,'DATOS TABLA FLOTA'!$M$1:$M$113)</f>
        <v>Variado costero</v>
      </c>
      <c r="M609" s="3">
        <v>213</v>
      </c>
      <c r="N609" s="4">
        <f>VLOOKUP(capturaFlota2019[[#This Row],[Especie]],'DATOS TABLA FLOTA'!$A$1:$B$80,2,FALSE)</f>
        <v>2500</v>
      </c>
      <c r="O609" s="4">
        <f>VLOOKUP(capturaFlota2019[[#This Row],[Especie]],'DATOS TABLA FLOTA'!$A$1:$C$80,3,FALSE)</f>
        <v>40000</v>
      </c>
      <c r="Q609"/>
    </row>
    <row r="610" spans="1:17" x14ac:dyDescent="0.35">
      <c r="A610" s="5">
        <v>43497</v>
      </c>
      <c r="B610" s="2" t="s">
        <v>3059</v>
      </c>
      <c r="C610" s="2" t="s">
        <v>3068</v>
      </c>
      <c r="D610" s="2" t="s">
        <v>3043</v>
      </c>
      <c r="E6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0" t="str">
        <f>_xlfn.XLOOKUP(capturaFlota2019[[#This Row],[Puerto]],'DATOS TABLA FLOTA'!$H$1:$H$21,'DATOS TABLA FLOTA'!$I$1:$I$21)</f>
        <v>General Pueyrredon</v>
      </c>
      <c r="G610" s="3">
        <f>_xlfn.XLOOKUP(capturaFlota2019[[#This Row],[Departamento]],'DATOS TABLA FLOTA'!$O$2:$O$21,'DATOS TABLA FLOTA'!$P$2:$P$21)</f>
        <v>6357</v>
      </c>
      <c r="H610" s="1">
        <v>-3804915</v>
      </c>
      <c r="I610" s="1">
        <f>_xlfn.XLOOKUP(capturaFlota2019[[#This Row],[Latitud]],'DATOS TABLA FLOTA'!$Q$2:$Q$21,'DATOS TABLA FLOTA'!$R$2:$R$21)</f>
        <v>-57536848</v>
      </c>
      <c r="J610" s="2" t="s">
        <v>3089</v>
      </c>
      <c r="K610" t="str">
        <f>VLOOKUP(capturaFlota2019[[#This Row],[Especie]],'DATOS TABLA FLOTA'!$K$1:$M$113,2,FALSE)</f>
        <v>Peces</v>
      </c>
      <c r="L610" t="str">
        <f>_xlfn.XLOOKUP(capturaFlota2019[[#This Row],[Especie]],'DATOS TABLA FLOTA'!$K$1:$K$113,'DATOS TABLA FLOTA'!$M$1:$M$113)</f>
        <v>otras especies</v>
      </c>
      <c r="M610" s="3">
        <v>215</v>
      </c>
      <c r="N610" s="4">
        <f>VLOOKUP(capturaFlota2019[[#This Row],[Especie]],'DATOS TABLA FLOTA'!$A$1:$B$80,2,FALSE)</f>
        <v>2200</v>
      </c>
      <c r="O610" s="4">
        <f>VLOOKUP(capturaFlota2019[[#This Row],[Especie]],'DATOS TABLA FLOTA'!$A$1:$C$80,3,FALSE)</f>
        <v>35200</v>
      </c>
      <c r="Q610"/>
    </row>
    <row r="611" spans="1:17" x14ac:dyDescent="0.35">
      <c r="A611" s="5">
        <v>43586</v>
      </c>
      <c r="B611" s="2" t="s">
        <v>3041</v>
      </c>
      <c r="C611" s="2" t="s">
        <v>3143</v>
      </c>
      <c r="D611" s="2" t="s">
        <v>3043</v>
      </c>
      <c r="E6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1" t="str">
        <f>_xlfn.XLOOKUP(capturaFlota2019[[#This Row],[Puerto]],'DATOS TABLA FLOTA'!$H$1:$H$21,'DATOS TABLA FLOTA'!$I$1:$I$21)</f>
        <v>Castelli</v>
      </c>
      <c r="G611" s="3">
        <f>_xlfn.XLOOKUP(capturaFlota2019[[#This Row],[Departamento]],'DATOS TABLA FLOTA'!$O$2:$O$21,'DATOS TABLA FLOTA'!$P$2:$P$21)</f>
        <v>6168</v>
      </c>
      <c r="H611" s="1">
        <v>-35745949</v>
      </c>
      <c r="I611" s="1">
        <f>_xlfn.XLOOKUP(capturaFlota2019[[#This Row],[Latitud]],'DATOS TABLA FLOTA'!$Q$2:$Q$21,'DATOS TABLA FLOTA'!$R$2:$R$21)</f>
        <v>-57380561</v>
      </c>
      <c r="J611" s="2" t="s">
        <v>3082</v>
      </c>
      <c r="K611" t="str">
        <f>VLOOKUP(capturaFlota2019[[#This Row],[Especie]],'DATOS TABLA FLOTA'!$K$1:$M$113,2,FALSE)</f>
        <v>Peces</v>
      </c>
      <c r="L611" t="str">
        <f>_xlfn.XLOOKUP(capturaFlota2019[[#This Row],[Especie]],'DATOS TABLA FLOTA'!$K$1:$K$113,'DATOS TABLA FLOTA'!$M$1:$M$113)</f>
        <v>otras especies</v>
      </c>
      <c r="M611" s="3">
        <v>215</v>
      </c>
      <c r="N611" s="4">
        <f>VLOOKUP(capturaFlota2019[[#This Row],[Especie]],'DATOS TABLA FLOTA'!$A$1:$B$80,2,FALSE)</f>
        <v>2100</v>
      </c>
      <c r="O611" s="4">
        <f>VLOOKUP(capturaFlota2019[[#This Row],[Especie]],'DATOS TABLA FLOTA'!$A$1:$C$80,3,FALSE)</f>
        <v>33600</v>
      </c>
      <c r="Q611"/>
    </row>
    <row r="612" spans="1:17" x14ac:dyDescent="0.35">
      <c r="A612" s="5">
        <v>43739</v>
      </c>
      <c r="B612" s="2" t="s">
        <v>3147</v>
      </c>
      <c r="C612" s="2" t="s">
        <v>3068</v>
      </c>
      <c r="D612" s="2" t="s">
        <v>3043</v>
      </c>
      <c r="E6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2" t="str">
        <f>_xlfn.XLOOKUP(capturaFlota2019[[#This Row],[Puerto]],'DATOS TABLA FLOTA'!$H$1:$H$21,'DATOS TABLA FLOTA'!$I$1:$I$21)</f>
        <v>General Pueyrredon</v>
      </c>
      <c r="G612" s="3">
        <f>_xlfn.XLOOKUP(capturaFlota2019[[#This Row],[Departamento]],'DATOS TABLA FLOTA'!$O$2:$O$21,'DATOS TABLA FLOTA'!$P$2:$P$21)</f>
        <v>6357</v>
      </c>
      <c r="H612" s="1">
        <v>-3804915</v>
      </c>
      <c r="I612" s="1">
        <f>_xlfn.XLOOKUP(capturaFlota2019[[#This Row],[Latitud]],'DATOS TABLA FLOTA'!$Q$2:$Q$21,'DATOS TABLA FLOTA'!$R$2:$R$21)</f>
        <v>-57536848</v>
      </c>
      <c r="J612" s="2" t="s">
        <v>3055</v>
      </c>
      <c r="K612" t="str">
        <f>VLOOKUP(capturaFlota2019[[#This Row],[Especie]],'DATOS TABLA FLOTA'!$K$1:$M$113,2,FALSE)</f>
        <v>Peces</v>
      </c>
      <c r="L612" t="str">
        <f>_xlfn.XLOOKUP(capturaFlota2019[[#This Row],[Especie]],'DATOS TABLA FLOTA'!$K$1:$K$113,'DATOS TABLA FLOTA'!$M$1:$M$113)</f>
        <v>Merluza hubbsi S41</v>
      </c>
      <c r="M612" s="3">
        <v>215</v>
      </c>
      <c r="N612" s="4">
        <f>VLOOKUP(capturaFlota2019[[#This Row],[Especie]],'DATOS TABLA FLOTA'!$A$1:$B$80,2,FALSE)</f>
        <v>2300</v>
      </c>
      <c r="O612" s="4">
        <f>VLOOKUP(capturaFlota2019[[#This Row],[Especie]],'DATOS TABLA FLOTA'!$A$1:$C$80,3,FALSE)</f>
        <v>36800</v>
      </c>
      <c r="Q612"/>
    </row>
    <row r="613" spans="1:17" x14ac:dyDescent="0.35">
      <c r="A613" s="5">
        <v>43586</v>
      </c>
      <c r="B613" s="2" t="s">
        <v>3059</v>
      </c>
      <c r="C613" s="2" t="s">
        <v>3048</v>
      </c>
      <c r="D613" s="2" t="s">
        <v>3049</v>
      </c>
      <c r="E6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613" t="str">
        <f>_xlfn.XLOOKUP(capturaFlota2019[[#This Row],[Puerto]],'DATOS TABLA FLOTA'!$H$1:$H$21,'DATOS TABLA FLOTA'!$I$1:$I$21)</f>
        <v>Deseado</v>
      </c>
      <c r="G613" s="3">
        <f>_xlfn.XLOOKUP(capturaFlota2019[[#This Row],[Departamento]],'DATOS TABLA FLOTA'!$O$2:$O$21,'DATOS TABLA FLOTA'!$P$2:$P$21)</f>
        <v>78014</v>
      </c>
      <c r="H613" s="1">
        <v>-46436049</v>
      </c>
      <c r="I613" s="1">
        <f>_xlfn.XLOOKUP(capturaFlota2019[[#This Row],[Latitud]],'DATOS TABLA FLOTA'!$Q$2:$Q$21,'DATOS TABLA FLOTA'!$R$2:$R$21)</f>
        <v>-67514904</v>
      </c>
      <c r="J613" s="2" t="s">
        <v>3060</v>
      </c>
      <c r="K613" t="str">
        <f>VLOOKUP(capturaFlota2019[[#This Row],[Especie]],'DATOS TABLA FLOTA'!$K$1:$M$113,2,FALSE)</f>
        <v>Peces</v>
      </c>
      <c r="L613" t="str">
        <f>_xlfn.XLOOKUP(capturaFlota2019[[#This Row],[Especie]],'DATOS TABLA FLOTA'!$K$1:$K$113,'DATOS TABLA FLOTA'!$M$1:$M$113)</f>
        <v>otras especies</v>
      </c>
      <c r="M613" s="3">
        <v>216</v>
      </c>
      <c r="N613" s="4">
        <f>VLOOKUP(capturaFlota2019[[#This Row],[Especie]],'DATOS TABLA FLOTA'!$A$1:$B$80,2,FALSE)</f>
        <v>2910</v>
      </c>
      <c r="O613" s="4">
        <f>VLOOKUP(capturaFlota2019[[#This Row],[Especie]],'DATOS TABLA FLOTA'!$A$1:$C$80,3,FALSE)</f>
        <v>46560</v>
      </c>
      <c r="Q613"/>
    </row>
    <row r="614" spans="1:17" x14ac:dyDescent="0.35">
      <c r="A614" s="5">
        <v>43617</v>
      </c>
      <c r="B614" s="2" t="s">
        <v>3041</v>
      </c>
      <c r="C614" s="2" t="s">
        <v>3107</v>
      </c>
      <c r="D614" s="2" t="s">
        <v>3043</v>
      </c>
      <c r="E6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4" t="str">
        <f>_xlfn.XLOOKUP(capturaFlota2019[[#This Row],[Puerto]],'DATOS TABLA FLOTA'!$H$1:$H$21,'DATOS TABLA FLOTA'!$I$1:$I$21)</f>
        <v>Necochea</v>
      </c>
      <c r="G614" s="3">
        <f>_xlfn.XLOOKUP(capturaFlota2019[[#This Row],[Departamento]],'DATOS TABLA FLOTA'!$O$2:$O$21,'DATOS TABLA FLOTA'!$P$2:$P$21)</f>
        <v>6581</v>
      </c>
      <c r="H614" s="1">
        <v>-38576184</v>
      </c>
      <c r="I614" s="1">
        <f>_xlfn.XLOOKUP(capturaFlota2019[[#This Row],[Latitud]],'DATOS TABLA FLOTA'!$Q$2:$Q$21,'DATOS TABLA FLOTA'!$R$2:$R$21)</f>
        <v>-58701949</v>
      </c>
      <c r="J614" s="2" t="s">
        <v>3073</v>
      </c>
      <c r="K614" t="str">
        <f>VLOOKUP(capturaFlota2019[[#This Row],[Especie]],'DATOS TABLA FLOTA'!$K$1:$M$113,2,FALSE)</f>
        <v>Moluscos</v>
      </c>
      <c r="L614" t="str">
        <f>_xlfn.XLOOKUP(capturaFlota2019[[#This Row],[Especie]],'DATOS TABLA FLOTA'!$K$1:$K$113,'DATOS TABLA FLOTA'!$M$1:$M$113)</f>
        <v>otras especies</v>
      </c>
      <c r="M614" s="3">
        <v>216</v>
      </c>
      <c r="N614" s="4">
        <f>VLOOKUP(capturaFlota2019[[#This Row],[Especie]],'DATOS TABLA FLOTA'!$A$1:$B$80,2,FALSE)</f>
        <v>1800</v>
      </c>
      <c r="O614" s="4">
        <f>VLOOKUP(capturaFlota2019[[#This Row],[Especie]],'DATOS TABLA FLOTA'!$A$1:$C$80,3,FALSE)</f>
        <v>28800</v>
      </c>
      <c r="Q614"/>
    </row>
    <row r="615" spans="1:17" x14ac:dyDescent="0.35">
      <c r="A615" s="5">
        <v>43525</v>
      </c>
      <c r="B615" s="2" t="s">
        <v>3053</v>
      </c>
      <c r="C615" s="2" t="s">
        <v>3111</v>
      </c>
      <c r="D615" s="2" t="s">
        <v>3043</v>
      </c>
      <c r="E6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5" t="str">
        <f>_xlfn.XLOOKUP(capturaFlota2019[[#This Row],[Puerto]],'DATOS TABLA FLOTA'!$H$1:$H$21,'DATOS TABLA FLOTA'!$I$1:$I$21)</f>
        <v>sin especificar</v>
      </c>
      <c r="G615" s="3">
        <f>_xlfn.XLOOKUP(capturaFlota2019[[#This Row],[Departamento]],'DATOS TABLA FLOTA'!$O$2:$O$21,'DATOS TABLA FLOTA'!$P$2:$P$21)</f>
        <v>6999</v>
      </c>
      <c r="I615" s="1">
        <f>_xlfn.XLOOKUP(capturaFlota2019[[#This Row],[Latitud]],'DATOS TABLA FLOTA'!$Q$2:$Q$21,'DATOS TABLA FLOTA'!$R$2:$R$21)</f>
        <v>0</v>
      </c>
      <c r="J615" s="2" t="s">
        <v>3082</v>
      </c>
      <c r="K615" t="str">
        <f>VLOOKUP(capturaFlota2019[[#This Row],[Especie]],'DATOS TABLA FLOTA'!$K$1:$M$113,2,FALSE)</f>
        <v>Peces</v>
      </c>
      <c r="L615" t="str">
        <f>_xlfn.XLOOKUP(capturaFlota2019[[#This Row],[Especie]],'DATOS TABLA FLOTA'!$K$1:$K$113,'DATOS TABLA FLOTA'!$M$1:$M$113)</f>
        <v>otras especies</v>
      </c>
      <c r="M615" s="3">
        <v>217</v>
      </c>
      <c r="N615" s="4">
        <f>VLOOKUP(capturaFlota2019[[#This Row],[Especie]],'DATOS TABLA FLOTA'!$A$1:$B$80,2,FALSE)</f>
        <v>2100</v>
      </c>
      <c r="O615" s="4">
        <f>VLOOKUP(capturaFlota2019[[#This Row],[Especie]],'DATOS TABLA FLOTA'!$A$1:$C$80,3,FALSE)</f>
        <v>33600</v>
      </c>
      <c r="Q615"/>
    </row>
    <row r="616" spans="1:17" x14ac:dyDescent="0.35">
      <c r="A616" s="5">
        <v>43678</v>
      </c>
      <c r="B616" s="2" t="s">
        <v>3059</v>
      </c>
      <c r="C616" s="2" t="s">
        <v>3068</v>
      </c>
      <c r="D616" s="2" t="s">
        <v>3043</v>
      </c>
      <c r="E6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6" t="str">
        <f>_xlfn.XLOOKUP(capturaFlota2019[[#This Row],[Puerto]],'DATOS TABLA FLOTA'!$H$1:$H$21,'DATOS TABLA FLOTA'!$I$1:$I$21)</f>
        <v>General Pueyrredon</v>
      </c>
      <c r="G616" s="3">
        <f>_xlfn.XLOOKUP(capturaFlota2019[[#This Row],[Departamento]],'DATOS TABLA FLOTA'!$O$2:$O$21,'DATOS TABLA FLOTA'!$P$2:$P$21)</f>
        <v>6357</v>
      </c>
      <c r="H616" s="1">
        <v>-3804915</v>
      </c>
      <c r="I616" s="1">
        <f>_xlfn.XLOOKUP(capturaFlota2019[[#This Row],[Latitud]],'DATOS TABLA FLOTA'!$Q$2:$Q$21,'DATOS TABLA FLOTA'!$R$2:$R$21)</f>
        <v>-57536848</v>
      </c>
      <c r="J616" s="2" t="s">
        <v>3057</v>
      </c>
      <c r="K616" t="str">
        <f>VLOOKUP(capturaFlota2019[[#This Row],[Especie]],'DATOS TABLA FLOTA'!$K$1:$M$113,2,FALSE)</f>
        <v>Peces</v>
      </c>
      <c r="L616" t="str">
        <f>_xlfn.XLOOKUP(capturaFlota2019[[#This Row],[Especie]],'DATOS TABLA FLOTA'!$K$1:$K$113,'DATOS TABLA FLOTA'!$M$1:$M$113)</f>
        <v>Rayas (sin V. Cost)</v>
      </c>
      <c r="M616" s="3">
        <v>217</v>
      </c>
      <c r="N616" s="4">
        <f>VLOOKUP(capturaFlota2019[[#This Row],[Especie]],'DATOS TABLA FLOTA'!$A$1:$B$80,2,FALSE)</f>
        <v>3900</v>
      </c>
      <c r="O616" s="4">
        <f>VLOOKUP(capturaFlota2019[[#This Row],[Especie]],'DATOS TABLA FLOTA'!$A$1:$C$80,3,FALSE)</f>
        <v>62400</v>
      </c>
      <c r="Q616"/>
    </row>
    <row r="617" spans="1:17" x14ac:dyDescent="0.35">
      <c r="A617" s="5">
        <v>43497</v>
      </c>
      <c r="B617" s="2" t="s">
        <v>3053</v>
      </c>
      <c r="C617" s="2" t="s">
        <v>3111</v>
      </c>
      <c r="D617" s="2" t="s">
        <v>3043</v>
      </c>
      <c r="E6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7" t="str">
        <f>_xlfn.XLOOKUP(capturaFlota2019[[#This Row],[Puerto]],'DATOS TABLA FLOTA'!$H$1:$H$21,'DATOS TABLA FLOTA'!$I$1:$I$21)</f>
        <v>sin especificar</v>
      </c>
      <c r="G617" s="3">
        <f>_xlfn.XLOOKUP(capturaFlota2019[[#This Row],[Departamento]],'DATOS TABLA FLOTA'!$O$2:$O$21,'DATOS TABLA FLOTA'!$P$2:$P$21)</f>
        <v>6999</v>
      </c>
      <c r="I617" s="1">
        <f>_xlfn.XLOOKUP(capturaFlota2019[[#This Row],[Latitud]],'DATOS TABLA FLOTA'!$Q$2:$Q$21,'DATOS TABLA FLOTA'!$R$2:$R$21)</f>
        <v>0</v>
      </c>
      <c r="J617" s="2" t="s">
        <v>3082</v>
      </c>
      <c r="K617" t="str">
        <f>VLOOKUP(capturaFlota2019[[#This Row],[Especie]],'DATOS TABLA FLOTA'!$K$1:$M$113,2,FALSE)</f>
        <v>Peces</v>
      </c>
      <c r="L617" t="str">
        <f>_xlfn.XLOOKUP(capturaFlota2019[[#This Row],[Especie]],'DATOS TABLA FLOTA'!$K$1:$K$113,'DATOS TABLA FLOTA'!$M$1:$M$113)</f>
        <v>otras especies</v>
      </c>
      <c r="M617" s="3">
        <v>219</v>
      </c>
      <c r="N617" s="4">
        <f>VLOOKUP(capturaFlota2019[[#This Row],[Especie]],'DATOS TABLA FLOTA'!$A$1:$B$80,2,FALSE)</f>
        <v>2100</v>
      </c>
      <c r="O617" s="4">
        <f>VLOOKUP(capturaFlota2019[[#This Row],[Especie]],'DATOS TABLA FLOTA'!$A$1:$C$80,3,FALSE)</f>
        <v>33600</v>
      </c>
      <c r="Q617"/>
    </row>
    <row r="618" spans="1:17" x14ac:dyDescent="0.35">
      <c r="A618" s="5">
        <v>43525</v>
      </c>
      <c r="B618" s="2" t="s">
        <v>3041</v>
      </c>
      <c r="C618" s="2" t="s">
        <v>3068</v>
      </c>
      <c r="D618" s="2" t="s">
        <v>3043</v>
      </c>
      <c r="E6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18" t="str">
        <f>_xlfn.XLOOKUP(capturaFlota2019[[#This Row],[Puerto]],'DATOS TABLA FLOTA'!$H$1:$H$21,'DATOS TABLA FLOTA'!$I$1:$I$21)</f>
        <v>General Pueyrredon</v>
      </c>
      <c r="G618" s="3">
        <f>_xlfn.XLOOKUP(capturaFlota2019[[#This Row],[Departamento]],'DATOS TABLA FLOTA'!$O$2:$O$21,'DATOS TABLA FLOTA'!$P$2:$P$21)</f>
        <v>6357</v>
      </c>
      <c r="H618" s="1">
        <v>-3804915</v>
      </c>
      <c r="I618" s="1">
        <f>_xlfn.XLOOKUP(capturaFlota2019[[#This Row],[Latitud]],'DATOS TABLA FLOTA'!$Q$2:$Q$21,'DATOS TABLA FLOTA'!$R$2:$R$21)</f>
        <v>-57536848</v>
      </c>
      <c r="J618" s="2" t="s">
        <v>3089</v>
      </c>
      <c r="K618" t="str">
        <f>VLOOKUP(capturaFlota2019[[#This Row],[Especie]],'DATOS TABLA FLOTA'!$K$1:$M$113,2,FALSE)</f>
        <v>Peces</v>
      </c>
      <c r="L618" t="str">
        <f>_xlfn.XLOOKUP(capturaFlota2019[[#This Row],[Especie]],'DATOS TABLA FLOTA'!$K$1:$K$113,'DATOS TABLA FLOTA'!$M$1:$M$113)</f>
        <v>otras especies</v>
      </c>
      <c r="M618" s="3">
        <v>219</v>
      </c>
      <c r="N618" s="4">
        <f>VLOOKUP(capturaFlota2019[[#This Row],[Especie]],'DATOS TABLA FLOTA'!$A$1:$B$80,2,FALSE)</f>
        <v>2200</v>
      </c>
      <c r="O618" s="4">
        <f>VLOOKUP(capturaFlota2019[[#This Row],[Especie]],'DATOS TABLA FLOTA'!$A$1:$C$80,3,FALSE)</f>
        <v>35200</v>
      </c>
      <c r="Q618"/>
    </row>
    <row r="619" spans="1:17" x14ac:dyDescent="0.35">
      <c r="A619" s="5">
        <v>43556</v>
      </c>
      <c r="B619" s="2" t="s">
        <v>3053</v>
      </c>
      <c r="C619" s="2" t="s">
        <v>3127</v>
      </c>
      <c r="D619" s="2" t="s">
        <v>3124</v>
      </c>
      <c r="E6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19" t="str">
        <f>_xlfn.XLOOKUP(capturaFlota2019[[#This Row],[Puerto]],'DATOS TABLA FLOTA'!$H$1:$H$21,'DATOS TABLA FLOTA'!$I$1:$I$21)</f>
        <v>San Antonio</v>
      </c>
      <c r="G619" s="3">
        <f>_xlfn.XLOOKUP(capturaFlota2019[[#This Row],[Departamento]],'DATOS TABLA FLOTA'!$O$2:$O$21,'DATOS TABLA FLOTA'!$P$2:$P$21)</f>
        <v>62077</v>
      </c>
      <c r="H619" s="1">
        <v>-40725698</v>
      </c>
      <c r="I619" s="1">
        <f>_xlfn.XLOOKUP(capturaFlota2019[[#This Row],[Latitud]],'DATOS TABLA FLOTA'!$Q$2:$Q$21,'DATOS TABLA FLOTA'!$R$2:$R$21)</f>
        <v>-64934194</v>
      </c>
      <c r="J619" s="2" t="s">
        <v>3088</v>
      </c>
      <c r="K619" t="str">
        <f>VLOOKUP(capturaFlota2019[[#This Row],[Especie]],'DATOS TABLA FLOTA'!$K$1:$M$113,2,FALSE)</f>
        <v>Peces</v>
      </c>
      <c r="L619" t="str">
        <f>_xlfn.XLOOKUP(capturaFlota2019[[#This Row],[Especie]],'DATOS TABLA FLOTA'!$K$1:$K$113,'DATOS TABLA FLOTA'!$M$1:$M$113)</f>
        <v>Variado costero</v>
      </c>
      <c r="M619" s="3">
        <v>220</v>
      </c>
      <c r="N619" s="4">
        <f>VLOOKUP(capturaFlota2019[[#This Row],[Especie]],'DATOS TABLA FLOTA'!$A$1:$B$80,2,FALSE)</f>
        <v>2500</v>
      </c>
      <c r="O619" s="4">
        <f>VLOOKUP(capturaFlota2019[[#This Row],[Especie]],'DATOS TABLA FLOTA'!$A$1:$C$80,3,FALSE)</f>
        <v>40000</v>
      </c>
      <c r="Q619"/>
    </row>
    <row r="620" spans="1:17" x14ac:dyDescent="0.35">
      <c r="A620" s="5">
        <v>43678</v>
      </c>
      <c r="B620" s="2" t="s">
        <v>3041</v>
      </c>
      <c r="C620" s="2" t="s">
        <v>3121</v>
      </c>
      <c r="D620" s="2" t="s">
        <v>3043</v>
      </c>
      <c r="E6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0" t="str">
        <f>_xlfn.XLOOKUP(capturaFlota2019[[#This Row],[Puerto]],'DATOS TABLA FLOTA'!$H$1:$H$21,'DATOS TABLA FLOTA'!$I$1:$I$21)</f>
        <v>Coronel de Marina Leonardo Rosales</v>
      </c>
      <c r="G620" s="3">
        <f>_xlfn.XLOOKUP(capturaFlota2019[[#This Row],[Departamento]],'DATOS TABLA FLOTA'!$O$2:$O$21,'DATOS TABLA FLOTA'!$P$2:$P$21)</f>
        <v>6182</v>
      </c>
      <c r="H620" s="1">
        <v>-3889977</v>
      </c>
      <c r="I620" s="1">
        <f>_xlfn.XLOOKUP(capturaFlota2019[[#This Row],[Latitud]],'DATOS TABLA FLOTA'!$Q$2:$Q$21,'DATOS TABLA FLOTA'!$R$2:$R$21)</f>
        <v>-62079012</v>
      </c>
      <c r="J620" s="2" t="s">
        <v>3101</v>
      </c>
      <c r="K620" t="str">
        <f>VLOOKUP(capturaFlota2019[[#This Row],[Especie]],'DATOS TABLA FLOTA'!$K$1:$M$113,2,FALSE)</f>
        <v>Crustáceos</v>
      </c>
      <c r="L620" t="str">
        <f>_xlfn.XLOOKUP(capturaFlota2019[[#This Row],[Especie]],'DATOS TABLA FLOTA'!$K$1:$K$113,'DATOS TABLA FLOTA'!$M$1:$M$113)</f>
        <v>Langostino</v>
      </c>
      <c r="M620" s="3">
        <v>220</v>
      </c>
      <c r="N620" s="4">
        <f>VLOOKUP(capturaFlota2019[[#This Row],[Especie]],'DATOS TABLA FLOTA'!$A$1:$B$80,2,FALSE)</f>
        <v>3000</v>
      </c>
      <c r="O620" s="4">
        <f>VLOOKUP(capturaFlota2019[[#This Row],[Especie]],'DATOS TABLA FLOTA'!$A$1:$C$80,3,FALSE)</f>
        <v>48000</v>
      </c>
      <c r="Q620"/>
    </row>
    <row r="621" spans="1:17" x14ac:dyDescent="0.35">
      <c r="A621" s="5">
        <v>43678</v>
      </c>
      <c r="B621" s="2" t="s">
        <v>3041</v>
      </c>
      <c r="C621" s="2" t="s">
        <v>3128</v>
      </c>
      <c r="D621" s="2" t="s">
        <v>3043</v>
      </c>
      <c r="E6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1" t="str">
        <f>_xlfn.XLOOKUP(capturaFlota2019[[#This Row],[Puerto]],'DATOS TABLA FLOTA'!$H$1:$H$21,'DATOS TABLA FLOTA'!$I$1:$I$21)</f>
        <v>La Costa</v>
      </c>
      <c r="G621" s="3">
        <f>_xlfn.XLOOKUP(capturaFlota2019[[#This Row],[Departamento]],'DATOS TABLA FLOTA'!$O$2:$O$21,'DATOS TABLA FLOTA'!$P$2:$P$21)</f>
        <v>6420</v>
      </c>
      <c r="H621" s="1">
        <v>-36342328</v>
      </c>
      <c r="I621" s="1">
        <f>_xlfn.XLOOKUP(capturaFlota2019[[#This Row],[Latitud]],'DATOS TABLA FLOTA'!$Q$2:$Q$21,'DATOS TABLA FLOTA'!$R$2:$R$21)</f>
        <v>-56746143</v>
      </c>
      <c r="J621" s="2" t="s">
        <v>3083</v>
      </c>
      <c r="K621" t="str">
        <f>VLOOKUP(capturaFlota2019[[#This Row],[Especie]],'DATOS TABLA FLOTA'!$K$1:$M$113,2,FALSE)</f>
        <v>Peces</v>
      </c>
      <c r="L621" t="str">
        <f>_xlfn.XLOOKUP(capturaFlota2019[[#This Row],[Especie]],'DATOS TABLA FLOTA'!$K$1:$K$113,'DATOS TABLA FLOTA'!$M$1:$M$113)</f>
        <v>Variado costero</v>
      </c>
      <c r="M621" s="3">
        <v>224</v>
      </c>
      <c r="N621" s="4">
        <f>VLOOKUP(capturaFlota2019[[#This Row],[Especie]],'DATOS TABLA FLOTA'!$A$1:$B$80,2,FALSE)</f>
        <v>2300</v>
      </c>
      <c r="O621" s="4">
        <f>VLOOKUP(capturaFlota2019[[#This Row],[Especie]],'DATOS TABLA FLOTA'!$A$1:$C$80,3,FALSE)</f>
        <v>36800</v>
      </c>
      <c r="Q621"/>
    </row>
    <row r="622" spans="1:17" x14ac:dyDescent="0.35">
      <c r="A622" s="5">
        <v>43497</v>
      </c>
      <c r="B622" s="2" t="s">
        <v>3067</v>
      </c>
      <c r="C622" s="2" t="s">
        <v>3117</v>
      </c>
      <c r="D622" s="2" t="s">
        <v>3062</v>
      </c>
      <c r="E6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22" t="str">
        <f>_xlfn.XLOOKUP(capturaFlota2019[[#This Row],[Puerto]],'DATOS TABLA FLOTA'!$H$1:$H$21,'DATOS TABLA FLOTA'!$I$1:$I$21)</f>
        <v>Biedma</v>
      </c>
      <c r="G622" s="3">
        <f>_xlfn.XLOOKUP(capturaFlota2019[[#This Row],[Departamento]],'DATOS TABLA FLOTA'!$O$2:$O$21,'DATOS TABLA FLOTA'!$P$2:$P$21)</f>
        <v>26007</v>
      </c>
      <c r="H622" s="1">
        <v>-42723398</v>
      </c>
      <c r="I622" s="1">
        <f>_xlfn.XLOOKUP(capturaFlota2019[[#This Row],[Latitud]],'DATOS TABLA FLOTA'!$Q$2:$Q$21,'DATOS TABLA FLOTA'!$R$2:$R$21)</f>
        <v>-6503362</v>
      </c>
      <c r="J622" s="2" t="s">
        <v>3095</v>
      </c>
      <c r="K622" t="str">
        <f>VLOOKUP(capturaFlota2019[[#This Row],[Especie]],'DATOS TABLA FLOTA'!$K$1:$M$113,2,FALSE)</f>
        <v>Peces</v>
      </c>
      <c r="L622" t="str">
        <f>_xlfn.XLOOKUP(capturaFlota2019[[#This Row],[Especie]],'DATOS TABLA FLOTA'!$K$1:$K$113,'DATOS TABLA FLOTA'!$M$1:$M$113)</f>
        <v>otras especies</v>
      </c>
      <c r="M622" s="3">
        <v>225</v>
      </c>
      <c r="N622" s="4">
        <f>VLOOKUP(capturaFlota2019[[#This Row],[Especie]],'DATOS TABLA FLOTA'!$A$1:$B$80,2,FALSE)</f>
        <v>1980</v>
      </c>
      <c r="O622" s="4">
        <f>VLOOKUP(capturaFlota2019[[#This Row],[Especie]],'DATOS TABLA FLOTA'!$A$1:$C$80,3,FALSE)</f>
        <v>31680</v>
      </c>
      <c r="Q622"/>
    </row>
    <row r="623" spans="1:17" x14ac:dyDescent="0.35">
      <c r="A623" s="5">
        <v>43586</v>
      </c>
      <c r="B623" s="2" t="s">
        <v>3041</v>
      </c>
      <c r="C623" s="2" t="s">
        <v>3068</v>
      </c>
      <c r="D623" s="2" t="s">
        <v>3043</v>
      </c>
      <c r="E6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3" t="str">
        <f>_xlfn.XLOOKUP(capturaFlota2019[[#This Row],[Puerto]],'DATOS TABLA FLOTA'!$H$1:$H$21,'DATOS TABLA FLOTA'!$I$1:$I$21)</f>
        <v>General Pueyrredon</v>
      </c>
      <c r="G623" s="3">
        <f>_xlfn.XLOOKUP(capturaFlota2019[[#This Row],[Departamento]],'DATOS TABLA FLOTA'!$O$2:$O$21,'DATOS TABLA FLOTA'!$P$2:$P$21)</f>
        <v>6357</v>
      </c>
      <c r="H623" s="1">
        <v>-3804915</v>
      </c>
      <c r="I623" s="1">
        <f>_xlfn.XLOOKUP(capturaFlota2019[[#This Row],[Latitud]],'DATOS TABLA FLOTA'!$Q$2:$Q$21,'DATOS TABLA FLOTA'!$R$2:$R$21)</f>
        <v>-57536848</v>
      </c>
      <c r="J623" s="2" t="s">
        <v>3057</v>
      </c>
      <c r="K623" t="str">
        <f>VLOOKUP(capturaFlota2019[[#This Row],[Especie]],'DATOS TABLA FLOTA'!$K$1:$M$113,2,FALSE)</f>
        <v>Peces</v>
      </c>
      <c r="L623" t="str">
        <f>_xlfn.XLOOKUP(capturaFlota2019[[#This Row],[Especie]],'DATOS TABLA FLOTA'!$K$1:$K$113,'DATOS TABLA FLOTA'!$M$1:$M$113)</f>
        <v>Rayas (sin V. Cost)</v>
      </c>
      <c r="M623" s="3">
        <v>225</v>
      </c>
      <c r="N623" s="4">
        <f>VLOOKUP(capturaFlota2019[[#This Row],[Especie]],'DATOS TABLA FLOTA'!$A$1:$B$80,2,FALSE)</f>
        <v>3900</v>
      </c>
      <c r="O623" s="4">
        <f>VLOOKUP(capturaFlota2019[[#This Row],[Especie]],'DATOS TABLA FLOTA'!$A$1:$C$80,3,FALSE)</f>
        <v>62400</v>
      </c>
      <c r="Q623"/>
    </row>
    <row r="624" spans="1:17" x14ac:dyDescent="0.35">
      <c r="A624" s="5">
        <v>43466</v>
      </c>
      <c r="B624" s="2" t="s">
        <v>3041</v>
      </c>
      <c r="C624" s="2" t="s">
        <v>3107</v>
      </c>
      <c r="D624" s="2" t="s">
        <v>3043</v>
      </c>
      <c r="E6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4" t="str">
        <f>_xlfn.XLOOKUP(capturaFlota2019[[#This Row],[Puerto]],'DATOS TABLA FLOTA'!$H$1:$H$21,'DATOS TABLA FLOTA'!$I$1:$I$21)</f>
        <v>Necochea</v>
      </c>
      <c r="G624" s="3">
        <f>_xlfn.XLOOKUP(capturaFlota2019[[#This Row],[Departamento]],'DATOS TABLA FLOTA'!$O$2:$O$21,'DATOS TABLA FLOTA'!$P$2:$P$21)</f>
        <v>6581</v>
      </c>
      <c r="H624" s="1">
        <v>-38576184</v>
      </c>
      <c r="I624" s="1">
        <f>_xlfn.XLOOKUP(capturaFlota2019[[#This Row],[Latitud]],'DATOS TABLA FLOTA'!$Q$2:$Q$21,'DATOS TABLA FLOTA'!$R$2:$R$21)</f>
        <v>-58701949</v>
      </c>
      <c r="J624" s="2" t="s">
        <v>3098</v>
      </c>
      <c r="K624" t="str">
        <f>VLOOKUP(capturaFlota2019[[#This Row],[Especie]],'DATOS TABLA FLOTA'!$K$1:$M$113,2,FALSE)</f>
        <v>Peces</v>
      </c>
      <c r="L624" t="str">
        <f>_xlfn.XLOOKUP(capturaFlota2019[[#This Row],[Especie]],'DATOS TABLA FLOTA'!$K$1:$K$113,'DATOS TABLA FLOTA'!$M$1:$M$113)</f>
        <v>otras especies</v>
      </c>
      <c r="M624" s="3">
        <v>227</v>
      </c>
      <c r="N624" s="4">
        <f>VLOOKUP(capturaFlota2019[[#This Row],[Especie]],'DATOS TABLA FLOTA'!$A$1:$B$80,2,FALSE)</f>
        <v>4500</v>
      </c>
      <c r="O624" s="4">
        <f>VLOOKUP(capturaFlota2019[[#This Row],[Especie]],'DATOS TABLA FLOTA'!$A$1:$C$80,3,FALSE)</f>
        <v>72000</v>
      </c>
      <c r="Q624"/>
    </row>
    <row r="625" spans="1:17" x14ac:dyDescent="0.35">
      <c r="A625" s="5">
        <v>43739</v>
      </c>
      <c r="B625" s="2" t="s">
        <v>3053</v>
      </c>
      <c r="C625" s="2" t="s">
        <v>3148</v>
      </c>
      <c r="D625" s="2" t="s">
        <v>3062</v>
      </c>
      <c r="E6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25" t="str">
        <f>_xlfn.XLOOKUP(capturaFlota2019[[#This Row],[Puerto]],'DATOS TABLA FLOTA'!$H$1:$H$21,'DATOS TABLA FLOTA'!$I$1:$I$21)</f>
        <v>Florentino Ameghino</v>
      </c>
      <c r="G625" s="3">
        <f>_xlfn.XLOOKUP(capturaFlota2019[[#This Row],[Departamento]],'DATOS TABLA FLOTA'!$O$2:$O$21,'DATOS TABLA FLOTA'!$P$2:$P$21)</f>
        <v>26028</v>
      </c>
      <c r="H625" s="1">
        <v>-44798941</v>
      </c>
      <c r="I625" s="1">
        <f>_xlfn.XLOOKUP(capturaFlota2019[[#This Row],[Latitud]],'DATOS TABLA FLOTA'!$Q$2:$Q$21,'DATOS TABLA FLOTA'!$R$2:$R$21)</f>
        <v>-65709705</v>
      </c>
      <c r="J625" s="2" t="s">
        <v>3055</v>
      </c>
      <c r="K625" t="str">
        <f>VLOOKUP(capturaFlota2019[[#This Row],[Especie]],'DATOS TABLA FLOTA'!$K$1:$M$113,2,FALSE)</f>
        <v>Peces</v>
      </c>
      <c r="L625" t="str">
        <f>_xlfn.XLOOKUP(capturaFlota2019[[#This Row],[Especie]],'DATOS TABLA FLOTA'!$K$1:$K$113,'DATOS TABLA FLOTA'!$M$1:$M$113)</f>
        <v>Merluza hubbsi S41</v>
      </c>
      <c r="M625" s="3">
        <v>228</v>
      </c>
      <c r="N625" s="4">
        <f>VLOOKUP(capturaFlota2019[[#This Row],[Especie]],'DATOS TABLA FLOTA'!$A$1:$B$80,2,FALSE)</f>
        <v>2300</v>
      </c>
      <c r="O625" s="4">
        <f>VLOOKUP(capturaFlota2019[[#This Row],[Especie]],'DATOS TABLA FLOTA'!$A$1:$C$80,3,FALSE)</f>
        <v>36800</v>
      </c>
      <c r="Q625"/>
    </row>
    <row r="626" spans="1:17" x14ac:dyDescent="0.35">
      <c r="A626" s="5">
        <v>43525</v>
      </c>
      <c r="B626" s="2" t="s">
        <v>3067</v>
      </c>
      <c r="C626" s="2" t="s">
        <v>3117</v>
      </c>
      <c r="D626" s="2" t="s">
        <v>3062</v>
      </c>
      <c r="E6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26" t="str">
        <f>_xlfn.XLOOKUP(capturaFlota2019[[#This Row],[Puerto]],'DATOS TABLA FLOTA'!$H$1:$H$21,'DATOS TABLA FLOTA'!$I$1:$I$21)</f>
        <v>Biedma</v>
      </c>
      <c r="G626" s="3">
        <f>_xlfn.XLOOKUP(capturaFlota2019[[#This Row],[Departamento]],'DATOS TABLA FLOTA'!$O$2:$O$21,'DATOS TABLA FLOTA'!$P$2:$P$21)</f>
        <v>26007</v>
      </c>
      <c r="H626" s="1">
        <v>-42723398</v>
      </c>
      <c r="I626" s="1">
        <f>_xlfn.XLOOKUP(capturaFlota2019[[#This Row],[Latitud]],'DATOS TABLA FLOTA'!$Q$2:$Q$21,'DATOS TABLA FLOTA'!$R$2:$R$21)</f>
        <v>-6503362</v>
      </c>
      <c r="J626" s="2" t="s">
        <v>3114</v>
      </c>
      <c r="K626" t="str">
        <f>VLOOKUP(capturaFlota2019[[#This Row],[Especie]],'DATOS TABLA FLOTA'!$K$1:$M$113,2,FALSE)</f>
        <v>Peces</v>
      </c>
      <c r="L626" t="str">
        <f>_xlfn.XLOOKUP(capturaFlota2019[[#This Row],[Especie]],'DATOS TABLA FLOTA'!$K$1:$K$113,'DATOS TABLA FLOTA'!$M$1:$M$113)</f>
        <v>otras especies</v>
      </c>
      <c r="M626" s="3">
        <v>230</v>
      </c>
      <c r="N626" s="4">
        <f>VLOOKUP(capturaFlota2019[[#This Row],[Especie]],'DATOS TABLA FLOTA'!$A$1:$B$80,2,FALSE)</f>
        <v>1500</v>
      </c>
      <c r="O626" s="4">
        <f>VLOOKUP(capturaFlota2019[[#This Row],[Especie]],'DATOS TABLA FLOTA'!$A$1:$C$80,3,FALSE)</f>
        <v>24000</v>
      </c>
      <c r="Q626"/>
    </row>
    <row r="627" spans="1:17" x14ac:dyDescent="0.35">
      <c r="A627" s="5">
        <v>43586</v>
      </c>
      <c r="B627" s="2" t="s">
        <v>3053</v>
      </c>
      <c r="C627" s="2" t="s">
        <v>3068</v>
      </c>
      <c r="D627" s="2" t="s">
        <v>3043</v>
      </c>
      <c r="E6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7" t="str">
        <f>_xlfn.XLOOKUP(capturaFlota2019[[#This Row],[Puerto]],'DATOS TABLA FLOTA'!$H$1:$H$21,'DATOS TABLA FLOTA'!$I$1:$I$21)</f>
        <v>General Pueyrredon</v>
      </c>
      <c r="G627" s="3">
        <f>_xlfn.XLOOKUP(capturaFlota2019[[#This Row],[Departamento]],'DATOS TABLA FLOTA'!$O$2:$O$21,'DATOS TABLA FLOTA'!$P$2:$P$21)</f>
        <v>6357</v>
      </c>
      <c r="H627" s="1">
        <v>-3804915</v>
      </c>
      <c r="I627" s="1">
        <f>_xlfn.XLOOKUP(capturaFlota2019[[#This Row],[Latitud]],'DATOS TABLA FLOTA'!$Q$2:$Q$21,'DATOS TABLA FLOTA'!$R$2:$R$21)</f>
        <v>-57536848</v>
      </c>
      <c r="J627" s="2" t="s">
        <v>3139</v>
      </c>
      <c r="K627" t="str">
        <f>VLOOKUP(capturaFlota2019[[#This Row],[Especie]],'DATOS TABLA FLOTA'!$K$1:$M$113,2,FALSE)</f>
        <v>Peces</v>
      </c>
      <c r="L627" t="str">
        <f>_xlfn.XLOOKUP(capturaFlota2019[[#This Row],[Especie]],'DATOS TABLA FLOTA'!$K$1:$K$113,'DATOS TABLA FLOTA'!$M$1:$M$113)</f>
        <v>otras especies</v>
      </c>
      <c r="M627" s="3">
        <v>233</v>
      </c>
      <c r="N627" s="4">
        <f>VLOOKUP(capturaFlota2019[[#This Row],[Especie]],'DATOS TABLA FLOTA'!$A$1:$B$80,2,FALSE)</f>
        <v>3000</v>
      </c>
      <c r="O627" s="4">
        <f>VLOOKUP(capturaFlota2019[[#This Row],[Especie]],'DATOS TABLA FLOTA'!$A$1:$C$80,3,FALSE)</f>
        <v>48000</v>
      </c>
      <c r="Q627"/>
    </row>
    <row r="628" spans="1:17" x14ac:dyDescent="0.35">
      <c r="A628" s="5">
        <v>43709</v>
      </c>
      <c r="B628" s="2" t="s">
        <v>3041</v>
      </c>
      <c r="C628" s="2" t="s">
        <v>3068</v>
      </c>
      <c r="D628" s="2" t="s">
        <v>3043</v>
      </c>
      <c r="E6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8" t="str">
        <f>_xlfn.XLOOKUP(capturaFlota2019[[#This Row],[Puerto]],'DATOS TABLA FLOTA'!$H$1:$H$21,'DATOS TABLA FLOTA'!$I$1:$I$21)</f>
        <v>General Pueyrredon</v>
      </c>
      <c r="G628" s="3">
        <f>_xlfn.XLOOKUP(capturaFlota2019[[#This Row],[Departamento]],'DATOS TABLA FLOTA'!$O$2:$O$21,'DATOS TABLA FLOTA'!$P$2:$P$21)</f>
        <v>6357</v>
      </c>
      <c r="H628" s="1">
        <v>-3804915</v>
      </c>
      <c r="I628" s="1">
        <f>_xlfn.XLOOKUP(capturaFlota2019[[#This Row],[Latitud]],'DATOS TABLA FLOTA'!$Q$2:$Q$21,'DATOS TABLA FLOTA'!$R$2:$R$21)</f>
        <v>-57536848</v>
      </c>
      <c r="J628" s="2" t="s">
        <v>3078</v>
      </c>
      <c r="K628" t="str">
        <f>VLOOKUP(capturaFlota2019[[#This Row],[Especie]],'DATOS TABLA FLOTA'!$K$1:$M$113,2,FALSE)</f>
        <v>Peces</v>
      </c>
      <c r="L628" t="str">
        <f>_xlfn.XLOOKUP(capturaFlota2019[[#This Row],[Especie]],'DATOS TABLA FLOTA'!$K$1:$K$113,'DATOS TABLA FLOTA'!$M$1:$M$113)</f>
        <v>otras especies</v>
      </c>
      <c r="M628" s="3">
        <v>233</v>
      </c>
      <c r="N628" s="4">
        <f>VLOOKUP(capturaFlota2019[[#This Row],[Especie]],'DATOS TABLA FLOTA'!$A$1:$B$80,2,FALSE)</f>
        <v>1700</v>
      </c>
      <c r="O628" s="4">
        <f>VLOOKUP(capturaFlota2019[[#This Row],[Especie]],'DATOS TABLA FLOTA'!$A$1:$C$80,3,FALSE)</f>
        <v>27200</v>
      </c>
      <c r="Q628"/>
    </row>
    <row r="629" spans="1:17" x14ac:dyDescent="0.35">
      <c r="A629" s="5">
        <v>43556</v>
      </c>
      <c r="B629" s="2" t="s">
        <v>3053</v>
      </c>
      <c r="C629" s="2" t="s">
        <v>3068</v>
      </c>
      <c r="D629" s="2" t="s">
        <v>3043</v>
      </c>
      <c r="E6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29" t="str">
        <f>_xlfn.XLOOKUP(capturaFlota2019[[#This Row],[Puerto]],'DATOS TABLA FLOTA'!$H$1:$H$21,'DATOS TABLA FLOTA'!$I$1:$I$21)</f>
        <v>General Pueyrredon</v>
      </c>
      <c r="G629" s="3">
        <f>_xlfn.XLOOKUP(capturaFlota2019[[#This Row],[Departamento]],'DATOS TABLA FLOTA'!$O$2:$O$21,'DATOS TABLA FLOTA'!$P$2:$P$21)</f>
        <v>6357</v>
      </c>
      <c r="H629" s="1">
        <v>-3804915</v>
      </c>
      <c r="I629" s="1">
        <f>_xlfn.XLOOKUP(capturaFlota2019[[#This Row],[Latitud]],'DATOS TABLA FLOTA'!$Q$2:$Q$21,'DATOS TABLA FLOTA'!$R$2:$R$21)</f>
        <v>-57536848</v>
      </c>
      <c r="J629" s="2" t="s">
        <v>3087</v>
      </c>
      <c r="K629" t="str">
        <f>VLOOKUP(capturaFlota2019[[#This Row],[Especie]],'DATOS TABLA FLOTA'!$K$1:$M$113,2,FALSE)</f>
        <v>Peces</v>
      </c>
      <c r="L629" t="str">
        <f>_xlfn.XLOOKUP(capturaFlota2019[[#This Row],[Especie]],'DATOS TABLA FLOTA'!$K$1:$K$113,'DATOS TABLA FLOTA'!$M$1:$M$113)</f>
        <v>otras especies</v>
      </c>
      <c r="M629" s="3">
        <v>235</v>
      </c>
      <c r="N629" s="4">
        <f>VLOOKUP(capturaFlota2019[[#This Row],[Especie]],'DATOS TABLA FLOTA'!$A$1:$B$80,2,FALSE)</f>
        <v>2500</v>
      </c>
      <c r="O629" s="4">
        <f>VLOOKUP(capturaFlota2019[[#This Row],[Especie]],'DATOS TABLA FLOTA'!$A$1:$C$80,3,FALSE)</f>
        <v>40000</v>
      </c>
      <c r="Q629"/>
    </row>
    <row r="630" spans="1:17" x14ac:dyDescent="0.35">
      <c r="A630" s="5">
        <v>43678</v>
      </c>
      <c r="B630" s="2" t="s">
        <v>3041</v>
      </c>
      <c r="C630" s="2" t="s">
        <v>3111</v>
      </c>
      <c r="D630" s="2" t="s">
        <v>3043</v>
      </c>
      <c r="E6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0" t="str">
        <f>_xlfn.XLOOKUP(capturaFlota2019[[#This Row],[Puerto]],'DATOS TABLA FLOTA'!$H$1:$H$21,'DATOS TABLA FLOTA'!$I$1:$I$21)</f>
        <v>sin especificar</v>
      </c>
      <c r="G630" s="3">
        <f>_xlfn.XLOOKUP(capturaFlota2019[[#This Row],[Departamento]],'DATOS TABLA FLOTA'!$O$2:$O$21,'DATOS TABLA FLOTA'!$P$2:$P$21)</f>
        <v>6999</v>
      </c>
      <c r="I630" s="1">
        <f>_xlfn.XLOOKUP(capturaFlota2019[[#This Row],[Latitud]],'DATOS TABLA FLOTA'!$Q$2:$Q$21,'DATOS TABLA FLOTA'!$R$2:$R$21)</f>
        <v>0</v>
      </c>
      <c r="J630" s="2" t="s">
        <v>3106</v>
      </c>
      <c r="K630" t="str">
        <f>VLOOKUP(capturaFlota2019[[#This Row],[Especie]],'DATOS TABLA FLOTA'!$K$1:$M$113,2,FALSE)</f>
        <v>Peces</v>
      </c>
      <c r="L630" t="str">
        <f>_xlfn.XLOOKUP(capturaFlota2019[[#This Row],[Especie]],'DATOS TABLA FLOTA'!$K$1:$K$113,'DATOS TABLA FLOTA'!$M$1:$M$113)</f>
        <v>otras especies</v>
      </c>
      <c r="M630" s="3">
        <v>236</v>
      </c>
      <c r="N630" s="4">
        <f>VLOOKUP(capturaFlota2019[[#This Row],[Especie]],'DATOS TABLA FLOTA'!$A$1:$B$80,2,FALSE)</f>
        <v>3500</v>
      </c>
      <c r="O630" s="4">
        <f>VLOOKUP(capturaFlota2019[[#This Row],[Especie]],'DATOS TABLA FLOTA'!$A$1:$C$80,3,FALSE)</f>
        <v>56000</v>
      </c>
      <c r="Q630"/>
    </row>
    <row r="631" spans="1:17" x14ac:dyDescent="0.35">
      <c r="A631" s="5">
        <v>43556</v>
      </c>
      <c r="B631" s="2" t="s">
        <v>3067</v>
      </c>
      <c r="C631" s="2" t="s">
        <v>3132</v>
      </c>
      <c r="D631" s="2" t="s">
        <v>3133</v>
      </c>
      <c r="E6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631" t="str">
        <f>_xlfn.XLOOKUP(capturaFlota2019[[#This Row],[Puerto]],'DATOS TABLA FLOTA'!$H$1:$H$21,'DATOS TABLA FLOTA'!$I$1:$I$21)</f>
        <v>Ushuaia</v>
      </c>
      <c r="G631" s="3">
        <f>_xlfn.XLOOKUP(capturaFlota2019[[#This Row],[Departamento]],'DATOS TABLA FLOTA'!$O$2:$O$21,'DATOS TABLA FLOTA'!$P$2:$P$21)</f>
        <v>94015</v>
      </c>
      <c r="H631" s="1">
        <v>-54808106</v>
      </c>
      <c r="I631" s="1">
        <f>_xlfn.XLOOKUP(capturaFlota2019[[#This Row],[Latitud]],'DATOS TABLA FLOTA'!$Q$2:$Q$21,'DATOS TABLA FLOTA'!$R$2:$R$21)</f>
        <v>-68304301</v>
      </c>
      <c r="J631" s="2" t="s">
        <v>3076</v>
      </c>
      <c r="K631" t="str">
        <f>VLOOKUP(capturaFlota2019[[#This Row],[Especie]],'DATOS TABLA FLOTA'!$K$1:$M$113,2,FALSE)</f>
        <v>Peces</v>
      </c>
      <c r="L631" t="str">
        <f>_xlfn.XLOOKUP(capturaFlota2019[[#This Row],[Especie]],'DATOS TABLA FLOTA'!$K$1:$K$113,'DATOS TABLA FLOTA'!$M$1:$M$113)</f>
        <v>otras especies</v>
      </c>
      <c r="M631" s="3">
        <v>238</v>
      </c>
      <c r="N631" s="4">
        <f>VLOOKUP(capturaFlota2019[[#This Row],[Especie]],'DATOS TABLA FLOTA'!$A$1:$B$80,2,FALSE)</f>
        <v>2900</v>
      </c>
      <c r="O631" s="4">
        <f>VLOOKUP(capturaFlota2019[[#This Row],[Especie]],'DATOS TABLA FLOTA'!$A$1:$C$80,3,FALSE)</f>
        <v>46400</v>
      </c>
      <c r="Q631"/>
    </row>
    <row r="632" spans="1:17" x14ac:dyDescent="0.35">
      <c r="A632" s="5">
        <v>43556</v>
      </c>
      <c r="B632" s="2" t="s">
        <v>3041</v>
      </c>
      <c r="C632" s="2" t="s">
        <v>3150</v>
      </c>
      <c r="D632" s="2" t="s">
        <v>3043</v>
      </c>
      <c r="E6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2" t="str">
        <f>_xlfn.XLOOKUP(capturaFlota2019[[#This Row],[Puerto]],'DATOS TABLA FLOTA'!$H$1:$H$21,'DATOS TABLA FLOTA'!$I$1:$I$21)</f>
        <v>General Lavalle</v>
      </c>
      <c r="G632" s="3">
        <f>_xlfn.XLOOKUP(capturaFlota2019[[#This Row],[Departamento]],'DATOS TABLA FLOTA'!$O$2:$O$21,'DATOS TABLA FLOTA'!$P$2:$P$21)</f>
        <v>6336</v>
      </c>
      <c r="H632" s="1">
        <v>-36398453</v>
      </c>
      <c r="I632" s="1">
        <f>_xlfn.XLOOKUP(capturaFlota2019[[#This Row],[Latitud]],'DATOS TABLA FLOTA'!$Q$2:$Q$21,'DATOS TABLA FLOTA'!$R$2:$R$21)</f>
        <v>-56946467</v>
      </c>
      <c r="J632" s="2" t="s">
        <v>3106</v>
      </c>
      <c r="K632" t="str">
        <f>VLOOKUP(capturaFlota2019[[#This Row],[Especie]],'DATOS TABLA FLOTA'!$K$1:$M$113,2,FALSE)</f>
        <v>Peces</v>
      </c>
      <c r="L632" t="str">
        <f>_xlfn.XLOOKUP(capturaFlota2019[[#This Row],[Especie]],'DATOS TABLA FLOTA'!$K$1:$K$113,'DATOS TABLA FLOTA'!$M$1:$M$113)</f>
        <v>otras especies</v>
      </c>
      <c r="M632" s="3">
        <v>239</v>
      </c>
      <c r="N632" s="4">
        <f>VLOOKUP(capturaFlota2019[[#This Row],[Especie]],'DATOS TABLA FLOTA'!$A$1:$B$80,2,FALSE)</f>
        <v>3500</v>
      </c>
      <c r="O632" s="4">
        <f>VLOOKUP(capturaFlota2019[[#This Row],[Especie]],'DATOS TABLA FLOTA'!$A$1:$C$80,3,FALSE)</f>
        <v>56000</v>
      </c>
      <c r="Q632"/>
    </row>
    <row r="633" spans="1:17" x14ac:dyDescent="0.35">
      <c r="A633" s="5">
        <v>43466</v>
      </c>
      <c r="B633" s="2" t="s">
        <v>3059</v>
      </c>
      <c r="C633" s="2" t="s">
        <v>3068</v>
      </c>
      <c r="D633" s="2" t="s">
        <v>3043</v>
      </c>
      <c r="E6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3" t="str">
        <f>_xlfn.XLOOKUP(capturaFlota2019[[#This Row],[Puerto]],'DATOS TABLA FLOTA'!$H$1:$H$21,'DATOS TABLA FLOTA'!$I$1:$I$21)</f>
        <v>General Pueyrredon</v>
      </c>
      <c r="G633" s="3">
        <f>_xlfn.XLOOKUP(capturaFlota2019[[#This Row],[Departamento]],'DATOS TABLA FLOTA'!$O$2:$O$21,'DATOS TABLA FLOTA'!$P$2:$P$21)</f>
        <v>6357</v>
      </c>
      <c r="H633" s="1">
        <v>-3804915</v>
      </c>
      <c r="I633" s="1">
        <f>_xlfn.XLOOKUP(capturaFlota2019[[#This Row],[Latitud]],'DATOS TABLA FLOTA'!$Q$2:$Q$21,'DATOS TABLA FLOTA'!$R$2:$R$21)</f>
        <v>-57536848</v>
      </c>
      <c r="J633" s="2" t="s">
        <v>3089</v>
      </c>
      <c r="K633" t="str">
        <f>VLOOKUP(capturaFlota2019[[#This Row],[Especie]],'DATOS TABLA FLOTA'!$K$1:$M$113,2,FALSE)</f>
        <v>Peces</v>
      </c>
      <c r="L633" t="str">
        <f>_xlfn.XLOOKUP(capturaFlota2019[[#This Row],[Especie]],'DATOS TABLA FLOTA'!$K$1:$K$113,'DATOS TABLA FLOTA'!$M$1:$M$113)</f>
        <v>otras especies</v>
      </c>
      <c r="M633" s="3">
        <v>240</v>
      </c>
      <c r="N633" s="4">
        <f>VLOOKUP(capturaFlota2019[[#This Row],[Especie]],'DATOS TABLA FLOTA'!$A$1:$B$80,2,FALSE)</f>
        <v>2200</v>
      </c>
      <c r="O633" s="4">
        <f>VLOOKUP(capturaFlota2019[[#This Row],[Especie]],'DATOS TABLA FLOTA'!$A$1:$C$80,3,FALSE)</f>
        <v>35200</v>
      </c>
      <c r="Q633"/>
    </row>
    <row r="634" spans="1:17" x14ac:dyDescent="0.35">
      <c r="A634" s="5">
        <v>43586</v>
      </c>
      <c r="B634" s="2" t="s">
        <v>3067</v>
      </c>
      <c r="C634" s="2" t="s">
        <v>3068</v>
      </c>
      <c r="D634" s="2" t="s">
        <v>3043</v>
      </c>
      <c r="E6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4" t="str">
        <f>_xlfn.XLOOKUP(capturaFlota2019[[#This Row],[Puerto]],'DATOS TABLA FLOTA'!$H$1:$H$21,'DATOS TABLA FLOTA'!$I$1:$I$21)</f>
        <v>General Pueyrredon</v>
      </c>
      <c r="G634" s="3">
        <f>_xlfn.XLOOKUP(capturaFlota2019[[#This Row],[Departamento]],'DATOS TABLA FLOTA'!$O$2:$O$21,'DATOS TABLA FLOTA'!$P$2:$P$21)</f>
        <v>6357</v>
      </c>
      <c r="H634" s="1">
        <v>-3804915</v>
      </c>
      <c r="I634" s="1">
        <f>_xlfn.XLOOKUP(capturaFlota2019[[#This Row],[Latitud]],'DATOS TABLA FLOTA'!$Q$2:$Q$21,'DATOS TABLA FLOTA'!$R$2:$R$21)</f>
        <v>-57536848</v>
      </c>
      <c r="J634" s="2" t="s">
        <v>3072</v>
      </c>
      <c r="K634" t="str">
        <f>VLOOKUP(capturaFlota2019[[#This Row],[Especie]],'DATOS TABLA FLOTA'!$K$1:$M$113,2,FALSE)</f>
        <v>Moluscos</v>
      </c>
      <c r="L634" t="str">
        <f>_xlfn.XLOOKUP(capturaFlota2019[[#This Row],[Especie]],'DATOS TABLA FLOTA'!$K$1:$K$113,'DATOS TABLA FLOTA'!$M$1:$M$113)</f>
        <v>otras especies</v>
      </c>
      <c r="M634" s="3">
        <v>240</v>
      </c>
      <c r="N634" s="4">
        <f>VLOOKUP(capturaFlota2019[[#This Row],[Especie]],'DATOS TABLA FLOTA'!$A$1:$B$80,2,FALSE)</f>
        <v>3150</v>
      </c>
      <c r="O634" s="4">
        <f>VLOOKUP(capturaFlota2019[[#This Row],[Especie]],'DATOS TABLA FLOTA'!$A$1:$C$80,3,FALSE)</f>
        <v>50400</v>
      </c>
      <c r="Q634"/>
    </row>
    <row r="635" spans="1:17" x14ac:dyDescent="0.35">
      <c r="A635" s="5">
        <v>43586</v>
      </c>
      <c r="B635" s="2" t="s">
        <v>3041</v>
      </c>
      <c r="C635" s="2" t="s">
        <v>3107</v>
      </c>
      <c r="D635" s="2" t="s">
        <v>3043</v>
      </c>
      <c r="E6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5" t="str">
        <f>_xlfn.XLOOKUP(capturaFlota2019[[#This Row],[Puerto]],'DATOS TABLA FLOTA'!$H$1:$H$21,'DATOS TABLA FLOTA'!$I$1:$I$21)</f>
        <v>Necochea</v>
      </c>
      <c r="G635" s="3">
        <f>_xlfn.XLOOKUP(capturaFlota2019[[#This Row],[Departamento]],'DATOS TABLA FLOTA'!$O$2:$O$21,'DATOS TABLA FLOTA'!$P$2:$P$21)</f>
        <v>6581</v>
      </c>
      <c r="H635" s="1">
        <v>-38576184</v>
      </c>
      <c r="I635" s="1">
        <f>_xlfn.XLOOKUP(capturaFlota2019[[#This Row],[Latitud]],'DATOS TABLA FLOTA'!$Q$2:$Q$21,'DATOS TABLA FLOTA'!$R$2:$R$21)</f>
        <v>-58701949</v>
      </c>
      <c r="J635" s="2" t="s">
        <v>3085</v>
      </c>
      <c r="K635" t="str">
        <f>VLOOKUP(capturaFlota2019[[#This Row],[Especie]],'DATOS TABLA FLOTA'!$K$1:$M$113,2,FALSE)</f>
        <v>Peces</v>
      </c>
      <c r="L635" t="str">
        <f>_xlfn.XLOOKUP(capturaFlota2019[[#This Row],[Especie]],'DATOS TABLA FLOTA'!$K$1:$K$113,'DATOS TABLA FLOTA'!$M$1:$M$113)</f>
        <v>otras especies</v>
      </c>
      <c r="M635" s="3">
        <v>240</v>
      </c>
      <c r="N635" s="4">
        <f>VLOOKUP(capturaFlota2019[[#This Row],[Especie]],'DATOS TABLA FLOTA'!$A$1:$B$80,2,FALSE)</f>
        <v>1900</v>
      </c>
      <c r="O635" s="4">
        <f>VLOOKUP(capturaFlota2019[[#This Row],[Especie]],'DATOS TABLA FLOTA'!$A$1:$C$80,3,FALSE)</f>
        <v>30400</v>
      </c>
      <c r="Q635"/>
    </row>
    <row r="636" spans="1:17" x14ac:dyDescent="0.35">
      <c r="A636" s="5">
        <v>43586</v>
      </c>
      <c r="B636" s="2" t="s">
        <v>3053</v>
      </c>
      <c r="C636" s="2" t="s">
        <v>3123</v>
      </c>
      <c r="D636" s="2" t="s">
        <v>3124</v>
      </c>
      <c r="E6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36" t="str">
        <f>_xlfn.XLOOKUP(capturaFlota2019[[#This Row],[Puerto]],'DATOS TABLA FLOTA'!$H$1:$H$21,'DATOS TABLA FLOTA'!$I$1:$I$21)</f>
        <v>San Antonio</v>
      </c>
      <c r="G636" s="3">
        <f>_xlfn.XLOOKUP(capturaFlota2019[[#This Row],[Departamento]],'DATOS TABLA FLOTA'!$O$2:$O$21,'DATOS TABLA FLOTA'!$P$2:$P$21)</f>
        <v>62077</v>
      </c>
      <c r="H636" s="1">
        <v>-4079875</v>
      </c>
      <c r="I636" s="1">
        <f>_xlfn.XLOOKUP(capturaFlota2019[[#This Row],[Latitud]],'DATOS TABLA FLOTA'!$Q$2:$Q$21,'DATOS TABLA FLOTA'!$R$2:$R$21)</f>
        <v>-64883536</v>
      </c>
      <c r="J636" s="2" t="s">
        <v>3085</v>
      </c>
      <c r="K636" t="str">
        <f>VLOOKUP(capturaFlota2019[[#This Row],[Especie]],'DATOS TABLA FLOTA'!$K$1:$M$113,2,FALSE)</f>
        <v>Peces</v>
      </c>
      <c r="L636" t="str">
        <f>_xlfn.XLOOKUP(capturaFlota2019[[#This Row],[Especie]],'DATOS TABLA FLOTA'!$K$1:$K$113,'DATOS TABLA FLOTA'!$M$1:$M$113)</f>
        <v>otras especies</v>
      </c>
      <c r="M636" s="3">
        <v>240</v>
      </c>
      <c r="N636" s="4">
        <f>VLOOKUP(capturaFlota2019[[#This Row],[Especie]],'DATOS TABLA FLOTA'!$A$1:$B$80,2,FALSE)</f>
        <v>1900</v>
      </c>
      <c r="O636" s="4">
        <f>VLOOKUP(capturaFlota2019[[#This Row],[Especie]],'DATOS TABLA FLOTA'!$A$1:$C$80,3,FALSE)</f>
        <v>30400</v>
      </c>
      <c r="Q636"/>
    </row>
    <row r="637" spans="1:17" x14ac:dyDescent="0.35">
      <c r="A637" s="5">
        <v>43617</v>
      </c>
      <c r="B637" s="2" t="s">
        <v>3041</v>
      </c>
      <c r="C637" s="2" t="s">
        <v>3111</v>
      </c>
      <c r="D637" s="2" t="s">
        <v>3043</v>
      </c>
      <c r="E6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7" t="str">
        <f>_xlfn.XLOOKUP(capturaFlota2019[[#This Row],[Puerto]],'DATOS TABLA FLOTA'!$H$1:$H$21,'DATOS TABLA FLOTA'!$I$1:$I$21)</f>
        <v>sin especificar</v>
      </c>
      <c r="G637" s="3">
        <f>_xlfn.XLOOKUP(capturaFlota2019[[#This Row],[Departamento]],'DATOS TABLA FLOTA'!$O$2:$O$21,'DATOS TABLA FLOTA'!$P$2:$P$21)</f>
        <v>6999</v>
      </c>
      <c r="I637" s="1">
        <f>_xlfn.XLOOKUP(capturaFlota2019[[#This Row],[Latitud]],'DATOS TABLA FLOTA'!$Q$2:$Q$21,'DATOS TABLA FLOTA'!$R$2:$R$21)</f>
        <v>0</v>
      </c>
      <c r="J637" s="2" t="s">
        <v>3090</v>
      </c>
      <c r="K637" t="str">
        <f>VLOOKUP(capturaFlota2019[[#This Row],[Especie]],'DATOS TABLA FLOTA'!$K$1:$M$113,2,FALSE)</f>
        <v>Peces</v>
      </c>
      <c r="L637" t="str">
        <f>_xlfn.XLOOKUP(capturaFlota2019[[#This Row],[Especie]],'DATOS TABLA FLOTA'!$K$1:$K$113,'DATOS TABLA FLOTA'!$M$1:$M$113)</f>
        <v>otras especies</v>
      </c>
      <c r="M637" s="3">
        <v>240</v>
      </c>
      <c r="N637" s="4">
        <f>VLOOKUP(capturaFlota2019[[#This Row],[Especie]],'DATOS TABLA FLOTA'!$A$1:$B$80,2,FALSE)</f>
        <v>2200</v>
      </c>
      <c r="O637" s="4">
        <f>VLOOKUP(capturaFlota2019[[#This Row],[Especie]],'DATOS TABLA FLOTA'!$A$1:$C$80,3,FALSE)</f>
        <v>35200</v>
      </c>
      <c r="Q637"/>
    </row>
    <row r="638" spans="1:17" x14ac:dyDescent="0.35">
      <c r="A638" s="5">
        <v>43647</v>
      </c>
      <c r="B638" s="2" t="s">
        <v>3147</v>
      </c>
      <c r="C638" s="2" t="s">
        <v>3068</v>
      </c>
      <c r="D638" s="2" t="s">
        <v>3043</v>
      </c>
      <c r="E6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8" t="str">
        <f>_xlfn.XLOOKUP(capturaFlota2019[[#This Row],[Puerto]],'DATOS TABLA FLOTA'!$H$1:$H$21,'DATOS TABLA FLOTA'!$I$1:$I$21)</f>
        <v>General Pueyrredon</v>
      </c>
      <c r="G638" s="3">
        <f>_xlfn.XLOOKUP(capturaFlota2019[[#This Row],[Departamento]],'DATOS TABLA FLOTA'!$O$2:$O$21,'DATOS TABLA FLOTA'!$P$2:$P$21)</f>
        <v>6357</v>
      </c>
      <c r="H638" s="1">
        <v>-3804915</v>
      </c>
      <c r="I638" s="1">
        <f>_xlfn.XLOOKUP(capturaFlota2019[[#This Row],[Latitud]],'DATOS TABLA FLOTA'!$Q$2:$Q$21,'DATOS TABLA FLOTA'!$R$2:$R$21)</f>
        <v>-57536848</v>
      </c>
      <c r="J638" s="2" t="s">
        <v>3055</v>
      </c>
      <c r="K638" t="str">
        <f>VLOOKUP(capturaFlota2019[[#This Row],[Especie]],'DATOS TABLA FLOTA'!$K$1:$M$113,2,FALSE)</f>
        <v>Peces</v>
      </c>
      <c r="L638" t="str">
        <f>_xlfn.XLOOKUP(capturaFlota2019[[#This Row],[Especie]],'DATOS TABLA FLOTA'!$K$1:$K$113,'DATOS TABLA FLOTA'!$M$1:$M$113)</f>
        <v>Merluza hubbsi S41</v>
      </c>
      <c r="M638" s="3">
        <v>240</v>
      </c>
      <c r="N638" s="4">
        <f>VLOOKUP(capturaFlota2019[[#This Row],[Especie]],'DATOS TABLA FLOTA'!$A$1:$B$80,2,FALSE)</f>
        <v>2300</v>
      </c>
      <c r="O638" s="4">
        <f>VLOOKUP(capturaFlota2019[[#This Row],[Especie]],'DATOS TABLA FLOTA'!$A$1:$C$80,3,FALSE)</f>
        <v>36800</v>
      </c>
      <c r="Q638"/>
    </row>
    <row r="639" spans="1:17" x14ac:dyDescent="0.35">
      <c r="A639" s="5">
        <v>43678</v>
      </c>
      <c r="B639" s="2" t="s">
        <v>3041</v>
      </c>
      <c r="C639" s="2" t="s">
        <v>3150</v>
      </c>
      <c r="D639" s="2" t="s">
        <v>3043</v>
      </c>
      <c r="E6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39" t="str">
        <f>_xlfn.XLOOKUP(capturaFlota2019[[#This Row],[Puerto]],'DATOS TABLA FLOTA'!$H$1:$H$21,'DATOS TABLA FLOTA'!$I$1:$I$21)</f>
        <v>General Lavalle</v>
      </c>
      <c r="G639" s="3">
        <f>_xlfn.XLOOKUP(capturaFlota2019[[#This Row],[Departamento]],'DATOS TABLA FLOTA'!$O$2:$O$21,'DATOS TABLA FLOTA'!$P$2:$P$21)</f>
        <v>6336</v>
      </c>
      <c r="H639" s="1">
        <v>-36398453</v>
      </c>
      <c r="I639" s="1">
        <f>_xlfn.XLOOKUP(capturaFlota2019[[#This Row],[Latitud]],'DATOS TABLA FLOTA'!$Q$2:$Q$21,'DATOS TABLA FLOTA'!$R$2:$R$21)</f>
        <v>-56946467</v>
      </c>
      <c r="J639" s="2" t="s">
        <v>3057</v>
      </c>
      <c r="K639" t="str">
        <f>VLOOKUP(capturaFlota2019[[#This Row],[Especie]],'DATOS TABLA FLOTA'!$K$1:$M$113,2,FALSE)</f>
        <v>Peces</v>
      </c>
      <c r="L639" t="str">
        <f>_xlfn.XLOOKUP(capturaFlota2019[[#This Row],[Especie]],'DATOS TABLA FLOTA'!$K$1:$K$113,'DATOS TABLA FLOTA'!$M$1:$M$113)</f>
        <v>Rayas (sin V. Cost)</v>
      </c>
      <c r="M639" s="3">
        <v>240</v>
      </c>
      <c r="N639" s="4">
        <f>VLOOKUP(capturaFlota2019[[#This Row],[Especie]],'DATOS TABLA FLOTA'!$A$1:$B$80,2,FALSE)</f>
        <v>3900</v>
      </c>
      <c r="O639" s="4">
        <f>VLOOKUP(capturaFlota2019[[#This Row],[Especie]],'DATOS TABLA FLOTA'!$A$1:$C$80,3,FALSE)</f>
        <v>62400</v>
      </c>
      <c r="Q639"/>
    </row>
    <row r="640" spans="1:17" x14ac:dyDescent="0.35">
      <c r="A640" s="5">
        <v>43678</v>
      </c>
      <c r="B640" s="2" t="s">
        <v>3059</v>
      </c>
      <c r="C640" s="2" t="s">
        <v>3068</v>
      </c>
      <c r="D640" s="2" t="s">
        <v>3043</v>
      </c>
      <c r="E6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0" t="str">
        <f>_xlfn.XLOOKUP(capturaFlota2019[[#This Row],[Puerto]],'DATOS TABLA FLOTA'!$H$1:$H$21,'DATOS TABLA FLOTA'!$I$1:$I$21)</f>
        <v>General Pueyrredon</v>
      </c>
      <c r="G640" s="3">
        <f>_xlfn.XLOOKUP(capturaFlota2019[[#This Row],[Departamento]],'DATOS TABLA FLOTA'!$O$2:$O$21,'DATOS TABLA FLOTA'!$P$2:$P$21)</f>
        <v>6357</v>
      </c>
      <c r="H640" s="1">
        <v>-3804915</v>
      </c>
      <c r="I640" s="1">
        <f>_xlfn.XLOOKUP(capturaFlota2019[[#This Row],[Latitud]],'DATOS TABLA FLOTA'!$Q$2:$Q$21,'DATOS TABLA FLOTA'!$R$2:$R$21)</f>
        <v>-57536848</v>
      </c>
      <c r="J640" s="2" t="s">
        <v>3087</v>
      </c>
      <c r="K640" t="str">
        <f>VLOOKUP(capturaFlota2019[[#This Row],[Especie]],'DATOS TABLA FLOTA'!$K$1:$M$113,2,FALSE)</f>
        <v>Peces</v>
      </c>
      <c r="L640" t="str">
        <f>_xlfn.XLOOKUP(capturaFlota2019[[#This Row],[Especie]],'DATOS TABLA FLOTA'!$K$1:$K$113,'DATOS TABLA FLOTA'!$M$1:$M$113)</f>
        <v>otras especies</v>
      </c>
      <c r="M640" s="3">
        <v>240</v>
      </c>
      <c r="N640" s="4">
        <f>VLOOKUP(capturaFlota2019[[#This Row],[Especie]],'DATOS TABLA FLOTA'!$A$1:$B$80,2,FALSE)</f>
        <v>2500</v>
      </c>
      <c r="O640" s="4">
        <f>VLOOKUP(capturaFlota2019[[#This Row],[Especie]],'DATOS TABLA FLOTA'!$A$1:$C$80,3,FALSE)</f>
        <v>40000</v>
      </c>
      <c r="Q640"/>
    </row>
    <row r="641" spans="1:17" x14ac:dyDescent="0.35">
      <c r="A641" s="5">
        <v>43709</v>
      </c>
      <c r="B641" s="2" t="s">
        <v>3067</v>
      </c>
      <c r="C641" s="2" t="s">
        <v>3117</v>
      </c>
      <c r="D641" s="2" t="s">
        <v>3062</v>
      </c>
      <c r="E6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41" t="str">
        <f>_xlfn.XLOOKUP(capturaFlota2019[[#This Row],[Puerto]],'DATOS TABLA FLOTA'!$H$1:$H$21,'DATOS TABLA FLOTA'!$I$1:$I$21)</f>
        <v>Biedma</v>
      </c>
      <c r="G641" s="3">
        <f>_xlfn.XLOOKUP(capturaFlota2019[[#This Row],[Departamento]],'DATOS TABLA FLOTA'!$O$2:$O$21,'DATOS TABLA FLOTA'!$P$2:$P$21)</f>
        <v>26007</v>
      </c>
      <c r="H641" s="1">
        <v>-42723398</v>
      </c>
      <c r="I641" s="1">
        <f>_xlfn.XLOOKUP(capturaFlota2019[[#This Row],[Latitud]],'DATOS TABLA FLOTA'!$Q$2:$Q$21,'DATOS TABLA FLOTA'!$R$2:$R$21)</f>
        <v>-6503362</v>
      </c>
      <c r="J641" s="2" t="s">
        <v>3076</v>
      </c>
      <c r="K641" t="str">
        <f>VLOOKUP(capturaFlota2019[[#This Row],[Especie]],'DATOS TABLA FLOTA'!$K$1:$M$113,2,FALSE)</f>
        <v>Peces</v>
      </c>
      <c r="L641" t="str">
        <f>_xlfn.XLOOKUP(capturaFlota2019[[#This Row],[Especie]],'DATOS TABLA FLOTA'!$K$1:$K$113,'DATOS TABLA FLOTA'!$M$1:$M$113)</f>
        <v>otras especies</v>
      </c>
      <c r="M641" s="3">
        <v>240</v>
      </c>
      <c r="N641" s="4">
        <f>VLOOKUP(capturaFlota2019[[#This Row],[Especie]],'DATOS TABLA FLOTA'!$A$1:$B$80,2,FALSE)</f>
        <v>2900</v>
      </c>
      <c r="O641" s="4">
        <f>VLOOKUP(capturaFlota2019[[#This Row],[Especie]],'DATOS TABLA FLOTA'!$A$1:$C$80,3,FALSE)</f>
        <v>46400</v>
      </c>
      <c r="Q641"/>
    </row>
    <row r="642" spans="1:17" x14ac:dyDescent="0.35">
      <c r="A642" s="5">
        <v>43709</v>
      </c>
      <c r="B642" s="2" t="s">
        <v>3041</v>
      </c>
      <c r="C642" s="2" t="s">
        <v>3127</v>
      </c>
      <c r="D642" s="2" t="s">
        <v>3124</v>
      </c>
      <c r="E6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42" t="str">
        <f>_xlfn.XLOOKUP(capturaFlota2019[[#This Row],[Puerto]],'DATOS TABLA FLOTA'!$H$1:$H$21,'DATOS TABLA FLOTA'!$I$1:$I$21)</f>
        <v>San Antonio</v>
      </c>
      <c r="G642" s="3">
        <f>_xlfn.XLOOKUP(capturaFlota2019[[#This Row],[Departamento]],'DATOS TABLA FLOTA'!$O$2:$O$21,'DATOS TABLA FLOTA'!$P$2:$P$21)</f>
        <v>62077</v>
      </c>
      <c r="H642" s="1">
        <v>-40725698</v>
      </c>
      <c r="I642" s="1">
        <f>_xlfn.XLOOKUP(capturaFlota2019[[#This Row],[Latitud]],'DATOS TABLA FLOTA'!$Q$2:$Q$21,'DATOS TABLA FLOTA'!$R$2:$R$21)</f>
        <v>-64934194</v>
      </c>
      <c r="J642" s="2" t="s">
        <v>3055</v>
      </c>
      <c r="K642" t="str">
        <f>VLOOKUP(capturaFlota2019[[#This Row],[Especie]],'DATOS TABLA FLOTA'!$K$1:$M$113,2,FALSE)</f>
        <v>Peces</v>
      </c>
      <c r="L642" t="str">
        <f>_xlfn.XLOOKUP(capturaFlota2019[[#This Row],[Especie]],'DATOS TABLA FLOTA'!$K$1:$K$113,'DATOS TABLA FLOTA'!$M$1:$M$113)</f>
        <v>Merluza hubbsi S41</v>
      </c>
      <c r="M642" s="3">
        <v>240</v>
      </c>
      <c r="N642" s="4">
        <f>VLOOKUP(capturaFlota2019[[#This Row],[Especie]],'DATOS TABLA FLOTA'!$A$1:$B$80,2,FALSE)</f>
        <v>2300</v>
      </c>
      <c r="O642" s="4">
        <f>VLOOKUP(capturaFlota2019[[#This Row],[Especie]],'DATOS TABLA FLOTA'!$A$1:$C$80,3,FALSE)</f>
        <v>36800</v>
      </c>
      <c r="Q642"/>
    </row>
    <row r="643" spans="1:17" x14ac:dyDescent="0.35">
      <c r="A643" s="5">
        <v>43739</v>
      </c>
      <c r="B643" s="2" t="s">
        <v>3053</v>
      </c>
      <c r="C643" s="2" t="s">
        <v>3068</v>
      </c>
      <c r="D643" s="2" t="s">
        <v>3043</v>
      </c>
      <c r="E6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3" t="str">
        <f>_xlfn.XLOOKUP(capturaFlota2019[[#This Row],[Puerto]],'DATOS TABLA FLOTA'!$H$1:$H$21,'DATOS TABLA FLOTA'!$I$1:$I$21)</f>
        <v>General Pueyrredon</v>
      </c>
      <c r="G643" s="3">
        <f>_xlfn.XLOOKUP(capturaFlota2019[[#This Row],[Departamento]],'DATOS TABLA FLOTA'!$O$2:$O$21,'DATOS TABLA FLOTA'!$P$2:$P$21)</f>
        <v>6357</v>
      </c>
      <c r="H643" s="1">
        <v>-3804915</v>
      </c>
      <c r="I643" s="1">
        <f>_xlfn.XLOOKUP(capturaFlota2019[[#This Row],[Latitud]],'DATOS TABLA FLOTA'!$Q$2:$Q$21,'DATOS TABLA FLOTA'!$R$2:$R$21)</f>
        <v>-57536848</v>
      </c>
      <c r="J643" s="2" t="s">
        <v>3094</v>
      </c>
      <c r="K643" t="str">
        <f>VLOOKUP(capturaFlota2019[[#This Row],[Especie]],'DATOS TABLA FLOTA'!$K$1:$M$113,2,FALSE)</f>
        <v>Peces</v>
      </c>
      <c r="L643" t="str">
        <f>_xlfn.XLOOKUP(capturaFlota2019[[#This Row],[Especie]],'DATOS TABLA FLOTA'!$K$1:$K$113,'DATOS TABLA FLOTA'!$M$1:$M$113)</f>
        <v>otras especies</v>
      </c>
      <c r="M643" s="3">
        <v>240</v>
      </c>
      <c r="N643" s="4">
        <f>VLOOKUP(capturaFlota2019[[#This Row],[Especie]],'DATOS TABLA FLOTA'!$A$1:$B$80,2,FALSE)</f>
        <v>2180</v>
      </c>
      <c r="O643" s="4">
        <f>VLOOKUP(capturaFlota2019[[#This Row],[Especie]],'DATOS TABLA FLOTA'!$A$1:$C$80,3,FALSE)</f>
        <v>34880</v>
      </c>
      <c r="Q643"/>
    </row>
    <row r="644" spans="1:17" x14ac:dyDescent="0.35">
      <c r="A644" s="5">
        <v>43709</v>
      </c>
      <c r="B644" s="2" t="s">
        <v>3041</v>
      </c>
      <c r="C644" s="2" t="s">
        <v>3068</v>
      </c>
      <c r="D644" s="2" t="s">
        <v>3043</v>
      </c>
      <c r="E6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4" t="str">
        <f>_xlfn.XLOOKUP(capturaFlota2019[[#This Row],[Puerto]],'DATOS TABLA FLOTA'!$H$1:$H$21,'DATOS TABLA FLOTA'!$I$1:$I$21)</f>
        <v>General Pueyrredon</v>
      </c>
      <c r="G644" s="3">
        <f>_xlfn.XLOOKUP(capturaFlota2019[[#This Row],[Departamento]],'DATOS TABLA FLOTA'!$O$2:$O$21,'DATOS TABLA FLOTA'!$P$2:$P$21)</f>
        <v>6357</v>
      </c>
      <c r="H644" s="1">
        <v>-3804915</v>
      </c>
      <c r="I644" s="1">
        <f>_xlfn.XLOOKUP(capturaFlota2019[[#This Row],[Latitud]],'DATOS TABLA FLOTA'!$Q$2:$Q$21,'DATOS TABLA FLOTA'!$R$2:$R$21)</f>
        <v>-57536848</v>
      </c>
      <c r="J644" s="2" t="s">
        <v>3085</v>
      </c>
      <c r="K644" t="str">
        <f>VLOOKUP(capturaFlota2019[[#This Row],[Especie]],'DATOS TABLA FLOTA'!$K$1:$M$113,2,FALSE)</f>
        <v>Peces</v>
      </c>
      <c r="L644" t="str">
        <f>_xlfn.XLOOKUP(capturaFlota2019[[#This Row],[Especie]],'DATOS TABLA FLOTA'!$K$1:$K$113,'DATOS TABLA FLOTA'!$M$1:$M$113)</f>
        <v>otras especies</v>
      </c>
      <c r="M644" s="3">
        <v>241</v>
      </c>
      <c r="N644" s="4">
        <f>VLOOKUP(capturaFlota2019[[#This Row],[Especie]],'DATOS TABLA FLOTA'!$A$1:$B$80,2,FALSE)</f>
        <v>1900</v>
      </c>
      <c r="O644" s="4">
        <f>VLOOKUP(capturaFlota2019[[#This Row],[Especie]],'DATOS TABLA FLOTA'!$A$1:$C$80,3,FALSE)</f>
        <v>30400</v>
      </c>
      <c r="Q644"/>
    </row>
    <row r="645" spans="1:17" x14ac:dyDescent="0.35">
      <c r="A645" s="5">
        <v>43586</v>
      </c>
      <c r="B645" s="2" t="s">
        <v>3059</v>
      </c>
      <c r="C645" s="2" t="s">
        <v>3068</v>
      </c>
      <c r="D645" s="2" t="s">
        <v>3043</v>
      </c>
      <c r="E6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5" t="str">
        <f>_xlfn.XLOOKUP(capturaFlota2019[[#This Row],[Puerto]],'DATOS TABLA FLOTA'!$H$1:$H$21,'DATOS TABLA FLOTA'!$I$1:$I$21)</f>
        <v>General Pueyrredon</v>
      </c>
      <c r="G645" s="3">
        <f>_xlfn.XLOOKUP(capturaFlota2019[[#This Row],[Departamento]],'DATOS TABLA FLOTA'!$O$2:$O$21,'DATOS TABLA FLOTA'!$P$2:$P$21)</f>
        <v>6357</v>
      </c>
      <c r="H645" s="1">
        <v>-3804915</v>
      </c>
      <c r="I645" s="1">
        <f>_xlfn.XLOOKUP(capturaFlota2019[[#This Row],[Latitud]],'DATOS TABLA FLOTA'!$Q$2:$Q$21,'DATOS TABLA FLOTA'!$R$2:$R$21)</f>
        <v>-57536848</v>
      </c>
      <c r="J645" s="2" t="s">
        <v>3139</v>
      </c>
      <c r="K645" t="str">
        <f>VLOOKUP(capturaFlota2019[[#This Row],[Especie]],'DATOS TABLA FLOTA'!$K$1:$M$113,2,FALSE)</f>
        <v>Peces</v>
      </c>
      <c r="L645" t="str">
        <f>_xlfn.XLOOKUP(capturaFlota2019[[#This Row],[Especie]],'DATOS TABLA FLOTA'!$K$1:$K$113,'DATOS TABLA FLOTA'!$M$1:$M$113)</f>
        <v>otras especies</v>
      </c>
      <c r="M645" s="3">
        <v>244</v>
      </c>
      <c r="N645" s="4">
        <f>VLOOKUP(capturaFlota2019[[#This Row],[Especie]],'DATOS TABLA FLOTA'!$A$1:$B$80,2,FALSE)</f>
        <v>3000</v>
      </c>
      <c r="O645" s="4">
        <f>VLOOKUP(capturaFlota2019[[#This Row],[Especie]],'DATOS TABLA FLOTA'!$A$1:$C$80,3,FALSE)</f>
        <v>48000</v>
      </c>
      <c r="Q645"/>
    </row>
    <row r="646" spans="1:17" x14ac:dyDescent="0.35">
      <c r="A646" s="5">
        <v>43466</v>
      </c>
      <c r="B646" s="2" t="s">
        <v>3041</v>
      </c>
      <c r="C646" s="2" t="s">
        <v>3111</v>
      </c>
      <c r="D646" s="2" t="s">
        <v>3043</v>
      </c>
      <c r="E6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6" t="str">
        <f>_xlfn.XLOOKUP(capturaFlota2019[[#This Row],[Puerto]],'DATOS TABLA FLOTA'!$H$1:$H$21,'DATOS TABLA FLOTA'!$I$1:$I$21)</f>
        <v>sin especificar</v>
      </c>
      <c r="G646" s="3">
        <f>_xlfn.XLOOKUP(capturaFlota2019[[#This Row],[Departamento]],'DATOS TABLA FLOTA'!$O$2:$O$21,'DATOS TABLA FLOTA'!$P$2:$P$21)</f>
        <v>6999</v>
      </c>
      <c r="I646" s="1">
        <f>_xlfn.XLOOKUP(capturaFlota2019[[#This Row],[Latitud]],'DATOS TABLA FLOTA'!$Q$2:$Q$21,'DATOS TABLA FLOTA'!$R$2:$R$21)</f>
        <v>0</v>
      </c>
      <c r="J646" s="2" t="s">
        <v>3060</v>
      </c>
      <c r="K646" t="str">
        <f>VLOOKUP(capturaFlota2019[[#This Row],[Especie]],'DATOS TABLA FLOTA'!$K$1:$M$113,2,FALSE)</f>
        <v>Peces</v>
      </c>
      <c r="L646" t="str">
        <f>_xlfn.XLOOKUP(capturaFlota2019[[#This Row],[Especie]],'DATOS TABLA FLOTA'!$K$1:$K$113,'DATOS TABLA FLOTA'!$M$1:$M$113)</f>
        <v>otras especies</v>
      </c>
      <c r="M646" s="3">
        <v>245</v>
      </c>
      <c r="N646" s="4">
        <f>VLOOKUP(capturaFlota2019[[#This Row],[Especie]],'DATOS TABLA FLOTA'!$A$1:$B$80,2,FALSE)</f>
        <v>2910</v>
      </c>
      <c r="O646" s="4">
        <f>VLOOKUP(capturaFlota2019[[#This Row],[Especie]],'DATOS TABLA FLOTA'!$A$1:$C$80,3,FALSE)</f>
        <v>46560</v>
      </c>
      <c r="Q646"/>
    </row>
    <row r="647" spans="1:17" x14ac:dyDescent="0.35">
      <c r="A647" s="5">
        <v>43556</v>
      </c>
      <c r="B647" s="2" t="s">
        <v>3059</v>
      </c>
      <c r="C647" s="2" t="s">
        <v>3068</v>
      </c>
      <c r="D647" s="2" t="s">
        <v>3043</v>
      </c>
      <c r="E6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7" t="str">
        <f>_xlfn.XLOOKUP(capturaFlota2019[[#This Row],[Puerto]],'DATOS TABLA FLOTA'!$H$1:$H$21,'DATOS TABLA FLOTA'!$I$1:$I$21)</f>
        <v>General Pueyrredon</v>
      </c>
      <c r="G647" s="3">
        <f>_xlfn.XLOOKUP(capturaFlota2019[[#This Row],[Departamento]],'DATOS TABLA FLOTA'!$O$2:$O$21,'DATOS TABLA FLOTA'!$P$2:$P$21)</f>
        <v>6357</v>
      </c>
      <c r="H647" s="1">
        <v>-3804915</v>
      </c>
      <c r="I647" s="1">
        <f>_xlfn.XLOOKUP(capturaFlota2019[[#This Row],[Latitud]],'DATOS TABLA FLOTA'!$Q$2:$Q$21,'DATOS TABLA FLOTA'!$R$2:$R$21)</f>
        <v>-57536848</v>
      </c>
      <c r="J647" s="2" t="s">
        <v>3060</v>
      </c>
      <c r="K647" t="str">
        <f>VLOOKUP(capturaFlota2019[[#This Row],[Especie]],'DATOS TABLA FLOTA'!$K$1:$M$113,2,FALSE)</f>
        <v>Peces</v>
      </c>
      <c r="L647" t="str">
        <f>_xlfn.XLOOKUP(capturaFlota2019[[#This Row],[Especie]],'DATOS TABLA FLOTA'!$K$1:$K$113,'DATOS TABLA FLOTA'!$M$1:$M$113)</f>
        <v>otras especies</v>
      </c>
      <c r="M647" s="3">
        <v>245</v>
      </c>
      <c r="N647" s="4">
        <f>VLOOKUP(capturaFlota2019[[#This Row],[Especie]],'DATOS TABLA FLOTA'!$A$1:$B$80,2,FALSE)</f>
        <v>2910</v>
      </c>
      <c r="O647" s="4">
        <f>VLOOKUP(capturaFlota2019[[#This Row],[Especie]],'DATOS TABLA FLOTA'!$A$1:$C$80,3,FALSE)</f>
        <v>46560</v>
      </c>
      <c r="Q647"/>
    </row>
    <row r="648" spans="1:17" x14ac:dyDescent="0.35">
      <c r="A648" s="5">
        <v>43617</v>
      </c>
      <c r="B648" s="2" t="s">
        <v>3053</v>
      </c>
      <c r="C648" s="2" t="s">
        <v>3068</v>
      </c>
      <c r="D648" s="2" t="s">
        <v>3043</v>
      </c>
      <c r="E6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8" t="str">
        <f>_xlfn.XLOOKUP(capturaFlota2019[[#This Row],[Puerto]],'DATOS TABLA FLOTA'!$H$1:$H$21,'DATOS TABLA FLOTA'!$I$1:$I$21)</f>
        <v>General Pueyrredon</v>
      </c>
      <c r="G648" s="3">
        <f>_xlfn.XLOOKUP(capturaFlota2019[[#This Row],[Departamento]],'DATOS TABLA FLOTA'!$O$2:$O$21,'DATOS TABLA FLOTA'!$P$2:$P$21)</f>
        <v>6357</v>
      </c>
      <c r="H648" s="1">
        <v>-3804915</v>
      </c>
      <c r="I648" s="1">
        <f>_xlfn.XLOOKUP(capturaFlota2019[[#This Row],[Latitud]],'DATOS TABLA FLOTA'!$Q$2:$Q$21,'DATOS TABLA FLOTA'!$R$2:$R$21)</f>
        <v>-57536848</v>
      </c>
      <c r="J648" s="2" t="s">
        <v>3097</v>
      </c>
      <c r="K648" t="str">
        <f>VLOOKUP(capturaFlota2019[[#This Row],[Especie]],'DATOS TABLA FLOTA'!$K$1:$M$113,2,FALSE)</f>
        <v>Peces</v>
      </c>
      <c r="L648" t="str">
        <f>_xlfn.XLOOKUP(capturaFlota2019[[#This Row],[Especie]],'DATOS TABLA FLOTA'!$K$1:$K$113,'DATOS TABLA FLOTA'!$M$1:$M$113)</f>
        <v>otras especies</v>
      </c>
      <c r="M648" s="3">
        <v>245</v>
      </c>
      <c r="N648" s="4">
        <f>VLOOKUP(capturaFlota2019[[#This Row],[Especie]],'DATOS TABLA FLOTA'!$A$1:$B$80,2,FALSE)</f>
        <v>3980</v>
      </c>
      <c r="O648" s="4">
        <f>VLOOKUP(capturaFlota2019[[#This Row],[Especie]],'DATOS TABLA FLOTA'!$A$1:$C$80,3,FALSE)</f>
        <v>63680</v>
      </c>
      <c r="Q648"/>
    </row>
    <row r="649" spans="1:17" x14ac:dyDescent="0.35">
      <c r="A649" s="5">
        <v>43678</v>
      </c>
      <c r="B649" s="2" t="s">
        <v>3053</v>
      </c>
      <c r="C649" s="2" t="s">
        <v>3068</v>
      </c>
      <c r="D649" s="2" t="s">
        <v>3043</v>
      </c>
      <c r="E6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49" t="str">
        <f>_xlfn.XLOOKUP(capturaFlota2019[[#This Row],[Puerto]],'DATOS TABLA FLOTA'!$H$1:$H$21,'DATOS TABLA FLOTA'!$I$1:$I$21)</f>
        <v>General Pueyrredon</v>
      </c>
      <c r="G649" s="3">
        <f>_xlfn.XLOOKUP(capturaFlota2019[[#This Row],[Departamento]],'DATOS TABLA FLOTA'!$O$2:$O$21,'DATOS TABLA FLOTA'!$P$2:$P$21)</f>
        <v>6357</v>
      </c>
      <c r="H649" s="1">
        <v>-3804915</v>
      </c>
      <c r="I649" s="1">
        <f>_xlfn.XLOOKUP(capturaFlota2019[[#This Row],[Latitud]],'DATOS TABLA FLOTA'!$Q$2:$Q$21,'DATOS TABLA FLOTA'!$R$2:$R$21)</f>
        <v>-57536848</v>
      </c>
      <c r="J649" s="2" t="s">
        <v>3072</v>
      </c>
      <c r="K649" t="str">
        <f>VLOOKUP(capturaFlota2019[[#This Row],[Especie]],'DATOS TABLA FLOTA'!$K$1:$M$113,2,FALSE)</f>
        <v>Moluscos</v>
      </c>
      <c r="L649" t="str">
        <f>_xlfn.XLOOKUP(capturaFlota2019[[#This Row],[Especie]],'DATOS TABLA FLOTA'!$K$1:$K$113,'DATOS TABLA FLOTA'!$M$1:$M$113)</f>
        <v>otras especies</v>
      </c>
      <c r="M649" s="3">
        <v>245</v>
      </c>
      <c r="N649" s="4">
        <f>VLOOKUP(capturaFlota2019[[#This Row],[Especie]],'DATOS TABLA FLOTA'!$A$1:$B$80,2,FALSE)</f>
        <v>3150</v>
      </c>
      <c r="O649" s="4">
        <f>VLOOKUP(capturaFlota2019[[#This Row],[Especie]],'DATOS TABLA FLOTA'!$A$1:$C$80,3,FALSE)</f>
        <v>50400</v>
      </c>
      <c r="Q649"/>
    </row>
    <row r="650" spans="1:17" x14ac:dyDescent="0.35">
      <c r="A650" s="5">
        <v>43678</v>
      </c>
      <c r="B650" s="2" t="s">
        <v>3053</v>
      </c>
      <c r="C650" s="2" t="s">
        <v>3068</v>
      </c>
      <c r="D650" s="2" t="s">
        <v>3043</v>
      </c>
      <c r="E6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50" t="str">
        <f>_xlfn.XLOOKUP(capturaFlota2019[[#This Row],[Puerto]],'DATOS TABLA FLOTA'!$H$1:$H$21,'DATOS TABLA FLOTA'!$I$1:$I$21)</f>
        <v>General Pueyrredon</v>
      </c>
      <c r="G650" s="3">
        <f>_xlfn.XLOOKUP(capturaFlota2019[[#This Row],[Departamento]],'DATOS TABLA FLOTA'!$O$2:$O$21,'DATOS TABLA FLOTA'!$P$2:$P$21)</f>
        <v>6357</v>
      </c>
      <c r="H650" s="1">
        <v>-3804915</v>
      </c>
      <c r="I650" s="1">
        <f>_xlfn.XLOOKUP(capturaFlota2019[[#This Row],[Latitud]],'DATOS TABLA FLOTA'!$Q$2:$Q$21,'DATOS TABLA FLOTA'!$R$2:$R$21)</f>
        <v>-57536848</v>
      </c>
      <c r="J650" s="2" t="s">
        <v>3088</v>
      </c>
      <c r="K650" t="str">
        <f>VLOOKUP(capturaFlota2019[[#This Row],[Especie]],'DATOS TABLA FLOTA'!$K$1:$M$113,2,FALSE)</f>
        <v>Peces</v>
      </c>
      <c r="L650" t="str">
        <f>_xlfn.XLOOKUP(capturaFlota2019[[#This Row],[Especie]],'DATOS TABLA FLOTA'!$K$1:$K$113,'DATOS TABLA FLOTA'!$M$1:$M$113)</f>
        <v>Variado costero</v>
      </c>
      <c r="M650" s="3">
        <v>245</v>
      </c>
      <c r="N650" s="4">
        <f>VLOOKUP(capturaFlota2019[[#This Row],[Especie]],'DATOS TABLA FLOTA'!$A$1:$B$80,2,FALSE)</f>
        <v>2500</v>
      </c>
      <c r="O650" s="4">
        <f>VLOOKUP(capturaFlota2019[[#This Row],[Especie]],'DATOS TABLA FLOTA'!$A$1:$C$80,3,FALSE)</f>
        <v>40000</v>
      </c>
      <c r="Q650"/>
    </row>
    <row r="651" spans="1:17" x14ac:dyDescent="0.35">
      <c r="A651" s="5">
        <v>43770</v>
      </c>
      <c r="B651" s="2" t="s">
        <v>3053</v>
      </c>
      <c r="C651" s="2" t="s">
        <v>3120</v>
      </c>
      <c r="D651" s="2" t="s">
        <v>3062</v>
      </c>
      <c r="E6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51" t="str">
        <f>_xlfn.XLOOKUP(capturaFlota2019[[#This Row],[Puerto]],'DATOS TABLA FLOTA'!$H$1:$H$21,'DATOS TABLA FLOTA'!$I$1:$I$21)</f>
        <v>Rawson</v>
      </c>
      <c r="G651" s="3">
        <f>_xlfn.XLOOKUP(capturaFlota2019[[#This Row],[Departamento]],'DATOS TABLA FLOTA'!$O$2:$O$21,'DATOS TABLA FLOTA'!$P$2:$P$21)</f>
        <v>26077</v>
      </c>
      <c r="H651" s="1">
        <v>-43336741</v>
      </c>
      <c r="I651" s="1">
        <f>_xlfn.XLOOKUP(capturaFlota2019[[#This Row],[Latitud]],'DATOS TABLA FLOTA'!$Q$2:$Q$21,'DATOS TABLA FLOTA'!$R$2:$R$21)</f>
        <v>-65061964</v>
      </c>
      <c r="J651" s="2" t="s">
        <v>3101</v>
      </c>
      <c r="K651" t="str">
        <f>VLOOKUP(capturaFlota2019[[#This Row],[Especie]],'DATOS TABLA FLOTA'!$K$1:$M$113,2,FALSE)</f>
        <v>Crustáceos</v>
      </c>
      <c r="L651" t="str">
        <f>_xlfn.XLOOKUP(capturaFlota2019[[#This Row],[Especie]],'DATOS TABLA FLOTA'!$K$1:$K$113,'DATOS TABLA FLOTA'!$M$1:$M$113)</f>
        <v>Langostino</v>
      </c>
      <c r="M651" s="3">
        <v>245</v>
      </c>
      <c r="N651" s="4">
        <f>VLOOKUP(capturaFlota2019[[#This Row],[Especie]],'DATOS TABLA FLOTA'!$A$1:$B$80,2,FALSE)</f>
        <v>3000</v>
      </c>
      <c r="O651" s="4">
        <f>VLOOKUP(capturaFlota2019[[#This Row],[Especie]],'DATOS TABLA FLOTA'!$A$1:$C$80,3,FALSE)</f>
        <v>48000</v>
      </c>
      <c r="Q651"/>
    </row>
    <row r="652" spans="1:17" x14ac:dyDescent="0.35">
      <c r="A652" s="5">
        <v>43525</v>
      </c>
      <c r="B652" s="2" t="s">
        <v>3053</v>
      </c>
      <c r="C652" s="2" t="s">
        <v>3123</v>
      </c>
      <c r="D652" s="2" t="s">
        <v>3124</v>
      </c>
      <c r="E6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52" t="str">
        <f>_xlfn.XLOOKUP(capturaFlota2019[[#This Row],[Puerto]],'DATOS TABLA FLOTA'!$H$1:$H$21,'DATOS TABLA FLOTA'!$I$1:$I$21)</f>
        <v>San Antonio</v>
      </c>
      <c r="G652" s="3">
        <f>_xlfn.XLOOKUP(capturaFlota2019[[#This Row],[Departamento]],'DATOS TABLA FLOTA'!$O$2:$O$21,'DATOS TABLA FLOTA'!$P$2:$P$21)</f>
        <v>62077</v>
      </c>
      <c r="H652" s="1">
        <v>-4079875</v>
      </c>
      <c r="I652" s="1">
        <f>_xlfn.XLOOKUP(capturaFlota2019[[#This Row],[Latitud]],'DATOS TABLA FLOTA'!$Q$2:$Q$21,'DATOS TABLA FLOTA'!$R$2:$R$21)</f>
        <v>-64883536</v>
      </c>
      <c r="J652" s="2" t="s">
        <v>3065</v>
      </c>
      <c r="K652" t="str">
        <f>VLOOKUP(capturaFlota2019[[#This Row],[Especie]],'DATOS TABLA FLOTA'!$K$1:$M$113,2,FALSE)</f>
        <v>Peces</v>
      </c>
      <c r="L652" t="str">
        <f>_xlfn.XLOOKUP(capturaFlota2019[[#This Row],[Especie]],'DATOS TABLA FLOTA'!$K$1:$K$113,'DATOS TABLA FLOTA'!$M$1:$M$113)</f>
        <v>Abadejo</v>
      </c>
      <c r="M652" s="3">
        <v>248</v>
      </c>
      <c r="N652" s="4">
        <f>VLOOKUP(capturaFlota2019[[#This Row],[Especie]],'DATOS TABLA FLOTA'!$A$1:$B$80,2,FALSE)</f>
        <v>2000</v>
      </c>
      <c r="O652" s="4">
        <f>VLOOKUP(capturaFlota2019[[#This Row],[Especie]],'DATOS TABLA FLOTA'!$A$1:$C$80,3,FALSE)</f>
        <v>32000</v>
      </c>
      <c r="Q652"/>
    </row>
    <row r="653" spans="1:17" x14ac:dyDescent="0.35">
      <c r="A653" s="5">
        <v>43556</v>
      </c>
      <c r="B653" s="2" t="s">
        <v>3059</v>
      </c>
      <c r="C653" s="2" t="s">
        <v>3068</v>
      </c>
      <c r="D653" s="2" t="s">
        <v>3043</v>
      </c>
      <c r="E6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53" t="str">
        <f>_xlfn.XLOOKUP(capturaFlota2019[[#This Row],[Puerto]],'DATOS TABLA FLOTA'!$H$1:$H$21,'DATOS TABLA FLOTA'!$I$1:$I$21)</f>
        <v>General Pueyrredon</v>
      </c>
      <c r="G653" s="3">
        <f>_xlfn.XLOOKUP(capturaFlota2019[[#This Row],[Departamento]],'DATOS TABLA FLOTA'!$O$2:$O$21,'DATOS TABLA FLOTA'!$P$2:$P$21)</f>
        <v>6357</v>
      </c>
      <c r="H653" s="1">
        <v>-3804915</v>
      </c>
      <c r="I653" s="1">
        <f>_xlfn.XLOOKUP(capturaFlota2019[[#This Row],[Latitud]],'DATOS TABLA FLOTA'!$Q$2:$Q$21,'DATOS TABLA FLOTA'!$R$2:$R$21)</f>
        <v>-57536848</v>
      </c>
      <c r="J653" s="2" t="s">
        <v>3088</v>
      </c>
      <c r="K653" t="str">
        <f>VLOOKUP(capturaFlota2019[[#This Row],[Especie]],'DATOS TABLA FLOTA'!$K$1:$M$113,2,FALSE)</f>
        <v>Peces</v>
      </c>
      <c r="L653" t="str">
        <f>_xlfn.XLOOKUP(capturaFlota2019[[#This Row],[Especie]],'DATOS TABLA FLOTA'!$K$1:$K$113,'DATOS TABLA FLOTA'!$M$1:$M$113)</f>
        <v>Variado costero</v>
      </c>
      <c r="M653" s="3">
        <v>248</v>
      </c>
      <c r="N653" s="4">
        <f>VLOOKUP(capturaFlota2019[[#This Row],[Especie]],'DATOS TABLA FLOTA'!$A$1:$B$80,2,FALSE)</f>
        <v>2500</v>
      </c>
      <c r="O653" s="4">
        <f>VLOOKUP(capturaFlota2019[[#This Row],[Especie]],'DATOS TABLA FLOTA'!$A$1:$C$80,3,FALSE)</f>
        <v>40000</v>
      </c>
      <c r="Q653"/>
    </row>
    <row r="654" spans="1:17" x14ac:dyDescent="0.35">
      <c r="A654" s="5">
        <v>43466</v>
      </c>
      <c r="B654" s="2" t="s">
        <v>3067</v>
      </c>
      <c r="C654" s="2" t="s">
        <v>3117</v>
      </c>
      <c r="D654" s="2" t="s">
        <v>3062</v>
      </c>
      <c r="E6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54" t="str">
        <f>_xlfn.XLOOKUP(capturaFlota2019[[#This Row],[Puerto]],'DATOS TABLA FLOTA'!$H$1:$H$21,'DATOS TABLA FLOTA'!$I$1:$I$21)</f>
        <v>Biedma</v>
      </c>
      <c r="G654" s="3">
        <f>_xlfn.XLOOKUP(capturaFlota2019[[#This Row],[Departamento]],'DATOS TABLA FLOTA'!$O$2:$O$21,'DATOS TABLA FLOTA'!$P$2:$P$21)</f>
        <v>26007</v>
      </c>
      <c r="H654" s="1">
        <v>-42723398</v>
      </c>
      <c r="I654" s="1">
        <f>_xlfn.XLOOKUP(capturaFlota2019[[#This Row],[Latitud]],'DATOS TABLA FLOTA'!$Q$2:$Q$21,'DATOS TABLA FLOTA'!$R$2:$R$21)</f>
        <v>-6503362</v>
      </c>
      <c r="J654" s="2" t="s">
        <v>3119</v>
      </c>
      <c r="K654" t="str">
        <f>VLOOKUP(capturaFlota2019[[#This Row],[Especie]],'DATOS TABLA FLOTA'!$K$1:$M$113,2,FALSE)</f>
        <v>Peces</v>
      </c>
      <c r="L654" t="str">
        <f>_xlfn.XLOOKUP(capturaFlota2019[[#This Row],[Especie]],'DATOS TABLA FLOTA'!$K$1:$K$113,'DATOS TABLA FLOTA'!$M$1:$M$113)</f>
        <v>otras especies</v>
      </c>
      <c r="M654" s="3">
        <v>250</v>
      </c>
      <c r="N654" s="4">
        <f>VLOOKUP(capturaFlota2019[[#This Row],[Especie]],'DATOS TABLA FLOTA'!$A$1:$B$80,2,FALSE)</f>
        <v>2900</v>
      </c>
      <c r="O654" s="4">
        <f>VLOOKUP(capturaFlota2019[[#This Row],[Especie]],'DATOS TABLA FLOTA'!$A$1:$C$80,3,FALSE)</f>
        <v>46400</v>
      </c>
      <c r="Q654"/>
    </row>
    <row r="655" spans="1:17" x14ac:dyDescent="0.35">
      <c r="A655" s="5">
        <v>43586</v>
      </c>
      <c r="B655" s="2" t="s">
        <v>3053</v>
      </c>
      <c r="C655" s="2" t="s">
        <v>3123</v>
      </c>
      <c r="D655" s="2" t="s">
        <v>3124</v>
      </c>
      <c r="E6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55" t="str">
        <f>_xlfn.XLOOKUP(capturaFlota2019[[#This Row],[Puerto]],'DATOS TABLA FLOTA'!$H$1:$H$21,'DATOS TABLA FLOTA'!$I$1:$I$21)</f>
        <v>San Antonio</v>
      </c>
      <c r="G655" s="3">
        <f>_xlfn.XLOOKUP(capturaFlota2019[[#This Row],[Departamento]],'DATOS TABLA FLOTA'!$O$2:$O$21,'DATOS TABLA FLOTA'!$P$2:$P$21)</f>
        <v>62077</v>
      </c>
      <c r="H655" s="1">
        <v>-4079875</v>
      </c>
      <c r="I655" s="1">
        <f>_xlfn.XLOOKUP(capturaFlota2019[[#This Row],[Latitud]],'DATOS TABLA FLOTA'!$Q$2:$Q$21,'DATOS TABLA FLOTA'!$R$2:$R$21)</f>
        <v>-64883536</v>
      </c>
      <c r="J655" s="2" t="s">
        <v>3102</v>
      </c>
      <c r="K655" t="str">
        <f>VLOOKUP(capturaFlota2019[[#This Row],[Especie]],'DATOS TABLA FLOTA'!$K$1:$M$113,2,FALSE)</f>
        <v>Peces</v>
      </c>
      <c r="L655" t="str">
        <f>_xlfn.XLOOKUP(capturaFlota2019[[#This Row],[Especie]],'DATOS TABLA FLOTA'!$K$1:$K$113,'DATOS TABLA FLOTA'!$M$1:$M$113)</f>
        <v>Variado costero</v>
      </c>
      <c r="M655" s="3">
        <v>250</v>
      </c>
      <c r="N655" s="4">
        <f>VLOOKUP(capturaFlota2019[[#This Row],[Especie]],'DATOS TABLA FLOTA'!$A$1:$B$80,2,FALSE)</f>
        <v>1500</v>
      </c>
      <c r="O655" s="4">
        <f>VLOOKUP(capturaFlota2019[[#This Row],[Especie]],'DATOS TABLA FLOTA'!$A$1:$C$80,3,FALSE)</f>
        <v>24000</v>
      </c>
      <c r="Q655"/>
    </row>
    <row r="656" spans="1:17" x14ac:dyDescent="0.35">
      <c r="A656" s="5">
        <v>43617</v>
      </c>
      <c r="B656" s="2" t="s">
        <v>3041</v>
      </c>
      <c r="C656" s="2" t="s">
        <v>3150</v>
      </c>
      <c r="D656" s="2" t="s">
        <v>3043</v>
      </c>
      <c r="E6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56" t="str">
        <f>_xlfn.XLOOKUP(capturaFlota2019[[#This Row],[Puerto]],'DATOS TABLA FLOTA'!$H$1:$H$21,'DATOS TABLA FLOTA'!$I$1:$I$21)</f>
        <v>General Lavalle</v>
      </c>
      <c r="G656" s="3">
        <f>_xlfn.XLOOKUP(capturaFlota2019[[#This Row],[Departamento]],'DATOS TABLA FLOTA'!$O$2:$O$21,'DATOS TABLA FLOTA'!$P$2:$P$21)</f>
        <v>6336</v>
      </c>
      <c r="H656" s="1">
        <v>-36398453</v>
      </c>
      <c r="I656" s="1">
        <f>_xlfn.XLOOKUP(capturaFlota2019[[#This Row],[Latitud]],'DATOS TABLA FLOTA'!$Q$2:$Q$21,'DATOS TABLA FLOTA'!$R$2:$R$21)</f>
        <v>-56946467</v>
      </c>
      <c r="J656" s="2" t="s">
        <v>3091</v>
      </c>
      <c r="K656" t="str">
        <f>VLOOKUP(capturaFlota2019[[#This Row],[Especie]],'DATOS TABLA FLOTA'!$K$1:$M$113,2,FALSE)</f>
        <v>Peces</v>
      </c>
      <c r="L656" t="str">
        <f>_xlfn.XLOOKUP(capturaFlota2019[[#This Row],[Especie]],'DATOS TABLA FLOTA'!$K$1:$K$113,'DATOS TABLA FLOTA'!$M$1:$M$113)</f>
        <v>Variado costero</v>
      </c>
      <c r="M656" s="3">
        <v>250</v>
      </c>
      <c r="N656" s="4">
        <f>VLOOKUP(capturaFlota2019[[#This Row],[Especie]],'DATOS TABLA FLOTA'!$A$1:$B$80,2,FALSE)</f>
        <v>2300</v>
      </c>
      <c r="O656" s="4">
        <f>VLOOKUP(capturaFlota2019[[#This Row],[Especie]],'DATOS TABLA FLOTA'!$A$1:$C$80,3,FALSE)</f>
        <v>36800</v>
      </c>
      <c r="Q656"/>
    </row>
    <row r="657" spans="1:17" x14ac:dyDescent="0.35">
      <c r="A657" s="5">
        <v>43617</v>
      </c>
      <c r="B657" s="2" t="s">
        <v>3041</v>
      </c>
      <c r="C657" s="2" t="s">
        <v>3111</v>
      </c>
      <c r="D657" s="2" t="s">
        <v>3043</v>
      </c>
      <c r="E6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57" t="str">
        <f>_xlfn.XLOOKUP(capturaFlota2019[[#This Row],[Puerto]],'DATOS TABLA FLOTA'!$H$1:$H$21,'DATOS TABLA FLOTA'!$I$1:$I$21)</f>
        <v>sin especificar</v>
      </c>
      <c r="G657" s="3">
        <f>_xlfn.XLOOKUP(capturaFlota2019[[#This Row],[Departamento]],'DATOS TABLA FLOTA'!$O$2:$O$21,'DATOS TABLA FLOTA'!$P$2:$P$21)</f>
        <v>6999</v>
      </c>
      <c r="I657" s="1">
        <f>_xlfn.XLOOKUP(capturaFlota2019[[#This Row],[Latitud]],'DATOS TABLA FLOTA'!$Q$2:$Q$21,'DATOS TABLA FLOTA'!$R$2:$R$21)</f>
        <v>0</v>
      </c>
      <c r="J657" s="2" t="s">
        <v>3077</v>
      </c>
      <c r="K657" t="str">
        <f>VLOOKUP(capturaFlota2019[[#This Row],[Especie]],'DATOS TABLA FLOTA'!$K$1:$M$113,2,FALSE)</f>
        <v>Peces</v>
      </c>
      <c r="L657" t="str">
        <f>_xlfn.XLOOKUP(capturaFlota2019[[#This Row],[Especie]],'DATOS TABLA FLOTA'!$K$1:$K$113,'DATOS TABLA FLOTA'!$M$1:$M$113)</f>
        <v>otras especies</v>
      </c>
      <c r="M657" s="3">
        <v>250</v>
      </c>
      <c r="N657" s="4">
        <f>VLOOKUP(capturaFlota2019[[#This Row],[Especie]],'DATOS TABLA FLOTA'!$A$1:$B$80,2,FALSE)</f>
        <v>1900</v>
      </c>
      <c r="O657" s="4">
        <f>VLOOKUP(capturaFlota2019[[#This Row],[Especie]],'DATOS TABLA FLOTA'!$A$1:$C$80,3,FALSE)</f>
        <v>30400</v>
      </c>
      <c r="Q657"/>
    </row>
    <row r="658" spans="1:17" x14ac:dyDescent="0.35">
      <c r="A658" s="5">
        <v>43739</v>
      </c>
      <c r="B658" s="2" t="s">
        <v>3053</v>
      </c>
      <c r="C658" s="2" t="s">
        <v>3127</v>
      </c>
      <c r="D658" s="2" t="s">
        <v>3124</v>
      </c>
      <c r="E6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58" t="str">
        <f>_xlfn.XLOOKUP(capturaFlota2019[[#This Row],[Puerto]],'DATOS TABLA FLOTA'!$H$1:$H$21,'DATOS TABLA FLOTA'!$I$1:$I$21)</f>
        <v>San Antonio</v>
      </c>
      <c r="G658" s="3">
        <f>_xlfn.XLOOKUP(capturaFlota2019[[#This Row],[Departamento]],'DATOS TABLA FLOTA'!$O$2:$O$21,'DATOS TABLA FLOTA'!$P$2:$P$21)</f>
        <v>62077</v>
      </c>
      <c r="H658" s="1">
        <v>-40725698</v>
      </c>
      <c r="I658" s="1">
        <f>_xlfn.XLOOKUP(capturaFlota2019[[#This Row],[Latitud]],'DATOS TABLA FLOTA'!$Q$2:$Q$21,'DATOS TABLA FLOTA'!$R$2:$R$21)</f>
        <v>-64934194</v>
      </c>
      <c r="J658" s="2" t="s">
        <v>3094</v>
      </c>
      <c r="K658" t="str">
        <f>VLOOKUP(capturaFlota2019[[#This Row],[Especie]],'DATOS TABLA FLOTA'!$K$1:$M$113,2,FALSE)</f>
        <v>Peces</v>
      </c>
      <c r="L658" t="str">
        <f>_xlfn.XLOOKUP(capturaFlota2019[[#This Row],[Especie]],'DATOS TABLA FLOTA'!$K$1:$K$113,'DATOS TABLA FLOTA'!$M$1:$M$113)</f>
        <v>otras especies</v>
      </c>
      <c r="M658" s="3">
        <v>250</v>
      </c>
      <c r="N658" s="4">
        <f>VLOOKUP(capturaFlota2019[[#This Row],[Especie]],'DATOS TABLA FLOTA'!$A$1:$B$80,2,FALSE)</f>
        <v>2180</v>
      </c>
      <c r="O658" s="4">
        <f>VLOOKUP(capturaFlota2019[[#This Row],[Especie]],'DATOS TABLA FLOTA'!$A$1:$C$80,3,FALSE)</f>
        <v>34880</v>
      </c>
      <c r="Q658"/>
    </row>
    <row r="659" spans="1:17" x14ac:dyDescent="0.35">
      <c r="A659" s="5">
        <v>43466</v>
      </c>
      <c r="B659" s="2" t="s">
        <v>3053</v>
      </c>
      <c r="C659" s="2" t="s">
        <v>3111</v>
      </c>
      <c r="D659" s="2" t="s">
        <v>3043</v>
      </c>
      <c r="E6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59" t="str">
        <f>_xlfn.XLOOKUP(capturaFlota2019[[#This Row],[Puerto]],'DATOS TABLA FLOTA'!$H$1:$H$21,'DATOS TABLA FLOTA'!$I$1:$I$21)</f>
        <v>sin especificar</v>
      </c>
      <c r="G659" s="3">
        <f>_xlfn.XLOOKUP(capturaFlota2019[[#This Row],[Departamento]],'DATOS TABLA FLOTA'!$O$2:$O$21,'DATOS TABLA FLOTA'!$P$2:$P$21)</f>
        <v>6999</v>
      </c>
      <c r="I659" s="1">
        <f>_xlfn.XLOOKUP(capturaFlota2019[[#This Row],[Latitud]],'DATOS TABLA FLOTA'!$Q$2:$Q$21,'DATOS TABLA FLOTA'!$R$2:$R$21)</f>
        <v>0</v>
      </c>
      <c r="J659" s="2" t="s">
        <v>3088</v>
      </c>
      <c r="K659" t="str">
        <f>VLOOKUP(capturaFlota2019[[#This Row],[Especie]],'DATOS TABLA FLOTA'!$K$1:$M$113,2,FALSE)</f>
        <v>Peces</v>
      </c>
      <c r="L659" t="str">
        <f>_xlfn.XLOOKUP(capturaFlota2019[[#This Row],[Especie]],'DATOS TABLA FLOTA'!$K$1:$K$113,'DATOS TABLA FLOTA'!$M$1:$M$113)</f>
        <v>Variado costero</v>
      </c>
      <c r="M659" s="3">
        <v>252</v>
      </c>
      <c r="N659" s="4">
        <f>VLOOKUP(capturaFlota2019[[#This Row],[Especie]],'DATOS TABLA FLOTA'!$A$1:$B$80,2,FALSE)</f>
        <v>2500</v>
      </c>
      <c r="O659" s="4">
        <f>VLOOKUP(capturaFlota2019[[#This Row],[Especie]],'DATOS TABLA FLOTA'!$A$1:$C$80,3,FALSE)</f>
        <v>40000</v>
      </c>
      <c r="Q659"/>
    </row>
    <row r="660" spans="1:17" x14ac:dyDescent="0.35">
      <c r="A660" s="5">
        <v>43678</v>
      </c>
      <c r="B660" s="2" t="s">
        <v>3041</v>
      </c>
      <c r="C660" s="2" t="s">
        <v>3150</v>
      </c>
      <c r="D660" s="2" t="s">
        <v>3043</v>
      </c>
      <c r="E6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0" t="str">
        <f>_xlfn.XLOOKUP(capturaFlota2019[[#This Row],[Puerto]],'DATOS TABLA FLOTA'!$H$1:$H$21,'DATOS TABLA FLOTA'!$I$1:$I$21)</f>
        <v>General Lavalle</v>
      </c>
      <c r="G660" s="3">
        <f>_xlfn.XLOOKUP(capturaFlota2019[[#This Row],[Departamento]],'DATOS TABLA FLOTA'!$O$2:$O$21,'DATOS TABLA FLOTA'!$P$2:$P$21)</f>
        <v>6336</v>
      </c>
      <c r="H660" s="1">
        <v>-36398453</v>
      </c>
      <c r="I660" s="1">
        <f>_xlfn.XLOOKUP(capturaFlota2019[[#This Row],[Latitud]],'DATOS TABLA FLOTA'!$Q$2:$Q$21,'DATOS TABLA FLOTA'!$R$2:$R$21)</f>
        <v>-56946467</v>
      </c>
      <c r="J660" s="2" t="s">
        <v>3161</v>
      </c>
      <c r="K660" t="str">
        <f>VLOOKUP(capturaFlota2019[[#This Row],[Especie]],'DATOS TABLA FLOTA'!$K$1:$M$113,2,FALSE)</f>
        <v>Peces</v>
      </c>
      <c r="L660" t="str">
        <f>_xlfn.XLOOKUP(capturaFlota2019[[#This Row],[Especie]],'DATOS TABLA FLOTA'!$K$1:$K$113,'DATOS TABLA FLOTA'!$M$1:$M$113)</f>
        <v>Variado costero</v>
      </c>
      <c r="M660" s="3">
        <v>252</v>
      </c>
      <c r="N660" s="4">
        <f>VLOOKUP(capturaFlota2019[[#This Row],[Especie]],'DATOS TABLA FLOTA'!$A$1:$B$80,2,FALSE)</f>
        <v>2000</v>
      </c>
      <c r="O660" s="4">
        <f>VLOOKUP(capturaFlota2019[[#This Row],[Especie]],'DATOS TABLA FLOTA'!$A$1:$C$80,3,FALSE)</f>
        <v>32000</v>
      </c>
      <c r="Q660"/>
    </row>
    <row r="661" spans="1:17" x14ac:dyDescent="0.35">
      <c r="A661" s="5">
        <v>43739</v>
      </c>
      <c r="B661" s="2" t="s">
        <v>3067</v>
      </c>
      <c r="C661" s="2" t="s">
        <v>3068</v>
      </c>
      <c r="D661" s="2" t="s">
        <v>3043</v>
      </c>
      <c r="E6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1" t="str">
        <f>_xlfn.XLOOKUP(capturaFlota2019[[#This Row],[Puerto]],'DATOS TABLA FLOTA'!$H$1:$H$21,'DATOS TABLA FLOTA'!$I$1:$I$21)</f>
        <v>General Pueyrredon</v>
      </c>
      <c r="G661" s="3">
        <f>_xlfn.XLOOKUP(capturaFlota2019[[#This Row],[Departamento]],'DATOS TABLA FLOTA'!$O$2:$O$21,'DATOS TABLA FLOTA'!$P$2:$P$21)</f>
        <v>6357</v>
      </c>
      <c r="H661" s="1">
        <v>-3804915</v>
      </c>
      <c r="I661" s="1">
        <f>_xlfn.XLOOKUP(capturaFlota2019[[#This Row],[Latitud]],'DATOS TABLA FLOTA'!$Q$2:$Q$21,'DATOS TABLA FLOTA'!$R$2:$R$21)</f>
        <v>-57536848</v>
      </c>
      <c r="J661" s="2" t="s">
        <v>3087</v>
      </c>
      <c r="K661" t="str">
        <f>VLOOKUP(capturaFlota2019[[#This Row],[Especie]],'DATOS TABLA FLOTA'!$K$1:$M$113,2,FALSE)</f>
        <v>Peces</v>
      </c>
      <c r="L661" t="str">
        <f>_xlfn.XLOOKUP(capturaFlota2019[[#This Row],[Especie]],'DATOS TABLA FLOTA'!$K$1:$K$113,'DATOS TABLA FLOTA'!$M$1:$M$113)</f>
        <v>otras especies</v>
      </c>
      <c r="M661" s="3">
        <v>252</v>
      </c>
      <c r="N661" s="4">
        <f>VLOOKUP(capturaFlota2019[[#This Row],[Especie]],'DATOS TABLA FLOTA'!$A$1:$B$80,2,FALSE)</f>
        <v>2500</v>
      </c>
      <c r="O661" s="4">
        <f>VLOOKUP(capturaFlota2019[[#This Row],[Especie]],'DATOS TABLA FLOTA'!$A$1:$C$80,3,FALSE)</f>
        <v>40000</v>
      </c>
      <c r="Q661"/>
    </row>
    <row r="662" spans="1:17" x14ac:dyDescent="0.35">
      <c r="A662" s="5">
        <v>43586</v>
      </c>
      <c r="B662" s="2" t="s">
        <v>3059</v>
      </c>
      <c r="C662" s="2" t="s">
        <v>3068</v>
      </c>
      <c r="D662" s="2" t="s">
        <v>3043</v>
      </c>
      <c r="E6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2" t="str">
        <f>_xlfn.XLOOKUP(capturaFlota2019[[#This Row],[Puerto]],'DATOS TABLA FLOTA'!$H$1:$H$21,'DATOS TABLA FLOTA'!$I$1:$I$21)</f>
        <v>General Pueyrredon</v>
      </c>
      <c r="G662" s="3">
        <f>_xlfn.XLOOKUP(capturaFlota2019[[#This Row],[Departamento]],'DATOS TABLA FLOTA'!$O$2:$O$21,'DATOS TABLA FLOTA'!$P$2:$P$21)</f>
        <v>6357</v>
      </c>
      <c r="H662" s="1">
        <v>-3804915</v>
      </c>
      <c r="I662" s="1">
        <f>_xlfn.XLOOKUP(capturaFlota2019[[#This Row],[Latitud]],'DATOS TABLA FLOTA'!$Q$2:$Q$21,'DATOS TABLA FLOTA'!$R$2:$R$21)</f>
        <v>-57536848</v>
      </c>
      <c r="J662" s="2" t="s">
        <v>3055</v>
      </c>
      <c r="K662" t="str">
        <f>VLOOKUP(capturaFlota2019[[#This Row],[Especie]],'DATOS TABLA FLOTA'!$K$1:$M$113,2,FALSE)</f>
        <v>Peces</v>
      </c>
      <c r="L662" t="str">
        <f>_xlfn.XLOOKUP(capturaFlota2019[[#This Row],[Especie]],'DATOS TABLA FLOTA'!$K$1:$K$113,'DATOS TABLA FLOTA'!$M$1:$M$113)</f>
        <v>Merluza hubbsi S41</v>
      </c>
      <c r="M662" s="3">
        <v>253</v>
      </c>
      <c r="N662" s="4">
        <f>VLOOKUP(capturaFlota2019[[#This Row],[Especie]],'DATOS TABLA FLOTA'!$A$1:$B$80,2,FALSE)</f>
        <v>2300</v>
      </c>
      <c r="O662" s="4">
        <f>VLOOKUP(capturaFlota2019[[#This Row],[Especie]],'DATOS TABLA FLOTA'!$A$1:$C$80,3,FALSE)</f>
        <v>36800</v>
      </c>
      <c r="Q662"/>
    </row>
    <row r="663" spans="1:17" x14ac:dyDescent="0.35">
      <c r="A663" s="5">
        <v>43556</v>
      </c>
      <c r="B663" s="2" t="s">
        <v>3053</v>
      </c>
      <c r="C663" s="2" t="s">
        <v>3068</v>
      </c>
      <c r="D663" s="2" t="s">
        <v>3043</v>
      </c>
      <c r="E6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3" t="str">
        <f>_xlfn.XLOOKUP(capturaFlota2019[[#This Row],[Puerto]],'DATOS TABLA FLOTA'!$H$1:$H$21,'DATOS TABLA FLOTA'!$I$1:$I$21)</f>
        <v>General Pueyrredon</v>
      </c>
      <c r="G663" s="3">
        <f>_xlfn.XLOOKUP(capturaFlota2019[[#This Row],[Departamento]],'DATOS TABLA FLOTA'!$O$2:$O$21,'DATOS TABLA FLOTA'!$P$2:$P$21)</f>
        <v>6357</v>
      </c>
      <c r="H663" s="1">
        <v>-3804915</v>
      </c>
      <c r="I663" s="1">
        <f>_xlfn.XLOOKUP(capturaFlota2019[[#This Row],[Latitud]],'DATOS TABLA FLOTA'!$Q$2:$Q$21,'DATOS TABLA FLOTA'!$R$2:$R$21)</f>
        <v>-57536848</v>
      </c>
      <c r="J663" s="2" t="s">
        <v>3156</v>
      </c>
      <c r="K663" t="str">
        <f>VLOOKUP(capturaFlota2019[[#This Row],[Especie]],'DATOS TABLA FLOTA'!$K$1:$M$113,2,FALSE)</f>
        <v>Moluscos</v>
      </c>
      <c r="L663" t="str">
        <f>_xlfn.XLOOKUP(capturaFlota2019[[#This Row],[Especie]],'DATOS TABLA FLOTA'!$K$1:$K$113,'DATOS TABLA FLOTA'!$M$1:$M$113)</f>
        <v>otras especies</v>
      </c>
      <c r="M663" s="3">
        <v>255</v>
      </c>
      <c r="N663" s="4">
        <f>VLOOKUP(capturaFlota2019[[#This Row],[Especie]],'DATOS TABLA FLOTA'!$A$1:$B$80,2,FALSE)</f>
        <v>4200</v>
      </c>
      <c r="O663" s="4">
        <f>VLOOKUP(capturaFlota2019[[#This Row],[Especie]],'DATOS TABLA FLOTA'!$A$1:$C$80,3,FALSE)</f>
        <v>67200</v>
      </c>
      <c r="Q663"/>
    </row>
    <row r="664" spans="1:17" x14ac:dyDescent="0.35">
      <c r="A664" s="5">
        <v>43497</v>
      </c>
      <c r="B664" s="2" t="s">
        <v>3059</v>
      </c>
      <c r="C664" s="2" t="s">
        <v>3068</v>
      </c>
      <c r="D664" s="2" t="s">
        <v>3043</v>
      </c>
      <c r="E6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4" t="str">
        <f>_xlfn.XLOOKUP(capturaFlota2019[[#This Row],[Puerto]],'DATOS TABLA FLOTA'!$H$1:$H$21,'DATOS TABLA FLOTA'!$I$1:$I$21)</f>
        <v>General Pueyrredon</v>
      </c>
      <c r="G664" s="3">
        <f>_xlfn.XLOOKUP(capturaFlota2019[[#This Row],[Departamento]],'DATOS TABLA FLOTA'!$O$2:$O$21,'DATOS TABLA FLOTA'!$P$2:$P$21)</f>
        <v>6357</v>
      </c>
      <c r="H664" s="1">
        <v>-3804915</v>
      </c>
      <c r="I664" s="1">
        <f>_xlfn.XLOOKUP(capturaFlota2019[[#This Row],[Latitud]],'DATOS TABLA FLOTA'!$Q$2:$Q$21,'DATOS TABLA FLOTA'!$R$2:$R$21)</f>
        <v>-57536848</v>
      </c>
      <c r="J664" s="2" t="s">
        <v>3052</v>
      </c>
      <c r="K664" t="str">
        <f>VLOOKUP(capturaFlota2019[[#This Row],[Especie]],'DATOS TABLA FLOTA'!$K$1:$M$113,2,FALSE)</f>
        <v>Moluscos</v>
      </c>
      <c r="L664" t="str">
        <f>_xlfn.XLOOKUP(capturaFlota2019[[#This Row],[Especie]],'DATOS TABLA FLOTA'!$K$1:$K$113,'DATOS TABLA FLOTA'!$M$1:$M$113)</f>
        <v>Calamar Illex</v>
      </c>
      <c r="M664" s="3">
        <v>256</v>
      </c>
      <c r="N664" s="4">
        <f>VLOOKUP(capturaFlota2019[[#This Row],[Especie]],'DATOS TABLA FLOTA'!$A$1:$B$80,2,FALSE)</f>
        <v>3299</v>
      </c>
      <c r="O664" s="4">
        <f>VLOOKUP(capturaFlota2019[[#This Row],[Especie]],'DATOS TABLA FLOTA'!$A$1:$C$80,3,FALSE)</f>
        <v>52784</v>
      </c>
      <c r="Q664"/>
    </row>
    <row r="665" spans="1:17" x14ac:dyDescent="0.35">
      <c r="A665" s="5">
        <v>43678</v>
      </c>
      <c r="B665" s="2" t="s">
        <v>3041</v>
      </c>
      <c r="C665" s="2" t="s">
        <v>3111</v>
      </c>
      <c r="D665" s="2" t="s">
        <v>3043</v>
      </c>
      <c r="E6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5" t="str">
        <f>_xlfn.XLOOKUP(capturaFlota2019[[#This Row],[Puerto]],'DATOS TABLA FLOTA'!$H$1:$H$21,'DATOS TABLA FLOTA'!$I$1:$I$21)</f>
        <v>sin especificar</v>
      </c>
      <c r="G665" s="3">
        <f>_xlfn.XLOOKUP(capturaFlota2019[[#This Row],[Departamento]],'DATOS TABLA FLOTA'!$O$2:$O$21,'DATOS TABLA FLOTA'!$P$2:$P$21)</f>
        <v>6999</v>
      </c>
      <c r="I665" s="1">
        <f>_xlfn.XLOOKUP(capturaFlota2019[[#This Row],[Latitud]],'DATOS TABLA FLOTA'!$Q$2:$Q$21,'DATOS TABLA FLOTA'!$R$2:$R$21)</f>
        <v>0</v>
      </c>
      <c r="J665" s="2" t="s">
        <v>3082</v>
      </c>
      <c r="K665" t="str">
        <f>VLOOKUP(capturaFlota2019[[#This Row],[Especie]],'DATOS TABLA FLOTA'!$K$1:$M$113,2,FALSE)</f>
        <v>Peces</v>
      </c>
      <c r="L665" t="str">
        <f>_xlfn.XLOOKUP(capturaFlota2019[[#This Row],[Especie]],'DATOS TABLA FLOTA'!$K$1:$K$113,'DATOS TABLA FLOTA'!$M$1:$M$113)</f>
        <v>otras especies</v>
      </c>
      <c r="M665" s="3">
        <v>256</v>
      </c>
      <c r="N665" s="4">
        <f>VLOOKUP(capturaFlota2019[[#This Row],[Especie]],'DATOS TABLA FLOTA'!$A$1:$B$80,2,FALSE)</f>
        <v>2100</v>
      </c>
      <c r="O665" s="4">
        <f>VLOOKUP(capturaFlota2019[[#This Row],[Especie]],'DATOS TABLA FLOTA'!$A$1:$C$80,3,FALSE)</f>
        <v>33600</v>
      </c>
      <c r="Q665"/>
    </row>
    <row r="666" spans="1:17" x14ac:dyDescent="0.35">
      <c r="A666" s="5">
        <v>43678</v>
      </c>
      <c r="B666" s="2" t="s">
        <v>3041</v>
      </c>
      <c r="C666" s="2" t="s">
        <v>3127</v>
      </c>
      <c r="D666" s="2" t="s">
        <v>3124</v>
      </c>
      <c r="E6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66" t="str">
        <f>_xlfn.XLOOKUP(capturaFlota2019[[#This Row],[Puerto]],'DATOS TABLA FLOTA'!$H$1:$H$21,'DATOS TABLA FLOTA'!$I$1:$I$21)</f>
        <v>San Antonio</v>
      </c>
      <c r="G666" s="3">
        <f>_xlfn.XLOOKUP(capturaFlota2019[[#This Row],[Departamento]],'DATOS TABLA FLOTA'!$O$2:$O$21,'DATOS TABLA FLOTA'!$P$2:$P$21)</f>
        <v>62077</v>
      </c>
      <c r="H666" s="1">
        <v>-40725698</v>
      </c>
      <c r="I666" s="1">
        <f>_xlfn.XLOOKUP(capturaFlota2019[[#This Row],[Latitud]],'DATOS TABLA FLOTA'!$Q$2:$Q$21,'DATOS TABLA FLOTA'!$R$2:$R$21)</f>
        <v>-64934194</v>
      </c>
      <c r="J666" s="2" t="s">
        <v>3052</v>
      </c>
      <c r="K666" t="str">
        <f>VLOOKUP(capturaFlota2019[[#This Row],[Especie]],'DATOS TABLA FLOTA'!$K$1:$M$113,2,FALSE)</f>
        <v>Moluscos</v>
      </c>
      <c r="L666" t="str">
        <f>_xlfn.XLOOKUP(capturaFlota2019[[#This Row],[Especie]],'DATOS TABLA FLOTA'!$K$1:$K$113,'DATOS TABLA FLOTA'!$M$1:$M$113)</f>
        <v>Calamar Illex</v>
      </c>
      <c r="M666" s="3">
        <v>256</v>
      </c>
      <c r="N666" s="4">
        <f>VLOOKUP(capturaFlota2019[[#This Row],[Especie]],'DATOS TABLA FLOTA'!$A$1:$B$80,2,FALSE)</f>
        <v>3299</v>
      </c>
      <c r="O666" s="4">
        <f>VLOOKUP(capturaFlota2019[[#This Row],[Especie]],'DATOS TABLA FLOTA'!$A$1:$C$80,3,FALSE)</f>
        <v>52784</v>
      </c>
      <c r="Q666"/>
    </row>
    <row r="667" spans="1:17" x14ac:dyDescent="0.35">
      <c r="A667" s="5">
        <v>43525</v>
      </c>
      <c r="B667" s="2" t="s">
        <v>3059</v>
      </c>
      <c r="C667" s="2" t="s">
        <v>3068</v>
      </c>
      <c r="D667" s="2" t="s">
        <v>3043</v>
      </c>
      <c r="E6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7" t="str">
        <f>_xlfn.XLOOKUP(capturaFlota2019[[#This Row],[Puerto]],'DATOS TABLA FLOTA'!$H$1:$H$21,'DATOS TABLA FLOTA'!$I$1:$I$21)</f>
        <v>General Pueyrredon</v>
      </c>
      <c r="G667" s="3">
        <f>_xlfn.XLOOKUP(capturaFlota2019[[#This Row],[Departamento]],'DATOS TABLA FLOTA'!$O$2:$O$21,'DATOS TABLA FLOTA'!$P$2:$P$21)</f>
        <v>6357</v>
      </c>
      <c r="H667" s="1">
        <v>-3804915</v>
      </c>
      <c r="I667" s="1">
        <f>_xlfn.XLOOKUP(capturaFlota2019[[#This Row],[Latitud]],'DATOS TABLA FLOTA'!$Q$2:$Q$21,'DATOS TABLA FLOTA'!$R$2:$R$21)</f>
        <v>-57536848</v>
      </c>
      <c r="J667" s="2" t="s">
        <v>3099</v>
      </c>
      <c r="K667" t="str">
        <f>VLOOKUP(capturaFlota2019[[#This Row],[Especie]],'DATOS TABLA FLOTA'!$K$1:$M$113,2,FALSE)</f>
        <v>Peces</v>
      </c>
      <c r="L667" t="str">
        <f>_xlfn.XLOOKUP(capturaFlota2019[[#This Row],[Especie]],'DATOS TABLA FLOTA'!$K$1:$K$113,'DATOS TABLA FLOTA'!$M$1:$M$113)</f>
        <v>otras especies</v>
      </c>
      <c r="M667" s="3">
        <v>259</v>
      </c>
      <c r="N667" s="4">
        <f>VLOOKUP(capturaFlota2019[[#This Row],[Especie]],'DATOS TABLA FLOTA'!$A$1:$B$80,2,FALSE)</f>
        <v>2100</v>
      </c>
      <c r="O667" s="4">
        <f>VLOOKUP(capturaFlota2019[[#This Row],[Especie]],'DATOS TABLA FLOTA'!$A$1:$C$80,3,FALSE)</f>
        <v>33600</v>
      </c>
      <c r="Q667"/>
    </row>
    <row r="668" spans="1:17" x14ac:dyDescent="0.35">
      <c r="A668" s="5">
        <v>43586</v>
      </c>
      <c r="B668" s="2" t="s">
        <v>3041</v>
      </c>
      <c r="C668" s="2" t="s">
        <v>3107</v>
      </c>
      <c r="D668" s="2" t="s">
        <v>3043</v>
      </c>
      <c r="E6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68" t="str">
        <f>_xlfn.XLOOKUP(capturaFlota2019[[#This Row],[Puerto]],'DATOS TABLA FLOTA'!$H$1:$H$21,'DATOS TABLA FLOTA'!$I$1:$I$21)</f>
        <v>Necochea</v>
      </c>
      <c r="G668" s="3">
        <f>_xlfn.XLOOKUP(capturaFlota2019[[#This Row],[Departamento]],'DATOS TABLA FLOTA'!$O$2:$O$21,'DATOS TABLA FLOTA'!$P$2:$P$21)</f>
        <v>6581</v>
      </c>
      <c r="H668" s="1">
        <v>-38576184</v>
      </c>
      <c r="I668" s="1">
        <f>_xlfn.XLOOKUP(capturaFlota2019[[#This Row],[Latitud]],'DATOS TABLA FLOTA'!$Q$2:$Q$21,'DATOS TABLA FLOTA'!$R$2:$R$21)</f>
        <v>-58701949</v>
      </c>
      <c r="J668" s="2" t="s">
        <v>3098</v>
      </c>
      <c r="K668" t="str">
        <f>VLOOKUP(capturaFlota2019[[#This Row],[Especie]],'DATOS TABLA FLOTA'!$K$1:$M$113,2,FALSE)</f>
        <v>Peces</v>
      </c>
      <c r="L668" t="str">
        <f>_xlfn.XLOOKUP(capturaFlota2019[[#This Row],[Especie]],'DATOS TABLA FLOTA'!$K$1:$K$113,'DATOS TABLA FLOTA'!$M$1:$M$113)</f>
        <v>otras especies</v>
      </c>
      <c r="M668" s="3">
        <v>260</v>
      </c>
      <c r="N668" s="4">
        <f>VLOOKUP(capturaFlota2019[[#This Row],[Especie]],'DATOS TABLA FLOTA'!$A$1:$B$80,2,FALSE)</f>
        <v>4500</v>
      </c>
      <c r="O668" s="4">
        <f>VLOOKUP(capturaFlota2019[[#This Row],[Especie]],'DATOS TABLA FLOTA'!$A$1:$C$80,3,FALSE)</f>
        <v>72000</v>
      </c>
      <c r="Q668"/>
    </row>
    <row r="669" spans="1:17" x14ac:dyDescent="0.35">
      <c r="A669" s="5">
        <v>43739</v>
      </c>
      <c r="B669" s="2" t="s">
        <v>3059</v>
      </c>
      <c r="C669" s="2" t="s">
        <v>3120</v>
      </c>
      <c r="D669" s="2" t="s">
        <v>3062</v>
      </c>
      <c r="E6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69" t="str">
        <f>_xlfn.XLOOKUP(capturaFlota2019[[#This Row],[Puerto]],'DATOS TABLA FLOTA'!$H$1:$H$21,'DATOS TABLA FLOTA'!$I$1:$I$21)</f>
        <v>Rawson</v>
      </c>
      <c r="G669" s="3">
        <f>_xlfn.XLOOKUP(capturaFlota2019[[#This Row],[Departamento]],'DATOS TABLA FLOTA'!$O$2:$O$21,'DATOS TABLA FLOTA'!$P$2:$P$21)</f>
        <v>26077</v>
      </c>
      <c r="H669" s="1">
        <v>-43336741</v>
      </c>
      <c r="I669" s="1">
        <f>_xlfn.XLOOKUP(capturaFlota2019[[#This Row],[Latitud]],'DATOS TABLA FLOTA'!$Q$2:$Q$21,'DATOS TABLA FLOTA'!$R$2:$R$21)</f>
        <v>-65061964</v>
      </c>
      <c r="J669" s="2" t="s">
        <v>3101</v>
      </c>
      <c r="K669" t="str">
        <f>VLOOKUP(capturaFlota2019[[#This Row],[Especie]],'DATOS TABLA FLOTA'!$K$1:$M$113,2,FALSE)</f>
        <v>Crustáceos</v>
      </c>
      <c r="L669" t="str">
        <f>_xlfn.XLOOKUP(capturaFlota2019[[#This Row],[Especie]],'DATOS TABLA FLOTA'!$K$1:$K$113,'DATOS TABLA FLOTA'!$M$1:$M$113)</f>
        <v>Langostino</v>
      </c>
      <c r="M669" s="3">
        <v>260</v>
      </c>
      <c r="N669" s="4">
        <f>VLOOKUP(capturaFlota2019[[#This Row],[Especie]],'DATOS TABLA FLOTA'!$A$1:$B$80,2,FALSE)</f>
        <v>3000</v>
      </c>
      <c r="O669" s="4">
        <f>VLOOKUP(capturaFlota2019[[#This Row],[Especie]],'DATOS TABLA FLOTA'!$A$1:$C$80,3,FALSE)</f>
        <v>48000</v>
      </c>
      <c r="Q669"/>
    </row>
    <row r="670" spans="1:17" x14ac:dyDescent="0.35">
      <c r="A670" s="5">
        <v>43647</v>
      </c>
      <c r="B670" s="2" t="s">
        <v>3053</v>
      </c>
      <c r="C670" s="2" t="s">
        <v>3061</v>
      </c>
      <c r="D670" s="2" t="s">
        <v>3062</v>
      </c>
      <c r="E6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70" t="str">
        <f>_xlfn.XLOOKUP(capturaFlota2019[[#This Row],[Puerto]],'DATOS TABLA FLOTA'!$H$1:$H$21,'DATOS TABLA FLOTA'!$I$1:$I$21)</f>
        <v>Escalante</v>
      </c>
      <c r="G670" s="3">
        <f>_xlfn.XLOOKUP(capturaFlota2019[[#This Row],[Departamento]],'DATOS TABLA FLOTA'!$O$2:$O$21,'DATOS TABLA FLOTA'!$P$2:$P$21)</f>
        <v>26021</v>
      </c>
      <c r="H670" s="1">
        <v>-45862528</v>
      </c>
      <c r="I670" s="1">
        <f>_xlfn.XLOOKUP(capturaFlota2019[[#This Row],[Latitud]],'DATOS TABLA FLOTA'!$Q$2:$Q$21,'DATOS TABLA FLOTA'!$R$2:$R$21)</f>
        <v>-6746664</v>
      </c>
      <c r="J670" s="2" t="s">
        <v>3088</v>
      </c>
      <c r="K670" t="str">
        <f>VLOOKUP(capturaFlota2019[[#This Row],[Especie]],'DATOS TABLA FLOTA'!$K$1:$M$113,2,FALSE)</f>
        <v>Peces</v>
      </c>
      <c r="L670" t="str">
        <f>_xlfn.XLOOKUP(capturaFlota2019[[#This Row],[Especie]],'DATOS TABLA FLOTA'!$K$1:$K$113,'DATOS TABLA FLOTA'!$M$1:$M$113)</f>
        <v>Variado costero</v>
      </c>
      <c r="M670" s="3">
        <v>263</v>
      </c>
      <c r="N670" s="4">
        <f>VLOOKUP(capturaFlota2019[[#This Row],[Especie]],'DATOS TABLA FLOTA'!$A$1:$B$80,2,FALSE)</f>
        <v>2500</v>
      </c>
      <c r="O670" s="4">
        <f>VLOOKUP(capturaFlota2019[[#This Row],[Especie]],'DATOS TABLA FLOTA'!$A$1:$C$80,3,FALSE)</f>
        <v>40000</v>
      </c>
      <c r="Q670"/>
    </row>
    <row r="671" spans="1:17" x14ac:dyDescent="0.35">
      <c r="A671" s="5">
        <v>43525</v>
      </c>
      <c r="B671" s="2" t="s">
        <v>3041</v>
      </c>
      <c r="C671" s="2" t="s">
        <v>3111</v>
      </c>
      <c r="D671" s="2" t="s">
        <v>3043</v>
      </c>
      <c r="E6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1" t="str">
        <f>_xlfn.XLOOKUP(capturaFlota2019[[#This Row],[Puerto]],'DATOS TABLA FLOTA'!$H$1:$H$21,'DATOS TABLA FLOTA'!$I$1:$I$21)</f>
        <v>sin especificar</v>
      </c>
      <c r="G671" s="3">
        <f>_xlfn.XLOOKUP(capturaFlota2019[[#This Row],[Departamento]],'DATOS TABLA FLOTA'!$O$2:$O$21,'DATOS TABLA FLOTA'!$P$2:$P$21)</f>
        <v>6999</v>
      </c>
      <c r="I671" s="1">
        <f>_xlfn.XLOOKUP(capturaFlota2019[[#This Row],[Latitud]],'DATOS TABLA FLOTA'!$Q$2:$Q$21,'DATOS TABLA FLOTA'!$R$2:$R$21)</f>
        <v>0</v>
      </c>
      <c r="J671" s="2" t="s">
        <v>3082</v>
      </c>
      <c r="K671" t="str">
        <f>VLOOKUP(capturaFlota2019[[#This Row],[Especie]],'DATOS TABLA FLOTA'!$K$1:$M$113,2,FALSE)</f>
        <v>Peces</v>
      </c>
      <c r="L671" t="str">
        <f>_xlfn.XLOOKUP(capturaFlota2019[[#This Row],[Especie]],'DATOS TABLA FLOTA'!$K$1:$K$113,'DATOS TABLA FLOTA'!$M$1:$M$113)</f>
        <v>otras especies</v>
      </c>
      <c r="M671" s="3">
        <v>266</v>
      </c>
      <c r="N671" s="4">
        <f>VLOOKUP(capturaFlota2019[[#This Row],[Especie]],'DATOS TABLA FLOTA'!$A$1:$B$80,2,FALSE)</f>
        <v>2100</v>
      </c>
      <c r="O671" s="4">
        <f>VLOOKUP(capturaFlota2019[[#This Row],[Especie]],'DATOS TABLA FLOTA'!$A$1:$C$80,3,FALSE)</f>
        <v>33600</v>
      </c>
      <c r="Q671"/>
    </row>
    <row r="672" spans="1:17" x14ac:dyDescent="0.35">
      <c r="A672" s="5">
        <v>43525</v>
      </c>
      <c r="B672" s="2" t="s">
        <v>3053</v>
      </c>
      <c r="C672" s="2" t="s">
        <v>3127</v>
      </c>
      <c r="D672" s="2" t="s">
        <v>3124</v>
      </c>
      <c r="E6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72" t="str">
        <f>_xlfn.XLOOKUP(capturaFlota2019[[#This Row],[Puerto]],'DATOS TABLA FLOTA'!$H$1:$H$21,'DATOS TABLA FLOTA'!$I$1:$I$21)</f>
        <v>San Antonio</v>
      </c>
      <c r="G672" s="3">
        <f>_xlfn.XLOOKUP(capturaFlota2019[[#This Row],[Departamento]],'DATOS TABLA FLOTA'!$O$2:$O$21,'DATOS TABLA FLOTA'!$P$2:$P$21)</f>
        <v>62077</v>
      </c>
      <c r="H672" s="1">
        <v>-40725698</v>
      </c>
      <c r="I672" s="1">
        <f>_xlfn.XLOOKUP(capturaFlota2019[[#This Row],[Latitud]],'DATOS TABLA FLOTA'!$Q$2:$Q$21,'DATOS TABLA FLOTA'!$R$2:$R$21)</f>
        <v>-64934194</v>
      </c>
      <c r="J672" s="2" t="s">
        <v>3098</v>
      </c>
      <c r="K672" t="str">
        <f>VLOOKUP(capturaFlota2019[[#This Row],[Especie]],'DATOS TABLA FLOTA'!$K$1:$M$113,2,FALSE)</f>
        <v>Peces</v>
      </c>
      <c r="L672" t="str">
        <f>_xlfn.XLOOKUP(capturaFlota2019[[#This Row],[Especie]],'DATOS TABLA FLOTA'!$K$1:$K$113,'DATOS TABLA FLOTA'!$M$1:$M$113)</f>
        <v>otras especies</v>
      </c>
      <c r="M672" s="3">
        <v>269</v>
      </c>
      <c r="N672" s="4">
        <f>VLOOKUP(capturaFlota2019[[#This Row],[Especie]],'DATOS TABLA FLOTA'!$A$1:$B$80,2,FALSE)</f>
        <v>4500</v>
      </c>
      <c r="O672" s="4">
        <f>VLOOKUP(capturaFlota2019[[#This Row],[Especie]],'DATOS TABLA FLOTA'!$A$1:$C$80,3,FALSE)</f>
        <v>72000</v>
      </c>
      <c r="Q672"/>
    </row>
    <row r="673" spans="1:17" x14ac:dyDescent="0.35">
      <c r="A673" s="5">
        <v>43525</v>
      </c>
      <c r="B673" s="2" t="s">
        <v>3067</v>
      </c>
      <c r="C673" s="2" t="s">
        <v>3132</v>
      </c>
      <c r="D673" s="2" t="s">
        <v>3133</v>
      </c>
      <c r="E6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673" t="str">
        <f>_xlfn.XLOOKUP(capturaFlota2019[[#This Row],[Puerto]],'DATOS TABLA FLOTA'!$H$1:$H$21,'DATOS TABLA FLOTA'!$I$1:$I$21)</f>
        <v>Ushuaia</v>
      </c>
      <c r="G673" s="3">
        <f>_xlfn.XLOOKUP(capturaFlota2019[[#This Row],[Departamento]],'DATOS TABLA FLOTA'!$O$2:$O$21,'DATOS TABLA FLOTA'!$P$2:$P$21)</f>
        <v>94015</v>
      </c>
      <c r="H673" s="1">
        <v>-54808106</v>
      </c>
      <c r="I673" s="1">
        <f>_xlfn.XLOOKUP(capturaFlota2019[[#This Row],[Latitud]],'DATOS TABLA FLOTA'!$Q$2:$Q$21,'DATOS TABLA FLOTA'!$R$2:$R$21)</f>
        <v>-68304301</v>
      </c>
      <c r="J673" s="2" t="s">
        <v>3137</v>
      </c>
      <c r="K673" t="str">
        <f>VLOOKUP(capturaFlota2019[[#This Row],[Especie]],'DATOS TABLA FLOTA'!$K$1:$M$113,2,FALSE)</f>
        <v>Peces</v>
      </c>
      <c r="L673" t="str">
        <f>_xlfn.XLOOKUP(capturaFlota2019[[#This Row],[Especie]],'DATOS TABLA FLOTA'!$K$1:$K$113,'DATOS TABLA FLOTA'!$M$1:$M$113)</f>
        <v>Merluza negra</v>
      </c>
      <c r="M673" s="3">
        <v>270</v>
      </c>
      <c r="N673" s="4">
        <f>VLOOKUP(capturaFlota2019[[#This Row],[Especie]],'DATOS TABLA FLOTA'!$A$1:$B$80,2,FALSE)</f>
        <v>2900</v>
      </c>
      <c r="O673" s="4">
        <f>VLOOKUP(capturaFlota2019[[#This Row],[Especie]],'DATOS TABLA FLOTA'!$A$1:$C$80,3,FALSE)</f>
        <v>46400</v>
      </c>
      <c r="Q673"/>
    </row>
    <row r="674" spans="1:17" x14ac:dyDescent="0.35">
      <c r="A674" s="5">
        <v>43647</v>
      </c>
      <c r="B674" s="2" t="s">
        <v>3041</v>
      </c>
      <c r="C674" s="2" t="s">
        <v>3107</v>
      </c>
      <c r="D674" s="2" t="s">
        <v>3043</v>
      </c>
      <c r="E6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4" t="str">
        <f>_xlfn.XLOOKUP(capturaFlota2019[[#This Row],[Puerto]],'DATOS TABLA FLOTA'!$H$1:$H$21,'DATOS TABLA FLOTA'!$I$1:$I$21)</f>
        <v>Necochea</v>
      </c>
      <c r="G674" s="3">
        <f>_xlfn.XLOOKUP(capturaFlota2019[[#This Row],[Departamento]],'DATOS TABLA FLOTA'!$O$2:$O$21,'DATOS TABLA FLOTA'!$P$2:$P$21)</f>
        <v>6581</v>
      </c>
      <c r="H674" s="1">
        <v>-38576184</v>
      </c>
      <c r="I674" s="1">
        <f>_xlfn.XLOOKUP(capturaFlota2019[[#This Row],[Latitud]],'DATOS TABLA FLOTA'!$Q$2:$Q$21,'DATOS TABLA FLOTA'!$R$2:$R$21)</f>
        <v>-58701949</v>
      </c>
      <c r="J674" s="2" t="s">
        <v>3055</v>
      </c>
      <c r="K674" t="str">
        <f>VLOOKUP(capturaFlota2019[[#This Row],[Especie]],'DATOS TABLA FLOTA'!$K$1:$M$113,2,FALSE)</f>
        <v>Peces</v>
      </c>
      <c r="L674" t="str">
        <f>_xlfn.XLOOKUP(capturaFlota2019[[#This Row],[Especie]],'DATOS TABLA FLOTA'!$K$1:$K$113,'DATOS TABLA FLOTA'!$M$1:$M$113)</f>
        <v>Merluza hubbsi S41</v>
      </c>
      <c r="M674" s="3">
        <v>270</v>
      </c>
      <c r="N674" s="4">
        <f>VLOOKUP(capturaFlota2019[[#This Row],[Especie]],'DATOS TABLA FLOTA'!$A$1:$B$80,2,FALSE)</f>
        <v>2300</v>
      </c>
      <c r="O674" s="4">
        <f>VLOOKUP(capturaFlota2019[[#This Row],[Especie]],'DATOS TABLA FLOTA'!$A$1:$C$80,3,FALSE)</f>
        <v>36800</v>
      </c>
      <c r="Q674"/>
    </row>
    <row r="675" spans="1:17" x14ac:dyDescent="0.35">
      <c r="A675" s="5">
        <v>43525</v>
      </c>
      <c r="B675" s="2" t="s">
        <v>3053</v>
      </c>
      <c r="C675" s="2" t="s">
        <v>3068</v>
      </c>
      <c r="D675" s="2" t="s">
        <v>3043</v>
      </c>
      <c r="E6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5" t="str">
        <f>_xlfn.XLOOKUP(capturaFlota2019[[#This Row],[Puerto]],'DATOS TABLA FLOTA'!$H$1:$H$21,'DATOS TABLA FLOTA'!$I$1:$I$21)</f>
        <v>General Pueyrredon</v>
      </c>
      <c r="G675" s="3">
        <f>_xlfn.XLOOKUP(capturaFlota2019[[#This Row],[Departamento]],'DATOS TABLA FLOTA'!$O$2:$O$21,'DATOS TABLA FLOTA'!$P$2:$P$21)</f>
        <v>6357</v>
      </c>
      <c r="H675" s="1">
        <v>-3804915</v>
      </c>
      <c r="I675" s="1">
        <f>_xlfn.XLOOKUP(capturaFlota2019[[#This Row],[Latitud]],'DATOS TABLA FLOTA'!$Q$2:$Q$21,'DATOS TABLA FLOTA'!$R$2:$R$21)</f>
        <v>-57536848</v>
      </c>
      <c r="J675" s="2" t="s">
        <v>3113</v>
      </c>
      <c r="K675" t="str">
        <f>VLOOKUP(capturaFlota2019[[#This Row],[Especie]],'DATOS TABLA FLOTA'!$K$1:$M$113,2,FALSE)</f>
        <v>Peces</v>
      </c>
      <c r="L675" t="str">
        <f>_xlfn.XLOOKUP(capturaFlota2019[[#This Row],[Especie]],'DATOS TABLA FLOTA'!$K$1:$K$113,'DATOS TABLA FLOTA'!$M$1:$M$113)</f>
        <v>Variado costero</v>
      </c>
      <c r="M675" s="3">
        <v>272</v>
      </c>
      <c r="N675" s="4">
        <f>VLOOKUP(capturaFlota2019[[#This Row],[Especie]],'DATOS TABLA FLOTA'!$A$1:$B$80,2,FALSE)</f>
        <v>2100</v>
      </c>
      <c r="O675" s="4">
        <f>VLOOKUP(capturaFlota2019[[#This Row],[Especie]],'DATOS TABLA FLOTA'!$A$1:$C$80,3,FALSE)</f>
        <v>33600</v>
      </c>
      <c r="Q675"/>
    </row>
    <row r="676" spans="1:17" x14ac:dyDescent="0.35">
      <c r="A676" s="5">
        <v>43525</v>
      </c>
      <c r="B676" s="2" t="s">
        <v>3059</v>
      </c>
      <c r="C676" s="2" t="s">
        <v>3068</v>
      </c>
      <c r="D676" s="2" t="s">
        <v>3043</v>
      </c>
      <c r="E6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6" t="str">
        <f>_xlfn.XLOOKUP(capturaFlota2019[[#This Row],[Puerto]],'DATOS TABLA FLOTA'!$H$1:$H$21,'DATOS TABLA FLOTA'!$I$1:$I$21)</f>
        <v>General Pueyrredon</v>
      </c>
      <c r="G676" s="3">
        <f>_xlfn.XLOOKUP(capturaFlota2019[[#This Row],[Departamento]],'DATOS TABLA FLOTA'!$O$2:$O$21,'DATOS TABLA FLOTA'!$P$2:$P$21)</f>
        <v>6357</v>
      </c>
      <c r="H676" s="1">
        <v>-3804915</v>
      </c>
      <c r="I676" s="1">
        <f>_xlfn.XLOOKUP(capturaFlota2019[[#This Row],[Latitud]],'DATOS TABLA FLOTA'!$Q$2:$Q$21,'DATOS TABLA FLOTA'!$R$2:$R$21)</f>
        <v>-57536848</v>
      </c>
      <c r="J676" s="2" t="s">
        <v>3060</v>
      </c>
      <c r="K676" t="str">
        <f>VLOOKUP(capturaFlota2019[[#This Row],[Especie]],'DATOS TABLA FLOTA'!$K$1:$M$113,2,FALSE)</f>
        <v>Peces</v>
      </c>
      <c r="L676" t="str">
        <f>_xlfn.XLOOKUP(capturaFlota2019[[#This Row],[Especie]],'DATOS TABLA FLOTA'!$K$1:$K$113,'DATOS TABLA FLOTA'!$M$1:$M$113)</f>
        <v>otras especies</v>
      </c>
      <c r="M676" s="3">
        <v>272</v>
      </c>
      <c r="N676" s="4">
        <f>VLOOKUP(capturaFlota2019[[#This Row],[Especie]],'DATOS TABLA FLOTA'!$A$1:$B$80,2,FALSE)</f>
        <v>2910</v>
      </c>
      <c r="O676" s="4">
        <f>VLOOKUP(capturaFlota2019[[#This Row],[Especie]],'DATOS TABLA FLOTA'!$A$1:$C$80,3,FALSE)</f>
        <v>46560</v>
      </c>
      <c r="Q676"/>
    </row>
    <row r="677" spans="1:17" x14ac:dyDescent="0.35">
      <c r="A677" s="5">
        <v>43709</v>
      </c>
      <c r="B677" s="2" t="s">
        <v>3059</v>
      </c>
      <c r="C677" s="2" t="s">
        <v>3068</v>
      </c>
      <c r="D677" s="2" t="s">
        <v>3043</v>
      </c>
      <c r="E6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7" t="str">
        <f>_xlfn.XLOOKUP(capturaFlota2019[[#This Row],[Puerto]],'DATOS TABLA FLOTA'!$H$1:$H$21,'DATOS TABLA FLOTA'!$I$1:$I$21)</f>
        <v>General Pueyrredon</v>
      </c>
      <c r="G677" s="3">
        <f>_xlfn.XLOOKUP(capturaFlota2019[[#This Row],[Departamento]],'DATOS TABLA FLOTA'!$O$2:$O$21,'DATOS TABLA FLOTA'!$P$2:$P$21)</f>
        <v>6357</v>
      </c>
      <c r="H677" s="1">
        <v>-3804915</v>
      </c>
      <c r="I677" s="1">
        <f>_xlfn.XLOOKUP(capturaFlota2019[[#This Row],[Latitud]],'DATOS TABLA FLOTA'!$Q$2:$Q$21,'DATOS TABLA FLOTA'!$R$2:$R$21)</f>
        <v>-57536848</v>
      </c>
      <c r="J677" s="2" t="s">
        <v>3085</v>
      </c>
      <c r="K677" t="str">
        <f>VLOOKUP(capturaFlota2019[[#This Row],[Especie]],'DATOS TABLA FLOTA'!$K$1:$M$113,2,FALSE)</f>
        <v>Peces</v>
      </c>
      <c r="L677" t="str">
        <f>_xlfn.XLOOKUP(capturaFlota2019[[#This Row],[Especie]],'DATOS TABLA FLOTA'!$K$1:$K$113,'DATOS TABLA FLOTA'!$M$1:$M$113)</f>
        <v>otras especies</v>
      </c>
      <c r="M677" s="3">
        <v>272</v>
      </c>
      <c r="N677" s="4">
        <f>VLOOKUP(capturaFlota2019[[#This Row],[Especie]],'DATOS TABLA FLOTA'!$A$1:$B$80,2,FALSE)</f>
        <v>1900</v>
      </c>
      <c r="O677" s="4">
        <f>VLOOKUP(capturaFlota2019[[#This Row],[Especie]],'DATOS TABLA FLOTA'!$A$1:$C$80,3,FALSE)</f>
        <v>30400</v>
      </c>
      <c r="Q677"/>
    </row>
    <row r="678" spans="1:17" x14ac:dyDescent="0.35">
      <c r="A678" s="5">
        <v>43617</v>
      </c>
      <c r="B678" s="2" t="s">
        <v>3041</v>
      </c>
      <c r="C678" s="2" t="s">
        <v>3042</v>
      </c>
      <c r="D678" s="2" t="s">
        <v>3043</v>
      </c>
      <c r="E6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8" t="str">
        <f>_xlfn.XLOOKUP(capturaFlota2019[[#This Row],[Puerto]],'DATOS TABLA FLOTA'!$H$1:$H$21,'DATOS TABLA FLOTA'!$I$1:$I$21)</f>
        <v>Bahía Blanca</v>
      </c>
      <c r="G678" s="3">
        <f>_xlfn.XLOOKUP(capturaFlota2019[[#This Row],[Departamento]],'DATOS TABLA FLOTA'!$O$2:$O$21,'DATOS TABLA FLOTA'!$P$2:$P$21)</f>
        <v>6056</v>
      </c>
      <c r="H678" s="1">
        <v>-38789246</v>
      </c>
      <c r="I678" s="1">
        <f>_xlfn.XLOOKUP(capturaFlota2019[[#This Row],[Latitud]],'DATOS TABLA FLOTA'!$Q$2:$Q$21,'DATOS TABLA FLOTA'!$R$2:$R$21)</f>
        <v>-62272499</v>
      </c>
      <c r="J678" s="2" t="s">
        <v>3101</v>
      </c>
      <c r="K678" t="str">
        <f>VLOOKUP(capturaFlota2019[[#This Row],[Especie]],'DATOS TABLA FLOTA'!$K$1:$M$113,2,FALSE)</f>
        <v>Crustáceos</v>
      </c>
      <c r="L678" t="str">
        <f>_xlfn.XLOOKUP(capturaFlota2019[[#This Row],[Especie]],'DATOS TABLA FLOTA'!$K$1:$K$113,'DATOS TABLA FLOTA'!$M$1:$M$113)</f>
        <v>Langostino</v>
      </c>
      <c r="M678" s="3">
        <v>273</v>
      </c>
      <c r="N678" s="4">
        <f>VLOOKUP(capturaFlota2019[[#This Row],[Especie]],'DATOS TABLA FLOTA'!$A$1:$B$80,2,FALSE)</f>
        <v>3000</v>
      </c>
      <c r="O678" s="4">
        <f>VLOOKUP(capturaFlota2019[[#This Row],[Especie]],'DATOS TABLA FLOTA'!$A$1:$C$80,3,FALSE)</f>
        <v>48000</v>
      </c>
      <c r="Q678"/>
    </row>
    <row r="679" spans="1:17" x14ac:dyDescent="0.35">
      <c r="A679" s="5">
        <v>43647</v>
      </c>
      <c r="B679" s="2" t="s">
        <v>3053</v>
      </c>
      <c r="C679" s="2" t="s">
        <v>3121</v>
      </c>
      <c r="D679" s="2" t="s">
        <v>3043</v>
      </c>
      <c r="E6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79" t="str">
        <f>_xlfn.XLOOKUP(capturaFlota2019[[#This Row],[Puerto]],'DATOS TABLA FLOTA'!$H$1:$H$21,'DATOS TABLA FLOTA'!$I$1:$I$21)</f>
        <v>Coronel de Marina Leonardo Rosales</v>
      </c>
      <c r="G679" s="3">
        <f>_xlfn.XLOOKUP(capturaFlota2019[[#This Row],[Departamento]],'DATOS TABLA FLOTA'!$O$2:$O$21,'DATOS TABLA FLOTA'!$P$2:$P$21)</f>
        <v>6182</v>
      </c>
      <c r="H679" s="1">
        <v>-3889977</v>
      </c>
      <c r="I679" s="1">
        <f>_xlfn.XLOOKUP(capturaFlota2019[[#This Row],[Latitud]],'DATOS TABLA FLOTA'!$Q$2:$Q$21,'DATOS TABLA FLOTA'!$R$2:$R$21)</f>
        <v>-62079012</v>
      </c>
      <c r="J679" s="2" t="s">
        <v>3101</v>
      </c>
      <c r="K679" t="str">
        <f>VLOOKUP(capturaFlota2019[[#This Row],[Especie]],'DATOS TABLA FLOTA'!$K$1:$M$113,2,FALSE)</f>
        <v>Crustáceos</v>
      </c>
      <c r="L679" t="str">
        <f>_xlfn.XLOOKUP(capturaFlota2019[[#This Row],[Especie]],'DATOS TABLA FLOTA'!$K$1:$K$113,'DATOS TABLA FLOTA'!$M$1:$M$113)</f>
        <v>Langostino</v>
      </c>
      <c r="M679" s="3">
        <v>275</v>
      </c>
      <c r="N679" s="4">
        <f>VLOOKUP(capturaFlota2019[[#This Row],[Especie]],'DATOS TABLA FLOTA'!$A$1:$B$80,2,FALSE)</f>
        <v>3000</v>
      </c>
      <c r="O679" s="4">
        <f>VLOOKUP(capturaFlota2019[[#This Row],[Especie]],'DATOS TABLA FLOTA'!$A$1:$C$80,3,FALSE)</f>
        <v>48000</v>
      </c>
      <c r="Q679"/>
    </row>
    <row r="680" spans="1:17" x14ac:dyDescent="0.35">
      <c r="A680" s="5">
        <v>43739</v>
      </c>
      <c r="B680" s="2" t="s">
        <v>3053</v>
      </c>
      <c r="C680" s="2" t="s">
        <v>3068</v>
      </c>
      <c r="D680" s="2" t="s">
        <v>3043</v>
      </c>
      <c r="E6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0" t="str">
        <f>_xlfn.XLOOKUP(capturaFlota2019[[#This Row],[Puerto]],'DATOS TABLA FLOTA'!$H$1:$H$21,'DATOS TABLA FLOTA'!$I$1:$I$21)</f>
        <v>General Pueyrredon</v>
      </c>
      <c r="G680" s="3">
        <f>_xlfn.XLOOKUP(capturaFlota2019[[#This Row],[Departamento]],'DATOS TABLA FLOTA'!$O$2:$O$21,'DATOS TABLA FLOTA'!$P$2:$P$21)</f>
        <v>6357</v>
      </c>
      <c r="H680" s="1">
        <v>-3804915</v>
      </c>
      <c r="I680" s="1">
        <f>_xlfn.XLOOKUP(capturaFlota2019[[#This Row],[Latitud]],'DATOS TABLA FLOTA'!$Q$2:$Q$21,'DATOS TABLA FLOTA'!$R$2:$R$21)</f>
        <v>-57536848</v>
      </c>
      <c r="J680" s="2" t="s">
        <v>3165</v>
      </c>
      <c r="K680" t="str">
        <f>VLOOKUP(capturaFlota2019[[#This Row],[Especie]],'DATOS TABLA FLOTA'!$K$1:$M$113,2,FALSE)</f>
        <v>Peces</v>
      </c>
      <c r="L680" t="str">
        <f>_xlfn.XLOOKUP(capturaFlota2019[[#This Row],[Especie]],'DATOS TABLA FLOTA'!$K$1:$K$113,'DATOS TABLA FLOTA'!$M$1:$M$113)</f>
        <v>Rayas (sin V. Cost)</v>
      </c>
      <c r="M680" s="3">
        <v>275</v>
      </c>
      <c r="N680" s="4">
        <f>VLOOKUP(capturaFlota2019[[#This Row],[Especie]],'DATOS TABLA FLOTA'!$A$1:$B$80,2,FALSE)</f>
        <v>3900</v>
      </c>
      <c r="O680" s="4">
        <f>VLOOKUP(capturaFlota2019[[#This Row],[Especie]],'DATOS TABLA FLOTA'!$A$1:$C$80,3,FALSE)</f>
        <v>62400</v>
      </c>
      <c r="Q680"/>
    </row>
    <row r="681" spans="1:17" x14ac:dyDescent="0.35">
      <c r="A681" s="5">
        <v>43466</v>
      </c>
      <c r="B681" s="2" t="s">
        <v>3053</v>
      </c>
      <c r="C681" s="2" t="s">
        <v>3068</v>
      </c>
      <c r="D681" s="2" t="s">
        <v>3043</v>
      </c>
      <c r="E6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1" t="str">
        <f>_xlfn.XLOOKUP(capturaFlota2019[[#This Row],[Puerto]],'DATOS TABLA FLOTA'!$H$1:$H$21,'DATOS TABLA FLOTA'!$I$1:$I$21)</f>
        <v>General Pueyrredon</v>
      </c>
      <c r="G681" s="3">
        <f>_xlfn.XLOOKUP(capturaFlota2019[[#This Row],[Departamento]],'DATOS TABLA FLOTA'!$O$2:$O$21,'DATOS TABLA FLOTA'!$P$2:$P$21)</f>
        <v>6357</v>
      </c>
      <c r="H681" s="1">
        <v>-3804915</v>
      </c>
      <c r="I681" s="1">
        <f>_xlfn.XLOOKUP(capturaFlota2019[[#This Row],[Latitud]],'DATOS TABLA FLOTA'!$Q$2:$Q$21,'DATOS TABLA FLOTA'!$R$2:$R$21)</f>
        <v>-57536848</v>
      </c>
      <c r="J681" s="2" t="s">
        <v>3084</v>
      </c>
      <c r="K681" t="str">
        <f>VLOOKUP(capturaFlota2019[[#This Row],[Especie]],'DATOS TABLA FLOTA'!$K$1:$M$113,2,FALSE)</f>
        <v>Peces</v>
      </c>
      <c r="L681" t="str">
        <f>_xlfn.XLOOKUP(capturaFlota2019[[#This Row],[Especie]],'DATOS TABLA FLOTA'!$K$1:$K$113,'DATOS TABLA FLOTA'!$M$1:$M$113)</f>
        <v>otras especies</v>
      </c>
      <c r="M681" s="3">
        <v>276</v>
      </c>
      <c r="N681" s="4">
        <f>VLOOKUP(capturaFlota2019[[#This Row],[Especie]],'DATOS TABLA FLOTA'!$A$1:$B$80,2,FALSE)</f>
        <v>1890</v>
      </c>
      <c r="O681" s="4">
        <f>VLOOKUP(capturaFlota2019[[#This Row],[Especie]],'DATOS TABLA FLOTA'!$A$1:$C$80,3,FALSE)</f>
        <v>30240</v>
      </c>
      <c r="Q681"/>
    </row>
    <row r="682" spans="1:17" x14ac:dyDescent="0.35">
      <c r="A682" s="5">
        <v>43586</v>
      </c>
      <c r="B682" s="2" t="s">
        <v>3041</v>
      </c>
      <c r="C682" s="2" t="s">
        <v>3127</v>
      </c>
      <c r="D682" s="2" t="s">
        <v>3124</v>
      </c>
      <c r="E6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82" t="str">
        <f>_xlfn.XLOOKUP(capturaFlota2019[[#This Row],[Puerto]],'DATOS TABLA FLOTA'!$H$1:$H$21,'DATOS TABLA FLOTA'!$I$1:$I$21)</f>
        <v>San Antonio</v>
      </c>
      <c r="G682" s="3">
        <f>_xlfn.XLOOKUP(capturaFlota2019[[#This Row],[Departamento]],'DATOS TABLA FLOTA'!$O$2:$O$21,'DATOS TABLA FLOTA'!$P$2:$P$21)</f>
        <v>62077</v>
      </c>
      <c r="H682" s="1">
        <v>-40725698</v>
      </c>
      <c r="I682" s="1">
        <f>_xlfn.XLOOKUP(capturaFlota2019[[#This Row],[Latitud]],'DATOS TABLA FLOTA'!$Q$2:$Q$21,'DATOS TABLA FLOTA'!$R$2:$R$21)</f>
        <v>-64934194</v>
      </c>
      <c r="J682" s="2" t="s">
        <v>3060</v>
      </c>
      <c r="K682" t="str">
        <f>VLOOKUP(capturaFlota2019[[#This Row],[Especie]],'DATOS TABLA FLOTA'!$K$1:$M$113,2,FALSE)</f>
        <v>Peces</v>
      </c>
      <c r="L682" t="str">
        <f>_xlfn.XLOOKUP(capturaFlota2019[[#This Row],[Especie]],'DATOS TABLA FLOTA'!$K$1:$K$113,'DATOS TABLA FLOTA'!$M$1:$M$113)</f>
        <v>otras especies</v>
      </c>
      <c r="M682" s="3">
        <v>276</v>
      </c>
      <c r="N682" s="4">
        <f>VLOOKUP(capturaFlota2019[[#This Row],[Especie]],'DATOS TABLA FLOTA'!$A$1:$B$80,2,FALSE)</f>
        <v>2910</v>
      </c>
      <c r="O682" s="4">
        <f>VLOOKUP(capturaFlota2019[[#This Row],[Especie]],'DATOS TABLA FLOTA'!$A$1:$C$80,3,FALSE)</f>
        <v>46560</v>
      </c>
      <c r="Q682"/>
    </row>
    <row r="683" spans="1:17" x14ac:dyDescent="0.35">
      <c r="A683" s="5">
        <v>43709</v>
      </c>
      <c r="B683" s="2" t="s">
        <v>3053</v>
      </c>
      <c r="C683" s="2" t="s">
        <v>3068</v>
      </c>
      <c r="D683" s="2" t="s">
        <v>3043</v>
      </c>
      <c r="E6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3" t="str">
        <f>_xlfn.XLOOKUP(capturaFlota2019[[#This Row],[Puerto]],'DATOS TABLA FLOTA'!$H$1:$H$21,'DATOS TABLA FLOTA'!$I$1:$I$21)</f>
        <v>General Pueyrredon</v>
      </c>
      <c r="G683" s="3">
        <f>_xlfn.XLOOKUP(capturaFlota2019[[#This Row],[Departamento]],'DATOS TABLA FLOTA'!$O$2:$O$21,'DATOS TABLA FLOTA'!$P$2:$P$21)</f>
        <v>6357</v>
      </c>
      <c r="H683" s="1">
        <v>-3804915</v>
      </c>
      <c r="I683" s="1">
        <f>_xlfn.XLOOKUP(capturaFlota2019[[#This Row],[Latitud]],'DATOS TABLA FLOTA'!$Q$2:$Q$21,'DATOS TABLA FLOTA'!$R$2:$R$21)</f>
        <v>-57536848</v>
      </c>
      <c r="J683" s="2" t="s">
        <v>3074</v>
      </c>
      <c r="K683" t="str">
        <f>VLOOKUP(capturaFlota2019[[#This Row],[Especie]],'DATOS TABLA FLOTA'!$K$1:$M$113,2,FALSE)</f>
        <v>Peces</v>
      </c>
      <c r="L683" t="str">
        <f>_xlfn.XLOOKUP(capturaFlota2019[[#This Row],[Especie]],'DATOS TABLA FLOTA'!$K$1:$K$113,'DATOS TABLA FLOTA'!$M$1:$M$113)</f>
        <v>Variado costero</v>
      </c>
      <c r="M683" s="3">
        <v>276</v>
      </c>
      <c r="N683" s="4">
        <f>VLOOKUP(capturaFlota2019[[#This Row],[Especie]],'DATOS TABLA FLOTA'!$A$1:$B$80,2,FALSE)</f>
        <v>1800</v>
      </c>
      <c r="O683" s="4">
        <f>VLOOKUP(capturaFlota2019[[#This Row],[Especie]],'DATOS TABLA FLOTA'!$A$1:$C$80,3,FALSE)</f>
        <v>28800</v>
      </c>
      <c r="Q683"/>
    </row>
    <row r="684" spans="1:17" x14ac:dyDescent="0.35">
      <c r="A684" s="5">
        <v>43466</v>
      </c>
      <c r="B684" s="2" t="s">
        <v>3041</v>
      </c>
      <c r="C684" s="2" t="s">
        <v>3107</v>
      </c>
      <c r="D684" s="2" t="s">
        <v>3043</v>
      </c>
      <c r="E6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4" t="str">
        <f>_xlfn.XLOOKUP(capturaFlota2019[[#This Row],[Puerto]],'DATOS TABLA FLOTA'!$H$1:$H$21,'DATOS TABLA FLOTA'!$I$1:$I$21)</f>
        <v>Necochea</v>
      </c>
      <c r="G684" s="3">
        <f>_xlfn.XLOOKUP(capturaFlota2019[[#This Row],[Departamento]],'DATOS TABLA FLOTA'!$O$2:$O$21,'DATOS TABLA FLOTA'!$P$2:$P$21)</f>
        <v>6581</v>
      </c>
      <c r="H684" s="1">
        <v>-38576184</v>
      </c>
      <c r="I684" s="1">
        <f>_xlfn.XLOOKUP(capturaFlota2019[[#This Row],[Latitud]],'DATOS TABLA FLOTA'!$Q$2:$Q$21,'DATOS TABLA FLOTA'!$R$2:$R$21)</f>
        <v>-58701949</v>
      </c>
      <c r="J684" s="2" t="s">
        <v>3089</v>
      </c>
      <c r="K684" t="str">
        <f>VLOOKUP(capturaFlota2019[[#This Row],[Especie]],'DATOS TABLA FLOTA'!$K$1:$M$113,2,FALSE)</f>
        <v>Peces</v>
      </c>
      <c r="L684" t="str">
        <f>_xlfn.XLOOKUP(capturaFlota2019[[#This Row],[Especie]],'DATOS TABLA FLOTA'!$K$1:$K$113,'DATOS TABLA FLOTA'!$M$1:$M$113)</f>
        <v>otras especies</v>
      </c>
      <c r="M684" s="3">
        <v>277</v>
      </c>
      <c r="N684" s="4">
        <f>VLOOKUP(capturaFlota2019[[#This Row],[Especie]],'DATOS TABLA FLOTA'!$A$1:$B$80,2,FALSE)</f>
        <v>2200</v>
      </c>
      <c r="O684" s="4">
        <f>VLOOKUP(capturaFlota2019[[#This Row],[Especie]],'DATOS TABLA FLOTA'!$A$1:$C$80,3,FALSE)</f>
        <v>35200</v>
      </c>
      <c r="Q684"/>
    </row>
    <row r="685" spans="1:17" x14ac:dyDescent="0.35">
      <c r="A685" s="5">
        <v>43466</v>
      </c>
      <c r="B685" s="2" t="s">
        <v>3059</v>
      </c>
      <c r="C685" s="2" t="s">
        <v>3068</v>
      </c>
      <c r="D685" s="2" t="s">
        <v>3043</v>
      </c>
      <c r="E6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5" t="str">
        <f>_xlfn.XLOOKUP(capturaFlota2019[[#This Row],[Puerto]],'DATOS TABLA FLOTA'!$H$1:$H$21,'DATOS TABLA FLOTA'!$I$1:$I$21)</f>
        <v>General Pueyrredon</v>
      </c>
      <c r="G685" s="3">
        <f>_xlfn.XLOOKUP(capturaFlota2019[[#This Row],[Departamento]],'DATOS TABLA FLOTA'!$O$2:$O$21,'DATOS TABLA FLOTA'!$P$2:$P$21)</f>
        <v>6357</v>
      </c>
      <c r="H685" s="1">
        <v>-3804915</v>
      </c>
      <c r="I685" s="1">
        <f>_xlfn.XLOOKUP(capturaFlota2019[[#This Row],[Latitud]],'DATOS TABLA FLOTA'!$Q$2:$Q$21,'DATOS TABLA FLOTA'!$R$2:$R$21)</f>
        <v>-57536848</v>
      </c>
      <c r="J685" s="2" t="s">
        <v>3098</v>
      </c>
      <c r="K685" t="str">
        <f>VLOOKUP(capturaFlota2019[[#This Row],[Especie]],'DATOS TABLA FLOTA'!$K$1:$M$113,2,FALSE)</f>
        <v>Peces</v>
      </c>
      <c r="L685" t="str">
        <f>_xlfn.XLOOKUP(capturaFlota2019[[#This Row],[Especie]],'DATOS TABLA FLOTA'!$K$1:$K$113,'DATOS TABLA FLOTA'!$M$1:$M$113)</f>
        <v>otras especies</v>
      </c>
      <c r="M685" s="3">
        <v>279</v>
      </c>
      <c r="N685" s="4">
        <f>VLOOKUP(capturaFlota2019[[#This Row],[Especie]],'DATOS TABLA FLOTA'!$A$1:$B$80,2,FALSE)</f>
        <v>4500</v>
      </c>
      <c r="O685" s="4">
        <f>VLOOKUP(capturaFlota2019[[#This Row],[Especie]],'DATOS TABLA FLOTA'!$A$1:$C$80,3,FALSE)</f>
        <v>72000</v>
      </c>
      <c r="Q685"/>
    </row>
    <row r="686" spans="1:17" x14ac:dyDescent="0.35">
      <c r="A686" s="5">
        <v>43556</v>
      </c>
      <c r="B686" s="2" t="s">
        <v>3041</v>
      </c>
      <c r="C686" s="2" t="s">
        <v>3107</v>
      </c>
      <c r="D686" s="2" t="s">
        <v>3043</v>
      </c>
      <c r="E6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6" t="str">
        <f>_xlfn.XLOOKUP(capturaFlota2019[[#This Row],[Puerto]],'DATOS TABLA FLOTA'!$H$1:$H$21,'DATOS TABLA FLOTA'!$I$1:$I$21)</f>
        <v>Necochea</v>
      </c>
      <c r="G686" s="3">
        <f>_xlfn.XLOOKUP(capturaFlota2019[[#This Row],[Departamento]],'DATOS TABLA FLOTA'!$O$2:$O$21,'DATOS TABLA FLOTA'!$P$2:$P$21)</f>
        <v>6581</v>
      </c>
      <c r="H686" s="1">
        <v>-38576184</v>
      </c>
      <c r="I686" s="1">
        <f>_xlfn.XLOOKUP(capturaFlota2019[[#This Row],[Latitud]],'DATOS TABLA FLOTA'!$Q$2:$Q$21,'DATOS TABLA FLOTA'!$R$2:$R$21)</f>
        <v>-58701949</v>
      </c>
      <c r="J686" s="2" t="s">
        <v>3084</v>
      </c>
      <c r="K686" t="str">
        <f>VLOOKUP(capturaFlota2019[[#This Row],[Especie]],'DATOS TABLA FLOTA'!$K$1:$M$113,2,FALSE)</f>
        <v>Peces</v>
      </c>
      <c r="L686" t="str">
        <f>_xlfn.XLOOKUP(capturaFlota2019[[#This Row],[Especie]],'DATOS TABLA FLOTA'!$K$1:$K$113,'DATOS TABLA FLOTA'!$M$1:$M$113)</f>
        <v>otras especies</v>
      </c>
      <c r="M686" s="3">
        <v>279</v>
      </c>
      <c r="N686" s="4">
        <f>VLOOKUP(capturaFlota2019[[#This Row],[Especie]],'DATOS TABLA FLOTA'!$A$1:$B$80,2,FALSE)</f>
        <v>1890</v>
      </c>
      <c r="O686" s="4">
        <f>VLOOKUP(capturaFlota2019[[#This Row],[Especie]],'DATOS TABLA FLOTA'!$A$1:$C$80,3,FALSE)</f>
        <v>30240</v>
      </c>
      <c r="Q686"/>
    </row>
    <row r="687" spans="1:17" x14ac:dyDescent="0.35">
      <c r="A687" s="5">
        <v>43617</v>
      </c>
      <c r="B687" s="2" t="s">
        <v>3053</v>
      </c>
      <c r="C687" s="2" t="s">
        <v>3150</v>
      </c>
      <c r="D687" s="2" t="s">
        <v>3043</v>
      </c>
      <c r="E6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7" t="str">
        <f>_xlfn.XLOOKUP(capturaFlota2019[[#This Row],[Puerto]],'DATOS TABLA FLOTA'!$H$1:$H$21,'DATOS TABLA FLOTA'!$I$1:$I$21)</f>
        <v>General Lavalle</v>
      </c>
      <c r="G687" s="3">
        <f>_xlfn.XLOOKUP(capturaFlota2019[[#This Row],[Departamento]],'DATOS TABLA FLOTA'!$O$2:$O$21,'DATOS TABLA FLOTA'!$P$2:$P$21)</f>
        <v>6336</v>
      </c>
      <c r="H687" s="1">
        <v>-36398453</v>
      </c>
      <c r="I687" s="1">
        <f>_xlfn.XLOOKUP(capturaFlota2019[[#This Row],[Latitud]],'DATOS TABLA FLOTA'!$Q$2:$Q$21,'DATOS TABLA FLOTA'!$R$2:$R$21)</f>
        <v>-56946467</v>
      </c>
      <c r="J687" s="2" t="s">
        <v>3090</v>
      </c>
      <c r="K687" t="str">
        <f>VLOOKUP(capturaFlota2019[[#This Row],[Especie]],'DATOS TABLA FLOTA'!$K$1:$M$113,2,FALSE)</f>
        <v>Peces</v>
      </c>
      <c r="L687" t="str">
        <f>_xlfn.XLOOKUP(capturaFlota2019[[#This Row],[Especie]],'DATOS TABLA FLOTA'!$K$1:$K$113,'DATOS TABLA FLOTA'!$M$1:$M$113)</f>
        <v>otras especies</v>
      </c>
      <c r="M687" s="3">
        <v>280</v>
      </c>
      <c r="N687" s="4">
        <f>VLOOKUP(capturaFlota2019[[#This Row],[Especie]],'DATOS TABLA FLOTA'!$A$1:$B$80,2,FALSE)</f>
        <v>2200</v>
      </c>
      <c r="O687" s="4">
        <f>VLOOKUP(capturaFlota2019[[#This Row],[Especie]],'DATOS TABLA FLOTA'!$A$1:$C$80,3,FALSE)</f>
        <v>35200</v>
      </c>
      <c r="Q687"/>
    </row>
    <row r="688" spans="1:17" x14ac:dyDescent="0.35">
      <c r="A688" s="5">
        <v>43497</v>
      </c>
      <c r="B688" s="2" t="s">
        <v>3041</v>
      </c>
      <c r="C688" s="2" t="s">
        <v>3143</v>
      </c>
      <c r="D688" s="2" t="s">
        <v>3043</v>
      </c>
      <c r="E6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8" t="str">
        <f>_xlfn.XLOOKUP(capturaFlota2019[[#This Row],[Puerto]],'DATOS TABLA FLOTA'!$H$1:$H$21,'DATOS TABLA FLOTA'!$I$1:$I$21)</f>
        <v>Castelli</v>
      </c>
      <c r="G688" s="3">
        <f>_xlfn.XLOOKUP(capturaFlota2019[[#This Row],[Departamento]],'DATOS TABLA FLOTA'!$O$2:$O$21,'DATOS TABLA FLOTA'!$P$2:$P$21)</f>
        <v>6168</v>
      </c>
      <c r="H688" s="1">
        <v>-35745949</v>
      </c>
      <c r="I688" s="1">
        <f>_xlfn.XLOOKUP(capturaFlota2019[[#This Row],[Latitud]],'DATOS TABLA FLOTA'!$Q$2:$Q$21,'DATOS TABLA FLOTA'!$R$2:$R$21)</f>
        <v>-57380561</v>
      </c>
      <c r="J688" s="2" t="s">
        <v>3113</v>
      </c>
      <c r="K688" t="str">
        <f>VLOOKUP(capturaFlota2019[[#This Row],[Especie]],'DATOS TABLA FLOTA'!$K$1:$M$113,2,FALSE)</f>
        <v>Peces</v>
      </c>
      <c r="L688" t="str">
        <f>_xlfn.XLOOKUP(capturaFlota2019[[#This Row],[Especie]],'DATOS TABLA FLOTA'!$K$1:$K$113,'DATOS TABLA FLOTA'!$M$1:$M$113)</f>
        <v>Variado costero</v>
      </c>
      <c r="M688" s="3">
        <v>283</v>
      </c>
      <c r="N688" s="4">
        <f>VLOOKUP(capturaFlota2019[[#This Row],[Especie]],'DATOS TABLA FLOTA'!$A$1:$B$80,2,FALSE)</f>
        <v>2100</v>
      </c>
      <c r="O688" s="4">
        <f>VLOOKUP(capturaFlota2019[[#This Row],[Especie]],'DATOS TABLA FLOTA'!$A$1:$C$80,3,FALSE)</f>
        <v>33600</v>
      </c>
      <c r="Q688"/>
    </row>
    <row r="689" spans="1:17" x14ac:dyDescent="0.35">
      <c r="A689" s="5">
        <v>43497</v>
      </c>
      <c r="B689" s="2" t="s">
        <v>3053</v>
      </c>
      <c r="C689" s="2" t="s">
        <v>3068</v>
      </c>
      <c r="D689" s="2" t="s">
        <v>3043</v>
      </c>
      <c r="E6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89" t="str">
        <f>_xlfn.XLOOKUP(capturaFlota2019[[#This Row],[Puerto]],'DATOS TABLA FLOTA'!$H$1:$H$21,'DATOS TABLA FLOTA'!$I$1:$I$21)</f>
        <v>General Pueyrredon</v>
      </c>
      <c r="G689" s="3">
        <f>_xlfn.XLOOKUP(capturaFlota2019[[#This Row],[Departamento]],'DATOS TABLA FLOTA'!$O$2:$O$21,'DATOS TABLA FLOTA'!$P$2:$P$21)</f>
        <v>6357</v>
      </c>
      <c r="H689" s="1">
        <v>-3804915</v>
      </c>
      <c r="I689" s="1">
        <f>_xlfn.XLOOKUP(capturaFlota2019[[#This Row],[Latitud]],'DATOS TABLA FLOTA'!$Q$2:$Q$21,'DATOS TABLA FLOTA'!$R$2:$R$21)</f>
        <v>-57536848</v>
      </c>
      <c r="J689" s="2" t="s">
        <v>3098</v>
      </c>
      <c r="K689" t="str">
        <f>VLOOKUP(capturaFlota2019[[#This Row],[Especie]],'DATOS TABLA FLOTA'!$K$1:$M$113,2,FALSE)</f>
        <v>Peces</v>
      </c>
      <c r="L689" t="str">
        <f>_xlfn.XLOOKUP(capturaFlota2019[[#This Row],[Especie]],'DATOS TABLA FLOTA'!$K$1:$K$113,'DATOS TABLA FLOTA'!$M$1:$M$113)</f>
        <v>otras especies</v>
      </c>
      <c r="M689" s="3">
        <v>284</v>
      </c>
      <c r="N689" s="4">
        <f>VLOOKUP(capturaFlota2019[[#This Row],[Especie]],'DATOS TABLA FLOTA'!$A$1:$B$80,2,FALSE)</f>
        <v>4500</v>
      </c>
      <c r="O689" s="4">
        <f>VLOOKUP(capturaFlota2019[[#This Row],[Especie]],'DATOS TABLA FLOTA'!$A$1:$C$80,3,FALSE)</f>
        <v>72000</v>
      </c>
      <c r="Q689"/>
    </row>
    <row r="690" spans="1:17" x14ac:dyDescent="0.35">
      <c r="A690" s="5">
        <v>43466</v>
      </c>
      <c r="B690" s="2" t="s">
        <v>3053</v>
      </c>
      <c r="C690" s="2" t="s">
        <v>3123</v>
      </c>
      <c r="D690" s="2" t="s">
        <v>3124</v>
      </c>
      <c r="E6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90" t="str">
        <f>_xlfn.XLOOKUP(capturaFlota2019[[#This Row],[Puerto]],'DATOS TABLA FLOTA'!$H$1:$H$21,'DATOS TABLA FLOTA'!$I$1:$I$21)</f>
        <v>San Antonio</v>
      </c>
      <c r="G690" s="3">
        <f>_xlfn.XLOOKUP(capturaFlota2019[[#This Row],[Departamento]],'DATOS TABLA FLOTA'!$O$2:$O$21,'DATOS TABLA FLOTA'!$P$2:$P$21)</f>
        <v>62077</v>
      </c>
      <c r="H690" s="1">
        <v>-4079875</v>
      </c>
      <c r="I690" s="1">
        <f>_xlfn.XLOOKUP(capturaFlota2019[[#This Row],[Latitud]],'DATOS TABLA FLOTA'!$Q$2:$Q$21,'DATOS TABLA FLOTA'!$R$2:$R$21)</f>
        <v>-64883536</v>
      </c>
      <c r="J690" s="2" t="s">
        <v>3098</v>
      </c>
      <c r="K690" t="str">
        <f>VLOOKUP(capturaFlota2019[[#This Row],[Especie]],'DATOS TABLA FLOTA'!$K$1:$M$113,2,FALSE)</f>
        <v>Peces</v>
      </c>
      <c r="L690" t="str">
        <f>_xlfn.XLOOKUP(capturaFlota2019[[#This Row],[Especie]],'DATOS TABLA FLOTA'!$K$1:$K$113,'DATOS TABLA FLOTA'!$M$1:$M$113)</f>
        <v>otras especies</v>
      </c>
      <c r="M690" s="3">
        <v>285</v>
      </c>
      <c r="N690" s="4">
        <f>VLOOKUP(capturaFlota2019[[#This Row],[Especie]],'DATOS TABLA FLOTA'!$A$1:$B$80,2,FALSE)</f>
        <v>4500</v>
      </c>
      <c r="O690" s="4">
        <f>VLOOKUP(capturaFlota2019[[#This Row],[Especie]],'DATOS TABLA FLOTA'!$A$1:$C$80,3,FALSE)</f>
        <v>72000</v>
      </c>
      <c r="Q690"/>
    </row>
    <row r="691" spans="1:17" x14ac:dyDescent="0.35">
      <c r="A691" s="5">
        <v>43586</v>
      </c>
      <c r="B691" s="2" t="s">
        <v>3041</v>
      </c>
      <c r="C691" s="2" t="s">
        <v>3068</v>
      </c>
      <c r="D691" s="2" t="s">
        <v>3043</v>
      </c>
      <c r="E6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1" t="str">
        <f>_xlfn.XLOOKUP(capturaFlota2019[[#This Row],[Puerto]],'DATOS TABLA FLOTA'!$H$1:$H$21,'DATOS TABLA FLOTA'!$I$1:$I$21)</f>
        <v>General Pueyrredon</v>
      </c>
      <c r="G691" s="3">
        <f>_xlfn.XLOOKUP(capturaFlota2019[[#This Row],[Departamento]],'DATOS TABLA FLOTA'!$O$2:$O$21,'DATOS TABLA FLOTA'!$P$2:$P$21)</f>
        <v>6357</v>
      </c>
      <c r="H691" s="1">
        <v>-3804915</v>
      </c>
      <c r="I691" s="1">
        <f>_xlfn.XLOOKUP(capturaFlota2019[[#This Row],[Latitud]],'DATOS TABLA FLOTA'!$Q$2:$Q$21,'DATOS TABLA FLOTA'!$R$2:$R$21)</f>
        <v>-57536848</v>
      </c>
      <c r="J691" s="2" t="s">
        <v>3085</v>
      </c>
      <c r="K691" t="str">
        <f>VLOOKUP(capturaFlota2019[[#This Row],[Especie]],'DATOS TABLA FLOTA'!$K$1:$M$113,2,FALSE)</f>
        <v>Peces</v>
      </c>
      <c r="L691" t="str">
        <f>_xlfn.XLOOKUP(capturaFlota2019[[#This Row],[Especie]],'DATOS TABLA FLOTA'!$K$1:$K$113,'DATOS TABLA FLOTA'!$M$1:$M$113)</f>
        <v>otras especies</v>
      </c>
      <c r="M691" s="3">
        <v>287</v>
      </c>
      <c r="N691" s="4">
        <f>VLOOKUP(capturaFlota2019[[#This Row],[Especie]],'DATOS TABLA FLOTA'!$A$1:$B$80,2,FALSE)</f>
        <v>1900</v>
      </c>
      <c r="O691" s="4">
        <f>VLOOKUP(capturaFlota2019[[#This Row],[Especie]],'DATOS TABLA FLOTA'!$A$1:$C$80,3,FALSE)</f>
        <v>30400</v>
      </c>
      <c r="Q691"/>
    </row>
    <row r="692" spans="1:17" x14ac:dyDescent="0.35">
      <c r="A692" s="5">
        <v>43525</v>
      </c>
      <c r="B692" s="2" t="s">
        <v>3059</v>
      </c>
      <c r="C692" s="2" t="s">
        <v>3068</v>
      </c>
      <c r="D692" s="2" t="s">
        <v>3043</v>
      </c>
      <c r="E6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2" t="str">
        <f>_xlfn.XLOOKUP(capturaFlota2019[[#This Row],[Puerto]],'DATOS TABLA FLOTA'!$H$1:$H$21,'DATOS TABLA FLOTA'!$I$1:$I$21)</f>
        <v>General Pueyrredon</v>
      </c>
      <c r="G692" s="3">
        <f>_xlfn.XLOOKUP(capturaFlota2019[[#This Row],[Departamento]],'DATOS TABLA FLOTA'!$O$2:$O$21,'DATOS TABLA FLOTA'!$P$2:$P$21)</f>
        <v>6357</v>
      </c>
      <c r="H692" s="1">
        <v>-3804915</v>
      </c>
      <c r="I692" s="1">
        <f>_xlfn.XLOOKUP(capturaFlota2019[[#This Row],[Latitud]],'DATOS TABLA FLOTA'!$Q$2:$Q$21,'DATOS TABLA FLOTA'!$R$2:$R$21)</f>
        <v>-57536848</v>
      </c>
      <c r="J692" s="2" t="s">
        <v>3114</v>
      </c>
      <c r="K692" t="str">
        <f>VLOOKUP(capturaFlota2019[[#This Row],[Especie]],'DATOS TABLA FLOTA'!$K$1:$M$113,2,FALSE)</f>
        <v>Peces</v>
      </c>
      <c r="L692" t="str">
        <f>_xlfn.XLOOKUP(capturaFlota2019[[#This Row],[Especie]],'DATOS TABLA FLOTA'!$K$1:$K$113,'DATOS TABLA FLOTA'!$M$1:$M$113)</f>
        <v>otras especies</v>
      </c>
      <c r="M692" s="3">
        <v>288</v>
      </c>
      <c r="N692" s="4">
        <f>VLOOKUP(capturaFlota2019[[#This Row],[Especie]],'DATOS TABLA FLOTA'!$A$1:$B$80,2,FALSE)</f>
        <v>1500</v>
      </c>
      <c r="O692" s="4">
        <f>VLOOKUP(capturaFlota2019[[#This Row],[Especie]],'DATOS TABLA FLOTA'!$A$1:$C$80,3,FALSE)</f>
        <v>24000</v>
      </c>
      <c r="Q692"/>
    </row>
    <row r="693" spans="1:17" x14ac:dyDescent="0.35">
      <c r="A693" s="5">
        <v>43617</v>
      </c>
      <c r="B693" s="2" t="s">
        <v>3053</v>
      </c>
      <c r="C693" s="2" t="s">
        <v>3120</v>
      </c>
      <c r="D693" s="2" t="s">
        <v>3062</v>
      </c>
      <c r="E6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693" t="str">
        <f>_xlfn.XLOOKUP(capturaFlota2019[[#This Row],[Puerto]],'DATOS TABLA FLOTA'!$H$1:$H$21,'DATOS TABLA FLOTA'!$I$1:$I$21)</f>
        <v>Rawson</v>
      </c>
      <c r="G693" s="3">
        <f>_xlfn.XLOOKUP(capturaFlota2019[[#This Row],[Departamento]],'DATOS TABLA FLOTA'!$O$2:$O$21,'DATOS TABLA FLOTA'!$P$2:$P$21)</f>
        <v>26077</v>
      </c>
      <c r="H693" s="1">
        <v>-43336741</v>
      </c>
      <c r="I693" s="1">
        <f>_xlfn.XLOOKUP(capturaFlota2019[[#This Row],[Latitud]],'DATOS TABLA FLOTA'!$Q$2:$Q$21,'DATOS TABLA FLOTA'!$R$2:$R$21)</f>
        <v>-65061964</v>
      </c>
      <c r="J693" s="2" t="s">
        <v>3055</v>
      </c>
      <c r="K693" t="str">
        <f>VLOOKUP(capturaFlota2019[[#This Row],[Especie]],'DATOS TABLA FLOTA'!$K$1:$M$113,2,FALSE)</f>
        <v>Peces</v>
      </c>
      <c r="L693" t="str">
        <f>_xlfn.XLOOKUP(capturaFlota2019[[#This Row],[Especie]],'DATOS TABLA FLOTA'!$K$1:$K$113,'DATOS TABLA FLOTA'!$M$1:$M$113)</f>
        <v>Merluza hubbsi S41</v>
      </c>
      <c r="M693" s="3">
        <v>288</v>
      </c>
      <c r="N693" s="4">
        <f>VLOOKUP(capturaFlota2019[[#This Row],[Especie]],'DATOS TABLA FLOTA'!$A$1:$B$80,2,FALSE)</f>
        <v>2300</v>
      </c>
      <c r="O693" s="4">
        <f>VLOOKUP(capturaFlota2019[[#This Row],[Especie]],'DATOS TABLA FLOTA'!$A$1:$C$80,3,FALSE)</f>
        <v>36800</v>
      </c>
      <c r="Q693"/>
    </row>
    <row r="694" spans="1:17" x14ac:dyDescent="0.35">
      <c r="A694" s="5">
        <v>43617</v>
      </c>
      <c r="B694" s="2" t="s">
        <v>3067</v>
      </c>
      <c r="C694" s="2" t="s">
        <v>3132</v>
      </c>
      <c r="D694" s="2" t="s">
        <v>3133</v>
      </c>
      <c r="E6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694" t="str">
        <f>_xlfn.XLOOKUP(capturaFlota2019[[#This Row],[Puerto]],'DATOS TABLA FLOTA'!$H$1:$H$21,'DATOS TABLA FLOTA'!$I$1:$I$21)</f>
        <v>Ushuaia</v>
      </c>
      <c r="G694" s="3">
        <f>_xlfn.XLOOKUP(capturaFlota2019[[#This Row],[Departamento]],'DATOS TABLA FLOTA'!$O$2:$O$21,'DATOS TABLA FLOTA'!$P$2:$P$21)</f>
        <v>94015</v>
      </c>
      <c r="H694" s="1">
        <v>-54808106</v>
      </c>
      <c r="I694" s="1">
        <f>_xlfn.XLOOKUP(capturaFlota2019[[#This Row],[Latitud]],'DATOS TABLA FLOTA'!$Q$2:$Q$21,'DATOS TABLA FLOTA'!$R$2:$R$21)</f>
        <v>-68304301</v>
      </c>
      <c r="J694" s="2" t="s">
        <v>3137</v>
      </c>
      <c r="K694" t="str">
        <f>VLOOKUP(capturaFlota2019[[#This Row],[Especie]],'DATOS TABLA FLOTA'!$K$1:$M$113,2,FALSE)</f>
        <v>Peces</v>
      </c>
      <c r="L694" t="str">
        <f>_xlfn.XLOOKUP(capturaFlota2019[[#This Row],[Especie]],'DATOS TABLA FLOTA'!$K$1:$K$113,'DATOS TABLA FLOTA'!$M$1:$M$113)</f>
        <v>Merluza negra</v>
      </c>
      <c r="M694" s="3">
        <v>288</v>
      </c>
      <c r="N694" s="4">
        <f>VLOOKUP(capturaFlota2019[[#This Row],[Especie]],'DATOS TABLA FLOTA'!$A$1:$B$80,2,FALSE)</f>
        <v>2900</v>
      </c>
      <c r="O694" s="4">
        <f>VLOOKUP(capturaFlota2019[[#This Row],[Especie]],'DATOS TABLA FLOTA'!$A$1:$C$80,3,FALSE)</f>
        <v>46400</v>
      </c>
      <c r="Q694"/>
    </row>
    <row r="695" spans="1:17" x14ac:dyDescent="0.35">
      <c r="A695" s="5">
        <v>43678</v>
      </c>
      <c r="B695" s="2" t="s">
        <v>3053</v>
      </c>
      <c r="C695" s="2" t="s">
        <v>3068</v>
      </c>
      <c r="D695" s="2" t="s">
        <v>3043</v>
      </c>
      <c r="E6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5" t="str">
        <f>_xlfn.XLOOKUP(capturaFlota2019[[#This Row],[Puerto]],'DATOS TABLA FLOTA'!$H$1:$H$21,'DATOS TABLA FLOTA'!$I$1:$I$21)</f>
        <v>General Pueyrredon</v>
      </c>
      <c r="G695" s="3">
        <f>_xlfn.XLOOKUP(capturaFlota2019[[#This Row],[Departamento]],'DATOS TABLA FLOTA'!$O$2:$O$21,'DATOS TABLA FLOTA'!$P$2:$P$21)</f>
        <v>6357</v>
      </c>
      <c r="H695" s="1">
        <v>-3804915</v>
      </c>
      <c r="I695" s="1">
        <f>_xlfn.XLOOKUP(capturaFlota2019[[#This Row],[Latitud]],'DATOS TABLA FLOTA'!$Q$2:$Q$21,'DATOS TABLA FLOTA'!$R$2:$R$21)</f>
        <v>-57536848</v>
      </c>
      <c r="J695" s="2" t="s">
        <v>3090</v>
      </c>
      <c r="K695" t="str">
        <f>VLOOKUP(capturaFlota2019[[#This Row],[Especie]],'DATOS TABLA FLOTA'!$K$1:$M$113,2,FALSE)</f>
        <v>Peces</v>
      </c>
      <c r="L695" t="str">
        <f>_xlfn.XLOOKUP(capturaFlota2019[[#This Row],[Especie]],'DATOS TABLA FLOTA'!$K$1:$K$113,'DATOS TABLA FLOTA'!$M$1:$M$113)</f>
        <v>otras especies</v>
      </c>
      <c r="M695" s="3">
        <v>288</v>
      </c>
      <c r="N695" s="4">
        <f>VLOOKUP(capturaFlota2019[[#This Row],[Especie]],'DATOS TABLA FLOTA'!$A$1:$B$80,2,FALSE)</f>
        <v>2200</v>
      </c>
      <c r="O695" s="4">
        <f>VLOOKUP(capturaFlota2019[[#This Row],[Especie]],'DATOS TABLA FLOTA'!$A$1:$C$80,3,FALSE)</f>
        <v>35200</v>
      </c>
      <c r="Q695"/>
    </row>
    <row r="696" spans="1:17" x14ac:dyDescent="0.35">
      <c r="A696" s="5">
        <v>43709</v>
      </c>
      <c r="B696" s="2" t="s">
        <v>3059</v>
      </c>
      <c r="C696" s="2" t="s">
        <v>3123</v>
      </c>
      <c r="D696" s="2" t="s">
        <v>3124</v>
      </c>
      <c r="E6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696" t="str">
        <f>_xlfn.XLOOKUP(capturaFlota2019[[#This Row],[Puerto]],'DATOS TABLA FLOTA'!$H$1:$H$21,'DATOS TABLA FLOTA'!$I$1:$I$21)</f>
        <v>San Antonio</v>
      </c>
      <c r="G696" s="3">
        <f>_xlfn.XLOOKUP(capturaFlota2019[[#This Row],[Departamento]],'DATOS TABLA FLOTA'!$O$2:$O$21,'DATOS TABLA FLOTA'!$P$2:$P$21)</f>
        <v>62077</v>
      </c>
      <c r="H696" s="1">
        <v>-4079875</v>
      </c>
      <c r="I696" s="1">
        <f>_xlfn.XLOOKUP(capturaFlota2019[[#This Row],[Latitud]],'DATOS TABLA FLOTA'!$Q$2:$Q$21,'DATOS TABLA FLOTA'!$R$2:$R$21)</f>
        <v>-64883536</v>
      </c>
      <c r="J696" s="2" t="s">
        <v>3109</v>
      </c>
      <c r="K696" t="str">
        <f>VLOOKUP(capturaFlota2019[[#This Row],[Especie]],'DATOS TABLA FLOTA'!$K$1:$M$113,2,FALSE)</f>
        <v>Peces</v>
      </c>
      <c r="L696" t="str">
        <f>_xlfn.XLOOKUP(capturaFlota2019[[#This Row],[Especie]],'DATOS TABLA FLOTA'!$K$1:$K$113,'DATOS TABLA FLOTA'!$M$1:$M$113)</f>
        <v>Rayas (sin V. Cost)</v>
      </c>
      <c r="M696" s="3">
        <v>288</v>
      </c>
      <c r="N696" s="4">
        <f>VLOOKUP(capturaFlota2019[[#This Row],[Especie]],'DATOS TABLA FLOTA'!$A$1:$B$80,2,FALSE)</f>
        <v>3000</v>
      </c>
      <c r="O696" s="4">
        <f>VLOOKUP(capturaFlota2019[[#This Row],[Especie]],'DATOS TABLA FLOTA'!$A$1:$C$80,3,FALSE)</f>
        <v>48000</v>
      </c>
      <c r="Q696"/>
    </row>
    <row r="697" spans="1:17" x14ac:dyDescent="0.35">
      <c r="A697" s="5">
        <v>43739</v>
      </c>
      <c r="B697" s="2" t="s">
        <v>3053</v>
      </c>
      <c r="C697" s="2" t="s">
        <v>3068</v>
      </c>
      <c r="D697" s="2" t="s">
        <v>3043</v>
      </c>
      <c r="E6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7" t="str">
        <f>_xlfn.XLOOKUP(capturaFlota2019[[#This Row],[Puerto]],'DATOS TABLA FLOTA'!$H$1:$H$21,'DATOS TABLA FLOTA'!$I$1:$I$21)</f>
        <v>General Pueyrredon</v>
      </c>
      <c r="G697" s="3">
        <f>_xlfn.XLOOKUP(capturaFlota2019[[#This Row],[Departamento]],'DATOS TABLA FLOTA'!$O$2:$O$21,'DATOS TABLA FLOTA'!$P$2:$P$21)</f>
        <v>6357</v>
      </c>
      <c r="H697" s="1">
        <v>-3804915</v>
      </c>
      <c r="I697" s="1">
        <f>_xlfn.XLOOKUP(capturaFlota2019[[#This Row],[Latitud]],'DATOS TABLA FLOTA'!$Q$2:$Q$21,'DATOS TABLA FLOTA'!$R$2:$R$21)</f>
        <v>-57536848</v>
      </c>
      <c r="J697" s="2" t="s">
        <v>3084</v>
      </c>
      <c r="K697" t="str">
        <f>VLOOKUP(capturaFlota2019[[#This Row],[Especie]],'DATOS TABLA FLOTA'!$K$1:$M$113,2,FALSE)</f>
        <v>Peces</v>
      </c>
      <c r="L697" t="str">
        <f>_xlfn.XLOOKUP(capturaFlota2019[[#This Row],[Especie]],'DATOS TABLA FLOTA'!$K$1:$K$113,'DATOS TABLA FLOTA'!$M$1:$M$113)</f>
        <v>otras especies</v>
      </c>
      <c r="M697" s="3">
        <v>288</v>
      </c>
      <c r="N697" s="4">
        <f>VLOOKUP(capturaFlota2019[[#This Row],[Especie]],'DATOS TABLA FLOTA'!$A$1:$B$80,2,FALSE)</f>
        <v>1890</v>
      </c>
      <c r="O697" s="4">
        <f>VLOOKUP(capturaFlota2019[[#This Row],[Especie]],'DATOS TABLA FLOTA'!$A$1:$C$80,3,FALSE)</f>
        <v>30240</v>
      </c>
      <c r="Q697"/>
    </row>
    <row r="698" spans="1:17" x14ac:dyDescent="0.35">
      <c r="A698" s="5">
        <v>43739</v>
      </c>
      <c r="B698" s="2" t="s">
        <v>3041</v>
      </c>
      <c r="C698" s="2" t="s">
        <v>3128</v>
      </c>
      <c r="D698" s="2" t="s">
        <v>3043</v>
      </c>
      <c r="E6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8" t="str">
        <f>_xlfn.XLOOKUP(capturaFlota2019[[#This Row],[Puerto]],'DATOS TABLA FLOTA'!$H$1:$H$21,'DATOS TABLA FLOTA'!$I$1:$I$21)</f>
        <v>La Costa</v>
      </c>
      <c r="G698" s="3">
        <f>_xlfn.XLOOKUP(capturaFlota2019[[#This Row],[Departamento]],'DATOS TABLA FLOTA'!$O$2:$O$21,'DATOS TABLA FLOTA'!$P$2:$P$21)</f>
        <v>6420</v>
      </c>
      <c r="H698" s="1">
        <v>-36342328</v>
      </c>
      <c r="I698" s="1">
        <f>_xlfn.XLOOKUP(capturaFlota2019[[#This Row],[Latitud]],'DATOS TABLA FLOTA'!$Q$2:$Q$21,'DATOS TABLA FLOTA'!$R$2:$R$21)</f>
        <v>-56746143</v>
      </c>
      <c r="J698" s="2" t="s">
        <v>3161</v>
      </c>
      <c r="K698" t="str">
        <f>VLOOKUP(capturaFlota2019[[#This Row],[Especie]],'DATOS TABLA FLOTA'!$K$1:$M$113,2,FALSE)</f>
        <v>Peces</v>
      </c>
      <c r="L698" t="str">
        <f>_xlfn.XLOOKUP(capturaFlota2019[[#This Row],[Especie]],'DATOS TABLA FLOTA'!$K$1:$K$113,'DATOS TABLA FLOTA'!$M$1:$M$113)</f>
        <v>Variado costero</v>
      </c>
      <c r="M698" s="3">
        <v>288</v>
      </c>
      <c r="N698" s="4">
        <f>VLOOKUP(capturaFlota2019[[#This Row],[Especie]],'DATOS TABLA FLOTA'!$A$1:$B$80,2,FALSE)</f>
        <v>2000</v>
      </c>
      <c r="O698" s="4">
        <f>VLOOKUP(capturaFlota2019[[#This Row],[Especie]],'DATOS TABLA FLOTA'!$A$1:$C$80,3,FALSE)</f>
        <v>32000</v>
      </c>
      <c r="Q698"/>
    </row>
    <row r="699" spans="1:17" x14ac:dyDescent="0.35">
      <c r="A699" s="5">
        <v>43709</v>
      </c>
      <c r="B699" s="2" t="s">
        <v>3053</v>
      </c>
      <c r="C699" s="2" t="s">
        <v>3121</v>
      </c>
      <c r="D699" s="2" t="s">
        <v>3043</v>
      </c>
      <c r="E6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699" t="str">
        <f>_xlfn.XLOOKUP(capturaFlota2019[[#This Row],[Puerto]],'DATOS TABLA FLOTA'!$H$1:$H$21,'DATOS TABLA FLOTA'!$I$1:$I$21)</f>
        <v>Coronel de Marina Leonardo Rosales</v>
      </c>
      <c r="G699" s="3">
        <f>_xlfn.XLOOKUP(capturaFlota2019[[#This Row],[Departamento]],'DATOS TABLA FLOTA'!$O$2:$O$21,'DATOS TABLA FLOTA'!$P$2:$P$21)</f>
        <v>6182</v>
      </c>
      <c r="H699" s="1">
        <v>-3889977</v>
      </c>
      <c r="I699" s="1">
        <f>_xlfn.XLOOKUP(capturaFlota2019[[#This Row],[Latitud]],'DATOS TABLA FLOTA'!$Q$2:$Q$21,'DATOS TABLA FLOTA'!$R$2:$R$21)</f>
        <v>-62079012</v>
      </c>
      <c r="J699" s="2" t="s">
        <v>3045</v>
      </c>
      <c r="K699" t="str">
        <f>VLOOKUP(capturaFlota2019[[#This Row],[Especie]],'DATOS TABLA FLOTA'!$K$1:$M$113,2,FALSE)</f>
        <v>Crustáceos</v>
      </c>
      <c r="L699" t="str">
        <f>_xlfn.XLOOKUP(capturaFlota2019[[#This Row],[Especie]],'DATOS TABLA FLOTA'!$K$1:$K$113,'DATOS TABLA FLOTA'!$M$1:$M$113)</f>
        <v>otras especies</v>
      </c>
      <c r="M699" s="3">
        <v>290</v>
      </c>
      <c r="N699" s="4">
        <f>VLOOKUP(capturaFlota2019[[#This Row],[Especie]],'DATOS TABLA FLOTA'!$A$1:$B$80,2,FALSE)</f>
        <v>3000</v>
      </c>
      <c r="O699" s="4">
        <f>VLOOKUP(capturaFlota2019[[#This Row],[Especie]],'DATOS TABLA FLOTA'!$A$1:$C$80,3,FALSE)</f>
        <v>48000</v>
      </c>
      <c r="Q699"/>
    </row>
    <row r="700" spans="1:17" x14ac:dyDescent="0.35">
      <c r="A700" s="5">
        <v>43556</v>
      </c>
      <c r="B700" s="2" t="s">
        <v>3041</v>
      </c>
      <c r="C700" s="2" t="s">
        <v>3107</v>
      </c>
      <c r="D700" s="2" t="s">
        <v>3043</v>
      </c>
      <c r="E7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0" t="str">
        <f>_xlfn.XLOOKUP(capturaFlota2019[[#This Row],[Puerto]],'DATOS TABLA FLOTA'!$H$1:$H$21,'DATOS TABLA FLOTA'!$I$1:$I$21)</f>
        <v>Necochea</v>
      </c>
      <c r="G700" s="3">
        <f>_xlfn.XLOOKUP(capturaFlota2019[[#This Row],[Departamento]],'DATOS TABLA FLOTA'!$O$2:$O$21,'DATOS TABLA FLOTA'!$P$2:$P$21)</f>
        <v>6581</v>
      </c>
      <c r="H700" s="1">
        <v>-38576184</v>
      </c>
      <c r="I700" s="1">
        <f>_xlfn.XLOOKUP(capturaFlota2019[[#This Row],[Latitud]],'DATOS TABLA FLOTA'!$Q$2:$Q$21,'DATOS TABLA FLOTA'!$R$2:$R$21)</f>
        <v>-58701949</v>
      </c>
      <c r="J700" s="2" t="s">
        <v>3156</v>
      </c>
      <c r="K700" t="str">
        <f>VLOOKUP(capturaFlota2019[[#This Row],[Especie]],'DATOS TABLA FLOTA'!$K$1:$M$113,2,FALSE)</f>
        <v>Moluscos</v>
      </c>
      <c r="L700" t="str">
        <f>_xlfn.XLOOKUP(capturaFlota2019[[#This Row],[Especie]],'DATOS TABLA FLOTA'!$K$1:$K$113,'DATOS TABLA FLOTA'!$M$1:$M$113)</f>
        <v>otras especies</v>
      </c>
      <c r="M700" s="3">
        <v>291</v>
      </c>
      <c r="N700" s="4">
        <f>VLOOKUP(capturaFlota2019[[#This Row],[Especie]],'DATOS TABLA FLOTA'!$A$1:$B$80,2,FALSE)</f>
        <v>4200</v>
      </c>
      <c r="O700" s="4">
        <f>VLOOKUP(capturaFlota2019[[#This Row],[Especie]],'DATOS TABLA FLOTA'!$A$1:$C$80,3,FALSE)</f>
        <v>67200</v>
      </c>
      <c r="Q700"/>
    </row>
    <row r="701" spans="1:17" x14ac:dyDescent="0.35">
      <c r="A701" s="5">
        <v>43497</v>
      </c>
      <c r="B701" s="2" t="s">
        <v>3053</v>
      </c>
      <c r="C701" s="2" t="s">
        <v>3068</v>
      </c>
      <c r="D701" s="2" t="s">
        <v>3043</v>
      </c>
      <c r="E7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1" t="str">
        <f>_xlfn.XLOOKUP(capturaFlota2019[[#This Row],[Puerto]],'DATOS TABLA FLOTA'!$H$1:$H$21,'DATOS TABLA FLOTA'!$I$1:$I$21)</f>
        <v>General Pueyrredon</v>
      </c>
      <c r="G701" s="3">
        <f>_xlfn.XLOOKUP(capturaFlota2019[[#This Row],[Departamento]],'DATOS TABLA FLOTA'!$O$2:$O$21,'DATOS TABLA FLOTA'!$P$2:$P$21)</f>
        <v>6357</v>
      </c>
      <c r="H701" s="1">
        <v>-3804915</v>
      </c>
      <c r="I701" s="1">
        <f>_xlfn.XLOOKUP(capturaFlota2019[[#This Row],[Latitud]],'DATOS TABLA FLOTA'!$Q$2:$Q$21,'DATOS TABLA FLOTA'!$R$2:$R$21)</f>
        <v>-57536848</v>
      </c>
      <c r="J701" s="2" t="s">
        <v>3082</v>
      </c>
      <c r="K701" t="str">
        <f>VLOOKUP(capturaFlota2019[[#This Row],[Especie]],'DATOS TABLA FLOTA'!$K$1:$M$113,2,FALSE)</f>
        <v>Peces</v>
      </c>
      <c r="L701" t="str">
        <f>_xlfn.XLOOKUP(capturaFlota2019[[#This Row],[Especie]],'DATOS TABLA FLOTA'!$K$1:$K$113,'DATOS TABLA FLOTA'!$M$1:$M$113)</f>
        <v>otras especies</v>
      </c>
      <c r="M701" s="3">
        <v>294</v>
      </c>
      <c r="N701" s="4">
        <f>VLOOKUP(capturaFlota2019[[#This Row],[Especie]],'DATOS TABLA FLOTA'!$A$1:$B$80,2,FALSE)</f>
        <v>2100</v>
      </c>
      <c r="O701" s="4">
        <f>VLOOKUP(capturaFlota2019[[#This Row],[Especie]],'DATOS TABLA FLOTA'!$A$1:$C$80,3,FALSE)</f>
        <v>33600</v>
      </c>
      <c r="Q701"/>
    </row>
    <row r="702" spans="1:17" x14ac:dyDescent="0.35">
      <c r="A702" s="5">
        <v>43525</v>
      </c>
      <c r="B702" s="2" t="s">
        <v>3067</v>
      </c>
      <c r="C702" s="2" t="s">
        <v>3117</v>
      </c>
      <c r="D702" s="2" t="s">
        <v>3062</v>
      </c>
      <c r="E7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02" t="str">
        <f>_xlfn.XLOOKUP(capturaFlota2019[[#This Row],[Puerto]],'DATOS TABLA FLOTA'!$H$1:$H$21,'DATOS TABLA FLOTA'!$I$1:$I$21)</f>
        <v>Biedma</v>
      </c>
      <c r="G702" s="3">
        <f>_xlfn.XLOOKUP(capturaFlota2019[[#This Row],[Departamento]],'DATOS TABLA FLOTA'!$O$2:$O$21,'DATOS TABLA FLOTA'!$P$2:$P$21)</f>
        <v>26007</v>
      </c>
      <c r="H702" s="1">
        <v>-42723398</v>
      </c>
      <c r="I702" s="1">
        <f>_xlfn.XLOOKUP(capturaFlota2019[[#This Row],[Latitud]],'DATOS TABLA FLOTA'!$Q$2:$Q$21,'DATOS TABLA FLOTA'!$R$2:$R$21)</f>
        <v>-6503362</v>
      </c>
      <c r="J702" s="2" t="s">
        <v>3057</v>
      </c>
      <c r="K702" t="str">
        <f>VLOOKUP(capturaFlota2019[[#This Row],[Especie]],'DATOS TABLA FLOTA'!$K$1:$M$113,2,FALSE)</f>
        <v>Peces</v>
      </c>
      <c r="L702" t="str">
        <f>_xlfn.XLOOKUP(capturaFlota2019[[#This Row],[Especie]],'DATOS TABLA FLOTA'!$K$1:$K$113,'DATOS TABLA FLOTA'!$M$1:$M$113)</f>
        <v>Rayas (sin V. Cost)</v>
      </c>
      <c r="M702" s="3">
        <v>295</v>
      </c>
      <c r="N702" s="4">
        <f>VLOOKUP(capturaFlota2019[[#This Row],[Especie]],'DATOS TABLA FLOTA'!$A$1:$B$80,2,FALSE)</f>
        <v>3900</v>
      </c>
      <c r="O702" s="4">
        <f>VLOOKUP(capturaFlota2019[[#This Row],[Especie]],'DATOS TABLA FLOTA'!$A$1:$C$80,3,FALSE)</f>
        <v>62400</v>
      </c>
      <c r="Q702"/>
    </row>
    <row r="703" spans="1:17" x14ac:dyDescent="0.35">
      <c r="A703" s="5">
        <v>43586</v>
      </c>
      <c r="B703" s="2" t="s">
        <v>3053</v>
      </c>
      <c r="C703" s="2" t="s">
        <v>3127</v>
      </c>
      <c r="D703" s="2" t="s">
        <v>3124</v>
      </c>
      <c r="E7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03" t="str">
        <f>_xlfn.XLOOKUP(capturaFlota2019[[#This Row],[Puerto]],'DATOS TABLA FLOTA'!$H$1:$H$21,'DATOS TABLA FLOTA'!$I$1:$I$21)</f>
        <v>San Antonio</v>
      </c>
      <c r="G703" s="3">
        <f>_xlfn.XLOOKUP(capturaFlota2019[[#This Row],[Departamento]],'DATOS TABLA FLOTA'!$O$2:$O$21,'DATOS TABLA FLOTA'!$P$2:$P$21)</f>
        <v>62077</v>
      </c>
      <c r="H703" s="1">
        <v>-40725698</v>
      </c>
      <c r="I703" s="1">
        <f>_xlfn.XLOOKUP(capturaFlota2019[[#This Row],[Latitud]],'DATOS TABLA FLOTA'!$Q$2:$Q$21,'DATOS TABLA FLOTA'!$R$2:$R$21)</f>
        <v>-64934194</v>
      </c>
      <c r="J703" s="2" t="s">
        <v>3084</v>
      </c>
      <c r="K703" t="str">
        <f>VLOOKUP(capturaFlota2019[[#This Row],[Especie]],'DATOS TABLA FLOTA'!$K$1:$M$113,2,FALSE)</f>
        <v>Peces</v>
      </c>
      <c r="L703" t="str">
        <f>_xlfn.XLOOKUP(capturaFlota2019[[#This Row],[Especie]],'DATOS TABLA FLOTA'!$K$1:$K$113,'DATOS TABLA FLOTA'!$M$1:$M$113)</f>
        <v>otras especies</v>
      </c>
      <c r="M703" s="3">
        <v>295</v>
      </c>
      <c r="N703" s="4">
        <f>VLOOKUP(capturaFlota2019[[#This Row],[Especie]],'DATOS TABLA FLOTA'!$A$1:$B$80,2,FALSE)</f>
        <v>1890</v>
      </c>
      <c r="O703" s="4">
        <f>VLOOKUP(capturaFlota2019[[#This Row],[Especie]],'DATOS TABLA FLOTA'!$A$1:$C$80,3,FALSE)</f>
        <v>30240</v>
      </c>
      <c r="Q703"/>
    </row>
    <row r="704" spans="1:17" x14ac:dyDescent="0.35">
      <c r="A704" s="5">
        <v>43466</v>
      </c>
      <c r="B704" s="2" t="s">
        <v>3053</v>
      </c>
      <c r="C704" s="2" t="s">
        <v>3068</v>
      </c>
      <c r="D704" s="2" t="s">
        <v>3043</v>
      </c>
      <c r="E7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4" t="str">
        <f>_xlfn.XLOOKUP(capturaFlota2019[[#This Row],[Puerto]],'DATOS TABLA FLOTA'!$H$1:$H$21,'DATOS TABLA FLOTA'!$I$1:$I$21)</f>
        <v>General Pueyrredon</v>
      </c>
      <c r="G704" s="3">
        <f>_xlfn.XLOOKUP(capturaFlota2019[[#This Row],[Departamento]],'DATOS TABLA FLOTA'!$O$2:$O$21,'DATOS TABLA FLOTA'!$P$2:$P$21)</f>
        <v>6357</v>
      </c>
      <c r="H704" s="1">
        <v>-3804915</v>
      </c>
      <c r="I704" s="1">
        <f>_xlfn.XLOOKUP(capturaFlota2019[[#This Row],[Latitud]],'DATOS TABLA FLOTA'!$Q$2:$Q$21,'DATOS TABLA FLOTA'!$R$2:$R$21)</f>
        <v>-57536848</v>
      </c>
      <c r="J704" s="2" t="s">
        <v>3081</v>
      </c>
      <c r="K704" t="str">
        <f>VLOOKUP(capturaFlota2019[[#This Row],[Especie]],'DATOS TABLA FLOTA'!$K$1:$M$113,2,FALSE)</f>
        <v>Peces</v>
      </c>
      <c r="L704" t="str">
        <f>_xlfn.XLOOKUP(capturaFlota2019[[#This Row],[Especie]],'DATOS TABLA FLOTA'!$K$1:$K$113,'DATOS TABLA FLOTA'!$M$1:$M$113)</f>
        <v>Variado costero</v>
      </c>
      <c r="M704" s="3">
        <v>297</v>
      </c>
      <c r="N704" s="4">
        <f>VLOOKUP(capturaFlota2019[[#This Row],[Especie]],'DATOS TABLA FLOTA'!$A$1:$B$80,2,FALSE)</f>
        <v>2900</v>
      </c>
      <c r="O704" s="4">
        <f>VLOOKUP(capturaFlota2019[[#This Row],[Especie]],'DATOS TABLA FLOTA'!$A$1:$C$80,3,FALSE)</f>
        <v>46400</v>
      </c>
      <c r="Q704"/>
    </row>
    <row r="705" spans="1:17" x14ac:dyDescent="0.35">
      <c r="A705" s="5">
        <v>43525</v>
      </c>
      <c r="B705" s="2" t="s">
        <v>3059</v>
      </c>
      <c r="C705" s="2" t="s">
        <v>3068</v>
      </c>
      <c r="D705" s="2" t="s">
        <v>3043</v>
      </c>
      <c r="E7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5" t="str">
        <f>_xlfn.XLOOKUP(capturaFlota2019[[#This Row],[Puerto]],'DATOS TABLA FLOTA'!$H$1:$H$21,'DATOS TABLA FLOTA'!$I$1:$I$21)</f>
        <v>General Pueyrredon</v>
      </c>
      <c r="G705" s="3">
        <f>_xlfn.XLOOKUP(capturaFlota2019[[#This Row],[Departamento]],'DATOS TABLA FLOTA'!$O$2:$O$21,'DATOS TABLA FLOTA'!$P$2:$P$21)</f>
        <v>6357</v>
      </c>
      <c r="H705" s="1">
        <v>-3804915</v>
      </c>
      <c r="I705" s="1">
        <f>_xlfn.XLOOKUP(capturaFlota2019[[#This Row],[Latitud]],'DATOS TABLA FLOTA'!$Q$2:$Q$21,'DATOS TABLA FLOTA'!$R$2:$R$21)</f>
        <v>-57536848</v>
      </c>
      <c r="J705" s="2" t="s">
        <v>3093</v>
      </c>
      <c r="K705" t="str">
        <f>VLOOKUP(capturaFlota2019[[#This Row],[Especie]],'DATOS TABLA FLOTA'!$K$1:$M$113,2,FALSE)</f>
        <v>Peces</v>
      </c>
      <c r="L705" t="str">
        <f>_xlfn.XLOOKUP(capturaFlota2019[[#This Row],[Especie]],'DATOS TABLA FLOTA'!$K$1:$K$113,'DATOS TABLA FLOTA'!$M$1:$M$113)</f>
        <v>Variado costero</v>
      </c>
      <c r="M705" s="3">
        <v>297</v>
      </c>
      <c r="N705" s="4">
        <f>VLOOKUP(capturaFlota2019[[#This Row],[Especie]],'DATOS TABLA FLOTA'!$A$1:$B$80,2,FALSE)</f>
        <v>2100</v>
      </c>
      <c r="O705" s="4">
        <f>VLOOKUP(capturaFlota2019[[#This Row],[Especie]],'DATOS TABLA FLOTA'!$A$1:$C$80,3,FALSE)</f>
        <v>33600</v>
      </c>
      <c r="Q705"/>
    </row>
    <row r="706" spans="1:17" x14ac:dyDescent="0.35">
      <c r="A706" s="5">
        <v>43556</v>
      </c>
      <c r="B706" s="2" t="s">
        <v>3041</v>
      </c>
      <c r="C706" s="2" t="s">
        <v>3068</v>
      </c>
      <c r="D706" s="2" t="s">
        <v>3043</v>
      </c>
      <c r="E7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6" t="str">
        <f>_xlfn.XLOOKUP(capturaFlota2019[[#This Row],[Puerto]],'DATOS TABLA FLOTA'!$H$1:$H$21,'DATOS TABLA FLOTA'!$I$1:$I$21)</f>
        <v>General Pueyrredon</v>
      </c>
      <c r="G706" s="3">
        <f>_xlfn.XLOOKUP(capturaFlota2019[[#This Row],[Departamento]],'DATOS TABLA FLOTA'!$O$2:$O$21,'DATOS TABLA FLOTA'!$P$2:$P$21)</f>
        <v>6357</v>
      </c>
      <c r="H706" s="1">
        <v>-3804915</v>
      </c>
      <c r="I706" s="1">
        <f>_xlfn.XLOOKUP(capturaFlota2019[[#This Row],[Latitud]],'DATOS TABLA FLOTA'!$Q$2:$Q$21,'DATOS TABLA FLOTA'!$R$2:$R$21)</f>
        <v>-57536848</v>
      </c>
      <c r="J706" s="2" t="s">
        <v>3099</v>
      </c>
      <c r="K706" t="str">
        <f>VLOOKUP(capturaFlota2019[[#This Row],[Especie]],'DATOS TABLA FLOTA'!$K$1:$M$113,2,FALSE)</f>
        <v>Peces</v>
      </c>
      <c r="L706" t="str">
        <f>_xlfn.XLOOKUP(capturaFlota2019[[#This Row],[Especie]],'DATOS TABLA FLOTA'!$K$1:$K$113,'DATOS TABLA FLOTA'!$M$1:$M$113)</f>
        <v>otras especies</v>
      </c>
      <c r="M706" s="3">
        <v>297</v>
      </c>
      <c r="N706" s="4">
        <f>VLOOKUP(capturaFlota2019[[#This Row],[Especie]],'DATOS TABLA FLOTA'!$A$1:$B$80,2,FALSE)</f>
        <v>2100</v>
      </c>
      <c r="O706" s="4">
        <f>VLOOKUP(capturaFlota2019[[#This Row],[Especie]],'DATOS TABLA FLOTA'!$A$1:$C$80,3,FALSE)</f>
        <v>33600</v>
      </c>
      <c r="Q706"/>
    </row>
    <row r="707" spans="1:17" x14ac:dyDescent="0.35">
      <c r="A707" s="5">
        <v>43497</v>
      </c>
      <c r="B707" s="2" t="s">
        <v>3116</v>
      </c>
      <c r="C707" s="2" t="s">
        <v>3068</v>
      </c>
      <c r="D707" s="2" t="s">
        <v>3043</v>
      </c>
      <c r="E7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7" t="str">
        <f>_xlfn.XLOOKUP(capturaFlota2019[[#This Row],[Puerto]],'DATOS TABLA FLOTA'!$H$1:$H$21,'DATOS TABLA FLOTA'!$I$1:$I$21)</f>
        <v>General Pueyrredon</v>
      </c>
      <c r="G707" s="3">
        <f>_xlfn.XLOOKUP(capturaFlota2019[[#This Row],[Departamento]],'DATOS TABLA FLOTA'!$O$2:$O$21,'DATOS TABLA FLOTA'!$P$2:$P$21)</f>
        <v>6357</v>
      </c>
      <c r="H707" s="1">
        <v>-3804915</v>
      </c>
      <c r="I707" s="1">
        <f>_xlfn.XLOOKUP(capturaFlota2019[[#This Row],[Latitud]],'DATOS TABLA FLOTA'!$Q$2:$Q$21,'DATOS TABLA FLOTA'!$R$2:$R$21)</f>
        <v>-57536848</v>
      </c>
      <c r="J707" s="2" t="s">
        <v>3064</v>
      </c>
      <c r="K707" t="str">
        <f>VLOOKUP(capturaFlota2019[[#This Row],[Especie]],'DATOS TABLA FLOTA'!$K$1:$M$113,2,FALSE)</f>
        <v>Crustáceos</v>
      </c>
      <c r="L707" t="str">
        <f>_xlfn.XLOOKUP(capturaFlota2019[[#This Row],[Especie]],'DATOS TABLA FLOTA'!$K$1:$K$113,'DATOS TABLA FLOTA'!$M$1:$M$113)</f>
        <v>Centolla</v>
      </c>
      <c r="M707" s="3">
        <v>300</v>
      </c>
      <c r="N707" s="4">
        <f>VLOOKUP(capturaFlota2019[[#This Row],[Especie]],'DATOS TABLA FLOTA'!$A$1:$B$80,2,FALSE)</f>
        <v>2890</v>
      </c>
      <c r="O707" s="4">
        <f>VLOOKUP(capturaFlota2019[[#This Row],[Especie]],'DATOS TABLA FLOTA'!$A$1:$C$80,3,FALSE)</f>
        <v>46240</v>
      </c>
      <c r="Q707"/>
    </row>
    <row r="708" spans="1:17" x14ac:dyDescent="0.35">
      <c r="A708" s="5">
        <v>43525</v>
      </c>
      <c r="B708" s="2" t="s">
        <v>3059</v>
      </c>
      <c r="C708" s="2" t="s">
        <v>3068</v>
      </c>
      <c r="D708" s="2" t="s">
        <v>3043</v>
      </c>
      <c r="E7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08" t="str">
        <f>_xlfn.XLOOKUP(capturaFlota2019[[#This Row],[Puerto]],'DATOS TABLA FLOTA'!$H$1:$H$21,'DATOS TABLA FLOTA'!$I$1:$I$21)</f>
        <v>General Pueyrredon</v>
      </c>
      <c r="G708" s="3">
        <f>_xlfn.XLOOKUP(capturaFlota2019[[#This Row],[Departamento]],'DATOS TABLA FLOTA'!$O$2:$O$21,'DATOS TABLA FLOTA'!$P$2:$P$21)</f>
        <v>6357</v>
      </c>
      <c r="H708" s="1">
        <v>-3804915</v>
      </c>
      <c r="I708" s="1">
        <f>_xlfn.XLOOKUP(capturaFlota2019[[#This Row],[Latitud]],'DATOS TABLA FLOTA'!$Q$2:$Q$21,'DATOS TABLA FLOTA'!$R$2:$R$21)</f>
        <v>-57536848</v>
      </c>
      <c r="J708" s="2" t="s">
        <v>3055</v>
      </c>
      <c r="K708" t="str">
        <f>VLOOKUP(capturaFlota2019[[#This Row],[Especie]],'DATOS TABLA FLOTA'!$K$1:$M$113,2,FALSE)</f>
        <v>Peces</v>
      </c>
      <c r="L708" t="str">
        <f>_xlfn.XLOOKUP(capturaFlota2019[[#This Row],[Especie]],'DATOS TABLA FLOTA'!$K$1:$K$113,'DATOS TABLA FLOTA'!$M$1:$M$113)</f>
        <v>Merluza hubbsi S41</v>
      </c>
      <c r="M708" s="3">
        <v>300</v>
      </c>
      <c r="N708" s="4">
        <f>VLOOKUP(capturaFlota2019[[#This Row],[Especie]],'DATOS TABLA FLOTA'!$A$1:$B$80,2,FALSE)</f>
        <v>2300</v>
      </c>
      <c r="O708" s="4">
        <f>VLOOKUP(capturaFlota2019[[#This Row],[Especie]],'DATOS TABLA FLOTA'!$A$1:$C$80,3,FALSE)</f>
        <v>36800</v>
      </c>
      <c r="Q708"/>
    </row>
    <row r="709" spans="1:17" x14ac:dyDescent="0.35">
      <c r="A709" s="5">
        <v>43525</v>
      </c>
      <c r="B709" s="2" t="s">
        <v>3053</v>
      </c>
      <c r="C709" s="2" t="s">
        <v>3127</v>
      </c>
      <c r="D709" s="2" t="s">
        <v>3124</v>
      </c>
      <c r="E7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09" t="str">
        <f>_xlfn.XLOOKUP(capturaFlota2019[[#This Row],[Puerto]],'DATOS TABLA FLOTA'!$H$1:$H$21,'DATOS TABLA FLOTA'!$I$1:$I$21)</f>
        <v>San Antonio</v>
      </c>
      <c r="G709" s="3">
        <f>_xlfn.XLOOKUP(capturaFlota2019[[#This Row],[Departamento]],'DATOS TABLA FLOTA'!$O$2:$O$21,'DATOS TABLA FLOTA'!$P$2:$P$21)</f>
        <v>62077</v>
      </c>
      <c r="H709" s="1">
        <v>-40725698</v>
      </c>
      <c r="I709" s="1">
        <f>_xlfn.XLOOKUP(capturaFlota2019[[#This Row],[Latitud]],'DATOS TABLA FLOTA'!$Q$2:$Q$21,'DATOS TABLA FLOTA'!$R$2:$R$21)</f>
        <v>-64934194</v>
      </c>
      <c r="J709" s="2" t="s">
        <v>3109</v>
      </c>
      <c r="K709" t="str">
        <f>VLOOKUP(capturaFlota2019[[#This Row],[Especie]],'DATOS TABLA FLOTA'!$K$1:$M$113,2,FALSE)</f>
        <v>Peces</v>
      </c>
      <c r="L709" t="str">
        <f>_xlfn.XLOOKUP(capturaFlota2019[[#This Row],[Especie]],'DATOS TABLA FLOTA'!$K$1:$K$113,'DATOS TABLA FLOTA'!$M$1:$M$113)</f>
        <v>Rayas (sin V. Cost)</v>
      </c>
      <c r="M709" s="3">
        <v>300</v>
      </c>
      <c r="N709" s="4">
        <f>VLOOKUP(capturaFlota2019[[#This Row],[Especie]],'DATOS TABLA FLOTA'!$A$1:$B$80,2,FALSE)</f>
        <v>3000</v>
      </c>
      <c r="O709" s="4">
        <f>VLOOKUP(capturaFlota2019[[#This Row],[Especie]],'DATOS TABLA FLOTA'!$A$1:$C$80,3,FALSE)</f>
        <v>48000</v>
      </c>
      <c r="Q709"/>
    </row>
    <row r="710" spans="1:17" x14ac:dyDescent="0.35">
      <c r="A710" s="5">
        <v>43556</v>
      </c>
      <c r="B710" s="2" t="s">
        <v>3067</v>
      </c>
      <c r="C710" s="2" t="s">
        <v>3117</v>
      </c>
      <c r="D710" s="2" t="s">
        <v>3062</v>
      </c>
      <c r="E7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10" t="str">
        <f>_xlfn.XLOOKUP(capturaFlota2019[[#This Row],[Puerto]],'DATOS TABLA FLOTA'!$H$1:$H$21,'DATOS TABLA FLOTA'!$I$1:$I$21)</f>
        <v>Biedma</v>
      </c>
      <c r="G710" s="3">
        <f>_xlfn.XLOOKUP(capturaFlota2019[[#This Row],[Departamento]],'DATOS TABLA FLOTA'!$O$2:$O$21,'DATOS TABLA FLOTA'!$P$2:$P$21)</f>
        <v>26007</v>
      </c>
      <c r="H710" s="1">
        <v>-42723398</v>
      </c>
      <c r="I710" s="1">
        <f>_xlfn.XLOOKUP(capturaFlota2019[[#This Row],[Latitud]],'DATOS TABLA FLOTA'!$Q$2:$Q$21,'DATOS TABLA FLOTA'!$R$2:$R$21)</f>
        <v>-6503362</v>
      </c>
      <c r="J710" s="2" t="s">
        <v>3065</v>
      </c>
      <c r="K710" t="str">
        <f>VLOOKUP(capturaFlota2019[[#This Row],[Especie]],'DATOS TABLA FLOTA'!$K$1:$M$113,2,FALSE)</f>
        <v>Peces</v>
      </c>
      <c r="L710" t="str">
        <f>_xlfn.XLOOKUP(capturaFlota2019[[#This Row],[Especie]],'DATOS TABLA FLOTA'!$K$1:$K$113,'DATOS TABLA FLOTA'!$M$1:$M$113)</f>
        <v>Abadejo</v>
      </c>
      <c r="M710" s="3">
        <v>300</v>
      </c>
      <c r="N710" s="4">
        <f>VLOOKUP(capturaFlota2019[[#This Row],[Especie]],'DATOS TABLA FLOTA'!$A$1:$B$80,2,FALSE)</f>
        <v>2000</v>
      </c>
      <c r="O710" s="4">
        <f>VLOOKUP(capturaFlota2019[[#This Row],[Especie]],'DATOS TABLA FLOTA'!$A$1:$C$80,3,FALSE)</f>
        <v>32000</v>
      </c>
      <c r="Q710"/>
    </row>
    <row r="711" spans="1:17" x14ac:dyDescent="0.35">
      <c r="A711" s="5">
        <v>43617</v>
      </c>
      <c r="B711" s="2" t="s">
        <v>3059</v>
      </c>
      <c r="C711" s="2" t="s">
        <v>3068</v>
      </c>
      <c r="D711" s="2" t="s">
        <v>3043</v>
      </c>
      <c r="E7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1" t="str">
        <f>_xlfn.XLOOKUP(capturaFlota2019[[#This Row],[Puerto]],'DATOS TABLA FLOTA'!$H$1:$H$21,'DATOS TABLA FLOTA'!$I$1:$I$21)</f>
        <v>General Pueyrredon</v>
      </c>
      <c r="G711" s="3">
        <f>_xlfn.XLOOKUP(capturaFlota2019[[#This Row],[Departamento]],'DATOS TABLA FLOTA'!$O$2:$O$21,'DATOS TABLA FLOTA'!$P$2:$P$21)</f>
        <v>6357</v>
      </c>
      <c r="H711" s="1">
        <v>-3804915</v>
      </c>
      <c r="I711" s="1">
        <f>_xlfn.XLOOKUP(capturaFlota2019[[#This Row],[Latitud]],'DATOS TABLA FLOTA'!$Q$2:$Q$21,'DATOS TABLA FLOTA'!$R$2:$R$21)</f>
        <v>-57536848</v>
      </c>
      <c r="J711" s="2" t="s">
        <v>3092</v>
      </c>
      <c r="K711" t="str">
        <f>VLOOKUP(capturaFlota2019[[#This Row],[Especie]],'DATOS TABLA FLOTA'!$K$1:$M$113,2,FALSE)</f>
        <v>Peces</v>
      </c>
      <c r="L711" t="str">
        <f>_xlfn.XLOOKUP(capturaFlota2019[[#This Row],[Especie]],'DATOS TABLA FLOTA'!$K$1:$K$113,'DATOS TABLA FLOTA'!$M$1:$M$113)</f>
        <v>otras especies</v>
      </c>
      <c r="M711" s="3">
        <v>300</v>
      </c>
      <c r="N711" s="4">
        <f>VLOOKUP(capturaFlota2019[[#This Row],[Especie]],'DATOS TABLA FLOTA'!$A$1:$B$80,2,FALSE)</f>
        <v>2200</v>
      </c>
      <c r="O711" s="4">
        <f>VLOOKUP(capturaFlota2019[[#This Row],[Especie]],'DATOS TABLA FLOTA'!$A$1:$C$80,3,FALSE)</f>
        <v>35200</v>
      </c>
      <c r="Q711"/>
    </row>
    <row r="712" spans="1:17" x14ac:dyDescent="0.35">
      <c r="A712" s="5">
        <v>43617</v>
      </c>
      <c r="B712" s="2" t="s">
        <v>3067</v>
      </c>
      <c r="C712" s="2" t="s">
        <v>3132</v>
      </c>
      <c r="D712" s="2" t="s">
        <v>3133</v>
      </c>
      <c r="E7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12" t="str">
        <f>_xlfn.XLOOKUP(capturaFlota2019[[#This Row],[Puerto]],'DATOS TABLA FLOTA'!$H$1:$H$21,'DATOS TABLA FLOTA'!$I$1:$I$21)</f>
        <v>Ushuaia</v>
      </c>
      <c r="G712" s="3">
        <f>_xlfn.XLOOKUP(capturaFlota2019[[#This Row],[Departamento]],'DATOS TABLA FLOTA'!$O$2:$O$21,'DATOS TABLA FLOTA'!$P$2:$P$21)</f>
        <v>94015</v>
      </c>
      <c r="H712" s="1">
        <v>-54808106</v>
      </c>
      <c r="I712" s="1">
        <f>_xlfn.XLOOKUP(capturaFlota2019[[#This Row],[Latitud]],'DATOS TABLA FLOTA'!$Q$2:$Q$21,'DATOS TABLA FLOTA'!$R$2:$R$21)</f>
        <v>-68304301</v>
      </c>
      <c r="J712" s="2" t="s">
        <v>3134</v>
      </c>
      <c r="K712" t="str">
        <f>VLOOKUP(capturaFlota2019[[#This Row],[Especie]],'DATOS TABLA FLOTA'!$K$1:$M$113,2,FALSE)</f>
        <v>Peces</v>
      </c>
      <c r="L712" t="str">
        <f>_xlfn.XLOOKUP(capturaFlota2019[[#This Row],[Especie]],'DATOS TABLA FLOTA'!$K$1:$K$113,'DATOS TABLA FLOTA'!$M$1:$M$113)</f>
        <v>otras especies</v>
      </c>
      <c r="M712" s="3">
        <v>300</v>
      </c>
      <c r="N712" s="4">
        <f>VLOOKUP(capturaFlota2019[[#This Row],[Especie]],'DATOS TABLA FLOTA'!$A$1:$B$80,2,FALSE)</f>
        <v>2500</v>
      </c>
      <c r="O712" s="4">
        <f>VLOOKUP(capturaFlota2019[[#This Row],[Especie]],'DATOS TABLA FLOTA'!$A$1:$C$80,3,FALSE)</f>
        <v>40000</v>
      </c>
      <c r="Q712"/>
    </row>
    <row r="713" spans="1:17" x14ac:dyDescent="0.35">
      <c r="A713" s="5">
        <v>43678</v>
      </c>
      <c r="B713" s="2" t="s">
        <v>3041</v>
      </c>
      <c r="C713" s="2" t="s">
        <v>3107</v>
      </c>
      <c r="D713" s="2" t="s">
        <v>3043</v>
      </c>
      <c r="E7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3" t="str">
        <f>_xlfn.XLOOKUP(capturaFlota2019[[#This Row],[Puerto]],'DATOS TABLA FLOTA'!$H$1:$H$21,'DATOS TABLA FLOTA'!$I$1:$I$21)</f>
        <v>Necochea</v>
      </c>
      <c r="G713" s="3">
        <f>_xlfn.XLOOKUP(capturaFlota2019[[#This Row],[Departamento]],'DATOS TABLA FLOTA'!$O$2:$O$21,'DATOS TABLA FLOTA'!$P$2:$P$21)</f>
        <v>6581</v>
      </c>
      <c r="H713" s="1">
        <v>-38576184</v>
      </c>
      <c r="I713" s="1">
        <f>_xlfn.XLOOKUP(capturaFlota2019[[#This Row],[Latitud]],'DATOS TABLA FLOTA'!$Q$2:$Q$21,'DATOS TABLA FLOTA'!$R$2:$R$21)</f>
        <v>-58701949</v>
      </c>
      <c r="J713" s="2" t="s">
        <v>3087</v>
      </c>
      <c r="K713" t="str">
        <f>VLOOKUP(capturaFlota2019[[#This Row],[Especie]],'DATOS TABLA FLOTA'!$K$1:$M$113,2,FALSE)</f>
        <v>Peces</v>
      </c>
      <c r="L713" t="str">
        <f>_xlfn.XLOOKUP(capturaFlota2019[[#This Row],[Especie]],'DATOS TABLA FLOTA'!$K$1:$K$113,'DATOS TABLA FLOTA'!$M$1:$M$113)</f>
        <v>otras especies</v>
      </c>
      <c r="M713" s="3">
        <v>300</v>
      </c>
      <c r="N713" s="4">
        <f>VLOOKUP(capturaFlota2019[[#This Row],[Especie]],'DATOS TABLA FLOTA'!$A$1:$B$80,2,FALSE)</f>
        <v>2500</v>
      </c>
      <c r="O713" s="4">
        <f>VLOOKUP(capturaFlota2019[[#This Row],[Especie]],'DATOS TABLA FLOTA'!$A$1:$C$80,3,FALSE)</f>
        <v>40000</v>
      </c>
      <c r="Q713"/>
    </row>
    <row r="714" spans="1:17" x14ac:dyDescent="0.35">
      <c r="A714" s="5">
        <v>43739</v>
      </c>
      <c r="B714" s="2" t="s">
        <v>3053</v>
      </c>
      <c r="C714" s="2" t="s">
        <v>3068</v>
      </c>
      <c r="D714" s="2" t="s">
        <v>3043</v>
      </c>
      <c r="E7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4" t="str">
        <f>_xlfn.XLOOKUP(capturaFlota2019[[#This Row],[Puerto]],'DATOS TABLA FLOTA'!$H$1:$H$21,'DATOS TABLA FLOTA'!$I$1:$I$21)</f>
        <v>General Pueyrredon</v>
      </c>
      <c r="G714" s="3">
        <f>_xlfn.XLOOKUP(capturaFlota2019[[#This Row],[Departamento]],'DATOS TABLA FLOTA'!$O$2:$O$21,'DATOS TABLA FLOTA'!$P$2:$P$21)</f>
        <v>6357</v>
      </c>
      <c r="H714" s="1">
        <v>-3804915</v>
      </c>
      <c r="I714" s="1">
        <f>_xlfn.XLOOKUP(capturaFlota2019[[#This Row],[Latitud]],'DATOS TABLA FLOTA'!$Q$2:$Q$21,'DATOS TABLA FLOTA'!$R$2:$R$21)</f>
        <v>-57536848</v>
      </c>
      <c r="J714" s="2" t="s">
        <v>3097</v>
      </c>
      <c r="K714" t="str">
        <f>VLOOKUP(capturaFlota2019[[#This Row],[Especie]],'DATOS TABLA FLOTA'!$K$1:$M$113,2,FALSE)</f>
        <v>Peces</v>
      </c>
      <c r="L714" t="str">
        <f>_xlfn.XLOOKUP(capturaFlota2019[[#This Row],[Especie]],'DATOS TABLA FLOTA'!$K$1:$K$113,'DATOS TABLA FLOTA'!$M$1:$M$113)</f>
        <v>otras especies</v>
      </c>
      <c r="M714" s="3">
        <v>300</v>
      </c>
      <c r="N714" s="4">
        <f>VLOOKUP(capturaFlota2019[[#This Row],[Especie]],'DATOS TABLA FLOTA'!$A$1:$B$80,2,FALSE)</f>
        <v>3980</v>
      </c>
      <c r="O714" s="4">
        <f>VLOOKUP(capturaFlota2019[[#This Row],[Especie]],'DATOS TABLA FLOTA'!$A$1:$C$80,3,FALSE)</f>
        <v>63680</v>
      </c>
      <c r="Q714"/>
    </row>
    <row r="715" spans="1:17" x14ac:dyDescent="0.35">
      <c r="A715" s="5">
        <v>43739</v>
      </c>
      <c r="B715" s="2" t="s">
        <v>3059</v>
      </c>
      <c r="C715" s="2" t="s">
        <v>3068</v>
      </c>
      <c r="D715" s="2" t="s">
        <v>3043</v>
      </c>
      <c r="E7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5" t="str">
        <f>_xlfn.XLOOKUP(capturaFlota2019[[#This Row],[Puerto]],'DATOS TABLA FLOTA'!$H$1:$H$21,'DATOS TABLA FLOTA'!$I$1:$I$21)</f>
        <v>General Pueyrredon</v>
      </c>
      <c r="G715" s="3">
        <f>_xlfn.XLOOKUP(capturaFlota2019[[#This Row],[Departamento]],'DATOS TABLA FLOTA'!$O$2:$O$21,'DATOS TABLA FLOTA'!$P$2:$P$21)</f>
        <v>6357</v>
      </c>
      <c r="H715" s="1">
        <v>-3804915</v>
      </c>
      <c r="I715" s="1">
        <f>_xlfn.XLOOKUP(capturaFlota2019[[#This Row],[Latitud]],'DATOS TABLA FLOTA'!$Q$2:$Q$21,'DATOS TABLA FLOTA'!$R$2:$R$21)</f>
        <v>-57536848</v>
      </c>
      <c r="J715" s="2" t="s">
        <v>3087</v>
      </c>
      <c r="K715" t="str">
        <f>VLOOKUP(capturaFlota2019[[#This Row],[Especie]],'DATOS TABLA FLOTA'!$K$1:$M$113,2,FALSE)</f>
        <v>Peces</v>
      </c>
      <c r="L715" t="str">
        <f>_xlfn.XLOOKUP(capturaFlota2019[[#This Row],[Especie]],'DATOS TABLA FLOTA'!$K$1:$K$113,'DATOS TABLA FLOTA'!$M$1:$M$113)</f>
        <v>otras especies</v>
      </c>
      <c r="M715" s="3">
        <v>300</v>
      </c>
      <c r="N715" s="4">
        <f>VLOOKUP(capturaFlota2019[[#This Row],[Especie]],'DATOS TABLA FLOTA'!$A$1:$B$80,2,FALSE)</f>
        <v>2500</v>
      </c>
      <c r="O715" s="4">
        <f>VLOOKUP(capturaFlota2019[[#This Row],[Especie]],'DATOS TABLA FLOTA'!$A$1:$C$80,3,FALSE)</f>
        <v>40000</v>
      </c>
      <c r="Q715"/>
    </row>
    <row r="716" spans="1:17" x14ac:dyDescent="0.35">
      <c r="A716" s="5">
        <v>43739</v>
      </c>
      <c r="B716" s="2" t="s">
        <v>3053</v>
      </c>
      <c r="C716" s="2" t="s">
        <v>3127</v>
      </c>
      <c r="D716" s="2" t="s">
        <v>3124</v>
      </c>
      <c r="E7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16" t="str">
        <f>_xlfn.XLOOKUP(capturaFlota2019[[#This Row],[Puerto]],'DATOS TABLA FLOTA'!$H$1:$H$21,'DATOS TABLA FLOTA'!$I$1:$I$21)</f>
        <v>San Antonio</v>
      </c>
      <c r="G716" s="3">
        <f>_xlfn.XLOOKUP(capturaFlota2019[[#This Row],[Departamento]],'DATOS TABLA FLOTA'!$O$2:$O$21,'DATOS TABLA FLOTA'!$P$2:$P$21)</f>
        <v>62077</v>
      </c>
      <c r="H716" s="1">
        <v>-40725698</v>
      </c>
      <c r="I716" s="1">
        <f>_xlfn.XLOOKUP(capturaFlota2019[[#This Row],[Latitud]],'DATOS TABLA FLOTA'!$Q$2:$Q$21,'DATOS TABLA FLOTA'!$R$2:$R$21)</f>
        <v>-64934194</v>
      </c>
      <c r="J716" s="2" t="s">
        <v>3055</v>
      </c>
      <c r="K716" t="str">
        <f>VLOOKUP(capturaFlota2019[[#This Row],[Especie]],'DATOS TABLA FLOTA'!$K$1:$M$113,2,FALSE)</f>
        <v>Peces</v>
      </c>
      <c r="L716" t="str">
        <f>_xlfn.XLOOKUP(capturaFlota2019[[#This Row],[Especie]],'DATOS TABLA FLOTA'!$K$1:$K$113,'DATOS TABLA FLOTA'!$M$1:$M$113)</f>
        <v>Merluza hubbsi S41</v>
      </c>
      <c r="M716" s="3">
        <v>300</v>
      </c>
      <c r="N716" s="4">
        <f>VLOOKUP(capturaFlota2019[[#This Row],[Especie]],'DATOS TABLA FLOTA'!$A$1:$B$80,2,FALSE)</f>
        <v>2300</v>
      </c>
      <c r="O716" s="4">
        <f>VLOOKUP(capturaFlota2019[[#This Row],[Especie]],'DATOS TABLA FLOTA'!$A$1:$C$80,3,FALSE)</f>
        <v>36800</v>
      </c>
      <c r="Q716"/>
    </row>
    <row r="717" spans="1:17" x14ac:dyDescent="0.35">
      <c r="A717" s="5">
        <v>43678</v>
      </c>
      <c r="B717" s="2" t="s">
        <v>3053</v>
      </c>
      <c r="C717" s="2" t="s">
        <v>3068</v>
      </c>
      <c r="D717" s="2" t="s">
        <v>3043</v>
      </c>
      <c r="E7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7" t="str">
        <f>_xlfn.XLOOKUP(capturaFlota2019[[#This Row],[Puerto]],'DATOS TABLA FLOTA'!$H$1:$H$21,'DATOS TABLA FLOTA'!$I$1:$I$21)</f>
        <v>General Pueyrredon</v>
      </c>
      <c r="G717" s="3">
        <f>_xlfn.XLOOKUP(capturaFlota2019[[#This Row],[Departamento]],'DATOS TABLA FLOTA'!$O$2:$O$21,'DATOS TABLA FLOTA'!$P$2:$P$21)</f>
        <v>6357</v>
      </c>
      <c r="H717" s="1">
        <v>-3804915</v>
      </c>
      <c r="I717" s="1">
        <f>_xlfn.XLOOKUP(capturaFlota2019[[#This Row],[Latitud]],'DATOS TABLA FLOTA'!$Q$2:$Q$21,'DATOS TABLA FLOTA'!$R$2:$R$21)</f>
        <v>-57536848</v>
      </c>
      <c r="J717" s="2" t="s">
        <v>3065</v>
      </c>
      <c r="K717" t="str">
        <f>VLOOKUP(capturaFlota2019[[#This Row],[Especie]],'DATOS TABLA FLOTA'!$K$1:$M$113,2,FALSE)</f>
        <v>Peces</v>
      </c>
      <c r="L717" t="str">
        <f>_xlfn.XLOOKUP(capturaFlota2019[[#This Row],[Especie]],'DATOS TABLA FLOTA'!$K$1:$K$113,'DATOS TABLA FLOTA'!$M$1:$M$113)</f>
        <v>Abadejo</v>
      </c>
      <c r="M717" s="3">
        <v>301</v>
      </c>
      <c r="N717" s="4">
        <f>VLOOKUP(capturaFlota2019[[#This Row],[Especie]],'DATOS TABLA FLOTA'!$A$1:$B$80,2,FALSE)</f>
        <v>2000</v>
      </c>
      <c r="O717" s="4">
        <f>VLOOKUP(capturaFlota2019[[#This Row],[Especie]],'DATOS TABLA FLOTA'!$A$1:$C$80,3,FALSE)</f>
        <v>32000</v>
      </c>
      <c r="Q717"/>
    </row>
    <row r="718" spans="1:17" x14ac:dyDescent="0.35">
      <c r="A718" s="5">
        <v>43525</v>
      </c>
      <c r="B718" s="2" t="s">
        <v>3059</v>
      </c>
      <c r="C718" s="2" t="s">
        <v>3123</v>
      </c>
      <c r="D718" s="2" t="s">
        <v>3124</v>
      </c>
      <c r="E7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18" t="str">
        <f>_xlfn.XLOOKUP(capturaFlota2019[[#This Row],[Puerto]],'DATOS TABLA FLOTA'!$H$1:$H$21,'DATOS TABLA FLOTA'!$I$1:$I$21)</f>
        <v>San Antonio</v>
      </c>
      <c r="G718" s="3">
        <f>_xlfn.XLOOKUP(capturaFlota2019[[#This Row],[Departamento]],'DATOS TABLA FLOTA'!$O$2:$O$21,'DATOS TABLA FLOTA'!$P$2:$P$21)</f>
        <v>62077</v>
      </c>
      <c r="H718" s="1">
        <v>-4079875</v>
      </c>
      <c r="I718" s="1">
        <f>_xlfn.XLOOKUP(capturaFlota2019[[#This Row],[Latitud]],'DATOS TABLA FLOTA'!$Q$2:$Q$21,'DATOS TABLA FLOTA'!$R$2:$R$21)</f>
        <v>-64883536</v>
      </c>
      <c r="J718" s="2" t="s">
        <v>3098</v>
      </c>
      <c r="K718" t="str">
        <f>VLOOKUP(capturaFlota2019[[#This Row],[Especie]],'DATOS TABLA FLOTA'!$K$1:$M$113,2,FALSE)</f>
        <v>Peces</v>
      </c>
      <c r="L718" t="str">
        <f>_xlfn.XLOOKUP(capturaFlota2019[[#This Row],[Especie]],'DATOS TABLA FLOTA'!$K$1:$K$113,'DATOS TABLA FLOTA'!$M$1:$M$113)</f>
        <v>otras especies</v>
      </c>
      <c r="M718" s="3">
        <v>302</v>
      </c>
      <c r="N718" s="4">
        <f>VLOOKUP(capturaFlota2019[[#This Row],[Especie]],'DATOS TABLA FLOTA'!$A$1:$B$80,2,FALSE)</f>
        <v>4500</v>
      </c>
      <c r="O718" s="4">
        <f>VLOOKUP(capturaFlota2019[[#This Row],[Especie]],'DATOS TABLA FLOTA'!$A$1:$C$80,3,FALSE)</f>
        <v>72000</v>
      </c>
      <c r="Q718"/>
    </row>
    <row r="719" spans="1:17" x14ac:dyDescent="0.35">
      <c r="A719" s="5">
        <v>43556</v>
      </c>
      <c r="B719" s="2" t="s">
        <v>3053</v>
      </c>
      <c r="C719" s="2" t="s">
        <v>3068</v>
      </c>
      <c r="D719" s="2" t="s">
        <v>3043</v>
      </c>
      <c r="E7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19" t="str">
        <f>_xlfn.XLOOKUP(capturaFlota2019[[#This Row],[Puerto]],'DATOS TABLA FLOTA'!$H$1:$H$21,'DATOS TABLA FLOTA'!$I$1:$I$21)</f>
        <v>General Pueyrredon</v>
      </c>
      <c r="G719" s="3">
        <f>_xlfn.XLOOKUP(capturaFlota2019[[#This Row],[Departamento]],'DATOS TABLA FLOTA'!$O$2:$O$21,'DATOS TABLA FLOTA'!$P$2:$P$21)</f>
        <v>6357</v>
      </c>
      <c r="H719" s="1">
        <v>-3804915</v>
      </c>
      <c r="I719" s="1">
        <f>_xlfn.XLOOKUP(capturaFlota2019[[#This Row],[Latitud]],'DATOS TABLA FLOTA'!$Q$2:$Q$21,'DATOS TABLA FLOTA'!$R$2:$R$21)</f>
        <v>-57536848</v>
      </c>
      <c r="J719" s="2" t="s">
        <v>3092</v>
      </c>
      <c r="K719" t="str">
        <f>VLOOKUP(capturaFlota2019[[#This Row],[Especie]],'DATOS TABLA FLOTA'!$K$1:$M$113,2,FALSE)</f>
        <v>Peces</v>
      </c>
      <c r="L719" t="str">
        <f>_xlfn.XLOOKUP(capturaFlota2019[[#This Row],[Especie]],'DATOS TABLA FLOTA'!$K$1:$K$113,'DATOS TABLA FLOTA'!$M$1:$M$113)</f>
        <v>otras especies</v>
      </c>
      <c r="M719" s="3">
        <v>302</v>
      </c>
      <c r="N719" s="4">
        <f>VLOOKUP(capturaFlota2019[[#This Row],[Especie]],'DATOS TABLA FLOTA'!$A$1:$B$80,2,FALSE)</f>
        <v>2200</v>
      </c>
      <c r="O719" s="4">
        <f>VLOOKUP(capturaFlota2019[[#This Row],[Especie]],'DATOS TABLA FLOTA'!$A$1:$C$80,3,FALSE)</f>
        <v>35200</v>
      </c>
      <c r="Q719"/>
    </row>
    <row r="720" spans="1:17" x14ac:dyDescent="0.35">
      <c r="A720" s="5">
        <v>43678</v>
      </c>
      <c r="B720" s="2" t="s">
        <v>3053</v>
      </c>
      <c r="C720" s="2" t="s">
        <v>3150</v>
      </c>
      <c r="D720" s="2" t="s">
        <v>3043</v>
      </c>
      <c r="E7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0" t="str">
        <f>_xlfn.XLOOKUP(capturaFlota2019[[#This Row],[Puerto]],'DATOS TABLA FLOTA'!$H$1:$H$21,'DATOS TABLA FLOTA'!$I$1:$I$21)</f>
        <v>General Lavalle</v>
      </c>
      <c r="G720" s="3">
        <f>_xlfn.XLOOKUP(capturaFlota2019[[#This Row],[Departamento]],'DATOS TABLA FLOTA'!$O$2:$O$21,'DATOS TABLA FLOTA'!$P$2:$P$21)</f>
        <v>6336</v>
      </c>
      <c r="H720" s="1">
        <v>-36398453</v>
      </c>
      <c r="I720" s="1">
        <f>_xlfn.XLOOKUP(capturaFlota2019[[#This Row],[Latitud]],'DATOS TABLA FLOTA'!$Q$2:$Q$21,'DATOS TABLA FLOTA'!$R$2:$R$21)</f>
        <v>-56946467</v>
      </c>
      <c r="J720" s="2" t="s">
        <v>3114</v>
      </c>
      <c r="K720" t="str">
        <f>VLOOKUP(capturaFlota2019[[#This Row],[Especie]],'DATOS TABLA FLOTA'!$K$1:$M$113,2,FALSE)</f>
        <v>Peces</v>
      </c>
      <c r="L720" t="str">
        <f>_xlfn.XLOOKUP(capturaFlota2019[[#This Row],[Especie]],'DATOS TABLA FLOTA'!$K$1:$K$113,'DATOS TABLA FLOTA'!$M$1:$M$113)</f>
        <v>otras especies</v>
      </c>
      <c r="M720" s="3">
        <v>304</v>
      </c>
      <c r="N720" s="4">
        <f>VLOOKUP(capturaFlota2019[[#This Row],[Especie]],'DATOS TABLA FLOTA'!$A$1:$B$80,2,FALSE)</f>
        <v>1500</v>
      </c>
      <c r="O720" s="4">
        <f>VLOOKUP(capturaFlota2019[[#This Row],[Especie]],'DATOS TABLA FLOTA'!$A$1:$C$80,3,FALSE)</f>
        <v>24000</v>
      </c>
      <c r="Q720"/>
    </row>
    <row r="721" spans="1:17" x14ac:dyDescent="0.35">
      <c r="A721" s="5">
        <v>43525</v>
      </c>
      <c r="B721" s="2" t="s">
        <v>3053</v>
      </c>
      <c r="C721" s="2" t="s">
        <v>3068</v>
      </c>
      <c r="D721" s="2" t="s">
        <v>3043</v>
      </c>
      <c r="E7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1" t="str">
        <f>_xlfn.XLOOKUP(capturaFlota2019[[#This Row],[Puerto]],'DATOS TABLA FLOTA'!$H$1:$H$21,'DATOS TABLA FLOTA'!$I$1:$I$21)</f>
        <v>General Pueyrredon</v>
      </c>
      <c r="G721" s="3">
        <f>_xlfn.XLOOKUP(capturaFlota2019[[#This Row],[Departamento]],'DATOS TABLA FLOTA'!$O$2:$O$21,'DATOS TABLA FLOTA'!$P$2:$P$21)</f>
        <v>6357</v>
      </c>
      <c r="H721" s="1">
        <v>-3804915</v>
      </c>
      <c r="I721" s="1">
        <f>_xlfn.XLOOKUP(capturaFlota2019[[#This Row],[Latitud]],'DATOS TABLA FLOTA'!$Q$2:$Q$21,'DATOS TABLA FLOTA'!$R$2:$R$21)</f>
        <v>-57536848</v>
      </c>
      <c r="J721" s="2" t="s">
        <v>3085</v>
      </c>
      <c r="K721" t="str">
        <f>VLOOKUP(capturaFlota2019[[#This Row],[Especie]],'DATOS TABLA FLOTA'!$K$1:$M$113,2,FALSE)</f>
        <v>Peces</v>
      </c>
      <c r="L721" t="str">
        <f>_xlfn.XLOOKUP(capturaFlota2019[[#This Row],[Especie]],'DATOS TABLA FLOTA'!$K$1:$K$113,'DATOS TABLA FLOTA'!$M$1:$M$113)</f>
        <v>otras especies</v>
      </c>
      <c r="M721" s="3">
        <v>307</v>
      </c>
      <c r="N721" s="4">
        <f>VLOOKUP(capturaFlota2019[[#This Row],[Especie]],'DATOS TABLA FLOTA'!$A$1:$B$80,2,FALSE)</f>
        <v>1900</v>
      </c>
      <c r="O721" s="4">
        <f>VLOOKUP(capturaFlota2019[[#This Row],[Especie]],'DATOS TABLA FLOTA'!$A$1:$C$80,3,FALSE)</f>
        <v>30400</v>
      </c>
      <c r="Q721"/>
    </row>
    <row r="722" spans="1:17" x14ac:dyDescent="0.35">
      <c r="A722" s="5">
        <v>43556</v>
      </c>
      <c r="B722" s="2" t="s">
        <v>3116</v>
      </c>
      <c r="C722" s="2" t="s">
        <v>3132</v>
      </c>
      <c r="D722" s="2" t="s">
        <v>3133</v>
      </c>
      <c r="E7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22" t="str">
        <f>_xlfn.XLOOKUP(capturaFlota2019[[#This Row],[Puerto]],'DATOS TABLA FLOTA'!$H$1:$H$21,'DATOS TABLA FLOTA'!$I$1:$I$21)</f>
        <v>Ushuaia</v>
      </c>
      <c r="G722" s="3">
        <f>_xlfn.XLOOKUP(capturaFlota2019[[#This Row],[Departamento]],'DATOS TABLA FLOTA'!$O$2:$O$21,'DATOS TABLA FLOTA'!$P$2:$P$21)</f>
        <v>94015</v>
      </c>
      <c r="H722" s="1">
        <v>-54808106</v>
      </c>
      <c r="I722" s="1">
        <f>_xlfn.XLOOKUP(capturaFlota2019[[#This Row],[Latitud]],'DATOS TABLA FLOTA'!$Q$2:$Q$21,'DATOS TABLA FLOTA'!$R$2:$R$21)</f>
        <v>-68304301</v>
      </c>
      <c r="J722" s="2" t="s">
        <v>3064</v>
      </c>
      <c r="K722" t="str">
        <f>VLOOKUP(capturaFlota2019[[#This Row],[Especie]],'DATOS TABLA FLOTA'!$K$1:$M$113,2,FALSE)</f>
        <v>Crustáceos</v>
      </c>
      <c r="L722" t="str">
        <f>_xlfn.XLOOKUP(capturaFlota2019[[#This Row],[Especie]],'DATOS TABLA FLOTA'!$K$1:$K$113,'DATOS TABLA FLOTA'!$M$1:$M$113)</f>
        <v>Centolla</v>
      </c>
      <c r="M722" s="3">
        <v>310</v>
      </c>
      <c r="N722" s="4">
        <f>VLOOKUP(capturaFlota2019[[#This Row],[Especie]],'DATOS TABLA FLOTA'!$A$1:$B$80,2,FALSE)</f>
        <v>2890</v>
      </c>
      <c r="O722" s="4">
        <f>VLOOKUP(capturaFlota2019[[#This Row],[Especie]],'DATOS TABLA FLOTA'!$A$1:$C$80,3,FALSE)</f>
        <v>46240</v>
      </c>
      <c r="Q722"/>
    </row>
    <row r="723" spans="1:17" x14ac:dyDescent="0.35">
      <c r="A723" s="5">
        <v>43678</v>
      </c>
      <c r="B723" s="2" t="s">
        <v>3041</v>
      </c>
      <c r="C723" s="2" t="s">
        <v>3068</v>
      </c>
      <c r="D723" s="2" t="s">
        <v>3043</v>
      </c>
      <c r="E7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3" t="str">
        <f>_xlfn.XLOOKUP(capturaFlota2019[[#This Row],[Puerto]],'DATOS TABLA FLOTA'!$H$1:$H$21,'DATOS TABLA FLOTA'!$I$1:$I$21)</f>
        <v>General Pueyrredon</v>
      </c>
      <c r="G723" s="3">
        <f>_xlfn.XLOOKUP(capturaFlota2019[[#This Row],[Departamento]],'DATOS TABLA FLOTA'!$O$2:$O$21,'DATOS TABLA FLOTA'!$P$2:$P$21)</f>
        <v>6357</v>
      </c>
      <c r="H723" s="1">
        <v>-3804915</v>
      </c>
      <c r="I723" s="1">
        <f>_xlfn.XLOOKUP(capturaFlota2019[[#This Row],[Latitud]],'DATOS TABLA FLOTA'!$Q$2:$Q$21,'DATOS TABLA FLOTA'!$R$2:$R$21)</f>
        <v>-57536848</v>
      </c>
      <c r="J723" s="2" t="s">
        <v>3090</v>
      </c>
      <c r="K723" t="str">
        <f>VLOOKUP(capturaFlota2019[[#This Row],[Especie]],'DATOS TABLA FLOTA'!$K$1:$M$113,2,FALSE)</f>
        <v>Peces</v>
      </c>
      <c r="L723" t="str">
        <f>_xlfn.XLOOKUP(capturaFlota2019[[#This Row],[Especie]],'DATOS TABLA FLOTA'!$K$1:$K$113,'DATOS TABLA FLOTA'!$M$1:$M$113)</f>
        <v>otras especies</v>
      </c>
      <c r="M723" s="3">
        <v>311</v>
      </c>
      <c r="N723" s="4">
        <f>VLOOKUP(capturaFlota2019[[#This Row],[Especie]],'DATOS TABLA FLOTA'!$A$1:$B$80,2,FALSE)</f>
        <v>2200</v>
      </c>
      <c r="O723" s="4">
        <f>VLOOKUP(capturaFlota2019[[#This Row],[Especie]],'DATOS TABLA FLOTA'!$A$1:$C$80,3,FALSE)</f>
        <v>35200</v>
      </c>
      <c r="Q723"/>
    </row>
    <row r="724" spans="1:17" x14ac:dyDescent="0.35">
      <c r="A724" s="5">
        <v>43586</v>
      </c>
      <c r="B724" s="2" t="s">
        <v>3059</v>
      </c>
      <c r="C724" s="2" t="s">
        <v>3068</v>
      </c>
      <c r="D724" s="2" t="s">
        <v>3043</v>
      </c>
      <c r="E7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4" t="str">
        <f>_xlfn.XLOOKUP(capturaFlota2019[[#This Row],[Puerto]],'DATOS TABLA FLOTA'!$H$1:$H$21,'DATOS TABLA FLOTA'!$I$1:$I$21)</f>
        <v>General Pueyrredon</v>
      </c>
      <c r="G724" s="3">
        <f>_xlfn.XLOOKUP(capturaFlota2019[[#This Row],[Departamento]],'DATOS TABLA FLOTA'!$O$2:$O$21,'DATOS TABLA FLOTA'!$P$2:$P$21)</f>
        <v>6357</v>
      </c>
      <c r="H724" s="1">
        <v>-3804915</v>
      </c>
      <c r="I724" s="1">
        <f>_xlfn.XLOOKUP(capturaFlota2019[[#This Row],[Latitud]],'DATOS TABLA FLOTA'!$Q$2:$Q$21,'DATOS TABLA FLOTA'!$R$2:$R$21)</f>
        <v>-57536848</v>
      </c>
      <c r="J724" s="2" t="s">
        <v>3085</v>
      </c>
      <c r="K724" t="str">
        <f>VLOOKUP(capturaFlota2019[[#This Row],[Especie]],'DATOS TABLA FLOTA'!$K$1:$M$113,2,FALSE)</f>
        <v>Peces</v>
      </c>
      <c r="L724" t="str">
        <f>_xlfn.XLOOKUP(capturaFlota2019[[#This Row],[Especie]],'DATOS TABLA FLOTA'!$K$1:$K$113,'DATOS TABLA FLOTA'!$M$1:$M$113)</f>
        <v>otras especies</v>
      </c>
      <c r="M724" s="3">
        <v>315</v>
      </c>
      <c r="N724" s="4">
        <f>VLOOKUP(capturaFlota2019[[#This Row],[Especie]],'DATOS TABLA FLOTA'!$A$1:$B$80,2,FALSE)</f>
        <v>1900</v>
      </c>
      <c r="O724" s="4">
        <f>VLOOKUP(capturaFlota2019[[#This Row],[Especie]],'DATOS TABLA FLOTA'!$A$1:$C$80,3,FALSE)</f>
        <v>30400</v>
      </c>
      <c r="Q724"/>
    </row>
    <row r="725" spans="1:17" x14ac:dyDescent="0.35">
      <c r="A725" s="5">
        <v>43678</v>
      </c>
      <c r="B725" s="2" t="s">
        <v>3059</v>
      </c>
      <c r="C725" s="2" t="s">
        <v>3068</v>
      </c>
      <c r="D725" s="2" t="s">
        <v>3043</v>
      </c>
      <c r="E7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5" t="str">
        <f>_xlfn.XLOOKUP(capturaFlota2019[[#This Row],[Puerto]],'DATOS TABLA FLOTA'!$H$1:$H$21,'DATOS TABLA FLOTA'!$I$1:$I$21)</f>
        <v>General Pueyrredon</v>
      </c>
      <c r="G725" s="3">
        <f>_xlfn.XLOOKUP(capturaFlota2019[[#This Row],[Departamento]],'DATOS TABLA FLOTA'!$O$2:$O$21,'DATOS TABLA FLOTA'!$P$2:$P$21)</f>
        <v>6357</v>
      </c>
      <c r="H725" s="1">
        <v>-3804915</v>
      </c>
      <c r="I725" s="1">
        <f>_xlfn.XLOOKUP(capturaFlota2019[[#This Row],[Latitud]],'DATOS TABLA FLOTA'!$Q$2:$Q$21,'DATOS TABLA FLOTA'!$R$2:$R$21)</f>
        <v>-57536848</v>
      </c>
      <c r="J725" s="2" t="s">
        <v>3052</v>
      </c>
      <c r="K725" t="str">
        <f>VLOOKUP(capturaFlota2019[[#This Row],[Especie]],'DATOS TABLA FLOTA'!$K$1:$M$113,2,FALSE)</f>
        <v>Moluscos</v>
      </c>
      <c r="L725" t="str">
        <f>_xlfn.XLOOKUP(capturaFlota2019[[#This Row],[Especie]],'DATOS TABLA FLOTA'!$K$1:$K$113,'DATOS TABLA FLOTA'!$M$1:$M$113)</f>
        <v>Calamar Illex</v>
      </c>
      <c r="M725" s="3">
        <v>315</v>
      </c>
      <c r="N725" s="4">
        <f>VLOOKUP(capturaFlota2019[[#This Row],[Especie]],'DATOS TABLA FLOTA'!$A$1:$B$80,2,FALSE)</f>
        <v>3299</v>
      </c>
      <c r="O725" s="4">
        <f>VLOOKUP(capturaFlota2019[[#This Row],[Especie]],'DATOS TABLA FLOTA'!$A$1:$C$80,3,FALSE)</f>
        <v>52784</v>
      </c>
      <c r="Q725"/>
    </row>
    <row r="726" spans="1:17" x14ac:dyDescent="0.35">
      <c r="A726" s="5">
        <v>43709</v>
      </c>
      <c r="B726" s="2" t="s">
        <v>3053</v>
      </c>
      <c r="C726" s="2" t="s">
        <v>3068</v>
      </c>
      <c r="D726" s="2" t="s">
        <v>3043</v>
      </c>
      <c r="E7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6" t="str">
        <f>_xlfn.XLOOKUP(capturaFlota2019[[#This Row],[Puerto]],'DATOS TABLA FLOTA'!$H$1:$H$21,'DATOS TABLA FLOTA'!$I$1:$I$21)</f>
        <v>General Pueyrredon</v>
      </c>
      <c r="G726" s="3">
        <f>_xlfn.XLOOKUP(capturaFlota2019[[#This Row],[Departamento]],'DATOS TABLA FLOTA'!$O$2:$O$21,'DATOS TABLA FLOTA'!$P$2:$P$21)</f>
        <v>6357</v>
      </c>
      <c r="H726" s="1">
        <v>-3804915</v>
      </c>
      <c r="I726" s="1">
        <f>_xlfn.XLOOKUP(capturaFlota2019[[#This Row],[Latitud]],'DATOS TABLA FLOTA'!$Q$2:$Q$21,'DATOS TABLA FLOTA'!$R$2:$R$21)</f>
        <v>-57536848</v>
      </c>
      <c r="J726" s="2" t="s">
        <v>3060</v>
      </c>
      <c r="K726" t="str">
        <f>VLOOKUP(capturaFlota2019[[#This Row],[Especie]],'DATOS TABLA FLOTA'!$K$1:$M$113,2,FALSE)</f>
        <v>Peces</v>
      </c>
      <c r="L726" t="str">
        <f>_xlfn.XLOOKUP(capturaFlota2019[[#This Row],[Especie]],'DATOS TABLA FLOTA'!$K$1:$K$113,'DATOS TABLA FLOTA'!$M$1:$M$113)</f>
        <v>otras especies</v>
      </c>
      <c r="M726" s="3">
        <v>315</v>
      </c>
      <c r="N726" s="4">
        <f>VLOOKUP(capturaFlota2019[[#This Row],[Especie]],'DATOS TABLA FLOTA'!$A$1:$B$80,2,FALSE)</f>
        <v>2910</v>
      </c>
      <c r="O726" s="4">
        <f>VLOOKUP(capturaFlota2019[[#This Row],[Especie]],'DATOS TABLA FLOTA'!$A$1:$C$80,3,FALSE)</f>
        <v>46560</v>
      </c>
      <c r="Q726"/>
    </row>
    <row r="727" spans="1:17" x14ac:dyDescent="0.35">
      <c r="A727" s="5">
        <v>43709</v>
      </c>
      <c r="B727" s="2" t="s">
        <v>3053</v>
      </c>
      <c r="C727" s="2" t="s">
        <v>3068</v>
      </c>
      <c r="D727" s="2" t="s">
        <v>3043</v>
      </c>
      <c r="E7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7" t="str">
        <f>_xlfn.XLOOKUP(capturaFlota2019[[#This Row],[Puerto]],'DATOS TABLA FLOTA'!$H$1:$H$21,'DATOS TABLA FLOTA'!$I$1:$I$21)</f>
        <v>General Pueyrredon</v>
      </c>
      <c r="G727" s="3">
        <f>_xlfn.XLOOKUP(capturaFlota2019[[#This Row],[Departamento]],'DATOS TABLA FLOTA'!$O$2:$O$21,'DATOS TABLA FLOTA'!$P$2:$P$21)</f>
        <v>6357</v>
      </c>
      <c r="H727" s="1">
        <v>-3804915</v>
      </c>
      <c r="I727" s="1">
        <f>_xlfn.XLOOKUP(capturaFlota2019[[#This Row],[Latitud]],'DATOS TABLA FLOTA'!$Q$2:$Q$21,'DATOS TABLA FLOTA'!$R$2:$R$21)</f>
        <v>-57536848</v>
      </c>
      <c r="J727" s="2" t="s">
        <v>3060</v>
      </c>
      <c r="K727" t="str">
        <f>VLOOKUP(capturaFlota2019[[#This Row],[Especie]],'DATOS TABLA FLOTA'!$K$1:$M$113,2,FALSE)</f>
        <v>Peces</v>
      </c>
      <c r="L727" t="str">
        <f>_xlfn.XLOOKUP(capturaFlota2019[[#This Row],[Especie]],'DATOS TABLA FLOTA'!$K$1:$K$113,'DATOS TABLA FLOTA'!$M$1:$M$113)</f>
        <v>otras especies</v>
      </c>
      <c r="M727" s="3">
        <v>315</v>
      </c>
      <c r="N727" s="4">
        <f>VLOOKUP(capturaFlota2019[[#This Row],[Especie]],'DATOS TABLA FLOTA'!$A$1:$B$80,2,FALSE)</f>
        <v>2910</v>
      </c>
      <c r="O727" s="4">
        <f>VLOOKUP(capturaFlota2019[[#This Row],[Especie]],'DATOS TABLA FLOTA'!$A$1:$C$80,3,FALSE)</f>
        <v>46560</v>
      </c>
      <c r="Q727"/>
    </row>
    <row r="728" spans="1:17" x14ac:dyDescent="0.35">
      <c r="A728" s="5">
        <v>43739</v>
      </c>
      <c r="B728" s="2" t="s">
        <v>3147</v>
      </c>
      <c r="C728" s="2" t="s">
        <v>3111</v>
      </c>
      <c r="D728" s="2" t="s">
        <v>3043</v>
      </c>
      <c r="E7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8" t="str">
        <f>_xlfn.XLOOKUP(capturaFlota2019[[#This Row],[Puerto]],'DATOS TABLA FLOTA'!$H$1:$H$21,'DATOS TABLA FLOTA'!$I$1:$I$21)</f>
        <v>sin especificar</v>
      </c>
      <c r="G728" s="3">
        <f>_xlfn.XLOOKUP(capturaFlota2019[[#This Row],[Departamento]],'DATOS TABLA FLOTA'!$O$2:$O$21,'DATOS TABLA FLOTA'!$P$2:$P$21)</f>
        <v>6999</v>
      </c>
      <c r="I728" s="1">
        <f>_xlfn.XLOOKUP(capturaFlota2019[[#This Row],[Latitud]],'DATOS TABLA FLOTA'!$Q$2:$Q$21,'DATOS TABLA FLOTA'!$R$2:$R$21)</f>
        <v>0</v>
      </c>
      <c r="J728" s="2" t="s">
        <v>3055</v>
      </c>
      <c r="K728" t="str">
        <f>VLOOKUP(capturaFlota2019[[#This Row],[Especie]],'DATOS TABLA FLOTA'!$K$1:$M$113,2,FALSE)</f>
        <v>Peces</v>
      </c>
      <c r="L728" t="str">
        <f>_xlfn.XLOOKUP(capturaFlota2019[[#This Row],[Especie]],'DATOS TABLA FLOTA'!$K$1:$K$113,'DATOS TABLA FLOTA'!$M$1:$M$113)</f>
        <v>Merluza hubbsi S41</v>
      </c>
      <c r="M728" s="3">
        <v>315</v>
      </c>
      <c r="N728" s="4">
        <f>VLOOKUP(capturaFlota2019[[#This Row],[Especie]],'DATOS TABLA FLOTA'!$A$1:$B$80,2,FALSE)</f>
        <v>2300</v>
      </c>
      <c r="O728" s="4">
        <f>VLOOKUP(capturaFlota2019[[#This Row],[Especie]],'DATOS TABLA FLOTA'!$A$1:$C$80,3,FALSE)</f>
        <v>36800</v>
      </c>
      <c r="Q728"/>
    </row>
    <row r="729" spans="1:17" x14ac:dyDescent="0.35">
      <c r="A729" s="5">
        <v>43466</v>
      </c>
      <c r="B729" s="2" t="s">
        <v>3053</v>
      </c>
      <c r="C729" s="2" t="s">
        <v>3068</v>
      </c>
      <c r="D729" s="2" t="s">
        <v>3043</v>
      </c>
      <c r="E7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29" t="str">
        <f>_xlfn.XLOOKUP(capturaFlota2019[[#This Row],[Puerto]],'DATOS TABLA FLOTA'!$H$1:$H$21,'DATOS TABLA FLOTA'!$I$1:$I$21)</f>
        <v>General Pueyrredon</v>
      </c>
      <c r="G729" s="3">
        <f>_xlfn.XLOOKUP(capturaFlota2019[[#This Row],[Departamento]],'DATOS TABLA FLOTA'!$O$2:$O$21,'DATOS TABLA FLOTA'!$P$2:$P$21)</f>
        <v>6357</v>
      </c>
      <c r="H729" s="1">
        <v>-3804915</v>
      </c>
      <c r="I729" s="1">
        <f>_xlfn.XLOOKUP(capturaFlota2019[[#This Row],[Latitud]],'DATOS TABLA FLOTA'!$Q$2:$Q$21,'DATOS TABLA FLOTA'!$R$2:$R$21)</f>
        <v>-57536848</v>
      </c>
      <c r="J729" s="2" t="s">
        <v>3085</v>
      </c>
      <c r="K729" t="str">
        <f>VLOOKUP(capturaFlota2019[[#This Row],[Especie]],'DATOS TABLA FLOTA'!$K$1:$M$113,2,FALSE)</f>
        <v>Peces</v>
      </c>
      <c r="L729" t="str">
        <f>_xlfn.XLOOKUP(capturaFlota2019[[#This Row],[Especie]],'DATOS TABLA FLOTA'!$K$1:$K$113,'DATOS TABLA FLOTA'!$M$1:$M$113)</f>
        <v>otras especies</v>
      </c>
      <c r="M729" s="3">
        <v>316</v>
      </c>
      <c r="N729" s="4">
        <f>VLOOKUP(capturaFlota2019[[#This Row],[Especie]],'DATOS TABLA FLOTA'!$A$1:$B$80,2,FALSE)</f>
        <v>1900</v>
      </c>
      <c r="O729" s="4">
        <f>VLOOKUP(capturaFlota2019[[#This Row],[Especie]],'DATOS TABLA FLOTA'!$A$1:$C$80,3,FALSE)</f>
        <v>30400</v>
      </c>
      <c r="Q729"/>
    </row>
    <row r="730" spans="1:17" x14ac:dyDescent="0.35">
      <c r="A730" s="5">
        <v>43525</v>
      </c>
      <c r="B730" s="2" t="s">
        <v>3041</v>
      </c>
      <c r="C730" s="2" t="s">
        <v>3127</v>
      </c>
      <c r="D730" s="2" t="s">
        <v>3124</v>
      </c>
      <c r="E7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30" t="str">
        <f>_xlfn.XLOOKUP(capturaFlota2019[[#This Row],[Puerto]],'DATOS TABLA FLOTA'!$H$1:$H$21,'DATOS TABLA FLOTA'!$I$1:$I$21)</f>
        <v>San Antonio</v>
      </c>
      <c r="G730" s="3">
        <f>_xlfn.XLOOKUP(capturaFlota2019[[#This Row],[Departamento]],'DATOS TABLA FLOTA'!$O$2:$O$21,'DATOS TABLA FLOTA'!$P$2:$P$21)</f>
        <v>62077</v>
      </c>
      <c r="H730" s="1">
        <v>-40725698</v>
      </c>
      <c r="I730" s="1">
        <f>_xlfn.XLOOKUP(capturaFlota2019[[#This Row],[Latitud]],'DATOS TABLA FLOTA'!$Q$2:$Q$21,'DATOS TABLA FLOTA'!$R$2:$R$21)</f>
        <v>-64934194</v>
      </c>
      <c r="J730" s="2" t="s">
        <v>3055</v>
      </c>
      <c r="K730" t="str">
        <f>VLOOKUP(capturaFlota2019[[#This Row],[Especie]],'DATOS TABLA FLOTA'!$K$1:$M$113,2,FALSE)</f>
        <v>Peces</v>
      </c>
      <c r="L730" t="str">
        <f>_xlfn.XLOOKUP(capturaFlota2019[[#This Row],[Especie]],'DATOS TABLA FLOTA'!$K$1:$K$113,'DATOS TABLA FLOTA'!$M$1:$M$113)</f>
        <v>Merluza hubbsi S41</v>
      </c>
      <c r="M730" s="3">
        <v>316</v>
      </c>
      <c r="N730" s="4">
        <f>VLOOKUP(capturaFlota2019[[#This Row],[Especie]],'DATOS TABLA FLOTA'!$A$1:$B$80,2,FALSE)</f>
        <v>2300</v>
      </c>
      <c r="O730" s="4">
        <f>VLOOKUP(capturaFlota2019[[#This Row],[Especie]],'DATOS TABLA FLOTA'!$A$1:$C$80,3,FALSE)</f>
        <v>36800</v>
      </c>
      <c r="Q730"/>
    </row>
    <row r="731" spans="1:17" x14ac:dyDescent="0.35">
      <c r="A731" s="5">
        <v>43678</v>
      </c>
      <c r="B731" s="2" t="s">
        <v>3041</v>
      </c>
      <c r="C731" s="2" t="s">
        <v>3068</v>
      </c>
      <c r="D731" s="2" t="s">
        <v>3043</v>
      </c>
      <c r="E7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1" t="str">
        <f>_xlfn.XLOOKUP(capturaFlota2019[[#This Row],[Puerto]],'DATOS TABLA FLOTA'!$H$1:$H$21,'DATOS TABLA FLOTA'!$I$1:$I$21)</f>
        <v>General Pueyrredon</v>
      </c>
      <c r="G731" s="3">
        <f>_xlfn.XLOOKUP(capturaFlota2019[[#This Row],[Departamento]],'DATOS TABLA FLOTA'!$O$2:$O$21,'DATOS TABLA FLOTA'!$P$2:$P$21)</f>
        <v>6357</v>
      </c>
      <c r="H731" s="1">
        <v>-3804915</v>
      </c>
      <c r="I731" s="1">
        <f>_xlfn.XLOOKUP(capturaFlota2019[[#This Row],[Latitud]],'DATOS TABLA FLOTA'!$Q$2:$Q$21,'DATOS TABLA FLOTA'!$R$2:$R$21)</f>
        <v>-57536848</v>
      </c>
      <c r="J731" s="2" t="s">
        <v>3087</v>
      </c>
      <c r="K731" t="str">
        <f>VLOOKUP(capturaFlota2019[[#This Row],[Especie]],'DATOS TABLA FLOTA'!$K$1:$M$113,2,FALSE)</f>
        <v>Peces</v>
      </c>
      <c r="L731" t="str">
        <f>_xlfn.XLOOKUP(capturaFlota2019[[#This Row],[Especie]],'DATOS TABLA FLOTA'!$K$1:$K$113,'DATOS TABLA FLOTA'!$M$1:$M$113)</f>
        <v>otras especies</v>
      </c>
      <c r="M731" s="3">
        <v>316</v>
      </c>
      <c r="N731" s="4">
        <f>VLOOKUP(capturaFlota2019[[#This Row],[Especie]],'DATOS TABLA FLOTA'!$A$1:$B$80,2,FALSE)</f>
        <v>2500</v>
      </c>
      <c r="O731" s="4">
        <f>VLOOKUP(capturaFlota2019[[#This Row],[Especie]],'DATOS TABLA FLOTA'!$A$1:$C$80,3,FALSE)</f>
        <v>40000</v>
      </c>
      <c r="Q731"/>
    </row>
    <row r="732" spans="1:17" x14ac:dyDescent="0.35">
      <c r="A732" s="5">
        <v>43497</v>
      </c>
      <c r="B732" s="2" t="s">
        <v>3041</v>
      </c>
      <c r="C732" s="2" t="s">
        <v>3128</v>
      </c>
      <c r="D732" s="2" t="s">
        <v>3043</v>
      </c>
      <c r="E7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2" t="str">
        <f>_xlfn.XLOOKUP(capturaFlota2019[[#This Row],[Puerto]],'DATOS TABLA FLOTA'!$H$1:$H$21,'DATOS TABLA FLOTA'!$I$1:$I$21)</f>
        <v>La Costa</v>
      </c>
      <c r="G732" s="3">
        <f>_xlfn.XLOOKUP(capturaFlota2019[[#This Row],[Departamento]],'DATOS TABLA FLOTA'!$O$2:$O$21,'DATOS TABLA FLOTA'!$P$2:$P$21)</f>
        <v>6420</v>
      </c>
      <c r="H732" s="1">
        <v>-36342328</v>
      </c>
      <c r="I732" s="1">
        <f>_xlfn.XLOOKUP(capturaFlota2019[[#This Row],[Latitud]],'DATOS TABLA FLOTA'!$Q$2:$Q$21,'DATOS TABLA FLOTA'!$R$2:$R$21)</f>
        <v>-56746143</v>
      </c>
      <c r="J732" s="2" t="s">
        <v>3113</v>
      </c>
      <c r="K732" t="str">
        <f>VLOOKUP(capturaFlota2019[[#This Row],[Especie]],'DATOS TABLA FLOTA'!$K$1:$M$113,2,FALSE)</f>
        <v>Peces</v>
      </c>
      <c r="L732" t="str">
        <f>_xlfn.XLOOKUP(capturaFlota2019[[#This Row],[Especie]],'DATOS TABLA FLOTA'!$K$1:$K$113,'DATOS TABLA FLOTA'!$M$1:$M$113)</f>
        <v>Variado costero</v>
      </c>
      <c r="M732" s="3">
        <v>320</v>
      </c>
      <c r="N732" s="4">
        <f>VLOOKUP(capturaFlota2019[[#This Row],[Especie]],'DATOS TABLA FLOTA'!$A$1:$B$80,2,FALSE)</f>
        <v>2100</v>
      </c>
      <c r="O732" s="4">
        <f>VLOOKUP(capturaFlota2019[[#This Row],[Especie]],'DATOS TABLA FLOTA'!$A$1:$C$80,3,FALSE)</f>
        <v>33600</v>
      </c>
      <c r="Q732"/>
    </row>
    <row r="733" spans="1:17" x14ac:dyDescent="0.35">
      <c r="A733" s="5">
        <v>43525</v>
      </c>
      <c r="B733" s="2" t="s">
        <v>3053</v>
      </c>
      <c r="C733" s="2" t="s">
        <v>3128</v>
      </c>
      <c r="D733" s="2" t="s">
        <v>3043</v>
      </c>
      <c r="E7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3" t="str">
        <f>_xlfn.XLOOKUP(capturaFlota2019[[#This Row],[Puerto]],'DATOS TABLA FLOTA'!$H$1:$H$21,'DATOS TABLA FLOTA'!$I$1:$I$21)</f>
        <v>La Costa</v>
      </c>
      <c r="G733" s="3">
        <f>_xlfn.XLOOKUP(capturaFlota2019[[#This Row],[Departamento]],'DATOS TABLA FLOTA'!$O$2:$O$21,'DATOS TABLA FLOTA'!$P$2:$P$21)</f>
        <v>6420</v>
      </c>
      <c r="H733" s="1">
        <v>-36342328</v>
      </c>
      <c r="I733" s="1">
        <f>_xlfn.XLOOKUP(capturaFlota2019[[#This Row],[Latitud]],'DATOS TABLA FLOTA'!$Q$2:$Q$21,'DATOS TABLA FLOTA'!$R$2:$R$21)</f>
        <v>-56746143</v>
      </c>
      <c r="J733" s="2" t="s">
        <v>3113</v>
      </c>
      <c r="K733" t="str">
        <f>VLOOKUP(capturaFlota2019[[#This Row],[Especie]],'DATOS TABLA FLOTA'!$K$1:$M$113,2,FALSE)</f>
        <v>Peces</v>
      </c>
      <c r="L733" t="str">
        <f>_xlfn.XLOOKUP(capturaFlota2019[[#This Row],[Especie]],'DATOS TABLA FLOTA'!$K$1:$K$113,'DATOS TABLA FLOTA'!$M$1:$M$113)</f>
        <v>Variado costero</v>
      </c>
      <c r="M733" s="3">
        <v>320</v>
      </c>
      <c r="N733" s="4">
        <f>VLOOKUP(capturaFlota2019[[#This Row],[Especie]],'DATOS TABLA FLOTA'!$A$1:$B$80,2,FALSE)</f>
        <v>2100</v>
      </c>
      <c r="O733" s="4">
        <f>VLOOKUP(capturaFlota2019[[#This Row],[Especie]],'DATOS TABLA FLOTA'!$A$1:$C$80,3,FALSE)</f>
        <v>33600</v>
      </c>
      <c r="Q733"/>
    </row>
    <row r="734" spans="1:17" x14ac:dyDescent="0.35">
      <c r="A734" s="5">
        <v>43525</v>
      </c>
      <c r="B734" s="2" t="s">
        <v>3053</v>
      </c>
      <c r="C734" s="2" t="s">
        <v>3128</v>
      </c>
      <c r="D734" s="2" t="s">
        <v>3043</v>
      </c>
      <c r="E7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4" t="str">
        <f>_xlfn.XLOOKUP(capturaFlota2019[[#This Row],[Puerto]],'DATOS TABLA FLOTA'!$H$1:$H$21,'DATOS TABLA FLOTA'!$I$1:$I$21)</f>
        <v>La Costa</v>
      </c>
      <c r="G734" s="3">
        <f>_xlfn.XLOOKUP(capturaFlota2019[[#This Row],[Departamento]],'DATOS TABLA FLOTA'!$O$2:$O$21,'DATOS TABLA FLOTA'!$P$2:$P$21)</f>
        <v>6420</v>
      </c>
      <c r="H734" s="1">
        <v>-36342328</v>
      </c>
      <c r="I734" s="1">
        <f>_xlfn.XLOOKUP(capturaFlota2019[[#This Row],[Latitud]],'DATOS TABLA FLOTA'!$Q$2:$Q$21,'DATOS TABLA FLOTA'!$R$2:$R$21)</f>
        <v>-56746143</v>
      </c>
      <c r="J734" s="2" t="s">
        <v>3091</v>
      </c>
      <c r="K734" t="str">
        <f>VLOOKUP(capturaFlota2019[[#This Row],[Especie]],'DATOS TABLA FLOTA'!$K$1:$M$113,2,FALSE)</f>
        <v>Peces</v>
      </c>
      <c r="L734" t="str">
        <f>_xlfn.XLOOKUP(capturaFlota2019[[#This Row],[Especie]],'DATOS TABLA FLOTA'!$K$1:$K$113,'DATOS TABLA FLOTA'!$M$1:$M$113)</f>
        <v>Variado costero</v>
      </c>
      <c r="M734" s="3">
        <v>320</v>
      </c>
      <c r="N734" s="4">
        <f>VLOOKUP(capturaFlota2019[[#This Row],[Especie]],'DATOS TABLA FLOTA'!$A$1:$B$80,2,FALSE)</f>
        <v>2300</v>
      </c>
      <c r="O734" s="4">
        <f>VLOOKUP(capturaFlota2019[[#This Row],[Especie]],'DATOS TABLA FLOTA'!$A$1:$C$80,3,FALSE)</f>
        <v>36800</v>
      </c>
      <c r="Q734"/>
    </row>
    <row r="735" spans="1:17" x14ac:dyDescent="0.35">
      <c r="A735" s="5">
        <v>43586</v>
      </c>
      <c r="B735" s="2" t="s">
        <v>3041</v>
      </c>
      <c r="C735" s="2" t="s">
        <v>3068</v>
      </c>
      <c r="D735" s="2" t="s">
        <v>3043</v>
      </c>
      <c r="E7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5" t="str">
        <f>_xlfn.XLOOKUP(capturaFlota2019[[#This Row],[Puerto]],'DATOS TABLA FLOTA'!$H$1:$H$21,'DATOS TABLA FLOTA'!$I$1:$I$21)</f>
        <v>General Pueyrredon</v>
      </c>
      <c r="G735" s="3">
        <f>_xlfn.XLOOKUP(capturaFlota2019[[#This Row],[Departamento]],'DATOS TABLA FLOTA'!$O$2:$O$21,'DATOS TABLA FLOTA'!$P$2:$P$21)</f>
        <v>6357</v>
      </c>
      <c r="H735" s="1">
        <v>-3804915</v>
      </c>
      <c r="I735" s="1">
        <f>_xlfn.XLOOKUP(capturaFlota2019[[#This Row],[Latitud]],'DATOS TABLA FLOTA'!$Q$2:$Q$21,'DATOS TABLA FLOTA'!$R$2:$R$21)</f>
        <v>-57536848</v>
      </c>
      <c r="J735" s="2" t="s">
        <v>3092</v>
      </c>
      <c r="K735" t="str">
        <f>VLOOKUP(capturaFlota2019[[#This Row],[Especie]],'DATOS TABLA FLOTA'!$K$1:$M$113,2,FALSE)</f>
        <v>Peces</v>
      </c>
      <c r="L735" t="str">
        <f>_xlfn.XLOOKUP(capturaFlota2019[[#This Row],[Especie]],'DATOS TABLA FLOTA'!$K$1:$K$113,'DATOS TABLA FLOTA'!$M$1:$M$113)</f>
        <v>otras especies</v>
      </c>
      <c r="M735" s="3">
        <v>320</v>
      </c>
      <c r="N735" s="4">
        <f>VLOOKUP(capturaFlota2019[[#This Row],[Especie]],'DATOS TABLA FLOTA'!$A$1:$B$80,2,FALSE)</f>
        <v>2200</v>
      </c>
      <c r="O735" s="4">
        <f>VLOOKUP(capturaFlota2019[[#This Row],[Especie]],'DATOS TABLA FLOTA'!$A$1:$C$80,3,FALSE)</f>
        <v>35200</v>
      </c>
      <c r="Q735"/>
    </row>
    <row r="736" spans="1:17" x14ac:dyDescent="0.35">
      <c r="A736" s="5">
        <v>43586</v>
      </c>
      <c r="B736" s="2" t="s">
        <v>3067</v>
      </c>
      <c r="C736" s="2" t="s">
        <v>3117</v>
      </c>
      <c r="D736" s="2" t="s">
        <v>3062</v>
      </c>
      <c r="E7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36" t="str">
        <f>_xlfn.XLOOKUP(capturaFlota2019[[#This Row],[Puerto]],'DATOS TABLA FLOTA'!$H$1:$H$21,'DATOS TABLA FLOTA'!$I$1:$I$21)</f>
        <v>Biedma</v>
      </c>
      <c r="G736" s="3">
        <f>_xlfn.XLOOKUP(capturaFlota2019[[#This Row],[Departamento]],'DATOS TABLA FLOTA'!$O$2:$O$21,'DATOS TABLA FLOTA'!$P$2:$P$21)</f>
        <v>26007</v>
      </c>
      <c r="H736" s="1">
        <v>-42723398</v>
      </c>
      <c r="I736" s="1">
        <f>_xlfn.XLOOKUP(capturaFlota2019[[#This Row],[Latitud]],'DATOS TABLA FLOTA'!$Q$2:$Q$21,'DATOS TABLA FLOTA'!$R$2:$R$21)</f>
        <v>-6503362</v>
      </c>
      <c r="J736" s="2" t="s">
        <v>3065</v>
      </c>
      <c r="K736" t="str">
        <f>VLOOKUP(capturaFlota2019[[#This Row],[Especie]],'DATOS TABLA FLOTA'!$K$1:$M$113,2,FALSE)</f>
        <v>Peces</v>
      </c>
      <c r="L736" t="str">
        <f>_xlfn.XLOOKUP(capturaFlota2019[[#This Row],[Especie]],'DATOS TABLA FLOTA'!$K$1:$K$113,'DATOS TABLA FLOTA'!$M$1:$M$113)</f>
        <v>Abadejo</v>
      </c>
      <c r="M736" s="3">
        <v>320</v>
      </c>
      <c r="N736" s="4">
        <f>VLOOKUP(capturaFlota2019[[#This Row],[Especie]],'DATOS TABLA FLOTA'!$A$1:$B$80,2,FALSE)</f>
        <v>2000</v>
      </c>
      <c r="O736" s="4">
        <f>VLOOKUP(capturaFlota2019[[#This Row],[Especie]],'DATOS TABLA FLOTA'!$A$1:$C$80,3,FALSE)</f>
        <v>32000</v>
      </c>
      <c r="Q736"/>
    </row>
    <row r="737" spans="1:17" x14ac:dyDescent="0.35">
      <c r="A737" s="5">
        <v>43647</v>
      </c>
      <c r="B737" s="2" t="s">
        <v>3053</v>
      </c>
      <c r="C737" s="2" t="s">
        <v>3068</v>
      </c>
      <c r="D737" s="2" t="s">
        <v>3043</v>
      </c>
      <c r="E7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7" t="str">
        <f>_xlfn.XLOOKUP(capturaFlota2019[[#This Row],[Puerto]],'DATOS TABLA FLOTA'!$H$1:$H$21,'DATOS TABLA FLOTA'!$I$1:$I$21)</f>
        <v>General Pueyrredon</v>
      </c>
      <c r="G737" s="3">
        <f>_xlfn.XLOOKUP(capturaFlota2019[[#This Row],[Departamento]],'DATOS TABLA FLOTA'!$O$2:$O$21,'DATOS TABLA FLOTA'!$P$2:$P$21)</f>
        <v>6357</v>
      </c>
      <c r="H737" s="1">
        <v>-3804915</v>
      </c>
      <c r="I737" s="1">
        <f>_xlfn.XLOOKUP(capturaFlota2019[[#This Row],[Latitud]],'DATOS TABLA FLOTA'!$Q$2:$Q$21,'DATOS TABLA FLOTA'!$R$2:$R$21)</f>
        <v>-57536848</v>
      </c>
      <c r="J737" s="2" t="s">
        <v>3092</v>
      </c>
      <c r="K737" t="str">
        <f>VLOOKUP(capturaFlota2019[[#This Row],[Especie]],'DATOS TABLA FLOTA'!$K$1:$M$113,2,FALSE)</f>
        <v>Peces</v>
      </c>
      <c r="L737" t="str">
        <f>_xlfn.XLOOKUP(capturaFlota2019[[#This Row],[Especie]],'DATOS TABLA FLOTA'!$K$1:$K$113,'DATOS TABLA FLOTA'!$M$1:$M$113)</f>
        <v>otras especies</v>
      </c>
      <c r="M737" s="3">
        <v>320</v>
      </c>
      <c r="N737" s="4">
        <f>VLOOKUP(capturaFlota2019[[#This Row],[Especie]],'DATOS TABLA FLOTA'!$A$1:$B$80,2,FALSE)</f>
        <v>2200</v>
      </c>
      <c r="O737" s="4">
        <f>VLOOKUP(capturaFlota2019[[#This Row],[Especie]],'DATOS TABLA FLOTA'!$A$1:$C$80,3,FALSE)</f>
        <v>35200</v>
      </c>
      <c r="Q737"/>
    </row>
    <row r="738" spans="1:17" x14ac:dyDescent="0.35">
      <c r="A738" s="5">
        <v>43647</v>
      </c>
      <c r="B738" s="2" t="s">
        <v>3041</v>
      </c>
      <c r="C738" s="2" t="s">
        <v>3127</v>
      </c>
      <c r="D738" s="2" t="s">
        <v>3124</v>
      </c>
      <c r="E7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38" t="str">
        <f>_xlfn.XLOOKUP(capturaFlota2019[[#This Row],[Puerto]],'DATOS TABLA FLOTA'!$H$1:$H$21,'DATOS TABLA FLOTA'!$I$1:$I$21)</f>
        <v>San Antonio</v>
      </c>
      <c r="G738" s="3">
        <f>_xlfn.XLOOKUP(capturaFlota2019[[#This Row],[Departamento]],'DATOS TABLA FLOTA'!$O$2:$O$21,'DATOS TABLA FLOTA'!$P$2:$P$21)</f>
        <v>62077</v>
      </c>
      <c r="H738" s="1">
        <v>-40725698</v>
      </c>
      <c r="I738" s="1">
        <f>_xlfn.XLOOKUP(capturaFlota2019[[#This Row],[Latitud]],'DATOS TABLA FLOTA'!$Q$2:$Q$21,'DATOS TABLA FLOTA'!$R$2:$R$21)</f>
        <v>-64934194</v>
      </c>
      <c r="J738" s="2" t="s">
        <v>3055</v>
      </c>
      <c r="K738" t="str">
        <f>VLOOKUP(capturaFlota2019[[#This Row],[Especie]],'DATOS TABLA FLOTA'!$K$1:$M$113,2,FALSE)</f>
        <v>Peces</v>
      </c>
      <c r="L738" t="str">
        <f>_xlfn.XLOOKUP(capturaFlota2019[[#This Row],[Especie]],'DATOS TABLA FLOTA'!$K$1:$K$113,'DATOS TABLA FLOTA'!$M$1:$M$113)</f>
        <v>Merluza hubbsi S41</v>
      </c>
      <c r="M738" s="3">
        <v>320</v>
      </c>
      <c r="N738" s="4">
        <f>VLOOKUP(capturaFlota2019[[#This Row],[Especie]],'DATOS TABLA FLOTA'!$A$1:$B$80,2,FALSE)</f>
        <v>2300</v>
      </c>
      <c r="O738" s="4">
        <f>VLOOKUP(capturaFlota2019[[#This Row],[Especie]],'DATOS TABLA FLOTA'!$A$1:$C$80,3,FALSE)</f>
        <v>36800</v>
      </c>
      <c r="Q738"/>
    </row>
    <row r="739" spans="1:17" x14ac:dyDescent="0.35">
      <c r="A739" s="5">
        <v>43678</v>
      </c>
      <c r="B739" s="2" t="s">
        <v>3059</v>
      </c>
      <c r="C739" s="2" t="s">
        <v>3068</v>
      </c>
      <c r="D739" s="2" t="s">
        <v>3043</v>
      </c>
      <c r="E7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39" t="str">
        <f>_xlfn.XLOOKUP(capturaFlota2019[[#This Row],[Puerto]],'DATOS TABLA FLOTA'!$H$1:$H$21,'DATOS TABLA FLOTA'!$I$1:$I$21)</f>
        <v>General Pueyrredon</v>
      </c>
      <c r="G739" s="3">
        <f>_xlfn.XLOOKUP(capturaFlota2019[[#This Row],[Departamento]],'DATOS TABLA FLOTA'!$O$2:$O$21,'DATOS TABLA FLOTA'!$P$2:$P$21)</f>
        <v>6357</v>
      </c>
      <c r="H739" s="1">
        <v>-3804915</v>
      </c>
      <c r="I739" s="1">
        <f>_xlfn.XLOOKUP(capturaFlota2019[[#This Row],[Latitud]],'DATOS TABLA FLOTA'!$Q$2:$Q$21,'DATOS TABLA FLOTA'!$R$2:$R$21)</f>
        <v>-57536848</v>
      </c>
      <c r="J739" s="2" t="s">
        <v>3055</v>
      </c>
      <c r="K739" t="str">
        <f>VLOOKUP(capturaFlota2019[[#This Row],[Especie]],'DATOS TABLA FLOTA'!$K$1:$M$113,2,FALSE)</f>
        <v>Peces</v>
      </c>
      <c r="L739" t="str">
        <f>_xlfn.XLOOKUP(capturaFlota2019[[#This Row],[Especie]],'DATOS TABLA FLOTA'!$K$1:$K$113,'DATOS TABLA FLOTA'!$M$1:$M$113)</f>
        <v>Merluza hubbsi S41</v>
      </c>
      <c r="M739" s="3">
        <v>320</v>
      </c>
      <c r="N739" s="4">
        <f>VLOOKUP(capturaFlota2019[[#This Row],[Especie]],'DATOS TABLA FLOTA'!$A$1:$B$80,2,FALSE)</f>
        <v>2300</v>
      </c>
      <c r="O739" s="4">
        <f>VLOOKUP(capturaFlota2019[[#This Row],[Especie]],'DATOS TABLA FLOTA'!$A$1:$C$80,3,FALSE)</f>
        <v>36800</v>
      </c>
      <c r="Q739"/>
    </row>
    <row r="740" spans="1:17" x14ac:dyDescent="0.35">
      <c r="A740" s="5">
        <v>43739</v>
      </c>
      <c r="B740" s="2" t="s">
        <v>3147</v>
      </c>
      <c r="C740" s="2" t="s">
        <v>3117</v>
      </c>
      <c r="D740" s="2" t="s">
        <v>3062</v>
      </c>
      <c r="E7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40" t="str">
        <f>_xlfn.XLOOKUP(capturaFlota2019[[#This Row],[Puerto]],'DATOS TABLA FLOTA'!$H$1:$H$21,'DATOS TABLA FLOTA'!$I$1:$I$21)</f>
        <v>Biedma</v>
      </c>
      <c r="G740" s="3">
        <f>_xlfn.XLOOKUP(capturaFlota2019[[#This Row],[Departamento]],'DATOS TABLA FLOTA'!$O$2:$O$21,'DATOS TABLA FLOTA'!$P$2:$P$21)</f>
        <v>26007</v>
      </c>
      <c r="H740" s="1">
        <v>-42723398</v>
      </c>
      <c r="I740" s="1">
        <f>_xlfn.XLOOKUP(capturaFlota2019[[#This Row],[Latitud]],'DATOS TABLA FLOTA'!$Q$2:$Q$21,'DATOS TABLA FLOTA'!$R$2:$R$21)</f>
        <v>-6503362</v>
      </c>
      <c r="J740" s="2" t="s">
        <v>3101</v>
      </c>
      <c r="K740" t="str">
        <f>VLOOKUP(capturaFlota2019[[#This Row],[Especie]],'DATOS TABLA FLOTA'!$K$1:$M$113,2,FALSE)</f>
        <v>Crustáceos</v>
      </c>
      <c r="L740" t="str">
        <f>_xlfn.XLOOKUP(capturaFlota2019[[#This Row],[Especie]],'DATOS TABLA FLOTA'!$K$1:$K$113,'DATOS TABLA FLOTA'!$M$1:$M$113)</f>
        <v>Langostino</v>
      </c>
      <c r="M740" s="3">
        <v>320</v>
      </c>
      <c r="N740" s="4">
        <f>VLOOKUP(capturaFlota2019[[#This Row],[Especie]],'DATOS TABLA FLOTA'!$A$1:$B$80,2,FALSE)</f>
        <v>3000</v>
      </c>
      <c r="O740" s="4">
        <f>VLOOKUP(capturaFlota2019[[#This Row],[Especie]],'DATOS TABLA FLOTA'!$A$1:$C$80,3,FALSE)</f>
        <v>48000</v>
      </c>
      <c r="Q740"/>
    </row>
    <row r="741" spans="1:17" x14ac:dyDescent="0.35">
      <c r="A741" s="5">
        <v>43739</v>
      </c>
      <c r="B741" s="2" t="s">
        <v>3059</v>
      </c>
      <c r="C741" s="2" t="s">
        <v>3117</v>
      </c>
      <c r="D741" s="2" t="s">
        <v>3062</v>
      </c>
      <c r="E7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41" t="str">
        <f>_xlfn.XLOOKUP(capturaFlota2019[[#This Row],[Puerto]],'DATOS TABLA FLOTA'!$H$1:$H$21,'DATOS TABLA FLOTA'!$I$1:$I$21)</f>
        <v>Biedma</v>
      </c>
      <c r="G741" s="3">
        <f>_xlfn.XLOOKUP(capturaFlota2019[[#This Row],[Departamento]],'DATOS TABLA FLOTA'!$O$2:$O$21,'DATOS TABLA FLOTA'!$P$2:$P$21)</f>
        <v>26007</v>
      </c>
      <c r="H741" s="1">
        <v>-42723398</v>
      </c>
      <c r="I741" s="1">
        <f>_xlfn.XLOOKUP(capturaFlota2019[[#This Row],[Latitud]],'DATOS TABLA FLOTA'!$Q$2:$Q$21,'DATOS TABLA FLOTA'!$R$2:$R$21)</f>
        <v>-6503362</v>
      </c>
      <c r="J741" s="2" t="s">
        <v>3101</v>
      </c>
      <c r="K741" t="str">
        <f>VLOOKUP(capturaFlota2019[[#This Row],[Especie]],'DATOS TABLA FLOTA'!$K$1:$M$113,2,FALSE)</f>
        <v>Crustáceos</v>
      </c>
      <c r="L741" t="str">
        <f>_xlfn.XLOOKUP(capturaFlota2019[[#This Row],[Especie]],'DATOS TABLA FLOTA'!$K$1:$K$113,'DATOS TABLA FLOTA'!$M$1:$M$113)</f>
        <v>Langostino</v>
      </c>
      <c r="M741" s="3">
        <v>320</v>
      </c>
      <c r="N741" s="4">
        <f>VLOOKUP(capturaFlota2019[[#This Row],[Especie]],'DATOS TABLA FLOTA'!$A$1:$B$80,2,FALSE)</f>
        <v>3000</v>
      </c>
      <c r="O741" s="4">
        <f>VLOOKUP(capturaFlota2019[[#This Row],[Especie]],'DATOS TABLA FLOTA'!$A$1:$C$80,3,FALSE)</f>
        <v>48000</v>
      </c>
      <c r="Q741"/>
    </row>
    <row r="742" spans="1:17" x14ac:dyDescent="0.35">
      <c r="A742" s="5">
        <v>43556</v>
      </c>
      <c r="B742" s="2" t="s">
        <v>3059</v>
      </c>
      <c r="C742" s="2" t="s">
        <v>3068</v>
      </c>
      <c r="D742" s="2" t="s">
        <v>3043</v>
      </c>
      <c r="E7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42" t="str">
        <f>_xlfn.XLOOKUP(capturaFlota2019[[#This Row],[Puerto]],'DATOS TABLA FLOTA'!$H$1:$H$21,'DATOS TABLA FLOTA'!$I$1:$I$21)</f>
        <v>General Pueyrredon</v>
      </c>
      <c r="G742" s="3">
        <f>_xlfn.XLOOKUP(capturaFlota2019[[#This Row],[Departamento]],'DATOS TABLA FLOTA'!$O$2:$O$21,'DATOS TABLA FLOTA'!$P$2:$P$21)</f>
        <v>6357</v>
      </c>
      <c r="H742" s="1">
        <v>-3804915</v>
      </c>
      <c r="I742" s="1">
        <f>_xlfn.XLOOKUP(capturaFlota2019[[#This Row],[Latitud]],'DATOS TABLA FLOTA'!$Q$2:$Q$21,'DATOS TABLA FLOTA'!$R$2:$R$21)</f>
        <v>-57536848</v>
      </c>
      <c r="J742" s="2" t="s">
        <v>3079</v>
      </c>
      <c r="K742" t="str">
        <f>VLOOKUP(capturaFlota2019[[#This Row],[Especie]],'DATOS TABLA FLOTA'!$K$1:$M$113,2,FALSE)</f>
        <v>Peces</v>
      </c>
      <c r="L742" t="str">
        <f>_xlfn.XLOOKUP(capturaFlota2019[[#This Row],[Especie]],'DATOS TABLA FLOTA'!$K$1:$K$113,'DATOS TABLA FLOTA'!$M$1:$M$113)</f>
        <v>otras especies</v>
      </c>
      <c r="M742" s="3">
        <v>321</v>
      </c>
      <c r="N742" s="4">
        <f>VLOOKUP(capturaFlota2019[[#This Row],[Especie]],'DATOS TABLA FLOTA'!$A$1:$B$80,2,FALSE)</f>
        <v>2100</v>
      </c>
      <c r="O742" s="4">
        <f>VLOOKUP(capturaFlota2019[[#This Row],[Especie]],'DATOS TABLA FLOTA'!$A$1:$C$80,3,FALSE)</f>
        <v>33600</v>
      </c>
      <c r="Q742"/>
    </row>
    <row r="743" spans="1:17" x14ac:dyDescent="0.35">
      <c r="A743" s="5">
        <v>43647</v>
      </c>
      <c r="B743" s="2" t="s">
        <v>3041</v>
      </c>
      <c r="C743" s="2" t="s">
        <v>3150</v>
      </c>
      <c r="D743" s="2" t="s">
        <v>3043</v>
      </c>
      <c r="E7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43" t="str">
        <f>_xlfn.XLOOKUP(capturaFlota2019[[#This Row],[Puerto]],'DATOS TABLA FLOTA'!$H$1:$H$21,'DATOS TABLA FLOTA'!$I$1:$I$21)</f>
        <v>General Lavalle</v>
      </c>
      <c r="G743" s="3">
        <f>_xlfn.XLOOKUP(capturaFlota2019[[#This Row],[Departamento]],'DATOS TABLA FLOTA'!$O$2:$O$21,'DATOS TABLA FLOTA'!$P$2:$P$21)</f>
        <v>6336</v>
      </c>
      <c r="H743" s="1">
        <v>-36398453</v>
      </c>
      <c r="I743" s="1">
        <f>_xlfn.XLOOKUP(capturaFlota2019[[#This Row],[Latitud]],'DATOS TABLA FLOTA'!$Q$2:$Q$21,'DATOS TABLA FLOTA'!$R$2:$R$21)</f>
        <v>-56946467</v>
      </c>
      <c r="J743" s="2" t="s">
        <v>3087</v>
      </c>
      <c r="K743" t="str">
        <f>VLOOKUP(capturaFlota2019[[#This Row],[Especie]],'DATOS TABLA FLOTA'!$K$1:$M$113,2,FALSE)</f>
        <v>Peces</v>
      </c>
      <c r="L743" t="str">
        <f>_xlfn.XLOOKUP(capturaFlota2019[[#This Row],[Especie]],'DATOS TABLA FLOTA'!$K$1:$K$113,'DATOS TABLA FLOTA'!$M$1:$M$113)</f>
        <v>otras especies</v>
      </c>
      <c r="M743" s="3">
        <v>322</v>
      </c>
      <c r="N743" s="4">
        <f>VLOOKUP(capturaFlota2019[[#This Row],[Especie]],'DATOS TABLA FLOTA'!$A$1:$B$80,2,FALSE)</f>
        <v>2500</v>
      </c>
      <c r="O743" s="4">
        <f>VLOOKUP(capturaFlota2019[[#This Row],[Especie]],'DATOS TABLA FLOTA'!$A$1:$C$80,3,FALSE)</f>
        <v>40000</v>
      </c>
      <c r="Q743"/>
    </row>
    <row r="744" spans="1:17" x14ac:dyDescent="0.35">
      <c r="A744" s="5">
        <v>43678</v>
      </c>
      <c r="B744" s="2" t="s">
        <v>3053</v>
      </c>
      <c r="C744" s="2" t="s">
        <v>3061</v>
      </c>
      <c r="D744" s="2" t="s">
        <v>3062</v>
      </c>
      <c r="E7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44" t="str">
        <f>_xlfn.XLOOKUP(capturaFlota2019[[#This Row],[Puerto]],'DATOS TABLA FLOTA'!$H$1:$H$21,'DATOS TABLA FLOTA'!$I$1:$I$21)</f>
        <v>Escalante</v>
      </c>
      <c r="G744" s="3">
        <f>_xlfn.XLOOKUP(capturaFlota2019[[#This Row],[Departamento]],'DATOS TABLA FLOTA'!$O$2:$O$21,'DATOS TABLA FLOTA'!$P$2:$P$21)</f>
        <v>26021</v>
      </c>
      <c r="H744" s="1">
        <v>-45862528</v>
      </c>
      <c r="I744" s="1">
        <f>_xlfn.XLOOKUP(capturaFlota2019[[#This Row],[Latitud]],'DATOS TABLA FLOTA'!$Q$2:$Q$21,'DATOS TABLA FLOTA'!$R$2:$R$21)</f>
        <v>-6746664</v>
      </c>
      <c r="J744" s="2" t="s">
        <v>3101</v>
      </c>
      <c r="K744" t="str">
        <f>VLOOKUP(capturaFlota2019[[#This Row],[Especie]],'DATOS TABLA FLOTA'!$K$1:$M$113,2,FALSE)</f>
        <v>Crustáceos</v>
      </c>
      <c r="L744" t="str">
        <f>_xlfn.XLOOKUP(capturaFlota2019[[#This Row],[Especie]],'DATOS TABLA FLOTA'!$K$1:$K$113,'DATOS TABLA FLOTA'!$M$1:$M$113)</f>
        <v>Langostino</v>
      </c>
      <c r="M744" s="3">
        <v>322</v>
      </c>
      <c r="N744" s="4">
        <f>VLOOKUP(capturaFlota2019[[#This Row],[Especie]],'DATOS TABLA FLOTA'!$A$1:$B$80,2,FALSE)</f>
        <v>3000</v>
      </c>
      <c r="O744" s="4">
        <f>VLOOKUP(capturaFlota2019[[#This Row],[Especie]],'DATOS TABLA FLOTA'!$A$1:$C$80,3,FALSE)</f>
        <v>48000</v>
      </c>
      <c r="Q744"/>
    </row>
    <row r="745" spans="1:17" x14ac:dyDescent="0.35">
      <c r="A745" s="5">
        <v>43466</v>
      </c>
      <c r="B745" s="2" t="s">
        <v>3041</v>
      </c>
      <c r="C745" s="2" t="s">
        <v>3048</v>
      </c>
      <c r="D745" s="2" t="s">
        <v>3049</v>
      </c>
      <c r="E7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45" t="str">
        <f>_xlfn.XLOOKUP(capturaFlota2019[[#This Row],[Puerto]],'DATOS TABLA FLOTA'!$H$1:$H$21,'DATOS TABLA FLOTA'!$I$1:$I$21)</f>
        <v>Deseado</v>
      </c>
      <c r="G745" s="3">
        <f>_xlfn.XLOOKUP(capturaFlota2019[[#This Row],[Departamento]],'DATOS TABLA FLOTA'!$O$2:$O$21,'DATOS TABLA FLOTA'!$P$2:$P$21)</f>
        <v>78014</v>
      </c>
      <c r="H745" s="1">
        <v>-46436049</v>
      </c>
      <c r="I745" s="1">
        <f>_xlfn.XLOOKUP(capturaFlota2019[[#This Row],[Latitud]],'DATOS TABLA FLOTA'!$Q$2:$Q$21,'DATOS TABLA FLOTA'!$R$2:$R$21)</f>
        <v>-67514904</v>
      </c>
      <c r="J745" s="2" t="s">
        <v>3060</v>
      </c>
      <c r="K745" t="str">
        <f>VLOOKUP(capturaFlota2019[[#This Row],[Especie]],'DATOS TABLA FLOTA'!$K$1:$M$113,2,FALSE)</f>
        <v>Peces</v>
      </c>
      <c r="L745" t="str">
        <f>_xlfn.XLOOKUP(capturaFlota2019[[#This Row],[Especie]],'DATOS TABLA FLOTA'!$K$1:$K$113,'DATOS TABLA FLOTA'!$M$1:$M$113)</f>
        <v>otras especies</v>
      </c>
      <c r="M745" s="3">
        <v>323</v>
      </c>
      <c r="N745" s="4">
        <f>VLOOKUP(capturaFlota2019[[#This Row],[Especie]],'DATOS TABLA FLOTA'!$A$1:$B$80,2,FALSE)</f>
        <v>2910</v>
      </c>
      <c r="O745" s="4">
        <f>VLOOKUP(capturaFlota2019[[#This Row],[Especie]],'DATOS TABLA FLOTA'!$A$1:$C$80,3,FALSE)</f>
        <v>46560</v>
      </c>
      <c r="Q745"/>
    </row>
    <row r="746" spans="1:17" x14ac:dyDescent="0.35">
      <c r="A746" s="5">
        <v>43586</v>
      </c>
      <c r="B746" s="2" t="s">
        <v>3041</v>
      </c>
      <c r="C746" s="2" t="s">
        <v>3150</v>
      </c>
      <c r="D746" s="2" t="s">
        <v>3043</v>
      </c>
      <c r="E7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46" t="str">
        <f>_xlfn.XLOOKUP(capturaFlota2019[[#This Row],[Puerto]],'DATOS TABLA FLOTA'!$H$1:$H$21,'DATOS TABLA FLOTA'!$I$1:$I$21)</f>
        <v>General Lavalle</v>
      </c>
      <c r="G746" s="3">
        <f>_xlfn.XLOOKUP(capturaFlota2019[[#This Row],[Departamento]],'DATOS TABLA FLOTA'!$O$2:$O$21,'DATOS TABLA FLOTA'!$P$2:$P$21)</f>
        <v>6336</v>
      </c>
      <c r="H746" s="1">
        <v>-36398453</v>
      </c>
      <c r="I746" s="1">
        <f>_xlfn.XLOOKUP(capturaFlota2019[[#This Row],[Latitud]],'DATOS TABLA FLOTA'!$Q$2:$Q$21,'DATOS TABLA FLOTA'!$R$2:$R$21)</f>
        <v>-56946467</v>
      </c>
      <c r="J746" s="2" t="s">
        <v>3159</v>
      </c>
      <c r="K746" t="str">
        <f>VLOOKUP(capturaFlota2019[[#This Row],[Especie]],'DATOS TABLA FLOTA'!$K$1:$M$113,2,FALSE)</f>
        <v>Peces</v>
      </c>
      <c r="L746" t="str">
        <f>_xlfn.XLOOKUP(capturaFlota2019[[#This Row],[Especie]],'DATOS TABLA FLOTA'!$K$1:$K$113,'DATOS TABLA FLOTA'!$M$1:$M$113)</f>
        <v>Variado costero</v>
      </c>
      <c r="M746" s="3">
        <v>325</v>
      </c>
      <c r="N746" s="4">
        <f>VLOOKUP(capturaFlota2019[[#This Row],[Especie]],'DATOS TABLA FLOTA'!$A$1:$B$80,2,FALSE)</f>
        <v>1999</v>
      </c>
      <c r="O746" s="4">
        <f>VLOOKUP(capturaFlota2019[[#This Row],[Especie]],'DATOS TABLA FLOTA'!$A$1:$C$80,3,FALSE)</f>
        <v>31984</v>
      </c>
      <c r="Q746"/>
    </row>
    <row r="747" spans="1:17" x14ac:dyDescent="0.35">
      <c r="A747" s="5">
        <v>43525</v>
      </c>
      <c r="B747" s="2" t="s">
        <v>3041</v>
      </c>
      <c r="C747" s="2" t="s">
        <v>3123</v>
      </c>
      <c r="D747" s="2" t="s">
        <v>3124</v>
      </c>
      <c r="E7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47" t="str">
        <f>_xlfn.XLOOKUP(capturaFlota2019[[#This Row],[Puerto]],'DATOS TABLA FLOTA'!$H$1:$H$21,'DATOS TABLA FLOTA'!$I$1:$I$21)</f>
        <v>San Antonio</v>
      </c>
      <c r="G747" s="3">
        <f>_xlfn.XLOOKUP(capturaFlota2019[[#This Row],[Departamento]],'DATOS TABLA FLOTA'!$O$2:$O$21,'DATOS TABLA FLOTA'!$P$2:$P$21)</f>
        <v>62077</v>
      </c>
      <c r="H747" s="1">
        <v>-4079875</v>
      </c>
      <c r="I747" s="1">
        <f>_xlfn.XLOOKUP(capturaFlota2019[[#This Row],[Latitud]],'DATOS TABLA FLOTA'!$Q$2:$Q$21,'DATOS TABLA FLOTA'!$R$2:$R$21)</f>
        <v>-64883536</v>
      </c>
      <c r="J747" s="2" t="s">
        <v>3101</v>
      </c>
      <c r="K747" t="str">
        <f>VLOOKUP(capturaFlota2019[[#This Row],[Especie]],'DATOS TABLA FLOTA'!$K$1:$M$113,2,FALSE)</f>
        <v>Crustáceos</v>
      </c>
      <c r="L747" t="str">
        <f>_xlfn.XLOOKUP(capturaFlota2019[[#This Row],[Especie]],'DATOS TABLA FLOTA'!$K$1:$K$113,'DATOS TABLA FLOTA'!$M$1:$M$113)</f>
        <v>Langostino</v>
      </c>
      <c r="M747" s="3">
        <v>330</v>
      </c>
      <c r="N747" s="4">
        <f>VLOOKUP(capturaFlota2019[[#This Row],[Especie]],'DATOS TABLA FLOTA'!$A$1:$B$80,2,FALSE)</f>
        <v>3000</v>
      </c>
      <c r="O747" s="4">
        <f>VLOOKUP(capturaFlota2019[[#This Row],[Especie]],'DATOS TABLA FLOTA'!$A$1:$C$80,3,FALSE)</f>
        <v>48000</v>
      </c>
      <c r="Q747"/>
    </row>
    <row r="748" spans="1:17" x14ac:dyDescent="0.35">
      <c r="A748" s="5">
        <v>43525</v>
      </c>
      <c r="B748" s="2" t="s">
        <v>3067</v>
      </c>
      <c r="C748" s="2" t="s">
        <v>3132</v>
      </c>
      <c r="D748" s="2" t="s">
        <v>3133</v>
      </c>
      <c r="E7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48" t="str">
        <f>_xlfn.XLOOKUP(capturaFlota2019[[#This Row],[Puerto]],'DATOS TABLA FLOTA'!$H$1:$H$21,'DATOS TABLA FLOTA'!$I$1:$I$21)</f>
        <v>Ushuaia</v>
      </c>
      <c r="G748" s="3">
        <f>_xlfn.XLOOKUP(capturaFlota2019[[#This Row],[Departamento]],'DATOS TABLA FLOTA'!$O$2:$O$21,'DATOS TABLA FLOTA'!$P$2:$P$21)</f>
        <v>94015</v>
      </c>
      <c r="H748" s="1">
        <v>-54808106</v>
      </c>
      <c r="I748" s="1">
        <f>_xlfn.XLOOKUP(capturaFlota2019[[#This Row],[Latitud]],'DATOS TABLA FLOTA'!$Q$2:$Q$21,'DATOS TABLA FLOTA'!$R$2:$R$21)</f>
        <v>-68304301</v>
      </c>
      <c r="J748" s="2" t="s">
        <v>3119</v>
      </c>
      <c r="K748" t="str">
        <f>VLOOKUP(capturaFlota2019[[#This Row],[Especie]],'DATOS TABLA FLOTA'!$K$1:$M$113,2,FALSE)</f>
        <v>Peces</v>
      </c>
      <c r="L748" t="str">
        <f>_xlfn.XLOOKUP(capturaFlota2019[[#This Row],[Especie]],'DATOS TABLA FLOTA'!$K$1:$K$113,'DATOS TABLA FLOTA'!$M$1:$M$113)</f>
        <v>otras especies</v>
      </c>
      <c r="M748" s="3">
        <v>330</v>
      </c>
      <c r="N748" s="4">
        <f>VLOOKUP(capturaFlota2019[[#This Row],[Especie]],'DATOS TABLA FLOTA'!$A$1:$B$80,2,FALSE)</f>
        <v>2900</v>
      </c>
      <c r="O748" s="4">
        <f>VLOOKUP(capturaFlota2019[[#This Row],[Especie]],'DATOS TABLA FLOTA'!$A$1:$C$80,3,FALSE)</f>
        <v>46400</v>
      </c>
      <c r="Q748"/>
    </row>
    <row r="749" spans="1:17" x14ac:dyDescent="0.35">
      <c r="A749" s="5">
        <v>43556</v>
      </c>
      <c r="B749" s="2" t="s">
        <v>3067</v>
      </c>
      <c r="C749" s="2" t="s">
        <v>3132</v>
      </c>
      <c r="D749" s="2" t="s">
        <v>3133</v>
      </c>
      <c r="E7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49" t="str">
        <f>_xlfn.XLOOKUP(capturaFlota2019[[#This Row],[Puerto]],'DATOS TABLA FLOTA'!$H$1:$H$21,'DATOS TABLA FLOTA'!$I$1:$I$21)</f>
        <v>Ushuaia</v>
      </c>
      <c r="G749" s="3">
        <f>_xlfn.XLOOKUP(capturaFlota2019[[#This Row],[Departamento]],'DATOS TABLA FLOTA'!$O$2:$O$21,'DATOS TABLA FLOTA'!$P$2:$P$21)</f>
        <v>94015</v>
      </c>
      <c r="H749" s="1">
        <v>-54808106</v>
      </c>
      <c r="I749" s="1">
        <f>_xlfn.XLOOKUP(capturaFlota2019[[#This Row],[Latitud]],'DATOS TABLA FLOTA'!$Q$2:$Q$21,'DATOS TABLA FLOTA'!$R$2:$R$21)</f>
        <v>-68304301</v>
      </c>
      <c r="J749" s="2" t="s">
        <v>3134</v>
      </c>
      <c r="K749" t="str">
        <f>VLOOKUP(capturaFlota2019[[#This Row],[Especie]],'DATOS TABLA FLOTA'!$K$1:$M$113,2,FALSE)</f>
        <v>Peces</v>
      </c>
      <c r="L749" t="str">
        <f>_xlfn.XLOOKUP(capturaFlota2019[[#This Row],[Especie]],'DATOS TABLA FLOTA'!$K$1:$K$113,'DATOS TABLA FLOTA'!$M$1:$M$113)</f>
        <v>otras especies</v>
      </c>
      <c r="M749" s="3">
        <v>330</v>
      </c>
      <c r="N749" s="4">
        <f>VLOOKUP(capturaFlota2019[[#This Row],[Especie]],'DATOS TABLA FLOTA'!$A$1:$B$80,2,FALSE)</f>
        <v>2500</v>
      </c>
      <c r="O749" s="4">
        <f>VLOOKUP(capturaFlota2019[[#This Row],[Especie]],'DATOS TABLA FLOTA'!$A$1:$C$80,3,FALSE)</f>
        <v>40000</v>
      </c>
      <c r="Q749"/>
    </row>
    <row r="750" spans="1:17" x14ac:dyDescent="0.35">
      <c r="A750" s="5">
        <v>43586</v>
      </c>
      <c r="B750" s="2" t="s">
        <v>3053</v>
      </c>
      <c r="C750" s="2" t="s">
        <v>3068</v>
      </c>
      <c r="D750" s="2" t="s">
        <v>3043</v>
      </c>
      <c r="E7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0" t="str">
        <f>_xlfn.XLOOKUP(capturaFlota2019[[#This Row],[Puerto]],'DATOS TABLA FLOTA'!$H$1:$H$21,'DATOS TABLA FLOTA'!$I$1:$I$21)</f>
        <v>General Pueyrredon</v>
      </c>
      <c r="G750" s="3">
        <f>_xlfn.XLOOKUP(capturaFlota2019[[#This Row],[Departamento]],'DATOS TABLA FLOTA'!$O$2:$O$21,'DATOS TABLA FLOTA'!$P$2:$P$21)</f>
        <v>6357</v>
      </c>
      <c r="H750" s="1">
        <v>-3804915</v>
      </c>
      <c r="I750" s="1">
        <f>_xlfn.XLOOKUP(capturaFlota2019[[#This Row],[Latitud]],'DATOS TABLA FLOTA'!$Q$2:$Q$21,'DATOS TABLA FLOTA'!$R$2:$R$21)</f>
        <v>-57536848</v>
      </c>
      <c r="J750" s="2" t="s">
        <v>3136</v>
      </c>
      <c r="K750" t="str">
        <f>VLOOKUP(capturaFlota2019[[#This Row],[Especie]],'DATOS TABLA FLOTA'!$K$1:$M$113,2,FALSE)</f>
        <v>Peces</v>
      </c>
      <c r="L750" t="str">
        <f>_xlfn.XLOOKUP(capturaFlota2019[[#This Row],[Especie]],'DATOS TABLA FLOTA'!$K$1:$K$113,'DATOS TABLA FLOTA'!$M$1:$M$113)</f>
        <v>Merluza de cola</v>
      </c>
      <c r="M750" s="3">
        <v>330</v>
      </c>
      <c r="N750" s="4">
        <f>VLOOKUP(capturaFlota2019[[#This Row],[Especie]],'DATOS TABLA FLOTA'!$A$1:$B$80,2,FALSE)</f>
        <v>2000</v>
      </c>
      <c r="O750" s="4">
        <f>VLOOKUP(capturaFlota2019[[#This Row],[Especie]],'DATOS TABLA FLOTA'!$A$1:$C$80,3,FALSE)</f>
        <v>32000</v>
      </c>
      <c r="Q750"/>
    </row>
    <row r="751" spans="1:17" x14ac:dyDescent="0.35">
      <c r="A751" s="5">
        <v>43647</v>
      </c>
      <c r="B751" s="2" t="s">
        <v>3041</v>
      </c>
      <c r="C751" s="2" t="s">
        <v>3068</v>
      </c>
      <c r="D751" s="2" t="s">
        <v>3043</v>
      </c>
      <c r="E7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1" t="str">
        <f>_xlfn.XLOOKUP(capturaFlota2019[[#This Row],[Puerto]],'DATOS TABLA FLOTA'!$H$1:$H$21,'DATOS TABLA FLOTA'!$I$1:$I$21)</f>
        <v>General Pueyrredon</v>
      </c>
      <c r="G751" s="3">
        <f>_xlfn.XLOOKUP(capturaFlota2019[[#This Row],[Departamento]],'DATOS TABLA FLOTA'!$O$2:$O$21,'DATOS TABLA FLOTA'!$P$2:$P$21)</f>
        <v>6357</v>
      </c>
      <c r="H751" s="1">
        <v>-3804915</v>
      </c>
      <c r="I751" s="1">
        <f>_xlfn.XLOOKUP(capturaFlota2019[[#This Row],[Latitud]],'DATOS TABLA FLOTA'!$Q$2:$Q$21,'DATOS TABLA FLOTA'!$R$2:$R$21)</f>
        <v>-57536848</v>
      </c>
      <c r="J751" s="2" t="s">
        <v>3092</v>
      </c>
      <c r="K751" t="str">
        <f>VLOOKUP(capturaFlota2019[[#This Row],[Especie]],'DATOS TABLA FLOTA'!$K$1:$M$113,2,FALSE)</f>
        <v>Peces</v>
      </c>
      <c r="L751" t="str">
        <f>_xlfn.XLOOKUP(capturaFlota2019[[#This Row],[Especie]],'DATOS TABLA FLOTA'!$K$1:$K$113,'DATOS TABLA FLOTA'!$M$1:$M$113)</f>
        <v>otras especies</v>
      </c>
      <c r="M751" s="3">
        <v>330</v>
      </c>
      <c r="N751" s="4">
        <f>VLOOKUP(capturaFlota2019[[#This Row],[Especie]],'DATOS TABLA FLOTA'!$A$1:$B$80,2,FALSE)</f>
        <v>2200</v>
      </c>
      <c r="O751" s="4">
        <f>VLOOKUP(capturaFlota2019[[#This Row],[Especie]],'DATOS TABLA FLOTA'!$A$1:$C$80,3,FALSE)</f>
        <v>35200</v>
      </c>
      <c r="Q751"/>
    </row>
    <row r="752" spans="1:17" x14ac:dyDescent="0.35">
      <c r="A752" s="5">
        <v>43678</v>
      </c>
      <c r="B752" s="2" t="s">
        <v>3053</v>
      </c>
      <c r="C752" s="2" t="s">
        <v>3120</v>
      </c>
      <c r="D752" s="2" t="s">
        <v>3062</v>
      </c>
      <c r="E7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52" t="str">
        <f>_xlfn.XLOOKUP(capturaFlota2019[[#This Row],[Puerto]],'DATOS TABLA FLOTA'!$H$1:$H$21,'DATOS TABLA FLOTA'!$I$1:$I$21)</f>
        <v>Rawson</v>
      </c>
      <c r="G752" s="3">
        <f>_xlfn.XLOOKUP(capturaFlota2019[[#This Row],[Departamento]],'DATOS TABLA FLOTA'!$O$2:$O$21,'DATOS TABLA FLOTA'!$P$2:$P$21)</f>
        <v>26077</v>
      </c>
      <c r="H752" s="1">
        <v>-43336741</v>
      </c>
      <c r="I752" s="1">
        <f>_xlfn.XLOOKUP(capturaFlota2019[[#This Row],[Latitud]],'DATOS TABLA FLOTA'!$Q$2:$Q$21,'DATOS TABLA FLOTA'!$R$2:$R$21)</f>
        <v>-65061964</v>
      </c>
      <c r="J752" s="2" t="s">
        <v>3101</v>
      </c>
      <c r="K752" t="str">
        <f>VLOOKUP(capturaFlota2019[[#This Row],[Especie]],'DATOS TABLA FLOTA'!$K$1:$M$113,2,FALSE)</f>
        <v>Crustáceos</v>
      </c>
      <c r="L752" t="str">
        <f>_xlfn.XLOOKUP(capturaFlota2019[[#This Row],[Especie]],'DATOS TABLA FLOTA'!$K$1:$K$113,'DATOS TABLA FLOTA'!$M$1:$M$113)</f>
        <v>Langostino</v>
      </c>
      <c r="M752" s="3">
        <v>330</v>
      </c>
      <c r="N752" s="4">
        <f>VLOOKUP(capturaFlota2019[[#This Row],[Especie]],'DATOS TABLA FLOTA'!$A$1:$B$80,2,FALSE)</f>
        <v>3000</v>
      </c>
      <c r="O752" s="4">
        <f>VLOOKUP(capturaFlota2019[[#This Row],[Especie]],'DATOS TABLA FLOTA'!$A$1:$C$80,3,FALSE)</f>
        <v>48000</v>
      </c>
      <c r="Q752"/>
    </row>
    <row r="753" spans="1:17" x14ac:dyDescent="0.35">
      <c r="A753" s="5">
        <v>43709</v>
      </c>
      <c r="B753" s="2" t="s">
        <v>3041</v>
      </c>
      <c r="C753" s="2" t="s">
        <v>3107</v>
      </c>
      <c r="D753" s="2" t="s">
        <v>3043</v>
      </c>
      <c r="E7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3" t="str">
        <f>_xlfn.XLOOKUP(capturaFlota2019[[#This Row],[Puerto]],'DATOS TABLA FLOTA'!$H$1:$H$21,'DATOS TABLA FLOTA'!$I$1:$I$21)</f>
        <v>Necochea</v>
      </c>
      <c r="G753" s="3">
        <f>_xlfn.XLOOKUP(capturaFlota2019[[#This Row],[Departamento]],'DATOS TABLA FLOTA'!$O$2:$O$21,'DATOS TABLA FLOTA'!$P$2:$P$21)</f>
        <v>6581</v>
      </c>
      <c r="H753" s="1">
        <v>-38576184</v>
      </c>
      <c r="I753" s="1">
        <f>_xlfn.XLOOKUP(capturaFlota2019[[#This Row],[Latitud]],'DATOS TABLA FLOTA'!$Q$2:$Q$21,'DATOS TABLA FLOTA'!$R$2:$R$21)</f>
        <v>-58701949</v>
      </c>
      <c r="J753" s="2" t="s">
        <v>3168</v>
      </c>
      <c r="K753" t="str">
        <f>VLOOKUP(capturaFlota2019[[#This Row],[Especie]],'DATOS TABLA FLOTA'!$K$1:$M$113,2,FALSE)</f>
        <v>Peces</v>
      </c>
      <c r="L753" t="str">
        <f>_xlfn.XLOOKUP(capturaFlota2019[[#This Row],[Especie]],'DATOS TABLA FLOTA'!$K$1:$K$113,'DATOS TABLA FLOTA'!$M$1:$M$113)</f>
        <v>Anchoíta</v>
      </c>
      <c r="M753" s="3">
        <v>330</v>
      </c>
      <c r="N753" s="4">
        <f>VLOOKUP(capturaFlota2019[[#This Row],[Especie]],'DATOS TABLA FLOTA'!$A$1:$B$80,2,FALSE)</f>
        <v>3500</v>
      </c>
      <c r="O753" s="4">
        <f>VLOOKUP(capturaFlota2019[[#This Row],[Especie]],'DATOS TABLA FLOTA'!$A$1:$C$80,3,FALSE)</f>
        <v>56000</v>
      </c>
      <c r="Q753"/>
    </row>
    <row r="754" spans="1:17" x14ac:dyDescent="0.35">
      <c r="A754" s="5">
        <v>43525</v>
      </c>
      <c r="B754" s="2" t="s">
        <v>3053</v>
      </c>
      <c r="C754" s="2" t="s">
        <v>3068</v>
      </c>
      <c r="D754" s="2" t="s">
        <v>3043</v>
      </c>
      <c r="E7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4" t="str">
        <f>_xlfn.XLOOKUP(capturaFlota2019[[#This Row],[Puerto]],'DATOS TABLA FLOTA'!$H$1:$H$21,'DATOS TABLA FLOTA'!$I$1:$I$21)</f>
        <v>General Pueyrredon</v>
      </c>
      <c r="G754" s="3">
        <f>_xlfn.XLOOKUP(capturaFlota2019[[#This Row],[Departamento]],'DATOS TABLA FLOTA'!$O$2:$O$21,'DATOS TABLA FLOTA'!$P$2:$P$21)</f>
        <v>6357</v>
      </c>
      <c r="H754" s="1">
        <v>-3804915</v>
      </c>
      <c r="I754" s="1">
        <f>_xlfn.XLOOKUP(capturaFlota2019[[#This Row],[Latitud]],'DATOS TABLA FLOTA'!$Q$2:$Q$21,'DATOS TABLA FLOTA'!$R$2:$R$21)</f>
        <v>-57536848</v>
      </c>
      <c r="J754" s="2" t="s">
        <v>3105</v>
      </c>
      <c r="K754" t="str">
        <f>VLOOKUP(capturaFlota2019[[#This Row],[Especie]],'DATOS TABLA FLOTA'!$K$1:$M$113,2,FALSE)</f>
        <v>Peces</v>
      </c>
      <c r="L754" t="str">
        <f>_xlfn.XLOOKUP(capturaFlota2019[[#This Row],[Especie]],'DATOS TABLA FLOTA'!$K$1:$K$113,'DATOS TABLA FLOTA'!$M$1:$M$113)</f>
        <v>Variado costero</v>
      </c>
      <c r="M754" s="3">
        <v>331</v>
      </c>
      <c r="N754" s="4">
        <f>VLOOKUP(capturaFlota2019[[#This Row],[Especie]],'DATOS TABLA FLOTA'!$A$1:$B$80,2,FALSE)</f>
        <v>1890</v>
      </c>
      <c r="O754" s="4">
        <f>VLOOKUP(capturaFlota2019[[#This Row],[Especie]],'DATOS TABLA FLOTA'!$A$1:$C$80,3,FALSE)</f>
        <v>30240</v>
      </c>
      <c r="Q754"/>
    </row>
    <row r="755" spans="1:17" x14ac:dyDescent="0.35">
      <c r="A755" s="5">
        <v>43556</v>
      </c>
      <c r="B755" s="2" t="s">
        <v>3053</v>
      </c>
      <c r="C755" s="2" t="s">
        <v>3150</v>
      </c>
      <c r="D755" s="2" t="s">
        <v>3043</v>
      </c>
      <c r="E7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5" t="str">
        <f>_xlfn.XLOOKUP(capturaFlota2019[[#This Row],[Puerto]],'DATOS TABLA FLOTA'!$H$1:$H$21,'DATOS TABLA FLOTA'!$I$1:$I$21)</f>
        <v>General Lavalle</v>
      </c>
      <c r="G755" s="3">
        <f>_xlfn.XLOOKUP(capturaFlota2019[[#This Row],[Departamento]],'DATOS TABLA FLOTA'!$O$2:$O$21,'DATOS TABLA FLOTA'!$P$2:$P$21)</f>
        <v>6336</v>
      </c>
      <c r="H755" s="1">
        <v>-36398453</v>
      </c>
      <c r="I755" s="1">
        <f>_xlfn.XLOOKUP(capturaFlota2019[[#This Row],[Latitud]],'DATOS TABLA FLOTA'!$Q$2:$Q$21,'DATOS TABLA FLOTA'!$R$2:$R$21)</f>
        <v>-56946467</v>
      </c>
      <c r="J755" s="2" t="s">
        <v>3079</v>
      </c>
      <c r="K755" t="str">
        <f>VLOOKUP(capturaFlota2019[[#This Row],[Especie]],'DATOS TABLA FLOTA'!$K$1:$M$113,2,FALSE)</f>
        <v>Peces</v>
      </c>
      <c r="L755" t="str">
        <f>_xlfn.XLOOKUP(capturaFlota2019[[#This Row],[Especie]],'DATOS TABLA FLOTA'!$K$1:$K$113,'DATOS TABLA FLOTA'!$M$1:$M$113)</f>
        <v>otras especies</v>
      </c>
      <c r="M755" s="3">
        <v>332</v>
      </c>
      <c r="N755" s="4">
        <f>VLOOKUP(capturaFlota2019[[#This Row],[Especie]],'DATOS TABLA FLOTA'!$A$1:$B$80,2,FALSE)</f>
        <v>2100</v>
      </c>
      <c r="O755" s="4">
        <f>VLOOKUP(capturaFlota2019[[#This Row],[Especie]],'DATOS TABLA FLOTA'!$A$1:$C$80,3,FALSE)</f>
        <v>33600</v>
      </c>
      <c r="Q755"/>
    </row>
    <row r="756" spans="1:17" x14ac:dyDescent="0.35">
      <c r="A756" s="5">
        <v>43586</v>
      </c>
      <c r="B756" s="2" t="s">
        <v>3059</v>
      </c>
      <c r="C756" s="2" t="s">
        <v>3068</v>
      </c>
      <c r="D756" s="2" t="s">
        <v>3043</v>
      </c>
      <c r="E7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6" t="str">
        <f>_xlfn.XLOOKUP(capturaFlota2019[[#This Row],[Puerto]],'DATOS TABLA FLOTA'!$H$1:$H$21,'DATOS TABLA FLOTA'!$I$1:$I$21)</f>
        <v>General Pueyrredon</v>
      </c>
      <c r="G756" s="3">
        <f>_xlfn.XLOOKUP(capturaFlota2019[[#This Row],[Departamento]],'DATOS TABLA FLOTA'!$O$2:$O$21,'DATOS TABLA FLOTA'!$P$2:$P$21)</f>
        <v>6357</v>
      </c>
      <c r="H756" s="1">
        <v>-3804915</v>
      </c>
      <c r="I756" s="1">
        <f>_xlfn.XLOOKUP(capturaFlota2019[[#This Row],[Latitud]],'DATOS TABLA FLOTA'!$Q$2:$Q$21,'DATOS TABLA FLOTA'!$R$2:$R$21)</f>
        <v>-57536848</v>
      </c>
      <c r="J756" s="2" t="s">
        <v>3098</v>
      </c>
      <c r="K756" t="str">
        <f>VLOOKUP(capturaFlota2019[[#This Row],[Especie]],'DATOS TABLA FLOTA'!$K$1:$M$113,2,FALSE)</f>
        <v>Peces</v>
      </c>
      <c r="L756" t="str">
        <f>_xlfn.XLOOKUP(capturaFlota2019[[#This Row],[Especie]],'DATOS TABLA FLOTA'!$K$1:$K$113,'DATOS TABLA FLOTA'!$M$1:$M$113)</f>
        <v>otras especies</v>
      </c>
      <c r="M756" s="3">
        <v>333</v>
      </c>
      <c r="N756" s="4">
        <f>VLOOKUP(capturaFlota2019[[#This Row],[Especie]],'DATOS TABLA FLOTA'!$A$1:$B$80,2,FALSE)</f>
        <v>4500</v>
      </c>
      <c r="O756" s="4">
        <f>VLOOKUP(capturaFlota2019[[#This Row],[Especie]],'DATOS TABLA FLOTA'!$A$1:$C$80,3,FALSE)</f>
        <v>72000</v>
      </c>
      <c r="Q756"/>
    </row>
    <row r="757" spans="1:17" x14ac:dyDescent="0.35">
      <c r="A757" s="5">
        <v>43709</v>
      </c>
      <c r="B757" s="2" t="s">
        <v>3059</v>
      </c>
      <c r="C757" s="2" t="s">
        <v>3068</v>
      </c>
      <c r="D757" s="2" t="s">
        <v>3043</v>
      </c>
      <c r="E7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7" t="str">
        <f>_xlfn.XLOOKUP(capturaFlota2019[[#This Row],[Puerto]],'DATOS TABLA FLOTA'!$H$1:$H$21,'DATOS TABLA FLOTA'!$I$1:$I$21)</f>
        <v>General Pueyrredon</v>
      </c>
      <c r="G757" s="3">
        <f>_xlfn.XLOOKUP(capturaFlota2019[[#This Row],[Departamento]],'DATOS TABLA FLOTA'!$O$2:$O$21,'DATOS TABLA FLOTA'!$P$2:$P$21)</f>
        <v>6357</v>
      </c>
      <c r="H757" s="1">
        <v>-3804915</v>
      </c>
      <c r="I757" s="1">
        <f>_xlfn.XLOOKUP(capturaFlota2019[[#This Row],[Latitud]],'DATOS TABLA FLOTA'!$Q$2:$Q$21,'DATOS TABLA FLOTA'!$R$2:$R$21)</f>
        <v>-57536848</v>
      </c>
      <c r="J757" s="2" t="s">
        <v>3057</v>
      </c>
      <c r="K757" t="str">
        <f>VLOOKUP(capturaFlota2019[[#This Row],[Especie]],'DATOS TABLA FLOTA'!$K$1:$M$113,2,FALSE)</f>
        <v>Peces</v>
      </c>
      <c r="L757" t="str">
        <f>_xlfn.XLOOKUP(capturaFlota2019[[#This Row],[Especie]],'DATOS TABLA FLOTA'!$K$1:$K$113,'DATOS TABLA FLOTA'!$M$1:$M$113)</f>
        <v>Rayas (sin V. Cost)</v>
      </c>
      <c r="M757" s="3">
        <v>333</v>
      </c>
      <c r="N757" s="4">
        <f>VLOOKUP(capturaFlota2019[[#This Row],[Especie]],'DATOS TABLA FLOTA'!$A$1:$B$80,2,FALSE)</f>
        <v>3900</v>
      </c>
      <c r="O757" s="4">
        <f>VLOOKUP(capturaFlota2019[[#This Row],[Especie]],'DATOS TABLA FLOTA'!$A$1:$C$80,3,FALSE)</f>
        <v>62400</v>
      </c>
      <c r="Q757"/>
    </row>
    <row r="758" spans="1:17" x14ac:dyDescent="0.35">
      <c r="A758" s="5">
        <v>43739</v>
      </c>
      <c r="B758" s="2" t="s">
        <v>3041</v>
      </c>
      <c r="C758" s="2" t="s">
        <v>3150</v>
      </c>
      <c r="D758" s="2" t="s">
        <v>3043</v>
      </c>
      <c r="E7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8" t="str">
        <f>_xlfn.XLOOKUP(capturaFlota2019[[#This Row],[Puerto]],'DATOS TABLA FLOTA'!$H$1:$H$21,'DATOS TABLA FLOTA'!$I$1:$I$21)</f>
        <v>General Lavalle</v>
      </c>
      <c r="G758" s="3">
        <f>_xlfn.XLOOKUP(capturaFlota2019[[#This Row],[Departamento]],'DATOS TABLA FLOTA'!$O$2:$O$21,'DATOS TABLA FLOTA'!$P$2:$P$21)</f>
        <v>6336</v>
      </c>
      <c r="H758" s="1">
        <v>-36398453</v>
      </c>
      <c r="I758" s="1">
        <f>_xlfn.XLOOKUP(capturaFlota2019[[#This Row],[Latitud]],'DATOS TABLA FLOTA'!$Q$2:$Q$21,'DATOS TABLA FLOTA'!$R$2:$R$21)</f>
        <v>-56946467</v>
      </c>
      <c r="J758" s="2" t="s">
        <v>3106</v>
      </c>
      <c r="K758" t="str">
        <f>VLOOKUP(capturaFlota2019[[#This Row],[Especie]],'DATOS TABLA FLOTA'!$K$1:$M$113,2,FALSE)</f>
        <v>Peces</v>
      </c>
      <c r="L758" t="str">
        <f>_xlfn.XLOOKUP(capturaFlota2019[[#This Row],[Especie]],'DATOS TABLA FLOTA'!$K$1:$K$113,'DATOS TABLA FLOTA'!$M$1:$M$113)</f>
        <v>otras especies</v>
      </c>
      <c r="M758" s="3">
        <v>333</v>
      </c>
      <c r="N758" s="4">
        <f>VLOOKUP(capturaFlota2019[[#This Row],[Especie]],'DATOS TABLA FLOTA'!$A$1:$B$80,2,FALSE)</f>
        <v>3500</v>
      </c>
      <c r="O758" s="4">
        <f>VLOOKUP(capturaFlota2019[[#This Row],[Especie]],'DATOS TABLA FLOTA'!$A$1:$C$80,3,FALSE)</f>
        <v>56000</v>
      </c>
      <c r="Q758"/>
    </row>
    <row r="759" spans="1:17" x14ac:dyDescent="0.35">
      <c r="A759" s="5">
        <v>43586</v>
      </c>
      <c r="B759" s="2" t="s">
        <v>3041</v>
      </c>
      <c r="C759" s="2" t="s">
        <v>3150</v>
      </c>
      <c r="D759" s="2" t="s">
        <v>3043</v>
      </c>
      <c r="E7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59" t="str">
        <f>_xlfn.XLOOKUP(capturaFlota2019[[#This Row],[Puerto]],'DATOS TABLA FLOTA'!$H$1:$H$21,'DATOS TABLA FLOTA'!$I$1:$I$21)</f>
        <v>General Lavalle</v>
      </c>
      <c r="G759" s="3">
        <f>_xlfn.XLOOKUP(capturaFlota2019[[#This Row],[Departamento]],'DATOS TABLA FLOTA'!$O$2:$O$21,'DATOS TABLA FLOTA'!$P$2:$P$21)</f>
        <v>6336</v>
      </c>
      <c r="H759" s="1">
        <v>-36398453</v>
      </c>
      <c r="I759" s="1">
        <f>_xlfn.XLOOKUP(capturaFlota2019[[#This Row],[Latitud]],'DATOS TABLA FLOTA'!$Q$2:$Q$21,'DATOS TABLA FLOTA'!$R$2:$R$21)</f>
        <v>-56946467</v>
      </c>
      <c r="J759" s="2" t="s">
        <v>3158</v>
      </c>
      <c r="K759" t="str">
        <f>VLOOKUP(capturaFlota2019[[#This Row],[Especie]],'DATOS TABLA FLOTA'!$K$1:$M$113,2,FALSE)</f>
        <v>Moluscos</v>
      </c>
      <c r="L759" t="str">
        <f>_xlfn.XLOOKUP(capturaFlota2019[[#This Row],[Especie]],'DATOS TABLA FLOTA'!$K$1:$K$113,'DATOS TABLA FLOTA'!$M$1:$M$113)</f>
        <v>otras especies</v>
      </c>
      <c r="M759" s="3">
        <v>334</v>
      </c>
      <c r="N759" s="4">
        <f>VLOOKUP(capturaFlota2019[[#This Row],[Especie]],'DATOS TABLA FLOTA'!$A$1:$B$80,2,FALSE)</f>
        <v>2100</v>
      </c>
      <c r="O759" s="4">
        <f>VLOOKUP(capturaFlota2019[[#This Row],[Especie]],'DATOS TABLA FLOTA'!$A$1:$C$80,3,FALSE)</f>
        <v>33600</v>
      </c>
      <c r="Q759"/>
    </row>
    <row r="760" spans="1:17" x14ac:dyDescent="0.35">
      <c r="A760" s="5">
        <v>43497</v>
      </c>
      <c r="B760" s="2" t="s">
        <v>3041</v>
      </c>
      <c r="C760" s="2" t="s">
        <v>3111</v>
      </c>
      <c r="D760" s="2" t="s">
        <v>3043</v>
      </c>
      <c r="E7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0" t="str">
        <f>_xlfn.XLOOKUP(capturaFlota2019[[#This Row],[Puerto]],'DATOS TABLA FLOTA'!$H$1:$H$21,'DATOS TABLA FLOTA'!$I$1:$I$21)</f>
        <v>sin especificar</v>
      </c>
      <c r="G760" s="3">
        <f>_xlfn.XLOOKUP(capturaFlota2019[[#This Row],[Departamento]],'DATOS TABLA FLOTA'!$O$2:$O$21,'DATOS TABLA FLOTA'!$P$2:$P$21)</f>
        <v>6999</v>
      </c>
      <c r="I760" s="1">
        <f>_xlfn.XLOOKUP(capturaFlota2019[[#This Row],[Latitud]],'DATOS TABLA FLOTA'!$Q$2:$Q$21,'DATOS TABLA FLOTA'!$R$2:$R$21)</f>
        <v>0</v>
      </c>
      <c r="J760" s="2" t="s">
        <v>3045</v>
      </c>
      <c r="K760" t="str">
        <f>VLOOKUP(capturaFlota2019[[#This Row],[Especie]],'DATOS TABLA FLOTA'!$K$1:$M$113,2,FALSE)</f>
        <v>Crustáceos</v>
      </c>
      <c r="L760" t="str">
        <f>_xlfn.XLOOKUP(capturaFlota2019[[#This Row],[Especie]],'DATOS TABLA FLOTA'!$K$1:$K$113,'DATOS TABLA FLOTA'!$M$1:$M$113)</f>
        <v>otras especies</v>
      </c>
      <c r="M760" s="3">
        <v>336</v>
      </c>
      <c r="N760" s="4">
        <f>VLOOKUP(capturaFlota2019[[#This Row],[Especie]],'DATOS TABLA FLOTA'!$A$1:$B$80,2,FALSE)</f>
        <v>3000</v>
      </c>
      <c r="O760" s="4">
        <f>VLOOKUP(capturaFlota2019[[#This Row],[Especie]],'DATOS TABLA FLOTA'!$A$1:$C$80,3,FALSE)</f>
        <v>48000</v>
      </c>
      <c r="Q760"/>
    </row>
    <row r="761" spans="1:17" x14ac:dyDescent="0.35">
      <c r="A761" s="5">
        <v>43739</v>
      </c>
      <c r="B761" s="2" t="s">
        <v>3059</v>
      </c>
      <c r="C761" s="2" t="s">
        <v>3048</v>
      </c>
      <c r="D761" s="2" t="s">
        <v>3049</v>
      </c>
      <c r="E7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61" t="str">
        <f>_xlfn.XLOOKUP(capturaFlota2019[[#This Row],[Puerto]],'DATOS TABLA FLOTA'!$H$1:$H$21,'DATOS TABLA FLOTA'!$I$1:$I$21)</f>
        <v>Deseado</v>
      </c>
      <c r="G761" s="3">
        <f>_xlfn.XLOOKUP(capturaFlota2019[[#This Row],[Departamento]],'DATOS TABLA FLOTA'!$O$2:$O$21,'DATOS TABLA FLOTA'!$P$2:$P$21)</f>
        <v>78014</v>
      </c>
      <c r="H761" s="1">
        <v>-46436049</v>
      </c>
      <c r="I761" s="1">
        <f>_xlfn.XLOOKUP(capturaFlota2019[[#This Row],[Latitud]],'DATOS TABLA FLOTA'!$Q$2:$Q$21,'DATOS TABLA FLOTA'!$R$2:$R$21)</f>
        <v>-67514904</v>
      </c>
      <c r="J761" s="2" t="s">
        <v>3109</v>
      </c>
      <c r="K761" t="str">
        <f>VLOOKUP(capturaFlota2019[[#This Row],[Especie]],'DATOS TABLA FLOTA'!$K$1:$M$113,2,FALSE)</f>
        <v>Peces</v>
      </c>
      <c r="L761" t="str">
        <f>_xlfn.XLOOKUP(capturaFlota2019[[#This Row],[Especie]],'DATOS TABLA FLOTA'!$K$1:$K$113,'DATOS TABLA FLOTA'!$M$1:$M$113)</f>
        <v>Rayas (sin V. Cost)</v>
      </c>
      <c r="M761" s="3">
        <v>336</v>
      </c>
      <c r="N761" s="4">
        <f>VLOOKUP(capturaFlota2019[[#This Row],[Especie]],'DATOS TABLA FLOTA'!$A$1:$B$80,2,FALSE)</f>
        <v>3000</v>
      </c>
      <c r="O761" s="4">
        <f>VLOOKUP(capturaFlota2019[[#This Row],[Especie]],'DATOS TABLA FLOTA'!$A$1:$C$80,3,FALSE)</f>
        <v>48000</v>
      </c>
      <c r="Q761"/>
    </row>
    <row r="762" spans="1:17" x14ac:dyDescent="0.35">
      <c r="A762" s="5">
        <v>43556</v>
      </c>
      <c r="B762" s="2" t="s">
        <v>3041</v>
      </c>
      <c r="C762" s="2" t="s">
        <v>3068</v>
      </c>
      <c r="D762" s="2" t="s">
        <v>3043</v>
      </c>
      <c r="E7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2" t="str">
        <f>_xlfn.XLOOKUP(capturaFlota2019[[#This Row],[Puerto]],'DATOS TABLA FLOTA'!$H$1:$H$21,'DATOS TABLA FLOTA'!$I$1:$I$21)</f>
        <v>General Pueyrredon</v>
      </c>
      <c r="G762" s="3">
        <f>_xlfn.XLOOKUP(capturaFlota2019[[#This Row],[Departamento]],'DATOS TABLA FLOTA'!$O$2:$O$21,'DATOS TABLA FLOTA'!$P$2:$P$21)</f>
        <v>6357</v>
      </c>
      <c r="H762" s="1">
        <v>-3804915</v>
      </c>
      <c r="I762" s="1">
        <f>_xlfn.XLOOKUP(capturaFlota2019[[#This Row],[Latitud]],'DATOS TABLA FLOTA'!$Q$2:$Q$21,'DATOS TABLA FLOTA'!$R$2:$R$21)</f>
        <v>-57536848</v>
      </c>
      <c r="J762" s="2" t="s">
        <v>3089</v>
      </c>
      <c r="K762" t="str">
        <f>VLOOKUP(capturaFlota2019[[#This Row],[Especie]],'DATOS TABLA FLOTA'!$K$1:$M$113,2,FALSE)</f>
        <v>Peces</v>
      </c>
      <c r="L762" t="str">
        <f>_xlfn.XLOOKUP(capturaFlota2019[[#This Row],[Especie]],'DATOS TABLA FLOTA'!$K$1:$K$113,'DATOS TABLA FLOTA'!$M$1:$M$113)</f>
        <v>otras especies</v>
      </c>
      <c r="M762" s="3">
        <v>340</v>
      </c>
      <c r="N762" s="4">
        <f>VLOOKUP(capturaFlota2019[[#This Row],[Especie]],'DATOS TABLA FLOTA'!$A$1:$B$80,2,FALSE)</f>
        <v>2200</v>
      </c>
      <c r="O762" s="4">
        <f>VLOOKUP(capturaFlota2019[[#This Row],[Especie]],'DATOS TABLA FLOTA'!$A$1:$C$80,3,FALSE)</f>
        <v>35200</v>
      </c>
      <c r="Q762"/>
    </row>
    <row r="763" spans="1:17" x14ac:dyDescent="0.35">
      <c r="A763" s="5">
        <v>43617</v>
      </c>
      <c r="B763" s="2" t="s">
        <v>3041</v>
      </c>
      <c r="C763" s="2" t="s">
        <v>3150</v>
      </c>
      <c r="D763" s="2" t="s">
        <v>3043</v>
      </c>
      <c r="E7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3" t="str">
        <f>_xlfn.XLOOKUP(capturaFlota2019[[#This Row],[Puerto]],'DATOS TABLA FLOTA'!$H$1:$H$21,'DATOS TABLA FLOTA'!$I$1:$I$21)</f>
        <v>General Lavalle</v>
      </c>
      <c r="G763" s="3">
        <f>_xlfn.XLOOKUP(capturaFlota2019[[#This Row],[Departamento]],'DATOS TABLA FLOTA'!$O$2:$O$21,'DATOS TABLA FLOTA'!$P$2:$P$21)</f>
        <v>6336</v>
      </c>
      <c r="H763" s="1">
        <v>-36398453</v>
      </c>
      <c r="I763" s="1">
        <f>_xlfn.XLOOKUP(capturaFlota2019[[#This Row],[Latitud]],'DATOS TABLA FLOTA'!$Q$2:$Q$21,'DATOS TABLA FLOTA'!$R$2:$R$21)</f>
        <v>-56946467</v>
      </c>
      <c r="J763" s="2" t="s">
        <v>3161</v>
      </c>
      <c r="K763" t="str">
        <f>VLOOKUP(capturaFlota2019[[#This Row],[Especie]],'DATOS TABLA FLOTA'!$K$1:$M$113,2,FALSE)</f>
        <v>Peces</v>
      </c>
      <c r="L763" t="str">
        <f>_xlfn.XLOOKUP(capturaFlota2019[[#This Row],[Especie]],'DATOS TABLA FLOTA'!$K$1:$K$113,'DATOS TABLA FLOTA'!$M$1:$M$113)</f>
        <v>Variado costero</v>
      </c>
      <c r="M763" s="3">
        <v>340</v>
      </c>
      <c r="N763" s="4">
        <f>VLOOKUP(capturaFlota2019[[#This Row],[Especie]],'DATOS TABLA FLOTA'!$A$1:$B$80,2,FALSE)</f>
        <v>2000</v>
      </c>
      <c r="O763" s="4">
        <f>VLOOKUP(capturaFlota2019[[#This Row],[Especie]],'DATOS TABLA FLOTA'!$A$1:$C$80,3,FALSE)</f>
        <v>32000</v>
      </c>
      <c r="Q763"/>
    </row>
    <row r="764" spans="1:17" x14ac:dyDescent="0.35">
      <c r="A764" s="5">
        <v>43647</v>
      </c>
      <c r="B764" s="2" t="s">
        <v>3041</v>
      </c>
      <c r="C764" s="2" t="s">
        <v>3068</v>
      </c>
      <c r="D764" s="2" t="s">
        <v>3043</v>
      </c>
      <c r="E7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4" t="str">
        <f>_xlfn.XLOOKUP(capturaFlota2019[[#This Row],[Puerto]],'DATOS TABLA FLOTA'!$H$1:$H$21,'DATOS TABLA FLOTA'!$I$1:$I$21)</f>
        <v>General Pueyrredon</v>
      </c>
      <c r="G764" s="3">
        <f>_xlfn.XLOOKUP(capturaFlota2019[[#This Row],[Departamento]],'DATOS TABLA FLOTA'!$O$2:$O$21,'DATOS TABLA FLOTA'!$P$2:$P$21)</f>
        <v>6357</v>
      </c>
      <c r="H764" s="1">
        <v>-3804915</v>
      </c>
      <c r="I764" s="1">
        <f>_xlfn.XLOOKUP(capturaFlota2019[[#This Row],[Latitud]],'DATOS TABLA FLOTA'!$Q$2:$Q$21,'DATOS TABLA FLOTA'!$R$2:$R$21)</f>
        <v>-57536848</v>
      </c>
      <c r="J764" s="2" t="s">
        <v>3085</v>
      </c>
      <c r="K764" t="str">
        <f>VLOOKUP(capturaFlota2019[[#This Row],[Especie]],'DATOS TABLA FLOTA'!$K$1:$M$113,2,FALSE)</f>
        <v>Peces</v>
      </c>
      <c r="L764" t="str">
        <f>_xlfn.XLOOKUP(capturaFlota2019[[#This Row],[Especie]],'DATOS TABLA FLOTA'!$K$1:$K$113,'DATOS TABLA FLOTA'!$M$1:$M$113)</f>
        <v>otras especies</v>
      </c>
      <c r="M764" s="3">
        <v>340</v>
      </c>
      <c r="N764" s="4">
        <f>VLOOKUP(capturaFlota2019[[#This Row],[Especie]],'DATOS TABLA FLOTA'!$A$1:$B$80,2,FALSE)</f>
        <v>1900</v>
      </c>
      <c r="O764" s="4">
        <f>VLOOKUP(capturaFlota2019[[#This Row],[Especie]],'DATOS TABLA FLOTA'!$A$1:$C$80,3,FALSE)</f>
        <v>30400</v>
      </c>
      <c r="Q764"/>
    </row>
    <row r="765" spans="1:17" x14ac:dyDescent="0.35">
      <c r="A765" s="5">
        <v>43678</v>
      </c>
      <c r="B765" s="2" t="s">
        <v>3041</v>
      </c>
      <c r="C765" s="2" t="s">
        <v>3107</v>
      </c>
      <c r="D765" s="2" t="s">
        <v>3043</v>
      </c>
      <c r="E7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5" t="str">
        <f>_xlfn.XLOOKUP(capturaFlota2019[[#This Row],[Puerto]],'DATOS TABLA FLOTA'!$H$1:$H$21,'DATOS TABLA FLOTA'!$I$1:$I$21)</f>
        <v>Necochea</v>
      </c>
      <c r="G765" s="3">
        <f>_xlfn.XLOOKUP(capturaFlota2019[[#This Row],[Departamento]],'DATOS TABLA FLOTA'!$O$2:$O$21,'DATOS TABLA FLOTA'!$P$2:$P$21)</f>
        <v>6581</v>
      </c>
      <c r="H765" s="1">
        <v>-38576184</v>
      </c>
      <c r="I765" s="1">
        <f>_xlfn.XLOOKUP(capturaFlota2019[[#This Row],[Latitud]],'DATOS TABLA FLOTA'!$Q$2:$Q$21,'DATOS TABLA FLOTA'!$R$2:$R$21)</f>
        <v>-58701949</v>
      </c>
      <c r="J765" s="2" t="s">
        <v>3072</v>
      </c>
      <c r="K765" t="str">
        <f>VLOOKUP(capturaFlota2019[[#This Row],[Especie]],'DATOS TABLA FLOTA'!$K$1:$M$113,2,FALSE)</f>
        <v>Moluscos</v>
      </c>
      <c r="L765" t="str">
        <f>_xlfn.XLOOKUP(capturaFlota2019[[#This Row],[Especie]],'DATOS TABLA FLOTA'!$K$1:$K$113,'DATOS TABLA FLOTA'!$M$1:$M$113)</f>
        <v>otras especies</v>
      </c>
      <c r="M765" s="3">
        <v>340</v>
      </c>
      <c r="N765" s="4">
        <f>VLOOKUP(capturaFlota2019[[#This Row],[Especie]],'DATOS TABLA FLOTA'!$A$1:$B$80,2,FALSE)</f>
        <v>3150</v>
      </c>
      <c r="O765" s="4">
        <f>VLOOKUP(capturaFlota2019[[#This Row],[Especie]],'DATOS TABLA FLOTA'!$A$1:$C$80,3,FALSE)</f>
        <v>50400</v>
      </c>
      <c r="Q765"/>
    </row>
    <row r="766" spans="1:17" x14ac:dyDescent="0.35">
      <c r="A766" s="5">
        <v>43586</v>
      </c>
      <c r="B766" s="2" t="s">
        <v>3053</v>
      </c>
      <c r="C766" s="2" t="s">
        <v>3123</v>
      </c>
      <c r="D766" s="2" t="s">
        <v>3124</v>
      </c>
      <c r="E7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66" t="str">
        <f>_xlfn.XLOOKUP(capturaFlota2019[[#This Row],[Puerto]],'DATOS TABLA FLOTA'!$H$1:$H$21,'DATOS TABLA FLOTA'!$I$1:$I$21)</f>
        <v>San Antonio</v>
      </c>
      <c r="G766" s="3">
        <f>_xlfn.XLOOKUP(capturaFlota2019[[#This Row],[Departamento]],'DATOS TABLA FLOTA'!$O$2:$O$21,'DATOS TABLA FLOTA'!$P$2:$P$21)</f>
        <v>62077</v>
      </c>
      <c r="H766" s="1">
        <v>-4079875</v>
      </c>
      <c r="I766" s="1">
        <f>_xlfn.XLOOKUP(capturaFlota2019[[#This Row],[Latitud]],'DATOS TABLA FLOTA'!$Q$2:$Q$21,'DATOS TABLA FLOTA'!$R$2:$R$21)</f>
        <v>-64883536</v>
      </c>
      <c r="J766" s="2" t="s">
        <v>3099</v>
      </c>
      <c r="K766" t="str">
        <f>VLOOKUP(capturaFlota2019[[#This Row],[Especie]],'DATOS TABLA FLOTA'!$K$1:$M$113,2,FALSE)</f>
        <v>Peces</v>
      </c>
      <c r="L766" t="str">
        <f>_xlfn.XLOOKUP(capturaFlota2019[[#This Row],[Especie]],'DATOS TABLA FLOTA'!$K$1:$K$113,'DATOS TABLA FLOTA'!$M$1:$M$113)</f>
        <v>otras especies</v>
      </c>
      <c r="M766" s="3">
        <v>347</v>
      </c>
      <c r="N766" s="4">
        <f>VLOOKUP(capturaFlota2019[[#This Row],[Especie]],'DATOS TABLA FLOTA'!$A$1:$B$80,2,FALSE)</f>
        <v>2100</v>
      </c>
      <c r="O766" s="4">
        <f>VLOOKUP(capturaFlota2019[[#This Row],[Especie]],'DATOS TABLA FLOTA'!$A$1:$C$80,3,FALSE)</f>
        <v>33600</v>
      </c>
      <c r="Q766"/>
    </row>
    <row r="767" spans="1:17" x14ac:dyDescent="0.35">
      <c r="A767" s="5">
        <v>43556</v>
      </c>
      <c r="B767" s="2" t="s">
        <v>3059</v>
      </c>
      <c r="C767" s="2" t="s">
        <v>3068</v>
      </c>
      <c r="D767" s="2" t="s">
        <v>3043</v>
      </c>
      <c r="E7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7" t="str">
        <f>_xlfn.XLOOKUP(capturaFlota2019[[#This Row],[Puerto]],'DATOS TABLA FLOTA'!$H$1:$H$21,'DATOS TABLA FLOTA'!$I$1:$I$21)</f>
        <v>General Pueyrredon</v>
      </c>
      <c r="G767" s="3">
        <f>_xlfn.XLOOKUP(capturaFlota2019[[#This Row],[Departamento]],'DATOS TABLA FLOTA'!$O$2:$O$21,'DATOS TABLA FLOTA'!$P$2:$P$21)</f>
        <v>6357</v>
      </c>
      <c r="H767" s="1">
        <v>-3804915</v>
      </c>
      <c r="I767" s="1">
        <f>_xlfn.XLOOKUP(capturaFlota2019[[#This Row],[Latitud]],'DATOS TABLA FLOTA'!$Q$2:$Q$21,'DATOS TABLA FLOTA'!$R$2:$R$21)</f>
        <v>-57536848</v>
      </c>
      <c r="J767" s="2" t="s">
        <v>3091</v>
      </c>
      <c r="K767" t="str">
        <f>VLOOKUP(capturaFlota2019[[#This Row],[Especie]],'DATOS TABLA FLOTA'!$K$1:$M$113,2,FALSE)</f>
        <v>Peces</v>
      </c>
      <c r="L767" t="str">
        <f>_xlfn.XLOOKUP(capturaFlota2019[[#This Row],[Especie]],'DATOS TABLA FLOTA'!$K$1:$K$113,'DATOS TABLA FLOTA'!$M$1:$M$113)</f>
        <v>Variado costero</v>
      </c>
      <c r="M767" s="3">
        <v>348</v>
      </c>
      <c r="N767" s="4">
        <f>VLOOKUP(capturaFlota2019[[#This Row],[Especie]],'DATOS TABLA FLOTA'!$A$1:$B$80,2,FALSE)</f>
        <v>2300</v>
      </c>
      <c r="O767" s="4">
        <f>VLOOKUP(capturaFlota2019[[#This Row],[Especie]],'DATOS TABLA FLOTA'!$A$1:$C$80,3,FALSE)</f>
        <v>36800</v>
      </c>
      <c r="Q767"/>
    </row>
    <row r="768" spans="1:17" x14ac:dyDescent="0.35">
      <c r="A768" s="5">
        <v>43466</v>
      </c>
      <c r="B768" s="2" t="s">
        <v>3059</v>
      </c>
      <c r="C768" s="2" t="s">
        <v>3068</v>
      </c>
      <c r="D768" s="2" t="s">
        <v>3043</v>
      </c>
      <c r="E7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68" t="str">
        <f>_xlfn.XLOOKUP(capturaFlota2019[[#This Row],[Puerto]],'DATOS TABLA FLOTA'!$H$1:$H$21,'DATOS TABLA FLOTA'!$I$1:$I$21)</f>
        <v>General Pueyrredon</v>
      </c>
      <c r="G768" s="3">
        <f>_xlfn.XLOOKUP(capturaFlota2019[[#This Row],[Departamento]],'DATOS TABLA FLOTA'!$O$2:$O$21,'DATOS TABLA FLOTA'!$P$2:$P$21)</f>
        <v>6357</v>
      </c>
      <c r="H768" s="1">
        <v>-3804915</v>
      </c>
      <c r="I768" s="1">
        <f>_xlfn.XLOOKUP(capturaFlota2019[[#This Row],[Latitud]],'DATOS TABLA FLOTA'!$Q$2:$Q$21,'DATOS TABLA FLOTA'!$R$2:$R$21)</f>
        <v>-57536848</v>
      </c>
      <c r="J768" s="2" t="s">
        <v>3099</v>
      </c>
      <c r="K768" t="str">
        <f>VLOOKUP(capturaFlota2019[[#This Row],[Especie]],'DATOS TABLA FLOTA'!$K$1:$M$113,2,FALSE)</f>
        <v>Peces</v>
      </c>
      <c r="L768" t="str">
        <f>_xlfn.XLOOKUP(capturaFlota2019[[#This Row],[Especie]],'DATOS TABLA FLOTA'!$K$1:$K$113,'DATOS TABLA FLOTA'!$M$1:$M$113)</f>
        <v>otras especies</v>
      </c>
      <c r="M768" s="3">
        <v>350</v>
      </c>
      <c r="N768" s="4">
        <f>VLOOKUP(capturaFlota2019[[#This Row],[Especie]],'DATOS TABLA FLOTA'!$A$1:$B$80,2,FALSE)</f>
        <v>2100</v>
      </c>
      <c r="O768" s="4">
        <f>VLOOKUP(capturaFlota2019[[#This Row],[Especie]],'DATOS TABLA FLOTA'!$A$1:$C$80,3,FALSE)</f>
        <v>33600</v>
      </c>
      <c r="Q768"/>
    </row>
    <row r="769" spans="1:17" x14ac:dyDescent="0.35">
      <c r="A769" s="5">
        <v>43556</v>
      </c>
      <c r="B769" s="2" t="s">
        <v>3059</v>
      </c>
      <c r="C769" s="2" t="s">
        <v>3117</v>
      </c>
      <c r="D769" s="2" t="s">
        <v>3062</v>
      </c>
      <c r="E7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69" t="str">
        <f>_xlfn.XLOOKUP(capturaFlota2019[[#This Row],[Puerto]],'DATOS TABLA FLOTA'!$H$1:$H$21,'DATOS TABLA FLOTA'!$I$1:$I$21)</f>
        <v>Biedma</v>
      </c>
      <c r="G769" s="3">
        <f>_xlfn.XLOOKUP(capturaFlota2019[[#This Row],[Departamento]],'DATOS TABLA FLOTA'!$O$2:$O$21,'DATOS TABLA FLOTA'!$P$2:$P$21)</f>
        <v>26007</v>
      </c>
      <c r="H769" s="1">
        <v>-42723398</v>
      </c>
      <c r="I769" s="1">
        <f>_xlfn.XLOOKUP(capturaFlota2019[[#This Row],[Latitud]],'DATOS TABLA FLOTA'!$Q$2:$Q$21,'DATOS TABLA FLOTA'!$R$2:$R$21)</f>
        <v>-6503362</v>
      </c>
      <c r="J769" s="2" t="s">
        <v>3101</v>
      </c>
      <c r="K769" t="str">
        <f>VLOOKUP(capturaFlota2019[[#This Row],[Especie]],'DATOS TABLA FLOTA'!$K$1:$M$113,2,FALSE)</f>
        <v>Crustáceos</v>
      </c>
      <c r="L769" t="str">
        <f>_xlfn.XLOOKUP(capturaFlota2019[[#This Row],[Especie]],'DATOS TABLA FLOTA'!$K$1:$K$113,'DATOS TABLA FLOTA'!$M$1:$M$113)</f>
        <v>Langostino</v>
      </c>
      <c r="M769" s="3">
        <v>350</v>
      </c>
      <c r="N769" s="4">
        <f>VLOOKUP(capturaFlota2019[[#This Row],[Especie]],'DATOS TABLA FLOTA'!$A$1:$B$80,2,FALSE)</f>
        <v>3000</v>
      </c>
      <c r="O769" s="4">
        <f>VLOOKUP(capturaFlota2019[[#This Row],[Especie]],'DATOS TABLA FLOTA'!$A$1:$C$80,3,FALSE)</f>
        <v>48000</v>
      </c>
      <c r="Q769"/>
    </row>
    <row r="770" spans="1:17" x14ac:dyDescent="0.35">
      <c r="A770" s="5">
        <v>43586</v>
      </c>
      <c r="B770" s="2" t="s">
        <v>3067</v>
      </c>
      <c r="C770" s="2" t="s">
        <v>3117</v>
      </c>
      <c r="D770" s="2" t="s">
        <v>3062</v>
      </c>
      <c r="E7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70" t="str">
        <f>_xlfn.XLOOKUP(capturaFlota2019[[#This Row],[Puerto]],'DATOS TABLA FLOTA'!$H$1:$H$21,'DATOS TABLA FLOTA'!$I$1:$I$21)</f>
        <v>Biedma</v>
      </c>
      <c r="G770" s="3">
        <f>_xlfn.XLOOKUP(capturaFlota2019[[#This Row],[Departamento]],'DATOS TABLA FLOTA'!$O$2:$O$21,'DATOS TABLA FLOTA'!$P$2:$P$21)</f>
        <v>26007</v>
      </c>
      <c r="H770" s="1">
        <v>-42723398</v>
      </c>
      <c r="I770" s="1">
        <f>_xlfn.XLOOKUP(capturaFlota2019[[#This Row],[Latitud]],'DATOS TABLA FLOTA'!$Q$2:$Q$21,'DATOS TABLA FLOTA'!$R$2:$R$21)</f>
        <v>-6503362</v>
      </c>
      <c r="J770" s="2" t="s">
        <v>3139</v>
      </c>
      <c r="K770" t="str">
        <f>VLOOKUP(capturaFlota2019[[#This Row],[Especie]],'DATOS TABLA FLOTA'!$K$1:$M$113,2,FALSE)</f>
        <v>Peces</v>
      </c>
      <c r="L770" t="str">
        <f>_xlfn.XLOOKUP(capturaFlota2019[[#This Row],[Especie]],'DATOS TABLA FLOTA'!$K$1:$K$113,'DATOS TABLA FLOTA'!$M$1:$M$113)</f>
        <v>otras especies</v>
      </c>
      <c r="M770" s="3">
        <v>350</v>
      </c>
      <c r="N770" s="4">
        <f>VLOOKUP(capturaFlota2019[[#This Row],[Especie]],'DATOS TABLA FLOTA'!$A$1:$B$80,2,FALSE)</f>
        <v>3000</v>
      </c>
      <c r="O770" s="4">
        <f>VLOOKUP(capturaFlota2019[[#This Row],[Especie]],'DATOS TABLA FLOTA'!$A$1:$C$80,3,FALSE)</f>
        <v>48000</v>
      </c>
      <c r="Q770"/>
    </row>
    <row r="771" spans="1:17" x14ac:dyDescent="0.35">
      <c r="A771" s="5">
        <v>43617</v>
      </c>
      <c r="B771" s="2" t="s">
        <v>3059</v>
      </c>
      <c r="C771" s="2" t="s">
        <v>3120</v>
      </c>
      <c r="D771" s="2" t="s">
        <v>3062</v>
      </c>
      <c r="E7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71" t="str">
        <f>_xlfn.XLOOKUP(capturaFlota2019[[#This Row],[Puerto]],'DATOS TABLA FLOTA'!$H$1:$H$21,'DATOS TABLA FLOTA'!$I$1:$I$21)</f>
        <v>Rawson</v>
      </c>
      <c r="G771" s="3">
        <f>_xlfn.XLOOKUP(capturaFlota2019[[#This Row],[Departamento]],'DATOS TABLA FLOTA'!$O$2:$O$21,'DATOS TABLA FLOTA'!$P$2:$P$21)</f>
        <v>26077</v>
      </c>
      <c r="H771" s="1">
        <v>-43336741</v>
      </c>
      <c r="I771" s="1">
        <f>_xlfn.XLOOKUP(capturaFlota2019[[#This Row],[Latitud]],'DATOS TABLA FLOTA'!$Q$2:$Q$21,'DATOS TABLA FLOTA'!$R$2:$R$21)</f>
        <v>-65061964</v>
      </c>
      <c r="J771" s="2" t="s">
        <v>3101</v>
      </c>
      <c r="K771" t="str">
        <f>VLOOKUP(capturaFlota2019[[#This Row],[Especie]],'DATOS TABLA FLOTA'!$K$1:$M$113,2,FALSE)</f>
        <v>Crustáceos</v>
      </c>
      <c r="L771" t="str">
        <f>_xlfn.XLOOKUP(capturaFlota2019[[#This Row],[Especie]],'DATOS TABLA FLOTA'!$K$1:$K$113,'DATOS TABLA FLOTA'!$M$1:$M$113)</f>
        <v>Langostino</v>
      </c>
      <c r="M771" s="3">
        <v>350</v>
      </c>
      <c r="N771" s="4">
        <f>VLOOKUP(capturaFlota2019[[#This Row],[Especie]],'DATOS TABLA FLOTA'!$A$1:$B$80,2,FALSE)</f>
        <v>3000</v>
      </c>
      <c r="O771" s="4">
        <f>VLOOKUP(capturaFlota2019[[#This Row],[Especie]],'DATOS TABLA FLOTA'!$A$1:$C$80,3,FALSE)</f>
        <v>48000</v>
      </c>
      <c r="Q771"/>
    </row>
    <row r="772" spans="1:17" x14ac:dyDescent="0.35">
      <c r="A772" s="5">
        <v>43497</v>
      </c>
      <c r="B772" s="2" t="s">
        <v>3053</v>
      </c>
      <c r="C772" s="2" t="s">
        <v>3127</v>
      </c>
      <c r="D772" s="2" t="s">
        <v>3124</v>
      </c>
      <c r="E7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72" t="str">
        <f>_xlfn.XLOOKUP(capturaFlota2019[[#This Row],[Puerto]],'DATOS TABLA FLOTA'!$H$1:$H$21,'DATOS TABLA FLOTA'!$I$1:$I$21)</f>
        <v>San Antonio</v>
      </c>
      <c r="G772" s="3">
        <f>_xlfn.XLOOKUP(capturaFlota2019[[#This Row],[Departamento]],'DATOS TABLA FLOTA'!$O$2:$O$21,'DATOS TABLA FLOTA'!$P$2:$P$21)</f>
        <v>62077</v>
      </c>
      <c r="H772" s="1">
        <v>-40725698</v>
      </c>
      <c r="I772" s="1">
        <f>_xlfn.XLOOKUP(capturaFlota2019[[#This Row],[Latitud]],'DATOS TABLA FLOTA'!$Q$2:$Q$21,'DATOS TABLA FLOTA'!$R$2:$R$21)</f>
        <v>-64934194</v>
      </c>
      <c r="J772" s="2" t="s">
        <v>3136</v>
      </c>
      <c r="K772" t="str">
        <f>VLOOKUP(capturaFlota2019[[#This Row],[Especie]],'DATOS TABLA FLOTA'!$K$1:$M$113,2,FALSE)</f>
        <v>Peces</v>
      </c>
      <c r="L772" t="str">
        <f>_xlfn.XLOOKUP(capturaFlota2019[[#This Row],[Especie]],'DATOS TABLA FLOTA'!$K$1:$K$113,'DATOS TABLA FLOTA'!$M$1:$M$113)</f>
        <v>Merluza de cola</v>
      </c>
      <c r="M772" s="3">
        <v>351</v>
      </c>
      <c r="N772" s="4">
        <f>VLOOKUP(capturaFlota2019[[#This Row],[Especie]],'DATOS TABLA FLOTA'!$A$1:$B$80,2,FALSE)</f>
        <v>2000</v>
      </c>
      <c r="O772" s="4">
        <f>VLOOKUP(capturaFlota2019[[#This Row],[Especie]],'DATOS TABLA FLOTA'!$A$1:$C$80,3,FALSE)</f>
        <v>32000</v>
      </c>
      <c r="Q772"/>
    </row>
    <row r="773" spans="1:17" x14ac:dyDescent="0.35">
      <c r="A773" s="5">
        <v>43556</v>
      </c>
      <c r="B773" s="2" t="s">
        <v>3059</v>
      </c>
      <c r="C773" s="2" t="s">
        <v>3061</v>
      </c>
      <c r="D773" s="2" t="s">
        <v>3062</v>
      </c>
      <c r="E7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73" t="str">
        <f>_xlfn.XLOOKUP(capturaFlota2019[[#This Row],[Puerto]],'DATOS TABLA FLOTA'!$H$1:$H$21,'DATOS TABLA FLOTA'!$I$1:$I$21)</f>
        <v>Escalante</v>
      </c>
      <c r="G773" s="3">
        <f>_xlfn.XLOOKUP(capturaFlota2019[[#This Row],[Departamento]],'DATOS TABLA FLOTA'!$O$2:$O$21,'DATOS TABLA FLOTA'!$P$2:$P$21)</f>
        <v>26021</v>
      </c>
      <c r="H773" s="1">
        <v>-45862528</v>
      </c>
      <c r="I773" s="1">
        <f>_xlfn.XLOOKUP(capturaFlota2019[[#This Row],[Latitud]],'DATOS TABLA FLOTA'!$Q$2:$Q$21,'DATOS TABLA FLOTA'!$R$2:$R$21)</f>
        <v>-6746664</v>
      </c>
      <c r="J773" s="2" t="s">
        <v>3055</v>
      </c>
      <c r="K773" t="str">
        <f>VLOOKUP(capturaFlota2019[[#This Row],[Especie]],'DATOS TABLA FLOTA'!$K$1:$M$113,2,FALSE)</f>
        <v>Peces</v>
      </c>
      <c r="L773" t="str">
        <f>_xlfn.XLOOKUP(capturaFlota2019[[#This Row],[Especie]],'DATOS TABLA FLOTA'!$K$1:$K$113,'DATOS TABLA FLOTA'!$M$1:$M$113)</f>
        <v>Merluza hubbsi S41</v>
      </c>
      <c r="M773" s="3">
        <v>351</v>
      </c>
      <c r="N773" s="4">
        <f>VLOOKUP(capturaFlota2019[[#This Row],[Especie]],'DATOS TABLA FLOTA'!$A$1:$B$80,2,FALSE)</f>
        <v>2300</v>
      </c>
      <c r="O773" s="4">
        <f>VLOOKUP(capturaFlota2019[[#This Row],[Especie]],'DATOS TABLA FLOTA'!$A$1:$C$80,3,FALSE)</f>
        <v>36800</v>
      </c>
      <c r="Q773"/>
    </row>
    <row r="774" spans="1:17" x14ac:dyDescent="0.35">
      <c r="A774" s="5">
        <v>43556</v>
      </c>
      <c r="B774" s="2" t="s">
        <v>3053</v>
      </c>
      <c r="C774" s="2" t="s">
        <v>3123</v>
      </c>
      <c r="D774" s="2" t="s">
        <v>3124</v>
      </c>
      <c r="E7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74" t="str">
        <f>_xlfn.XLOOKUP(capturaFlota2019[[#This Row],[Puerto]],'DATOS TABLA FLOTA'!$H$1:$H$21,'DATOS TABLA FLOTA'!$I$1:$I$21)</f>
        <v>San Antonio</v>
      </c>
      <c r="G774" s="3">
        <f>_xlfn.XLOOKUP(capturaFlota2019[[#This Row],[Departamento]],'DATOS TABLA FLOTA'!$O$2:$O$21,'DATOS TABLA FLOTA'!$P$2:$P$21)</f>
        <v>62077</v>
      </c>
      <c r="H774" s="1">
        <v>-4079875</v>
      </c>
      <c r="I774" s="1">
        <f>_xlfn.XLOOKUP(capturaFlota2019[[#This Row],[Latitud]],'DATOS TABLA FLOTA'!$Q$2:$Q$21,'DATOS TABLA FLOTA'!$R$2:$R$21)</f>
        <v>-64883536</v>
      </c>
      <c r="J774" s="2" t="s">
        <v>3055</v>
      </c>
      <c r="K774" t="str">
        <f>VLOOKUP(capturaFlota2019[[#This Row],[Especie]],'DATOS TABLA FLOTA'!$K$1:$M$113,2,FALSE)</f>
        <v>Peces</v>
      </c>
      <c r="L774" t="str">
        <f>_xlfn.XLOOKUP(capturaFlota2019[[#This Row],[Especie]],'DATOS TABLA FLOTA'!$K$1:$K$113,'DATOS TABLA FLOTA'!$M$1:$M$113)</f>
        <v>Merluza hubbsi S41</v>
      </c>
      <c r="M774" s="3">
        <v>352</v>
      </c>
      <c r="N774" s="4">
        <f>VLOOKUP(capturaFlota2019[[#This Row],[Especie]],'DATOS TABLA FLOTA'!$A$1:$B$80,2,FALSE)</f>
        <v>2300</v>
      </c>
      <c r="O774" s="4">
        <f>VLOOKUP(capturaFlota2019[[#This Row],[Especie]],'DATOS TABLA FLOTA'!$A$1:$C$80,3,FALSE)</f>
        <v>36800</v>
      </c>
      <c r="Q774"/>
    </row>
    <row r="775" spans="1:17" x14ac:dyDescent="0.35">
      <c r="A775" s="5">
        <v>43739</v>
      </c>
      <c r="B775" s="2" t="s">
        <v>3067</v>
      </c>
      <c r="C775" s="2" t="s">
        <v>3068</v>
      </c>
      <c r="D775" s="2" t="s">
        <v>3043</v>
      </c>
      <c r="E7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75" t="str">
        <f>_xlfn.XLOOKUP(capturaFlota2019[[#This Row],[Puerto]],'DATOS TABLA FLOTA'!$H$1:$H$21,'DATOS TABLA FLOTA'!$I$1:$I$21)</f>
        <v>General Pueyrredon</v>
      </c>
      <c r="G775" s="3">
        <f>_xlfn.XLOOKUP(capturaFlota2019[[#This Row],[Departamento]],'DATOS TABLA FLOTA'!$O$2:$O$21,'DATOS TABLA FLOTA'!$P$2:$P$21)</f>
        <v>6357</v>
      </c>
      <c r="H775" s="1">
        <v>-3804915</v>
      </c>
      <c r="I775" s="1">
        <f>_xlfn.XLOOKUP(capturaFlota2019[[#This Row],[Latitud]],'DATOS TABLA FLOTA'!$Q$2:$Q$21,'DATOS TABLA FLOTA'!$R$2:$R$21)</f>
        <v>-57536848</v>
      </c>
      <c r="J775" s="2" t="s">
        <v>3060</v>
      </c>
      <c r="K775" t="str">
        <f>VLOOKUP(capturaFlota2019[[#This Row],[Especie]],'DATOS TABLA FLOTA'!$K$1:$M$113,2,FALSE)</f>
        <v>Peces</v>
      </c>
      <c r="L775" t="str">
        <f>_xlfn.XLOOKUP(capturaFlota2019[[#This Row],[Especie]],'DATOS TABLA FLOTA'!$K$1:$K$113,'DATOS TABLA FLOTA'!$M$1:$M$113)</f>
        <v>otras especies</v>
      </c>
      <c r="M775" s="3">
        <v>352</v>
      </c>
      <c r="N775" s="4">
        <f>VLOOKUP(capturaFlota2019[[#This Row],[Especie]],'DATOS TABLA FLOTA'!$A$1:$B$80,2,FALSE)</f>
        <v>2910</v>
      </c>
      <c r="O775" s="4">
        <f>VLOOKUP(capturaFlota2019[[#This Row],[Especie]],'DATOS TABLA FLOTA'!$A$1:$C$80,3,FALSE)</f>
        <v>46560</v>
      </c>
      <c r="Q775"/>
    </row>
    <row r="776" spans="1:17" x14ac:dyDescent="0.35">
      <c r="A776" s="5">
        <v>43770</v>
      </c>
      <c r="B776" s="2" t="s">
        <v>3059</v>
      </c>
      <c r="C776" s="2" t="s">
        <v>3068</v>
      </c>
      <c r="D776" s="2" t="s">
        <v>3043</v>
      </c>
      <c r="E7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76" t="str">
        <f>_xlfn.XLOOKUP(capturaFlota2019[[#This Row],[Puerto]],'DATOS TABLA FLOTA'!$H$1:$H$21,'DATOS TABLA FLOTA'!$I$1:$I$21)</f>
        <v>General Pueyrredon</v>
      </c>
      <c r="G776" s="3">
        <f>_xlfn.XLOOKUP(capturaFlota2019[[#This Row],[Departamento]],'DATOS TABLA FLOTA'!$O$2:$O$21,'DATOS TABLA FLOTA'!$P$2:$P$21)</f>
        <v>6357</v>
      </c>
      <c r="H776" s="1">
        <v>-3804915</v>
      </c>
      <c r="I776" s="1">
        <f>_xlfn.XLOOKUP(capturaFlota2019[[#This Row],[Latitud]],'DATOS TABLA FLOTA'!$Q$2:$Q$21,'DATOS TABLA FLOTA'!$R$2:$R$21)</f>
        <v>-57536848</v>
      </c>
      <c r="J776" s="2" t="s">
        <v>3109</v>
      </c>
      <c r="K776" t="str">
        <f>VLOOKUP(capturaFlota2019[[#This Row],[Especie]],'DATOS TABLA FLOTA'!$K$1:$M$113,2,FALSE)</f>
        <v>Peces</v>
      </c>
      <c r="L776" t="str">
        <f>_xlfn.XLOOKUP(capturaFlota2019[[#This Row],[Especie]],'DATOS TABLA FLOTA'!$K$1:$K$113,'DATOS TABLA FLOTA'!$M$1:$M$113)</f>
        <v>Rayas (sin V. Cost)</v>
      </c>
      <c r="M776" s="3">
        <v>352</v>
      </c>
      <c r="N776" s="4">
        <f>VLOOKUP(capturaFlota2019[[#This Row],[Especie]],'DATOS TABLA FLOTA'!$A$1:$B$80,2,FALSE)</f>
        <v>3000</v>
      </c>
      <c r="O776" s="4">
        <f>VLOOKUP(capturaFlota2019[[#This Row],[Especie]],'DATOS TABLA FLOTA'!$A$1:$C$80,3,FALSE)</f>
        <v>48000</v>
      </c>
      <c r="Q776"/>
    </row>
    <row r="777" spans="1:17" x14ac:dyDescent="0.35">
      <c r="A777" s="5">
        <v>43586</v>
      </c>
      <c r="B777" s="2" t="s">
        <v>3041</v>
      </c>
      <c r="C777" s="2" t="s">
        <v>3107</v>
      </c>
      <c r="D777" s="2" t="s">
        <v>3043</v>
      </c>
      <c r="E7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77" t="str">
        <f>_xlfn.XLOOKUP(capturaFlota2019[[#This Row],[Puerto]],'DATOS TABLA FLOTA'!$H$1:$H$21,'DATOS TABLA FLOTA'!$I$1:$I$21)</f>
        <v>Necochea</v>
      </c>
      <c r="G777" s="3">
        <f>_xlfn.XLOOKUP(capturaFlota2019[[#This Row],[Departamento]],'DATOS TABLA FLOTA'!$O$2:$O$21,'DATOS TABLA FLOTA'!$P$2:$P$21)</f>
        <v>6581</v>
      </c>
      <c r="H777" s="1">
        <v>-38576184</v>
      </c>
      <c r="I777" s="1">
        <f>_xlfn.XLOOKUP(capturaFlota2019[[#This Row],[Latitud]],'DATOS TABLA FLOTA'!$Q$2:$Q$21,'DATOS TABLA FLOTA'!$R$2:$R$21)</f>
        <v>-58701949</v>
      </c>
      <c r="J777" s="2" t="s">
        <v>3073</v>
      </c>
      <c r="K777" t="str">
        <f>VLOOKUP(capturaFlota2019[[#This Row],[Especie]],'DATOS TABLA FLOTA'!$K$1:$M$113,2,FALSE)</f>
        <v>Moluscos</v>
      </c>
      <c r="L777" t="str">
        <f>_xlfn.XLOOKUP(capturaFlota2019[[#This Row],[Especie]],'DATOS TABLA FLOTA'!$K$1:$K$113,'DATOS TABLA FLOTA'!$M$1:$M$113)</f>
        <v>otras especies</v>
      </c>
      <c r="M777" s="3">
        <v>353</v>
      </c>
      <c r="N777" s="4">
        <f>VLOOKUP(capturaFlota2019[[#This Row],[Especie]],'DATOS TABLA FLOTA'!$A$1:$B$80,2,FALSE)</f>
        <v>1800</v>
      </c>
      <c r="O777" s="4">
        <f>VLOOKUP(capturaFlota2019[[#This Row],[Especie]],'DATOS TABLA FLOTA'!$A$1:$C$80,3,FALSE)</f>
        <v>28800</v>
      </c>
      <c r="Q777"/>
    </row>
    <row r="778" spans="1:17" x14ac:dyDescent="0.35">
      <c r="A778" s="5">
        <v>43525</v>
      </c>
      <c r="B778" s="2" t="s">
        <v>3041</v>
      </c>
      <c r="C778" s="2" t="s">
        <v>3143</v>
      </c>
      <c r="D778" s="2" t="s">
        <v>3043</v>
      </c>
      <c r="E7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78" t="str">
        <f>_xlfn.XLOOKUP(capturaFlota2019[[#This Row],[Puerto]],'DATOS TABLA FLOTA'!$H$1:$H$21,'DATOS TABLA FLOTA'!$I$1:$I$21)</f>
        <v>Castelli</v>
      </c>
      <c r="G778" s="3">
        <f>_xlfn.XLOOKUP(capturaFlota2019[[#This Row],[Departamento]],'DATOS TABLA FLOTA'!$O$2:$O$21,'DATOS TABLA FLOTA'!$P$2:$P$21)</f>
        <v>6168</v>
      </c>
      <c r="H778" s="1">
        <v>-35745949</v>
      </c>
      <c r="I778" s="1">
        <f>_xlfn.XLOOKUP(capturaFlota2019[[#This Row],[Latitud]],'DATOS TABLA FLOTA'!$Q$2:$Q$21,'DATOS TABLA FLOTA'!$R$2:$R$21)</f>
        <v>-57380561</v>
      </c>
      <c r="J778" s="2" t="s">
        <v>3145</v>
      </c>
      <c r="K778" t="str">
        <f>VLOOKUP(capturaFlota2019[[#This Row],[Especie]],'DATOS TABLA FLOTA'!$K$1:$M$113,2,FALSE)</f>
        <v>Peces</v>
      </c>
      <c r="L778" t="str">
        <f>_xlfn.XLOOKUP(capturaFlota2019[[#This Row],[Especie]],'DATOS TABLA FLOTA'!$K$1:$K$113,'DATOS TABLA FLOTA'!$M$1:$M$113)</f>
        <v>Variado costero</v>
      </c>
      <c r="M778" s="3">
        <v>355</v>
      </c>
      <c r="N778" s="4">
        <f>VLOOKUP(capturaFlota2019[[#This Row],[Especie]],'DATOS TABLA FLOTA'!$A$1:$B$80,2,FALSE)</f>
        <v>3190</v>
      </c>
      <c r="O778" s="4">
        <f>VLOOKUP(capturaFlota2019[[#This Row],[Especie]],'DATOS TABLA FLOTA'!$A$1:$C$80,3,FALSE)</f>
        <v>51040</v>
      </c>
      <c r="Q778"/>
    </row>
    <row r="779" spans="1:17" x14ac:dyDescent="0.35">
      <c r="A779" s="5">
        <v>43586</v>
      </c>
      <c r="B779" s="2" t="s">
        <v>3041</v>
      </c>
      <c r="C779" s="2" t="s">
        <v>3048</v>
      </c>
      <c r="D779" s="2" t="s">
        <v>3049</v>
      </c>
      <c r="E7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79" t="str">
        <f>_xlfn.XLOOKUP(capturaFlota2019[[#This Row],[Puerto]],'DATOS TABLA FLOTA'!$H$1:$H$21,'DATOS TABLA FLOTA'!$I$1:$I$21)</f>
        <v>Deseado</v>
      </c>
      <c r="G779" s="3">
        <f>_xlfn.XLOOKUP(capturaFlota2019[[#This Row],[Departamento]],'DATOS TABLA FLOTA'!$O$2:$O$21,'DATOS TABLA FLOTA'!$P$2:$P$21)</f>
        <v>78014</v>
      </c>
      <c r="H779" s="1">
        <v>-46436049</v>
      </c>
      <c r="I779" s="1">
        <f>_xlfn.XLOOKUP(capturaFlota2019[[#This Row],[Latitud]],'DATOS TABLA FLOTA'!$Q$2:$Q$21,'DATOS TABLA FLOTA'!$R$2:$R$21)</f>
        <v>-67514904</v>
      </c>
      <c r="J779" s="2" t="s">
        <v>3055</v>
      </c>
      <c r="K779" t="str">
        <f>VLOOKUP(capturaFlota2019[[#This Row],[Especie]],'DATOS TABLA FLOTA'!$K$1:$M$113,2,FALSE)</f>
        <v>Peces</v>
      </c>
      <c r="L779" t="str">
        <f>_xlfn.XLOOKUP(capturaFlota2019[[#This Row],[Especie]],'DATOS TABLA FLOTA'!$K$1:$K$113,'DATOS TABLA FLOTA'!$M$1:$M$113)</f>
        <v>Merluza hubbsi S41</v>
      </c>
      <c r="M779" s="3">
        <v>355</v>
      </c>
      <c r="N779" s="4">
        <f>VLOOKUP(capturaFlota2019[[#This Row],[Especie]],'DATOS TABLA FLOTA'!$A$1:$B$80,2,FALSE)</f>
        <v>2300</v>
      </c>
      <c r="O779" s="4">
        <f>VLOOKUP(capturaFlota2019[[#This Row],[Especie]],'DATOS TABLA FLOTA'!$A$1:$C$80,3,FALSE)</f>
        <v>36800</v>
      </c>
      <c r="Q779"/>
    </row>
    <row r="780" spans="1:17" x14ac:dyDescent="0.35">
      <c r="A780" s="5">
        <v>43647</v>
      </c>
      <c r="B780" s="2" t="s">
        <v>3059</v>
      </c>
      <c r="C780" s="2" t="s">
        <v>3123</v>
      </c>
      <c r="D780" s="2" t="s">
        <v>3124</v>
      </c>
      <c r="E7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80" t="str">
        <f>_xlfn.XLOOKUP(capturaFlota2019[[#This Row],[Puerto]],'DATOS TABLA FLOTA'!$H$1:$H$21,'DATOS TABLA FLOTA'!$I$1:$I$21)</f>
        <v>San Antonio</v>
      </c>
      <c r="G780" s="3">
        <f>_xlfn.XLOOKUP(capturaFlota2019[[#This Row],[Departamento]],'DATOS TABLA FLOTA'!$O$2:$O$21,'DATOS TABLA FLOTA'!$P$2:$P$21)</f>
        <v>62077</v>
      </c>
      <c r="H780" s="1">
        <v>-4079875</v>
      </c>
      <c r="I780" s="1">
        <f>_xlfn.XLOOKUP(capturaFlota2019[[#This Row],[Latitud]],'DATOS TABLA FLOTA'!$Q$2:$Q$21,'DATOS TABLA FLOTA'!$R$2:$R$21)</f>
        <v>-64883536</v>
      </c>
      <c r="J780" s="2" t="s">
        <v>3114</v>
      </c>
      <c r="K780" t="str">
        <f>VLOOKUP(capturaFlota2019[[#This Row],[Especie]],'DATOS TABLA FLOTA'!$K$1:$M$113,2,FALSE)</f>
        <v>Peces</v>
      </c>
      <c r="L780" t="str">
        <f>_xlfn.XLOOKUP(capturaFlota2019[[#This Row],[Especie]],'DATOS TABLA FLOTA'!$K$1:$K$113,'DATOS TABLA FLOTA'!$M$1:$M$113)</f>
        <v>otras especies</v>
      </c>
      <c r="M780" s="3">
        <v>355</v>
      </c>
      <c r="N780" s="4">
        <f>VLOOKUP(capturaFlota2019[[#This Row],[Especie]],'DATOS TABLA FLOTA'!$A$1:$B$80,2,FALSE)</f>
        <v>1500</v>
      </c>
      <c r="O780" s="4">
        <f>VLOOKUP(capturaFlota2019[[#This Row],[Especie]],'DATOS TABLA FLOTA'!$A$1:$C$80,3,FALSE)</f>
        <v>24000</v>
      </c>
      <c r="Q780"/>
    </row>
    <row r="781" spans="1:17" x14ac:dyDescent="0.35">
      <c r="A781" s="5">
        <v>43466</v>
      </c>
      <c r="B781" s="2" t="s">
        <v>3059</v>
      </c>
      <c r="C781" s="2" t="s">
        <v>3068</v>
      </c>
      <c r="D781" s="2" t="s">
        <v>3043</v>
      </c>
      <c r="E7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1" t="str">
        <f>_xlfn.XLOOKUP(capturaFlota2019[[#This Row],[Puerto]],'DATOS TABLA FLOTA'!$H$1:$H$21,'DATOS TABLA FLOTA'!$I$1:$I$21)</f>
        <v>General Pueyrredon</v>
      </c>
      <c r="G781" s="3">
        <f>_xlfn.XLOOKUP(capturaFlota2019[[#This Row],[Departamento]],'DATOS TABLA FLOTA'!$O$2:$O$21,'DATOS TABLA FLOTA'!$P$2:$P$21)</f>
        <v>6357</v>
      </c>
      <c r="H781" s="1">
        <v>-3804915</v>
      </c>
      <c r="I781" s="1">
        <f>_xlfn.XLOOKUP(capturaFlota2019[[#This Row],[Latitud]],'DATOS TABLA FLOTA'!$Q$2:$Q$21,'DATOS TABLA FLOTA'!$R$2:$R$21)</f>
        <v>-57536848</v>
      </c>
      <c r="J781" s="2" t="s">
        <v>3090</v>
      </c>
      <c r="K781" t="str">
        <f>VLOOKUP(capturaFlota2019[[#This Row],[Especie]],'DATOS TABLA FLOTA'!$K$1:$M$113,2,FALSE)</f>
        <v>Peces</v>
      </c>
      <c r="L781" t="str">
        <f>_xlfn.XLOOKUP(capturaFlota2019[[#This Row],[Especie]],'DATOS TABLA FLOTA'!$K$1:$K$113,'DATOS TABLA FLOTA'!$M$1:$M$113)</f>
        <v>otras especies</v>
      </c>
      <c r="M781" s="3">
        <v>360</v>
      </c>
      <c r="N781" s="4">
        <f>VLOOKUP(capturaFlota2019[[#This Row],[Especie]],'DATOS TABLA FLOTA'!$A$1:$B$80,2,FALSE)</f>
        <v>2200</v>
      </c>
      <c r="O781" s="4">
        <f>VLOOKUP(capturaFlota2019[[#This Row],[Especie]],'DATOS TABLA FLOTA'!$A$1:$C$80,3,FALSE)</f>
        <v>35200</v>
      </c>
      <c r="Q781"/>
    </row>
    <row r="782" spans="1:17" x14ac:dyDescent="0.35">
      <c r="A782" s="5">
        <v>43556</v>
      </c>
      <c r="B782" s="2" t="s">
        <v>3053</v>
      </c>
      <c r="C782" s="2" t="s">
        <v>3068</v>
      </c>
      <c r="D782" s="2" t="s">
        <v>3043</v>
      </c>
      <c r="E7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2" t="str">
        <f>_xlfn.XLOOKUP(capturaFlota2019[[#This Row],[Puerto]],'DATOS TABLA FLOTA'!$H$1:$H$21,'DATOS TABLA FLOTA'!$I$1:$I$21)</f>
        <v>General Pueyrredon</v>
      </c>
      <c r="G782" s="3">
        <f>_xlfn.XLOOKUP(capturaFlota2019[[#This Row],[Departamento]],'DATOS TABLA FLOTA'!$O$2:$O$21,'DATOS TABLA FLOTA'!$P$2:$P$21)</f>
        <v>6357</v>
      </c>
      <c r="H782" s="1">
        <v>-3804915</v>
      </c>
      <c r="I782" s="1">
        <f>_xlfn.XLOOKUP(capturaFlota2019[[#This Row],[Latitud]],'DATOS TABLA FLOTA'!$Q$2:$Q$21,'DATOS TABLA FLOTA'!$R$2:$R$21)</f>
        <v>-57536848</v>
      </c>
      <c r="J782" s="2" t="s">
        <v>3090</v>
      </c>
      <c r="K782" t="str">
        <f>VLOOKUP(capturaFlota2019[[#This Row],[Especie]],'DATOS TABLA FLOTA'!$K$1:$M$113,2,FALSE)</f>
        <v>Peces</v>
      </c>
      <c r="L782" t="str">
        <f>_xlfn.XLOOKUP(capturaFlota2019[[#This Row],[Especie]],'DATOS TABLA FLOTA'!$K$1:$K$113,'DATOS TABLA FLOTA'!$M$1:$M$113)</f>
        <v>otras especies</v>
      </c>
      <c r="M782" s="3">
        <v>360</v>
      </c>
      <c r="N782" s="4">
        <f>VLOOKUP(capturaFlota2019[[#This Row],[Especie]],'DATOS TABLA FLOTA'!$A$1:$B$80,2,FALSE)</f>
        <v>2200</v>
      </c>
      <c r="O782" s="4">
        <f>VLOOKUP(capturaFlota2019[[#This Row],[Especie]],'DATOS TABLA FLOTA'!$A$1:$C$80,3,FALSE)</f>
        <v>35200</v>
      </c>
      <c r="Q782"/>
    </row>
    <row r="783" spans="1:17" x14ac:dyDescent="0.35">
      <c r="A783" s="5">
        <v>43617</v>
      </c>
      <c r="B783" s="2" t="s">
        <v>3059</v>
      </c>
      <c r="C783" s="2" t="s">
        <v>3068</v>
      </c>
      <c r="D783" s="2" t="s">
        <v>3043</v>
      </c>
      <c r="E7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3" t="str">
        <f>_xlfn.XLOOKUP(capturaFlota2019[[#This Row],[Puerto]],'DATOS TABLA FLOTA'!$H$1:$H$21,'DATOS TABLA FLOTA'!$I$1:$I$21)</f>
        <v>General Pueyrredon</v>
      </c>
      <c r="G783" s="3">
        <f>_xlfn.XLOOKUP(capturaFlota2019[[#This Row],[Departamento]],'DATOS TABLA FLOTA'!$O$2:$O$21,'DATOS TABLA FLOTA'!$P$2:$P$21)</f>
        <v>6357</v>
      </c>
      <c r="H783" s="1">
        <v>-3804915</v>
      </c>
      <c r="I783" s="1">
        <f>_xlfn.XLOOKUP(capturaFlota2019[[#This Row],[Latitud]],'DATOS TABLA FLOTA'!$Q$2:$Q$21,'DATOS TABLA FLOTA'!$R$2:$R$21)</f>
        <v>-57536848</v>
      </c>
      <c r="J783" s="2" t="s">
        <v>3093</v>
      </c>
      <c r="K783" t="str">
        <f>VLOOKUP(capturaFlota2019[[#This Row],[Especie]],'DATOS TABLA FLOTA'!$K$1:$M$113,2,FALSE)</f>
        <v>Peces</v>
      </c>
      <c r="L783" t="str">
        <f>_xlfn.XLOOKUP(capturaFlota2019[[#This Row],[Especie]],'DATOS TABLA FLOTA'!$K$1:$K$113,'DATOS TABLA FLOTA'!$M$1:$M$113)</f>
        <v>Variado costero</v>
      </c>
      <c r="M783" s="3">
        <v>360</v>
      </c>
      <c r="N783" s="4">
        <f>VLOOKUP(capturaFlota2019[[#This Row],[Especie]],'DATOS TABLA FLOTA'!$A$1:$B$80,2,FALSE)</f>
        <v>2100</v>
      </c>
      <c r="O783" s="4">
        <f>VLOOKUP(capturaFlota2019[[#This Row],[Especie]],'DATOS TABLA FLOTA'!$A$1:$C$80,3,FALSE)</f>
        <v>33600</v>
      </c>
      <c r="Q783"/>
    </row>
    <row r="784" spans="1:17" x14ac:dyDescent="0.35">
      <c r="A784" s="5">
        <v>43709</v>
      </c>
      <c r="B784" s="2" t="s">
        <v>3053</v>
      </c>
      <c r="C784" s="2" t="s">
        <v>3111</v>
      </c>
      <c r="D784" s="2" t="s">
        <v>3043</v>
      </c>
      <c r="E7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4" t="str">
        <f>_xlfn.XLOOKUP(capturaFlota2019[[#This Row],[Puerto]],'DATOS TABLA FLOTA'!$H$1:$H$21,'DATOS TABLA FLOTA'!$I$1:$I$21)</f>
        <v>sin especificar</v>
      </c>
      <c r="G784" s="3">
        <f>_xlfn.XLOOKUP(capturaFlota2019[[#This Row],[Departamento]],'DATOS TABLA FLOTA'!$O$2:$O$21,'DATOS TABLA FLOTA'!$P$2:$P$21)</f>
        <v>6999</v>
      </c>
      <c r="I784" s="1">
        <f>_xlfn.XLOOKUP(capturaFlota2019[[#This Row],[Latitud]],'DATOS TABLA FLOTA'!$Q$2:$Q$21,'DATOS TABLA FLOTA'!$R$2:$R$21)</f>
        <v>0</v>
      </c>
      <c r="J784" s="2" t="s">
        <v>3057</v>
      </c>
      <c r="K784" t="str">
        <f>VLOOKUP(capturaFlota2019[[#This Row],[Especie]],'DATOS TABLA FLOTA'!$K$1:$M$113,2,FALSE)</f>
        <v>Peces</v>
      </c>
      <c r="L784" t="str">
        <f>_xlfn.XLOOKUP(capturaFlota2019[[#This Row],[Especie]],'DATOS TABLA FLOTA'!$K$1:$K$113,'DATOS TABLA FLOTA'!$M$1:$M$113)</f>
        <v>Rayas (sin V. Cost)</v>
      </c>
      <c r="M784" s="3">
        <v>360</v>
      </c>
      <c r="N784" s="4">
        <f>VLOOKUP(capturaFlota2019[[#This Row],[Especie]],'DATOS TABLA FLOTA'!$A$1:$B$80,2,FALSE)</f>
        <v>3900</v>
      </c>
      <c r="O784" s="4">
        <f>VLOOKUP(capturaFlota2019[[#This Row],[Especie]],'DATOS TABLA FLOTA'!$A$1:$C$80,3,FALSE)</f>
        <v>62400</v>
      </c>
      <c r="Q784"/>
    </row>
    <row r="785" spans="1:17" x14ac:dyDescent="0.35">
      <c r="A785" s="5">
        <v>43709</v>
      </c>
      <c r="B785" s="2" t="s">
        <v>3041</v>
      </c>
      <c r="C785" s="2" t="s">
        <v>3127</v>
      </c>
      <c r="D785" s="2" t="s">
        <v>3124</v>
      </c>
      <c r="E7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85" t="str">
        <f>_xlfn.XLOOKUP(capturaFlota2019[[#This Row],[Puerto]],'DATOS TABLA FLOTA'!$H$1:$H$21,'DATOS TABLA FLOTA'!$I$1:$I$21)</f>
        <v>San Antonio</v>
      </c>
      <c r="G785" s="3">
        <f>_xlfn.XLOOKUP(capturaFlota2019[[#This Row],[Departamento]],'DATOS TABLA FLOTA'!$O$2:$O$21,'DATOS TABLA FLOTA'!$P$2:$P$21)</f>
        <v>62077</v>
      </c>
      <c r="H785" s="1">
        <v>-40725698</v>
      </c>
      <c r="I785" s="1">
        <f>_xlfn.XLOOKUP(capturaFlota2019[[#This Row],[Latitud]],'DATOS TABLA FLOTA'!$Q$2:$Q$21,'DATOS TABLA FLOTA'!$R$2:$R$21)</f>
        <v>-64934194</v>
      </c>
      <c r="J785" s="2" t="s">
        <v>3109</v>
      </c>
      <c r="K785" t="str">
        <f>VLOOKUP(capturaFlota2019[[#This Row],[Especie]],'DATOS TABLA FLOTA'!$K$1:$M$113,2,FALSE)</f>
        <v>Peces</v>
      </c>
      <c r="L785" t="str">
        <f>_xlfn.XLOOKUP(capturaFlota2019[[#This Row],[Especie]],'DATOS TABLA FLOTA'!$K$1:$K$113,'DATOS TABLA FLOTA'!$M$1:$M$113)</f>
        <v>Rayas (sin V. Cost)</v>
      </c>
      <c r="M785" s="3">
        <v>360</v>
      </c>
      <c r="N785" s="4">
        <f>VLOOKUP(capturaFlota2019[[#This Row],[Especie]],'DATOS TABLA FLOTA'!$A$1:$B$80,2,FALSE)</f>
        <v>3000</v>
      </c>
      <c r="O785" s="4">
        <f>VLOOKUP(capturaFlota2019[[#This Row],[Especie]],'DATOS TABLA FLOTA'!$A$1:$C$80,3,FALSE)</f>
        <v>48000</v>
      </c>
      <c r="Q785"/>
    </row>
    <row r="786" spans="1:17" x14ac:dyDescent="0.35">
      <c r="A786" s="5">
        <v>43556</v>
      </c>
      <c r="B786" s="2" t="s">
        <v>3041</v>
      </c>
      <c r="C786" s="2" t="s">
        <v>3068</v>
      </c>
      <c r="D786" s="2" t="s">
        <v>3043</v>
      </c>
      <c r="E7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6" t="str">
        <f>_xlfn.XLOOKUP(capturaFlota2019[[#This Row],[Puerto]],'DATOS TABLA FLOTA'!$H$1:$H$21,'DATOS TABLA FLOTA'!$I$1:$I$21)</f>
        <v>General Pueyrredon</v>
      </c>
      <c r="G786" s="3">
        <f>_xlfn.XLOOKUP(capturaFlota2019[[#This Row],[Departamento]],'DATOS TABLA FLOTA'!$O$2:$O$21,'DATOS TABLA FLOTA'!$P$2:$P$21)</f>
        <v>6357</v>
      </c>
      <c r="H786" s="1">
        <v>-3804915</v>
      </c>
      <c r="I786" s="1">
        <f>_xlfn.XLOOKUP(capturaFlota2019[[#This Row],[Latitud]],'DATOS TABLA FLOTA'!$Q$2:$Q$21,'DATOS TABLA FLOTA'!$R$2:$R$21)</f>
        <v>-57536848</v>
      </c>
      <c r="J786" s="2" t="s">
        <v>3060</v>
      </c>
      <c r="K786" t="str">
        <f>VLOOKUP(capturaFlota2019[[#This Row],[Especie]],'DATOS TABLA FLOTA'!$K$1:$M$113,2,FALSE)</f>
        <v>Peces</v>
      </c>
      <c r="L786" t="str">
        <f>_xlfn.XLOOKUP(capturaFlota2019[[#This Row],[Especie]],'DATOS TABLA FLOTA'!$K$1:$K$113,'DATOS TABLA FLOTA'!$M$1:$M$113)</f>
        <v>otras especies</v>
      </c>
      <c r="M786" s="3">
        <v>363</v>
      </c>
      <c r="N786" s="4">
        <f>VLOOKUP(capturaFlota2019[[#This Row],[Especie]],'DATOS TABLA FLOTA'!$A$1:$B$80,2,FALSE)</f>
        <v>2910</v>
      </c>
      <c r="O786" s="4">
        <f>VLOOKUP(capturaFlota2019[[#This Row],[Especie]],'DATOS TABLA FLOTA'!$A$1:$C$80,3,FALSE)</f>
        <v>46560</v>
      </c>
      <c r="Q786"/>
    </row>
    <row r="787" spans="1:17" x14ac:dyDescent="0.35">
      <c r="A787" s="5">
        <v>43739</v>
      </c>
      <c r="B787" s="2" t="s">
        <v>3041</v>
      </c>
      <c r="C787" s="2" t="s">
        <v>3111</v>
      </c>
      <c r="D787" s="2" t="s">
        <v>3043</v>
      </c>
      <c r="E7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87" t="str">
        <f>_xlfn.XLOOKUP(capturaFlota2019[[#This Row],[Puerto]],'DATOS TABLA FLOTA'!$H$1:$H$21,'DATOS TABLA FLOTA'!$I$1:$I$21)</f>
        <v>sin especificar</v>
      </c>
      <c r="G787" s="3">
        <f>_xlfn.XLOOKUP(capturaFlota2019[[#This Row],[Departamento]],'DATOS TABLA FLOTA'!$O$2:$O$21,'DATOS TABLA FLOTA'!$P$2:$P$21)</f>
        <v>6999</v>
      </c>
      <c r="I787" s="1">
        <f>_xlfn.XLOOKUP(capturaFlota2019[[#This Row],[Latitud]],'DATOS TABLA FLOTA'!$Q$2:$Q$21,'DATOS TABLA FLOTA'!$R$2:$R$21)</f>
        <v>0</v>
      </c>
      <c r="J787" s="2" t="s">
        <v>3045</v>
      </c>
      <c r="K787" t="str">
        <f>VLOOKUP(capturaFlota2019[[#This Row],[Especie]],'DATOS TABLA FLOTA'!$K$1:$M$113,2,FALSE)</f>
        <v>Crustáceos</v>
      </c>
      <c r="L787" t="str">
        <f>_xlfn.XLOOKUP(capturaFlota2019[[#This Row],[Especie]],'DATOS TABLA FLOTA'!$K$1:$K$113,'DATOS TABLA FLOTA'!$M$1:$M$113)</f>
        <v>otras especies</v>
      </c>
      <c r="M787" s="3">
        <v>363</v>
      </c>
      <c r="N787" s="4">
        <f>VLOOKUP(capturaFlota2019[[#This Row],[Especie]],'DATOS TABLA FLOTA'!$A$1:$B$80,2,FALSE)</f>
        <v>3000</v>
      </c>
      <c r="O787" s="4">
        <f>VLOOKUP(capturaFlota2019[[#This Row],[Especie]],'DATOS TABLA FLOTA'!$A$1:$C$80,3,FALSE)</f>
        <v>48000</v>
      </c>
      <c r="Q787"/>
    </row>
    <row r="788" spans="1:17" x14ac:dyDescent="0.35">
      <c r="A788" s="5">
        <v>43556</v>
      </c>
      <c r="B788" s="2" t="s">
        <v>3053</v>
      </c>
      <c r="C788" s="2" t="s">
        <v>3127</v>
      </c>
      <c r="D788" s="2" t="s">
        <v>3124</v>
      </c>
      <c r="E7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788" t="str">
        <f>_xlfn.XLOOKUP(capturaFlota2019[[#This Row],[Puerto]],'DATOS TABLA FLOTA'!$H$1:$H$21,'DATOS TABLA FLOTA'!$I$1:$I$21)</f>
        <v>San Antonio</v>
      </c>
      <c r="G788" s="3">
        <f>_xlfn.XLOOKUP(capturaFlota2019[[#This Row],[Departamento]],'DATOS TABLA FLOTA'!$O$2:$O$21,'DATOS TABLA FLOTA'!$P$2:$P$21)</f>
        <v>62077</v>
      </c>
      <c r="H788" s="1">
        <v>-40725698</v>
      </c>
      <c r="I788" s="1">
        <f>_xlfn.XLOOKUP(capturaFlota2019[[#This Row],[Latitud]],'DATOS TABLA FLOTA'!$Q$2:$Q$21,'DATOS TABLA FLOTA'!$R$2:$R$21)</f>
        <v>-64934194</v>
      </c>
      <c r="J788" s="2" t="s">
        <v>3114</v>
      </c>
      <c r="K788" t="str">
        <f>VLOOKUP(capturaFlota2019[[#This Row],[Especie]],'DATOS TABLA FLOTA'!$K$1:$M$113,2,FALSE)</f>
        <v>Peces</v>
      </c>
      <c r="L788" t="str">
        <f>_xlfn.XLOOKUP(capturaFlota2019[[#This Row],[Especie]],'DATOS TABLA FLOTA'!$K$1:$K$113,'DATOS TABLA FLOTA'!$M$1:$M$113)</f>
        <v>otras especies</v>
      </c>
      <c r="M788" s="3">
        <v>365</v>
      </c>
      <c r="N788" s="4">
        <f>VLOOKUP(capturaFlota2019[[#This Row],[Especie]],'DATOS TABLA FLOTA'!$A$1:$B$80,2,FALSE)</f>
        <v>1500</v>
      </c>
      <c r="O788" s="4">
        <f>VLOOKUP(capturaFlota2019[[#This Row],[Especie]],'DATOS TABLA FLOTA'!$A$1:$C$80,3,FALSE)</f>
        <v>24000</v>
      </c>
      <c r="Q788"/>
    </row>
    <row r="789" spans="1:17" x14ac:dyDescent="0.35">
      <c r="A789" s="5">
        <v>43709</v>
      </c>
      <c r="B789" s="2" t="s">
        <v>3147</v>
      </c>
      <c r="C789" s="2" t="s">
        <v>3115</v>
      </c>
      <c r="D789" s="2" t="s">
        <v>3049</v>
      </c>
      <c r="E7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789" t="str">
        <f>_xlfn.XLOOKUP(capturaFlota2019[[#This Row],[Puerto]],'DATOS TABLA FLOTA'!$H$1:$H$21,'DATOS TABLA FLOTA'!$I$1:$I$21)</f>
        <v>Deseado</v>
      </c>
      <c r="G789" s="3">
        <f>_xlfn.XLOOKUP(capturaFlota2019[[#This Row],[Departamento]],'DATOS TABLA FLOTA'!$O$2:$O$21,'DATOS TABLA FLOTA'!$P$2:$P$21)</f>
        <v>78014</v>
      </c>
      <c r="H789" s="1">
        <v>-47753106</v>
      </c>
      <c r="I789" s="1">
        <f>_xlfn.XLOOKUP(capturaFlota2019[[#This Row],[Latitud]],'DATOS TABLA FLOTA'!$Q$2:$Q$21,'DATOS TABLA FLOTA'!$R$2:$R$21)</f>
        <v>-65911745</v>
      </c>
      <c r="J789" s="2" t="s">
        <v>3055</v>
      </c>
      <c r="K789" t="str">
        <f>VLOOKUP(capturaFlota2019[[#This Row],[Especie]],'DATOS TABLA FLOTA'!$K$1:$M$113,2,FALSE)</f>
        <v>Peces</v>
      </c>
      <c r="L789" t="str">
        <f>_xlfn.XLOOKUP(capturaFlota2019[[#This Row],[Especie]],'DATOS TABLA FLOTA'!$K$1:$K$113,'DATOS TABLA FLOTA'!$M$1:$M$113)</f>
        <v>Merluza hubbsi S41</v>
      </c>
      <c r="M789" s="3">
        <v>366</v>
      </c>
      <c r="N789" s="4">
        <f>VLOOKUP(capturaFlota2019[[#This Row],[Especie]],'DATOS TABLA FLOTA'!$A$1:$B$80,2,FALSE)</f>
        <v>2300</v>
      </c>
      <c r="O789" s="4">
        <f>VLOOKUP(capturaFlota2019[[#This Row],[Especie]],'DATOS TABLA FLOTA'!$A$1:$C$80,3,FALSE)</f>
        <v>36800</v>
      </c>
      <c r="Q789"/>
    </row>
    <row r="790" spans="1:17" x14ac:dyDescent="0.35">
      <c r="A790" s="5">
        <v>43647</v>
      </c>
      <c r="B790" s="2" t="s">
        <v>3041</v>
      </c>
      <c r="C790" s="2" t="s">
        <v>3150</v>
      </c>
      <c r="D790" s="2" t="s">
        <v>3043</v>
      </c>
      <c r="E7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0" t="str">
        <f>_xlfn.XLOOKUP(capturaFlota2019[[#This Row],[Puerto]],'DATOS TABLA FLOTA'!$H$1:$H$21,'DATOS TABLA FLOTA'!$I$1:$I$21)</f>
        <v>General Lavalle</v>
      </c>
      <c r="G790" s="3">
        <f>_xlfn.XLOOKUP(capturaFlota2019[[#This Row],[Departamento]],'DATOS TABLA FLOTA'!$O$2:$O$21,'DATOS TABLA FLOTA'!$P$2:$P$21)</f>
        <v>6336</v>
      </c>
      <c r="H790" s="1">
        <v>-36398453</v>
      </c>
      <c r="I790" s="1">
        <f>_xlfn.XLOOKUP(capturaFlota2019[[#This Row],[Latitud]],'DATOS TABLA FLOTA'!$Q$2:$Q$21,'DATOS TABLA FLOTA'!$R$2:$R$21)</f>
        <v>-56946467</v>
      </c>
      <c r="J790" s="2" t="s">
        <v>3161</v>
      </c>
      <c r="K790" t="str">
        <f>VLOOKUP(capturaFlota2019[[#This Row],[Especie]],'DATOS TABLA FLOTA'!$K$1:$M$113,2,FALSE)</f>
        <v>Peces</v>
      </c>
      <c r="L790" t="str">
        <f>_xlfn.XLOOKUP(capturaFlota2019[[#This Row],[Especie]],'DATOS TABLA FLOTA'!$K$1:$K$113,'DATOS TABLA FLOTA'!$M$1:$M$113)</f>
        <v>Variado costero</v>
      </c>
      <c r="M790" s="3">
        <v>368</v>
      </c>
      <c r="N790" s="4">
        <f>VLOOKUP(capturaFlota2019[[#This Row],[Especie]],'DATOS TABLA FLOTA'!$A$1:$B$80,2,FALSE)</f>
        <v>2000</v>
      </c>
      <c r="O790" s="4">
        <f>VLOOKUP(capturaFlota2019[[#This Row],[Especie]],'DATOS TABLA FLOTA'!$A$1:$C$80,3,FALSE)</f>
        <v>32000</v>
      </c>
      <c r="Q790"/>
    </row>
    <row r="791" spans="1:17" x14ac:dyDescent="0.35">
      <c r="A791" s="5">
        <v>43678</v>
      </c>
      <c r="B791" s="2" t="s">
        <v>3053</v>
      </c>
      <c r="C791" s="2" t="s">
        <v>3068</v>
      </c>
      <c r="D791" s="2" t="s">
        <v>3043</v>
      </c>
      <c r="E7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1" t="str">
        <f>_xlfn.XLOOKUP(capturaFlota2019[[#This Row],[Puerto]],'DATOS TABLA FLOTA'!$H$1:$H$21,'DATOS TABLA FLOTA'!$I$1:$I$21)</f>
        <v>General Pueyrredon</v>
      </c>
      <c r="G791" s="3">
        <f>_xlfn.XLOOKUP(capturaFlota2019[[#This Row],[Departamento]],'DATOS TABLA FLOTA'!$O$2:$O$21,'DATOS TABLA FLOTA'!$P$2:$P$21)</f>
        <v>6357</v>
      </c>
      <c r="H791" s="1">
        <v>-3804915</v>
      </c>
      <c r="I791" s="1">
        <f>_xlfn.XLOOKUP(capturaFlota2019[[#This Row],[Latitud]],'DATOS TABLA FLOTA'!$Q$2:$Q$21,'DATOS TABLA FLOTA'!$R$2:$R$21)</f>
        <v>-57536848</v>
      </c>
      <c r="J791" s="2" t="s">
        <v>3071</v>
      </c>
      <c r="K791" t="str">
        <f>VLOOKUP(capturaFlota2019[[#This Row],[Especie]],'DATOS TABLA FLOTA'!$K$1:$M$113,2,FALSE)</f>
        <v>Crustáceos</v>
      </c>
      <c r="L791" t="str">
        <f>_xlfn.XLOOKUP(capturaFlota2019[[#This Row],[Especie]],'DATOS TABLA FLOTA'!$K$1:$K$113,'DATOS TABLA FLOTA'!$M$1:$M$113)</f>
        <v>otras especies</v>
      </c>
      <c r="M791" s="3">
        <v>368</v>
      </c>
      <c r="N791" s="4">
        <f>VLOOKUP(capturaFlota2019[[#This Row],[Especie]],'DATOS TABLA FLOTA'!$A$1:$B$80,2,FALSE)</f>
        <v>4300</v>
      </c>
      <c r="O791" s="4">
        <f>VLOOKUP(capturaFlota2019[[#This Row],[Especie]],'DATOS TABLA FLOTA'!$A$1:$C$80,3,FALSE)</f>
        <v>68800</v>
      </c>
      <c r="Q791"/>
    </row>
    <row r="792" spans="1:17" x14ac:dyDescent="0.35">
      <c r="A792" s="5">
        <v>43678</v>
      </c>
      <c r="B792" s="2" t="s">
        <v>3067</v>
      </c>
      <c r="C792" s="2" t="s">
        <v>3132</v>
      </c>
      <c r="D792" s="2" t="s">
        <v>3133</v>
      </c>
      <c r="E7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92" t="str">
        <f>_xlfn.XLOOKUP(capturaFlota2019[[#This Row],[Puerto]],'DATOS TABLA FLOTA'!$H$1:$H$21,'DATOS TABLA FLOTA'!$I$1:$I$21)</f>
        <v>Ushuaia</v>
      </c>
      <c r="G792" s="3">
        <f>_xlfn.XLOOKUP(capturaFlota2019[[#This Row],[Departamento]],'DATOS TABLA FLOTA'!$O$2:$O$21,'DATOS TABLA FLOTA'!$P$2:$P$21)</f>
        <v>94015</v>
      </c>
      <c r="H792" s="1">
        <v>-54808106</v>
      </c>
      <c r="I792" s="1">
        <f>_xlfn.XLOOKUP(capturaFlota2019[[#This Row],[Latitud]],'DATOS TABLA FLOTA'!$Q$2:$Q$21,'DATOS TABLA FLOTA'!$R$2:$R$21)</f>
        <v>-68304301</v>
      </c>
      <c r="J792" s="2" t="s">
        <v>3137</v>
      </c>
      <c r="K792" t="str">
        <f>VLOOKUP(capturaFlota2019[[#This Row],[Especie]],'DATOS TABLA FLOTA'!$K$1:$M$113,2,FALSE)</f>
        <v>Peces</v>
      </c>
      <c r="L792" t="str">
        <f>_xlfn.XLOOKUP(capturaFlota2019[[#This Row],[Especie]],'DATOS TABLA FLOTA'!$K$1:$K$113,'DATOS TABLA FLOTA'!$M$1:$M$113)</f>
        <v>Merluza negra</v>
      </c>
      <c r="M792" s="3">
        <v>368</v>
      </c>
      <c r="N792" s="4">
        <f>VLOOKUP(capturaFlota2019[[#This Row],[Especie]],'DATOS TABLA FLOTA'!$A$1:$B$80,2,FALSE)</f>
        <v>2900</v>
      </c>
      <c r="O792" s="4">
        <f>VLOOKUP(capturaFlota2019[[#This Row],[Especie]],'DATOS TABLA FLOTA'!$A$1:$C$80,3,FALSE)</f>
        <v>46400</v>
      </c>
      <c r="Q792"/>
    </row>
    <row r="793" spans="1:17" x14ac:dyDescent="0.35">
      <c r="A793" s="5">
        <v>43525</v>
      </c>
      <c r="B793" s="2" t="s">
        <v>3053</v>
      </c>
      <c r="C793" s="2" t="s">
        <v>3150</v>
      </c>
      <c r="D793" s="2" t="s">
        <v>3043</v>
      </c>
      <c r="E7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3" t="str">
        <f>_xlfn.XLOOKUP(capturaFlota2019[[#This Row],[Puerto]],'DATOS TABLA FLOTA'!$H$1:$H$21,'DATOS TABLA FLOTA'!$I$1:$I$21)</f>
        <v>General Lavalle</v>
      </c>
      <c r="G793" s="3">
        <f>_xlfn.XLOOKUP(capturaFlota2019[[#This Row],[Departamento]],'DATOS TABLA FLOTA'!$O$2:$O$21,'DATOS TABLA FLOTA'!$P$2:$P$21)</f>
        <v>6336</v>
      </c>
      <c r="H793" s="1">
        <v>-36398453</v>
      </c>
      <c r="I793" s="1">
        <f>_xlfn.XLOOKUP(capturaFlota2019[[#This Row],[Latitud]],'DATOS TABLA FLOTA'!$Q$2:$Q$21,'DATOS TABLA FLOTA'!$R$2:$R$21)</f>
        <v>-56946467</v>
      </c>
      <c r="J793" s="2" t="s">
        <v>3057</v>
      </c>
      <c r="K793" t="str">
        <f>VLOOKUP(capturaFlota2019[[#This Row],[Especie]],'DATOS TABLA FLOTA'!$K$1:$M$113,2,FALSE)</f>
        <v>Peces</v>
      </c>
      <c r="L793" t="str">
        <f>_xlfn.XLOOKUP(capturaFlota2019[[#This Row],[Especie]],'DATOS TABLA FLOTA'!$K$1:$K$113,'DATOS TABLA FLOTA'!$M$1:$M$113)</f>
        <v>Rayas (sin V. Cost)</v>
      </c>
      <c r="M793" s="3">
        <v>369</v>
      </c>
      <c r="N793" s="4">
        <f>VLOOKUP(capturaFlota2019[[#This Row],[Especie]],'DATOS TABLA FLOTA'!$A$1:$B$80,2,FALSE)</f>
        <v>3900</v>
      </c>
      <c r="O793" s="4">
        <f>VLOOKUP(capturaFlota2019[[#This Row],[Especie]],'DATOS TABLA FLOTA'!$A$1:$C$80,3,FALSE)</f>
        <v>62400</v>
      </c>
      <c r="Q793"/>
    </row>
    <row r="794" spans="1:17" x14ac:dyDescent="0.35">
      <c r="A794" s="5">
        <v>43556</v>
      </c>
      <c r="B794" s="2" t="s">
        <v>3053</v>
      </c>
      <c r="C794" s="2" t="s">
        <v>3068</v>
      </c>
      <c r="D794" s="2" t="s">
        <v>3043</v>
      </c>
      <c r="E7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4" t="str">
        <f>_xlfn.XLOOKUP(capturaFlota2019[[#This Row],[Puerto]],'DATOS TABLA FLOTA'!$H$1:$H$21,'DATOS TABLA FLOTA'!$I$1:$I$21)</f>
        <v>General Pueyrredon</v>
      </c>
      <c r="G794" s="3">
        <f>_xlfn.XLOOKUP(capturaFlota2019[[#This Row],[Departamento]],'DATOS TABLA FLOTA'!$O$2:$O$21,'DATOS TABLA FLOTA'!$P$2:$P$21)</f>
        <v>6357</v>
      </c>
      <c r="H794" s="1">
        <v>-3804915</v>
      </c>
      <c r="I794" s="1">
        <f>_xlfn.XLOOKUP(capturaFlota2019[[#This Row],[Latitud]],'DATOS TABLA FLOTA'!$Q$2:$Q$21,'DATOS TABLA FLOTA'!$R$2:$R$21)</f>
        <v>-57536848</v>
      </c>
      <c r="J794" s="2" t="s">
        <v>3085</v>
      </c>
      <c r="K794" t="str">
        <f>VLOOKUP(capturaFlota2019[[#This Row],[Especie]],'DATOS TABLA FLOTA'!$K$1:$M$113,2,FALSE)</f>
        <v>Peces</v>
      </c>
      <c r="L794" t="str">
        <f>_xlfn.XLOOKUP(capturaFlota2019[[#This Row],[Especie]],'DATOS TABLA FLOTA'!$K$1:$K$113,'DATOS TABLA FLOTA'!$M$1:$M$113)</f>
        <v>otras especies</v>
      </c>
      <c r="M794" s="3">
        <v>370</v>
      </c>
      <c r="N794" s="4">
        <f>VLOOKUP(capturaFlota2019[[#This Row],[Especie]],'DATOS TABLA FLOTA'!$A$1:$B$80,2,FALSE)</f>
        <v>1900</v>
      </c>
      <c r="O794" s="4">
        <f>VLOOKUP(capturaFlota2019[[#This Row],[Especie]],'DATOS TABLA FLOTA'!$A$1:$C$80,3,FALSE)</f>
        <v>30400</v>
      </c>
      <c r="Q794"/>
    </row>
    <row r="795" spans="1:17" x14ac:dyDescent="0.35">
      <c r="A795" s="5">
        <v>43678</v>
      </c>
      <c r="B795" s="2" t="s">
        <v>3041</v>
      </c>
      <c r="C795" s="2" t="s">
        <v>3068</v>
      </c>
      <c r="D795" s="2" t="s">
        <v>3043</v>
      </c>
      <c r="E7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5" t="str">
        <f>_xlfn.XLOOKUP(capturaFlota2019[[#This Row],[Puerto]],'DATOS TABLA FLOTA'!$H$1:$H$21,'DATOS TABLA FLOTA'!$I$1:$I$21)</f>
        <v>General Pueyrredon</v>
      </c>
      <c r="G795" s="3">
        <f>_xlfn.XLOOKUP(capturaFlota2019[[#This Row],[Departamento]],'DATOS TABLA FLOTA'!$O$2:$O$21,'DATOS TABLA FLOTA'!$P$2:$P$21)</f>
        <v>6357</v>
      </c>
      <c r="H795" s="1">
        <v>-3804915</v>
      </c>
      <c r="I795" s="1">
        <f>_xlfn.XLOOKUP(capturaFlota2019[[#This Row],[Latitud]],'DATOS TABLA FLOTA'!$Q$2:$Q$21,'DATOS TABLA FLOTA'!$R$2:$R$21)</f>
        <v>-57536848</v>
      </c>
      <c r="J795" s="2" t="s">
        <v>3092</v>
      </c>
      <c r="K795" t="str">
        <f>VLOOKUP(capturaFlota2019[[#This Row],[Especie]],'DATOS TABLA FLOTA'!$K$1:$M$113,2,FALSE)</f>
        <v>Peces</v>
      </c>
      <c r="L795" t="str">
        <f>_xlfn.XLOOKUP(capturaFlota2019[[#This Row],[Especie]],'DATOS TABLA FLOTA'!$K$1:$K$113,'DATOS TABLA FLOTA'!$M$1:$M$113)</f>
        <v>otras especies</v>
      </c>
      <c r="M795" s="3">
        <v>372</v>
      </c>
      <c r="N795" s="4">
        <f>VLOOKUP(capturaFlota2019[[#This Row],[Especie]],'DATOS TABLA FLOTA'!$A$1:$B$80,2,FALSE)</f>
        <v>2200</v>
      </c>
      <c r="O795" s="4">
        <f>VLOOKUP(capturaFlota2019[[#This Row],[Especie]],'DATOS TABLA FLOTA'!$A$1:$C$80,3,FALSE)</f>
        <v>35200</v>
      </c>
      <c r="Q795"/>
    </row>
    <row r="796" spans="1:17" x14ac:dyDescent="0.35">
      <c r="A796" s="5">
        <v>43556</v>
      </c>
      <c r="B796" s="2" t="s">
        <v>3067</v>
      </c>
      <c r="C796" s="2" t="s">
        <v>3132</v>
      </c>
      <c r="D796" s="2" t="s">
        <v>3133</v>
      </c>
      <c r="E7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796" t="str">
        <f>_xlfn.XLOOKUP(capturaFlota2019[[#This Row],[Puerto]],'DATOS TABLA FLOTA'!$H$1:$H$21,'DATOS TABLA FLOTA'!$I$1:$I$21)</f>
        <v>Ushuaia</v>
      </c>
      <c r="G796" s="3">
        <f>_xlfn.XLOOKUP(capturaFlota2019[[#This Row],[Departamento]],'DATOS TABLA FLOTA'!$O$2:$O$21,'DATOS TABLA FLOTA'!$P$2:$P$21)</f>
        <v>94015</v>
      </c>
      <c r="H796" s="1">
        <v>-54808106</v>
      </c>
      <c r="I796" s="1">
        <f>_xlfn.XLOOKUP(capturaFlota2019[[#This Row],[Latitud]],'DATOS TABLA FLOTA'!$Q$2:$Q$21,'DATOS TABLA FLOTA'!$R$2:$R$21)</f>
        <v>-68304301</v>
      </c>
      <c r="J796" s="2" t="s">
        <v>3057</v>
      </c>
      <c r="K796" t="str">
        <f>VLOOKUP(capturaFlota2019[[#This Row],[Especie]],'DATOS TABLA FLOTA'!$K$1:$M$113,2,FALSE)</f>
        <v>Peces</v>
      </c>
      <c r="L796" t="str">
        <f>_xlfn.XLOOKUP(capturaFlota2019[[#This Row],[Especie]],'DATOS TABLA FLOTA'!$K$1:$K$113,'DATOS TABLA FLOTA'!$M$1:$M$113)</f>
        <v>Rayas (sin V. Cost)</v>
      </c>
      <c r="M796" s="3">
        <v>373</v>
      </c>
      <c r="N796" s="4">
        <f>VLOOKUP(capturaFlota2019[[#This Row],[Especie]],'DATOS TABLA FLOTA'!$A$1:$B$80,2,FALSE)</f>
        <v>3900</v>
      </c>
      <c r="O796" s="4">
        <f>VLOOKUP(capturaFlota2019[[#This Row],[Especie]],'DATOS TABLA FLOTA'!$A$1:$C$80,3,FALSE)</f>
        <v>62400</v>
      </c>
      <c r="Q796"/>
    </row>
    <row r="797" spans="1:17" x14ac:dyDescent="0.35">
      <c r="A797" s="5">
        <v>43617</v>
      </c>
      <c r="B797" s="2" t="s">
        <v>3041</v>
      </c>
      <c r="C797" s="2" t="s">
        <v>3128</v>
      </c>
      <c r="D797" s="2" t="s">
        <v>3043</v>
      </c>
      <c r="E7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7" t="str">
        <f>_xlfn.XLOOKUP(capturaFlota2019[[#This Row],[Puerto]],'DATOS TABLA FLOTA'!$H$1:$H$21,'DATOS TABLA FLOTA'!$I$1:$I$21)</f>
        <v>La Costa</v>
      </c>
      <c r="G797" s="3">
        <f>_xlfn.XLOOKUP(capturaFlota2019[[#This Row],[Departamento]],'DATOS TABLA FLOTA'!$O$2:$O$21,'DATOS TABLA FLOTA'!$P$2:$P$21)</f>
        <v>6420</v>
      </c>
      <c r="H797" s="1">
        <v>-36342328</v>
      </c>
      <c r="I797" s="1">
        <f>_xlfn.XLOOKUP(capturaFlota2019[[#This Row],[Latitud]],'DATOS TABLA FLOTA'!$Q$2:$Q$21,'DATOS TABLA FLOTA'!$R$2:$R$21)</f>
        <v>-56746143</v>
      </c>
      <c r="J797" s="2" t="s">
        <v>3088</v>
      </c>
      <c r="K797" t="str">
        <f>VLOOKUP(capturaFlota2019[[#This Row],[Especie]],'DATOS TABLA FLOTA'!$K$1:$M$113,2,FALSE)</f>
        <v>Peces</v>
      </c>
      <c r="L797" t="str">
        <f>_xlfn.XLOOKUP(capturaFlota2019[[#This Row],[Especie]],'DATOS TABLA FLOTA'!$K$1:$K$113,'DATOS TABLA FLOTA'!$M$1:$M$113)</f>
        <v>Variado costero</v>
      </c>
      <c r="M797" s="3">
        <v>373</v>
      </c>
      <c r="N797" s="4">
        <f>VLOOKUP(capturaFlota2019[[#This Row],[Especie]],'DATOS TABLA FLOTA'!$A$1:$B$80,2,FALSE)</f>
        <v>2500</v>
      </c>
      <c r="O797" s="4">
        <f>VLOOKUP(capturaFlota2019[[#This Row],[Especie]],'DATOS TABLA FLOTA'!$A$1:$C$80,3,FALSE)</f>
        <v>40000</v>
      </c>
      <c r="Q797"/>
    </row>
    <row r="798" spans="1:17" x14ac:dyDescent="0.35">
      <c r="A798" s="5">
        <v>43647</v>
      </c>
      <c r="B798" s="2" t="s">
        <v>3053</v>
      </c>
      <c r="C798" s="2" t="s">
        <v>3154</v>
      </c>
      <c r="D798" s="2" t="s">
        <v>3062</v>
      </c>
      <c r="E7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798" t="str">
        <f>_xlfn.XLOOKUP(capturaFlota2019[[#This Row],[Puerto]],'DATOS TABLA FLOTA'!$H$1:$H$21,'DATOS TABLA FLOTA'!$I$1:$I$21)</f>
        <v>Escalante</v>
      </c>
      <c r="G798" s="3">
        <f>_xlfn.XLOOKUP(capturaFlota2019[[#This Row],[Departamento]],'DATOS TABLA FLOTA'!$O$2:$O$21,'DATOS TABLA FLOTA'!$P$2:$P$21)</f>
        <v>26021</v>
      </c>
      <c r="H798" s="1">
        <v>-45748762</v>
      </c>
      <c r="I798" s="1">
        <f>_xlfn.XLOOKUP(capturaFlota2019[[#This Row],[Latitud]],'DATOS TABLA FLOTA'!$Q$2:$Q$21,'DATOS TABLA FLOTA'!$R$2:$R$21)</f>
        <v>-67377537</v>
      </c>
      <c r="J798" s="2" t="s">
        <v>3055</v>
      </c>
      <c r="K798" t="str">
        <f>VLOOKUP(capturaFlota2019[[#This Row],[Especie]],'DATOS TABLA FLOTA'!$K$1:$M$113,2,FALSE)</f>
        <v>Peces</v>
      </c>
      <c r="L798" t="str">
        <f>_xlfn.XLOOKUP(capturaFlota2019[[#This Row],[Especie]],'DATOS TABLA FLOTA'!$K$1:$K$113,'DATOS TABLA FLOTA'!$M$1:$M$113)</f>
        <v>Merluza hubbsi S41</v>
      </c>
      <c r="M798" s="3">
        <v>375</v>
      </c>
      <c r="N798" s="4">
        <f>VLOOKUP(capturaFlota2019[[#This Row],[Especie]],'DATOS TABLA FLOTA'!$A$1:$B$80,2,FALSE)</f>
        <v>2300</v>
      </c>
      <c r="O798" s="4">
        <f>VLOOKUP(capturaFlota2019[[#This Row],[Especie]],'DATOS TABLA FLOTA'!$A$1:$C$80,3,FALSE)</f>
        <v>36800</v>
      </c>
      <c r="Q798"/>
    </row>
    <row r="799" spans="1:17" x14ac:dyDescent="0.35">
      <c r="A799" s="5">
        <v>43466</v>
      </c>
      <c r="B799" s="2" t="s">
        <v>3041</v>
      </c>
      <c r="C799" s="2" t="s">
        <v>3068</v>
      </c>
      <c r="D799" s="2" t="s">
        <v>3043</v>
      </c>
      <c r="E7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799" t="str">
        <f>_xlfn.XLOOKUP(capturaFlota2019[[#This Row],[Puerto]],'DATOS TABLA FLOTA'!$H$1:$H$21,'DATOS TABLA FLOTA'!$I$1:$I$21)</f>
        <v>General Pueyrredon</v>
      </c>
      <c r="G799" s="3">
        <f>_xlfn.XLOOKUP(capturaFlota2019[[#This Row],[Departamento]],'DATOS TABLA FLOTA'!$O$2:$O$21,'DATOS TABLA FLOTA'!$P$2:$P$21)</f>
        <v>6357</v>
      </c>
      <c r="H799" s="1">
        <v>-3804915</v>
      </c>
      <c r="I799" s="1">
        <f>_xlfn.XLOOKUP(capturaFlota2019[[#This Row],[Latitud]],'DATOS TABLA FLOTA'!$Q$2:$Q$21,'DATOS TABLA FLOTA'!$R$2:$R$21)</f>
        <v>-57536848</v>
      </c>
      <c r="J799" s="2" t="s">
        <v>3094</v>
      </c>
      <c r="K799" t="str">
        <f>VLOOKUP(capturaFlota2019[[#This Row],[Especie]],'DATOS TABLA FLOTA'!$K$1:$M$113,2,FALSE)</f>
        <v>Peces</v>
      </c>
      <c r="L799" t="str">
        <f>_xlfn.XLOOKUP(capturaFlota2019[[#This Row],[Especie]],'DATOS TABLA FLOTA'!$K$1:$K$113,'DATOS TABLA FLOTA'!$M$1:$M$113)</f>
        <v>otras especies</v>
      </c>
      <c r="M799" s="3">
        <v>376</v>
      </c>
      <c r="N799" s="4">
        <f>VLOOKUP(capturaFlota2019[[#This Row],[Especie]],'DATOS TABLA FLOTA'!$A$1:$B$80,2,FALSE)</f>
        <v>2180</v>
      </c>
      <c r="O799" s="4">
        <f>VLOOKUP(capturaFlota2019[[#This Row],[Especie]],'DATOS TABLA FLOTA'!$A$1:$C$80,3,FALSE)</f>
        <v>34880</v>
      </c>
      <c r="Q799"/>
    </row>
    <row r="800" spans="1:17" x14ac:dyDescent="0.35">
      <c r="A800" s="5">
        <v>43678</v>
      </c>
      <c r="B800" s="2" t="s">
        <v>3053</v>
      </c>
      <c r="C800" s="2" t="s">
        <v>3150</v>
      </c>
      <c r="D800" s="2" t="s">
        <v>3043</v>
      </c>
      <c r="E8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0" t="str">
        <f>_xlfn.XLOOKUP(capturaFlota2019[[#This Row],[Puerto]],'DATOS TABLA FLOTA'!$H$1:$H$21,'DATOS TABLA FLOTA'!$I$1:$I$21)</f>
        <v>General Lavalle</v>
      </c>
      <c r="G800" s="3">
        <f>_xlfn.XLOOKUP(capturaFlota2019[[#This Row],[Departamento]],'DATOS TABLA FLOTA'!$O$2:$O$21,'DATOS TABLA FLOTA'!$P$2:$P$21)</f>
        <v>6336</v>
      </c>
      <c r="H800" s="1">
        <v>-36398453</v>
      </c>
      <c r="I800" s="1">
        <f>_xlfn.XLOOKUP(capturaFlota2019[[#This Row],[Latitud]],'DATOS TABLA FLOTA'!$Q$2:$Q$21,'DATOS TABLA FLOTA'!$R$2:$R$21)</f>
        <v>-56946467</v>
      </c>
      <c r="J800" s="2" t="s">
        <v>3158</v>
      </c>
      <c r="K800" t="str">
        <f>VLOOKUP(capturaFlota2019[[#This Row],[Especie]],'DATOS TABLA FLOTA'!$K$1:$M$113,2,FALSE)</f>
        <v>Moluscos</v>
      </c>
      <c r="L800" t="str">
        <f>_xlfn.XLOOKUP(capturaFlota2019[[#This Row],[Especie]],'DATOS TABLA FLOTA'!$K$1:$K$113,'DATOS TABLA FLOTA'!$M$1:$M$113)</f>
        <v>otras especies</v>
      </c>
      <c r="M800" s="3">
        <v>376</v>
      </c>
      <c r="N800" s="4">
        <f>VLOOKUP(capturaFlota2019[[#This Row],[Especie]],'DATOS TABLA FLOTA'!$A$1:$B$80,2,FALSE)</f>
        <v>2100</v>
      </c>
      <c r="O800" s="4">
        <f>VLOOKUP(capturaFlota2019[[#This Row],[Especie]],'DATOS TABLA FLOTA'!$A$1:$C$80,3,FALSE)</f>
        <v>33600</v>
      </c>
      <c r="Q800"/>
    </row>
    <row r="801" spans="1:17" x14ac:dyDescent="0.35">
      <c r="A801" s="5">
        <v>43525</v>
      </c>
      <c r="B801" s="2" t="s">
        <v>3041</v>
      </c>
      <c r="C801" s="2" t="s">
        <v>3107</v>
      </c>
      <c r="D801" s="2" t="s">
        <v>3043</v>
      </c>
      <c r="E8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1" t="str">
        <f>_xlfn.XLOOKUP(capturaFlota2019[[#This Row],[Puerto]],'DATOS TABLA FLOTA'!$H$1:$H$21,'DATOS TABLA FLOTA'!$I$1:$I$21)</f>
        <v>Necochea</v>
      </c>
      <c r="G801" s="3">
        <f>_xlfn.XLOOKUP(capturaFlota2019[[#This Row],[Departamento]],'DATOS TABLA FLOTA'!$O$2:$O$21,'DATOS TABLA FLOTA'!$P$2:$P$21)</f>
        <v>6581</v>
      </c>
      <c r="H801" s="1">
        <v>-38576184</v>
      </c>
      <c r="I801" s="1">
        <f>_xlfn.XLOOKUP(capturaFlota2019[[#This Row],[Latitud]],'DATOS TABLA FLOTA'!$Q$2:$Q$21,'DATOS TABLA FLOTA'!$R$2:$R$21)</f>
        <v>-58701949</v>
      </c>
      <c r="J801" s="2" t="s">
        <v>3089</v>
      </c>
      <c r="K801" t="str">
        <f>VLOOKUP(capturaFlota2019[[#This Row],[Especie]],'DATOS TABLA FLOTA'!$K$1:$M$113,2,FALSE)</f>
        <v>Peces</v>
      </c>
      <c r="L801" t="str">
        <f>_xlfn.XLOOKUP(capturaFlota2019[[#This Row],[Especie]],'DATOS TABLA FLOTA'!$K$1:$K$113,'DATOS TABLA FLOTA'!$M$1:$M$113)</f>
        <v>otras especies</v>
      </c>
      <c r="M801" s="3">
        <v>377</v>
      </c>
      <c r="N801" s="4">
        <f>VLOOKUP(capturaFlota2019[[#This Row],[Especie]],'DATOS TABLA FLOTA'!$A$1:$B$80,2,FALSE)</f>
        <v>2200</v>
      </c>
      <c r="O801" s="4">
        <f>VLOOKUP(capturaFlota2019[[#This Row],[Especie]],'DATOS TABLA FLOTA'!$A$1:$C$80,3,FALSE)</f>
        <v>35200</v>
      </c>
      <c r="Q801"/>
    </row>
    <row r="802" spans="1:17" x14ac:dyDescent="0.35">
      <c r="A802" s="5">
        <v>43497</v>
      </c>
      <c r="B802" s="2" t="s">
        <v>3041</v>
      </c>
      <c r="C802" s="2" t="s">
        <v>3068</v>
      </c>
      <c r="D802" s="2" t="s">
        <v>3043</v>
      </c>
      <c r="E8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2" t="str">
        <f>_xlfn.XLOOKUP(capturaFlota2019[[#This Row],[Puerto]],'DATOS TABLA FLOTA'!$H$1:$H$21,'DATOS TABLA FLOTA'!$I$1:$I$21)</f>
        <v>General Pueyrredon</v>
      </c>
      <c r="G802" s="3">
        <f>_xlfn.XLOOKUP(capturaFlota2019[[#This Row],[Departamento]],'DATOS TABLA FLOTA'!$O$2:$O$21,'DATOS TABLA FLOTA'!$P$2:$P$21)</f>
        <v>6357</v>
      </c>
      <c r="H802" s="1">
        <v>-3804915</v>
      </c>
      <c r="I802" s="1">
        <f>_xlfn.XLOOKUP(capturaFlota2019[[#This Row],[Latitud]],'DATOS TABLA FLOTA'!$Q$2:$Q$21,'DATOS TABLA FLOTA'!$R$2:$R$21)</f>
        <v>-57536848</v>
      </c>
      <c r="J802" s="2" t="s">
        <v>3094</v>
      </c>
      <c r="K802" t="str">
        <f>VLOOKUP(capturaFlota2019[[#This Row],[Especie]],'DATOS TABLA FLOTA'!$K$1:$M$113,2,FALSE)</f>
        <v>Peces</v>
      </c>
      <c r="L802" t="str">
        <f>_xlfn.XLOOKUP(capturaFlota2019[[#This Row],[Especie]],'DATOS TABLA FLOTA'!$K$1:$K$113,'DATOS TABLA FLOTA'!$M$1:$M$113)</f>
        <v>otras especies</v>
      </c>
      <c r="M802" s="3">
        <v>378</v>
      </c>
      <c r="N802" s="4">
        <f>VLOOKUP(capturaFlota2019[[#This Row],[Especie]],'DATOS TABLA FLOTA'!$A$1:$B$80,2,FALSE)</f>
        <v>2180</v>
      </c>
      <c r="O802" s="4">
        <f>VLOOKUP(capturaFlota2019[[#This Row],[Especie]],'DATOS TABLA FLOTA'!$A$1:$C$80,3,FALSE)</f>
        <v>34880</v>
      </c>
      <c r="Q802"/>
    </row>
    <row r="803" spans="1:17" x14ac:dyDescent="0.35">
      <c r="A803" s="5">
        <v>43525</v>
      </c>
      <c r="B803" s="2" t="s">
        <v>3067</v>
      </c>
      <c r="C803" s="2" t="s">
        <v>3117</v>
      </c>
      <c r="D803" s="2" t="s">
        <v>3062</v>
      </c>
      <c r="E8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03" t="str">
        <f>_xlfn.XLOOKUP(capturaFlota2019[[#This Row],[Puerto]],'DATOS TABLA FLOTA'!$H$1:$H$21,'DATOS TABLA FLOTA'!$I$1:$I$21)</f>
        <v>Biedma</v>
      </c>
      <c r="G803" s="3">
        <f>_xlfn.XLOOKUP(capturaFlota2019[[#This Row],[Departamento]],'DATOS TABLA FLOTA'!$O$2:$O$21,'DATOS TABLA FLOTA'!$P$2:$P$21)</f>
        <v>26007</v>
      </c>
      <c r="H803" s="1">
        <v>-42723398</v>
      </c>
      <c r="I803" s="1">
        <f>_xlfn.XLOOKUP(capturaFlota2019[[#This Row],[Latitud]],'DATOS TABLA FLOTA'!$Q$2:$Q$21,'DATOS TABLA FLOTA'!$R$2:$R$21)</f>
        <v>-6503362</v>
      </c>
      <c r="J803" s="2" t="s">
        <v>3119</v>
      </c>
      <c r="K803" t="str">
        <f>VLOOKUP(capturaFlota2019[[#This Row],[Especie]],'DATOS TABLA FLOTA'!$K$1:$M$113,2,FALSE)</f>
        <v>Peces</v>
      </c>
      <c r="L803" t="str">
        <f>_xlfn.XLOOKUP(capturaFlota2019[[#This Row],[Especie]],'DATOS TABLA FLOTA'!$K$1:$K$113,'DATOS TABLA FLOTA'!$M$1:$M$113)</f>
        <v>otras especies</v>
      </c>
      <c r="M803" s="3">
        <v>380</v>
      </c>
      <c r="N803" s="4">
        <f>VLOOKUP(capturaFlota2019[[#This Row],[Especie]],'DATOS TABLA FLOTA'!$A$1:$B$80,2,FALSE)</f>
        <v>2900</v>
      </c>
      <c r="O803" s="4">
        <f>VLOOKUP(capturaFlota2019[[#This Row],[Especie]],'DATOS TABLA FLOTA'!$A$1:$C$80,3,FALSE)</f>
        <v>46400</v>
      </c>
      <c r="Q803"/>
    </row>
    <row r="804" spans="1:17" x14ac:dyDescent="0.35">
      <c r="A804" s="5">
        <v>43586</v>
      </c>
      <c r="B804" s="2" t="s">
        <v>3041</v>
      </c>
      <c r="C804" s="2" t="s">
        <v>3107</v>
      </c>
      <c r="D804" s="2" t="s">
        <v>3043</v>
      </c>
      <c r="E8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4" t="str">
        <f>_xlfn.XLOOKUP(capturaFlota2019[[#This Row],[Puerto]],'DATOS TABLA FLOTA'!$H$1:$H$21,'DATOS TABLA FLOTA'!$I$1:$I$21)</f>
        <v>Necochea</v>
      </c>
      <c r="G804" s="3">
        <f>_xlfn.XLOOKUP(capturaFlota2019[[#This Row],[Departamento]],'DATOS TABLA FLOTA'!$O$2:$O$21,'DATOS TABLA FLOTA'!$P$2:$P$21)</f>
        <v>6581</v>
      </c>
      <c r="H804" s="1">
        <v>-38576184</v>
      </c>
      <c r="I804" s="1">
        <f>_xlfn.XLOOKUP(capturaFlota2019[[#This Row],[Latitud]],'DATOS TABLA FLOTA'!$Q$2:$Q$21,'DATOS TABLA FLOTA'!$R$2:$R$21)</f>
        <v>-58701949</v>
      </c>
      <c r="J804" s="2" t="s">
        <v>3094</v>
      </c>
      <c r="K804" t="str">
        <f>VLOOKUP(capturaFlota2019[[#This Row],[Especie]],'DATOS TABLA FLOTA'!$K$1:$M$113,2,FALSE)</f>
        <v>Peces</v>
      </c>
      <c r="L804" t="str">
        <f>_xlfn.XLOOKUP(capturaFlota2019[[#This Row],[Especie]],'DATOS TABLA FLOTA'!$K$1:$K$113,'DATOS TABLA FLOTA'!$M$1:$M$113)</f>
        <v>otras especies</v>
      </c>
      <c r="M804" s="3">
        <v>380</v>
      </c>
      <c r="N804" s="4">
        <f>VLOOKUP(capturaFlota2019[[#This Row],[Especie]],'DATOS TABLA FLOTA'!$A$1:$B$80,2,FALSE)</f>
        <v>2180</v>
      </c>
      <c r="O804" s="4">
        <f>VLOOKUP(capturaFlota2019[[#This Row],[Especie]],'DATOS TABLA FLOTA'!$A$1:$C$80,3,FALSE)</f>
        <v>34880</v>
      </c>
      <c r="Q804"/>
    </row>
    <row r="805" spans="1:17" x14ac:dyDescent="0.35">
      <c r="A805" s="5">
        <v>43586</v>
      </c>
      <c r="B805" s="2" t="s">
        <v>3041</v>
      </c>
      <c r="C805" s="2" t="s">
        <v>3127</v>
      </c>
      <c r="D805" s="2" t="s">
        <v>3124</v>
      </c>
      <c r="E8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05" t="str">
        <f>_xlfn.XLOOKUP(capturaFlota2019[[#This Row],[Puerto]],'DATOS TABLA FLOTA'!$H$1:$H$21,'DATOS TABLA FLOTA'!$I$1:$I$21)</f>
        <v>San Antonio</v>
      </c>
      <c r="G805" s="3">
        <f>_xlfn.XLOOKUP(capturaFlota2019[[#This Row],[Departamento]],'DATOS TABLA FLOTA'!$O$2:$O$21,'DATOS TABLA FLOTA'!$P$2:$P$21)</f>
        <v>62077</v>
      </c>
      <c r="H805" s="1">
        <v>-40725698</v>
      </c>
      <c r="I805" s="1">
        <f>_xlfn.XLOOKUP(capturaFlota2019[[#This Row],[Latitud]],'DATOS TABLA FLOTA'!$Q$2:$Q$21,'DATOS TABLA FLOTA'!$R$2:$R$21)</f>
        <v>-64934194</v>
      </c>
      <c r="J805" s="2" t="s">
        <v>3087</v>
      </c>
      <c r="K805" t="str">
        <f>VLOOKUP(capturaFlota2019[[#This Row],[Especie]],'DATOS TABLA FLOTA'!$K$1:$M$113,2,FALSE)</f>
        <v>Peces</v>
      </c>
      <c r="L805" t="str">
        <f>_xlfn.XLOOKUP(capturaFlota2019[[#This Row],[Especie]],'DATOS TABLA FLOTA'!$K$1:$K$113,'DATOS TABLA FLOTA'!$M$1:$M$113)</f>
        <v>otras especies</v>
      </c>
      <c r="M805" s="3">
        <v>380</v>
      </c>
      <c r="N805" s="4">
        <f>VLOOKUP(capturaFlota2019[[#This Row],[Especie]],'DATOS TABLA FLOTA'!$A$1:$B$80,2,FALSE)</f>
        <v>2500</v>
      </c>
      <c r="O805" s="4">
        <f>VLOOKUP(capturaFlota2019[[#This Row],[Especie]],'DATOS TABLA FLOTA'!$A$1:$C$80,3,FALSE)</f>
        <v>40000</v>
      </c>
      <c r="Q805"/>
    </row>
    <row r="806" spans="1:17" x14ac:dyDescent="0.35">
      <c r="A806" s="5">
        <v>43617</v>
      </c>
      <c r="B806" s="2" t="s">
        <v>3041</v>
      </c>
      <c r="C806" s="2" t="s">
        <v>3111</v>
      </c>
      <c r="D806" s="2" t="s">
        <v>3043</v>
      </c>
      <c r="E8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6" t="str">
        <f>_xlfn.XLOOKUP(capturaFlota2019[[#This Row],[Puerto]],'DATOS TABLA FLOTA'!$H$1:$H$21,'DATOS TABLA FLOTA'!$I$1:$I$21)</f>
        <v>sin especificar</v>
      </c>
      <c r="G806" s="3">
        <f>_xlfn.XLOOKUP(capturaFlota2019[[#This Row],[Departamento]],'DATOS TABLA FLOTA'!$O$2:$O$21,'DATOS TABLA FLOTA'!$P$2:$P$21)</f>
        <v>6999</v>
      </c>
      <c r="I806" s="1">
        <f>_xlfn.XLOOKUP(capturaFlota2019[[#This Row],[Latitud]],'DATOS TABLA FLOTA'!$Q$2:$Q$21,'DATOS TABLA FLOTA'!$R$2:$R$21)</f>
        <v>0</v>
      </c>
      <c r="J806" s="2" t="s">
        <v>3145</v>
      </c>
      <c r="K806" t="str">
        <f>VLOOKUP(capturaFlota2019[[#This Row],[Especie]],'DATOS TABLA FLOTA'!$K$1:$M$113,2,FALSE)</f>
        <v>Peces</v>
      </c>
      <c r="L806" t="str">
        <f>_xlfn.XLOOKUP(capturaFlota2019[[#This Row],[Especie]],'DATOS TABLA FLOTA'!$K$1:$K$113,'DATOS TABLA FLOTA'!$M$1:$M$113)</f>
        <v>Variado costero</v>
      </c>
      <c r="M806" s="3">
        <v>380</v>
      </c>
      <c r="N806" s="4">
        <f>VLOOKUP(capturaFlota2019[[#This Row],[Especie]],'DATOS TABLA FLOTA'!$A$1:$B$80,2,FALSE)</f>
        <v>3190</v>
      </c>
      <c r="O806" s="4">
        <f>VLOOKUP(capturaFlota2019[[#This Row],[Especie]],'DATOS TABLA FLOTA'!$A$1:$C$80,3,FALSE)</f>
        <v>51040</v>
      </c>
      <c r="Q806"/>
    </row>
    <row r="807" spans="1:17" x14ac:dyDescent="0.35">
      <c r="A807" s="5">
        <v>43617</v>
      </c>
      <c r="B807" s="2" t="s">
        <v>3067</v>
      </c>
      <c r="C807" s="2" t="s">
        <v>3132</v>
      </c>
      <c r="D807" s="2" t="s">
        <v>3133</v>
      </c>
      <c r="E8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807" t="str">
        <f>_xlfn.XLOOKUP(capturaFlota2019[[#This Row],[Puerto]],'DATOS TABLA FLOTA'!$H$1:$H$21,'DATOS TABLA FLOTA'!$I$1:$I$21)</f>
        <v>Ushuaia</v>
      </c>
      <c r="G807" s="3">
        <f>_xlfn.XLOOKUP(capturaFlota2019[[#This Row],[Departamento]],'DATOS TABLA FLOTA'!$O$2:$O$21,'DATOS TABLA FLOTA'!$P$2:$P$21)</f>
        <v>94015</v>
      </c>
      <c r="H807" s="1">
        <v>-54808106</v>
      </c>
      <c r="I807" s="1">
        <f>_xlfn.XLOOKUP(capturaFlota2019[[#This Row],[Latitud]],'DATOS TABLA FLOTA'!$Q$2:$Q$21,'DATOS TABLA FLOTA'!$R$2:$R$21)</f>
        <v>-68304301</v>
      </c>
      <c r="J807" s="2" t="s">
        <v>3135</v>
      </c>
      <c r="K807" t="str">
        <f>VLOOKUP(capturaFlota2019[[#This Row],[Especie]],'DATOS TABLA FLOTA'!$K$1:$M$113,2,FALSE)</f>
        <v>Peces</v>
      </c>
      <c r="L807" t="str">
        <f>_xlfn.XLOOKUP(capturaFlota2019[[#This Row],[Especie]],'DATOS TABLA FLOTA'!$K$1:$K$113,'DATOS TABLA FLOTA'!$M$1:$M$113)</f>
        <v>otras especies</v>
      </c>
      <c r="M807" s="3">
        <v>380</v>
      </c>
      <c r="N807" s="4">
        <f>VLOOKUP(capturaFlota2019[[#This Row],[Especie]],'DATOS TABLA FLOTA'!$A$1:$B$80,2,FALSE)</f>
        <v>2200</v>
      </c>
      <c r="O807" s="4">
        <f>VLOOKUP(capturaFlota2019[[#This Row],[Especie]],'DATOS TABLA FLOTA'!$A$1:$C$80,3,FALSE)</f>
        <v>35200</v>
      </c>
      <c r="Q807"/>
    </row>
    <row r="808" spans="1:17" x14ac:dyDescent="0.35">
      <c r="A808" s="5">
        <v>43556</v>
      </c>
      <c r="B808" s="2" t="s">
        <v>3053</v>
      </c>
      <c r="C808" s="2" t="s">
        <v>3068</v>
      </c>
      <c r="D808" s="2" t="s">
        <v>3043</v>
      </c>
      <c r="E8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8" t="str">
        <f>_xlfn.XLOOKUP(capturaFlota2019[[#This Row],[Puerto]],'DATOS TABLA FLOTA'!$H$1:$H$21,'DATOS TABLA FLOTA'!$I$1:$I$21)</f>
        <v>General Pueyrredon</v>
      </c>
      <c r="G808" s="3">
        <f>_xlfn.XLOOKUP(capturaFlota2019[[#This Row],[Departamento]],'DATOS TABLA FLOTA'!$O$2:$O$21,'DATOS TABLA FLOTA'!$P$2:$P$21)</f>
        <v>6357</v>
      </c>
      <c r="H808" s="1">
        <v>-3804915</v>
      </c>
      <c r="I808" s="1">
        <f>_xlfn.XLOOKUP(capturaFlota2019[[#This Row],[Latitud]],'DATOS TABLA FLOTA'!$Q$2:$Q$21,'DATOS TABLA FLOTA'!$R$2:$R$21)</f>
        <v>-57536848</v>
      </c>
      <c r="J808" s="2" t="s">
        <v>3073</v>
      </c>
      <c r="K808" t="str">
        <f>VLOOKUP(capturaFlota2019[[#This Row],[Especie]],'DATOS TABLA FLOTA'!$K$1:$M$113,2,FALSE)</f>
        <v>Moluscos</v>
      </c>
      <c r="L808" t="str">
        <f>_xlfn.XLOOKUP(capturaFlota2019[[#This Row],[Especie]],'DATOS TABLA FLOTA'!$K$1:$K$113,'DATOS TABLA FLOTA'!$M$1:$M$113)</f>
        <v>otras especies</v>
      </c>
      <c r="M808" s="3">
        <v>381</v>
      </c>
      <c r="N808" s="4">
        <f>VLOOKUP(capturaFlota2019[[#This Row],[Especie]],'DATOS TABLA FLOTA'!$A$1:$B$80,2,FALSE)</f>
        <v>1800</v>
      </c>
      <c r="O808" s="4">
        <f>VLOOKUP(capturaFlota2019[[#This Row],[Especie]],'DATOS TABLA FLOTA'!$A$1:$C$80,3,FALSE)</f>
        <v>28800</v>
      </c>
      <c r="Q808"/>
    </row>
    <row r="809" spans="1:17" x14ac:dyDescent="0.35">
      <c r="A809" s="5">
        <v>43497</v>
      </c>
      <c r="B809" s="2" t="s">
        <v>3059</v>
      </c>
      <c r="C809" s="2" t="s">
        <v>3068</v>
      </c>
      <c r="D809" s="2" t="s">
        <v>3043</v>
      </c>
      <c r="E8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09" t="str">
        <f>_xlfn.XLOOKUP(capturaFlota2019[[#This Row],[Puerto]],'DATOS TABLA FLOTA'!$H$1:$H$21,'DATOS TABLA FLOTA'!$I$1:$I$21)</f>
        <v>General Pueyrredon</v>
      </c>
      <c r="G809" s="3">
        <f>_xlfn.XLOOKUP(capturaFlota2019[[#This Row],[Departamento]],'DATOS TABLA FLOTA'!$O$2:$O$21,'DATOS TABLA FLOTA'!$P$2:$P$21)</f>
        <v>6357</v>
      </c>
      <c r="H809" s="1">
        <v>-3804915</v>
      </c>
      <c r="I809" s="1">
        <f>_xlfn.XLOOKUP(capturaFlota2019[[#This Row],[Latitud]],'DATOS TABLA FLOTA'!$Q$2:$Q$21,'DATOS TABLA FLOTA'!$R$2:$R$21)</f>
        <v>-57536848</v>
      </c>
      <c r="J809" s="2" t="s">
        <v>3093</v>
      </c>
      <c r="K809" t="str">
        <f>VLOOKUP(capturaFlota2019[[#This Row],[Especie]],'DATOS TABLA FLOTA'!$K$1:$M$113,2,FALSE)</f>
        <v>Peces</v>
      </c>
      <c r="L809" t="str">
        <f>_xlfn.XLOOKUP(capturaFlota2019[[#This Row],[Especie]],'DATOS TABLA FLOTA'!$K$1:$K$113,'DATOS TABLA FLOTA'!$M$1:$M$113)</f>
        <v>Variado costero</v>
      </c>
      <c r="M809" s="3">
        <v>384</v>
      </c>
      <c r="N809" s="4">
        <f>VLOOKUP(capturaFlota2019[[#This Row],[Especie]],'DATOS TABLA FLOTA'!$A$1:$B$80,2,FALSE)</f>
        <v>2100</v>
      </c>
      <c r="O809" s="4">
        <f>VLOOKUP(capturaFlota2019[[#This Row],[Especie]],'DATOS TABLA FLOTA'!$A$1:$C$80,3,FALSE)</f>
        <v>33600</v>
      </c>
      <c r="Q809"/>
    </row>
    <row r="810" spans="1:17" x14ac:dyDescent="0.35">
      <c r="A810" s="5">
        <v>43497</v>
      </c>
      <c r="B810" s="2" t="s">
        <v>3041</v>
      </c>
      <c r="C810" s="2" t="s">
        <v>3068</v>
      </c>
      <c r="D810" s="2" t="s">
        <v>3043</v>
      </c>
      <c r="E8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0" t="str">
        <f>_xlfn.XLOOKUP(capturaFlota2019[[#This Row],[Puerto]],'DATOS TABLA FLOTA'!$H$1:$H$21,'DATOS TABLA FLOTA'!$I$1:$I$21)</f>
        <v>General Pueyrredon</v>
      </c>
      <c r="G810" s="3">
        <f>_xlfn.XLOOKUP(capturaFlota2019[[#This Row],[Departamento]],'DATOS TABLA FLOTA'!$O$2:$O$21,'DATOS TABLA FLOTA'!$P$2:$P$21)</f>
        <v>6357</v>
      </c>
      <c r="H810" s="1">
        <v>-3804915</v>
      </c>
      <c r="I810" s="1">
        <f>_xlfn.XLOOKUP(capturaFlota2019[[#This Row],[Latitud]],'DATOS TABLA FLOTA'!$Q$2:$Q$21,'DATOS TABLA FLOTA'!$R$2:$R$21)</f>
        <v>-57536848</v>
      </c>
      <c r="J810" s="2" t="s">
        <v>3084</v>
      </c>
      <c r="K810" t="str">
        <f>VLOOKUP(capturaFlota2019[[#This Row],[Especie]],'DATOS TABLA FLOTA'!$K$1:$M$113,2,FALSE)</f>
        <v>Peces</v>
      </c>
      <c r="L810" t="str">
        <f>_xlfn.XLOOKUP(capturaFlota2019[[#This Row],[Especie]],'DATOS TABLA FLOTA'!$K$1:$K$113,'DATOS TABLA FLOTA'!$M$1:$M$113)</f>
        <v>otras especies</v>
      </c>
      <c r="M810" s="3">
        <v>384</v>
      </c>
      <c r="N810" s="4">
        <f>VLOOKUP(capturaFlota2019[[#This Row],[Especie]],'DATOS TABLA FLOTA'!$A$1:$B$80,2,FALSE)</f>
        <v>1890</v>
      </c>
      <c r="O810" s="4">
        <f>VLOOKUP(capturaFlota2019[[#This Row],[Especie]],'DATOS TABLA FLOTA'!$A$1:$C$80,3,FALSE)</f>
        <v>30240</v>
      </c>
      <c r="Q810"/>
    </row>
    <row r="811" spans="1:17" x14ac:dyDescent="0.35">
      <c r="A811" s="5">
        <v>43678</v>
      </c>
      <c r="B811" s="2" t="s">
        <v>3041</v>
      </c>
      <c r="C811" s="2" t="s">
        <v>3127</v>
      </c>
      <c r="D811" s="2" t="s">
        <v>3124</v>
      </c>
      <c r="E8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11" t="str">
        <f>_xlfn.XLOOKUP(capturaFlota2019[[#This Row],[Puerto]],'DATOS TABLA FLOTA'!$H$1:$H$21,'DATOS TABLA FLOTA'!$I$1:$I$21)</f>
        <v>San Antonio</v>
      </c>
      <c r="G811" s="3">
        <f>_xlfn.XLOOKUP(capturaFlota2019[[#This Row],[Departamento]],'DATOS TABLA FLOTA'!$O$2:$O$21,'DATOS TABLA FLOTA'!$P$2:$P$21)</f>
        <v>62077</v>
      </c>
      <c r="H811" s="1">
        <v>-40725698</v>
      </c>
      <c r="I811" s="1">
        <f>_xlfn.XLOOKUP(capturaFlota2019[[#This Row],[Latitud]],'DATOS TABLA FLOTA'!$Q$2:$Q$21,'DATOS TABLA FLOTA'!$R$2:$R$21)</f>
        <v>-64934194</v>
      </c>
      <c r="J811" s="2" t="s">
        <v>3102</v>
      </c>
      <c r="K811" t="str">
        <f>VLOOKUP(capturaFlota2019[[#This Row],[Especie]],'DATOS TABLA FLOTA'!$K$1:$M$113,2,FALSE)</f>
        <v>Peces</v>
      </c>
      <c r="L811" t="str">
        <f>_xlfn.XLOOKUP(capturaFlota2019[[#This Row],[Especie]],'DATOS TABLA FLOTA'!$K$1:$K$113,'DATOS TABLA FLOTA'!$M$1:$M$113)</f>
        <v>Variado costero</v>
      </c>
      <c r="M811" s="3">
        <v>384</v>
      </c>
      <c r="N811" s="4">
        <f>VLOOKUP(capturaFlota2019[[#This Row],[Especie]],'DATOS TABLA FLOTA'!$A$1:$B$80,2,FALSE)</f>
        <v>1500</v>
      </c>
      <c r="O811" s="4">
        <f>VLOOKUP(capturaFlota2019[[#This Row],[Especie]],'DATOS TABLA FLOTA'!$A$1:$C$80,3,FALSE)</f>
        <v>24000</v>
      </c>
      <c r="Q811"/>
    </row>
    <row r="812" spans="1:17" x14ac:dyDescent="0.35">
      <c r="A812" s="5">
        <v>43739</v>
      </c>
      <c r="B812" s="2" t="s">
        <v>3059</v>
      </c>
      <c r="C812" s="2" t="s">
        <v>3068</v>
      </c>
      <c r="D812" s="2" t="s">
        <v>3043</v>
      </c>
      <c r="E8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2" t="str">
        <f>_xlfn.XLOOKUP(capturaFlota2019[[#This Row],[Puerto]],'DATOS TABLA FLOTA'!$H$1:$H$21,'DATOS TABLA FLOTA'!$I$1:$I$21)</f>
        <v>General Pueyrredon</v>
      </c>
      <c r="G812" s="3">
        <f>_xlfn.XLOOKUP(capturaFlota2019[[#This Row],[Departamento]],'DATOS TABLA FLOTA'!$O$2:$O$21,'DATOS TABLA FLOTA'!$P$2:$P$21)</f>
        <v>6357</v>
      </c>
      <c r="H812" s="1">
        <v>-3804915</v>
      </c>
      <c r="I812" s="1">
        <f>_xlfn.XLOOKUP(capturaFlota2019[[#This Row],[Latitud]],'DATOS TABLA FLOTA'!$Q$2:$Q$21,'DATOS TABLA FLOTA'!$R$2:$R$21)</f>
        <v>-57536848</v>
      </c>
      <c r="J812" s="2" t="s">
        <v>3082</v>
      </c>
      <c r="K812" t="str">
        <f>VLOOKUP(capturaFlota2019[[#This Row],[Especie]],'DATOS TABLA FLOTA'!$K$1:$M$113,2,FALSE)</f>
        <v>Peces</v>
      </c>
      <c r="L812" t="str">
        <f>_xlfn.XLOOKUP(capturaFlota2019[[#This Row],[Especie]],'DATOS TABLA FLOTA'!$K$1:$K$113,'DATOS TABLA FLOTA'!$M$1:$M$113)</f>
        <v>otras especies</v>
      </c>
      <c r="M812" s="3">
        <v>385</v>
      </c>
      <c r="N812" s="4">
        <f>VLOOKUP(capturaFlota2019[[#This Row],[Especie]],'DATOS TABLA FLOTA'!$A$1:$B$80,2,FALSE)</f>
        <v>2100</v>
      </c>
      <c r="O812" s="4">
        <f>VLOOKUP(capturaFlota2019[[#This Row],[Especie]],'DATOS TABLA FLOTA'!$A$1:$C$80,3,FALSE)</f>
        <v>33600</v>
      </c>
      <c r="Q812"/>
    </row>
    <row r="813" spans="1:17" x14ac:dyDescent="0.35">
      <c r="A813" s="5">
        <v>43586</v>
      </c>
      <c r="B813" s="2" t="s">
        <v>3041</v>
      </c>
      <c r="C813" s="2" t="s">
        <v>3107</v>
      </c>
      <c r="D813" s="2" t="s">
        <v>3043</v>
      </c>
      <c r="E8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3" t="str">
        <f>_xlfn.XLOOKUP(capturaFlota2019[[#This Row],[Puerto]],'DATOS TABLA FLOTA'!$H$1:$H$21,'DATOS TABLA FLOTA'!$I$1:$I$21)</f>
        <v>Necochea</v>
      </c>
      <c r="G813" s="3">
        <f>_xlfn.XLOOKUP(capturaFlota2019[[#This Row],[Departamento]],'DATOS TABLA FLOTA'!$O$2:$O$21,'DATOS TABLA FLOTA'!$P$2:$P$21)</f>
        <v>6581</v>
      </c>
      <c r="H813" s="1">
        <v>-38576184</v>
      </c>
      <c r="I813" s="1">
        <f>_xlfn.XLOOKUP(capturaFlota2019[[#This Row],[Latitud]],'DATOS TABLA FLOTA'!$Q$2:$Q$21,'DATOS TABLA FLOTA'!$R$2:$R$21)</f>
        <v>-58701949</v>
      </c>
      <c r="J813" s="2" t="s">
        <v>3072</v>
      </c>
      <c r="K813" t="str">
        <f>VLOOKUP(capturaFlota2019[[#This Row],[Especie]],'DATOS TABLA FLOTA'!$K$1:$M$113,2,FALSE)</f>
        <v>Moluscos</v>
      </c>
      <c r="L813" t="str">
        <f>_xlfn.XLOOKUP(capturaFlota2019[[#This Row],[Especie]],'DATOS TABLA FLOTA'!$K$1:$K$113,'DATOS TABLA FLOTA'!$M$1:$M$113)</f>
        <v>otras especies</v>
      </c>
      <c r="M813" s="3">
        <v>389</v>
      </c>
      <c r="N813" s="4">
        <f>VLOOKUP(capturaFlota2019[[#This Row],[Especie]],'DATOS TABLA FLOTA'!$A$1:$B$80,2,FALSE)</f>
        <v>3150</v>
      </c>
      <c r="O813" s="4">
        <f>VLOOKUP(capturaFlota2019[[#This Row],[Especie]],'DATOS TABLA FLOTA'!$A$1:$C$80,3,FALSE)</f>
        <v>50400</v>
      </c>
      <c r="Q813"/>
    </row>
    <row r="814" spans="1:17" x14ac:dyDescent="0.35">
      <c r="A814" s="5">
        <v>43678</v>
      </c>
      <c r="B814" s="2" t="s">
        <v>3041</v>
      </c>
      <c r="C814" s="2" t="s">
        <v>3121</v>
      </c>
      <c r="D814" s="2" t="s">
        <v>3043</v>
      </c>
      <c r="E8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4" t="str">
        <f>_xlfn.XLOOKUP(capturaFlota2019[[#This Row],[Puerto]],'DATOS TABLA FLOTA'!$H$1:$H$21,'DATOS TABLA FLOTA'!$I$1:$I$21)</f>
        <v>Coronel de Marina Leonardo Rosales</v>
      </c>
      <c r="G814" s="3">
        <f>_xlfn.XLOOKUP(capturaFlota2019[[#This Row],[Departamento]],'DATOS TABLA FLOTA'!$O$2:$O$21,'DATOS TABLA FLOTA'!$P$2:$P$21)</f>
        <v>6182</v>
      </c>
      <c r="H814" s="1">
        <v>-3889977</v>
      </c>
      <c r="I814" s="1">
        <f>_xlfn.XLOOKUP(capturaFlota2019[[#This Row],[Latitud]],'DATOS TABLA FLOTA'!$Q$2:$Q$21,'DATOS TABLA FLOTA'!$R$2:$R$21)</f>
        <v>-62079012</v>
      </c>
      <c r="J814" s="2" t="s">
        <v>3045</v>
      </c>
      <c r="K814" t="str">
        <f>VLOOKUP(capturaFlota2019[[#This Row],[Especie]],'DATOS TABLA FLOTA'!$K$1:$M$113,2,FALSE)</f>
        <v>Crustáceos</v>
      </c>
      <c r="L814" t="str">
        <f>_xlfn.XLOOKUP(capturaFlota2019[[#This Row],[Especie]],'DATOS TABLA FLOTA'!$K$1:$K$113,'DATOS TABLA FLOTA'!$M$1:$M$113)</f>
        <v>otras especies</v>
      </c>
      <c r="M814" s="3">
        <v>389</v>
      </c>
      <c r="N814" s="4">
        <f>VLOOKUP(capturaFlota2019[[#This Row],[Especie]],'DATOS TABLA FLOTA'!$A$1:$B$80,2,FALSE)</f>
        <v>3000</v>
      </c>
      <c r="O814" s="4">
        <f>VLOOKUP(capturaFlota2019[[#This Row],[Especie]],'DATOS TABLA FLOTA'!$A$1:$C$80,3,FALSE)</f>
        <v>48000</v>
      </c>
      <c r="Q814"/>
    </row>
    <row r="815" spans="1:17" x14ac:dyDescent="0.35">
      <c r="A815" s="5">
        <v>43556</v>
      </c>
      <c r="B815" s="2" t="s">
        <v>3041</v>
      </c>
      <c r="C815" s="2" t="s">
        <v>3111</v>
      </c>
      <c r="D815" s="2" t="s">
        <v>3043</v>
      </c>
      <c r="E8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5" t="str">
        <f>_xlfn.XLOOKUP(capturaFlota2019[[#This Row],[Puerto]],'DATOS TABLA FLOTA'!$H$1:$H$21,'DATOS TABLA FLOTA'!$I$1:$I$21)</f>
        <v>sin especificar</v>
      </c>
      <c r="G815" s="3">
        <f>_xlfn.XLOOKUP(capturaFlota2019[[#This Row],[Departamento]],'DATOS TABLA FLOTA'!$O$2:$O$21,'DATOS TABLA FLOTA'!$P$2:$P$21)</f>
        <v>6999</v>
      </c>
      <c r="I815" s="1">
        <f>_xlfn.XLOOKUP(capturaFlota2019[[#This Row],[Latitud]],'DATOS TABLA FLOTA'!$Q$2:$Q$21,'DATOS TABLA FLOTA'!$R$2:$R$21)</f>
        <v>0</v>
      </c>
      <c r="J815" s="2" t="s">
        <v>3085</v>
      </c>
      <c r="K815" t="str">
        <f>VLOOKUP(capturaFlota2019[[#This Row],[Especie]],'DATOS TABLA FLOTA'!$K$1:$M$113,2,FALSE)</f>
        <v>Peces</v>
      </c>
      <c r="L815" t="str">
        <f>_xlfn.XLOOKUP(capturaFlota2019[[#This Row],[Especie]],'DATOS TABLA FLOTA'!$K$1:$K$113,'DATOS TABLA FLOTA'!$M$1:$M$113)</f>
        <v>otras especies</v>
      </c>
      <c r="M815" s="3">
        <v>390</v>
      </c>
      <c r="N815" s="4">
        <f>VLOOKUP(capturaFlota2019[[#This Row],[Especie]],'DATOS TABLA FLOTA'!$A$1:$B$80,2,FALSE)</f>
        <v>1900</v>
      </c>
      <c r="O815" s="4">
        <f>VLOOKUP(capturaFlota2019[[#This Row],[Especie]],'DATOS TABLA FLOTA'!$A$1:$C$80,3,FALSE)</f>
        <v>30400</v>
      </c>
      <c r="Q815"/>
    </row>
    <row r="816" spans="1:17" x14ac:dyDescent="0.35">
      <c r="A816" s="5">
        <v>43678</v>
      </c>
      <c r="B816" s="2" t="s">
        <v>3041</v>
      </c>
      <c r="C816" s="2" t="s">
        <v>3068</v>
      </c>
      <c r="D816" s="2" t="s">
        <v>3043</v>
      </c>
      <c r="E8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6" t="str">
        <f>_xlfn.XLOOKUP(capturaFlota2019[[#This Row],[Puerto]],'DATOS TABLA FLOTA'!$H$1:$H$21,'DATOS TABLA FLOTA'!$I$1:$I$21)</f>
        <v>General Pueyrredon</v>
      </c>
      <c r="G816" s="3">
        <f>_xlfn.XLOOKUP(capturaFlota2019[[#This Row],[Departamento]],'DATOS TABLA FLOTA'!$O$2:$O$21,'DATOS TABLA FLOTA'!$P$2:$P$21)</f>
        <v>6357</v>
      </c>
      <c r="H816" s="1">
        <v>-3804915</v>
      </c>
      <c r="I816" s="1">
        <f>_xlfn.XLOOKUP(capturaFlota2019[[#This Row],[Latitud]],'DATOS TABLA FLOTA'!$Q$2:$Q$21,'DATOS TABLA FLOTA'!$R$2:$R$21)</f>
        <v>-57536848</v>
      </c>
      <c r="J816" s="2" t="s">
        <v>3098</v>
      </c>
      <c r="K816" t="str">
        <f>VLOOKUP(capturaFlota2019[[#This Row],[Especie]],'DATOS TABLA FLOTA'!$K$1:$M$113,2,FALSE)</f>
        <v>Peces</v>
      </c>
      <c r="L816" t="str">
        <f>_xlfn.XLOOKUP(capturaFlota2019[[#This Row],[Especie]],'DATOS TABLA FLOTA'!$K$1:$K$113,'DATOS TABLA FLOTA'!$M$1:$M$113)</f>
        <v>otras especies</v>
      </c>
      <c r="M816" s="3">
        <v>390</v>
      </c>
      <c r="N816" s="4">
        <f>VLOOKUP(capturaFlota2019[[#This Row],[Especie]],'DATOS TABLA FLOTA'!$A$1:$B$80,2,FALSE)</f>
        <v>4500</v>
      </c>
      <c r="O816" s="4">
        <f>VLOOKUP(capturaFlota2019[[#This Row],[Especie]],'DATOS TABLA FLOTA'!$A$1:$C$80,3,FALSE)</f>
        <v>72000</v>
      </c>
      <c r="Q816"/>
    </row>
    <row r="817" spans="1:17" x14ac:dyDescent="0.35">
      <c r="A817" s="5">
        <v>43678</v>
      </c>
      <c r="B817" s="2" t="s">
        <v>3041</v>
      </c>
      <c r="C817" s="2" t="s">
        <v>3143</v>
      </c>
      <c r="D817" s="2" t="s">
        <v>3043</v>
      </c>
      <c r="E8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7" t="str">
        <f>_xlfn.XLOOKUP(capturaFlota2019[[#This Row],[Puerto]],'DATOS TABLA FLOTA'!$H$1:$H$21,'DATOS TABLA FLOTA'!$I$1:$I$21)</f>
        <v>Castelli</v>
      </c>
      <c r="G817" s="3">
        <f>_xlfn.XLOOKUP(capturaFlota2019[[#This Row],[Departamento]],'DATOS TABLA FLOTA'!$O$2:$O$21,'DATOS TABLA FLOTA'!$P$2:$P$21)</f>
        <v>6168</v>
      </c>
      <c r="H817" s="1">
        <v>-35745949</v>
      </c>
      <c r="I817" s="1">
        <f>_xlfn.XLOOKUP(capturaFlota2019[[#This Row],[Latitud]],'DATOS TABLA FLOTA'!$Q$2:$Q$21,'DATOS TABLA FLOTA'!$R$2:$R$21)</f>
        <v>-57380561</v>
      </c>
      <c r="J817" s="2" t="s">
        <v>3109</v>
      </c>
      <c r="K817" t="str">
        <f>VLOOKUP(capturaFlota2019[[#This Row],[Especie]],'DATOS TABLA FLOTA'!$K$1:$M$113,2,FALSE)</f>
        <v>Peces</v>
      </c>
      <c r="L817" t="str">
        <f>_xlfn.XLOOKUP(capturaFlota2019[[#This Row],[Especie]],'DATOS TABLA FLOTA'!$K$1:$K$113,'DATOS TABLA FLOTA'!$M$1:$M$113)</f>
        <v>Rayas (sin V. Cost)</v>
      </c>
      <c r="M817" s="3">
        <v>390</v>
      </c>
      <c r="N817" s="4">
        <f>VLOOKUP(capturaFlota2019[[#This Row],[Especie]],'DATOS TABLA FLOTA'!$A$1:$B$80,2,FALSE)</f>
        <v>3000</v>
      </c>
      <c r="O817" s="4">
        <f>VLOOKUP(capturaFlota2019[[#This Row],[Especie]],'DATOS TABLA FLOTA'!$A$1:$C$80,3,FALSE)</f>
        <v>48000</v>
      </c>
      <c r="Q817"/>
    </row>
    <row r="818" spans="1:17" x14ac:dyDescent="0.35">
      <c r="A818" s="5">
        <v>43678</v>
      </c>
      <c r="B818" s="2" t="s">
        <v>3067</v>
      </c>
      <c r="C818" s="2" t="s">
        <v>3068</v>
      </c>
      <c r="D818" s="2" t="s">
        <v>3043</v>
      </c>
      <c r="E8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18" t="str">
        <f>_xlfn.XLOOKUP(capturaFlota2019[[#This Row],[Puerto]],'DATOS TABLA FLOTA'!$H$1:$H$21,'DATOS TABLA FLOTA'!$I$1:$I$21)</f>
        <v>General Pueyrredon</v>
      </c>
      <c r="G818" s="3">
        <f>_xlfn.XLOOKUP(capturaFlota2019[[#This Row],[Departamento]],'DATOS TABLA FLOTA'!$O$2:$O$21,'DATOS TABLA FLOTA'!$P$2:$P$21)</f>
        <v>6357</v>
      </c>
      <c r="H818" s="1">
        <v>-3804915</v>
      </c>
      <c r="I818" s="1">
        <f>_xlfn.XLOOKUP(capturaFlota2019[[#This Row],[Latitud]],'DATOS TABLA FLOTA'!$Q$2:$Q$21,'DATOS TABLA FLOTA'!$R$2:$R$21)</f>
        <v>-57536848</v>
      </c>
      <c r="J818" s="2" t="s">
        <v>3119</v>
      </c>
      <c r="K818" t="str">
        <f>VLOOKUP(capturaFlota2019[[#This Row],[Especie]],'DATOS TABLA FLOTA'!$K$1:$M$113,2,FALSE)</f>
        <v>Peces</v>
      </c>
      <c r="L818" t="str">
        <f>_xlfn.XLOOKUP(capturaFlota2019[[#This Row],[Especie]],'DATOS TABLA FLOTA'!$K$1:$K$113,'DATOS TABLA FLOTA'!$M$1:$M$113)</f>
        <v>otras especies</v>
      </c>
      <c r="M818" s="3">
        <v>392</v>
      </c>
      <c r="N818" s="4">
        <f>VLOOKUP(capturaFlota2019[[#This Row],[Especie]],'DATOS TABLA FLOTA'!$A$1:$B$80,2,FALSE)</f>
        <v>2900</v>
      </c>
      <c r="O818" s="4">
        <f>VLOOKUP(capturaFlota2019[[#This Row],[Especie]],'DATOS TABLA FLOTA'!$A$1:$C$80,3,FALSE)</f>
        <v>46400</v>
      </c>
      <c r="Q818"/>
    </row>
    <row r="819" spans="1:17" x14ac:dyDescent="0.35">
      <c r="A819" s="5">
        <v>43739</v>
      </c>
      <c r="B819" s="2" t="s">
        <v>3059</v>
      </c>
      <c r="C819" s="2" t="s">
        <v>3148</v>
      </c>
      <c r="D819" s="2" t="s">
        <v>3062</v>
      </c>
      <c r="E8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19" t="str">
        <f>_xlfn.XLOOKUP(capturaFlota2019[[#This Row],[Puerto]],'DATOS TABLA FLOTA'!$H$1:$H$21,'DATOS TABLA FLOTA'!$I$1:$I$21)</f>
        <v>Florentino Ameghino</v>
      </c>
      <c r="G819" s="3">
        <f>_xlfn.XLOOKUP(capturaFlota2019[[#This Row],[Departamento]],'DATOS TABLA FLOTA'!$O$2:$O$21,'DATOS TABLA FLOTA'!$P$2:$P$21)</f>
        <v>26028</v>
      </c>
      <c r="H819" s="1">
        <v>-44798941</v>
      </c>
      <c r="I819" s="1">
        <f>_xlfn.XLOOKUP(capturaFlota2019[[#This Row],[Latitud]],'DATOS TABLA FLOTA'!$Q$2:$Q$21,'DATOS TABLA FLOTA'!$R$2:$R$21)</f>
        <v>-65709705</v>
      </c>
      <c r="J819" s="2" t="s">
        <v>3055</v>
      </c>
      <c r="K819" t="str">
        <f>VLOOKUP(capturaFlota2019[[#This Row],[Especie]],'DATOS TABLA FLOTA'!$K$1:$M$113,2,FALSE)</f>
        <v>Peces</v>
      </c>
      <c r="L819" t="str">
        <f>_xlfn.XLOOKUP(capturaFlota2019[[#This Row],[Especie]],'DATOS TABLA FLOTA'!$K$1:$K$113,'DATOS TABLA FLOTA'!$M$1:$M$113)</f>
        <v>Merluza hubbsi S41</v>
      </c>
      <c r="M819" s="3">
        <v>394</v>
      </c>
      <c r="N819" s="4">
        <f>VLOOKUP(capturaFlota2019[[#This Row],[Especie]],'DATOS TABLA FLOTA'!$A$1:$B$80,2,FALSE)</f>
        <v>2300</v>
      </c>
      <c r="O819" s="4">
        <f>VLOOKUP(capturaFlota2019[[#This Row],[Especie]],'DATOS TABLA FLOTA'!$A$1:$C$80,3,FALSE)</f>
        <v>36800</v>
      </c>
      <c r="Q819"/>
    </row>
    <row r="820" spans="1:17" x14ac:dyDescent="0.35">
      <c r="A820" s="5">
        <v>43466</v>
      </c>
      <c r="B820" s="2" t="s">
        <v>3059</v>
      </c>
      <c r="C820" s="2" t="s">
        <v>3068</v>
      </c>
      <c r="D820" s="2" t="s">
        <v>3043</v>
      </c>
      <c r="E8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0" t="str">
        <f>_xlfn.XLOOKUP(capturaFlota2019[[#This Row],[Puerto]],'DATOS TABLA FLOTA'!$H$1:$H$21,'DATOS TABLA FLOTA'!$I$1:$I$21)</f>
        <v>General Pueyrredon</v>
      </c>
      <c r="G820" s="3">
        <f>_xlfn.XLOOKUP(capturaFlota2019[[#This Row],[Departamento]],'DATOS TABLA FLOTA'!$O$2:$O$21,'DATOS TABLA FLOTA'!$P$2:$P$21)</f>
        <v>6357</v>
      </c>
      <c r="H820" s="1">
        <v>-3804915</v>
      </c>
      <c r="I820" s="1">
        <f>_xlfn.XLOOKUP(capturaFlota2019[[#This Row],[Latitud]],'DATOS TABLA FLOTA'!$Q$2:$Q$21,'DATOS TABLA FLOTA'!$R$2:$R$21)</f>
        <v>-57536848</v>
      </c>
      <c r="J820" s="2" t="s">
        <v>3101</v>
      </c>
      <c r="K820" t="str">
        <f>VLOOKUP(capturaFlota2019[[#This Row],[Especie]],'DATOS TABLA FLOTA'!$K$1:$M$113,2,FALSE)</f>
        <v>Crustáceos</v>
      </c>
      <c r="L820" t="str">
        <f>_xlfn.XLOOKUP(capturaFlota2019[[#This Row],[Especie]],'DATOS TABLA FLOTA'!$K$1:$K$113,'DATOS TABLA FLOTA'!$M$1:$M$113)</f>
        <v>Langostino</v>
      </c>
      <c r="M820" s="3">
        <v>396</v>
      </c>
      <c r="N820" s="4">
        <f>VLOOKUP(capturaFlota2019[[#This Row],[Especie]],'DATOS TABLA FLOTA'!$A$1:$B$80,2,FALSE)</f>
        <v>3000</v>
      </c>
      <c r="O820" s="4">
        <f>VLOOKUP(capturaFlota2019[[#This Row],[Especie]],'DATOS TABLA FLOTA'!$A$1:$C$80,3,FALSE)</f>
        <v>48000</v>
      </c>
      <c r="Q820"/>
    </row>
    <row r="821" spans="1:17" x14ac:dyDescent="0.35">
      <c r="A821" s="5">
        <v>43525</v>
      </c>
      <c r="B821" s="2" t="s">
        <v>3041</v>
      </c>
      <c r="C821" s="2" t="s">
        <v>3111</v>
      </c>
      <c r="D821" s="2" t="s">
        <v>3043</v>
      </c>
      <c r="E8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1" t="str">
        <f>_xlfn.XLOOKUP(capturaFlota2019[[#This Row],[Puerto]],'DATOS TABLA FLOTA'!$H$1:$H$21,'DATOS TABLA FLOTA'!$I$1:$I$21)</f>
        <v>sin especificar</v>
      </c>
      <c r="G821" s="3">
        <f>_xlfn.XLOOKUP(capturaFlota2019[[#This Row],[Departamento]],'DATOS TABLA FLOTA'!$O$2:$O$21,'DATOS TABLA FLOTA'!$P$2:$P$21)</f>
        <v>6999</v>
      </c>
      <c r="I821" s="1">
        <f>_xlfn.XLOOKUP(capturaFlota2019[[#This Row],[Latitud]],'DATOS TABLA FLOTA'!$Q$2:$Q$21,'DATOS TABLA FLOTA'!$R$2:$R$21)</f>
        <v>0</v>
      </c>
      <c r="J821" s="2" t="s">
        <v>3045</v>
      </c>
      <c r="K821" t="str">
        <f>VLOOKUP(capturaFlota2019[[#This Row],[Especie]],'DATOS TABLA FLOTA'!$K$1:$M$113,2,FALSE)</f>
        <v>Crustáceos</v>
      </c>
      <c r="L821" t="str">
        <f>_xlfn.XLOOKUP(capturaFlota2019[[#This Row],[Especie]],'DATOS TABLA FLOTA'!$K$1:$K$113,'DATOS TABLA FLOTA'!$M$1:$M$113)</f>
        <v>otras especies</v>
      </c>
      <c r="M821" s="3">
        <v>396</v>
      </c>
      <c r="N821" s="4">
        <f>VLOOKUP(capturaFlota2019[[#This Row],[Especie]],'DATOS TABLA FLOTA'!$A$1:$B$80,2,FALSE)</f>
        <v>3000</v>
      </c>
      <c r="O821" s="4">
        <f>VLOOKUP(capturaFlota2019[[#This Row],[Especie]],'DATOS TABLA FLOTA'!$A$1:$C$80,3,FALSE)</f>
        <v>48000</v>
      </c>
      <c r="Q821"/>
    </row>
    <row r="822" spans="1:17" x14ac:dyDescent="0.35">
      <c r="A822" s="5">
        <v>43556</v>
      </c>
      <c r="B822" s="2" t="s">
        <v>3053</v>
      </c>
      <c r="C822" s="2" t="s">
        <v>3068</v>
      </c>
      <c r="D822" s="2" t="s">
        <v>3043</v>
      </c>
      <c r="E8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2" t="str">
        <f>_xlfn.XLOOKUP(capturaFlota2019[[#This Row],[Puerto]],'DATOS TABLA FLOTA'!$H$1:$H$21,'DATOS TABLA FLOTA'!$I$1:$I$21)</f>
        <v>General Pueyrredon</v>
      </c>
      <c r="G822" s="3">
        <f>_xlfn.XLOOKUP(capturaFlota2019[[#This Row],[Departamento]],'DATOS TABLA FLOTA'!$O$2:$O$21,'DATOS TABLA FLOTA'!$P$2:$P$21)</f>
        <v>6357</v>
      </c>
      <c r="H822" s="1">
        <v>-3804915</v>
      </c>
      <c r="I822" s="1">
        <f>_xlfn.XLOOKUP(capturaFlota2019[[#This Row],[Latitud]],'DATOS TABLA FLOTA'!$Q$2:$Q$21,'DATOS TABLA FLOTA'!$R$2:$R$21)</f>
        <v>-57536848</v>
      </c>
      <c r="J822" s="2" t="s">
        <v>3052</v>
      </c>
      <c r="K822" t="str">
        <f>VLOOKUP(capturaFlota2019[[#This Row],[Especie]],'DATOS TABLA FLOTA'!$K$1:$M$113,2,FALSE)</f>
        <v>Moluscos</v>
      </c>
      <c r="L822" t="str">
        <f>_xlfn.XLOOKUP(capturaFlota2019[[#This Row],[Especie]],'DATOS TABLA FLOTA'!$K$1:$K$113,'DATOS TABLA FLOTA'!$M$1:$M$113)</f>
        <v>Calamar Illex</v>
      </c>
      <c r="M822" s="3">
        <v>396</v>
      </c>
      <c r="N822" s="4">
        <f>VLOOKUP(capturaFlota2019[[#This Row],[Especie]],'DATOS TABLA FLOTA'!$A$1:$B$80,2,FALSE)</f>
        <v>3299</v>
      </c>
      <c r="O822" s="4">
        <f>VLOOKUP(capturaFlota2019[[#This Row],[Especie]],'DATOS TABLA FLOTA'!$A$1:$C$80,3,FALSE)</f>
        <v>52784</v>
      </c>
      <c r="Q822"/>
    </row>
    <row r="823" spans="1:17" x14ac:dyDescent="0.35">
      <c r="A823" s="5">
        <v>43770</v>
      </c>
      <c r="B823" s="2" t="s">
        <v>3053</v>
      </c>
      <c r="C823" s="2" t="s">
        <v>3068</v>
      </c>
      <c r="D823" s="2" t="s">
        <v>3043</v>
      </c>
      <c r="E8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3" t="str">
        <f>_xlfn.XLOOKUP(capturaFlota2019[[#This Row],[Puerto]],'DATOS TABLA FLOTA'!$H$1:$H$21,'DATOS TABLA FLOTA'!$I$1:$I$21)</f>
        <v>General Pueyrredon</v>
      </c>
      <c r="G823" s="3">
        <f>_xlfn.XLOOKUP(capturaFlota2019[[#This Row],[Departamento]],'DATOS TABLA FLOTA'!$O$2:$O$21,'DATOS TABLA FLOTA'!$P$2:$P$21)</f>
        <v>6357</v>
      </c>
      <c r="H823" s="1">
        <v>-3804915</v>
      </c>
      <c r="I823" s="1">
        <f>_xlfn.XLOOKUP(capturaFlota2019[[#This Row],[Latitud]],'DATOS TABLA FLOTA'!$Q$2:$Q$21,'DATOS TABLA FLOTA'!$R$2:$R$21)</f>
        <v>-57536848</v>
      </c>
      <c r="J823" s="2" t="s">
        <v>3085</v>
      </c>
      <c r="K823" t="str">
        <f>VLOOKUP(capturaFlota2019[[#This Row],[Especie]],'DATOS TABLA FLOTA'!$K$1:$M$113,2,FALSE)</f>
        <v>Peces</v>
      </c>
      <c r="L823" t="str">
        <f>_xlfn.XLOOKUP(capturaFlota2019[[#This Row],[Especie]],'DATOS TABLA FLOTA'!$K$1:$K$113,'DATOS TABLA FLOTA'!$M$1:$M$113)</f>
        <v>otras especies</v>
      </c>
      <c r="M823" s="3">
        <v>396</v>
      </c>
      <c r="N823" s="4">
        <f>VLOOKUP(capturaFlota2019[[#This Row],[Especie]],'DATOS TABLA FLOTA'!$A$1:$B$80,2,FALSE)</f>
        <v>1900</v>
      </c>
      <c r="O823" s="4">
        <f>VLOOKUP(capturaFlota2019[[#This Row],[Especie]],'DATOS TABLA FLOTA'!$A$1:$C$80,3,FALSE)</f>
        <v>30400</v>
      </c>
      <c r="Q823"/>
    </row>
    <row r="824" spans="1:17" x14ac:dyDescent="0.35">
      <c r="A824" s="5">
        <v>43770</v>
      </c>
      <c r="B824" s="2" t="s">
        <v>3147</v>
      </c>
      <c r="C824" s="2" t="s">
        <v>3111</v>
      </c>
      <c r="D824" s="2" t="s">
        <v>3043</v>
      </c>
      <c r="E8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4" t="str">
        <f>_xlfn.XLOOKUP(capturaFlota2019[[#This Row],[Puerto]],'DATOS TABLA FLOTA'!$H$1:$H$21,'DATOS TABLA FLOTA'!$I$1:$I$21)</f>
        <v>sin especificar</v>
      </c>
      <c r="G824" s="3">
        <f>_xlfn.XLOOKUP(capturaFlota2019[[#This Row],[Departamento]],'DATOS TABLA FLOTA'!$O$2:$O$21,'DATOS TABLA FLOTA'!$P$2:$P$21)</f>
        <v>6999</v>
      </c>
      <c r="I824" s="1">
        <f>_xlfn.XLOOKUP(capturaFlota2019[[#This Row],[Latitud]],'DATOS TABLA FLOTA'!$Q$2:$Q$21,'DATOS TABLA FLOTA'!$R$2:$R$21)</f>
        <v>0</v>
      </c>
      <c r="J824" s="2" t="s">
        <v>3101</v>
      </c>
      <c r="K824" t="str">
        <f>VLOOKUP(capturaFlota2019[[#This Row],[Especie]],'DATOS TABLA FLOTA'!$K$1:$M$113,2,FALSE)</f>
        <v>Crustáceos</v>
      </c>
      <c r="L824" t="str">
        <f>_xlfn.XLOOKUP(capturaFlota2019[[#This Row],[Especie]],'DATOS TABLA FLOTA'!$K$1:$K$113,'DATOS TABLA FLOTA'!$M$1:$M$113)</f>
        <v>Langostino</v>
      </c>
      <c r="M824" s="3">
        <v>396</v>
      </c>
      <c r="N824" s="4">
        <f>VLOOKUP(capturaFlota2019[[#This Row],[Especie]],'DATOS TABLA FLOTA'!$A$1:$B$80,2,FALSE)</f>
        <v>3000</v>
      </c>
      <c r="O824" s="4">
        <f>VLOOKUP(capturaFlota2019[[#This Row],[Especie]],'DATOS TABLA FLOTA'!$A$1:$C$80,3,FALSE)</f>
        <v>48000</v>
      </c>
      <c r="Q824"/>
    </row>
    <row r="825" spans="1:17" x14ac:dyDescent="0.35">
      <c r="A825" s="5">
        <v>43525</v>
      </c>
      <c r="B825" s="2" t="s">
        <v>3041</v>
      </c>
      <c r="C825" s="2" t="s">
        <v>3111</v>
      </c>
      <c r="D825" s="2" t="s">
        <v>3043</v>
      </c>
      <c r="E8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5" t="str">
        <f>_xlfn.XLOOKUP(capturaFlota2019[[#This Row],[Puerto]],'DATOS TABLA FLOTA'!$H$1:$H$21,'DATOS TABLA FLOTA'!$I$1:$I$21)</f>
        <v>sin especificar</v>
      </c>
      <c r="G825" s="3">
        <f>_xlfn.XLOOKUP(capturaFlota2019[[#This Row],[Departamento]],'DATOS TABLA FLOTA'!$O$2:$O$21,'DATOS TABLA FLOTA'!$P$2:$P$21)</f>
        <v>6999</v>
      </c>
      <c r="I825" s="1">
        <f>_xlfn.XLOOKUP(capturaFlota2019[[#This Row],[Latitud]],'DATOS TABLA FLOTA'!$Q$2:$Q$21,'DATOS TABLA FLOTA'!$R$2:$R$21)</f>
        <v>0</v>
      </c>
      <c r="J825" s="2" t="s">
        <v>3101</v>
      </c>
      <c r="K825" t="str">
        <f>VLOOKUP(capturaFlota2019[[#This Row],[Especie]],'DATOS TABLA FLOTA'!$K$1:$M$113,2,FALSE)</f>
        <v>Crustáceos</v>
      </c>
      <c r="L825" t="str">
        <f>_xlfn.XLOOKUP(capturaFlota2019[[#This Row],[Especie]],'DATOS TABLA FLOTA'!$K$1:$K$113,'DATOS TABLA FLOTA'!$M$1:$M$113)</f>
        <v>Langostino</v>
      </c>
      <c r="M825" s="3">
        <v>397</v>
      </c>
      <c r="N825" s="4">
        <f>VLOOKUP(capturaFlota2019[[#This Row],[Especie]],'DATOS TABLA FLOTA'!$A$1:$B$80,2,FALSE)</f>
        <v>3000</v>
      </c>
      <c r="O825" s="4">
        <f>VLOOKUP(capturaFlota2019[[#This Row],[Especie]],'DATOS TABLA FLOTA'!$A$1:$C$80,3,FALSE)</f>
        <v>48000</v>
      </c>
      <c r="Q825"/>
    </row>
    <row r="826" spans="1:17" x14ac:dyDescent="0.35">
      <c r="A826" s="5">
        <v>43770</v>
      </c>
      <c r="B826" s="2" t="s">
        <v>3053</v>
      </c>
      <c r="C826" s="2" t="s">
        <v>3068</v>
      </c>
      <c r="D826" s="2" t="s">
        <v>3043</v>
      </c>
      <c r="E8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6" t="str">
        <f>_xlfn.XLOOKUP(capturaFlota2019[[#This Row],[Puerto]],'DATOS TABLA FLOTA'!$H$1:$H$21,'DATOS TABLA FLOTA'!$I$1:$I$21)</f>
        <v>General Pueyrredon</v>
      </c>
      <c r="G826" s="3">
        <f>_xlfn.XLOOKUP(capturaFlota2019[[#This Row],[Departamento]],'DATOS TABLA FLOTA'!$O$2:$O$21,'DATOS TABLA FLOTA'!$P$2:$P$21)</f>
        <v>6357</v>
      </c>
      <c r="H826" s="1">
        <v>-3804915</v>
      </c>
      <c r="I826" s="1">
        <f>_xlfn.XLOOKUP(capturaFlota2019[[#This Row],[Latitud]],'DATOS TABLA FLOTA'!$Q$2:$Q$21,'DATOS TABLA FLOTA'!$R$2:$R$21)</f>
        <v>-57536848</v>
      </c>
      <c r="J826" s="2" t="s">
        <v>3099</v>
      </c>
      <c r="K826" t="str">
        <f>VLOOKUP(capturaFlota2019[[#This Row],[Especie]],'DATOS TABLA FLOTA'!$K$1:$M$113,2,FALSE)</f>
        <v>Peces</v>
      </c>
      <c r="L826" t="str">
        <f>_xlfn.XLOOKUP(capturaFlota2019[[#This Row],[Especie]],'DATOS TABLA FLOTA'!$K$1:$K$113,'DATOS TABLA FLOTA'!$M$1:$M$113)</f>
        <v>otras especies</v>
      </c>
      <c r="M826" s="3">
        <v>398</v>
      </c>
      <c r="N826" s="4">
        <f>VLOOKUP(capturaFlota2019[[#This Row],[Especie]],'DATOS TABLA FLOTA'!$A$1:$B$80,2,FALSE)</f>
        <v>2100</v>
      </c>
      <c r="O826" s="4">
        <f>VLOOKUP(capturaFlota2019[[#This Row],[Especie]],'DATOS TABLA FLOTA'!$A$1:$C$80,3,FALSE)</f>
        <v>33600</v>
      </c>
      <c r="Q826"/>
    </row>
    <row r="827" spans="1:17" x14ac:dyDescent="0.35">
      <c r="A827" s="5">
        <v>43556</v>
      </c>
      <c r="B827" s="2" t="s">
        <v>3053</v>
      </c>
      <c r="C827" s="2" t="s">
        <v>3120</v>
      </c>
      <c r="D827" s="2" t="s">
        <v>3062</v>
      </c>
      <c r="E8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27" t="str">
        <f>_xlfn.XLOOKUP(capturaFlota2019[[#This Row],[Puerto]],'DATOS TABLA FLOTA'!$H$1:$H$21,'DATOS TABLA FLOTA'!$I$1:$I$21)</f>
        <v>Rawson</v>
      </c>
      <c r="G827" s="3">
        <f>_xlfn.XLOOKUP(capturaFlota2019[[#This Row],[Departamento]],'DATOS TABLA FLOTA'!$O$2:$O$21,'DATOS TABLA FLOTA'!$P$2:$P$21)</f>
        <v>26077</v>
      </c>
      <c r="H827" s="1">
        <v>-43336741</v>
      </c>
      <c r="I827" s="1">
        <f>_xlfn.XLOOKUP(capturaFlota2019[[#This Row],[Latitud]],'DATOS TABLA FLOTA'!$Q$2:$Q$21,'DATOS TABLA FLOTA'!$R$2:$R$21)</f>
        <v>-65061964</v>
      </c>
      <c r="J827" s="2" t="s">
        <v>3101</v>
      </c>
      <c r="K827" t="str">
        <f>VLOOKUP(capturaFlota2019[[#This Row],[Especie]],'DATOS TABLA FLOTA'!$K$1:$M$113,2,FALSE)</f>
        <v>Crustáceos</v>
      </c>
      <c r="L827" t="str">
        <f>_xlfn.XLOOKUP(capturaFlota2019[[#This Row],[Especie]],'DATOS TABLA FLOTA'!$K$1:$K$113,'DATOS TABLA FLOTA'!$M$1:$M$113)</f>
        <v>Langostino</v>
      </c>
      <c r="M827" s="3">
        <v>400</v>
      </c>
      <c r="N827" s="4">
        <f>VLOOKUP(capturaFlota2019[[#This Row],[Especie]],'DATOS TABLA FLOTA'!$A$1:$B$80,2,FALSE)</f>
        <v>3000</v>
      </c>
      <c r="O827" s="4">
        <f>VLOOKUP(capturaFlota2019[[#This Row],[Especie]],'DATOS TABLA FLOTA'!$A$1:$C$80,3,FALSE)</f>
        <v>48000</v>
      </c>
      <c r="Q827"/>
    </row>
    <row r="828" spans="1:17" x14ac:dyDescent="0.35">
      <c r="A828" s="5">
        <v>43617</v>
      </c>
      <c r="B828" s="2" t="s">
        <v>3041</v>
      </c>
      <c r="C828" s="2" t="s">
        <v>3107</v>
      </c>
      <c r="D828" s="2" t="s">
        <v>3043</v>
      </c>
      <c r="E8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8" t="str">
        <f>_xlfn.XLOOKUP(capturaFlota2019[[#This Row],[Puerto]],'DATOS TABLA FLOTA'!$H$1:$H$21,'DATOS TABLA FLOTA'!$I$1:$I$21)</f>
        <v>Necochea</v>
      </c>
      <c r="G828" s="3">
        <f>_xlfn.XLOOKUP(capturaFlota2019[[#This Row],[Departamento]],'DATOS TABLA FLOTA'!$O$2:$O$21,'DATOS TABLA FLOTA'!$P$2:$P$21)</f>
        <v>6581</v>
      </c>
      <c r="H828" s="1">
        <v>-38576184</v>
      </c>
      <c r="I828" s="1">
        <f>_xlfn.XLOOKUP(capturaFlota2019[[#This Row],[Latitud]],'DATOS TABLA FLOTA'!$Q$2:$Q$21,'DATOS TABLA FLOTA'!$R$2:$R$21)</f>
        <v>-58701949</v>
      </c>
      <c r="J828" s="2" t="s">
        <v>3097</v>
      </c>
      <c r="K828" t="str">
        <f>VLOOKUP(capturaFlota2019[[#This Row],[Especie]],'DATOS TABLA FLOTA'!$K$1:$M$113,2,FALSE)</f>
        <v>Peces</v>
      </c>
      <c r="L828" t="str">
        <f>_xlfn.XLOOKUP(capturaFlota2019[[#This Row],[Especie]],'DATOS TABLA FLOTA'!$K$1:$K$113,'DATOS TABLA FLOTA'!$M$1:$M$113)</f>
        <v>otras especies</v>
      </c>
      <c r="M828" s="3">
        <v>400</v>
      </c>
      <c r="N828" s="4">
        <f>VLOOKUP(capturaFlota2019[[#This Row],[Especie]],'DATOS TABLA FLOTA'!$A$1:$B$80,2,FALSE)</f>
        <v>3980</v>
      </c>
      <c r="O828" s="4">
        <f>VLOOKUP(capturaFlota2019[[#This Row],[Especie]],'DATOS TABLA FLOTA'!$A$1:$C$80,3,FALSE)</f>
        <v>63680</v>
      </c>
      <c r="Q828"/>
    </row>
    <row r="829" spans="1:17" x14ac:dyDescent="0.35">
      <c r="A829" s="5">
        <v>43647</v>
      </c>
      <c r="B829" s="2" t="s">
        <v>3041</v>
      </c>
      <c r="C829" s="2" t="s">
        <v>3150</v>
      </c>
      <c r="D829" s="2" t="s">
        <v>3043</v>
      </c>
      <c r="E8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29" t="str">
        <f>_xlfn.XLOOKUP(capturaFlota2019[[#This Row],[Puerto]],'DATOS TABLA FLOTA'!$H$1:$H$21,'DATOS TABLA FLOTA'!$I$1:$I$21)</f>
        <v>General Lavalle</v>
      </c>
      <c r="G829" s="3">
        <f>_xlfn.XLOOKUP(capturaFlota2019[[#This Row],[Departamento]],'DATOS TABLA FLOTA'!$O$2:$O$21,'DATOS TABLA FLOTA'!$P$2:$P$21)</f>
        <v>6336</v>
      </c>
      <c r="H829" s="1">
        <v>-36398453</v>
      </c>
      <c r="I829" s="1">
        <f>_xlfn.XLOOKUP(capturaFlota2019[[#This Row],[Latitud]],'DATOS TABLA FLOTA'!$Q$2:$Q$21,'DATOS TABLA FLOTA'!$R$2:$R$21)</f>
        <v>-56946467</v>
      </c>
      <c r="J829" s="2" t="s">
        <v>3091</v>
      </c>
      <c r="K829" t="str">
        <f>VLOOKUP(capturaFlota2019[[#This Row],[Especie]],'DATOS TABLA FLOTA'!$K$1:$M$113,2,FALSE)</f>
        <v>Peces</v>
      </c>
      <c r="L829" t="str">
        <f>_xlfn.XLOOKUP(capturaFlota2019[[#This Row],[Especie]],'DATOS TABLA FLOTA'!$K$1:$K$113,'DATOS TABLA FLOTA'!$M$1:$M$113)</f>
        <v>Variado costero</v>
      </c>
      <c r="M829" s="3">
        <v>400</v>
      </c>
      <c r="N829" s="4">
        <f>VLOOKUP(capturaFlota2019[[#This Row],[Especie]],'DATOS TABLA FLOTA'!$A$1:$B$80,2,FALSE)</f>
        <v>2300</v>
      </c>
      <c r="O829" s="4">
        <f>VLOOKUP(capturaFlota2019[[#This Row],[Especie]],'DATOS TABLA FLOTA'!$A$1:$C$80,3,FALSE)</f>
        <v>36800</v>
      </c>
      <c r="Q829"/>
    </row>
    <row r="830" spans="1:17" x14ac:dyDescent="0.35">
      <c r="A830" s="5">
        <v>43678</v>
      </c>
      <c r="B830" s="2" t="s">
        <v>3041</v>
      </c>
      <c r="C830" s="2" t="s">
        <v>3107</v>
      </c>
      <c r="D830" s="2" t="s">
        <v>3043</v>
      </c>
      <c r="E8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0" t="str">
        <f>_xlfn.XLOOKUP(capturaFlota2019[[#This Row],[Puerto]],'DATOS TABLA FLOTA'!$H$1:$H$21,'DATOS TABLA FLOTA'!$I$1:$I$21)</f>
        <v>Necochea</v>
      </c>
      <c r="G830" s="3">
        <f>_xlfn.XLOOKUP(capturaFlota2019[[#This Row],[Departamento]],'DATOS TABLA FLOTA'!$O$2:$O$21,'DATOS TABLA FLOTA'!$P$2:$P$21)</f>
        <v>6581</v>
      </c>
      <c r="H830" s="1">
        <v>-38576184</v>
      </c>
      <c r="I830" s="1">
        <f>_xlfn.XLOOKUP(capturaFlota2019[[#This Row],[Latitud]],'DATOS TABLA FLOTA'!$Q$2:$Q$21,'DATOS TABLA FLOTA'!$R$2:$R$21)</f>
        <v>-58701949</v>
      </c>
      <c r="J830" s="2" t="s">
        <v>3073</v>
      </c>
      <c r="K830" t="str">
        <f>VLOOKUP(capturaFlota2019[[#This Row],[Especie]],'DATOS TABLA FLOTA'!$K$1:$M$113,2,FALSE)</f>
        <v>Moluscos</v>
      </c>
      <c r="L830" t="str">
        <f>_xlfn.XLOOKUP(capturaFlota2019[[#This Row],[Especie]],'DATOS TABLA FLOTA'!$K$1:$K$113,'DATOS TABLA FLOTA'!$M$1:$M$113)</f>
        <v>otras especies</v>
      </c>
      <c r="M830" s="3">
        <v>400</v>
      </c>
      <c r="N830" s="4">
        <f>VLOOKUP(capturaFlota2019[[#This Row],[Especie]],'DATOS TABLA FLOTA'!$A$1:$B$80,2,FALSE)</f>
        <v>1800</v>
      </c>
      <c r="O830" s="4">
        <f>VLOOKUP(capturaFlota2019[[#This Row],[Especie]],'DATOS TABLA FLOTA'!$A$1:$C$80,3,FALSE)</f>
        <v>28800</v>
      </c>
      <c r="Q830"/>
    </row>
    <row r="831" spans="1:17" x14ac:dyDescent="0.35">
      <c r="A831" s="5">
        <v>43678</v>
      </c>
      <c r="B831" s="2" t="s">
        <v>3053</v>
      </c>
      <c r="C831" s="2" t="s">
        <v>3127</v>
      </c>
      <c r="D831" s="2" t="s">
        <v>3124</v>
      </c>
      <c r="E8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31" t="str">
        <f>_xlfn.XLOOKUP(capturaFlota2019[[#This Row],[Puerto]],'DATOS TABLA FLOTA'!$H$1:$H$21,'DATOS TABLA FLOTA'!$I$1:$I$21)</f>
        <v>San Antonio</v>
      </c>
      <c r="G831" s="3">
        <f>_xlfn.XLOOKUP(capturaFlota2019[[#This Row],[Departamento]],'DATOS TABLA FLOTA'!$O$2:$O$21,'DATOS TABLA FLOTA'!$P$2:$P$21)</f>
        <v>62077</v>
      </c>
      <c r="H831" s="1">
        <v>-40725698</v>
      </c>
      <c r="I831" s="1">
        <f>_xlfn.XLOOKUP(capturaFlota2019[[#This Row],[Latitud]],'DATOS TABLA FLOTA'!$Q$2:$Q$21,'DATOS TABLA FLOTA'!$R$2:$R$21)</f>
        <v>-64934194</v>
      </c>
      <c r="J831" s="2" t="s">
        <v>3085</v>
      </c>
      <c r="K831" t="str">
        <f>VLOOKUP(capturaFlota2019[[#This Row],[Especie]],'DATOS TABLA FLOTA'!$K$1:$M$113,2,FALSE)</f>
        <v>Peces</v>
      </c>
      <c r="L831" t="str">
        <f>_xlfn.XLOOKUP(capturaFlota2019[[#This Row],[Especie]],'DATOS TABLA FLOTA'!$K$1:$K$113,'DATOS TABLA FLOTA'!$M$1:$M$113)</f>
        <v>otras especies</v>
      </c>
      <c r="M831" s="3">
        <v>400</v>
      </c>
      <c r="N831" s="4">
        <f>VLOOKUP(capturaFlota2019[[#This Row],[Especie]],'DATOS TABLA FLOTA'!$A$1:$B$80,2,FALSE)</f>
        <v>1900</v>
      </c>
      <c r="O831" s="4">
        <f>VLOOKUP(capturaFlota2019[[#This Row],[Especie]],'DATOS TABLA FLOTA'!$A$1:$C$80,3,FALSE)</f>
        <v>30400</v>
      </c>
      <c r="Q831"/>
    </row>
    <row r="832" spans="1:17" x14ac:dyDescent="0.35">
      <c r="A832" s="5">
        <v>43466</v>
      </c>
      <c r="B832" s="2" t="s">
        <v>3041</v>
      </c>
      <c r="C832" s="2" t="s">
        <v>3068</v>
      </c>
      <c r="D832" s="2" t="s">
        <v>3043</v>
      </c>
      <c r="E8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2" t="str">
        <f>_xlfn.XLOOKUP(capturaFlota2019[[#This Row],[Puerto]],'DATOS TABLA FLOTA'!$H$1:$H$21,'DATOS TABLA FLOTA'!$I$1:$I$21)</f>
        <v>General Pueyrredon</v>
      </c>
      <c r="G832" s="3">
        <f>_xlfn.XLOOKUP(capturaFlota2019[[#This Row],[Departamento]],'DATOS TABLA FLOTA'!$O$2:$O$21,'DATOS TABLA FLOTA'!$P$2:$P$21)</f>
        <v>6357</v>
      </c>
      <c r="H832" s="1">
        <v>-3804915</v>
      </c>
      <c r="I832" s="1">
        <f>_xlfn.XLOOKUP(capturaFlota2019[[#This Row],[Latitud]],'DATOS TABLA FLOTA'!$Q$2:$Q$21,'DATOS TABLA FLOTA'!$R$2:$R$21)</f>
        <v>-57536848</v>
      </c>
      <c r="J832" s="2" t="s">
        <v>3057</v>
      </c>
      <c r="K832" t="str">
        <f>VLOOKUP(capturaFlota2019[[#This Row],[Especie]],'DATOS TABLA FLOTA'!$K$1:$M$113,2,FALSE)</f>
        <v>Peces</v>
      </c>
      <c r="L832" t="str">
        <f>_xlfn.XLOOKUP(capturaFlota2019[[#This Row],[Especie]],'DATOS TABLA FLOTA'!$K$1:$K$113,'DATOS TABLA FLOTA'!$M$1:$M$113)</f>
        <v>Rayas (sin V. Cost)</v>
      </c>
      <c r="M832" s="3">
        <v>401</v>
      </c>
      <c r="N832" s="4">
        <f>VLOOKUP(capturaFlota2019[[#This Row],[Especie]],'DATOS TABLA FLOTA'!$A$1:$B$80,2,FALSE)</f>
        <v>3900</v>
      </c>
      <c r="O832" s="4">
        <f>VLOOKUP(capturaFlota2019[[#This Row],[Especie]],'DATOS TABLA FLOTA'!$A$1:$C$80,3,FALSE)</f>
        <v>62400</v>
      </c>
      <c r="Q832"/>
    </row>
    <row r="833" spans="1:17" x14ac:dyDescent="0.35">
      <c r="A833" s="5">
        <v>43617</v>
      </c>
      <c r="B833" s="2" t="s">
        <v>3041</v>
      </c>
      <c r="C833" s="2" t="s">
        <v>3107</v>
      </c>
      <c r="D833" s="2" t="s">
        <v>3043</v>
      </c>
      <c r="E8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3" t="str">
        <f>_xlfn.XLOOKUP(capturaFlota2019[[#This Row],[Puerto]],'DATOS TABLA FLOTA'!$H$1:$H$21,'DATOS TABLA FLOTA'!$I$1:$I$21)</f>
        <v>Necochea</v>
      </c>
      <c r="G833" s="3">
        <f>_xlfn.XLOOKUP(capturaFlota2019[[#This Row],[Departamento]],'DATOS TABLA FLOTA'!$O$2:$O$21,'DATOS TABLA FLOTA'!$P$2:$P$21)</f>
        <v>6581</v>
      </c>
      <c r="H833" s="1">
        <v>-38576184</v>
      </c>
      <c r="I833" s="1">
        <f>_xlfn.XLOOKUP(capturaFlota2019[[#This Row],[Latitud]],'DATOS TABLA FLOTA'!$Q$2:$Q$21,'DATOS TABLA FLOTA'!$R$2:$R$21)</f>
        <v>-58701949</v>
      </c>
      <c r="J833" s="2" t="s">
        <v>3084</v>
      </c>
      <c r="K833" t="str">
        <f>VLOOKUP(capturaFlota2019[[#This Row],[Especie]],'DATOS TABLA FLOTA'!$K$1:$M$113,2,FALSE)</f>
        <v>Peces</v>
      </c>
      <c r="L833" t="str">
        <f>_xlfn.XLOOKUP(capturaFlota2019[[#This Row],[Especie]],'DATOS TABLA FLOTA'!$K$1:$K$113,'DATOS TABLA FLOTA'!$M$1:$M$113)</f>
        <v>otras especies</v>
      </c>
      <c r="M833" s="3">
        <v>407</v>
      </c>
      <c r="N833" s="4">
        <f>VLOOKUP(capturaFlota2019[[#This Row],[Especie]],'DATOS TABLA FLOTA'!$A$1:$B$80,2,FALSE)</f>
        <v>1890</v>
      </c>
      <c r="O833" s="4">
        <f>VLOOKUP(capturaFlota2019[[#This Row],[Especie]],'DATOS TABLA FLOTA'!$A$1:$C$80,3,FALSE)</f>
        <v>30240</v>
      </c>
      <c r="Q833"/>
    </row>
    <row r="834" spans="1:17" x14ac:dyDescent="0.35">
      <c r="A834" s="5">
        <v>43525</v>
      </c>
      <c r="B834" s="2" t="s">
        <v>3041</v>
      </c>
      <c r="C834" s="2" t="s">
        <v>3068</v>
      </c>
      <c r="D834" s="2" t="s">
        <v>3043</v>
      </c>
      <c r="E8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4" t="str">
        <f>_xlfn.XLOOKUP(capturaFlota2019[[#This Row],[Puerto]],'DATOS TABLA FLOTA'!$H$1:$H$21,'DATOS TABLA FLOTA'!$I$1:$I$21)</f>
        <v>General Pueyrredon</v>
      </c>
      <c r="G834" s="3">
        <f>_xlfn.XLOOKUP(capturaFlota2019[[#This Row],[Departamento]],'DATOS TABLA FLOTA'!$O$2:$O$21,'DATOS TABLA FLOTA'!$P$2:$P$21)</f>
        <v>6357</v>
      </c>
      <c r="H834" s="1">
        <v>-3804915</v>
      </c>
      <c r="I834" s="1">
        <f>_xlfn.XLOOKUP(capturaFlota2019[[#This Row],[Latitud]],'DATOS TABLA FLOTA'!$Q$2:$Q$21,'DATOS TABLA FLOTA'!$R$2:$R$21)</f>
        <v>-57536848</v>
      </c>
      <c r="J834" s="2" t="s">
        <v>3097</v>
      </c>
      <c r="K834" t="str">
        <f>VLOOKUP(capturaFlota2019[[#This Row],[Especie]],'DATOS TABLA FLOTA'!$K$1:$M$113,2,FALSE)</f>
        <v>Peces</v>
      </c>
      <c r="L834" t="str">
        <f>_xlfn.XLOOKUP(capturaFlota2019[[#This Row],[Especie]],'DATOS TABLA FLOTA'!$K$1:$K$113,'DATOS TABLA FLOTA'!$M$1:$M$113)</f>
        <v>otras especies</v>
      </c>
      <c r="M834" s="3">
        <v>408</v>
      </c>
      <c r="N834" s="4">
        <f>VLOOKUP(capturaFlota2019[[#This Row],[Especie]],'DATOS TABLA FLOTA'!$A$1:$B$80,2,FALSE)</f>
        <v>3980</v>
      </c>
      <c r="O834" s="4">
        <f>VLOOKUP(capturaFlota2019[[#This Row],[Especie]],'DATOS TABLA FLOTA'!$A$1:$C$80,3,FALSE)</f>
        <v>63680</v>
      </c>
      <c r="Q834"/>
    </row>
    <row r="835" spans="1:17" x14ac:dyDescent="0.35">
      <c r="A835" s="5">
        <v>43556</v>
      </c>
      <c r="B835" s="2" t="s">
        <v>3067</v>
      </c>
      <c r="C835" s="2" t="s">
        <v>3068</v>
      </c>
      <c r="D835" s="2" t="s">
        <v>3043</v>
      </c>
      <c r="E8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5" t="str">
        <f>_xlfn.XLOOKUP(capturaFlota2019[[#This Row],[Puerto]],'DATOS TABLA FLOTA'!$H$1:$H$21,'DATOS TABLA FLOTA'!$I$1:$I$21)</f>
        <v>General Pueyrredon</v>
      </c>
      <c r="G835" s="3">
        <f>_xlfn.XLOOKUP(capturaFlota2019[[#This Row],[Departamento]],'DATOS TABLA FLOTA'!$O$2:$O$21,'DATOS TABLA FLOTA'!$P$2:$P$21)</f>
        <v>6357</v>
      </c>
      <c r="H835" s="1">
        <v>-3804915</v>
      </c>
      <c r="I835" s="1">
        <f>_xlfn.XLOOKUP(capturaFlota2019[[#This Row],[Latitud]],'DATOS TABLA FLOTA'!$Q$2:$Q$21,'DATOS TABLA FLOTA'!$R$2:$R$21)</f>
        <v>-57536848</v>
      </c>
      <c r="J835" s="2" t="s">
        <v>3104</v>
      </c>
      <c r="K835" t="str">
        <f>VLOOKUP(capturaFlota2019[[#This Row],[Especie]],'DATOS TABLA FLOTA'!$K$1:$M$113,2,FALSE)</f>
        <v>Peces</v>
      </c>
      <c r="L835" t="str">
        <f>_xlfn.XLOOKUP(capturaFlota2019[[#This Row],[Especie]],'DATOS TABLA FLOTA'!$K$1:$K$113,'DATOS TABLA FLOTA'!$M$1:$M$113)</f>
        <v>otras especies</v>
      </c>
      <c r="M835" s="3">
        <v>409</v>
      </c>
      <c r="N835" s="4">
        <f>VLOOKUP(capturaFlota2019[[#This Row],[Especie]],'DATOS TABLA FLOTA'!$A$1:$B$80,2,FALSE)</f>
        <v>2800</v>
      </c>
      <c r="O835" s="4">
        <f>VLOOKUP(capturaFlota2019[[#This Row],[Especie]],'DATOS TABLA FLOTA'!$A$1:$C$80,3,FALSE)</f>
        <v>44800</v>
      </c>
      <c r="Q835"/>
    </row>
    <row r="836" spans="1:17" x14ac:dyDescent="0.35">
      <c r="A836" s="5">
        <v>43739</v>
      </c>
      <c r="B836" s="2" t="s">
        <v>3041</v>
      </c>
      <c r="C836" s="2" t="s">
        <v>3128</v>
      </c>
      <c r="D836" s="2" t="s">
        <v>3043</v>
      </c>
      <c r="E8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6" t="str">
        <f>_xlfn.XLOOKUP(capturaFlota2019[[#This Row],[Puerto]],'DATOS TABLA FLOTA'!$H$1:$H$21,'DATOS TABLA FLOTA'!$I$1:$I$21)</f>
        <v>La Costa</v>
      </c>
      <c r="G836" s="3">
        <f>_xlfn.XLOOKUP(capturaFlota2019[[#This Row],[Departamento]],'DATOS TABLA FLOTA'!$O$2:$O$21,'DATOS TABLA FLOTA'!$P$2:$P$21)</f>
        <v>6420</v>
      </c>
      <c r="H836" s="1">
        <v>-36342328</v>
      </c>
      <c r="I836" s="1">
        <f>_xlfn.XLOOKUP(capturaFlota2019[[#This Row],[Latitud]],'DATOS TABLA FLOTA'!$Q$2:$Q$21,'DATOS TABLA FLOTA'!$R$2:$R$21)</f>
        <v>-56746143</v>
      </c>
      <c r="J836" s="2" t="s">
        <v>3074</v>
      </c>
      <c r="K836" t="str">
        <f>VLOOKUP(capturaFlota2019[[#This Row],[Especie]],'DATOS TABLA FLOTA'!$K$1:$M$113,2,FALSE)</f>
        <v>Peces</v>
      </c>
      <c r="L836" t="str">
        <f>_xlfn.XLOOKUP(capturaFlota2019[[#This Row],[Especie]],'DATOS TABLA FLOTA'!$K$1:$K$113,'DATOS TABLA FLOTA'!$M$1:$M$113)</f>
        <v>Variado costero</v>
      </c>
      <c r="M836" s="3">
        <v>410</v>
      </c>
      <c r="N836" s="4">
        <f>VLOOKUP(capturaFlota2019[[#This Row],[Especie]],'DATOS TABLA FLOTA'!$A$1:$B$80,2,FALSE)</f>
        <v>1800</v>
      </c>
      <c r="O836" s="4">
        <f>VLOOKUP(capturaFlota2019[[#This Row],[Especie]],'DATOS TABLA FLOTA'!$A$1:$C$80,3,FALSE)</f>
        <v>28800</v>
      </c>
      <c r="Q836"/>
    </row>
    <row r="837" spans="1:17" x14ac:dyDescent="0.35">
      <c r="A837" s="5">
        <v>43497</v>
      </c>
      <c r="B837" s="2" t="s">
        <v>3041</v>
      </c>
      <c r="C837" s="2" t="s">
        <v>3068</v>
      </c>
      <c r="D837" s="2" t="s">
        <v>3043</v>
      </c>
      <c r="E8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37" t="str">
        <f>_xlfn.XLOOKUP(capturaFlota2019[[#This Row],[Puerto]],'DATOS TABLA FLOTA'!$H$1:$H$21,'DATOS TABLA FLOTA'!$I$1:$I$21)</f>
        <v>General Pueyrredon</v>
      </c>
      <c r="G837" s="3">
        <f>_xlfn.XLOOKUP(capturaFlota2019[[#This Row],[Departamento]],'DATOS TABLA FLOTA'!$O$2:$O$21,'DATOS TABLA FLOTA'!$P$2:$P$21)</f>
        <v>6357</v>
      </c>
      <c r="H837" s="1">
        <v>-3804915</v>
      </c>
      <c r="I837" s="1">
        <f>_xlfn.XLOOKUP(capturaFlota2019[[#This Row],[Latitud]],'DATOS TABLA FLOTA'!$Q$2:$Q$21,'DATOS TABLA FLOTA'!$R$2:$R$21)</f>
        <v>-57536848</v>
      </c>
      <c r="J837" s="2" t="s">
        <v>3092</v>
      </c>
      <c r="K837" t="str">
        <f>VLOOKUP(capturaFlota2019[[#This Row],[Especie]],'DATOS TABLA FLOTA'!$K$1:$M$113,2,FALSE)</f>
        <v>Peces</v>
      </c>
      <c r="L837" t="str">
        <f>_xlfn.XLOOKUP(capturaFlota2019[[#This Row],[Especie]],'DATOS TABLA FLOTA'!$K$1:$K$113,'DATOS TABLA FLOTA'!$M$1:$M$113)</f>
        <v>otras especies</v>
      </c>
      <c r="M837" s="3">
        <v>414</v>
      </c>
      <c r="N837" s="4">
        <f>VLOOKUP(capturaFlota2019[[#This Row],[Especie]],'DATOS TABLA FLOTA'!$A$1:$B$80,2,FALSE)</f>
        <v>2200</v>
      </c>
      <c r="O837" s="4">
        <f>VLOOKUP(capturaFlota2019[[#This Row],[Especie]],'DATOS TABLA FLOTA'!$A$1:$C$80,3,FALSE)</f>
        <v>35200</v>
      </c>
      <c r="Q837"/>
    </row>
    <row r="838" spans="1:17" x14ac:dyDescent="0.35">
      <c r="A838" s="5">
        <v>43739</v>
      </c>
      <c r="B838" s="2" t="s">
        <v>3147</v>
      </c>
      <c r="C838" s="2" t="s">
        <v>3117</v>
      </c>
      <c r="D838" s="2" t="s">
        <v>3062</v>
      </c>
      <c r="E8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38" t="str">
        <f>_xlfn.XLOOKUP(capturaFlota2019[[#This Row],[Puerto]],'DATOS TABLA FLOTA'!$H$1:$H$21,'DATOS TABLA FLOTA'!$I$1:$I$21)</f>
        <v>Biedma</v>
      </c>
      <c r="G838" s="3">
        <f>_xlfn.XLOOKUP(capturaFlota2019[[#This Row],[Departamento]],'DATOS TABLA FLOTA'!$O$2:$O$21,'DATOS TABLA FLOTA'!$P$2:$P$21)</f>
        <v>26007</v>
      </c>
      <c r="H838" s="1">
        <v>-42723398</v>
      </c>
      <c r="I838" s="1">
        <f>_xlfn.XLOOKUP(capturaFlota2019[[#This Row],[Latitud]],'DATOS TABLA FLOTA'!$Q$2:$Q$21,'DATOS TABLA FLOTA'!$R$2:$R$21)</f>
        <v>-6503362</v>
      </c>
      <c r="J838" s="2" t="s">
        <v>3110</v>
      </c>
      <c r="K838" t="str">
        <f>VLOOKUP(capturaFlota2019[[#This Row],[Especie]],'DATOS TABLA FLOTA'!$K$1:$M$113,2,FALSE)</f>
        <v>Peces</v>
      </c>
      <c r="L838" t="str">
        <f>_xlfn.XLOOKUP(capturaFlota2019[[#This Row],[Especie]],'DATOS TABLA FLOTA'!$K$1:$K$113,'DATOS TABLA FLOTA'!$M$1:$M$113)</f>
        <v>otras especies</v>
      </c>
      <c r="M838" s="3">
        <v>414</v>
      </c>
      <c r="N838" s="4">
        <f>VLOOKUP(capturaFlota2019[[#This Row],[Especie]],'DATOS TABLA FLOTA'!$A$1:$B$80,2,FALSE)</f>
        <v>3200</v>
      </c>
      <c r="O838" s="4">
        <f>VLOOKUP(capturaFlota2019[[#This Row],[Especie]],'DATOS TABLA FLOTA'!$A$1:$C$80,3,FALSE)</f>
        <v>51200</v>
      </c>
      <c r="Q838"/>
    </row>
    <row r="839" spans="1:17" x14ac:dyDescent="0.35">
      <c r="A839" s="5">
        <v>43525</v>
      </c>
      <c r="B839" s="2" t="s">
        <v>3059</v>
      </c>
      <c r="C839" s="2" t="s">
        <v>3115</v>
      </c>
      <c r="D839" s="2" t="s">
        <v>3049</v>
      </c>
      <c r="E8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839" t="str">
        <f>_xlfn.XLOOKUP(capturaFlota2019[[#This Row],[Puerto]],'DATOS TABLA FLOTA'!$H$1:$H$21,'DATOS TABLA FLOTA'!$I$1:$I$21)</f>
        <v>Deseado</v>
      </c>
      <c r="G839" s="3">
        <f>_xlfn.XLOOKUP(capturaFlota2019[[#This Row],[Departamento]],'DATOS TABLA FLOTA'!$O$2:$O$21,'DATOS TABLA FLOTA'!$P$2:$P$21)</f>
        <v>78014</v>
      </c>
      <c r="H839" s="1">
        <v>-47753106</v>
      </c>
      <c r="I839" s="1">
        <f>_xlfn.XLOOKUP(capturaFlota2019[[#This Row],[Latitud]],'DATOS TABLA FLOTA'!$Q$2:$Q$21,'DATOS TABLA FLOTA'!$R$2:$R$21)</f>
        <v>-65911745</v>
      </c>
      <c r="J839" s="2" t="s">
        <v>3055</v>
      </c>
      <c r="K839" t="str">
        <f>VLOOKUP(capturaFlota2019[[#This Row],[Especie]],'DATOS TABLA FLOTA'!$K$1:$M$113,2,FALSE)</f>
        <v>Peces</v>
      </c>
      <c r="L839" t="str">
        <f>_xlfn.XLOOKUP(capturaFlota2019[[#This Row],[Especie]],'DATOS TABLA FLOTA'!$K$1:$K$113,'DATOS TABLA FLOTA'!$M$1:$M$113)</f>
        <v>Merluza hubbsi S41</v>
      </c>
      <c r="M839" s="3">
        <v>415</v>
      </c>
      <c r="N839" s="4">
        <f>VLOOKUP(capturaFlota2019[[#This Row],[Especie]],'DATOS TABLA FLOTA'!$A$1:$B$80,2,FALSE)</f>
        <v>2300</v>
      </c>
      <c r="O839" s="4">
        <f>VLOOKUP(capturaFlota2019[[#This Row],[Especie]],'DATOS TABLA FLOTA'!$A$1:$C$80,3,FALSE)</f>
        <v>36800</v>
      </c>
      <c r="Q839"/>
    </row>
    <row r="840" spans="1:17" x14ac:dyDescent="0.35">
      <c r="A840" s="5">
        <v>43678</v>
      </c>
      <c r="B840" s="2" t="s">
        <v>3041</v>
      </c>
      <c r="C840" s="2" t="s">
        <v>3128</v>
      </c>
      <c r="D840" s="2" t="s">
        <v>3043</v>
      </c>
      <c r="E8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0" t="str">
        <f>_xlfn.XLOOKUP(capturaFlota2019[[#This Row],[Puerto]],'DATOS TABLA FLOTA'!$H$1:$H$21,'DATOS TABLA FLOTA'!$I$1:$I$21)</f>
        <v>La Costa</v>
      </c>
      <c r="G840" s="3">
        <f>_xlfn.XLOOKUP(capturaFlota2019[[#This Row],[Departamento]],'DATOS TABLA FLOTA'!$O$2:$O$21,'DATOS TABLA FLOTA'!$P$2:$P$21)</f>
        <v>6420</v>
      </c>
      <c r="H840" s="1">
        <v>-36342328</v>
      </c>
      <c r="I840" s="1">
        <f>_xlfn.XLOOKUP(capturaFlota2019[[#This Row],[Latitud]],'DATOS TABLA FLOTA'!$Q$2:$Q$21,'DATOS TABLA FLOTA'!$R$2:$R$21)</f>
        <v>-56746143</v>
      </c>
      <c r="J840" s="2" t="s">
        <v>3161</v>
      </c>
      <c r="K840" t="str">
        <f>VLOOKUP(capturaFlota2019[[#This Row],[Especie]],'DATOS TABLA FLOTA'!$K$1:$M$113,2,FALSE)</f>
        <v>Peces</v>
      </c>
      <c r="L840" t="str">
        <f>_xlfn.XLOOKUP(capturaFlota2019[[#This Row],[Especie]],'DATOS TABLA FLOTA'!$K$1:$K$113,'DATOS TABLA FLOTA'!$M$1:$M$113)</f>
        <v>Variado costero</v>
      </c>
      <c r="M840" s="3">
        <v>416</v>
      </c>
      <c r="N840" s="4">
        <f>VLOOKUP(capturaFlota2019[[#This Row],[Especie]],'DATOS TABLA FLOTA'!$A$1:$B$80,2,FALSE)</f>
        <v>2000</v>
      </c>
      <c r="O840" s="4">
        <f>VLOOKUP(capturaFlota2019[[#This Row],[Especie]],'DATOS TABLA FLOTA'!$A$1:$C$80,3,FALSE)</f>
        <v>32000</v>
      </c>
      <c r="Q840"/>
    </row>
    <row r="841" spans="1:17" x14ac:dyDescent="0.35">
      <c r="A841" s="5">
        <v>43709</v>
      </c>
      <c r="B841" s="2" t="s">
        <v>3059</v>
      </c>
      <c r="C841" s="2" t="s">
        <v>3123</v>
      </c>
      <c r="D841" s="2" t="s">
        <v>3124</v>
      </c>
      <c r="E8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41" t="str">
        <f>_xlfn.XLOOKUP(capturaFlota2019[[#This Row],[Puerto]],'DATOS TABLA FLOTA'!$H$1:$H$21,'DATOS TABLA FLOTA'!$I$1:$I$21)</f>
        <v>San Antonio</v>
      </c>
      <c r="G841" s="3">
        <f>_xlfn.XLOOKUP(capturaFlota2019[[#This Row],[Departamento]],'DATOS TABLA FLOTA'!$O$2:$O$21,'DATOS TABLA FLOTA'!$P$2:$P$21)</f>
        <v>62077</v>
      </c>
      <c r="H841" s="1">
        <v>-4079875</v>
      </c>
      <c r="I841" s="1">
        <f>_xlfn.XLOOKUP(capturaFlota2019[[#This Row],[Latitud]],'DATOS TABLA FLOTA'!$Q$2:$Q$21,'DATOS TABLA FLOTA'!$R$2:$R$21)</f>
        <v>-64883536</v>
      </c>
      <c r="J841" s="2" t="s">
        <v>3114</v>
      </c>
      <c r="K841" t="str">
        <f>VLOOKUP(capturaFlota2019[[#This Row],[Especie]],'DATOS TABLA FLOTA'!$K$1:$M$113,2,FALSE)</f>
        <v>Peces</v>
      </c>
      <c r="L841" t="str">
        <f>_xlfn.XLOOKUP(capturaFlota2019[[#This Row],[Especie]],'DATOS TABLA FLOTA'!$K$1:$K$113,'DATOS TABLA FLOTA'!$M$1:$M$113)</f>
        <v>otras especies</v>
      </c>
      <c r="M841" s="3">
        <v>416</v>
      </c>
      <c r="N841" s="4">
        <f>VLOOKUP(capturaFlota2019[[#This Row],[Especie]],'DATOS TABLA FLOTA'!$A$1:$B$80,2,FALSE)</f>
        <v>1500</v>
      </c>
      <c r="O841" s="4">
        <f>VLOOKUP(capturaFlota2019[[#This Row],[Especie]],'DATOS TABLA FLOTA'!$A$1:$C$80,3,FALSE)</f>
        <v>24000</v>
      </c>
      <c r="Q841"/>
    </row>
    <row r="842" spans="1:17" x14ac:dyDescent="0.35">
      <c r="A842" s="5">
        <v>43739</v>
      </c>
      <c r="B842" s="2" t="s">
        <v>3059</v>
      </c>
      <c r="C842" s="2" t="s">
        <v>3068</v>
      </c>
      <c r="D842" s="2" t="s">
        <v>3043</v>
      </c>
      <c r="E8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2" t="str">
        <f>_xlfn.XLOOKUP(capturaFlota2019[[#This Row],[Puerto]],'DATOS TABLA FLOTA'!$H$1:$H$21,'DATOS TABLA FLOTA'!$I$1:$I$21)</f>
        <v>General Pueyrredon</v>
      </c>
      <c r="G842" s="3">
        <f>_xlfn.XLOOKUP(capturaFlota2019[[#This Row],[Departamento]],'DATOS TABLA FLOTA'!$O$2:$O$21,'DATOS TABLA FLOTA'!$P$2:$P$21)</f>
        <v>6357</v>
      </c>
      <c r="H842" s="1">
        <v>-3804915</v>
      </c>
      <c r="I842" s="1">
        <f>_xlfn.XLOOKUP(capturaFlota2019[[#This Row],[Latitud]],'DATOS TABLA FLOTA'!$Q$2:$Q$21,'DATOS TABLA FLOTA'!$R$2:$R$21)</f>
        <v>-57536848</v>
      </c>
      <c r="J842" s="2" t="s">
        <v>3076</v>
      </c>
      <c r="K842" t="str">
        <f>VLOOKUP(capturaFlota2019[[#This Row],[Especie]],'DATOS TABLA FLOTA'!$K$1:$M$113,2,FALSE)</f>
        <v>Peces</v>
      </c>
      <c r="L842" t="str">
        <f>_xlfn.XLOOKUP(capturaFlota2019[[#This Row],[Especie]],'DATOS TABLA FLOTA'!$K$1:$K$113,'DATOS TABLA FLOTA'!$M$1:$M$113)</f>
        <v>otras especies</v>
      </c>
      <c r="M842" s="3">
        <v>416</v>
      </c>
      <c r="N842" s="4">
        <f>VLOOKUP(capturaFlota2019[[#This Row],[Especie]],'DATOS TABLA FLOTA'!$A$1:$B$80,2,FALSE)</f>
        <v>2900</v>
      </c>
      <c r="O842" s="4">
        <f>VLOOKUP(capturaFlota2019[[#This Row],[Especie]],'DATOS TABLA FLOTA'!$A$1:$C$80,3,FALSE)</f>
        <v>46400</v>
      </c>
      <c r="Q842"/>
    </row>
    <row r="843" spans="1:17" x14ac:dyDescent="0.35">
      <c r="A843" s="5">
        <v>43770</v>
      </c>
      <c r="B843" s="2" t="s">
        <v>3067</v>
      </c>
      <c r="C843" s="2" t="s">
        <v>3132</v>
      </c>
      <c r="D843" s="2" t="s">
        <v>3133</v>
      </c>
      <c r="E8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843" t="str">
        <f>_xlfn.XLOOKUP(capturaFlota2019[[#This Row],[Puerto]],'DATOS TABLA FLOTA'!$H$1:$H$21,'DATOS TABLA FLOTA'!$I$1:$I$21)</f>
        <v>Ushuaia</v>
      </c>
      <c r="G843" s="3">
        <f>_xlfn.XLOOKUP(capturaFlota2019[[#This Row],[Departamento]],'DATOS TABLA FLOTA'!$O$2:$O$21,'DATOS TABLA FLOTA'!$P$2:$P$21)</f>
        <v>94015</v>
      </c>
      <c r="H843" s="1">
        <v>-54808106</v>
      </c>
      <c r="I843" s="1">
        <f>_xlfn.XLOOKUP(capturaFlota2019[[#This Row],[Latitud]],'DATOS TABLA FLOTA'!$Q$2:$Q$21,'DATOS TABLA FLOTA'!$R$2:$R$21)</f>
        <v>-68304301</v>
      </c>
      <c r="J843" s="2" t="s">
        <v>3076</v>
      </c>
      <c r="K843" t="str">
        <f>VLOOKUP(capturaFlota2019[[#This Row],[Especie]],'DATOS TABLA FLOTA'!$K$1:$M$113,2,FALSE)</f>
        <v>Peces</v>
      </c>
      <c r="L843" t="str">
        <f>_xlfn.XLOOKUP(capturaFlota2019[[#This Row],[Especie]],'DATOS TABLA FLOTA'!$K$1:$K$113,'DATOS TABLA FLOTA'!$M$1:$M$113)</f>
        <v>otras especies</v>
      </c>
      <c r="M843" s="3">
        <v>416</v>
      </c>
      <c r="N843" s="4">
        <f>VLOOKUP(capturaFlota2019[[#This Row],[Especie]],'DATOS TABLA FLOTA'!$A$1:$B$80,2,FALSE)</f>
        <v>2900</v>
      </c>
      <c r="O843" s="4">
        <f>VLOOKUP(capturaFlota2019[[#This Row],[Especie]],'DATOS TABLA FLOTA'!$A$1:$C$80,3,FALSE)</f>
        <v>46400</v>
      </c>
      <c r="Q843"/>
    </row>
    <row r="844" spans="1:17" x14ac:dyDescent="0.35">
      <c r="A844" s="5">
        <v>43678</v>
      </c>
      <c r="B844" s="2" t="s">
        <v>3041</v>
      </c>
      <c r="C844" s="2" t="s">
        <v>3068</v>
      </c>
      <c r="D844" s="2" t="s">
        <v>3043</v>
      </c>
      <c r="E8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4" t="str">
        <f>_xlfn.XLOOKUP(capturaFlota2019[[#This Row],[Puerto]],'DATOS TABLA FLOTA'!$H$1:$H$21,'DATOS TABLA FLOTA'!$I$1:$I$21)</f>
        <v>General Pueyrredon</v>
      </c>
      <c r="G844" s="3">
        <f>_xlfn.XLOOKUP(capturaFlota2019[[#This Row],[Departamento]],'DATOS TABLA FLOTA'!$O$2:$O$21,'DATOS TABLA FLOTA'!$P$2:$P$21)</f>
        <v>6357</v>
      </c>
      <c r="H844" s="1">
        <v>-3804915</v>
      </c>
      <c r="I844" s="1">
        <f>_xlfn.XLOOKUP(capturaFlota2019[[#This Row],[Latitud]],'DATOS TABLA FLOTA'!$Q$2:$Q$21,'DATOS TABLA FLOTA'!$R$2:$R$21)</f>
        <v>-57536848</v>
      </c>
      <c r="J844" s="2" t="s">
        <v>3114</v>
      </c>
      <c r="K844" t="str">
        <f>VLOOKUP(capturaFlota2019[[#This Row],[Especie]],'DATOS TABLA FLOTA'!$K$1:$M$113,2,FALSE)</f>
        <v>Peces</v>
      </c>
      <c r="L844" t="str">
        <f>_xlfn.XLOOKUP(capturaFlota2019[[#This Row],[Especie]],'DATOS TABLA FLOTA'!$K$1:$K$113,'DATOS TABLA FLOTA'!$M$1:$M$113)</f>
        <v>otras especies</v>
      </c>
      <c r="M844" s="3">
        <v>418</v>
      </c>
      <c r="N844" s="4">
        <f>VLOOKUP(capturaFlota2019[[#This Row],[Especie]],'DATOS TABLA FLOTA'!$A$1:$B$80,2,FALSE)</f>
        <v>1500</v>
      </c>
      <c r="O844" s="4">
        <f>VLOOKUP(capturaFlota2019[[#This Row],[Especie]],'DATOS TABLA FLOTA'!$A$1:$C$80,3,FALSE)</f>
        <v>24000</v>
      </c>
      <c r="Q844"/>
    </row>
    <row r="845" spans="1:17" x14ac:dyDescent="0.35">
      <c r="A845" s="5">
        <v>43466</v>
      </c>
      <c r="B845" s="2" t="s">
        <v>3041</v>
      </c>
      <c r="C845" s="2" t="s">
        <v>3111</v>
      </c>
      <c r="D845" s="2" t="s">
        <v>3043</v>
      </c>
      <c r="E8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5" t="str">
        <f>_xlfn.XLOOKUP(capturaFlota2019[[#This Row],[Puerto]],'DATOS TABLA FLOTA'!$H$1:$H$21,'DATOS TABLA FLOTA'!$I$1:$I$21)</f>
        <v>sin especificar</v>
      </c>
      <c r="G845" s="3">
        <f>_xlfn.XLOOKUP(capturaFlota2019[[#This Row],[Departamento]],'DATOS TABLA FLOTA'!$O$2:$O$21,'DATOS TABLA FLOTA'!$P$2:$P$21)</f>
        <v>6999</v>
      </c>
      <c r="I845" s="1">
        <f>_xlfn.XLOOKUP(capturaFlota2019[[#This Row],[Latitud]],'DATOS TABLA FLOTA'!$Q$2:$Q$21,'DATOS TABLA FLOTA'!$R$2:$R$21)</f>
        <v>0</v>
      </c>
      <c r="J845" s="2" t="s">
        <v>3114</v>
      </c>
      <c r="K845" t="str">
        <f>VLOOKUP(capturaFlota2019[[#This Row],[Especie]],'DATOS TABLA FLOTA'!$K$1:$M$113,2,FALSE)</f>
        <v>Peces</v>
      </c>
      <c r="L845" t="str">
        <f>_xlfn.XLOOKUP(capturaFlota2019[[#This Row],[Especie]],'DATOS TABLA FLOTA'!$K$1:$K$113,'DATOS TABLA FLOTA'!$M$1:$M$113)</f>
        <v>otras especies</v>
      </c>
      <c r="M845" s="3">
        <v>420</v>
      </c>
      <c r="N845" s="4">
        <f>VLOOKUP(capturaFlota2019[[#This Row],[Especie]],'DATOS TABLA FLOTA'!$A$1:$B$80,2,FALSE)</f>
        <v>1500</v>
      </c>
      <c r="O845" s="4">
        <f>VLOOKUP(capturaFlota2019[[#This Row],[Especie]],'DATOS TABLA FLOTA'!$A$1:$C$80,3,FALSE)</f>
        <v>24000</v>
      </c>
      <c r="Q845"/>
    </row>
    <row r="846" spans="1:17" x14ac:dyDescent="0.35">
      <c r="A846" s="5">
        <v>43525</v>
      </c>
      <c r="B846" s="2" t="s">
        <v>3059</v>
      </c>
      <c r="C846" s="2" t="s">
        <v>3068</v>
      </c>
      <c r="D846" s="2" t="s">
        <v>3043</v>
      </c>
      <c r="E8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6" t="str">
        <f>_xlfn.XLOOKUP(capturaFlota2019[[#This Row],[Puerto]],'DATOS TABLA FLOTA'!$H$1:$H$21,'DATOS TABLA FLOTA'!$I$1:$I$21)</f>
        <v>General Pueyrredon</v>
      </c>
      <c r="G846" s="3">
        <f>_xlfn.XLOOKUP(capturaFlota2019[[#This Row],[Departamento]],'DATOS TABLA FLOTA'!$O$2:$O$21,'DATOS TABLA FLOTA'!$P$2:$P$21)</f>
        <v>6357</v>
      </c>
      <c r="H846" s="1">
        <v>-3804915</v>
      </c>
      <c r="I846" s="1">
        <f>_xlfn.XLOOKUP(capturaFlota2019[[#This Row],[Latitud]],'DATOS TABLA FLOTA'!$Q$2:$Q$21,'DATOS TABLA FLOTA'!$R$2:$R$21)</f>
        <v>-57536848</v>
      </c>
      <c r="J846" s="2" t="s">
        <v>3081</v>
      </c>
      <c r="K846" t="str">
        <f>VLOOKUP(capturaFlota2019[[#This Row],[Especie]],'DATOS TABLA FLOTA'!$K$1:$M$113,2,FALSE)</f>
        <v>Peces</v>
      </c>
      <c r="L846" t="str">
        <f>_xlfn.XLOOKUP(capturaFlota2019[[#This Row],[Especie]],'DATOS TABLA FLOTA'!$K$1:$K$113,'DATOS TABLA FLOTA'!$M$1:$M$113)</f>
        <v>Variado costero</v>
      </c>
      <c r="M846" s="3">
        <v>420</v>
      </c>
      <c r="N846" s="4">
        <f>VLOOKUP(capturaFlota2019[[#This Row],[Especie]],'DATOS TABLA FLOTA'!$A$1:$B$80,2,FALSE)</f>
        <v>2900</v>
      </c>
      <c r="O846" s="4">
        <f>VLOOKUP(capturaFlota2019[[#This Row],[Especie]],'DATOS TABLA FLOTA'!$A$1:$C$80,3,FALSE)</f>
        <v>46400</v>
      </c>
      <c r="Q846"/>
    </row>
    <row r="847" spans="1:17" x14ac:dyDescent="0.35">
      <c r="A847" s="5">
        <v>43739</v>
      </c>
      <c r="B847" s="2" t="s">
        <v>3041</v>
      </c>
      <c r="C847" s="2" t="s">
        <v>3111</v>
      </c>
      <c r="D847" s="2" t="s">
        <v>3043</v>
      </c>
      <c r="E8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7" t="str">
        <f>_xlfn.XLOOKUP(capturaFlota2019[[#This Row],[Puerto]],'DATOS TABLA FLOTA'!$H$1:$H$21,'DATOS TABLA FLOTA'!$I$1:$I$21)</f>
        <v>sin especificar</v>
      </c>
      <c r="G847" s="3">
        <f>_xlfn.XLOOKUP(capturaFlota2019[[#This Row],[Departamento]],'DATOS TABLA FLOTA'!$O$2:$O$21,'DATOS TABLA FLOTA'!$P$2:$P$21)</f>
        <v>6999</v>
      </c>
      <c r="I847" s="1">
        <f>_xlfn.XLOOKUP(capturaFlota2019[[#This Row],[Latitud]],'DATOS TABLA FLOTA'!$Q$2:$Q$21,'DATOS TABLA FLOTA'!$R$2:$R$21)</f>
        <v>0</v>
      </c>
      <c r="J847" s="2" t="s">
        <v>3090</v>
      </c>
      <c r="K847" t="str">
        <f>VLOOKUP(capturaFlota2019[[#This Row],[Especie]],'DATOS TABLA FLOTA'!$K$1:$M$113,2,FALSE)</f>
        <v>Peces</v>
      </c>
      <c r="L847" t="str">
        <f>_xlfn.XLOOKUP(capturaFlota2019[[#This Row],[Especie]],'DATOS TABLA FLOTA'!$K$1:$K$113,'DATOS TABLA FLOTA'!$M$1:$M$113)</f>
        <v>otras especies</v>
      </c>
      <c r="M847" s="3">
        <v>420</v>
      </c>
      <c r="N847" s="4">
        <f>VLOOKUP(capturaFlota2019[[#This Row],[Especie]],'DATOS TABLA FLOTA'!$A$1:$B$80,2,FALSE)</f>
        <v>2200</v>
      </c>
      <c r="O847" s="4">
        <f>VLOOKUP(capturaFlota2019[[#This Row],[Especie]],'DATOS TABLA FLOTA'!$A$1:$C$80,3,FALSE)</f>
        <v>35200</v>
      </c>
      <c r="Q847"/>
    </row>
    <row r="848" spans="1:17" x14ac:dyDescent="0.35">
      <c r="A848" s="5">
        <v>43525</v>
      </c>
      <c r="B848" s="2" t="s">
        <v>3053</v>
      </c>
      <c r="C848" s="2" t="s">
        <v>3127</v>
      </c>
      <c r="D848" s="2" t="s">
        <v>3124</v>
      </c>
      <c r="E8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48" t="str">
        <f>_xlfn.XLOOKUP(capturaFlota2019[[#This Row],[Puerto]],'DATOS TABLA FLOTA'!$H$1:$H$21,'DATOS TABLA FLOTA'!$I$1:$I$21)</f>
        <v>San Antonio</v>
      </c>
      <c r="G848" s="3">
        <f>_xlfn.XLOOKUP(capturaFlota2019[[#This Row],[Departamento]],'DATOS TABLA FLOTA'!$O$2:$O$21,'DATOS TABLA FLOTA'!$P$2:$P$21)</f>
        <v>62077</v>
      </c>
      <c r="H848" s="1">
        <v>-40725698</v>
      </c>
      <c r="I848" s="1">
        <f>_xlfn.XLOOKUP(capturaFlota2019[[#This Row],[Latitud]],'DATOS TABLA FLOTA'!$Q$2:$Q$21,'DATOS TABLA FLOTA'!$R$2:$R$21)</f>
        <v>-64934194</v>
      </c>
      <c r="J848" s="2" t="s">
        <v>3057</v>
      </c>
      <c r="K848" t="str">
        <f>VLOOKUP(capturaFlota2019[[#This Row],[Especie]],'DATOS TABLA FLOTA'!$K$1:$M$113,2,FALSE)</f>
        <v>Peces</v>
      </c>
      <c r="L848" t="str">
        <f>_xlfn.XLOOKUP(capturaFlota2019[[#This Row],[Especie]],'DATOS TABLA FLOTA'!$K$1:$K$113,'DATOS TABLA FLOTA'!$M$1:$M$113)</f>
        <v>Rayas (sin V. Cost)</v>
      </c>
      <c r="M848" s="3">
        <v>422</v>
      </c>
      <c r="N848" s="4">
        <f>VLOOKUP(capturaFlota2019[[#This Row],[Especie]],'DATOS TABLA FLOTA'!$A$1:$B$80,2,FALSE)</f>
        <v>3900</v>
      </c>
      <c r="O848" s="4">
        <f>VLOOKUP(capturaFlota2019[[#This Row],[Especie]],'DATOS TABLA FLOTA'!$A$1:$C$80,3,FALSE)</f>
        <v>62400</v>
      </c>
      <c r="Q848"/>
    </row>
    <row r="849" spans="1:17" x14ac:dyDescent="0.35">
      <c r="A849" s="5">
        <v>43466</v>
      </c>
      <c r="B849" s="2" t="s">
        <v>3059</v>
      </c>
      <c r="C849" s="2" t="s">
        <v>3068</v>
      </c>
      <c r="D849" s="2" t="s">
        <v>3043</v>
      </c>
      <c r="E8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49" t="str">
        <f>_xlfn.XLOOKUP(capturaFlota2019[[#This Row],[Puerto]],'DATOS TABLA FLOTA'!$H$1:$H$21,'DATOS TABLA FLOTA'!$I$1:$I$21)</f>
        <v>General Pueyrredon</v>
      </c>
      <c r="G849" s="3">
        <f>_xlfn.XLOOKUP(capturaFlota2019[[#This Row],[Departamento]],'DATOS TABLA FLOTA'!$O$2:$O$21,'DATOS TABLA FLOTA'!$P$2:$P$21)</f>
        <v>6357</v>
      </c>
      <c r="H849" s="1">
        <v>-3804915</v>
      </c>
      <c r="I849" s="1">
        <f>_xlfn.XLOOKUP(capturaFlota2019[[#This Row],[Latitud]],'DATOS TABLA FLOTA'!$Q$2:$Q$21,'DATOS TABLA FLOTA'!$R$2:$R$21)</f>
        <v>-57536848</v>
      </c>
      <c r="J849" s="2" t="s">
        <v>3085</v>
      </c>
      <c r="K849" t="str">
        <f>VLOOKUP(capturaFlota2019[[#This Row],[Especie]],'DATOS TABLA FLOTA'!$K$1:$M$113,2,FALSE)</f>
        <v>Peces</v>
      </c>
      <c r="L849" t="str">
        <f>_xlfn.XLOOKUP(capturaFlota2019[[#This Row],[Especie]],'DATOS TABLA FLOTA'!$K$1:$K$113,'DATOS TABLA FLOTA'!$M$1:$M$113)</f>
        <v>otras especies</v>
      </c>
      <c r="M849" s="3">
        <v>423</v>
      </c>
      <c r="N849" s="4">
        <f>VLOOKUP(capturaFlota2019[[#This Row],[Especie]],'DATOS TABLA FLOTA'!$A$1:$B$80,2,FALSE)</f>
        <v>1900</v>
      </c>
      <c r="O849" s="4">
        <f>VLOOKUP(capturaFlota2019[[#This Row],[Especie]],'DATOS TABLA FLOTA'!$A$1:$C$80,3,FALSE)</f>
        <v>30400</v>
      </c>
      <c r="Q849"/>
    </row>
    <row r="850" spans="1:17" x14ac:dyDescent="0.35">
      <c r="A850" s="5">
        <v>43647</v>
      </c>
      <c r="B850" s="2" t="s">
        <v>3041</v>
      </c>
      <c r="C850" s="2" t="s">
        <v>3068</v>
      </c>
      <c r="D850" s="2" t="s">
        <v>3043</v>
      </c>
      <c r="E8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0" t="str">
        <f>_xlfn.XLOOKUP(capturaFlota2019[[#This Row],[Puerto]],'DATOS TABLA FLOTA'!$H$1:$H$21,'DATOS TABLA FLOTA'!$I$1:$I$21)</f>
        <v>General Pueyrredon</v>
      </c>
      <c r="G850" s="3">
        <f>_xlfn.XLOOKUP(capturaFlota2019[[#This Row],[Departamento]],'DATOS TABLA FLOTA'!$O$2:$O$21,'DATOS TABLA FLOTA'!$P$2:$P$21)</f>
        <v>6357</v>
      </c>
      <c r="H850" s="1">
        <v>-3804915</v>
      </c>
      <c r="I850" s="1">
        <f>_xlfn.XLOOKUP(capturaFlota2019[[#This Row],[Latitud]],'DATOS TABLA FLOTA'!$Q$2:$Q$21,'DATOS TABLA FLOTA'!$R$2:$R$21)</f>
        <v>-57536848</v>
      </c>
      <c r="J850" s="2" t="s">
        <v>3071</v>
      </c>
      <c r="K850" t="str">
        <f>VLOOKUP(capturaFlota2019[[#This Row],[Especie]],'DATOS TABLA FLOTA'!$K$1:$M$113,2,FALSE)</f>
        <v>Crustáceos</v>
      </c>
      <c r="L850" t="str">
        <f>_xlfn.XLOOKUP(capturaFlota2019[[#This Row],[Especie]],'DATOS TABLA FLOTA'!$K$1:$K$113,'DATOS TABLA FLOTA'!$M$1:$M$113)</f>
        <v>otras especies</v>
      </c>
      <c r="M850" s="3">
        <v>423</v>
      </c>
      <c r="N850" s="4">
        <f>VLOOKUP(capturaFlota2019[[#This Row],[Especie]],'DATOS TABLA FLOTA'!$A$1:$B$80,2,FALSE)</f>
        <v>4300</v>
      </c>
      <c r="O850" s="4">
        <f>VLOOKUP(capturaFlota2019[[#This Row],[Especie]],'DATOS TABLA FLOTA'!$A$1:$C$80,3,FALSE)</f>
        <v>68800</v>
      </c>
      <c r="Q850"/>
    </row>
    <row r="851" spans="1:17" x14ac:dyDescent="0.35">
      <c r="A851" s="5">
        <v>43525</v>
      </c>
      <c r="B851" s="2" t="s">
        <v>3053</v>
      </c>
      <c r="C851" s="2" t="s">
        <v>3123</v>
      </c>
      <c r="D851" s="2" t="s">
        <v>3124</v>
      </c>
      <c r="E8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51" t="str">
        <f>_xlfn.XLOOKUP(capturaFlota2019[[#This Row],[Puerto]],'DATOS TABLA FLOTA'!$H$1:$H$21,'DATOS TABLA FLOTA'!$I$1:$I$21)</f>
        <v>San Antonio</v>
      </c>
      <c r="G851" s="3">
        <f>_xlfn.XLOOKUP(capturaFlota2019[[#This Row],[Departamento]],'DATOS TABLA FLOTA'!$O$2:$O$21,'DATOS TABLA FLOTA'!$P$2:$P$21)</f>
        <v>62077</v>
      </c>
      <c r="H851" s="1">
        <v>-4079875</v>
      </c>
      <c r="I851" s="1">
        <f>_xlfn.XLOOKUP(capturaFlota2019[[#This Row],[Latitud]],'DATOS TABLA FLOTA'!$Q$2:$Q$21,'DATOS TABLA FLOTA'!$R$2:$R$21)</f>
        <v>-64883536</v>
      </c>
      <c r="J851" s="2" t="s">
        <v>3084</v>
      </c>
      <c r="K851" t="str">
        <f>VLOOKUP(capturaFlota2019[[#This Row],[Especie]],'DATOS TABLA FLOTA'!$K$1:$M$113,2,FALSE)</f>
        <v>Peces</v>
      </c>
      <c r="L851" t="str">
        <f>_xlfn.XLOOKUP(capturaFlota2019[[#This Row],[Especie]],'DATOS TABLA FLOTA'!$K$1:$K$113,'DATOS TABLA FLOTA'!$M$1:$M$113)</f>
        <v>otras especies</v>
      </c>
      <c r="M851" s="3">
        <v>424</v>
      </c>
      <c r="N851" s="4">
        <f>VLOOKUP(capturaFlota2019[[#This Row],[Especie]],'DATOS TABLA FLOTA'!$A$1:$B$80,2,FALSE)</f>
        <v>1890</v>
      </c>
      <c r="O851" s="4">
        <f>VLOOKUP(capturaFlota2019[[#This Row],[Especie]],'DATOS TABLA FLOTA'!$A$1:$C$80,3,FALSE)</f>
        <v>30240</v>
      </c>
      <c r="Q851"/>
    </row>
    <row r="852" spans="1:17" x14ac:dyDescent="0.35">
      <c r="A852" s="5">
        <v>43556</v>
      </c>
      <c r="B852" s="2" t="s">
        <v>3053</v>
      </c>
      <c r="C852" s="2" t="s">
        <v>3068</v>
      </c>
      <c r="D852" s="2" t="s">
        <v>3043</v>
      </c>
      <c r="E8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2" t="str">
        <f>_xlfn.XLOOKUP(capturaFlota2019[[#This Row],[Puerto]],'DATOS TABLA FLOTA'!$H$1:$H$21,'DATOS TABLA FLOTA'!$I$1:$I$21)</f>
        <v>General Pueyrredon</v>
      </c>
      <c r="G852" s="3">
        <f>_xlfn.XLOOKUP(capturaFlota2019[[#This Row],[Departamento]],'DATOS TABLA FLOTA'!$O$2:$O$21,'DATOS TABLA FLOTA'!$P$2:$P$21)</f>
        <v>6357</v>
      </c>
      <c r="H852" s="1">
        <v>-3804915</v>
      </c>
      <c r="I852" s="1">
        <f>_xlfn.XLOOKUP(capturaFlota2019[[#This Row],[Latitud]],'DATOS TABLA FLOTA'!$Q$2:$Q$21,'DATOS TABLA FLOTA'!$R$2:$R$21)</f>
        <v>-57536848</v>
      </c>
      <c r="J852" s="2" t="s">
        <v>3055</v>
      </c>
      <c r="K852" t="str">
        <f>VLOOKUP(capturaFlota2019[[#This Row],[Especie]],'DATOS TABLA FLOTA'!$K$1:$M$113,2,FALSE)</f>
        <v>Peces</v>
      </c>
      <c r="L852" t="str">
        <f>_xlfn.XLOOKUP(capturaFlota2019[[#This Row],[Especie]],'DATOS TABLA FLOTA'!$K$1:$K$113,'DATOS TABLA FLOTA'!$M$1:$M$113)</f>
        <v>Merluza hubbsi S41</v>
      </c>
      <c r="M852" s="3">
        <v>427</v>
      </c>
      <c r="N852" s="4">
        <f>VLOOKUP(capturaFlota2019[[#This Row],[Especie]],'DATOS TABLA FLOTA'!$A$1:$B$80,2,FALSE)</f>
        <v>2300</v>
      </c>
      <c r="O852" s="4">
        <f>VLOOKUP(capturaFlota2019[[#This Row],[Especie]],'DATOS TABLA FLOTA'!$A$1:$C$80,3,FALSE)</f>
        <v>36800</v>
      </c>
      <c r="Q852"/>
    </row>
    <row r="853" spans="1:17" x14ac:dyDescent="0.35">
      <c r="A853" s="5">
        <v>43586</v>
      </c>
      <c r="B853" s="2" t="s">
        <v>3041</v>
      </c>
      <c r="C853" s="2" t="s">
        <v>3107</v>
      </c>
      <c r="D853" s="2" t="s">
        <v>3043</v>
      </c>
      <c r="E8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3" t="str">
        <f>_xlfn.XLOOKUP(capturaFlota2019[[#This Row],[Puerto]],'DATOS TABLA FLOTA'!$H$1:$H$21,'DATOS TABLA FLOTA'!$I$1:$I$21)</f>
        <v>Necochea</v>
      </c>
      <c r="G853" s="3">
        <f>_xlfn.XLOOKUP(capturaFlota2019[[#This Row],[Departamento]],'DATOS TABLA FLOTA'!$O$2:$O$21,'DATOS TABLA FLOTA'!$P$2:$P$21)</f>
        <v>6581</v>
      </c>
      <c r="H853" s="1">
        <v>-38576184</v>
      </c>
      <c r="I853" s="1">
        <f>_xlfn.XLOOKUP(capturaFlota2019[[#This Row],[Latitud]],'DATOS TABLA FLOTA'!$Q$2:$Q$21,'DATOS TABLA FLOTA'!$R$2:$R$21)</f>
        <v>-58701949</v>
      </c>
      <c r="J853" s="2" t="s">
        <v>3092</v>
      </c>
      <c r="K853" t="str">
        <f>VLOOKUP(capturaFlota2019[[#This Row],[Especie]],'DATOS TABLA FLOTA'!$K$1:$M$113,2,FALSE)</f>
        <v>Peces</v>
      </c>
      <c r="L853" t="str">
        <f>_xlfn.XLOOKUP(capturaFlota2019[[#This Row],[Especie]],'DATOS TABLA FLOTA'!$K$1:$K$113,'DATOS TABLA FLOTA'!$M$1:$M$113)</f>
        <v>otras especies</v>
      </c>
      <c r="M853" s="3">
        <v>428</v>
      </c>
      <c r="N853" s="4">
        <f>VLOOKUP(capturaFlota2019[[#This Row],[Especie]],'DATOS TABLA FLOTA'!$A$1:$B$80,2,FALSE)</f>
        <v>2200</v>
      </c>
      <c r="O853" s="4">
        <f>VLOOKUP(capturaFlota2019[[#This Row],[Especie]],'DATOS TABLA FLOTA'!$A$1:$C$80,3,FALSE)</f>
        <v>35200</v>
      </c>
      <c r="Q853"/>
    </row>
    <row r="854" spans="1:17" x14ac:dyDescent="0.35">
      <c r="A854" s="5">
        <v>43466</v>
      </c>
      <c r="B854" s="2" t="s">
        <v>3041</v>
      </c>
      <c r="C854" s="2" t="s">
        <v>3107</v>
      </c>
      <c r="D854" s="2" t="s">
        <v>3043</v>
      </c>
      <c r="E8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4" t="str">
        <f>_xlfn.XLOOKUP(capturaFlota2019[[#This Row],[Puerto]],'DATOS TABLA FLOTA'!$H$1:$H$21,'DATOS TABLA FLOTA'!$I$1:$I$21)</f>
        <v>Necochea</v>
      </c>
      <c r="G854" s="3">
        <f>_xlfn.XLOOKUP(capturaFlota2019[[#This Row],[Departamento]],'DATOS TABLA FLOTA'!$O$2:$O$21,'DATOS TABLA FLOTA'!$P$2:$P$21)</f>
        <v>6581</v>
      </c>
      <c r="H854" s="1">
        <v>-38576184</v>
      </c>
      <c r="I854" s="1">
        <f>_xlfn.XLOOKUP(capturaFlota2019[[#This Row],[Latitud]],'DATOS TABLA FLOTA'!$Q$2:$Q$21,'DATOS TABLA FLOTA'!$R$2:$R$21)</f>
        <v>-58701949</v>
      </c>
      <c r="J854" s="2" t="s">
        <v>3073</v>
      </c>
      <c r="K854" t="str">
        <f>VLOOKUP(capturaFlota2019[[#This Row],[Especie]],'DATOS TABLA FLOTA'!$K$1:$M$113,2,FALSE)</f>
        <v>Moluscos</v>
      </c>
      <c r="L854" t="str">
        <f>_xlfn.XLOOKUP(capturaFlota2019[[#This Row],[Especie]],'DATOS TABLA FLOTA'!$K$1:$K$113,'DATOS TABLA FLOTA'!$M$1:$M$113)</f>
        <v>otras especies</v>
      </c>
      <c r="M854" s="3">
        <v>429</v>
      </c>
      <c r="N854" s="4">
        <f>VLOOKUP(capturaFlota2019[[#This Row],[Especie]],'DATOS TABLA FLOTA'!$A$1:$B$80,2,FALSE)</f>
        <v>1800</v>
      </c>
      <c r="O854" s="4">
        <f>VLOOKUP(capturaFlota2019[[#This Row],[Especie]],'DATOS TABLA FLOTA'!$A$1:$C$80,3,FALSE)</f>
        <v>28800</v>
      </c>
      <c r="Q854"/>
    </row>
    <row r="855" spans="1:17" x14ac:dyDescent="0.35">
      <c r="A855" s="5">
        <v>43647</v>
      </c>
      <c r="B855" s="2" t="s">
        <v>3041</v>
      </c>
      <c r="C855" s="2" t="s">
        <v>3150</v>
      </c>
      <c r="D855" s="2" t="s">
        <v>3043</v>
      </c>
      <c r="E8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5" t="str">
        <f>_xlfn.XLOOKUP(capturaFlota2019[[#This Row],[Puerto]],'DATOS TABLA FLOTA'!$H$1:$H$21,'DATOS TABLA FLOTA'!$I$1:$I$21)</f>
        <v>General Lavalle</v>
      </c>
      <c r="G855" s="3">
        <f>_xlfn.XLOOKUP(capturaFlota2019[[#This Row],[Departamento]],'DATOS TABLA FLOTA'!$O$2:$O$21,'DATOS TABLA FLOTA'!$P$2:$P$21)</f>
        <v>6336</v>
      </c>
      <c r="H855" s="1">
        <v>-36398453</v>
      </c>
      <c r="I855" s="1">
        <f>_xlfn.XLOOKUP(capturaFlota2019[[#This Row],[Latitud]],'DATOS TABLA FLOTA'!$Q$2:$Q$21,'DATOS TABLA FLOTA'!$R$2:$R$21)</f>
        <v>-56946467</v>
      </c>
      <c r="J855" s="2" t="s">
        <v>3088</v>
      </c>
      <c r="K855" t="str">
        <f>VLOOKUP(capturaFlota2019[[#This Row],[Especie]],'DATOS TABLA FLOTA'!$K$1:$M$113,2,FALSE)</f>
        <v>Peces</v>
      </c>
      <c r="L855" t="str">
        <f>_xlfn.XLOOKUP(capturaFlota2019[[#This Row],[Especie]],'DATOS TABLA FLOTA'!$K$1:$K$113,'DATOS TABLA FLOTA'!$M$1:$M$113)</f>
        <v>Variado costero</v>
      </c>
      <c r="M855" s="3">
        <v>430</v>
      </c>
      <c r="N855" s="4">
        <f>VLOOKUP(capturaFlota2019[[#This Row],[Especie]],'DATOS TABLA FLOTA'!$A$1:$B$80,2,FALSE)</f>
        <v>2500</v>
      </c>
      <c r="O855" s="4">
        <f>VLOOKUP(capturaFlota2019[[#This Row],[Especie]],'DATOS TABLA FLOTA'!$A$1:$C$80,3,FALSE)</f>
        <v>40000</v>
      </c>
      <c r="Q855"/>
    </row>
    <row r="856" spans="1:17" x14ac:dyDescent="0.35">
      <c r="A856" s="5">
        <v>43647</v>
      </c>
      <c r="B856" s="2" t="s">
        <v>3041</v>
      </c>
      <c r="C856" s="2" t="s">
        <v>3068</v>
      </c>
      <c r="D856" s="2" t="s">
        <v>3043</v>
      </c>
      <c r="E8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56" t="str">
        <f>_xlfn.XLOOKUP(capturaFlota2019[[#This Row],[Puerto]],'DATOS TABLA FLOTA'!$H$1:$H$21,'DATOS TABLA FLOTA'!$I$1:$I$21)</f>
        <v>General Pueyrredon</v>
      </c>
      <c r="G856" s="3">
        <f>_xlfn.XLOOKUP(capturaFlota2019[[#This Row],[Departamento]],'DATOS TABLA FLOTA'!$O$2:$O$21,'DATOS TABLA FLOTA'!$P$2:$P$21)</f>
        <v>6357</v>
      </c>
      <c r="H856" s="1">
        <v>-3804915</v>
      </c>
      <c r="I856" s="1">
        <f>_xlfn.XLOOKUP(capturaFlota2019[[#This Row],[Latitud]],'DATOS TABLA FLOTA'!$Q$2:$Q$21,'DATOS TABLA FLOTA'!$R$2:$R$21)</f>
        <v>-57536848</v>
      </c>
      <c r="J856" s="2" t="s">
        <v>3098</v>
      </c>
      <c r="K856" t="str">
        <f>VLOOKUP(capturaFlota2019[[#This Row],[Especie]],'DATOS TABLA FLOTA'!$K$1:$M$113,2,FALSE)</f>
        <v>Peces</v>
      </c>
      <c r="L856" t="str">
        <f>_xlfn.XLOOKUP(capturaFlota2019[[#This Row],[Especie]],'DATOS TABLA FLOTA'!$K$1:$K$113,'DATOS TABLA FLOTA'!$M$1:$M$113)</f>
        <v>otras especies</v>
      </c>
      <c r="M856" s="3">
        <v>430</v>
      </c>
      <c r="N856" s="4">
        <f>VLOOKUP(capturaFlota2019[[#This Row],[Especie]],'DATOS TABLA FLOTA'!$A$1:$B$80,2,FALSE)</f>
        <v>4500</v>
      </c>
      <c r="O856" s="4">
        <f>VLOOKUP(capturaFlota2019[[#This Row],[Especie]],'DATOS TABLA FLOTA'!$A$1:$C$80,3,FALSE)</f>
        <v>72000</v>
      </c>
      <c r="Q856"/>
    </row>
    <row r="857" spans="1:17" x14ac:dyDescent="0.35">
      <c r="A857" s="5">
        <v>43739</v>
      </c>
      <c r="B857" s="2" t="s">
        <v>3067</v>
      </c>
      <c r="C857" s="2" t="s">
        <v>3117</v>
      </c>
      <c r="D857" s="2" t="s">
        <v>3062</v>
      </c>
      <c r="E8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57" t="str">
        <f>_xlfn.XLOOKUP(capturaFlota2019[[#This Row],[Puerto]],'DATOS TABLA FLOTA'!$H$1:$H$21,'DATOS TABLA FLOTA'!$I$1:$I$21)</f>
        <v>Biedma</v>
      </c>
      <c r="G857" s="3">
        <f>_xlfn.XLOOKUP(capturaFlota2019[[#This Row],[Departamento]],'DATOS TABLA FLOTA'!$O$2:$O$21,'DATOS TABLA FLOTA'!$P$2:$P$21)</f>
        <v>26007</v>
      </c>
      <c r="H857" s="1">
        <v>-42723398</v>
      </c>
      <c r="I857" s="1">
        <f>_xlfn.XLOOKUP(capturaFlota2019[[#This Row],[Latitud]],'DATOS TABLA FLOTA'!$Q$2:$Q$21,'DATOS TABLA FLOTA'!$R$2:$R$21)</f>
        <v>-6503362</v>
      </c>
      <c r="J857" s="2" t="s">
        <v>3119</v>
      </c>
      <c r="K857" t="str">
        <f>VLOOKUP(capturaFlota2019[[#This Row],[Especie]],'DATOS TABLA FLOTA'!$K$1:$M$113,2,FALSE)</f>
        <v>Peces</v>
      </c>
      <c r="L857" t="str">
        <f>_xlfn.XLOOKUP(capturaFlota2019[[#This Row],[Especie]],'DATOS TABLA FLOTA'!$K$1:$K$113,'DATOS TABLA FLOTA'!$M$1:$M$113)</f>
        <v>otras especies</v>
      </c>
      <c r="M857" s="3">
        <v>430</v>
      </c>
      <c r="N857" s="4">
        <f>VLOOKUP(capturaFlota2019[[#This Row],[Especie]],'DATOS TABLA FLOTA'!$A$1:$B$80,2,FALSE)</f>
        <v>2900</v>
      </c>
      <c r="O857" s="4">
        <f>VLOOKUP(capturaFlota2019[[#This Row],[Especie]],'DATOS TABLA FLOTA'!$A$1:$C$80,3,FALSE)</f>
        <v>46400</v>
      </c>
      <c r="Q857"/>
    </row>
    <row r="858" spans="1:17" x14ac:dyDescent="0.35">
      <c r="A858" s="5">
        <v>43586</v>
      </c>
      <c r="B858" s="2" t="s">
        <v>3059</v>
      </c>
      <c r="C858" s="2" t="s">
        <v>3148</v>
      </c>
      <c r="D858" s="2" t="s">
        <v>3062</v>
      </c>
      <c r="E8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58" t="str">
        <f>_xlfn.XLOOKUP(capturaFlota2019[[#This Row],[Puerto]],'DATOS TABLA FLOTA'!$H$1:$H$21,'DATOS TABLA FLOTA'!$I$1:$I$21)</f>
        <v>Florentino Ameghino</v>
      </c>
      <c r="G858" s="3">
        <f>_xlfn.XLOOKUP(capturaFlota2019[[#This Row],[Departamento]],'DATOS TABLA FLOTA'!$O$2:$O$21,'DATOS TABLA FLOTA'!$P$2:$P$21)</f>
        <v>26028</v>
      </c>
      <c r="H858" s="1">
        <v>-44798941</v>
      </c>
      <c r="I858" s="1">
        <f>_xlfn.XLOOKUP(capturaFlota2019[[#This Row],[Latitud]],'DATOS TABLA FLOTA'!$Q$2:$Q$21,'DATOS TABLA FLOTA'!$R$2:$R$21)</f>
        <v>-65709705</v>
      </c>
      <c r="J858" s="2" t="s">
        <v>3064</v>
      </c>
      <c r="K858" t="str">
        <f>VLOOKUP(capturaFlota2019[[#This Row],[Especie]],'DATOS TABLA FLOTA'!$K$1:$M$113,2,FALSE)</f>
        <v>Crustáceos</v>
      </c>
      <c r="L858" t="str">
        <f>_xlfn.XLOOKUP(capturaFlota2019[[#This Row],[Especie]],'DATOS TABLA FLOTA'!$K$1:$K$113,'DATOS TABLA FLOTA'!$M$1:$M$113)</f>
        <v>Centolla</v>
      </c>
      <c r="M858" s="3">
        <v>433</v>
      </c>
      <c r="N858" s="4">
        <f>VLOOKUP(capturaFlota2019[[#This Row],[Especie]],'DATOS TABLA FLOTA'!$A$1:$B$80,2,FALSE)</f>
        <v>2890</v>
      </c>
      <c r="O858" s="4">
        <f>VLOOKUP(capturaFlota2019[[#This Row],[Especie]],'DATOS TABLA FLOTA'!$A$1:$C$80,3,FALSE)</f>
        <v>46240</v>
      </c>
      <c r="Q858"/>
    </row>
    <row r="859" spans="1:17" x14ac:dyDescent="0.35">
      <c r="A859" s="5">
        <v>43770</v>
      </c>
      <c r="B859" s="2" t="s">
        <v>3147</v>
      </c>
      <c r="C859" s="2" t="s">
        <v>3048</v>
      </c>
      <c r="D859" s="2" t="s">
        <v>3049</v>
      </c>
      <c r="E8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859" t="str">
        <f>_xlfn.XLOOKUP(capturaFlota2019[[#This Row],[Puerto]],'DATOS TABLA FLOTA'!$H$1:$H$21,'DATOS TABLA FLOTA'!$I$1:$I$21)</f>
        <v>Deseado</v>
      </c>
      <c r="G859" s="3">
        <f>_xlfn.XLOOKUP(capturaFlota2019[[#This Row],[Departamento]],'DATOS TABLA FLOTA'!$O$2:$O$21,'DATOS TABLA FLOTA'!$P$2:$P$21)</f>
        <v>78014</v>
      </c>
      <c r="H859" s="1">
        <v>-46436049</v>
      </c>
      <c r="I859" s="1">
        <f>_xlfn.XLOOKUP(capturaFlota2019[[#This Row],[Latitud]],'DATOS TABLA FLOTA'!$Q$2:$Q$21,'DATOS TABLA FLOTA'!$R$2:$R$21)</f>
        <v>-67514904</v>
      </c>
      <c r="J859" s="2" t="s">
        <v>3055</v>
      </c>
      <c r="K859" t="str">
        <f>VLOOKUP(capturaFlota2019[[#This Row],[Especie]],'DATOS TABLA FLOTA'!$K$1:$M$113,2,FALSE)</f>
        <v>Peces</v>
      </c>
      <c r="L859" t="str">
        <f>_xlfn.XLOOKUP(capturaFlota2019[[#This Row],[Especie]],'DATOS TABLA FLOTA'!$K$1:$K$113,'DATOS TABLA FLOTA'!$M$1:$M$113)</f>
        <v>Merluza hubbsi S41</v>
      </c>
      <c r="M859" s="3">
        <v>434</v>
      </c>
      <c r="N859" s="4">
        <f>VLOOKUP(capturaFlota2019[[#This Row],[Especie]],'DATOS TABLA FLOTA'!$A$1:$B$80,2,FALSE)</f>
        <v>2300</v>
      </c>
      <c r="O859" s="4">
        <f>VLOOKUP(capturaFlota2019[[#This Row],[Especie]],'DATOS TABLA FLOTA'!$A$1:$C$80,3,FALSE)</f>
        <v>36800</v>
      </c>
      <c r="Q859"/>
    </row>
    <row r="860" spans="1:17" x14ac:dyDescent="0.35">
      <c r="A860" s="5">
        <v>43525</v>
      </c>
      <c r="B860" s="2" t="s">
        <v>3053</v>
      </c>
      <c r="C860" s="2" t="s">
        <v>3127</v>
      </c>
      <c r="D860" s="2" t="s">
        <v>3124</v>
      </c>
      <c r="E8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60" t="str">
        <f>_xlfn.XLOOKUP(capturaFlota2019[[#This Row],[Puerto]],'DATOS TABLA FLOTA'!$H$1:$H$21,'DATOS TABLA FLOTA'!$I$1:$I$21)</f>
        <v>San Antonio</v>
      </c>
      <c r="G860" s="3">
        <f>_xlfn.XLOOKUP(capturaFlota2019[[#This Row],[Departamento]],'DATOS TABLA FLOTA'!$O$2:$O$21,'DATOS TABLA FLOTA'!$P$2:$P$21)</f>
        <v>62077</v>
      </c>
      <c r="H860" s="1">
        <v>-40725698</v>
      </c>
      <c r="I860" s="1">
        <f>_xlfn.XLOOKUP(capturaFlota2019[[#This Row],[Latitud]],'DATOS TABLA FLOTA'!$Q$2:$Q$21,'DATOS TABLA FLOTA'!$R$2:$R$21)</f>
        <v>-64934194</v>
      </c>
      <c r="J860" s="2" t="s">
        <v>3060</v>
      </c>
      <c r="K860" t="str">
        <f>VLOOKUP(capturaFlota2019[[#This Row],[Especie]],'DATOS TABLA FLOTA'!$K$1:$M$113,2,FALSE)</f>
        <v>Peces</v>
      </c>
      <c r="L860" t="str">
        <f>_xlfn.XLOOKUP(capturaFlota2019[[#This Row],[Especie]],'DATOS TABLA FLOTA'!$K$1:$K$113,'DATOS TABLA FLOTA'!$M$1:$M$113)</f>
        <v>otras especies</v>
      </c>
      <c r="M860" s="3">
        <v>435</v>
      </c>
      <c r="N860" s="4">
        <f>VLOOKUP(capturaFlota2019[[#This Row],[Especie]],'DATOS TABLA FLOTA'!$A$1:$B$80,2,FALSE)</f>
        <v>2910</v>
      </c>
      <c r="O860" s="4">
        <f>VLOOKUP(capturaFlota2019[[#This Row],[Especie]],'DATOS TABLA FLOTA'!$A$1:$C$80,3,FALSE)</f>
        <v>46560</v>
      </c>
      <c r="Q860"/>
    </row>
    <row r="861" spans="1:17" x14ac:dyDescent="0.35">
      <c r="A861" s="5">
        <v>43586</v>
      </c>
      <c r="B861" s="2" t="s">
        <v>3053</v>
      </c>
      <c r="C861" s="2" t="s">
        <v>3061</v>
      </c>
      <c r="D861" s="2" t="s">
        <v>3062</v>
      </c>
      <c r="E8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61" t="str">
        <f>_xlfn.XLOOKUP(capturaFlota2019[[#This Row],[Puerto]],'DATOS TABLA FLOTA'!$H$1:$H$21,'DATOS TABLA FLOTA'!$I$1:$I$21)</f>
        <v>Escalante</v>
      </c>
      <c r="G861" s="3">
        <f>_xlfn.XLOOKUP(capturaFlota2019[[#This Row],[Departamento]],'DATOS TABLA FLOTA'!$O$2:$O$21,'DATOS TABLA FLOTA'!$P$2:$P$21)</f>
        <v>26021</v>
      </c>
      <c r="H861" s="1">
        <v>-45862528</v>
      </c>
      <c r="I861" s="1">
        <f>_xlfn.XLOOKUP(capturaFlota2019[[#This Row],[Latitud]],'DATOS TABLA FLOTA'!$Q$2:$Q$21,'DATOS TABLA FLOTA'!$R$2:$R$21)</f>
        <v>-6746664</v>
      </c>
      <c r="J861" s="2" t="s">
        <v>3055</v>
      </c>
      <c r="K861" t="str">
        <f>VLOOKUP(capturaFlota2019[[#This Row],[Especie]],'DATOS TABLA FLOTA'!$K$1:$M$113,2,FALSE)</f>
        <v>Peces</v>
      </c>
      <c r="L861" t="str">
        <f>_xlfn.XLOOKUP(capturaFlota2019[[#This Row],[Especie]],'DATOS TABLA FLOTA'!$K$1:$K$113,'DATOS TABLA FLOTA'!$M$1:$M$113)</f>
        <v>Merluza hubbsi S41</v>
      </c>
      <c r="M861" s="3">
        <v>438</v>
      </c>
      <c r="N861" s="4">
        <f>VLOOKUP(capturaFlota2019[[#This Row],[Especie]],'DATOS TABLA FLOTA'!$A$1:$B$80,2,FALSE)</f>
        <v>2300</v>
      </c>
      <c r="O861" s="4">
        <f>VLOOKUP(capturaFlota2019[[#This Row],[Especie]],'DATOS TABLA FLOTA'!$A$1:$C$80,3,FALSE)</f>
        <v>36800</v>
      </c>
      <c r="Q861"/>
    </row>
    <row r="862" spans="1:17" x14ac:dyDescent="0.35">
      <c r="A862" s="5">
        <v>43617</v>
      </c>
      <c r="B862" s="2" t="s">
        <v>3041</v>
      </c>
      <c r="C862" s="2" t="s">
        <v>3068</v>
      </c>
      <c r="D862" s="2" t="s">
        <v>3043</v>
      </c>
      <c r="E8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62" t="str">
        <f>_xlfn.XLOOKUP(capturaFlota2019[[#This Row],[Puerto]],'DATOS TABLA FLOTA'!$H$1:$H$21,'DATOS TABLA FLOTA'!$I$1:$I$21)</f>
        <v>General Pueyrredon</v>
      </c>
      <c r="G862" s="3">
        <f>_xlfn.XLOOKUP(capturaFlota2019[[#This Row],[Departamento]],'DATOS TABLA FLOTA'!$O$2:$O$21,'DATOS TABLA FLOTA'!$P$2:$P$21)</f>
        <v>6357</v>
      </c>
      <c r="H862" s="1">
        <v>-3804915</v>
      </c>
      <c r="I862" s="1">
        <f>_xlfn.XLOOKUP(capturaFlota2019[[#This Row],[Latitud]],'DATOS TABLA FLOTA'!$Q$2:$Q$21,'DATOS TABLA FLOTA'!$R$2:$R$21)</f>
        <v>-57536848</v>
      </c>
      <c r="J862" s="2" t="s">
        <v>3081</v>
      </c>
      <c r="K862" t="str">
        <f>VLOOKUP(capturaFlota2019[[#This Row],[Especie]],'DATOS TABLA FLOTA'!$K$1:$M$113,2,FALSE)</f>
        <v>Peces</v>
      </c>
      <c r="L862" t="str">
        <f>_xlfn.XLOOKUP(capturaFlota2019[[#This Row],[Especie]],'DATOS TABLA FLOTA'!$K$1:$K$113,'DATOS TABLA FLOTA'!$M$1:$M$113)</f>
        <v>Variado costero</v>
      </c>
      <c r="M862" s="3">
        <v>438</v>
      </c>
      <c r="N862" s="4">
        <f>VLOOKUP(capturaFlota2019[[#This Row],[Especie]],'DATOS TABLA FLOTA'!$A$1:$B$80,2,FALSE)</f>
        <v>2900</v>
      </c>
      <c r="O862" s="4">
        <f>VLOOKUP(capturaFlota2019[[#This Row],[Especie]],'DATOS TABLA FLOTA'!$A$1:$C$80,3,FALSE)</f>
        <v>46400</v>
      </c>
      <c r="Q862"/>
    </row>
    <row r="863" spans="1:17" x14ac:dyDescent="0.35">
      <c r="A863" s="5">
        <v>43586</v>
      </c>
      <c r="B863" s="2" t="s">
        <v>3053</v>
      </c>
      <c r="C863" s="2" t="s">
        <v>3154</v>
      </c>
      <c r="D863" s="2" t="s">
        <v>3062</v>
      </c>
      <c r="E8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63" t="str">
        <f>_xlfn.XLOOKUP(capturaFlota2019[[#This Row],[Puerto]],'DATOS TABLA FLOTA'!$H$1:$H$21,'DATOS TABLA FLOTA'!$I$1:$I$21)</f>
        <v>Escalante</v>
      </c>
      <c r="G863" s="3">
        <f>_xlfn.XLOOKUP(capturaFlota2019[[#This Row],[Departamento]],'DATOS TABLA FLOTA'!$O$2:$O$21,'DATOS TABLA FLOTA'!$P$2:$P$21)</f>
        <v>26021</v>
      </c>
      <c r="H863" s="1">
        <v>-45748762</v>
      </c>
      <c r="I863" s="1">
        <f>_xlfn.XLOOKUP(capturaFlota2019[[#This Row],[Latitud]],'DATOS TABLA FLOTA'!$Q$2:$Q$21,'DATOS TABLA FLOTA'!$R$2:$R$21)</f>
        <v>-67377537</v>
      </c>
      <c r="J863" s="2" t="s">
        <v>3114</v>
      </c>
      <c r="K863" t="str">
        <f>VLOOKUP(capturaFlota2019[[#This Row],[Especie]],'DATOS TABLA FLOTA'!$K$1:$M$113,2,FALSE)</f>
        <v>Peces</v>
      </c>
      <c r="L863" t="str">
        <f>_xlfn.XLOOKUP(capturaFlota2019[[#This Row],[Especie]],'DATOS TABLA FLOTA'!$K$1:$K$113,'DATOS TABLA FLOTA'!$M$1:$M$113)</f>
        <v>otras especies</v>
      </c>
      <c r="M863" s="3">
        <v>439</v>
      </c>
      <c r="N863" s="4">
        <f>VLOOKUP(capturaFlota2019[[#This Row],[Especie]],'DATOS TABLA FLOTA'!$A$1:$B$80,2,FALSE)</f>
        <v>1500</v>
      </c>
      <c r="O863" s="4">
        <f>VLOOKUP(capturaFlota2019[[#This Row],[Especie]],'DATOS TABLA FLOTA'!$A$1:$C$80,3,FALSE)</f>
        <v>24000</v>
      </c>
      <c r="Q863"/>
    </row>
    <row r="864" spans="1:17" x14ac:dyDescent="0.35">
      <c r="A864" s="5">
        <v>43497</v>
      </c>
      <c r="B864" s="2" t="s">
        <v>3053</v>
      </c>
      <c r="C864" s="2" t="s">
        <v>3068</v>
      </c>
      <c r="D864" s="2" t="s">
        <v>3043</v>
      </c>
      <c r="E8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64" t="str">
        <f>_xlfn.XLOOKUP(capturaFlota2019[[#This Row],[Puerto]],'DATOS TABLA FLOTA'!$H$1:$H$21,'DATOS TABLA FLOTA'!$I$1:$I$21)</f>
        <v>General Pueyrredon</v>
      </c>
      <c r="G864" s="3">
        <f>_xlfn.XLOOKUP(capturaFlota2019[[#This Row],[Departamento]],'DATOS TABLA FLOTA'!$O$2:$O$21,'DATOS TABLA FLOTA'!$P$2:$P$21)</f>
        <v>6357</v>
      </c>
      <c r="H864" s="1">
        <v>-3804915</v>
      </c>
      <c r="I864" s="1">
        <f>_xlfn.XLOOKUP(capturaFlota2019[[#This Row],[Latitud]],'DATOS TABLA FLOTA'!$Q$2:$Q$21,'DATOS TABLA FLOTA'!$R$2:$R$21)</f>
        <v>-57536848</v>
      </c>
      <c r="J864" s="2" t="s">
        <v>3109</v>
      </c>
      <c r="K864" t="str">
        <f>VLOOKUP(capturaFlota2019[[#This Row],[Especie]],'DATOS TABLA FLOTA'!$K$1:$M$113,2,FALSE)</f>
        <v>Peces</v>
      </c>
      <c r="L864" t="str">
        <f>_xlfn.XLOOKUP(capturaFlota2019[[#This Row],[Especie]],'DATOS TABLA FLOTA'!$K$1:$K$113,'DATOS TABLA FLOTA'!$M$1:$M$113)</f>
        <v>Rayas (sin V. Cost)</v>
      </c>
      <c r="M864" s="3">
        <v>442</v>
      </c>
      <c r="N864" s="4">
        <f>VLOOKUP(capturaFlota2019[[#This Row],[Especie]],'DATOS TABLA FLOTA'!$A$1:$B$80,2,FALSE)</f>
        <v>3000</v>
      </c>
      <c r="O864" s="4">
        <f>VLOOKUP(capturaFlota2019[[#This Row],[Especie]],'DATOS TABLA FLOTA'!$A$1:$C$80,3,FALSE)</f>
        <v>48000</v>
      </c>
      <c r="Q864"/>
    </row>
    <row r="865" spans="1:17" x14ac:dyDescent="0.35">
      <c r="A865" s="5">
        <v>43586</v>
      </c>
      <c r="B865" s="2" t="s">
        <v>3041</v>
      </c>
      <c r="C865" s="2" t="s">
        <v>3068</v>
      </c>
      <c r="D865" s="2" t="s">
        <v>3043</v>
      </c>
      <c r="E8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65" t="str">
        <f>_xlfn.XLOOKUP(capturaFlota2019[[#This Row],[Puerto]],'DATOS TABLA FLOTA'!$H$1:$H$21,'DATOS TABLA FLOTA'!$I$1:$I$21)</f>
        <v>General Pueyrredon</v>
      </c>
      <c r="G865" s="3">
        <f>_xlfn.XLOOKUP(capturaFlota2019[[#This Row],[Departamento]],'DATOS TABLA FLOTA'!$O$2:$O$21,'DATOS TABLA FLOTA'!$P$2:$P$21)</f>
        <v>6357</v>
      </c>
      <c r="H865" s="1">
        <v>-3804915</v>
      </c>
      <c r="I865" s="1">
        <f>_xlfn.XLOOKUP(capturaFlota2019[[#This Row],[Latitud]],'DATOS TABLA FLOTA'!$Q$2:$Q$21,'DATOS TABLA FLOTA'!$R$2:$R$21)</f>
        <v>-57536848</v>
      </c>
      <c r="J865" s="2" t="s">
        <v>3091</v>
      </c>
      <c r="K865" t="str">
        <f>VLOOKUP(capturaFlota2019[[#This Row],[Especie]],'DATOS TABLA FLOTA'!$K$1:$M$113,2,FALSE)</f>
        <v>Peces</v>
      </c>
      <c r="L865" t="str">
        <f>_xlfn.XLOOKUP(capturaFlota2019[[#This Row],[Especie]],'DATOS TABLA FLOTA'!$K$1:$K$113,'DATOS TABLA FLOTA'!$M$1:$M$113)</f>
        <v>Variado costero</v>
      </c>
      <c r="M865" s="3">
        <v>442</v>
      </c>
      <c r="N865" s="4">
        <f>VLOOKUP(capturaFlota2019[[#This Row],[Especie]],'DATOS TABLA FLOTA'!$A$1:$B$80,2,FALSE)</f>
        <v>2300</v>
      </c>
      <c r="O865" s="4">
        <f>VLOOKUP(capturaFlota2019[[#This Row],[Especie]],'DATOS TABLA FLOTA'!$A$1:$C$80,3,FALSE)</f>
        <v>36800</v>
      </c>
      <c r="Q865"/>
    </row>
    <row r="866" spans="1:17" x14ac:dyDescent="0.35">
      <c r="A866" s="5">
        <v>43617</v>
      </c>
      <c r="B866" s="2" t="s">
        <v>3041</v>
      </c>
      <c r="C866" s="2" t="s">
        <v>3068</v>
      </c>
      <c r="D866" s="2" t="s">
        <v>3043</v>
      </c>
      <c r="E8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66" t="str">
        <f>_xlfn.XLOOKUP(capturaFlota2019[[#This Row],[Puerto]],'DATOS TABLA FLOTA'!$H$1:$H$21,'DATOS TABLA FLOTA'!$I$1:$I$21)</f>
        <v>General Pueyrredon</v>
      </c>
      <c r="G866" s="3">
        <f>_xlfn.XLOOKUP(capturaFlota2019[[#This Row],[Departamento]],'DATOS TABLA FLOTA'!$O$2:$O$21,'DATOS TABLA FLOTA'!$P$2:$P$21)</f>
        <v>6357</v>
      </c>
      <c r="H866" s="1">
        <v>-3804915</v>
      </c>
      <c r="I866" s="1">
        <f>_xlfn.XLOOKUP(capturaFlota2019[[#This Row],[Latitud]],'DATOS TABLA FLOTA'!$Q$2:$Q$21,'DATOS TABLA FLOTA'!$R$2:$R$21)</f>
        <v>-57536848</v>
      </c>
      <c r="J866" s="2" t="s">
        <v>3092</v>
      </c>
      <c r="K866" t="str">
        <f>VLOOKUP(capturaFlota2019[[#This Row],[Especie]],'DATOS TABLA FLOTA'!$K$1:$M$113,2,FALSE)</f>
        <v>Peces</v>
      </c>
      <c r="L866" t="str">
        <f>_xlfn.XLOOKUP(capturaFlota2019[[#This Row],[Especie]],'DATOS TABLA FLOTA'!$K$1:$K$113,'DATOS TABLA FLOTA'!$M$1:$M$113)</f>
        <v>otras especies</v>
      </c>
      <c r="M866" s="3">
        <v>442</v>
      </c>
      <c r="N866" s="4">
        <f>VLOOKUP(capturaFlota2019[[#This Row],[Especie]],'DATOS TABLA FLOTA'!$A$1:$B$80,2,FALSE)</f>
        <v>2200</v>
      </c>
      <c r="O866" s="4">
        <f>VLOOKUP(capturaFlota2019[[#This Row],[Especie]],'DATOS TABLA FLOTA'!$A$1:$C$80,3,FALSE)</f>
        <v>35200</v>
      </c>
      <c r="Q866"/>
    </row>
    <row r="867" spans="1:17" x14ac:dyDescent="0.35">
      <c r="A867" s="5">
        <v>43647</v>
      </c>
      <c r="B867" s="2" t="s">
        <v>3053</v>
      </c>
      <c r="C867" s="2" t="s">
        <v>3120</v>
      </c>
      <c r="D867" s="2" t="s">
        <v>3062</v>
      </c>
      <c r="E8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67" t="str">
        <f>_xlfn.XLOOKUP(capturaFlota2019[[#This Row],[Puerto]],'DATOS TABLA FLOTA'!$H$1:$H$21,'DATOS TABLA FLOTA'!$I$1:$I$21)</f>
        <v>Rawson</v>
      </c>
      <c r="G867" s="3">
        <f>_xlfn.XLOOKUP(capturaFlota2019[[#This Row],[Departamento]],'DATOS TABLA FLOTA'!$O$2:$O$21,'DATOS TABLA FLOTA'!$P$2:$P$21)</f>
        <v>26077</v>
      </c>
      <c r="H867" s="1">
        <v>-43336741</v>
      </c>
      <c r="I867" s="1">
        <f>_xlfn.XLOOKUP(capturaFlota2019[[#This Row],[Latitud]],'DATOS TABLA FLOTA'!$Q$2:$Q$21,'DATOS TABLA FLOTA'!$R$2:$R$21)</f>
        <v>-65061964</v>
      </c>
      <c r="J867" s="2" t="s">
        <v>3055</v>
      </c>
      <c r="K867" t="str">
        <f>VLOOKUP(capturaFlota2019[[#This Row],[Especie]],'DATOS TABLA FLOTA'!$K$1:$M$113,2,FALSE)</f>
        <v>Peces</v>
      </c>
      <c r="L867" t="str">
        <f>_xlfn.XLOOKUP(capturaFlota2019[[#This Row],[Especie]],'DATOS TABLA FLOTA'!$K$1:$K$113,'DATOS TABLA FLOTA'!$M$1:$M$113)</f>
        <v>Merluza hubbsi S41</v>
      </c>
      <c r="M867" s="3">
        <v>442</v>
      </c>
      <c r="N867" s="4">
        <f>VLOOKUP(capturaFlota2019[[#This Row],[Especie]],'DATOS TABLA FLOTA'!$A$1:$B$80,2,FALSE)</f>
        <v>2300</v>
      </c>
      <c r="O867" s="4">
        <f>VLOOKUP(capturaFlota2019[[#This Row],[Especie]],'DATOS TABLA FLOTA'!$A$1:$C$80,3,FALSE)</f>
        <v>36800</v>
      </c>
      <c r="Q867"/>
    </row>
    <row r="868" spans="1:17" x14ac:dyDescent="0.35">
      <c r="A868" s="5">
        <v>43709</v>
      </c>
      <c r="B868" s="2" t="s">
        <v>3059</v>
      </c>
      <c r="C868" s="2" t="s">
        <v>3148</v>
      </c>
      <c r="D868" s="2" t="s">
        <v>3062</v>
      </c>
      <c r="E8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68" t="str">
        <f>_xlfn.XLOOKUP(capturaFlota2019[[#This Row],[Puerto]],'DATOS TABLA FLOTA'!$H$1:$H$21,'DATOS TABLA FLOTA'!$I$1:$I$21)</f>
        <v>Florentino Ameghino</v>
      </c>
      <c r="G868" s="3">
        <f>_xlfn.XLOOKUP(capturaFlota2019[[#This Row],[Departamento]],'DATOS TABLA FLOTA'!$O$2:$O$21,'DATOS TABLA FLOTA'!$P$2:$P$21)</f>
        <v>26028</v>
      </c>
      <c r="H868" s="1">
        <v>-44798941</v>
      </c>
      <c r="I868" s="1">
        <f>_xlfn.XLOOKUP(capturaFlota2019[[#This Row],[Latitud]],'DATOS TABLA FLOTA'!$Q$2:$Q$21,'DATOS TABLA FLOTA'!$R$2:$R$21)</f>
        <v>-65709705</v>
      </c>
      <c r="J868" s="2" t="s">
        <v>3055</v>
      </c>
      <c r="K868" t="str">
        <f>VLOOKUP(capturaFlota2019[[#This Row],[Especie]],'DATOS TABLA FLOTA'!$K$1:$M$113,2,FALSE)</f>
        <v>Peces</v>
      </c>
      <c r="L868" t="str">
        <f>_xlfn.XLOOKUP(capturaFlota2019[[#This Row],[Especie]],'DATOS TABLA FLOTA'!$K$1:$K$113,'DATOS TABLA FLOTA'!$M$1:$M$113)</f>
        <v>Merluza hubbsi S41</v>
      </c>
      <c r="M868" s="3">
        <v>444</v>
      </c>
      <c r="N868" s="4">
        <f>VLOOKUP(capturaFlota2019[[#This Row],[Especie]],'DATOS TABLA FLOTA'!$A$1:$B$80,2,FALSE)</f>
        <v>2300</v>
      </c>
      <c r="O868" s="4">
        <f>VLOOKUP(capturaFlota2019[[#This Row],[Especie]],'DATOS TABLA FLOTA'!$A$1:$C$80,3,FALSE)</f>
        <v>36800</v>
      </c>
      <c r="Q868"/>
    </row>
    <row r="869" spans="1:17" x14ac:dyDescent="0.35">
      <c r="A869" s="5">
        <v>43525</v>
      </c>
      <c r="B869" s="2" t="s">
        <v>3053</v>
      </c>
      <c r="C869" s="2" t="s">
        <v>3127</v>
      </c>
      <c r="D869" s="2" t="s">
        <v>3124</v>
      </c>
      <c r="E8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69" t="str">
        <f>_xlfn.XLOOKUP(capturaFlota2019[[#This Row],[Puerto]],'DATOS TABLA FLOTA'!$H$1:$H$21,'DATOS TABLA FLOTA'!$I$1:$I$21)</f>
        <v>San Antonio</v>
      </c>
      <c r="G869" s="3">
        <f>_xlfn.XLOOKUP(capturaFlota2019[[#This Row],[Departamento]],'DATOS TABLA FLOTA'!$O$2:$O$21,'DATOS TABLA FLOTA'!$P$2:$P$21)</f>
        <v>62077</v>
      </c>
      <c r="H869" s="1">
        <v>-40725698</v>
      </c>
      <c r="I869" s="1">
        <f>_xlfn.XLOOKUP(capturaFlota2019[[#This Row],[Latitud]],'DATOS TABLA FLOTA'!$Q$2:$Q$21,'DATOS TABLA FLOTA'!$R$2:$R$21)</f>
        <v>-64934194</v>
      </c>
      <c r="J869" s="2" t="s">
        <v>3101</v>
      </c>
      <c r="K869" t="str">
        <f>VLOOKUP(capturaFlota2019[[#This Row],[Especie]],'DATOS TABLA FLOTA'!$K$1:$M$113,2,FALSE)</f>
        <v>Crustáceos</v>
      </c>
      <c r="L869" t="str">
        <f>_xlfn.XLOOKUP(capturaFlota2019[[#This Row],[Especie]],'DATOS TABLA FLOTA'!$K$1:$K$113,'DATOS TABLA FLOTA'!$M$1:$M$113)</f>
        <v>Langostino</v>
      </c>
      <c r="M869" s="3">
        <v>446</v>
      </c>
      <c r="N869" s="4">
        <f>VLOOKUP(capturaFlota2019[[#This Row],[Especie]],'DATOS TABLA FLOTA'!$A$1:$B$80,2,FALSE)</f>
        <v>3000</v>
      </c>
      <c r="O869" s="4">
        <f>VLOOKUP(capturaFlota2019[[#This Row],[Especie]],'DATOS TABLA FLOTA'!$A$1:$C$80,3,FALSE)</f>
        <v>48000</v>
      </c>
      <c r="Q869"/>
    </row>
    <row r="870" spans="1:17" x14ac:dyDescent="0.35">
      <c r="A870" s="5">
        <v>43525</v>
      </c>
      <c r="B870" s="2" t="s">
        <v>3041</v>
      </c>
      <c r="C870" s="2" t="s">
        <v>3068</v>
      </c>
      <c r="D870" s="2" t="s">
        <v>3043</v>
      </c>
      <c r="E8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0" t="str">
        <f>_xlfn.XLOOKUP(capturaFlota2019[[#This Row],[Puerto]],'DATOS TABLA FLOTA'!$H$1:$H$21,'DATOS TABLA FLOTA'!$I$1:$I$21)</f>
        <v>General Pueyrredon</v>
      </c>
      <c r="G870" s="3">
        <f>_xlfn.XLOOKUP(capturaFlota2019[[#This Row],[Departamento]],'DATOS TABLA FLOTA'!$O$2:$O$21,'DATOS TABLA FLOTA'!$P$2:$P$21)</f>
        <v>6357</v>
      </c>
      <c r="H870" s="1">
        <v>-3804915</v>
      </c>
      <c r="I870" s="1">
        <f>_xlfn.XLOOKUP(capturaFlota2019[[#This Row],[Latitud]],'DATOS TABLA FLOTA'!$Q$2:$Q$21,'DATOS TABLA FLOTA'!$R$2:$R$21)</f>
        <v>-57536848</v>
      </c>
      <c r="J870" s="2" t="s">
        <v>3077</v>
      </c>
      <c r="K870" t="str">
        <f>VLOOKUP(capturaFlota2019[[#This Row],[Especie]],'DATOS TABLA FLOTA'!$K$1:$M$113,2,FALSE)</f>
        <v>Peces</v>
      </c>
      <c r="L870" t="str">
        <f>_xlfn.XLOOKUP(capturaFlota2019[[#This Row],[Especie]],'DATOS TABLA FLOTA'!$K$1:$K$113,'DATOS TABLA FLOTA'!$M$1:$M$113)</f>
        <v>otras especies</v>
      </c>
      <c r="M870" s="3">
        <v>448</v>
      </c>
      <c r="N870" s="4">
        <f>VLOOKUP(capturaFlota2019[[#This Row],[Especie]],'DATOS TABLA FLOTA'!$A$1:$B$80,2,FALSE)</f>
        <v>1900</v>
      </c>
      <c r="O870" s="4">
        <f>VLOOKUP(capturaFlota2019[[#This Row],[Especie]],'DATOS TABLA FLOTA'!$A$1:$C$80,3,FALSE)</f>
        <v>30400</v>
      </c>
      <c r="Q870"/>
    </row>
    <row r="871" spans="1:17" x14ac:dyDescent="0.35">
      <c r="A871" s="5">
        <v>43617</v>
      </c>
      <c r="B871" s="2" t="s">
        <v>3067</v>
      </c>
      <c r="C871" s="2" t="s">
        <v>3132</v>
      </c>
      <c r="D871" s="2" t="s">
        <v>3133</v>
      </c>
      <c r="E8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871" t="str">
        <f>_xlfn.XLOOKUP(capturaFlota2019[[#This Row],[Puerto]],'DATOS TABLA FLOTA'!$H$1:$H$21,'DATOS TABLA FLOTA'!$I$1:$I$21)</f>
        <v>Ushuaia</v>
      </c>
      <c r="G871" s="3">
        <f>_xlfn.XLOOKUP(capturaFlota2019[[#This Row],[Departamento]],'DATOS TABLA FLOTA'!$O$2:$O$21,'DATOS TABLA FLOTA'!$P$2:$P$21)</f>
        <v>94015</v>
      </c>
      <c r="H871" s="1">
        <v>-54808106</v>
      </c>
      <c r="I871" s="1">
        <f>_xlfn.XLOOKUP(capturaFlota2019[[#This Row],[Latitud]],'DATOS TABLA FLOTA'!$Q$2:$Q$21,'DATOS TABLA FLOTA'!$R$2:$R$21)</f>
        <v>-68304301</v>
      </c>
      <c r="J871" s="2" t="s">
        <v>3076</v>
      </c>
      <c r="K871" t="str">
        <f>VLOOKUP(capturaFlota2019[[#This Row],[Especie]],'DATOS TABLA FLOTA'!$K$1:$M$113,2,FALSE)</f>
        <v>Peces</v>
      </c>
      <c r="L871" t="str">
        <f>_xlfn.XLOOKUP(capturaFlota2019[[#This Row],[Especie]],'DATOS TABLA FLOTA'!$K$1:$K$113,'DATOS TABLA FLOTA'!$M$1:$M$113)</f>
        <v>otras especies</v>
      </c>
      <c r="M871" s="3">
        <v>448</v>
      </c>
      <c r="N871" s="4">
        <f>VLOOKUP(capturaFlota2019[[#This Row],[Especie]],'DATOS TABLA FLOTA'!$A$1:$B$80,2,FALSE)</f>
        <v>2900</v>
      </c>
      <c r="O871" s="4">
        <f>VLOOKUP(capturaFlota2019[[#This Row],[Especie]],'DATOS TABLA FLOTA'!$A$1:$C$80,3,FALSE)</f>
        <v>46400</v>
      </c>
      <c r="Q871"/>
    </row>
    <row r="872" spans="1:17" x14ac:dyDescent="0.35">
      <c r="A872" s="5">
        <v>43739</v>
      </c>
      <c r="B872" s="2" t="s">
        <v>3067</v>
      </c>
      <c r="C872" s="2" t="s">
        <v>3068</v>
      </c>
      <c r="D872" s="2" t="s">
        <v>3043</v>
      </c>
      <c r="E8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2" t="str">
        <f>_xlfn.XLOOKUP(capturaFlota2019[[#This Row],[Puerto]],'DATOS TABLA FLOTA'!$H$1:$H$21,'DATOS TABLA FLOTA'!$I$1:$I$21)</f>
        <v>General Pueyrredon</v>
      </c>
      <c r="G872" s="3">
        <f>_xlfn.XLOOKUP(capturaFlota2019[[#This Row],[Departamento]],'DATOS TABLA FLOTA'!$O$2:$O$21,'DATOS TABLA FLOTA'!$P$2:$P$21)</f>
        <v>6357</v>
      </c>
      <c r="H872" s="1">
        <v>-3804915</v>
      </c>
      <c r="I872" s="1">
        <f>_xlfn.XLOOKUP(capturaFlota2019[[#This Row],[Latitud]],'DATOS TABLA FLOTA'!$Q$2:$Q$21,'DATOS TABLA FLOTA'!$R$2:$R$21)</f>
        <v>-57536848</v>
      </c>
      <c r="J872" s="2" t="s">
        <v>3139</v>
      </c>
      <c r="K872" t="str">
        <f>VLOOKUP(capturaFlota2019[[#This Row],[Especie]],'DATOS TABLA FLOTA'!$K$1:$M$113,2,FALSE)</f>
        <v>Peces</v>
      </c>
      <c r="L872" t="str">
        <f>_xlfn.XLOOKUP(capturaFlota2019[[#This Row],[Especie]],'DATOS TABLA FLOTA'!$K$1:$K$113,'DATOS TABLA FLOTA'!$M$1:$M$113)</f>
        <v>otras especies</v>
      </c>
      <c r="M872" s="3">
        <v>448</v>
      </c>
      <c r="N872" s="4">
        <f>VLOOKUP(capturaFlota2019[[#This Row],[Especie]],'DATOS TABLA FLOTA'!$A$1:$B$80,2,FALSE)</f>
        <v>3000</v>
      </c>
      <c r="O872" s="4">
        <f>VLOOKUP(capturaFlota2019[[#This Row],[Especie]],'DATOS TABLA FLOTA'!$A$1:$C$80,3,FALSE)</f>
        <v>48000</v>
      </c>
      <c r="Q872"/>
    </row>
    <row r="873" spans="1:17" x14ac:dyDescent="0.35">
      <c r="A873" s="5">
        <v>43739</v>
      </c>
      <c r="B873" s="2" t="s">
        <v>3059</v>
      </c>
      <c r="C873" s="2" t="s">
        <v>3068</v>
      </c>
      <c r="D873" s="2" t="s">
        <v>3043</v>
      </c>
      <c r="E8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3" t="str">
        <f>_xlfn.XLOOKUP(capturaFlota2019[[#This Row],[Puerto]],'DATOS TABLA FLOTA'!$H$1:$H$21,'DATOS TABLA FLOTA'!$I$1:$I$21)</f>
        <v>General Pueyrredon</v>
      </c>
      <c r="G873" s="3">
        <f>_xlfn.XLOOKUP(capturaFlota2019[[#This Row],[Departamento]],'DATOS TABLA FLOTA'!$O$2:$O$21,'DATOS TABLA FLOTA'!$P$2:$P$21)</f>
        <v>6357</v>
      </c>
      <c r="H873" s="1">
        <v>-3804915</v>
      </c>
      <c r="I873" s="1">
        <f>_xlfn.XLOOKUP(capturaFlota2019[[#This Row],[Latitud]],'DATOS TABLA FLOTA'!$Q$2:$Q$21,'DATOS TABLA FLOTA'!$R$2:$R$21)</f>
        <v>-57536848</v>
      </c>
      <c r="J873" s="2" t="s">
        <v>3078</v>
      </c>
      <c r="K873" t="str">
        <f>VLOOKUP(capturaFlota2019[[#This Row],[Especie]],'DATOS TABLA FLOTA'!$K$1:$M$113,2,FALSE)</f>
        <v>Peces</v>
      </c>
      <c r="L873" t="str">
        <f>_xlfn.XLOOKUP(capturaFlota2019[[#This Row],[Especie]],'DATOS TABLA FLOTA'!$K$1:$K$113,'DATOS TABLA FLOTA'!$M$1:$M$113)</f>
        <v>otras especies</v>
      </c>
      <c r="M873" s="3">
        <v>448</v>
      </c>
      <c r="N873" s="4">
        <f>VLOOKUP(capturaFlota2019[[#This Row],[Especie]],'DATOS TABLA FLOTA'!$A$1:$B$80,2,FALSE)</f>
        <v>1700</v>
      </c>
      <c r="O873" s="4">
        <f>VLOOKUP(capturaFlota2019[[#This Row],[Especie]],'DATOS TABLA FLOTA'!$A$1:$C$80,3,FALSE)</f>
        <v>27200</v>
      </c>
      <c r="Q873"/>
    </row>
    <row r="874" spans="1:17" x14ac:dyDescent="0.35">
      <c r="A874" s="5">
        <v>43739</v>
      </c>
      <c r="B874" s="2" t="s">
        <v>3059</v>
      </c>
      <c r="C874" s="2" t="s">
        <v>3068</v>
      </c>
      <c r="D874" s="2" t="s">
        <v>3043</v>
      </c>
      <c r="E8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4" t="str">
        <f>_xlfn.XLOOKUP(capturaFlota2019[[#This Row],[Puerto]],'DATOS TABLA FLOTA'!$H$1:$H$21,'DATOS TABLA FLOTA'!$I$1:$I$21)</f>
        <v>General Pueyrredon</v>
      </c>
      <c r="G874" s="3">
        <f>_xlfn.XLOOKUP(capturaFlota2019[[#This Row],[Departamento]],'DATOS TABLA FLOTA'!$O$2:$O$21,'DATOS TABLA FLOTA'!$P$2:$P$21)</f>
        <v>6357</v>
      </c>
      <c r="H874" s="1">
        <v>-3804915</v>
      </c>
      <c r="I874" s="1">
        <f>_xlfn.XLOOKUP(capturaFlota2019[[#This Row],[Latitud]],'DATOS TABLA FLOTA'!$Q$2:$Q$21,'DATOS TABLA FLOTA'!$R$2:$R$21)</f>
        <v>-57536848</v>
      </c>
      <c r="J874" s="2" t="s">
        <v>3080</v>
      </c>
      <c r="K874" t="str">
        <f>VLOOKUP(capturaFlota2019[[#This Row],[Especie]],'DATOS TABLA FLOTA'!$K$1:$M$113,2,FALSE)</f>
        <v>Peces</v>
      </c>
      <c r="L874" t="str">
        <f>_xlfn.XLOOKUP(capturaFlota2019[[#This Row],[Especie]],'DATOS TABLA FLOTA'!$K$1:$K$113,'DATOS TABLA FLOTA'!$M$1:$M$113)</f>
        <v>otras especies</v>
      </c>
      <c r="M874" s="3">
        <v>448</v>
      </c>
      <c r="N874" s="4">
        <f>VLOOKUP(capturaFlota2019[[#This Row],[Especie]],'DATOS TABLA FLOTA'!$A$1:$B$80,2,FALSE)</f>
        <v>1599</v>
      </c>
      <c r="O874" s="4">
        <f>VLOOKUP(capturaFlota2019[[#This Row],[Especie]],'DATOS TABLA FLOTA'!$A$1:$C$80,3,FALSE)</f>
        <v>25584</v>
      </c>
      <c r="Q874"/>
    </row>
    <row r="875" spans="1:17" x14ac:dyDescent="0.35">
      <c r="A875" s="5">
        <v>43466</v>
      </c>
      <c r="B875" s="2" t="s">
        <v>3041</v>
      </c>
      <c r="C875" s="2" t="s">
        <v>3068</v>
      </c>
      <c r="D875" s="2" t="s">
        <v>3043</v>
      </c>
      <c r="E8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5" t="str">
        <f>_xlfn.XLOOKUP(capturaFlota2019[[#This Row],[Puerto]],'DATOS TABLA FLOTA'!$H$1:$H$21,'DATOS TABLA FLOTA'!$I$1:$I$21)</f>
        <v>General Pueyrredon</v>
      </c>
      <c r="G875" s="3">
        <f>_xlfn.XLOOKUP(capturaFlota2019[[#This Row],[Departamento]],'DATOS TABLA FLOTA'!$O$2:$O$21,'DATOS TABLA FLOTA'!$P$2:$P$21)</f>
        <v>6357</v>
      </c>
      <c r="H875" s="1">
        <v>-3804915</v>
      </c>
      <c r="I875" s="1">
        <f>_xlfn.XLOOKUP(capturaFlota2019[[#This Row],[Latitud]],'DATOS TABLA FLOTA'!$Q$2:$Q$21,'DATOS TABLA FLOTA'!$R$2:$R$21)</f>
        <v>-57536848</v>
      </c>
      <c r="J875" s="2" t="s">
        <v>3071</v>
      </c>
      <c r="K875" t="str">
        <f>VLOOKUP(capturaFlota2019[[#This Row],[Especie]],'DATOS TABLA FLOTA'!$K$1:$M$113,2,FALSE)</f>
        <v>Crustáceos</v>
      </c>
      <c r="L875" t="str">
        <f>_xlfn.XLOOKUP(capturaFlota2019[[#This Row],[Especie]],'DATOS TABLA FLOTA'!$K$1:$K$113,'DATOS TABLA FLOTA'!$M$1:$M$113)</f>
        <v>otras especies</v>
      </c>
      <c r="M875" s="3">
        <v>450</v>
      </c>
      <c r="N875" s="4">
        <f>VLOOKUP(capturaFlota2019[[#This Row],[Especie]],'DATOS TABLA FLOTA'!$A$1:$B$80,2,FALSE)</f>
        <v>4300</v>
      </c>
      <c r="O875" s="4">
        <f>VLOOKUP(capturaFlota2019[[#This Row],[Especie]],'DATOS TABLA FLOTA'!$A$1:$C$80,3,FALSE)</f>
        <v>68800</v>
      </c>
      <c r="Q875"/>
    </row>
    <row r="876" spans="1:17" x14ac:dyDescent="0.35">
      <c r="A876" s="5">
        <v>43466</v>
      </c>
      <c r="B876" s="2" t="s">
        <v>3053</v>
      </c>
      <c r="C876" s="2" t="s">
        <v>3127</v>
      </c>
      <c r="D876" s="2" t="s">
        <v>3124</v>
      </c>
      <c r="E8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76" t="str">
        <f>_xlfn.XLOOKUP(capturaFlota2019[[#This Row],[Puerto]],'DATOS TABLA FLOTA'!$H$1:$H$21,'DATOS TABLA FLOTA'!$I$1:$I$21)</f>
        <v>San Antonio</v>
      </c>
      <c r="G876" s="3">
        <f>_xlfn.XLOOKUP(capturaFlota2019[[#This Row],[Departamento]],'DATOS TABLA FLOTA'!$O$2:$O$21,'DATOS TABLA FLOTA'!$P$2:$P$21)</f>
        <v>62077</v>
      </c>
      <c r="H876" s="1">
        <v>-40725698</v>
      </c>
      <c r="I876" s="1">
        <f>_xlfn.XLOOKUP(capturaFlota2019[[#This Row],[Latitud]],'DATOS TABLA FLOTA'!$Q$2:$Q$21,'DATOS TABLA FLOTA'!$R$2:$R$21)</f>
        <v>-64934194</v>
      </c>
      <c r="J876" s="2" t="s">
        <v>3060</v>
      </c>
      <c r="K876" t="str">
        <f>VLOOKUP(capturaFlota2019[[#This Row],[Especie]],'DATOS TABLA FLOTA'!$K$1:$M$113,2,FALSE)</f>
        <v>Peces</v>
      </c>
      <c r="L876" t="str">
        <f>_xlfn.XLOOKUP(capturaFlota2019[[#This Row],[Especie]],'DATOS TABLA FLOTA'!$K$1:$K$113,'DATOS TABLA FLOTA'!$M$1:$M$113)</f>
        <v>otras especies</v>
      </c>
      <c r="M876" s="3">
        <v>450</v>
      </c>
      <c r="N876" s="4">
        <f>VLOOKUP(capturaFlota2019[[#This Row],[Especie]],'DATOS TABLA FLOTA'!$A$1:$B$80,2,FALSE)</f>
        <v>2910</v>
      </c>
      <c r="O876" s="4">
        <f>VLOOKUP(capturaFlota2019[[#This Row],[Especie]],'DATOS TABLA FLOTA'!$A$1:$C$80,3,FALSE)</f>
        <v>46560</v>
      </c>
      <c r="Q876"/>
    </row>
    <row r="877" spans="1:17" x14ac:dyDescent="0.35">
      <c r="A877" s="5">
        <v>43556</v>
      </c>
      <c r="B877" s="2" t="s">
        <v>3041</v>
      </c>
      <c r="C877" s="2" t="s">
        <v>3111</v>
      </c>
      <c r="D877" s="2" t="s">
        <v>3043</v>
      </c>
      <c r="E8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7" t="str">
        <f>_xlfn.XLOOKUP(capturaFlota2019[[#This Row],[Puerto]],'DATOS TABLA FLOTA'!$H$1:$H$21,'DATOS TABLA FLOTA'!$I$1:$I$21)</f>
        <v>sin especificar</v>
      </c>
      <c r="G877" s="3">
        <f>_xlfn.XLOOKUP(capturaFlota2019[[#This Row],[Departamento]],'DATOS TABLA FLOTA'!$O$2:$O$21,'DATOS TABLA FLOTA'!$P$2:$P$21)</f>
        <v>6999</v>
      </c>
      <c r="I877" s="1">
        <f>_xlfn.XLOOKUP(capturaFlota2019[[#This Row],[Latitud]],'DATOS TABLA FLOTA'!$Q$2:$Q$21,'DATOS TABLA FLOTA'!$R$2:$R$21)</f>
        <v>0</v>
      </c>
      <c r="J877" s="2" t="s">
        <v>3145</v>
      </c>
      <c r="K877" t="str">
        <f>VLOOKUP(capturaFlota2019[[#This Row],[Especie]],'DATOS TABLA FLOTA'!$K$1:$M$113,2,FALSE)</f>
        <v>Peces</v>
      </c>
      <c r="L877" t="str">
        <f>_xlfn.XLOOKUP(capturaFlota2019[[#This Row],[Especie]],'DATOS TABLA FLOTA'!$K$1:$K$113,'DATOS TABLA FLOTA'!$M$1:$M$113)</f>
        <v>Variado costero</v>
      </c>
      <c r="M877" s="3">
        <v>450</v>
      </c>
      <c r="N877" s="4">
        <f>VLOOKUP(capturaFlota2019[[#This Row],[Especie]],'DATOS TABLA FLOTA'!$A$1:$B$80,2,FALSE)</f>
        <v>3190</v>
      </c>
      <c r="O877" s="4">
        <f>VLOOKUP(capturaFlota2019[[#This Row],[Especie]],'DATOS TABLA FLOTA'!$A$1:$C$80,3,FALSE)</f>
        <v>51040</v>
      </c>
      <c r="Q877"/>
    </row>
    <row r="878" spans="1:17" x14ac:dyDescent="0.35">
      <c r="A878" s="5">
        <v>43617</v>
      </c>
      <c r="B878" s="2" t="s">
        <v>3041</v>
      </c>
      <c r="C878" s="2" t="s">
        <v>3068</v>
      </c>
      <c r="D878" s="2" t="s">
        <v>3043</v>
      </c>
      <c r="E8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8" t="str">
        <f>_xlfn.XLOOKUP(capturaFlota2019[[#This Row],[Puerto]],'DATOS TABLA FLOTA'!$H$1:$H$21,'DATOS TABLA FLOTA'!$I$1:$I$21)</f>
        <v>General Pueyrredon</v>
      </c>
      <c r="G878" s="3">
        <f>_xlfn.XLOOKUP(capturaFlota2019[[#This Row],[Departamento]],'DATOS TABLA FLOTA'!$O$2:$O$21,'DATOS TABLA FLOTA'!$P$2:$P$21)</f>
        <v>6357</v>
      </c>
      <c r="H878" s="1">
        <v>-3804915</v>
      </c>
      <c r="I878" s="1">
        <f>_xlfn.XLOOKUP(capturaFlota2019[[#This Row],[Latitud]],'DATOS TABLA FLOTA'!$Q$2:$Q$21,'DATOS TABLA FLOTA'!$R$2:$R$21)</f>
        <v>-57536848</v>
      </c>
      <c r="J878" s="2" t="s">
        <v>3089</v>
      </c>
      <c r="K878" t="str">
        <f>VLOOKUP(capturaFlota2019[[#This Row],[Especie]],'DATOS TABLA FLOTA'!$K$1:$M$113,2,FALSE)</f>
        <v>Peces</v>
      </c>
      <c r="L878" t="str">
        <f>_xlfn.XLOOKUP(capturaFlota2019[[#This Row],[Especie]],'DATOS TABLA FLOTA'!$K$1:$K$113,'DATOS TABLA FLOTA'!$M$1:$M$113)</f>
        <v>otras especies</v>
      </c>
      <c r="M878" s="3">
        <v>450</v>
      </c>
      <c r="N878" s="4">
        <f>VLOOKUP(capturaFlota2019[[#This Row],[Especie]],'DATOS TABLA FLOTA'!$A$1:$B$80,2,FALSE)</f>
        <v>2200</v>
      </c>
      <c r="O878" s="4">
        <f>VLOOKUP(capturaFlota2019[[#This Row],[Especie]],'DATOS TABLA FLOTA'!$A$1:$C$80,3,FALSE)</f>
        <v>35200</v>
      </c>
      <c r="Q878"/>
    </row>
    <row r="879" spans="1:17" x14ac:dyDescent="0.35">
      <c r="A879" s="5">
        <v>43678</v>
      </c>
      <c r="B879" s="2" t="s">
        <v>3059</v>
      </c>
      <c r="C879" s="2" t="s">
        <v>3068</v>
      </c>
      <c r="D879" s="2" t="s">
        <v>3043</v>
      </c>
      <c r="E8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79" t="str">
        <f>_xlfn.XLOOKUP(capturaFlota2019[[#This Row],[Puerto]],'DATOS TABLA FLOTA'!$H$1:$H$21,'DATOS TABLA FLOTA'!$I$1:$I$21)</f>
        <v>General Pueyrredon</v>
      </c>
      <c r="G879" s="3">
        <f>_xlfn.XLOOKUP(capturaFlota2019[[#This Row],[Departamento]],'DATOS TABLA FLOTA'!$O$2:$O$21,'DATOS TABLA FLOTA'!$P$2:$P$21)</f>
        <v>6357</v>
      </c>
      <c r="H879" s="1">
        <v>-3804915</v>
      </c>
      <c r="I879" s="1">
        <f>_xlfn.XLOOKUP(capturaFlota2019[[#This Row],[Latitud]],'DATOS TABLA FLOTA'!$Q$2:$Q$21,'DATOS TABLA FLOTA'!$R$2:$R$21)</f>
        <v>-57536848</v>
      </c>
      <c r="J879" s="2" t="s">
        <v>3066</v>
      </c>
      <c r="K879" t="str">
        <f>VLOOKUP(capturaFlota2019[[#This Row],[Especie]],'DATOS TABLA FLOTA'!$K$1:$M$113,2,FALSE)</f>
        <v>Peces</v>
      </c>
      <c r="L879" t="str">
        <f>_xlfn.XLOOKUP(capturaFlota2019[[#This Row],[Especie]],'DATOS TABLA FLOTA'!$K$1:$K$113,'DATOS TABLA FLOTA'!$M$1:$M$113)</f>
        <v>otras especies</v>
      </c>
      <c r="M879" s="3">
        <v>450</v>
      </c>
      <c r="N879" s="4">
        <f>VLOOKUP(capturaFlota2019[[#This Row],[Especie]],'DATOS TABLA FLOTA'!$A$1:$B$80,2,FALSE)</f>
        <v>2200</v>
      </c>
      <c r="O879" s="4">
        <f>VLOOKUP(capturaFlota2019[[#This Row],[Especie]],'DATOS TABLA FLOTA'!$A$1:$C$80,3,FALSE)</f>
        <v>35200</v>
      </c>
      <c r="Q879"/>
    </row>
    <row r="880" spans="1:17" x14ac:dyDescent="0.35">
      <c r="A880" s="5">
        <v>43678</v>
      </c>
      <c r="B880" s="2" t="s">
        <v>3053</v>
      </c>
      <c r="C880" s="2" t="s">
        <v>3111</v>
      </c>
      <c r="D880" s="2" t="s">
        <v>3043</v>
      </c>
      <c r="E8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0" t="str">
        <f>_xlfn.XLOOKUP(capturaFlota2019[[#This Row],[Puerto]],'DATOS TABLA FLOTA'!$H$1:$H$21,'DATOS TABLA FLOTA'!$I$1:$I$21)</f>
        <v>sin especificar</v>
      </c>
      <c r="G880" s="3">
        <f>_xlfn.XLOOKUP(capturaFlota2019[[#This Row],[Departamento]],'DATOS TABLA FLOTA'!$O$2:$O$21,'DATOS TABLA FLOTA'!$P$2:$P$21)</f>
        <v>6999</v>
      </c>
      <c r="I880" s="1">
        <f>_xlfn.XLOOKUP(capturaFlota2019[[#This Row],[Latitud]],'DATOS TABLA FLOTA'!$Q$2:$Q$21,'DATOS TABLA FLOTA'!$R$2:$R$21)</f>
        <v>0</v>
      </c>
      <c r="J880" s="2" t="s">
        <v>3084</v>
      </c>
      <c r="K880" t="str">
        <f>VLOOKUP(capturaFlota2019[[#This Row],[Especie]],'DATOS TABLA FLOTA'!$K$1:$M$113,2,FALSE)</f>
        <v>Peces</v>
      </c>
      <c r="L880" t="str">
        <f>_xlfn.XLOOKUP(capturaFlota2019[[#This Row],[Especie]],'DATOS TABLA FLOTA'!$K$1:$K$113,'DATOS TABLA FLOTA'!$M$1:$M$113)</f>
        <v>otras especies</v>
      </c>
      <c r="M880" s="3">
        <v>450</v>
      </c>
      <c r="N880" s="4">
        <f>VLOOKUP(capturaFlota2019[[#This Row],[Especie]],'DATOS TABLA FLOTA'!$A$1:$B$80,2,FALSE)</f>
        <v>1890</v>
      </c>
      <c r="O880" s="4">
        <f>VLOOKUP(capturaFlota2019[[#This Row],[Especie]],'DATOS TABLA FLOTA'!$A$1:$C$80,3,FALSE)</f>
        <v>30240</v>
      </c>
      <c r="Q880"/>
    </row>
    <row r="881" spans="1:17" x14ac:dyDescent="0.35">
      <c r="A881" s="5">
        <v>43709</v>
      </c>
      <c r="B881" s="2" t="s">
        <v>3041</v>
      </c>
      <c r="C881" s="2" t="s">
        <v>3068</v>
      </c>
      <c r="D881" s="2" t="s">
        <v>3043</v>
      </c>
      <c r="E8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1" t="str">
        <f>_xlfn.XLOOKUP(capturaFlota2019[[#This Row],[Puerto]],'DATOS TABLA FLOTA'!$H$1:$H$21,'DATOS TABLA FLOTA'!$I$1:$I$21)</f>
        <v>General Pueyrredon</v>
      </c>
      <c r="G881" s="3">
        <f>_xlfn.XLOOKUP(capturaFlota2019[[#This Row],[Departamento]],'DATOS TABLA FLOTA'!$O$2:$O$21,'DATOS TABLA FLOTA'!$P$2:$P$21)</f>
        <v>6357</v>
      </c>
      <c r="H881" s="1">
        <v>-3804915</v>
      </c>
      <c r="I881" s="1">
        <f>_xlfn.XLOOKUP(capturaFlota2019[[#This Row],[Latitud]],'DATOS TABLA FLOTA'!$Q$2:$Q$21,'DATOS TABLA FLOTA'!$R$2:$R$21)</f>
        <v>-57536848</v>
      </c>
      <c r="J881" s="2" t="s">
        <v>3161</v>
      </c>
      <c r="K881" t="str">
        <f>VLOOKUP(capturaFlota2019[[#This Row],[Especie]],'DATOS TABLA FLOTA'!$K$1:$M$113,2,FALSE)</f>
        <v>Peces</v>
      </c>
      <c r="L881" t="str">
        <f>_xlfn.XLOOKUP(capturaFlota2019[[#This Row],[Especie]],'DATOS TABLA FLOTA'!$K$1:$K$113,'DATOS TABLA FLOTA'!$M$1:$M$113)</f>
        <v>Variado costero</v>
      </c>
      <c r="M881" s="3">
        <v>450</v>
      </c>
      <c r="N881" s="4">
        <f>VLOOKUP(capturaFlota2019[[#This Row],[Especie]],'DATOS TABLA FLOTA'!$A$1:$B$80,2,FALSE)</f>
        <v>2000</v>
      </c>
      <c r="O881" s="4">
        <f>VLOOKUP(capturaFlota2019[[#This Row],[Especie]],'DATOS TABLA FLOTA'!$A$1:$C$80,3,FALSE)</f>
        <v>32000</v>
      </c>
      <c r="Q881"/>
    </row>
    <row r="882" spans="1:17" x14ac:dyDescent="0.35">
      <c r="A882" s="5">
        <v>43739</v>
      </c>
      <c r="B882" s="2" t="s">
        <v>3041</v>
      </c>
      <c r="C882" s="2" t="s">
        <v>3048</v>
      </c>
      <c r="D882" s="2" t="s">
        <v>3049</v>
      </c>
      <c r="E8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882" t="str">
        <f>_xlfn.XLOOKUP(capturaFlota2019[[#This Row],[Puerto]],'DATOS TABLA FLOTA'!$H$1:$H$21,'DATOS TABLA FLOTA'!$I$1:$I$21)</f>
        <v>Deseado</v>
      </c>
      <c r="G882" s="3">
        <f>_xlfn.XLOOKUP(capturaFlota2019[[#This Row],[Departamento]],'DATOS TABLA FLOTA'!$O$2:$O$21,'DATOS TABLA FLOTA'!$P$2:$P$21)</f>
        <v>78014</v>
      </c>
      <c r="H882" s="1">
        <v>-46436049</v>
      </c>
      <c r="I882" s="1">
        <f>_xlfn.XLOOKUP(capturaFlota2019[[#This Row],[Latitud]],'DATOS TABLA FLOTA'!$Q$2:$Q$21,'DATOS TABLA FLOTA'!$R$2:$R$21)</f>
        <v>-67514904</v>
      </c>
      <c r="J882" s="2" t="s">
        <v>3055</v>
      </c>
      <c r="K882" t="str">
        <f>VLOOKUP(capturaFlota2019[[#This Row],[Especie]],'DATOS TABLA FLOTA'!$K$1:$M$113,2,FALSE)</f>
        <v>Peces</v>
      </c>
      <c r="L882" t="str">
        <f>_xlfn.XLOOKUP(capturaFlota2019[[#This Row],[Especie]],'DATOS TABLA FLOTA'!$K$1:$K$113,'DATOS TABLA FLOTA'!$M$1:$M$113)</f>
        <v>Merluza hubbsi S41</v>
      </c>
      <c r="M882" s="3">
        <v>450</v>
      </c>
      <c r="N882" s="4">
        <f>VLOOKUP(capturaFlota2019[[#This Row],[Especie]],'DATOS TABLA FLOTA'!$A$1:$B$80,2,FALSE)</f>
        <v>2300</v>
      </c>
      <c r="O882" s="4">
        <f>VLOOKUP(capturaFlota2019[[#This Row],[Especie]],'DATOS TABLA FLOTA'!$A$1:$C$80,3,FALSE)</f>
        <v>36800</v>
      </c>
      <c r="Q882"/>
    </row>
    <row r="883" spans="1:17" x14ac:dyDescent="0.35">
      <c r="A883" s="5">
        <v>43739</v>
      </c>
      <c r="B883" s="2" t="s">
        <v>3059</v>
      </c>
      <c r="C883" s="2" t="s">
        <v>3068</v>
      </c>
      <c r="D883" s="2" t="s">
        <v>3043</v>
      </c>
      <c r="E8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3" t="str">
        <f>_xlfn.XLOOKUP(capturaFlota2019[[#This Row],[Puerto]],'DATOS TABLA FLOTA'!$H$1:$H$21,'DATOS TABLA FLOTA'!$I$1:$I$21)</f>
        <v>General Pueyrredon</v>
      </c>
      <c r="G883" s="3">
        <f>_xlfn.XLOOKUP(capturaFlota2019[[#This Row],[Departamento]],'DATOS TABLA FLOTA'!$O$2:$O$21,'DATOS TABLA FLOTA'!$P$2:$P$21)</f>
        <v>6357</v>
      </c>
      <c r="H883" s="1">
        <v>-3804915</v>
      </c>
      <c r="I883" s="1">
        <f>_xlfn.XLOOKUP(capturaFlota2019[[#This Row],[Latitud]],'DATOS TABLA FLOTA'!$Q$2:$Q$21,'DATOS TABLA FLOTA'!$R$2:$R$21)</f>
        <v>-57536848</v>
      </c>
      <c r="J883" s="2" t="s">
        <v>3055</v>
      </c>
      <c r="K883" t="str">
        <f>VLOOKUP(capturaFlota2019[[#This Row],[Especie]],'DATOS TABLA FLOTA'!$K$1:$M$113,2,FALSE)</f>
        <v>Peces</v>
      </c>
      <c r="L883" t="str">
        <f>_xlfn.XLOOKUP(capturaFlota2019[[#This Row],[Especie]],'DATOS TABLA FLOTA'!$K$1:$K$113,'DATOS TABLA FLOTA'!$M$1:$M$113)</f>
        <v>Merluza hubbsi S41</v>
      </c>
      <c r="M883" s="3">
        <v>450</v>
      </c>
      <c r="N883" s="4">
        <f>VLOOKUP(capturaFlota2019[[#This Row],[Especie]],'DATOS TABLA FLOTA'!$A$1:$B$80,2,FALSE)</f>
        <v>2300</v>
      </c>
      <c r="O883" s="4">
        <f>VLOOKUP(capturaFlota2019[[#This Row],[Especie]],'DATOS TABLA FLOTA'!$A$1:$C$80,3,FALSE)</f>
        <v>36800</v>
      </c>
      <c r="Q883"/>
    </row>
    <row r="884" spans="1:17" x14ac:dyDescent="0.35">
      <c r="A884" s="5">
        <v>43647</v>
      </c>
      <c r="B884" s="2" t="s">
        <v>3041</v>
      </c>
      <c r="C884" s="2" t="s">
        <v>3068</v>
      </c>
      <c r="D884" s="2" t="s">
        <v>3043</v>
      </c>
      <c r="E8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4" t="str">
        <f>_xlfn.XLOOKUP(capturaFlota2019[[#This Row],[Puerto]],'DATOS TABLA FLOTA'!$H$1:$H$21,'DATOS TABLA FLOTA'!$I$1:$I$21)</f>
        <v>General Pueyrredon</v>
      </c>
      <c r="G884" s="3">
        <f>_xlfn.XLOOKUP(capturaFlota2019[[#This Row],[Departamento]],'DATOS TABLA FLOTA'!$O$2:$O$21,'DATOS TABLA FLOTA'!$P$2:$P$21)</f>
        <v>6357</v>
      </c>
      <c r="H884" s="1">
        <v>-3804915</v>
      </c>
      <c r="I884" s="1">
        <f>_xlfn.XLOOKUP(capturaFlota2019[[#This Row],[Latitud]],'DATOS TABLA FLOTA'!$Q$2:$Q$21,'DATOS TABLA FLOTA'!$R$2:$R$21)</f>
        <v>-57536848</v>
      </c>
      <c r="J884" s="2" t="s">
        <v>3105</v>
      </c>
      <c r="K884" t="str">
        <f>VLOOKUP(capturaFlota2019[[#This Row],[Especie]],'DATOS TABLA FLOTA'!$K$1:$M$113,2,FALSE)</f>
        <v>Peces</v>
      </c>
      <c r="L884" t="str">
        <f>_xlfn.XLOOKUP(capturaFlota2019[[#This Row],[Especie]],'DATOS TABLA FLOTA'!$K$1:$K$113,'DATOS TABLA FLOTA'!$M$1:$M$113)</f>
        <v>Variado costero</v>
      </c>
      <c r="M884" s="3">
        <v>456</v>
      </c>
      <c r="N884" s="4">
        <f>VLOOKUP(capturaFlota2019[[#This Row],[Especie]],'DATOS TABLA FLOTA'!$A$1:$B$80,2,FALSE)</f>
        <v>1890</v>
      </c>
      <c r="O884" s="4">
        <f>VLOOKUP(capturaFlota2019[[#This Row],[Especie]],'DATOS TABLA FLOTA'!$A$1:$C$80,3,FALSE)</f>
        <v>30240</v>
      </c>
      <c r="Q884"/>
    </row>
    <row r="885" spans="1:17" x14ac:dyDescent="0.35">
      <c r="A885" s="5">
        <v>43647</v>
      </c>
      <c r="B885" s="2" t="s">
        <v>3053</v>
      </c>
      <c r="C885" s="2" t="s">
        <v>3150</v>
      </c>
      <c r="D885" s="2" t="s">
        <v>3043</v>
      </c>
      <c r="E8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5" t="str">
        <f>_xlfn.XLOOKUP(capturaFlota2019[[#This Row],[Puerto]],'DATOS TABLA FLOTA'!$H$1:$H$21,'DATOS TABLA FLOTA'!$I$1:$I$21)</f>
        <v>General Lavalle</v>
      </c>
      <c r="G885" s="3">
        <f>_xlfn.XLOOKUP(capturaFlota2019[[#This Row],[Departamento]],'DATOS TABLA FLOTA'!$O$2:$O$21,'DATOS TABLA FLOTA'!$P$2:$P$21)</f>
        <v>6336</v>
      </c>
      <c r="H885" s="1">
        <v>-36398453</v>
      </c>
      <c r="I885" s="1">
        <f>_xlfn.XLOOKUP(capturaFlota2019[[#This Row],[Latitud]],'DATOS TABLA FLOTA'!$Q$2:$Q$21,'DATOS TABLA FLOTA'!$R$2:$R$21)</f>
        <v>-56946467</v>
      </c>
      <c r="J885" s="2" t="s">
        <v>3057</v>
      </c>
      <c r="K885" t="str">
        <f>VLOOKUP(capturaFlota2019[[#This Row],[Especie]],'DATOS TABLA FLOTA'!$K$1:$M$113,2,FALSE)</f>
        <v>Peces</v>
      </c>
      <c r="L885" t="str">
        <f>_xlfn.XLOOKUP(capturaFlota2019[[#This Row],[Especie]],'DATOS TABLA FLOTA'!$K$1:$K$113,'DATOS TABLA FLOTA'!$M$1:$M$113)</f>
        <v>Rayas (sin V. Cost)</v>
      </c>
      <c r="M885" s="3">
        <v>457</v>
      </c>
      <c r="N885" s="4">
        <f>VLOOKUP(capturaFlota2019[[#This Row],[Especie]],'DATOS TABLA FLOTA'!$A$1:$B$80,2,FALSE)</f>
        <v>3900</v>
      </c>
      <c r="O885" s="4">
        <f>VLOOKUP(capturaFlota2019[[#This Row],[Especie]],'DATOS TABLA FLOTA'!$A$1:$C$80,3,FALSE)</f>
        <v>62400</v>
      </c>
      <c r="Q885"/>
    </row>
    <row r="886" spans="1:17" x14ac:dyDescent="0.35">
      <c r="A886" s="5">
        <v>43497</v>
      </c>
      <c r="B886" s="2" t="s">
        <v>3053</v>
      </c>
      <c r="C886" s="2" t="s">
        <v>3068</v>
      </c>
      <c r="D886" s="2" t="s">
        <v>3043</v>
      </c>
      <c r="E8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6" t="str">
        <f>_xlfn.XLOOKUP(capturaFlota2019[[#This Row],[Puerto]],'DATOS TABLA FLOTA'!$H$1:$H$21,'DATOS TABLA FLOTA'!$I$1:$I$21)</f>
        <v>General Pueyrredon</v>
      </c>
      <c r="G886" s="3">
        <f>_xlfn.XLOOKUP(capturaFlota2019[[#This Row],[Departamento]],'DATOS TABLA FLOTA'!$O$2:$O$21,'DATOS TABLA FLOTA'!$P$2:$P$21)</f>
        <v>6357</v>
      </c>
      <c r="H886" s="1">
        <v>-3804915</v>
      </c>
      <c r="I886" s="1">
        <f>_xlfn.XLOOKUP(capturaFlota2019[[#This Row],[Latitud]],'DATOS TABLA FLOTA'!$Q$2:$Q$21,'DATOS TABLA FLOTA'!$R$2:$R$21)</f>
        <v>-57536848</v>
      </c>
      <c r="J886" s="2" t="s">
        <v>3082</v>
      </c>
      <c r="K886" t="str">
        <f>VLOOKUP(capturaFlota2019[[#This Row],[Especie]],'DATOS TABLA FLOTA'!$K$1:$M$113,2,FALSE)</f>
        <v>Peces</v>
      </c>
      <c r="L886" t="str">
        <f>_xlfn.XLOOKUP(capturaFlota2019[[#This Row],[Especie]],'DATOS TABLA FLOTA'!$K$1:$K$113,'DATOS TABLA FLOTA'!$M$1:$M$113)</f>
        <v>otras especies</v>
      </c>
      <c r="M886" s="3">
        <v>459</v>
      </c>
      <c r="N886" s="4">
        <f>VLOOKUP(capturaFlota2019[[#This Row],[Especie]],'DATOS TABLA FLOTA'!$A$1:$B$80,2,FALSE)</f>
        <v>2100</v>
      </c>
      <c r="O886" s="4">
        <f>VLOOKUP(capturaFlota2019[[#This Row],[Especie]],'DATOS TABLA FLOTA'!$A$1:$C$80,3,FALSE)</f>
        <v>33600</v>
      </c>
      <c r="Q886"/>
    </row>
    <row r="887" spans="1:17" x14ac:dyDescent="0.35">
      <c r="A887" s="5">
        <v>43647</v>
      </c>
      <c r="B887" s="2" t="s">
        <v>3053</v>
      </c>
      <c r="C887" s="2" t="s">
        <v>3150</v>
      </c>
      <c r="D887" s="2" t="s">
        <v>3043</v>
      </c>
      <c r="E8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7" t="str">
        <f>_xlfn.XLOOKUP(capturaFlota2019[[#This Row],[Puerto]],'DATOS TABLA FLOTA'!$H$1:$H$21,'DATOS TABLA FLOTA'!$I$1:$I$21)</f>
        <v>General Lavalle</v>
      </c>
      <c r="G887" s="3">
        <f>_xlfn.XLOOKUP(capturaFlota2019[[#This Row],[Departamento]],'DATOS TABLA FLOTA'!$O$2:$O$21,'DATOS TABLA FLOTA'!$P$2:$P$21)</f>
        <v>6336</v>
      </c>
      <c r="H887" s="1">
        <v>-36398453</v>
      </c>
      <c r="I887" s="1">
        <f>_xlfn.XLOOKUP(capturaFlota2019[[#This Row],[Latitud]],'DATOS TABLA FLOTA'!$Q$2:$Q$21,'DATOS TABLA FLOTA'!$R$2:$R$21)</f>
        <v>-56946467</v>
      </c>
      <c r="J887" s="2" t="s">
        <v>3159</v>
      </c>
      <c r="K887" t="str">
        <f>VLOOKUP(capturaFlota2019[[#This Row],[Especie]],'DATOS TABLA FLOTA'!$K$1:$M$113,2,FALSE)</f>
        <v>Peces</v>
      </c>
      <c r="L887" t="str">
        <f>_xlfn.XLOOKUP(capturaFlota2019[[#This Row],[Especie]],'DATOS TABLA FLOTA'!$K$1:$K$113,'DATOS TABLA FLOTA'!$M$1:$M$113)</f>
        <v>Variado costero</v>
      </c>
      <c r="M887" s="3">
        <v>465</v>
      </c>
      <c r="N887" s="4">
        <f>VLOOKUP(capturaFlota2019[[#This Row],[Especie]],'DATOS TABLA FLOTA'!$A$1:$B$80,2,FALSE)</f>
        <v>1999</v>
      </c>
      <c r="O887" s="4">
        <f>VLOOKUP(capturaFlota2019[[#This Row],[Especie]],'DATOS TABLA FLOTA'!$A$1:$C$80,3,FALSE)</f>
        <v>31984</v>
      </c>
      <c r="Q887"/>
    </row>
    <row r="888" spans="1:17" x14ac:dyDescent="0.35">
      <c r="A888" s="5">
        <v>43466</v>
      </c>
      <c r="B888" s="2" t="s">
        <v>3059</v>
      </c>
      <c r="C888" s="2" t="s">
        <v>3068</v>
      </c>
      <c r="D888" s="2" t="s">
        <v>3043</v>
      </c>
      <c r="E8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8" t="str">
        <f>_xlfn.XLOOKUP(capturaFlota2019[[#This Row],[Puerto]],'DATOS TABLA FLOTA'!$H$1:$H$21,'DATOS TABLA FLOTA'!$I$1:$I$21)</f>
        <v>General Pueyrredon</v>
      </c>
      <c r="G888" s="3">
        <f>_xlfn.XLOOKUP(capturaFlota2019[[#This Row],[Departamento]],'DATOS TABLA FLOTA'!$O$2:$O$21,'DATOS TABLA FLOTA'!$P$2:$P$21)</f>
        <v>6357</v>
      </c>
      <c r="H888" s="1">
        <v>-3804915</v>
      </c>
      <c r="I888" s="1">
        <f>_xlfn.XLOOKUP(capturaFlota2019[[#This Row],[Latitud]],'DATOS TABLA FLOTA'!$Q$2:$Q$21,'DATOS TABLA FLOTA'!$R$2:$R$21)</f>
        <v>-57536848</v>
      </c>
      <c r="J888" s="2" t="s">
        <v>3102</v>
      </c>
      <c r="K888" t="str">
        <f>VLOOKUP(capturaFlota2019[[#This Row],[Especie]],'DATOS TABLA FLOTA'!$K$1:$M$113,2,FALSE)</f>
        <v>Peces</v>
      </c>
      <c r="L888" t="str">
        <f>_xlfn.XLOOKUP(capturaFlota2019[[#This Row],[Especie]],'DATOS TABLA FLOTA'!$K$1:$K$113,'DATOS TABLA FLOTA'!$M$1:$M$113)</f>
        <v>Variado costero</v>
      </c>
      <c r="M888" s="3">
        <v>468</v>
      </c>
      <c r="N888" s="4">
        <f>VLOOKUP(capturaFlota2019[[#This Row],[Especie]],'DATOS TABLA FLOTA'!$A$1:$B$80,2,FALSE)</f>
        <v>1500</v>
      </c>
      <c r="O888" s="4">
        <f>VLOOKUP(capturaFlota2019[[#This Row],[Especie]],'DATOS TABLA FLOTA'!$A$1:$C$80,3,FALSE)</f>
        <v>24000</v>
      </c>
      <c r="Q888"/>
    </row>
    <row r="889" spans="1:17" x14ac:dyDescent="0.35">
      <c r="A889" s="5">
        <v>43617</v>
      </c>
      <c r="B889" s="2" t="s">
        <v>3053</v>
      </c>
      <c r="C889" s="2" t="s">
        <v>3068</v>
      </c>
      <c r="D889" s="2" t="s">
        <v>3043</v>
      </c>
      <c r="E8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89" t="str">
        <f>_xlfn.XLOOKUP(capturaFlota2019[[#This Row],[Puerto]],'DATOS TABLA FLOTA'!$H$1:$H$21,'DATOS TABLA FLOTA'!$I$1:$I$21)</f>
        <v>General Pueyrredon</v>
      </c>
      <c r="G889" s="3">
        <f>_xlfn.XLOOKUP(capturaFlota2019[[#This Row],[Departamento]],'DATOS TABLA FLOTA'!$O$2:$O$21,'DATOS TABLA FLOTA'!$P$2:$P$21)</f>
        <v>6357</v>
      </c>
      <c r="H889" s="1">
        <v>-3804915</v>
      </c>
      <c r="I889" s="1">
        <f>_xlfn.XLOOKUP(capturaFlota2019[[#This Row],[Latitud]],'DATOS TABLA FLOTA'!$Q$2:$Q$21,'DATOS TABLA FLOTA'!$R$2:$R$21)</f>
        <v>-57536848</v>
      </c>
      <c r="J889" s="2" t="s">
        <v>3074</v>
      </c>
      <c r="K889" t="str">
        <f>VLOOKUP(capturaFlota2019[[#This Row],[Especie]],'DATOS TABLA FLOTA'!$K$1:$M$113,2,FALSE)</f>
        <v>Peces</v>
      </c>
      <c r="L889" t="str">
        <f>_xlfn.XLOOKUP(capturaFlota2019[[#This Row],[Especie]],'DATOS TABLA FLOTA'!$K$1:$K$113,'DATOS TABLA FLOTA'!$M$1:$M$113)</f>
        <v>Variado costero</v>
      </c>
      <c r="M889" s="3">
        <v>470</v>
      </c>
      <c r="N889" s="4">
        <f>VLOOKUP(capturaFlota2019[[#This Row],[Especie]],'DATOS TABLA FLOTA'!$A$1:$B$80,2,FALSE)</f>
        <v>1800</v>
      </c>
      <c r="O889" s="4">
        <f>VLOOKUP(capturaFlota2019[[#This Row],[Especie]],'DATOS TABLA FLOTA'!$A$1:$C$80,3,FALSE)</f>
        <v>28800</v>
      </c>
      <c r="Q889"/>
    </row>
    <row r="890" spans="1:17" x14ac:dyDescent="0.35">
      <c r="A890" s="5">
        <v>43466</v>
      </c>
      <c r="B890" s="2" t="s">
        <v>3041</v>
      </c>
      <c r="C890" s="2" t="s">
        <v>3120</v>
      </c>
      <c r="D890" s="2" t="s">
        <v>3062</v>
      </c>
      <c r="E8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90" t="str">
        <f>_xlfn.XLOOKUP(capturaFlota2019[[#This Row],[Puerto]],'DATOS TABLA FLOTA'!$H$1:$H$21,'DATOS TABLA FLOTA'!$I$1:$I$21)</f>
        <v>Rawson</v>
      </c>
      <c r="G890" s="3">
        <f>_xlfn.XLOOKUP(capturaFlota2019[[#This Row],[Departamento]],'DATOS TABLA FLOTA'!$O$2:$O$21,'DATOS TABLA FLOTA'!$P$2:$P$21)</f>
        <v>26077</v>
      </c>
      <c r="H890" s="1">
        <v>-43336741</v>
      </c>
      <c r="I890" s="1">
        <f>_xlfn.XLOOKUP(capturaFlota2019[[#This Row],[Latitud]],'DATOS TABLA FLOTA'!$Q$2:$Q$21,'DATOS TABLA FLOTA'!$R$2:$R$21)</f>
        <v>-65061964</v>
      </c>
      <c r="J890" s="2" t="s">
        <v>3098</v>
      </c>
      <c r="K890" t="str">
        <f>VLOOKUP(capturaFlota2019[[#This Row],[Especie]],'DATOS TABLA FLOTA'!$K$1:$M$113,2,FALSE)</f>
        <v>Peces</v>
      </c>
      <c r="L890" t="str">
        <f>_xlfn.XLOOKUP(capturaFlota2019[[#This Row],[Especie]],'DATOS TABLA FLOTA'!$K$1:$K$113,'DATOS TABLA FLOTA'!$M$1:$M$113)</f>
        <v>otras especies</v>
      </c>
      <c r="M890" s="3">
        <v>475</v>
      </c>
      <c r="N890" s="4">
        <f>VLOOKUP(capturaFlota2019[[#This Row],[Especie]],'DATOS TABLA FLOTA'!$A$1:$B$80,2,FALSE)</f>
        <v>4500</v>
      </c>
      <c r="O890" s="4">
        <f>VLOOKUP(capturaFlota2019[[#This Row],[Especie]],'DATOS TABLA FLOTA'!$A$1:$C$80,3,FALSE)</f>
        <v>72000</v>
      </c>
      <c r="Q890"/>
    </row>
    <row r="891" spans="1:17" x14ac:dyDescent="0.35">
      <c r="A891" s="5">
        <v>43525</v>
      </c>
      <c r="B891" s="2" t="s">
        <v>3041</v>
      </c>
      <c r="C891" s="2" t="s">
        <v>3068</v>
      </c>
      <c r="D891" s="2" t="s">
        <v>3043</v>
      </c>
      <c r="E8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1" t="str">
        <f>_xlfn.XLOOKUP(capturaFlota2019[[#This Row],[Puerto]],'DATOS TABLA FLOTA'!$H$1:$H$21,'DATOS TABLA FLOTA'!$I$1:$I$21)</f>
        <v>General Pueyrredon</v>
      </c>
      <c r="G891" s="3">
        <f>_xlfn.XLOOKUP(capturaFlota2019[[#This Row],[Departamento]],'DATOS TABLA FLOTA'!$O$2:$O$21,'DATOS TABLA FLOTA'!$P$2:$P$21)</f>
        <v>6357</v>
      </c>
      <c r="H891" s="1">
        <v>-3804915</v>
      </c>
      <c r="I891" s="1">
        <f>_xlfn.XLOOKUP(capturaFlota2019[[#This Row],[Latitud]],'DATOS TABLA FLOTA'!$Q$2:$Q$21,'DATOS TABLA FLOTA'!$R$2:$R$21)</f>
        <v>-57536848</v>
      </c>
      <c r="J891" s="2" t="s">
        <v>3055</v>
      </c>
      <c r="K891" t="str">
        <f>VLOOKUP(capturaFlota2019[[#This Row],[Especie]],'DATOS TABLA FLOTA'!$K$1:$M$113,2,FALSE)</f>
        <v>Peces</v>
      </c>
      <c r="L891" t="str">
        <f>_xlfn.XLOOKUP(capturaFlota2019[[#This Row],[Especie]],'DATOS TABLA FLOTA'!$K$1:$K$113,'DATOS TABLA FLOTA'!$M$1:$M$113)</f>
        <v>Merluza hubbsi S41</v>
      </c>
      <c r="M891" s="3">
        <v>476</v>
      </c>
      <c r="N891" s="4">
        <f>VLOOKUP(capturaFlota2019[[#This Row],[Especie]],'DATOS TABLA FLOTA'!$A$1:$B$80,2,FALSE)</f>
        <v>2300</v>
      </c>
      <c r="O891" s="4">
        <f>VLOOKUP(capturaFlota2019[[#This Row],[Especie]],'DATOS TABLA FLOTA'!$A$1:$C$80,3,FALSE)</f>
        <v>36800</v>
      </c>
      <c r="Q891"/>
    </row>
    <row r="892" spans="1:17" x14ac:dyDescent="0.35">
      <c r="A892" s="5">
        <v>43647</v>
      </c>
      <c r="B892" s="2" t="s">
        <v>3053</v>
      </c>
      <c r="C892" s="2" t="s">
        <v>3117</v>
      </c>
      <c r="D892" s="2" t="s">
        <v>3062</v>
      </c>
      <c r="E8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892" t="str">
        <f>_xlfn.XLOOKUP(capturaFlota2019[[#This Row],[Puerto]],'DATOS TABLA FLOTA'!$H$1:$H$21,'DATOS TABLA FLOTA'!$I$1:$I$21)</f>
        <v>Biedma</v>
      </c>
      <c r="G892" s="3">
        <f>_xlfn.XLOOKUP(capturaFlota2019[[#This Row],[Departamento]],'DATOS TABLA FLOTA'!$O$2:$O$21,'DATOS TABLA FLOTA'!$P$2:$P$21)</f>
        <v>26007</v>
      </c>
      <c r="H892" s="1">
        <v>-42723398</v>
      </c>
      <c r="I892" s="1">
        <f>_xlfn.XLOOKUP(capturaFlota2019[[#This Row],[Latitud]],'DATOS TABLA FLOTA'!$Q$2:$Q$21,'DATOS TABLA FLOTA'!$R$2:$R$21)</f>
        <v>-6503362</v>
      </c>
      <c r="J892" s="2" t="s">
        <v>3055</v>
      </c>
      <c r="K892" t="str">
        <f>VLOOKUP(capturaFlota2019[[#This Row],[Especie]],'DATOS TABLA FLOTA'!$K$1:$M$113,2,FALSE)</f>
        <v>Peces</v>
      </c>
      <c r="L892" t="str">
        <f>_xlfn.XLOOKUP(capturaFlota2019[[#This Row],[Especie]],'DATOS TABLA FLOTA'!$K$1:$K$113,'DATOS TABLA FLOTA'!$M$1:$M$113)</f>
        <v>Merluza hubbsi S41</v>
      </c>
      <c r="M892" s="3">
        <v>476</v>
      </c>
      <c r="N892" s="4">
        <f>VLOOKUP(capturaFlota2019[[#This Row],[Especie]],'DATOS TABLA FLOTA'!$A$1:$B$80,2,FALSE)</f>
        <v>2300</v>
      </c>
      <c r="O892" s="4">
        <f>VLOOKUP(capturaFlota2019[[#This Row],[Especie]],'DATOS TABLA FLOTA'!$A$1:$C$80,3,FALSE)</f>
        <v>36800</v>
      </c>
      <c r="Q892"/>
    </row>
    <row r="893" spans="1:17" x14ac:dyDescent="0.35">
      <c r="A893" s="5">
        <v>43466</v>
      </c>
      <c r="B893" s="2" t="s">
        <v>3053</v>
      </c>
      <c r="C893" s="2" t="s">
        <v>3068</v>
      </c>
      <c r="D893" s="2" t="s">
        <v>3043</v>
      </c>
      <c r="E8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3" t="str">
        <f>_xlfn.XLOOKUP(capturaFlota2019[[#This Row],[Puerto]],'DATOS TABLA FLOTA'!$H$1:$H$21,'DATOS TABLA FLOTA'!$I$1:$I$21)</f>
        <v>General Pueyrredon</v>
      </c>
      <c r="G893" s="3">
        <f>_xlfn.XLOOKUP(capturaFlota2019[[#This Row],[Departamento]],'DATOS TABLA FLOTA'!$O$2:$O$21,'DATOS TABLA FLOTA'!$P$2:$P$21)</f>
        <v>6357</v>
      </c>
      <c r="H893" s="1">
        <v>-3804915</v>
      </c>
      <c r="I893" s="1">
        <f>_xlfn.XLOOKUP(capturaFlota2019[[#This Row],[Latitud]],'DATOS TABLA FLOTA'!$Q$2:$Q$21,'DATOS TABLA FLOTA'!$R$2:$R$21)</f>
        <v>-57536848</v>
      </c>
      <c r="J893" s="2" t="s">
        <v>3100</v>
      </c>
      <c r="K893" t="str">
        <f>VLOOKUP(capturaFlota2019[[#This Row],[Especie]],'DATOS TABLA FLOTA'!$K$1:$M$113,2,FALSE)</f>
        <v>Peces</v>
      </c>
      <c r="L893" t="str">
        <f>_xlfn.XLOOKUP(capturaFlota2019[[#This Row],[Especie]],'DATOS TABLA FLOTA'!$K$1:$K$113,'DATOS TABLA FLOTA'!$M$1:$M$113)</f>
        <v>otras especies</v>
      </c>
      <c r="M893" s="3">
        <v>478</v>
      </c>
      <c r="N893" s="4">
        <f>VLOOKUP(capturaFlota2019[[#This Row],[Especie]],'DATOS TABLA FLOTA'!$A$1:$B$80,2,FALSE)</f>
        <v>2900</v>
      </c>
      <c r="O893" s="4">
        <f>VLOOKUP(capturaFlota2019[[#This Row],[Especie]],'DATOS TABLA FLOTA'!$A$1:$C$80,3,FALSE)</f>
        <v>46400</v>
      </c>
      <c r="Q893"/>
    </row>
    <row r="894" spans="1:17" x14ac:dyDescent="0.35">
      <c r="A894" s="5">
        <v>43525</v>
      </c>
      <c r="B894" s="2" t="s">
        <v>3041</v>
      </c>
      <c r="C894" s="2" t="s">
        <v>3128</v>
      </c>
      <c r="D894" s="2" t="s">
        <v>3043</v>
      </c>
      <c r="E8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4" t="str">
        <f>_xlfn.XLOOKUP(capturaFlota2019[[#This Row],[Puerto]],'DATOS TABLA FLOTA'!$H$1:$H$21,'DATOS TABLA FLOTA'!$I$1:$I$21)</f>
        <v>La Costa</v>
      </c>
      <c r="G894" s="3">
        <f>_xlfn.XLOOKUP(capturaFlota2019[[#This Row],[Departamento]],'DATOS TABLA FLOTA'!$O$2:$O$21,'DATOS TABLA FLOTA'!$P$2:$P$21)</f>
        <v>6420</v>
      </c>
      <c r="H894" s="1">
        <v>-36342328</v>
      </c>
      <c r="I894" s="1">
        <f>_xlfn.XLOOKUP(capturaFlota2019[[#This Row],[Latitud]],'DATOS TABLA FLOTA'!$Q$2:$Q$21,'DATOS TABLA FLOTA'!$R$2:$R$21)</f>
        <v>-56746143</v>
      </c>
      <c r="J894" s="2" t="s">
        <v>3113</v>
      </c>
      <c r="K894" t="str">
        <f>VLOOKUP(capturaFlota2019[[#This Row],[Especie]],'DATOS TABLA FLOTA'!$K$1:$M$113,2,FALSE)</f>
        <v>Peces</v>
      </c>
      <c r="L894" t="str">
        <f>_xlfn.XLOOKUP(capturaFlota2019[[#This Row],[Especie]],'DATOS TABLA FLOTA'!$K$1:$K$113,'DATOS TABLA FLOTA'!$M$1:$M$113)</f>
        <v>Variado costero</v>
      </c>
      <c r="M894" s="3">
        <v>480</v>
      </c>
      <c r="N894" s="4">
        <f>VLOOKUP(capturaFlota2019[[#This Row],[Especie]],'DATOS TABLA FLOTA'!$A$1:$B$80,2,FALSE)</f>
        <v>2100</v>
      </c>
      <c r="O894" s="4">
        <f>VLOOKUP(capturaFlota2019[[#This Row],[Especie]],'DATOS TABLA FLOTA'!$A$1:$C$80,3,FALSE)</f>
        <v>33600</v>
      </c>
      <c r="Q894"/>
    </row>
    <row r="895" spans="1:17" x14ac:dyDescent="0.35">
      <c r="A895" s="5">
        <v>43586</v>
      </c>
      <c r="B895" s="2" t="s">
        <v>3059</v>
      </c>
      <c r="C895" s="2" t="s">
        <v>3123</v>
      </c>
      <c r="D895" s="2" t="s">
        <v>3124</v>
      </c>
      <c r="E8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895" t="str">
        <f>_xlfn.XLOOKUP(capturaFlota2019[[#This Row],[Puerto]],'DATOS TABLA FLOTA'!$H$1:$H$21,'DATOS TABLA FLOTA'!$I$1:$I$21)</f>
        <v>San Antonio</v>
      </c>
      <c r="G895" s="3">
        <f>_xlfn.XLOOKUP(capturaFlota2019[[#This Row],[Departamento]],'DATOS TABLA FLOTA'!$O$2:$O$21,'DATOS TABLA FLOTA'!$P$2:$P$21)</f>
        <v>62077</v>
      </c>
      <c r="H895" s="1">
        <v>-4079875</v>
      </c>
      <c r="I895" s="1">
        <f>_xlfn.XLOOKUP(capturaFlota2019[[#This Row],[Latitud]],'DATOS TABLA FLOTA'!$Q$2:$Q$21,'DATOS TABLA FLOTA'!$R$2:$R$21)</f>
        <v>-64883536</v>
      </c>
      <c r="J895" s="2" t="s">
        <v>3055</v>
      </c>
      <c r="K895" t="str">
        <f>VLOOKUP(capturaFlota2019[[#This Row],[Especie]],'DATOS TABLA FLOTA'!$K$1:$M$113,2,FALSE)</f>
        <v>Peces</v>
      </c>
      <c r="L895" t="str">
        <f>_xlfn.XLOOKUP(capturaFlota2019[[#This Row],[Especie]],'DATOS TABLA FLOTA'!$K$1:$K$113,'DATOS TABLA FLOTA'!$M$1:$M$113)</f>
        <v>Merluza hubbsi S41</v>
      </c>
      <c r="M895" s="3">
        <v>480</v>
      </c>
      <c r="N895" s="4">
        <f>VLOOKUP(capturaFlota2019[[#This Row],[Especie]],'DATOS TABLA FLOTA'!$A$1:$B$80,2,FALSE)</f>
        <v>2300</v>
      </c>
      <c r="O895" s="4">
        <f>VLOOKUP(capturaFlota2019[[#This Row],[Especie]],'DATOS TABLA FLOTA'!$A$1:$C$80,3,FALSE)</f>
        <v>36800</v>
      </c>
      <c r="Q895"/>
    </row>
    <row r="896" spans="1:17" x14ac:dyDescent="0.35">
      <c r="A896" s="5">
        <v>43647</v>
      </c>
      <c r="B896" s="2" t="s">
        <v>3041</v>
      </c>
      <c r="C896" s="2" t="s">
        <v>3068</v>
      </c>
      <c r="D896" s="2" t="s">
        <v>3043</v>
      </c>
      <c r="E8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6" t="str">
        <f>_xlfn.XLOOKUP(capturaFlota2019[[#This Row],[Puerto]],'DATOS TABLA FLOTA'!$H$1:$H$21,'DATOS TABLA FLOTA'!$I$1:$I$21)</f>
        <v>General Pueyrredon</v>
      </c>
      <c r="G896" s="3">
        <f>_xlfn.XLOOKUP(capturaFlota2019[[#This Row],[Departamento]],'DATOS TABLA FLOTA'!$O$2:$O$21,'DATOS TABLA FLOTA'!$P$2:$P$21)</f>
        <v>6357</v>
      </c>
      <c r="H896" s="1">
        <v>-3804915</v>
      </c>
      <c r="I896" s="1">
        <f>_xlfn.XLOOKUP(capturaFlota2019[[#This Row],[Latitud]],'DATOS TABLA FLOTA'!$Q$2:$Q$21,'DATOS TABLA FLOTA'!$R$2:$R$21)</f>
        <v>-57536848</v>
      </c>
      <c r="J896" s="2" t="s">
        <v>3057</v>
      </c>
      <c r="K896" t="str">
        <f>VLOOKUP(capturaFlota2019[[#This Row],[Especie]],'DATOS TABLA FLOTA'!$K$1:$M$113,2,FALSE)</f>
        <v>Peces</v>
      </c>
      <c r="L896" t="str">
        <f>_xlfn.XLOOKUP(capturaFlota2019[[#This Row],[Especie]],'DATOS TABLA FLOTA'!$K$1:$K$113,'DATOS TABLA FLOTA'!$M$1:$M$113)</f>
        <v>Rayas (sin V. Cost)</v>
      </c>
      <c r="M896" s="3">
        <v>480</v>
      </c>
      <c r="N896" s="4">
        <f>VLOOKUP(capturaFlota2019[[#This Row],[Especie]],'DATOS TABLA FLOTA'!$A$1:$B$80,2,FALSE)</f>
        <v>3900</v>
      </c>
      <c r="O896" s="4">
        <f>VLOOKUP(capturaFlota2019[[#This Row],[Especie]],'DATOS TABLA FLOTA'!$A$1:$C$80,3,FALSE)</f>
        <v>62400</v>
      </c>
      <c r="Q896"/>
    </row>
    <row r="897" spans="1:17" x14ac:dyDescent="0.35">
      <c r="A897" s="5">
        <v>43617</v>
      </c>
      <c r="B897" s="2" t="s">
        <v>3053</v>
      </c>
      <c r="C897" s="2" t="s">
        <v>3068</v>
      </c>
      <c r="D897" s="2" t="s">
        <v>3043</v>
      </c>
      <c r="E8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7" t="str">
        <f>_xlfn.XLOOKUP(capturaFlota2019[[#This Row],[Puerto]],'DATOS TABLA FLOTA'!$H$1:$H$21,'DATOS TABLA FLOTA'!$I$1:$I$21)</f>
        <v>General Pueyrredon</v>
      </c>
      <c r="G897" s="3">
        <f>_xlfn.XLOOKUP(capturaFlota2019[[#This Row],[Departamento]],'DATOS TABLA FLOTA'!$O$2:$O$21,'DATOS TABLA FLOTA'!$P$2:$P$21)</f>
        <v>6357</v>
      </c>
      <c r="H897" s="1">
        <v>-3804915</v>
      </c>
      <c r="I897" s="1">
        <f>_xlfn.XLOOKUP(capturaFlota2019[[#This Row],[Latitud]],'DATOS TABLA FLOTA'!$Q$2:$Q$21,'DATOS TABLA FLOTA'!$R$2:$R$21)</f>
        <v>-57536848</v>
      </c>
      <c r="J897" s="2" t="s">
        <v>3055</v>
      </c>
      <c r="K897" t="str">
        <f>VLOOKUP(capturaFlota2019[[#This Row],[Especie]],'DATOS TABLA FLOTA'!$K$1:$M$113,2,FALSE)</f>
        <v>Peces</v>
      </c>
      <c r="L897" t="str">
        <f>_xlfn.XLOOKUP(capturaFlota2019[[#This Row],[Especie]],'DATOS TABLA FLOTA'!$K$1:$K$113,'DATOS TABLA FLOTA'!$M$1:$M$113)</f>
        <v>Merluza hubbsi S41</v>
      </c>
      <c r="M897" s="3">
        <v>481</v>
      </c>
      <c r="N897" s="4">
        <f>VLOOKUP(capturaFlota2019[[#This Row],[Especie]],'DATOS TABLA FLOTA'!$A$1:$B$80,2,FALSE)</f>
        <v>2300</v>
      </c>
      <c r="O897" s="4">
        <f>VLOOKUP(capturaFlota2019[[#This Row],[Especie]],'DATOS TABLA FLOTA'!$A$1:$C$80,3,FALSE)</f>
        <v>36800</v>
      </c>
      <c r="Q897"/>
    </row>
    <row r="898" spans="1:17" x14ac:dyDescent="0.35">
      <c r="A898" s="5">
        <v>43497</v>
      </c>
      <c r="B898" s="2" t="s">
        <v>3053</v>
      </c>
      <c r="C898" s="2" t="s">
        <v>3068</v>
      </c>
      <c r="D898" s="2" t="s">
        <v>3043</v>
      </c>
      <c r="E8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898" t="str">
        <f>_xlfn.XLOOKUP(capturaFlota2019[[#This Row],[Puerto]],'DATOS TABLA FLOTA'!$H$1:$H$21,'DATOS TABLA FLOTA'!$I$1:$I$21)</f>
        <v>General Pueyrredon</v>
      </c>
      <c r="G898" s="3">
        <f>_xlfn.XLOOKUP(capturaFlota2019[[#This Row],[Departamento]],'DATOS TABLA FLOTA'!$O$2:$O$21,'DATOS TABLA FLOTA'!$P$2:$P$21)</f>
        <v>6357</v>
      </c>
      <c r="H898" s="1">
        <v>-3804915</v>
      </c>
      <c r="I898" s="1">
        <f>_xlfn.XLOOKUP(capturaFlota2019[[#This Row],[Latitud]],'DATOS TABLA FLOTA'!$Q$2:$Q$21,'DATOS TABLA FLOTA'!$R$2:$R$21)</f>
        <v>-57536848</v>
      </c>
      <c r="J898" s="2" t="s">
        <v>3089</v>
      </c>
      <c r="K898" t="str">
        <f>VLOOKUP(capturaFlota2019[[#This Row],[Especie]],'DATOS TABLA FLOTA'!$K$1:$M$113,2,FALSE)</f>
        <v>Peces</v>
      </c>
      <c r="L898" t="str">
        <f>_xlfn.XLOOKUP(capturaFlota2019[[#This Row],[Especie]],'DATOS TABLA FLOTA'!$K$1:$K$113,'DATOS TABLA FLOTA'!$M$1:$M$113)</f>
        <v>otras especies</v>
      </c>
      <c r="M898" s="3">
        <v>484</v>
      </c>
      <c r="N898" s="4">
        <f>VLOOKUP(capturaFlota2019[[#This Row],[Especie]],'DATOS TABLA FLOTA'!$A$1:$B$80,2,FALSE)</f>
        <v>2200</v>
      </c>
      <c r="O898" s="4">
        <f>VLOOKUP(capturaFlota2019[[#This Row],[Especie]],'DATOS TABLA FLOTA'!$A$1:$C$80,3,FALSE)</f>
        <v>35200</v>
      </c>
      <c r="Q898"/>
    </row>
    <row r="899" spans="1:17" x14ac:dyDescent="0.35">
      <c r="A899" s="5">
        <v>43466</v>
      </c>
      <c r="B899" s="2" t="s">
        <v>3059</v>
      </c>
      <c r="C899" s="2" t="s">
        <v>3115</v>
      </c>
      <c r="D899" s="2" t="s">
        <v>3049</v>
      </c>
      <c r="E8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899" t="str">
        <f>_xlfn.XLOOKUP(capturaFlota2019[[#This Row],[Puerto]],'DATOS TABLA FLOTA'!$H$1:$H$21,'DATOS TABLA FLOTA'!$I$1:$I$21)</f>
        <v>Deseado</v>
      </c>
      <c r="G899" s="3">
        <f>_xlfn.XLOOKUP(capturaFlota2019[[#This Row],[Departamento]],'DATOS TABLA FLOTA'!$O$2:$O$21,'DATOS TABLA FLOTA'!$P$2:$P$21)</f>
        <v>78014</v>
      </c>
      <c r="H899" s="1">
        <v>-47753106</v>
      </c>
      <c r="I899" s="1">
        <f>_xlfn.XLOOKUP(capturaFlota2019[[#This Row],[Latitud]],'DATOS TABLA FLOTA'!$Q$2:$Q$21,'DATOS TABLA FLOTA'!$R$2:$R$21)</f>
        <v>-65911745</v>
      </c>
      <c r="J899" s="2" t="s">
        <v>3064</v>
      </c>
      <c r="K899" t="str">
        <f>VLOOKUP(capturaFlota2019[[#This Row],[Especie]],'DATOS TABLA FLOTA'!$K$1:$M$113,2,FALSE)</f>
        <v>Crustáceos</v>
      </c>
      <c r="L899" t="str">
        <f>_xlfn.XLOOKUP(capturaFlota2019[[#This Row],[Especie]],'DATOS TABLA FLOTA'!$K$1:$K$113,'DATOS TABLA FLOTA'!$M$1:$M$113)</f>
        <v>Centolla</v>
      </c>
      <c r="M899" s="3">
        <v>490</v>
      </c>
      <c r="N899" s="4">
        <f>VLOOKUP(capturaFlota2019[[#This Row],[Especie]],'DATOS TABLA FLOTA'!$A$1:$B$80,2,FALSE)</f>
        <v>2890</v>
      </c>
      <c r="O899" s="4">
        <f>VLOOKUP(capturaFlota2019[[#This Row],[Especie]],'DATOS TABLA FLOTA'!$A$1:$C$80,3,FALSE)</f>
        <v>46240</v>
      </c>
      <c r="Q899"/>
    </row>
    <row r="900" spans="1:17" x14ac:dyDescent="0.35">
      <c r="A900" s="5">
        <v>43466</v>
      </c>
      <c r="B900" s="2" t="s">
        <v>3059</v>
      </c>
      <c r="C900" s="2" t="s">
        <v>3115</v>
      </c>
      <c r="D900" s="2" t="s">
        <v>3049</v>
      </c>
      <c r="E9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00" t="str">
        <f>_xlfn.XLOOKUP(capturaFlota2019[[#This Row],[Puerto]],'DATOS TABLA FLOTA'!$H$1:$H$21,'DATOS TABLA FLOTA'!$I$1:$I$21)</f>
        <v>Deseado</v>
      </c>
      <c r="G900" s="3">
        <f>_xlfn.XLOOKUP(capturaFlota2019[[#This Row],[Departamento]],'DATOS TABLA FLOTA'!$O$2:$O$21,'DATOS TABLA FLOTA'!$P$2:$P$21)</f>
        <v>78014</v>
      </c>
      <c r="H900" s="1">
        <v>-47753106</v>
      </c>
      <c r="I900" s="1">
        <f>_xlfn.XLOOKUP(capturaFlota2019[[#This Row],[Latitud]],'DATOS TABLA FLOTA'!$Q$2:$Q$21,'DATOS TABLA FLOTA'!$R$2:$R$21)</f>
        <v>-65911745</v>
      </c>
      <c r="J900" s="2" t="s">
        <v>3095</v>
      </c>
      <c r="K900" t="str">
        <f>VLOOKUP(capturaFlota2019[[#This Row],[Especie]],'DATOS TABLA FLOTA'!$K$1:$M$113,2,FALSE)</f>
        <v>Peces</v>
      </c>
      <c r="L900" t="str">
        <f>_xlfn.XLOOKUP(capturaFlota2019[[#This Row],[Especie]],'DATOS TABLA FLOTA'!$K$1:$K$113,'DATOS TABLA FLOTA'!$M$1:$M$113)</f>
        <v>otras especies</v>
      </c>
      <c r="M900" s="3">
        <v>490</v>
      </c>
      <c r="N900" s="4">
        <f>VLOOKUP(capturaFlota2019[[#This Row],[Especie]],'DATOS TABLA FLOTA'!$A$1:$B$80,2,FALSE)</f>
        <v>1980</v>
      </c>
      <c r="O900" s="4">
        <f>VLOOKUP(capturaFlota2019[[#This Row],[Especie]],'DATOS TABLA FLOTA'!$A$1:$C$80,3,FALSE)</f>
        <v>31680</v>
      </c>
      <c r="Q900"/>
    </row>
    <row r="901" spans="1:17" x14ac:dyDescent="0.35">
      <c r="A901" s="5">
        <v>43617</v>
      </c>
      <c r="B901" s="2" t="s">
        <v>3059</v>
      </c>
      <c r="C901" s="2" t="s">
        <v>3068</v>
      </c>
      <c r="D901" s="2" t="s">
        <v>3043</v>
      </c>
      <c r="E9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1" t="str">
        <f>_xlfn.XLOOKUP(capturaFlota2019[[#This Row],[Puerto]],'DATOS TABLA FLOTA'!$H$1:$H$21,'DATOS TABLA FLOTA'!$I$1:$I$21)</f>
        <v>General Pueyrredon</v>
      </c>
      <c r="G901" s="3">
        <f>_xlfn.XLOOKUP(capturaFlota2019[[#This Row],[Departamento]],'DATOS TABLA FLOTA'!$O$2:$O$21,'DATOS TABLA FLOTA'!$P$2:$P$21)</f>
        <v>6357</v>
      </c>
      <c r="H901" s="1">
        <v>-3804915</v>
      </c>
      <c r="I901" s="1">
        <f>_xlfn.XLOOKUP(capturaFlota2019[[#This Row],[Latitud]],'DATOS TABLA FLOTA'!$Q$2:$Q$21,'DATOS TABLA FLOTA'!$R$2:$R$21)</f>
        <v>-57536848</v>
      </c>
      <c r="J901" s="2" t="s">
        <v>3078</v>
      </c>
      <c r="K901" t="str">
        <f>VLOOKUP(capturaFlota2019[[#This Row],[Especie]],'DATOS TABLA FLOTA'!$K$1:$M$113,2,FALSE)</f>
        <v>Peces</v>
      </c>
      <c r="L901" t="str">
        <f>_xlfn.XLOOKUP(capturaFlota2019[[#This Row],[Especie]],'DATOS TABLA FLOTA'!$K$1:$K$113,'DATOS TABLA FLOTA'!$M$1:$M$113)</f>
        <v>otras especies</v>
      </c>
      <c r="M901" s="3">
        <v>490</v>
      </c>
      <c r="N901" s="4">
        <f>VLOOKUP(capturaFlota2019[[#This Row],[Especie]],'DATOS TABLA FLOTA'!$A$1:$B$80,2,FALSE)</f>
        <v>1700</v>
      </c>
      <c r="O901" s="4">
        <f>VLOOKUP(capturaFlota2019[[#This Row],[Especie]],'DATOS TABLA FLOTA'!$A$1:$C$80,3,FALSE)</f>
        <v>27200</v>
      </c>
      <c r="Q901"/>
    </row>
    <row r="902" spans="1:17" x14ac:dyDescent="0.35">
      <c r="A902" s="5">
        <v>43647</v>
      </c>
      <c r="B902" s="2" t="s">
        <v>3059</v>
      </c>
      <c r="C902" s="2" t="s">
        <v>3068</v>
      </c>
      <c r="D902" s="2" t="s">
        <v>3043</v>
      </c>
      <c r="E9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2" t="str">
        <f>_xlfn.XLOOKUP(capturaFlota2019[[#This Row],[Puerto]],'DATOS TABLA FLOTA'!$H$1:$H$21,'DATOS TABLA FLOTA'!$I$1:$I$21)</f>
        <v>General Pueyrredon</v>
      </c>
      <c r="G902" s="3">
        <f>_xlfn.XLOOKUP(capturaFlota2019[[#This Row],[Departamento]],'DATOS TABLA FLOTA'!$O$2:$O$21,'DATOS TABLA FLOTA'!$P$2:$P$21)</f>
        <v>6357</v>
      </c>
      <c r="H902" s="1">
        <v>-3804915</v>
      </c>
      <c r="I902" s="1">
        <f>_xlfn.XLOOKUP(capturaFlota2019[[#This Row],[Latitud]],'DATOS TABLA FLOTA'!$Q$2:$Q$21,'DATOS TABLA FLOTA'!$R$2:$R$21)</f>
        <v>-57536848</v>
      </c>
      <c r="J902" s="2" t="s">
        <v>3139</v>
      </c>
      <c r="K902" t="str">
        <f>VLOOKUP(capturaFlota2019[[#This Row],[Especie]],'DATOS TABLA FLOTA'!$K$1:$M$113,2,FALSE)</f>
        <v>Peces</v>
      </c>
      <c r="L902" t="str">
        <f>_xlfn.XLOOKUP(capturaFlota2019[[#This Row],[Especie]],'DATOS TABLA FLOTA'!$K$1:$K$113,'DATOS TABLA FLOTA'!$M$1:$M$113)</f>
        <v>otras especies</v>
      </c>
      <c r="M902" s="3">
        <v>490</v>
      </c>
      <c r="N902" s="4">
        <f>VLOOKUP(capturaFlota2019[[#This Row],[Especie]],'DATOS TABLA FLOTA'!$A$1:$B$80,2,FALSE)</f>
        <v>3000</v>
      </c>
      <c r="O902" s="4">
        <f>VLOOKUP(capturaFlota2019[[#This Row],[Especie]],'DATOS TABLA FLOTA'!$A$1:$C$80,3,FALSE)</f>
        <v>48000</v>
      </c>
      <c r="Q902"/>
    </row>
    <row r="903" spans="1:17" x14ac:dyDescent="0.35">
      <c r="A903" s="5">
        <v>43678</v>
      </c>
      <c r="B903" s="2" t="s">
        <v>3041</v>
      </c>
      <c r="C903" s="2" t="s">
        <v>3107</v>
      </c>
      <c r="D903" s="2" t="s">
        <v>3043</v>
      </c>
      <c r="E9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3" t="str">
        <f>_xlfn.XLOOKUP(capturaFlota2019[[#This Row],[Puerto]],'DATOS TABLA FLOTA'!$H$1:$H$21,'DATOS TABLA FLOTA'!$I$1:$I$21)</f>
        <v>Necochea</v>
      </c>
      <c r="G903" s="3">
        <f>_xlfn.XLOOKUP(capturaFlota2019[[#This Row],[Departamento]],'DATOS TABLA FLOTA'!$O$2:$O$21,'DATOS TABLA FLOTA'!$P$2:$P$21)</f>
        <v>6581</v>
      </c>
      <c r="H903" s="1">
        <v>-38576184</v>
      </c>
      <c r="I903" s="1">
        <f>_xlfn.XLOOKUP(capturaFlota2019[[#This Row],[Latitud]],'DATOS TABLA FLOTA'!$Q$2:$Q$21,'DATOS TABLA FLOTA'!$R$2:$R$21)</f>
        <v>-58701949</v>
      </c>
      <c r="J903" s="2" t="s">
        <v>3055</v>
      </c>
      <c r="K903" t="str">
        <f>VLOOKUP(capturaFlota2019[[#This Row],[Especie]],'DATOS TABLA FLOTA'!$K$1:$M$113,2,FALSE)</f>
        <v>Peces</v>
      </c>
      <c r="L903" t="str">
        <f>_xlfn.XLOOKUP(capturaFlota2019[[#This Row],[Especie]],'DATOS TABLA FLOTA'!$K$1:$K$113,'DATOS TABLA FLOTA'!$M$1:$M$113)</f>
        <v>Merluza hubbsi S41</v>
      </c>
      <c r="M903" s="3">
        <v>490</v>
      </c>
      <c r="N903" s="4">
        <f>VLOOKUP(capturaFlota2019[[#This Row],[Especie]],'DATOS TABLA FLOTA'!$A$1:$B$80,2,FALSE)</f>
        <v>2300</v>
      </c>
      <c r="O903" s="4">
        <f>VLOOKUP(capturaFlota2019[[#This Row],[Especie]],'DATOS TABLA FLOTA'!$A$1:$C$80,3,FALSE)</f>
        <v>36800</v>
      </c>
      <c r="Q903"/>
    </row>
    <row r="904" spans="1:17" x14ac:dyDescent="0.35">
      <c r="A904" s="5">
        <v>43466</v>
      </c>
      <c r="B904" s="2" t="s">
        <v>3053</v>
      </c>
      <c r="C904" s="2" t="s">
        <v>3111</v>
      </c>
      <c r="D904" s="2" t="s">
        <v>3043</v>
      </c>
      <c r="E9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4" t="str">
        <f>_xlfn.XLOOKUP(capturaFlota2019[[#This Row],[Puerto]],'DATOS TABLA FLOTA'!$H$1:$H$21,'DATOS TABLA FLOTA'!$I$1:$I$21)</f>
        <v>sin especificar</v>
      </c>
      <c r="G904" s="3">
        <f>_xlfn.XLOOKUP(capturaFlota2019[[#This Row],[Departamento]],'DATOS TABLA FLOTA'!$O$2:$O$21,'DATOS TABLA FLOTA'!$P$2:$P$21)</f>
        <v>6999</v>
      </c>
      <c r="I904" s="1">
        <f>_xlfn.XLOOKUP(capturaFlota2019[[#This Row],[Latitud]],'DATOS TABLA FLOTA'!$Q$2:$Q$21,'DATOS TABLA FLOTA'!$R$2:$R$21)</f>
        <v>0</v>
      </c>
      <c r="J904" s="2" t="s">
        <v>3082</v>
      </c>
      <c r="K904" t="str">
        <f>VLOOKUP(capturaFlota2019[[#This Row],[Especie]],'DATOS TABLA FLOTA'!$K$1:$M$113,2,FALSE)</f>
        <v>Peces</v>
      </c>
      <c r="L904" t="str">
        <f>_xlfn.XLOOKUP(capturaFlota2019[[#This Row],[Especie]],'DATOS TABLA FLOTA'!$K$1:$K$113,'DATOS TABLA FLOTA'!$M$1:$M$113)</f>
        <v>otras especies</v>
      </c>
      <c r="M904" s="3">
        <v>494</v>
      </c>
      <c r="N904" s="4">
        <f>VLOOKUP(capturaFlota2019[[#This Row],[Especie]],'DATOS TABLA FLOTA'!$A$1:$B$80,2,FALSE)</f>
        <v>2100</v>
      </c>
      <c r="O904" s="4">
        <f>VLOOKUP(capturaFlota2019[[#This Row],[Especie]],'DATOS TABLA FLOTA'!$A$1:$C$80,3,FALSE)</f>
        <v>33600</v>
      </c>
      <c r="Q904"/>
    </row>
    <row r="905" spans="1:17" x14ac:dyDescent="0.35">
      <c r="A905" s="5">
        <v>43525</v>
      </c>
      <c r="B905" s="2" t="s">
        <v>3041</v>
      </c>
      <c r="C905" s="2" t="s">
        <v>3068</v>
      </c>
      <c r="D905" s="2" t="s">
        <v>3043</v>
      </c>
      <c r="E9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5" t="str">
        <f>_xlfn.XLOOKUP(capturaFlota2019[[#This Row],[Puerto]],'DATOS TABLA FLOTA'!$H$1:$H$21,'DATOS TABLA FLOTA'!$I$1:$I$21)</f>
        <v>General Pueyrredon</v>
      </c>
      <c r="G905" s="3">
        <f>_xlfn.XLOOKUP(capturaFlota2019[[#This Row],[Departamento]],'DATOS TABLA FLOTA'!$O$2:$O$21,'DATOS TABLA FLOTA'!$P$2:$P$21)</f>
        <v>6357</v>
      </c>
      <c r="H905" s="1">
        <v>-3804915</v>
      </c>
      <c r="I905" s="1">
        <f>_xlfn.XLOOKUP(capturaFlota2019[[#This Row],[Latitud]],'DATOS TABLA FLOTA'!$Q$2:$Q$21,'DATOS TABLA FLOTA'!$R$2:$R$21)</f>
        <v>-57536848</v>
      </c>
      <c r="J905" s="2" t="s">
        <v>3090</v>
      </c>
      <c r="K905" t="str">
        <f>VLOOKUP(capturaFlota2019[[#This Row],[Especie]],'DATOS TABLA FLOTA'!$K$1:$M$113,2,FALSE)</f>
        <v>Peces</v>
      </c>
      <c r="L905" t="str">
        <f>_xlfn.XLOOKUP(capturaFlota2019[[#This Row],[Especie]],'DATOS TABLA FLOTA'!$K$1:$K$113,'DATOS TABLA FLOTA'!$M$1:$M$113)</f>
        <v>otras especies</v>
      </c>
      <c r="M905" s="3">
        <v>494</v>
      </c>
      <c r="N905" s="4">
        <f>VLOOKUP(capturaFlota2019[[#This Row],[Especie]],'DATOS TABLA FLOTA'!$A$1:$B$80,2,FALSE)</f>
        <v>2200</v>
      </c>
      <c r="O905" s="4">
        <f>VLOOKUP(capturaFlota2019[[#This Row],[Especie]],'DATOS TABLA FLOTA'!$A$1:$C$80,3,FALSE)</f>
        <v>35200</v>
      </c>
      <c r="Q905"/>
    </row>
    <row r="906" spans="1:17" x14ac:dyDescent="0.35">
      <c r="A906" s="5">
        <v>43497</v>
      </c>
      <c r="B906" s="2" t="s">
        <v>3059</v>
      </c>
      <c r="C906" s="2" t="s">
        <v>3068</v>
      </c>
      <c r="D906" s="2" t="s">
        <v>3043</v>
      </c>
      <c r="E9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6" t="str">
        <f>_xlfn.XLOOKUP(capturaFlota2019[[#This Row],[Puerto]],'DATOS TABLA FLOTA'!$H$1:$H$21,'DATOS TABLA FLOTA'!$I$1:$I$21)</f>
        <v>General Pueyrredon</v>
      </c>
      <c r="G906" s="3">
        <f>_xlfn.XLOOKUP(capturaFlota2019[[#This Row],[Departamento]],'DATOS TABLA FLOTA'!$O$2:$O$21,'DATOS TABLA FLOTA'!$P$2:$P$21)</f>
        <v>6357</v>
      </c>
      <c r="H906" s="1">
        <v>-3804915</v>
      </c>
      <c r="I906" s="1">
        <f>_xlfn.XLOOKUP(capturaFlota2019[[#This Row],[Latitud]],'DATOS TABLA FLOTA'!$Q$2:$Q$21,'DATOS TABLA FLOTA'!$R$2:$R$21)</f>
        <v>-57536848</v>
      </c>
      <c r="J906" s="2" t="s">
        <v>3099</v>
      </c>
      <c r="K906" t="str">
        <f>VLOOKUP(capturaFlota2019[[#This Row],[Especie]],'DATOS TABLA FLOTA'!$K$1:$M$113,2,FALSE)</f>
        <v>Peces</v>
      </c>
      <c r="L906" t="str">
        <f>_xlfn.XLOOKUP(capturaFlota2019[[#This Row],[Especie]],'DATOS TABLA FLOTA'!$K$1:$K$113,'DATOS TABLA FLOTA'!$M$1:$M$113)</f>
        <v>otras especies</v>
      </c>
      <c r="M906" s="3">
        <v>495</v>
      </c>
      <c r="N906" s="4">
        <f>VLOOKUP(capturaFlota2019[[#This Row],[Especie]],'DATOS TABLA FLOTA'!$A$1:$B$80,2,FALSE)</f>
        <v>2100</v>
      </c>
      <c r="O906" s="4">
        <f>VLOOKUP(capturaFlota2019[[#This Row],[Especie]],'DATOS TABLA FLOTA'!$A$1:$C$80,3,FALSE)</f>
        <v>33600</v>
      </c>
      <c r="Q906"/>
    </row>
    <row r="907" spans="1:17" x14ac:dyDescent="0.35">
      <c r="A907" s="5">
        <v>43770</v>
      </c>
      <c r="B907" s="2" t="s">
        <v>3053</v>
      </c>
      <c r="C907" s="2" t="s">
        <v>3068</v>
      </c>
      <c r="D907" s="2" t="s">
        <v>3043</v>
      </c>
      <c r="E9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7" t="str">
        <f>_xlfn.XLOOKUP(capturaFlota2019[[#This Row],[Puerto]],'DATOS TABLA FLOTA'!$H$1:$H$21,'DATOS TABLA FLOTA'!$I$1:$I$21)</f>
        <v>General Pueyrredon</v>
      </c>
      <c r="G907" s="3">
        <f>_xlfn.XLOOKUP(capturaFlota2019[[#This Row],[Departamento]],'DATOS TABLA FLOTA'!$O$2:$O$21,'DATOS TABLA FLOTA'!$P$2:$P$21)</f>
        <v>6357</v>
      </c>
      <c r="H907" s="1">
        <v>-3804915</v>
      </c>
      <c r="I907" s="1">
        <f>_xlfn.XLOOKUP(capturaFlota2019[[#This Row],[Latitud]],'DATOS TABLA FLOTA'!$Q$2:$Q$21,'DATOS TABLA FLOTA'!$R$2:$R$21)</f>
        <v>-57536848</v>
      </c>
      <c r="J907" s="2" t="s">
        <v>3109</v>
      </c>
      <c r="K907" t="str">
        <f>VLOOKUP(capturaFlota2019[[#This Row],[Especie]],'DATOS TABLA FLOTA'!$K$1:$M$113,2,FALSE)</f>
        <v>Peces</v>
      </c>
      <c r="L907" t="str">
        <f>_xlfn.XLOOKUP(capturaFlota2019[[#This Row],[Especie]],'DATOS TABLA FLOTA'!$K$1:$K$113,'DATOS TABLA FLOTA'!$M$1:$M$113)</f>
        <v>Rayas (sin V. Cost)</v>
      </c>
      <c r="M907" s="3">
        <v>495</v>
      </c>
      <c r="N907" s="4">
        <f>VLOOKUP(capturaFlota2019[[#This Row],[Especie]],'DATOS TABLA FLOTA'!$A$1:$B$80,2,FALSE)</f>
        <v>3000</v>
      </c>
      <c r="O907" s="4">
        <f>VLOOKUP(capturaFlota2019[[#This Row],[Especie]],'DATOS TABLA FLOTA'!$A$1:$C$80,3,FALSE)</f>
        <v>48000</v>
      </c>
      <c r="Q907"/>
    </row>
    <row r="908" spans="1:17" x14ac:dyDescent="0.35">
      <c r="A908" s="5">
        <v>43678</v>
      </c>
      <c r="B908" s="2" t="s">
        <v>3041</v>
      </c>
      <c r="C908" s="2" t="s">
        <v>3068</v>
      </c>
      <c r="D908" s="2" t="s">
        <v>3043</v>
      </c>
      <c r="E9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8" t="str">
        <f>_xlfn.XLOOKUP(capturaFlota2019[[#This Row],[Puerto]],'DATOS TABLA FLOTA'!$H$1:$H$21,'DATOS TABLA FLOTA'!$I$1:$I$21)</f>
        <v>General Pueyrredon</v>
      </c>
      <c r="G908" s="3">
        <f>_xlfn.XLOOKUP(capturaFlota2019[[#This Row],[Departamento]],'DATOS TABLA FLOTA'!$O$2:$O$21,'DATOS TABLA FLOTA'!$P$2:$P$21)</f>
        <v>6357</v>
      </c>
      <c r="H908" s="1">
        <v>-3804915</v>
      </c>
      <c r="I908" s="1">
        <f>_xlfn.XLOOKUP(capturaFlota2019[[#This Row],[Latitud]],'DATOS TABLA FLOTA'!$Q$2:$Q$21,'DATOS TABLA FLOTA'!$R$2:$R$21)</f>
        <v>-57536848</v>
      </c>
      <c r="J908" s="2" t="s">
        <v>3081</v>
      </c>
      <c r="K908" t="str">
        <f>VLOOKUP(capturaFlota2019[[#This Row],[Especie]],'DATOS TABLA FLOTA'!$K$1:$M$113,2,FALSE)</f>
        <v>Peces</v>
      </c>
      <c r="L908" t="str">
        <f>_xlfn.XLOOKUP(capturaFlota2019[[#This Row],[Especie]],'DATOS TABLA FLOTA'!$K$1:$K$113,'DATOS TABLA FLOTA'!$M$1:$M$113)</f>
        <v>Variado costero</v>
      </c>
      <c r="M908" s="3">
        <v>496</v>
      </c>
      <c r="N908" s="4">
        <f>VLOOKUP(capturaFlota2019[[#This Row],[Especie]],'DATOS TABLA FLOTA'!$A$1:$B$80,2,FALSE)</f>
        <v>2900</v>
      </c>
      <c r="O908" s="4">
        <f>VLOOKUP(capturaFlota2019[[#This Row],[Especie]],'DATOS TABLA FLOTA'!$A$1:$C$80,3,FALSE)</f>
        <v>46400</v>
      </c>
      <c r="Q908"/>
    </row>
    <row r="909" spans="1:17" x14ac:dyDescent="0.35">
      <c r="A909" s="5">
        <v>43739</v>
      </c>
      <c r="B909" s="2" t="s">
        <v>3067</v>
      </c>
      <c r="C909" s="2" t="s">
        <v>3068</v>
      </c>
      <c r="D909" s="2" t="s">
        <v>3043</v>
      </c>
      <c r="E9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09" t="str">
        <f>_xlfn.XLOOKUP(capturaFlota2019[[#This Row],[Puerto]],'DATOS TABLA FLOTA'!$H$1:$H$21,'DATOS TABLA FLOTA'!$I$1:$I$21)</f>
        <v>General Pueyrredon</v>
      </c>
      <c r="G909" s="3">
        <f>_xlfn.XLOOKUP(capturaFlota2019[[#This Row],[Departamento]],'DATOS TABLA FLOTA'!$O$2:$O$21,'DATOS TABLA FLOTA'!$P$2:$P$21)</f>
        <v>6357</v>
      </c>
      <c r="H909" s="1">
        <v>-3804915</v>
      </c>
      <c r="I909" s="1">
        <f>_xlfn.XLOOKUP(capturaFlota2019[[#This Row],[Latitud]],'DATOS TABLA FLOTA'!$Q$2:$Q$21,'DATOS TABLA FLOTA'!$R$2:$R$21)</f>
        <v>-57536848</v>
      </c>
      <c r="J909" s="2" t="s">
        <v>3109</v>
      </c>
      <c r="K909" t="str">
        <f>VLOOKUP(capturaFlota2019[[#This Row],[Especie]],'DATOS TABLA FLOTA'!$K$1:$M$113,2,FALSE)</f>
        <v>Peces</v>
      </c>
      <c r="L909" t="str">
        <f>_xlfn.XLOOKUP(capturaFlota2019[[#This Row],[Especie]],'DATOS TABLA FLOTA'!$K$1:$K$113,'DATOS TABLA FLOTA'!$M$1:$M$113)</f>
        <v>Rayas (sin V. Cost)</v>
      </c>
      <c r="M909" s="3">
        <v>499</v>
      </c>
      <c r="N909" s="4">
        <f>VLOOKUP(capturaFlota2019[[#This Row],[Especie]],'DATOS TABLA FLOTA'!$A$1:$B$80,2,FALSE)</f>
        <v>3000</v>
      </c>
      <c r="O909" s="4">
        <f>VLOOKUP(capturaFlota2019[[#This Row],[Especie]],'DATOS TABLA FLOTA'!$A$1:$C$80,3,FALSE)</f>
        <v>48000</v>
      </c>
      <c r="Q909"/>
    </row>
    <row r="910" spans="1:17" x14ac:dyDescent="0.35">
      <c r="A910" s="5">
        <v>43466</v>
      </c>
      <c r="B910" s="2" t="s">
        <v>3053</v>
      </c>
      <c r="C910" s="2" t="s">
        <v>3121</v>
      </c>
      <c r="D910" s="2" t="s">
        <v>3043</v>
      </c>
      <c r="E9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0" t="str">
        <f>_xlfn.XLOOKUP(capturaFlota2019[[#This Row],[Puerto]],'DATOS TABLA FLOTA'!$H$1:$H$21,'DATOS TABLA FLOTA'!$I$1:$I$21)</f>
        <v>Coronel de Marina Leonardo Rosales</v>
      </c>
      <c r="G910" s="3">
        <f>_xlfn.XLOOKUP(capturaFlota2019[[#This Row],[Departamento]],'DATOS TABLA FLOTA'!$O$2:$O$21,'DATOS TABLA FLOTA'!$P$2:$P$21)</f>
        <v>6182</v>
      </c>
      <c r="H910" s="1">
        <v>-3889977</v>
      </c>
      <c r="I910" s="1">
        <f>_xlfn.XLOOKUP(capturaFlota2019[[#This Row],[Latitud]],'DATOS TABLA FLOTA'!$Q$2:$Q$21,'DATOS TABLA FLOTA'!$R$2:$R$21)</f>
        <v>-62079012</v>
      </c>
      <c r="J910" s="2" t="s">
        <v>3088</v>
      </c>
      <c r="K910" t="str">
        <f>VLOOKUP(capturaFlota2019[[#This Row],[Especie]],'DATOS TABLA FLOTA'!$K$1:$M$113,2,FALSE)</f>
        <v>Peces</v>
      </c>
      <c r="L910" t="str">
        <f>_xlfn.XLOOKUP(capturaFlota2019[[#This Row],[Especie]],'DATOS TABLA FLOTA'!$K$1:$K$113,'DATOS TABLA FLOTA'!$M$1:$M$113)</f>
        <v>Variado costero</v>
      </c>
      <c r="M910" s="3">
        <v>500</v>
      </c>
      <c r="N910" s="4">
        <f>VLOOKUP(capturaFlota2019[[#This Row],[Especie]],'DATOS TABLA FLOTA'!$A$1:$B$80,2,FALSE)</f>
        <v>2500</v>
      </c>
      <c r="O910" s="4">
        <f>VLOOKUP(capturaFlota2019[[#This Row],[Especie]],'DATOS TABLA FLOTA'!$A$1:$C$80,3,FALSE)</f>
        <v>40000</v>
      </c>
      <c r="Q910"/>
    </row>
    <row r="911" spans="1:17" x14ac:dyDescent="0.35">
      <c r="A911" s="5">
        <v>43586</v>
      </c>
      <c r="B911" s="2" t="s">
        <v>3059</v>
      </c>
      <c r="C911" s="2" t="s">
        <v>3068</v>
      </c>
      <c r="D911" s="2" t="s">
        <v>3043</v>
      </c>
      <c r="E9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1" t="str">
        <f>_xlfn.XLOOKUP(capturaFlota2019[[#This Row],[Puerto]],'DATOS TABLA FLOTA'!$H$1:$H$21,'DATOS TABLA FLOTA'!$I$1:$I$21)</f>
        <v>General Pueyrredon</v>
      </c>
      <c r="G911" s="3">
        <f>_xlfn.XLOOKUP(capturaFlota2019[[#This Row],[Departamento]],'DATOS TABLA FLOTA'!$O$2:$O$21,'DATOS TABLA FLOTA'!$P$2:$P$21)</f>
        <v>6357</v>
      </c>
      <c r="H911" s="1">
        <v>-3804915</v>
      </c>
      <c r="I911" s="1">
        <f>_xlfn.XLOOKUP(capturaFlota2019[[#This Row],[Latitud]],'DATOS TABLA FLOTA'!$Q$2:$Q$21,'DATOS TABLA FLOTA'!$R$2:$R$21)</f>
        <v>-57536848</v>
      </c>
      <c r="J911" s="2" t="s">
        <v>3092</v>
      </c>
      <c r="K911" t="str">
        <f>VLOOKUP(capturaFlota2019[[#This Row],[Especie]],'DATOS TABLA FLOTA'!$K$1:$M$113,2,FALSE)</f>
        <v>Peces</v>
      </c>
      <c r="L911" t="str">
        <f>_xlfn.XLOOKUP(capturaFlota2019[[#This Row],[Especie]],'DATOS TABLA FLOTA'!$K$1:$K$113,'DATOS TABLA FLOTA'!$M$1:$M$113)</f>
        <v>otras especies</v>
      </c>
      <c r="M911" s="3">
        <v>500</v>
      </c>
      <c r="N911" s="4">
        <f>VLOOKUP(capturaFlota2019[[#This Row],[Especie]],'DATOS TABLA FLOTA'!$A$1:$B$80,2,FALSE)</f>
        <v>2200</v>
      </c>
      <c r="O911" s="4">
        <f>VLOOKUP(capturaFlota2019[[#This Row],[Especie]],'DATOS TABLA FLOTA'!$A$1:$C$80,3,FALSE)</f>
        <v>35200</v>
      </c>
      <c r="Q911"/>
    </row>
    <row r="912" spans="1:17" x14ac:dyDescent="0.35">
      <c r="A912" s="5">
        <v>43709</v>
      </c>
      <c r="B912" s="2" t="s">
        <v>3053</v>
      </c>
      <c r="C912" s="2" t="s">
        <v>3111</v>
      </c>
      <c r="D912" s="2" t="s">
        <v>3043</v>
      </c>
      <c r="E9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2" t="str">
        <f>_xlfn.XLOOKUP(capturaFlota2019[[#This Row],[Puerto]],'DATOS TABLA FLOTA'!$H$1:$H$21,'DATOS TABLA FLOTA'!$I$1:$I$21)</f>
        <v>sin especificar</v>
      </c>
      <c r="G912" s="3">
        <f>_xlfn.XLOOKUP(capturaFlota2019[[#This Row],[Departamento]],'DATOS TABLA FLOTA'!$O$2:$O$21,'DATOS TABLA FLOTA'!$P$2:$P$21)</f>
        <v>6999</v>
      </c>
      <c r="I912" s="1">
        <f>_xlfn.XLOOKUP(capturaFlota2019[[#This Row],[Latitud]],'DATOS TABLA FLOTA'!$Q$2:$Q$21,'DATOS TABLA FLOTA'!$R$2:$R$21)</f>
        <v>0</v>
      </c>
      <c r="J912" s="2" t="s">
        <v>3087</v>
      </c>
      <c r="K912" t="str">
        <f>VLOOKUP(capturaFlota2019[[#This Row],[Especie]],'DATOS TABLA FLOTA'!$K$1:$M$113,2,FALSE)</f>
        <v>Peces</v>
      </c>
      <c r="L912" t="str">
        <f>_xlfn.XLOOKUP(capturaFlota2019[[#This Row],[Especie]],'DATOS TABLA FLOTA'!$K$1:$K$113,'DATOS TABLA FLOTA'!$M$1:$M$113)</f>
        <v>otras especies</v>
      </c>
      <c r="M912" s="3">
        <v>500</v>
      </c>
      <c r="N912" s="4">
        <f>VLOOKUP(capturaFlota2019[[#This Row],[Especie]],'DATOS TABLA FLOTA'!$A$1:$B$80,2,FALSE)</f>
        <v>2500</v>
      </c>
      <c r="O912" s="4">
        <f>VLOOKUP(capturaFlota2019[[#This Row],[Especie]],'DATOS TABLA FLOTA'!$A$1:$C$80,3,FALSE)</f>
        <v>40000</v>
      </c>
      <c r="Q912"/>
    </row>
    <row r="913" spans="1:17" x14ac:dyDescent="0.35">
      <c r="A913" s="5">
        <v>43617</v>
      </c>
      <c r="B913" s="2" t="s">
        <v>3147</v>
      </c>
      <c r="C913" s="2" t="s">
        <v>3061</v>
      </c>
      <c r="D913" s="2" t="s">
        <v>3062</v>
      </c>
      <c r="E9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13" t="str">
        <f>_xlfn.XLOOKUP(capturaFlota2019[[#This Row],[Puerto]],'DATOS TABLA FLOTA'!$H$1:$H$21,'DATOS TABLA FLOTA'!$I$1:$I$21)</f>
        <v>Escalante</v>
      </c>
      <c r="G913" s="3">
        <f>_xlfn.XLOOKUP(capturaFlota2019[[#This Row],[Departamento]],'DATOS TABLA FLOTA'!$O$2:$O$21,'DATOS TABLA FLOTA'!$P$2:$P$21)</f>
        <v>26021</v>
      </c>
      <c r="H913" s="1">
        <v>-45862528</v>
      </c>
      <c r="I913" s="1">
        <f>_xlfn.XLOOKUP(capturaFlota2019[[#This Row],[Latitud]],'DATOS TABLA FLOTA'!$Q$2:$Q$21,'DATOS TABLA FLOTA'!$R$2:$R$21)</f>
        <v>-6746664</v>
      </c>
      <c r="J913" s="2" t="s">
        <v>3101</v>
      </c>
      <c r="K913" t="str">
        <f>VLOOKUP(capturaFlota2019[[#This Row],[Especie]],'DATOS TABLA FLOTA'!$K$1:$M$113,2,FALSE)</f>
        <v>Crustáceos</v>
      </c>
      <c r="L913" t="str">
        <f>_xlfn.XLOOKUP(capturaFlota2019[[#This Row],[Especie]],'DATOS TABLA FLOTA'!$K$1:$K$113,'DATOS TABLA FLOTA'!$M$1:$M$113)</f>
        <v>Langostino</v>
      </c>
      <c r="M913" s="3">
        <v>502</v>
      </c>
      <c r="N913" s="4">
        <f>VLOOKUP(capturaFlota2019[[#This Row],[Especie]],'DATOS TABLA FLOTA'!$A$1:$B$80,2,FALSE)</f>
        <v>3000</v>
      </c>
      <c r="O913" s="4">
        <f>VLOOKUP(capturaFlota2019[[#This Row],[Especie]],'DATOS TABLA FLOTA'!$A$1:$C$80,3,FALSE)</f>
        <v>48000</v>
      </c>
      <c r="Q913"/>
    </row>
    <row r="914" spans="1:17" x14ac:dyDescent="0.35">
      <c r="A914" s="5">
        <v>43647</v>
      </c>
      <c r="B914" s="2" t="s">
        <v>3053</v>
      </c>
      <c r="C914" s="2" t="s">
        <v>3068</v>
      </c>
      <c r="D914" s="2" t="s">
        <v>3043</v>
      </c>
      <c r="E9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4" t="str">
        <f>_xlfn.XLOOKUP(capturaFlota2019[[#This Row],[Puerto]],'DATOS TABLA FLOTA'!$H$1:$H$21,'DATOS TABLA FLOTA'!$I$1:$I$21)</f>
        <v>General Pueyrredon</v>
      </c>
      <c r="G914" s="3">
        <f>_xlfn.XLOOKUP(capturaFlota2019[[#This Row],[Departamento]],'DATOS TABLA FLOTA'!$O$2:$O$21,'DATOS TABLA FLOTA'!$P$2:$P$21)</f>
        <v>6357</v>
      </c>
      <c r="H914" s="1">
        <v>-3804915</v>
      </c>
      <c r="I914" s="1">
        <f>_xlfn.XLOOKUP(capturaFlota2019[[#This Row],[Latitud]],'DATOS TABLA FLOTA'!$Q$2:$Q$21,'DATOS TABLA FLOTA'!$R$2:$R$21)</f>
        <v>-57536848</v>
      </c>
      <c r="J914" s="2" t="s">
        <v>3082</v>
      </c>
      <c r="K914" t="str">
        <f>VLOOKUP(capturaFlota2019[[#This Row],[Especie]],'DATOS TABLA FLOTA'!$K$1:$M$113,2,FALSE)</f>
        <v>Peces</v>
      </c>
      <c r="L914" t="str">
        <f>_xlfn.XLOOKUP(capturaFlota2019[[#This Row],[Especie]],'DATOS TABLA FLOTA'!$K$1:$K$113,'DATOS TABLA FLOTA'!$M$1:$M$113)</f>
        <v>otras especies</v>
      </c>
      <c r="M914" s="3">
        <v>506</v>
      </c>
      <c r="N914" s="4">
        <f>VLOOKUP(capturaFlota2019[[#This Row],[Especie]],'DATOS TABLA FLOTA'!$A$1:$B$80,2,FALSE)</f>
        <v>2100</v>
      </c>
      <c r="O914" s="4">
        <f>VLOOKUP(capturaFlota2019[[#This Row],[Especie]],'DATOS TABLA FLOTA'!$A$1:$C$80,3,FALSE)</f>
        <v>33600</v>
      </c>
      <c r="Q914"/>
    </row>
    <row r="915" spans="1:17" x14ac:dyDescent="0.35">
      <c r="A915" s="5">
        <v>43466</v>
      </c>
      <c r="B915" s="2" t="s">
        <v>3041</v>
      </c>
      <c r="C915" s="2" t="s">
        <v>3068</v>
      </c>
      <c r="D915" s="2" t="s">
        <v>3043</v>
      </c>
      <c r="E9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5" t="str">
        <f>_xlfn.XLOOKUP(capturaFlota2019[[#This Row],[Puerto]],'DATOS TABLA FLOTA'!$H$1:$H$21,'DATOS TABLA FLOTA'!$I$1:$I$21)</f>
        <v>General Pueyrredon</v>
      </c>
      <c r="G915" s="3">
        <f>_xlfn.XLOOKUP(capturaFlota2019[[#This Row],[Departamento]],'DATOS TABLA FLOTA'!$O$2:$O$21,'DATOS TABLA FLOTA'!$P$2:$P$21)</f>
        <v>6357</v>
      </c>
      <c r="H915" s="1">
        <v>-3804915</v>
      </c>
      <c r="I915" s="1">
        <f>_xlfn.XLOOKUP(capturaFlota2019[[#This Row],[Latitud]],'DATOS TABLA FLOTA'!$Q$2:$Q$21,'DATOS TABLA FLOTA'!$R$2:$R$21)</f>
        <v>-57536848</v>
      </c>
      <c r="J915" s="2" t="s">
        <v>3090</v>
      </c>
      <c r="K915" t="str">
        <f>VLOOKUP(capturaFlota2019[[#This Row],[Especie]],'DATOS TABLA FLOTA'!$K$1:$M$113,2,FALSE)</f>
        <v>Peces</v>
      </c>
      <c r="L915" t="str">
        <f>_xlfn.XLOOKUP(capturaFlota2019[[#This Row],[Especie]],'DATOS TABLA FLOTA'!$K$1:$K$113,'DATOS TABLA FLOTA'!$M$1:$M$113)</f>
        <v>otras especies</v>
      </c>
      <c r="M915" s="3">
        <v>510</v>
      </c>
      <c r="N915" s="4">
        <f>VLOOKUP(capturaFlota2019[[#This Row],[Especie]],'DATOS TABLA FLOTA'!$A$1:$B$80,2,FALSE)</f>
        <v>2200</v>
      </c>
      <c r="O915" s="4">
        <f>VLOOKUP(capturaFlota2019[[#This Row],[Especie]],'DATOS TABLA FLOTA'!$A$1:$C$80,3,FALSE)</f>
        <v>35200</v>
      </c>
      <c r="Q915"/>
    </row>
    <row r="916" spans="1:17" x14ac:dyDescent="0.35">
      <c r="A916" s="5">
        <v>43525</v>
      </c>
      <c r="B916" s="2" t="s">
        <v>3067</v>
      </c>
      <c r="C916" s="2" t="s">
        <v>3117</v>
      </c>
      <c r="D916" s="2" t="s">
        <v>3062</v>
      </c>
      <c r="E9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16" t="str">
        <f>_xlfn.XLOOKUP(capturaFlota2019[[#This Row],[Puerto]],'DATOS TABLA FLOTA'!$H$1:$H$21,'DATOS TABLA FLOTA'!$I$1:$I$21)</f>
        <v>Biedma</v>
      </c>
      <c r="G916" s="3">
        <f>_xlfn.XLOOKUP(capturaFlota2019[[#This Row],[Departamento]],'DATOS TABLA FLOTA'!$O$2:$O$21,'DATOS TABLA FLOTA'!$P$2:$P$21)</f>
        <v>26007</v>
      </c>
      <c r="H916" s="1">
        <v>-42723398</v>
      </c>
      <c r="I916" s="1">
        <f>_xlfn.XLOOKUP(capturaFlota2019[[#This Row],[Latitud]],'DATOS TABLA FLOTA'!$Q$2:$Q$21,'DATOS TABLA FLOTA'!$R$2:$R$21)</f>
        <v>-6503362</v>
      </c>
      <c r="J916" s="2" t="s">
        <v>3055</v>
      </c>
      <c r="K916" t="str">
        <f>VLOOKUP(capturaFlota2019[[#This Row],[Especie]],'DATOS TABLA FLOTA'!$K$1:$M$113,2,FALSE)</f>
        <v>Peces</v>
      </c>
      <c r="L916" t="str">
        <f>_xlfn.XLOOKUP(capturaFlota2019[[#This Row],[Especie]],'DATOS TABLA FLOTA'!$K$1:$K$113,'DATOS TABLA FLOTA'!$M$1:$M$113)</f>
        <v>Merluza hubbsi S41</v>
      </c>
      <c r="M916" s="3">
        <v>510</v>
      </c>
      <c r="N916" s="4">
        <f>VLOOKUP(capturaFlota2019[[#This Row],[Especie]],'DATOS TABLA FLOTA'!$A$1:$B$80,2,FALSE)</f>
        <v>2300</v>
      </c>
      <c r="O916" s="4">
        <f>VLOOKUP(capturaFlota2019[[#This Row],[Especie]],'DATOS TABLA FLOTA'!$A$1:$C$80,3,FALSE)</f>
        <v>36800</v>
      </c>
      <c r="Q916"/>
    </row>
    <row r="917" spans="1:17" x14ac:dyDescent="0.35">
      <c r="A917" s="5">
        <v>43617</v>
      </c>
      <c r="B917" s="2" t="s">
        <v>3041</v>
      </c>
      <c r="C917" s="2" t="s">
        <v>3111</v>
      </c>
      <c r="D917" s="2" t="s">
        <v>3043</v>
      </c>
      <c r="E9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17" t="str">
        <f>_xlfn.XLOOKUP(capturaFlota2019[[#This Row],[Puerto]],'DATOS TABLA FLOTA'!$H$1:$H$21,'DATOS TABLA FLOTA'!$I$1:$I$21)</f>
        <v>sin especificar</v>
      </c>
      <c r="G917" s="3">
        <f>_xlfn.XLOOKUP(capturaFlota2019[[#This Row],[Departamento]],'DATOS TABLA FLOTA'!$O$2:$O$21,'DATOS TABLA FLOTA'!$P$2:$P$21)</f>
        <v>6999</v>
      </c>
      <c r="I917" s="1">
        <f>_xlfn.XLOOKUP(capturaFlota2019[[#This Row],[Latitud]],'DATOS TABLA FLOTA'!$Q$2:$Q$21,'DATOS TABLA FLOTA'!$R$2:$R$21)</f>
        <v>0</v>
      </c>
      <c r="J917" s="2" t="s">
        <v>3045</v>
      </c>
      <c r="K917" t="str">
        <f>VLOOKUP(capturaFlota2019[[#This Row],[Especie]],'DATOS TABLA FLOTA'!$K$1:$M$113,2,FALSE)</f>
        <v>Crustáceos</v>
      </c>
      <c r="L917" t="str">
        <f>_xlfn.XLOOKUP(capturaFlota2019[[#This Row],[Especie]],'DATOS TABLA FLOTA'!$K$1:$K$113,'DATOS TABLA FLOTA'!$M$1:$M$113)</f>
        <v>otras especies</v>
      </c>
      <c r="M917" s="3">
        <v>510</v>
      </c>
      <c r="N917" s="4">
        <f>VLOOKUP(capturaFlota2019[[#This Row],[Especie]],'DATOS TABLA FLOTA'!$A$1:$B$80,2,FALSE)</f>
        <v>3000</v>
      </c>
      <c r="O917" s="4">
        <f>VLOOKUP(capturaFlota2019[[#This Row],[Especie]],'DATOS TABLA FLOTA'!$A$1:$C$80,3,FALSE)</f>
        <v>48000</v>
      </c>
      <c r="Q917"/>
    </row>
    <row r="918" spans="1:17" x14ac:dyDescent="0.35">
      <c r="A918" s="5">
        <v>43617</v>
      </c>
      <c r="B918" s="2" t="s">
        <v>3059</v>
      </c>
      <c r="C918" s="2" t="s">
        <v>3115</v>
      </c>
      <c r="D918" s="2" t="s">
        <v>3049</v>
      </c>
      <c r="E9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18" t="str">
        <f>_xlfn.XLOOKUP(capturaFlota2019[[#This Row],[Puerto]],'DATOS TABLA FLOTA'!$H$1:$H$21,'DATOS TABLA FLOTA'!$I$1:$I$21)</f>
        <v>Deseado</v>
      </c>
      <c r="G918" s="3">
        <f>_xlfn.XLOOKUP(capturaFlota2019[[#This Row],[Departamento]],'DATOS TABLA FLOTA'!$O$2:$O$21,'DATOS TABLA FLOTA'!$P$2:$P$21)</f>
        <v>78014</v>
      </c>
      <c r="H918" s="1">
        <v>-47753106</v>
      </c>
      <c r="I918" s="1">
        <f>_xlfn.XLOOKUP(capturaFlota2019[[#This Row],[Latitud]],'DATOS TABLA FLOTA'!$Q$2:$Q$21,'DATOS TABLA FLOTA'!$R$2:$R$21)</f>
        <v>-65911745</v>
      </c>
      <c r="J918" s="2" t="s">
        <v>3101</v>
      </c>
      <c r="K918" t="str">
        <f>VLOOKUP(capturaFlota2019[[#This Row],[Especie]],'DATOS TABLA FLOTA'!$K$1:$M$113,2,FALSE)</f>
        <v>Crustáceos</v>
      </c>
      <c r="L918" t="str">
        <f>_xlfn.XLOOKUP(capturaFlota2019[[#This Row],[Especie]],'DATOS TABLA FLOTA'!$K$1:$K$113,'DATOS TABLA FLOTA'!$M$1:$M$113)</f>
        <v>Langostino</v>
      </c>
      <c r="M918" s="3">
        <v>510</v>
      </c>
      <c r="N918" s="4">
        <f>VLOOKUP(capturaFlota2019[[#This Row],[Especie]],'DATOS TABLA FLOTA'!$A$1:$B$80,2,FALSE)</f>
        <v>3000</v>
      </c>
      <c r="O918" s="4">
        <f>VLOOKUP(capturaFlota2019[[#This Row],[Especie]],'DATOS TABLA FLOTA'!$A$1:$C$80,3,FALSE)</f>
        <v>48000</v>
      </c>
      <c r="Q918"/>
    </row>
    <row r="919" spans="1:17" x14ac:dyDescent="0.35">
      <c r="A919" s="5">
        <v>43647</v>
      </c>
      <c r="B919" s="2" t="s">
        <v>3147</v>
      </c>
      <c r="C919" s="2" t="s">
        <v>3117</v>
      </c>
      <c r="D919" s="2" t="s">
        <v>3062</v>
      </c>
      <c r="E9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19" t="str">
        <f>_xlfn.XLOOKUP(capturaFlota2019[[#This Row],[Puerto]],'DATOS TABLA FLOTA'!$H$1:$H$21,'DATOS TABLA FLOTA'!$I$1:$I$21)</f>
        <v>Biedma</v>
      </c>
      <c r="G919" s="3">
        <f>_xlfn.XLOOKUP(capturaFlota2019[[#This Row],[Departamento]],'DATOS TABLA FLOTA'!$O$2:$O$21,'DATOS TABLA FLOTA'!$P$2:$P$21)</f>
        <v>26007</v>
      </c>
      <c r="H919" s="1">
        <v>-42723398</v>
      </c>
      <c r="I919" s="1">
        <f>_xlfn.XLOOKUP(capturaFlota2019[[#This Row],[Latitud]],'DATOS TABLA FLOTA'!$Q$2:$Q$21,'DATOS TABLA FLOTA'!$R$2:$R$21)</f>
        <v>-6503362</v>
      </c>
      <c r="J919" s="2" t="s">
        <v>3055</v>
      </c>
      <c r="K919" t="str">
        <f>VLOOKUP(capturaFlota2019[[#This Row],[Especie]],'DATOS TABLA FLOTA'!$K$1:$M$113,2,FALSE)</f>
        <v>Peces</v>
      </c>
      <c r="L919" t="str">
        <f>_xlfn.XLOOKUP(capturaFlota2019[[#This Row],[Especie]],'DATOS TABLA FLOTA'!$K$1:$K$113,'DATOS TABLA FLOTA'!$M$1:$M$113)</f>
        <v>Merluza hubbsi S41</v>
      </c>
      <c r="M919" s="3">
        <v>510</v>
      </c>
      <c r="N919" s="4">
        <f>VLOOKUP(capturaFlota2019[[#This Row],[Especie]],'DATOS TABLA FLOTA'!$A$1:$B$80,2,FALSE)</f>
        <v>2300</v>
      </c>
      <c r="O919" s="4">
        <f>VLOOKUP(capturaFlota2019[[#This Row],[Especie]],'DATOS TABLA FLOTA'!$A$1:$C$80,3,FALSE)</f>
        <v>36800</v>
      </c>
      <c r="Q919"/>
    </row>
    <row r="920" spans="1:17" x14ac:dyDescent="0.35">
      <c r="A920" s="5">
        <v>43497</v>
      </c>
      <c r="B920" s="2" t="s">
        <v>3041</v>
      </c>
      <c r="C920" s="2" t="s">
        <v>3128</v>
      </c>
      <c r="D920" s="2" t="s">
        <v>3043</v>
      </c>
      <c r="E9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0" t="str">
        <f>_xlfn.XLOOKUP(capturaFlota2019[[#This Row],[Puerto]],'DATOS TABLA FLOTA'!$H$1:$H$21,'DATOS TABLA FLOTA'!$I$1:$I$21)</f>
        <v>La Costa</v>
      </c>
      <c r="G920" s="3">
        <f>_xlfn.XLOOKUP(capturaFlota2019[[#This Row],[Departamento]],'DATOS TABLA FLOTA'!$O$2:$O$21,'DATOS TABLA FLOTA'!$P$2:$P$21)</f>
        <v>6420</v>
      </c>
      <c r="H920" s="1">
        <v>-36342328</v>
      </c>
      <c r="I920" s="1">
        <f>_xlfn.XLOOKUP(capturaFlota2019[[#This Row],[Latitud]],'DATOS TABLA FLOTA'!$Q$2:$Q$21,'DATOS TABLA FLOTA'!$R$2:$R$21)</f>
        <v>-56746143</v>
      </c>
      <c r="J920" s="2" t="s">
        <v>3114</v>
      </c>
      <c r="K920" t="str">
        <f>VLOOKUP(capturaFlota2019[[#This Row],[Especie]],'DATOS TABLA FLOTA'!$K$1:$M$113,2,FALSE)</f>
        <v>Peces</v>
      </c>
      <c r="L920" t="str">
        <f>_xlfn.XLOOKUP(capturaFlota2019[[#This Row],[Especie]],'DATOS TABLA FLOTA'!$K$1:$K$113,'DATOS TABLA FLOTA'!$M$1:$M$113)</f>
        <v>otras especies</v>
      </c>
      <c r="M920" s="3">
        <v>512</v>
      </c>
      <c r="N920" s="4">
        <f>VLOOKUP(capturaFlota2019[[#This Row],[Especie]],'DATOS TABLA FLOTA'!$A$1:$B$80,2,FALSE)</f>
        <v>1500</v>
      </c>
      <c r="O920" s="4">
        <f>VLOOKUP(capturaFlota2019[[#This Row],[Especie]],'DATOS TABLA FLOTA'!$A$1:$C$80,3,FALSE)</f>
        <v>24000</v>
      </c>
      <c r="Q920"/>
    </row>
    <row r="921" spans="1:17" x14ac:dyDescent="0.35">
      <c r="A921" s="5">
        <v>43709</v>
      </c>
      <c r="B921" s="2" t="s">
        <v>3041</v>
      </c>
      <c r="C921" s="2" t="s">
        <v>3111</v>
      </c>
      <c r="D921" s="2" t="s">
        <v>3043</v>
      </c>
      <c r="E9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1" t="str">
        <f>_xlfn.XLOOKUP(capturaFlota2019[[#This Row],[Puerto]],'DATOS TABLA FLOTA'!$H$1:$H$21,'DATOS TABLA FLOTA'!$I$1:$I$21)</f>
        <v>sin especificar</v>
      </c>
      <c r="G921" s="3">
        <f>_xlfn.XLOOKUP(capturaFlota2019[[#This Row],[Departamento]],'DATOS TABLA FLOTA'!$O$2:$O$21,'DATOS TABLA FLOTA'!$P$2:$P$21)</f>
        <v>6999</v>
      </c>
      <c r="I921" s="1">
        <f>_xlfn.XLOOKUP(capturaFlota2019[[#This Row],[Latitud]],'DATOS TABLA FLOTA'!$Q$2:$Q$21,'DATOS TABLA FLOTA'!$R$2:$R$21)</f>
        <v>0</v>
      </c>
      <c r="J921" s="2" t="s">
        <v>3145</v>
      </c>
      <c r="K921" t="str">
        <f>VLOOKUP(capturaFlota2019[[#This Row],[Especie]],'DATOS TABLA FLOTA'!$K$1:$M$113,2,FALSE)</f>
        <v>Peces</v>
      </c>
      <c r="L921" t="str">
        <f>_xlfn.XLOOKUP(capturaFlota2019[[#This Row],[Especie]],'DATOS TABLA FLOTA'!$K$1:$K$113,'DATOS TABLA FLOTA'!$M$1:$M$113)</f>
        <v>Variado costero</v>
      </c>
      <c r="M921" s="3">
        <v>512</v>
      </c>
      <c r="N921" s="4">
        <f>VLOOKUP(capturaFlota2019[[#This Row],[Especie]],'DATOS TABLA FLOTA'!$A$1:$B$80,2,FALSE)</f>
        <v>3190</v>
      </c>
      <c r="O921" s="4">
        <f>VLOOKUP(capturaFlota2019[[#This Row],[Especie]],'DATOS TABLA FLOTA'!$A$1:$C$80,3,FALSE)</f>
        <v>51040</v>
      </c>
      <c r="Q921"/>
    </row>
    <row r="922" spans="1:17" x14ac:dyDescent="0.35">
      <c r="A922" s="5">
        <v>43647</v>
      </c>
      <c r="B922" s="2" t="s">
        <v>3041</v>
      </c>
      <c r="C922" s="2" t="s">
        <v>3150</v>
      </c>
      <c r="D922" s="2" t="s">
        <v>3043</v>
      </c>
      <c r="E9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2" t="str">
        <f>_xlfn.XLOOKUP(capturaFlota2019[[#This Row],[Puerto]],'DATOS TABLA FLOTA'!$H$1:$H$21,'DATOS TABLA FLOTA'!$I$1:$I$21)</f>
        <v>General Lavalle</v>
      </c>
      <c r="G922" s="3">
        <f>_xlfn.XLOOKUP(capturaFlota2019[[#This Row],[Departamento]],'DATOS TABLA FLOTA'!$O$2:$O$21,'DATOS TABLA FLOTA'!$P$2:$P$21)</f>
        <v>6336</v>
      </c>
      <c r="H922" s="1">
        <v>-36398453</v>
      </c>
      <c r="I922" s="1">
        <f>_xlfn.XLOOKUP(capturaFlota2019[[#This Row],[Latitud]],'DATOS TABLA FLOTA'!$Q$2:$Q$21,'DATOS TABLA FLOTA'!$R$2:$R$21)</f>
        <v>-56946467</v>
      </c>
      <c r="J922" s="2" t="s">
        <v>3106</v>
      </c>
      <c r="K922" t="str">
        <f>VLOOKUP(capturaFlota2019[[#This Row],[Especie]],'DATOS TABLA FLOTA'!$K$1:$M$113,2,FALSE)</f>
        <v>Peces</v>
      </c>
      <c r="L922" t="str">
        <f>_xlfn.XLOOKUP(capturaFlota2019[[#This Row],[Especie]],'DATOS TABLA FLOTA'!$K$1:$K$113,'DATOS TABLA FLOTA'!$M$1:$M$113)</f>
        <v>otras especies</v>
      </c>
      <c r="M922" s="3">
        <v>515</v>
      </c>
      <c r="N922" s="4">
        <f>VLOOKUP(capturaFlota2019[[#This Row],[Especie]],'DATOS TABLA FLOTA'!$A$1:$B$80,2,FALSE)</f>
        <v>3500</v>
      </c>
      <c r="O922" s="4">
        <f>VLOOKUP(capturaFlota2019[[#This Row],[Especie]],'DATOS TABLA FLOTA'!$A$1:$C$80,3,FALSE)</f>
        <v>56000</v>
      </c>
      <c r="Q922"/>
    </row>
    <row r="923" spans="1:17" x14ac:dyDescent="0.35">
      <c r="A923" s="5">
        <v>43586</v>
      </c>
      <c r="B923" s="2" t="s">
        <v>3059</v>
      </c>
      <c r="C923" s="2" t="s">
        <v>3068</v>
      </c>
      <c r="D923" s="2" t="s">
        <v>3043</v>
      </c>
      <c r="E9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3" t="str">
        <f>_xlfn.XLOOKUP(capturaFlota2019[[#This Row],[Puerto]],'DATOS TABLA FLOTA'!$H$1:$H$21,'DATOS TABLA FLOTA'!$I$1:$I$21)</f>
        <v>General Pueyrredon</v>
      </c>
      <c r="G923" s="3">
        <f>_xlfn.XLOOKUP(capturaFlota2019[[#This Row],[Departamento]],'DATOS TABLA FLOTA'!$O$2:$O$21,'DATOS TABLA FLOTA'!$P$2:$P$21)</f>
        <v>6357</v>
      </c>
      <c r="H923" s="1">
        <v>-3804915</v>
      </c>
      <c r="I923" s="1">
        <f>_xlfn.XLOOKUP(capturaFlota2019[[#This Row],[Latitud]],'DATOS TABLA FLOTA'!$Q$2:$Q$21,'DATOS TABLA FLOTA'!$R$2:$R$21)</f>
        <v>-57536848</v>
      </c>
      <c r="J923" s="2" t="s">
        <v>3098</v>
      </c>
      <c r="K923" t="str">
        <f>VLOOKUP(capturaFlota2019[[#This Row],[Especie]],'DATOS TABLA FLOTA'!$K$1:$M$113,2,FALSE)</f>
        <v>Peces</v>
      </c>
      <c r="L923" t="str">
        <f>_xlfn.XLOOKUP(capturaFlota2019[[#This Row],[Especie]],'DATOS TABLA FLOTA'!$K$1:$K$113,'DATOS TABLA FLOTA'!$M$1:$M$113)</f>
        <v>otras especies</v>
      </c>
      <c r="M923" s="3">
        <v>518</v>
      </c>
      <c r="N923" s="4">
        <f>VLOOKUP(capturaFlota2019[[#This Row],[Especie]],'DATOS TABLA FLOTA'!$A$1:$B$80,2,FALSE)</f>
        <v>4500</v>
      </c>
      <c r="O923" s="4">
        <f>VLOOKUP(capturaFlota2019[[#This Row],[Especie]],'DATOS TABLA FLOTA'!$A$1:$C$80,3,FALSE)</f>
        <v>72000</v>
      </c>
      <c r="Q923"/>
    </row>
    <row r="924" spans="1:17" x14ac:dyDescent="0.35">
      <c r="A924" s="5">
        <v>43678</v>
      </c>
      <c r="B924" s="2" t="s">
        <v>3041</v>
      </c>
      <c r="C924" s="2" t="s">
        <v>3143</v>
      </c>
      <c r="D924" s="2" t="s">
        <v>3043</v>
      </c>
      <c r="E9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4" t="str">
        <f>_xlfn.XLOOKUP(capturaFlota2019[[#This Row],[Puerto]],'DATOS TABLA FLOTA'!$H$1:$H$21,'DATOS TABLA FLOTA'!$I$1:$I$21)</f>
        <v>Castelli</v>
      </c>
      <c r="G924" s="3">
        <f>_xlfn.XLOOKUP(capturaFlota2019[[#This Row],[Departamento]],'DATOS TABLA FLOTA'!$O$2:$O$21,'DATOS TABLA FLOTA'!$P$2:$P$21)</f>
        <v>6168</v>
      </c>
      <c r="H924" s="1">
        <v>-35745949</v>
      </c>
      <c r="I924" s="1">
        <f>_xlfn.XLOOKUP(capturaFlota2019[[#This Row],[Latitud]],'DATOS TABLA FLOTA'!$Q$2:$Q$21,'DATOS TABLA FLOTA'!$R$2:$R$21)</f>
        <v>-57380561</v>
      </c>
      <c r="J924" s="2" t="s">
        <v>3113</v>
      </c>
      <c r="K924" t="str">
        <f>VLOOKUP(capturaFlota2019[[#This Row],[Especie]],'DATOS TABLA FLOTA'!$K$1:$M$113,2,FALSE)</f>
        <v>Peces</v>
      </c>
      <c r="L924" t="str">
        <f>_xlfn.XLOOKUP(capturaFlota2019[[#This Row],[Especie]],'DATOS TABLA FLOTA'!$K$1:$K$113,'DATOS TABLA FLOTA'!$M$1:$M$113)</f>
        <v>Variado costero</v>
      </c>
      <c r="M924" s="3">
        <v>520</v>
      </c>
      <c r="N924" s="4">
        <f>VLOOKUP(capturaFlota2019[[#This Row],[Especie]],'DATOS TABLA FLOTA'!$A$1:$B$80,2,FALSE)</f>
        <v>2100</v>
      </c>
      <c r="O924" s="4">
        <f>VLOOKUP(capturaFlota2019[[#This Row],[Especie]],'DATOS TABLA FLOTA'!$A$1:$C$80,3,FALSE)</f>
        <v>33600</v>
      </c>
      <c r="Q924"/>
    </row>
    <row r="925" spans="1:17" x14ac:dyDescent="0.35">
      <c r="A925" s="5">
        <v>43739</v>
      </c>
      <c r="B925" s="2" t="s">
        <v>3041</v>
      </c>
      <c r="C925" s="2" t="s">
        <v>3111</v>
      </c>
      <c r="D925" s="2" t="s">
        <v>3043</v>
      </c>
      <c r="E9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5" t="str">
        <f>_xlfn.XLOOKUP(capturaFlota2019[[#This Row],[Puerto]],'DATOS TABLA FLOTA'!$H$1:$H$21,'DATOS TABLA FLOTA'!$I$1:$I$21)</f>
        <v>sin especificar</v>
      </c>
      <c r="G925" s="3">
        <f>_xlfn.XLOOKUP(capturaFlota2019[[#This Row],[Departamento]],'DATOS TABLA FLOTA'!$O$2:$O$21,'DATOS TABLA FLOTA'!$P$2:$P$21)</f>
        <v>6999</v>
      </c>
      <c r="I925" s="1">
        <f>_xlfn.XLOOKUP(capturaFlota2019[[#This Row],[Latitud]],'DATOS TABLA FLOTA'!$Q$2:$Q$21,'DATOS TABLA FLOTA'!$R$2:$R$21)</f>
        <v>0</v>
      </c>
      <c r="J925" s="2" t="s">
        <v>3101</v>
      </c>
      <c r="K925" t="str">
        <f>VLOOKUP(capturaFlota2019[[#This Row],[Especie]],'DATOS TABLA FLOTA'!$K$1:$M$113,2,FALSE)</f>
        <v>Crustáceos</v>
      </c>
      <c r="L925" t="str">
        <f>_xlfn.XLOOKUP(capturaFlota2019[[#This Row],[Especie]],'DATOS TABLA FLOTA'!$K$1:$K$113,'DATOS TABLA FLOTA'!$M$1:$M$113)</f>
        <v>Langostino</v>
      </c>
      <c r="M925" s="3">
        <v>521</v>
      </c>
      <c r="N925" s="4">
        <f>VLOOKUP(capturaFlota2019[[#This Row],[Especie]],'DATOS TABLA FLOTA'!$A$1:$B$80,2,FALSE)</f>
        <v>3000</v>
      </c>
      <c r="O925" s="4">
        <f>VLOOKUP(capturaFlota2019[[#This Row],[Especie]],'DATOS TABLA FLOTA'!$A$1:$C$80,3,FALSE)</f>
        <v>48000</v>
      </c>
      <c r="Q925"/>
    </row>
    <row r="926" spans="1:17" x14ac:dyDescent="0.35">
      <c r="A926" s="5">
        <v>43709</v>
      </c>
      <c r="B926" s="2" t="s">
        <v>3041</v>
      </c>
      <c r="C926" s="2" t="s">
        <v>3128</v>
      </c>
      <c r="D926" s="2" t="s">
        <v>3043</v>
      </c>
      <c r="E9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6" t="str">
        <f>_xlfn.XLOOKUP(capturaFlota2019[[#This Row],[Puerto]],'DATOS TABLA FLOTA'!$H$1:$H$21,'DATOS TABLA FLOTA'!$I$1:$I$21)</f>
        <v>La Costa</v>
      </c>
      <c r="G926" s="3">
        <f>_xlfn.XLOOKUP(capturaFlota2019[[#This Row],[Departamento]],'DATOS TABLA FLOTA'!$O$2:$O$21,'DATOS TABLA FLOTA'!$P$2:$P$21)</f>
        <v>6420</v>
      </c>
      <c r="H926" s="1">
        <v>-36342328</v>
      </c>
      <c r="I926" s="1">
        <f>_xlfn.XLOOKUP(capturaFlota2019[[#This Row],[Latitud]],'DATOS TABLA FLOTA'!$Q$2:$Q$21,'DATOS TABLA FLOTA'!$R$2:$R$21)</f>
        <v>-56746143</v>
      </c>
      <c r="J926" s="2" t="s">
        <v>3074</v>
      </c>
      <c r="K926" t="str">
        <f>VLOOKUP(capturaFlota2019[[#This Row],[Especie]],'DATOS TABLA FLOTA'!$K$1:$M$113,2,FALSE)</f>
        <v>Peces</v>
      </c>
      <c r="L926" t="str">
        <f>_xlfn.XLOOKUP(capturaFlota2019[[#This Row],[Especie]],'DATOS TABLA FLOTA'!$K$1:$K$113,'DATOS TABLA FLOTA'!$M$1:$M$113)</f>
        <v>Variado costero</v>
      </c>
      <c r="M926" s="3">
        <v>522</v>
      </c>
      <c r="N926" s="4">
        <f>VLOOKUP(capturaFlota2019[[#This Row],[Especie]],'DATOS TABLA FLOTA'!$A$1:$B$80,2,FALSE)</f>
        <v>1800</v>
      </c>
      <c r="O926" s="4">
        <f>VLOOKUP(capturaFlota2019[[#This Row],[Especie]],'DATOS TABLA FLOTA'!$A$1:$C$80,3,FALSE)</f>
        <v>28800</v>
      </c>
      <c r="Q926"/>
    </row>
    <row r="927" spans="1:17" x14ac:dyDescent="0.35">
      <c r="A927" s="5">
        <v>43556</v>
      </c>
      <c r="B927" s="2" t="s">
        <v>3067</v>
      </c>
      <c r="C927" s="2" t="s">
        <v>3117</v>
      </c>
      <c r="D927" s="2" t="s">
        <v>3062</v>
      </c>
      <c r="E9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27" t="str">
        <f>_xlfn.XLOOKUP(capturaFlota2019[[#This Row],[Puerto]],'DATOS TABLA FLOTA'!$H$1:$H$21,'DATOS TABLA FLOTA'!$I$1:$I$21)</f>
        <v>Biedma</v>
      </c>
      <c r="G927" s="3">
        <f>_xlfn.XLOOKUP(capturaFlota2019[[#This Row],[Departamento]],'DATOS TABLA FLOTA'!$O$2:$O$21,'DATOS TABLA FLOTA'!$P$2:$P$21)</f>
        <v>26007</v>
      </c>
      <c r="H927" s="1">
        <v>-42723398</v>
      </c>
      <c r="I927" s="1">
        <f>_xlfn.XLOOKUP(capturaFlota2019[[#This Row],[Latitud]],'DATOS TABLA FLOTA'!$Q$2:$Q$21,'DATOS TABLA FLOTA'!$R$2:$R$21)</f>
        <v>-6503362</v>
      </c>
      <c r="J927" s="2" t="s">
        <v>3137</v>
      </c>
      <c r="K927" t="str">
        <f>VLOOKUP(capturaFlota2019[[#This Row],[Especie]],'DATOS TABLA FLOTA'!$K$1:$M$113,2,FALSE)</f>
        <v>Peces</v>
      </c>
      <c r="L927" t="str">
        <f>_xlfn.XLOOKUP(capturaFlota2019[[#This Row],[Especie]],'DATOS TABLA FLOTA'!$K$1:$K$113,'DATOS TABLA FLOTA'!$M$1:$M$113)</f>
        <v>Merluza negra</v>
      </c>
      <c r="M927" s="3">
        <v>525</v>
      </c>
      <c r="N927" s="4">
        <f>VLOOKUP(capturaFlota2019[[#This Row],[Especie]],'DATOS TABLA FLOTA'!$A$1:$B$80,2,FALSE)</f>
        <v>2900</v>
      </c>
      <c r="O927" s="4">
        <f>VLOOKUP(capturaFlota2019[[#This Row],[Especie]],'DATOS TABLA FLOTA'!$A$1:$C$80,3,FALSE)</f>
        <v>46400</v>
      </c>
      <c r="Q927"/>
    </row>
    <row r="928" spans="1:17" x14ac:dyDescent="0.35">
      <c r="A928" s="5">
        <v>43617</v>
      </c>
      <c r="B928" s="2" t="s">
        <v>3053</v>
      </c>
      <c r="C928" s="2" t="s">
        <v>3127</v>
      </c>
      <c r="D928" s="2" t="s">
        <v>3124</v>
      </c>
      <c r="E9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28" t="str">
        <f>_xlfn.XLOOKUP(capturaFlota2019[[#This Row],[Puerto]],'DATOS TABLA FLOTA'!$H$1:$H$21,'DATOS TABLA FLOTA'!$I$1:$I$21)</f>
        <v>San Antonio</v>
      </c>
      <c r="G928" s="3">
        <f>_xlfn.XLOOKUP(capturaFlota2019[[#This Row],[Departamento]],'DATOS TABLA FLOTA'!$O$2:$O$21,'DATOS TABLA FLOTA'!$P$2:$P$21)</f>
        <v>62077</v>
      </c>
      <c r="H928" s="1">
        <v>-40725698</v>
      </c>
      <c r="I928" s="1">
        <f>_xlfn.XLOOKUP(capturaFlota2019[[#This Row],[Latitud]],'DATOS TABLA FLOTA'!$Q$2:$Q$21,'DATOS TABLA FLOTA'!$R$2:$R$21)</f>
        <v>-64934194</v>
      </c>
      <c r="J928" s="2" t="s">
        <v>3109</v>
      </c>
      <c r="K928" t="str">
        <f>VLOOKUP(capturaFlota2019[[#This Row],[Especie]],'DATOS TABLA FLOTA'!$K$1:$M$113,2,FALSE)</f>
        <v>Peces</v>
      </c>
      <c r="L928" t="str">
        <f>_xlfn.XLOOKUP(capturaFlota2019[[#This Row],[Especie]],'DATOS TABLA FLOTA'!$K$1:$K$113,'DATOS TABLA FLOTA'!$M$1:$M$113)</f>
        <v>Rayas (sin V. Cost)</v>
      </c>
      <c r="M928" s="3">
        <v>527</v>
      </c>
      <c r="N928" s="4">
        <f>VLOOKUP(capturaFlota2019[[#This Row],[Especie]],'DATOS TABLA FLOTA'!$A$1:$B$80,2,FALSE)</f>
        <v>3000</v>
      </c>
      <c r="O928" s="4">
        <f>VLOOKUP(capturaFlota2019[[#This Row],[Especie]],'DATOS TABLA FLOTA'!$A$1:$C$80,3,FALSE)</f>
        <v>48000</v>
      </c>
      <c r="Q928"/>
    </row>
    <row r="929" spans="1:17" x14ac:dyDescent="0.35">
      <c r="A929" s="5">
        <v>43525</v>
      </c>
      <c r="B929" s="2" t="s">
        <v>3059</v>
      </c>
      <c r="C929" s="2" t="s">
        <v>3068</v>
      </c>
      <c r="D929" s="2" t="s">
        <v>3043</v>
      </c>
      <c r="E9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29" t="str">
        <f>_xlfn.XLOOKUP(capturaFlota2019[[#This Row],[Puerto]],'DATOS TABLA FLOTA'!$H$1:$H$21,'DATOS TABLA FLOTA'!$I$1:$I$21)</f>
        <v>General Pueyrredon</v>
      </c>
      <c r="G929" s="3">
        <f>_xlfn.XLOOKUP(capturaFlota2019[[#This Row],[Departamento]],'DATOS TABLA FLOTA'!$O$2:$O$21,'DATOS TABLA FLOTA'!$P$2:$P$21)</f>
        <v>6357</v>
      </c>
      <c r="H929" s="1">
        <v>-3804915</v>
      </c>
      <c r="I929" s="1">
        <f>_xlfn.XLOOKUP(capturaFlota2019[[#This Row],[Latitud]],'DATOS TABLA FLOTA'!$Q$2:$Q$21,'DATOS TABLA FLOTA'!$R$2:$R$21)</f>
        <v>-57536848</v>
      </c>
      <c r="J929" s="2" t="s">
        <v>3090</v>
      </c>
      <c r="K929" t="str">
        <f>VLOOKUP(capturaFlota2019[[#This Row],[Especie]],'DATOS TABLA FLOTA'!$K$1:$M$113,2,FALSE)</f>
        <v>Peces</v>
      </c>
      <c r="L929" t="str">
        <f>_xlfn.XLOOKUP(capturaFlota2019[[#This Row],[Especie]],'DATOS TABLA FLOTA'!$K$1:$K$113,'DATOS TABLA FLOTA'!$M$1:$M$113)</f>
        <v>otras especies</v>
      </c>
      <c r="M929" s="3">
        <v>528</v>
      </c>
      <c r="N929" s="4">
        <f>VLOOKUP(capturaFlota2019[[#This Row],[Especie]],'DATOS TABLA FLOTA'!$A$1:$B$80,2,FALSE)</f>
        <v>2200</v>
      </c>
      <c r="O929" s="4">
        <f>VLOOKUP(capturaFlota2019[[#This Row],[Especie]],'DATOS TABLA FLOTA'!$A$1:$C$80,3,FALSE)</f>
        <v>35200</v>
      </c>
      <c r="Q929"/>
    </row>
    <row r="930" spans="1:17" x14ac:dyDescent="0.35">
      <c r="A930" s="5">
        <v>43739</v>
      </c>
      <c r="B930" s="2" t="s">
        <v>3059</v>
      </c>
      <c r="C930" s="2" t="s">
        <v>3068</v>
      </c>
      <c r="D930" s="2" t="s">
        <v>3043</v>
      </c>
      <c r="E9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0" t="str">
        <f>_xlfn.XLOOKUP(capturaFlota2019[[#This Row],[Puerto]],'DATOS TABLA FLOTA'!$H$1:$H$21,'DATOS TABLA FLOTA'!$I$1:$I$21)</f>
        <v>General Pueyrredon</v>
      </c>
      <c r="G930" s="3">
        <f>_xlfn.XLOOKUP(capturaFlota2019[[#This Row],[Departamento]],'DATOS TABLA FLOTA'!$O$2:$O$21,'DATOS TABLA FLOTA'!$P$2:$P$21)</f>
        <v>6357</v>
      </c>
      <c r="H930" s="1">
        <v>-3804915</v>
      </c>
      <c r="I930" s="1">
        <f>_xlfn.XLOOKUP(capturaFlota2019[[#This Row],[Latitud]],'DATOS TABLA FLOTA'!$Q$2:$Q$21,'DATOS TABLA FLOTA'!$R$2:$R$21)</f>
        <v>-57536848</v>
      </c>
      <c r="J930" s="2" t="s">
        <v>3168</v>
      </c>
      <c r="K930" t="str">
        <f>VLOOKUP(capturaFlota2019[[#This Row],[Especie]],'DATOS TABLA FLOTA'!$K$1:$M$113,2,FALSE)</f>
        <v>Peces</v>
      </c>
      <c r="L930" t="str">
        <f>_xlfn.XLOOKUP(capturaFlota2019[[#This Row],[Especie]],'DATOS TABLA FLOTA'!$K$1:$K$113,'DATOS TABLA FLOTA'!$M$1:$M$113)</f>
        <v>Anchoíta</v>
      </c>
      <c r="M930" s="3">
        <v>528</v>
      </c>
      <c r="N930" s="4">
        <f>VLOOKUP(capturaFlota2019[[#This Row],[Especie]],'DATOS TABLA FLOTA'!$A$1:$B$80,2,FALSE)</f>
        <v>3500</v>
      </c>
      <c r="O930" s="4">
        <f>VLOOKUP(capturaFlota2019[[#This Row],[Especie]],'DATOS TABLA FLOTA'!$A$1:$C$80,3,FALSE)</f>
        <v>56000</v>
      </c>
      <c r="Q930"/>
    </row>
    <row r="931" spans="1:17" x14ac:dyDescent="0.35">
      <c r="A931" s="5">
        <v>43678</v>
      </c>
      <c r="B931" s="2" t="s">
        <v>3053</v>
      </c>
      <c r="C931" s="2" t="s">
        <v>3150</v>
      </c>
      <c r="D931" s="2" t="s">
        <v>3043</v>
      </c>
      <c r="E9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1" t="str">
        <f>_xlfn.XLOOKUP(capturaFlota2019[[#This Row],[Puerto]],'DATOS TABLA FLOTA'!$H$1:$H$21,'DATOS TABLA FLOTA'!$I$1:$I$21)</f>
        <v>General Lavalle</v>
      </c>
      <c r="G931" s="3">
        <f>_xlfn.XLOOKUP(capturaFlota2019[[#This Row],[Departamento]],'DATOS TABLA FLOTA'!$O$2:$O$21,'DATOS TABLA FLOTA'!$P$2:$P$21)</f>
        <v>6336</v>
      </c>
      <c r="H931" s="1">
        <v>-36398453</v>
      </c>
      <c r="I931" s="1">
        <f>_xlfn.XLOOKUP(capturaFlota2019[[#This Row],[Latitud]],'DATOS TABLA FLOTA'!$Q$2:$Q$21,'DATOS TABLA FLOTA'!$R$2:$R$21)</f>
        <v>-56946467</v>
      </c>
      <c r="J931" s="2" t="s">
        <v>3084</v>
      </c>
      <c r="K931" t="str">
        <f>VLOOKUP(capturaFlota2019[[#This Row],[Especie]],'DATOS TABLA FLOTA'!$K$1:$M$113,2,FALSE)</f>
        <v>Peces</v>
      </c>
      <c r="L931" t="str">
        <f>_xlfn.XLOOKUP(capturaFlota2019[[#This Row],[Especie]],'DATOS TABLA FLOTA'!$K$1:$K$113,'DATOS TABLA FLOTA'!$M$1:$M$113)</f>
        <v>otras especies</v>
      </c>
      <c r="M931" s="3">
        <v>529</v>
      </c>
      <c r="N931" s="4">
        <f>VLOOKUP(capturaFlota2019[[#This Row],[Especie]],'DATOS TABLA FLOTA'!$A$1:$B$80,2,FALSE)</f>
        <v>1890</v>
      </c>
      <c r="O931" s="4">
        <f>VLOOKUP(capturaFlota2019[[#This Row],[Especie]],'DATOS TABLA FLOTA'!$A$1:$C$80,3,FALSE)</f>
        <v>30240</v>
      </c>
      <c r="Q931"/>
    </row>
    <row r="932" spans="1:17" x14ac:dyDescent="0.35">
      <c r="A932" s="5">
        <v>43556</v>
      </c>
      <c r="B932" s="2" t="s">
        <v>3053</v>
      </c>
      <c r="C932" s="2" t="s">
        <v>3123</v>
      </c>
      <c r="D932" s="2" t="s">
        <v>3124</v>
      </c>
      <c r="E9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32" t="str">
        <f>_xlfn.XLOOKUP(capturaFlota2019[[#This Row],[Puerto]],'DATOS TABLA FLOTA'!$H$1:$H$21,'DATOS TABLA FLOTA'!$I$1:$I$21)</f>
        <v>San Antonio</v>
      </c>
      <c r="G932" s="3">
        <f>_xlfn.XLOOKUP(capturaFlota2019[[#This Row],[Departamento]],'DATOS TABLA FLOTA'!$O$2:$O$21,'DATOS TABLA FLOTA'!$P$2:$P$21)</f>
        <v>62077</v>
      </c>
      <c r="H932" s="1">
        <v>-4079875</v>
      </c>
      <c r="I932" s="1">
        <f>_xlfn.XLOOKUP(capturaFlota2019[[#This Row],[Latitud]],'DATOS TABLA FLOTA'!$Q$2:$Q$21,'DATOS TABLA FLOTA'!$R$2:$R$21)</f>
        <v>-64883536</v>
      </c>
      <c r="J932" s="2" t="s">
        <v>3060</v>
      </c>
      <c r="K932" t="str">
        <f>VLOOKUP(capturaFlota2019[[#This Row],[Especie]],'DATOS TABLA FLOTA'!$K$1:$M$113,2,FALSE)</f>
        <v>Peces</v>
      </c>
      <c r="L932" t="str">
        <f>_xlfn.XLOOKUP(capturaFlota2019[[#This Row],[Especie]],'DATOS TABLA FLOTA'!$K$1:$K$113,'DATOS TABLA FLOTA'!$M$1:$M$113)</f>
        <v>otras especies</v>
      </c>
      <c r="M932" s="3">
        <v>531</v>
      </c>
      <c r="N932" s="4">
        <f>VLOOKUP(capturaFlota2019[[#This Row],[Especie]],'DATOS TABLA FLOTA'!$A$1:$B$80,2,FALSE)</f>
        <v>2910</v>
      </c>
      <c r="O932" s="4">
        <f>VLOOKUP(capturaFlota2019[[#This Row],[Especie]],'DATOS TABLA FLOTA'!$A$1:$C$80,3,FALSE)</f>
        <v>46560</v>
      </c>
      <c r="Q932"/>
    </row>
    <row r="933" spans="1:17" x14ac:dyDescent="0.35">
      <c r="A933" s="5">
        <v>43586</v>
      </c>
      <c r="B933" s="2" t="s">
        <v>3053</v>
      </c>
      <c r="C933" s="2" t="s">
        <v>3123</v>
      </c>
      <c r="D933" s="2" t="s">
        <v>3124</v>
      </c>
      <c r="E9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33" t="str">
        <f>_xlfn.XLOOKUP(capturaFlota2019[[#This Row],[Puerto]],'DATOS TABLA FLOTA'!$H$1:$H$21,'DATOS TABLA FLOTA'!$I$1:$I$21)</f>
        <v>San Antonio</v>
      </c>
      <c r="G933" s="3">
        <f>_xlfn.XLOOKUP(capturaFlota2019[[#This Row],[Departamento]],'DATOS TABLA FLOTA'!$O$2:$O$21,'DATOS TABLA FLOTA'!$P$2:$P$21)</f>
        <v>62077</v>
      </c>
      <c r="H933" s="1">
        <v>-4079875</v>
      </c>
      <c r="I933" s="1">
        <f>_xlfn.XLOOKUP(capturaFlota2019[[#This Row],[Latitud]],'DATOS TABLA FLOTA'!$Q$2:$Q$21,'DATOS TABLA FLOTA'!$R$2:$R$21)</f>
        <v>-64883536</v>
      </c>
      <c r="J933" s="2" t="s">
        <v>3098</v>
      </c>
      <c r="K933" t="str">
        <f>VLOOKUP(capturaFlota2019[[#This Row],[Especie]],'DATOS TABLA FLOTA'!$K$1:$M$113,2,FALSE)</f>
        <v>Peces</v>
      </c>
      <c r="L933" t="str">
        <f>_xlfn.XLOOKUP(capturaFlota2019[[#This Row],[Especie]],'DATOS TABLA FLOTA'!$K$1:$K$113,'DATOS TABLA FLOTA'!$M$1:$M$113)</f>
        <v>otras especies</v>
      </c>
      <c r="M933" s="3">
        <v>535</v>
      </c>
      <c r="N933" s="4">
        <f>VLOOKUP(capturaFlota2019[[#This Row],[Especie]],'DATOS TABLA FLOTA'!$A$1:$B$80,2,FALSE)</f>
        <v>4500</v>
      </c>
      <c r="O933" s="4">
        <f>VLOOKUP(capturaFlota2019[[#This Row],[Especie]],'DATOS TABLA FLOTA'!$A$1:$C$80,3,FALSE)</f>
        <v>72000</v>
      </c>
      <c r="Q933"/>
    </row>
    <row r="934" spans="1:17" x14ac:dyDescent="0.35">
      <c r="A934" s="5">
        <v>43739</v>
      </c>
      <c r="B934" s="2" t="s">
        <v>3059</v>
      </c>
      <c r="C934" s="2" t="s">
        <v>3048</v>
      </c>
      <c r="D934" s="2" t="s">
        <v>3049</v>
      </c>
      <c r="E9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34" t="str">
        <f>_xlfn.XLOOKUP(capturaFlota2019[[#This Row],[Puerto]],'DATOS TABLA FLOTA'!$H$1:$H$21,'DATOS TABLA FLOTA'!$I$1:$I$21)</f>
        <v>Deseado</v>
      </c>
      <c r="G934" s="3">
        <f>_xlfn.XLOOKUP(capturaFlota2019[[#This Row],[Departamento]],'DATOS TABLA FLOTA'!$O$2:$O$21,'DATOS TABLA FLOTA'!$P$2:$P$21)</f>
        <v>78014</v>
      </c>
      <c r="H934" s="1">
        <v>-46436049</v>
      </c>
      <c r="I934" s="1">
        <f>_xlfn.XLOOKUP(capturaFlota2019[[#This Row],[Latitud]],'DATOS TABLA FLOTA'!$Q$2:$Q$21,'DATOS TABLA FLOTA'!$R$2:$R$21)</f>
        <v>-67514904</v>
      </c>
      <c r="J934" s="2" t="s">
        <v>3055</v>
      </c>
      <c r="K934" t="str">
        <f>VLOOKUP(capturaFlota2019[[#This Row],[Especie]],'DATOS TABLA FLOTA'!$K$1:$M$113,2,FALSE)</f>
        <v>Peces</v>
      </c>
      <c r="L934" t="str">
        <f>_xlfn.XLOOKUP(capturaFlota2019[[#This Row],[Especie]],'DATOS TABLA FLOTA'!$K$1:$K$113,'DATOS TABLA FLOTA'!$M$1:$M$113)</f>
        <v>Merluza hubbsi S41</v>
      </c>
      <c r="M934" s="3">
        <v>535</v>
      </c>
      <c r="N934" s="4">
        <f>VLOOKUP(capturaFlota2019[[#This Row],[Especie]],'DATOS TABLA FLOTA'!$A$1:$B$80,2,FALSE)</f>
        <v>2300</v>
      </c>
      <c r="O934" s="4">
        <f>VLOOKUP(capturaFlota2019[[#This Row],[Especie]],'DATOS TABLA FLOTA'!$A$1:$C$80,3,FALSE)</f>
        <v>36800</v>
      </c>
      <c r="Q934"/>
    </row>
    <row r="935" spans="1:17" x14ac:dyDescent="0.35">
      <c r="A935" s="5">
        <v>43556</v>
      </c>
      <c r="B935" s="2" t="s">
        <v>3067</v>
      </c>
      <c r="C935" s="2" t="s">
        <v>3068</v>
      </c>
      <c r="D935" s="2" t="s">
        <v>3043</v>
      </c>
      <c r="E9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5" t="str">
        <f>_xlfn.XLOOKUP(capturaFlota2019[[#This Row],[Puerto]],'DATOS TABLA FLOTA'!$H$1:$H$21,'DATOS TABLA FLOTA'!$I$1:$I$21)</f>
        <v>General Pueyrredon</v>
      </c>
      <c r="G935" s="3">
        <f>_xlfn.XLOOKUP(capturaFlota2019[[#This Row],[Departamento]],'DATOS TABLA FLOTA'!$O$2:$O$21,'DATOS TABLA FLOTA'!$P$2:$P$21)</f>
        <v>6357</v>
      </c>
      <c r="H935" s="1">
        <v>-3804915</v>
      </c>
      <c r="I935" s="1">
        <f>_xlfn.XLOOKUP(capturaFlota2019[[#This Row],[Latitud]],'DATOS TABLA FLOTA'!$Q$2:$Q$21,'DATOS TABLA FLOTA'!$R$2:$R$21)</f>
        <v>-57536848</v>
      </c>
      <c r="J935" s="2" t="s">
        <v>3057</v>
      </c>
      <c r="K935" t="str">
        <f>VLOOKUP(capturaFlota2019[[#This Row],[Especie]],'DATOS TABLA FLOTA'!$K$1:$M$113,2,FALSE)</f>
        <v>Peces</v>
      </c>
      <c r="L935" t="str">
        <f>_xlfn.XLOOKUP(capturaFlota2019[[#This Row],[Especie]],'DATOS TABLA FLOTA'!$K$1:$K$113,'DATOS TABLA FLOTA'!$M$1:$M$113)</f>
        <v>Rayas (sin V. Cost)</v>
      </c>
      <c r="M935" s="3">
        <v>536</v>
      </c>
      <c r="N935" s="4">
        <f>VLOOKUP(capturaFlota2019[[#This Row],[Especie]],'DATOS TABLA FLOTA'!$A$1:$B$80,2,FALSE)</f>
        <v>3900</v>
      </c>
      <c r="O935" s="4">
        <f>VLOOKUP(capturaFlota2019[[#This Row],[Especie]],'DATOS TABLA FLOTA'!$A$1:$C$80,3,FALSE)</f>
        <v>62400</v>
      </c>
      <c r="Q935"/>
    </row>
    <row r="936" spans="1:17" x14ac:dyDescent="0.35">
      <c r="A936" s="5">
        <v>43586</v>
      </c>
      <c r="B936" s="2" t="s">
        <v>3053</v>
      </c>
      <c r="C936" s="2" t="s">
        <v>3068</v>
      </c>
      <c r="D936" s="2" t="s">
        <v>3043</v>
      </c>
      <c r="E9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6" t="str">
        <f>_xlfn.XLOOKUP(capturaFlota2019[[#This Row],[Puerto]],'DATOS TABLA FLOTA'!$H$1:$H$21,'DATOS TABLA FLOTA'!$I$1:$I$21)</f>
        <v>General Pueyrredon</v>
      </c>
      <c r="G936" s="3">
        <f>_xlfn.XLOOKUP(capturaFlota2019[[#This Row],[Departamento]],'DATOS TABLA FLOTA'!$O$2:$O$21,'DATOS TABLA FLOTA'!$P$2:$P$21)</f>
        <v>6357</v>
      </c>
      <c r="H936" s="1">
        <v>-3804915</v>
      </c>
      <c r="I936" s="1">
        <f>_xlfn.XLOOKUP(capturaFlota2019[[#This Row],[Latitud]],'DATOS TABLA FLOTA'!$Q$2:$Q$21,'DATOS TABLA FLOTA'!$R$2:$R$21)</f>
        <v>-57536848</v>
      </c>
      <c r="J936" s="2" t="s">
        <v>3077</v>
      </c>
      <c r="K936" t="str">
        <f>VLOOKUP(capturaFlota2019[[#This Row],[Especie]],'DATOS TABLA FLOTA'!$K$1:$M$113,2,FALSE)</f>
        <v>Peces</v>
      </c>
      <c r="L936" t="str">
        <f>_xlfn.XLOOKUP(capturaFlota2019[[#This Row],[Especie]],'DATOS TABLA FLOTA'!$K$1:$K$113,'DATOS TABLA FLOTA'!$M$1:$M$113)</f>
        <v>otras especies</v>
      </c>
      <c r="M936" s="3">
        <v>536</v>
      </c>
      <c r="N936" s="4">
        <f>VLOOKUP(capturaFlota2019[[#This Row],[Especie]],'DATOS TABLA FLOTA'!$A$1:$B$80,2,FALSE)</f>
        <v>1900</v>
      </c>
      <c r="O936" s="4">
        <f>VLOOKUP(capturaFlota2019[[#This Row],[Especie]],'DATOS TABLA FLOTA'!$A$1:$C$80,3,FALSE)</f>
        <v>30400</v>
      </c>
      <c r="Q936"/>
    </row>
    <row r="937" spans="1:17" x14ac:dyDescent="0.35">
      <c r="A937" s="5">
        <v>43497</v>
      </c>
      <c r="B937" s="2" t="s">
        <v>3059</v>
      </c>
      <c r="C937" s="2" t="s">
        <v>3048</v>
      </c>
      <c r="D937" s="2" t="s">
        <v>3049</v>
      </c>
      <c r="E9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37" t="str">
        <f>_xlfn.XLOOKUP(capturaFlota2019[[#This Row],[Puerto]],'DATOS TABLA FLOTA'!$H$1:$H$21,'DATOS TABLA FLOTA'!$I$1:$I$21)</f>
        <v>Deseado</v>
      </c>
      <c r="G937" s="3">
        <f>_xlfn.XLOOKUP(capturaFlota2019[[#This Row],[Departamento]],'DATOS TABLA FLOTA'!$O$2:$O$21,'DATOS TABLA FLOTA'!$P$2:$P$21)</f>
        <v>78014</v>
      </c>
      <c r="H937" s="1">
        <v>-46436049</v>
      </c>
      <c r="I937" s="1">
        <f>_xlfn.XLOOKUP(capturaFlota2019[[#This Row],[Latitud]],'DATOS TABLA FLOTA'!$Q$2:$Q$21,'DATOS TABLA FLOTA'!$R$2:$R$21)</f>
        <v>-67514904</v>
      </c>
      <c r="J937" s="2" t="s">
        <v>3064</v>
      </c>
      <c r="K937" t="str">
        <f>VLOOKUP(capturaFlota2019[[#This Row],[Especie]],'DATOS TABLA FLOTA'!$K$1:$M$113,2,FALSE)</f>
        <v>Crustáceos</v>
      </c>
      <c r="L937" t="str">
        <f>_xlfn.XLOOKUP(capturaFlota2019[[#This Row],[Especie]],'DATOS TABLA FLOTA'!$K$1:$K$113,'DATOS TABLA FLOTA'!$M$1:$M$113)</f>
        <v>Centolla</v>
      </c>
      <c r="M937" s="3">
        <v>538</v>
      </c>
      <c r="N937" s="4">
        <f>VLOOKUP(capturaFlota2019[[#This Row],[Especie]],'DATOS TABLA FLOTA'!$A$1:$B$80,2,FALSE)</f>
        <v>2890</v>
      </c>
      <c r="O937" s="4">
        <f>VLOOKUP(capturaFlota2019[[#This Row],[Especie]],'DATOS TABLA FLOTA'!$A$1:$C$80,3,FALSE)</f>
        <v>46240</v>
      </c>
      <c r="Q937"/>
    </row>
    <row r="938" spans="1:17" x14ac:dyDescent="0.35">
      <c r="A938" s="5">
        <v>43556</v>
      </c>
      <c r="B938" s="2" t="s">
        <v>3041</v>
      </c>
      <c r="C938" s="2" t="s">
        <v>3107</v>
      </c>
      <c r="D938" s="2" t="s">
        <v>3043</v>
      </c>
      <c r="E9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8" t="str">
        <f>_xlfn.XLOOKUP(capturaFlota2019[[#This Row],[Puerto]],'DATOS TABLA FLOTA'!$H$1:$H$21,'DATOS TABLA FLOTA'!$I$1:$I$21)</f>
        <v>Necochea</v>
      </c>
      <c r="G938" s="3">
        <f>_xlfn.XLOOKUP(capturaFlota2019[[#This Row],[Departamento]],'DATOS TABLA FLOTA'!$O$2:$O$21,'DATOS TABLA FLOTA'!$P$2:$P$21)</f>
        <v>6581</v>
      </c>
      <c r="H938" s="1">
        <v>-38576184</v>
      </c>
      <c r="I938" s="1">
        <f>_xlfn.XLOOKUP(capturaFlota2019[[#This Row],[Latitud]],'DATOS TABLA FLOTA'!$Q$2:$Q$21,'DATOS TABLA FLOTA'!$R$2:$R$21)</f>
        <v>-58701949</v>
      </c>
      <c r="J938" s="2" t="s">
        <v>3074</v>
      </c>
      <c r="K938" t="str">
        <f>VLOOKUP(capturaFlota2019[[#This Row],[Especie]],'DATOS TABLA FLOTA'!$K$1:$M$113,2,FALSE)</f>
        <v>Peces</v>
      </c>
      <c r="L938" t="str">
        <f>_xlfn.XLOOKUP(capturaFlota2019[[#This Row],[Especie]],'DATOS TABLA FLOTA'!$K$1:$K$113,'DATOS TABLA FLOTA'!$M$1:$M$113)</f>
        <v>Variado costero</v>
      </c>
      <c r="M938" s="3">
        <v>540</v>
      </c>
      <c r="N938" s="4">
        <f>VLOOKUP(capturaFlota2019[[#This Row],[Especie]],'DATOS TABLA FLOTA'!$A$1:$B$80,2,FALSE)</f>
        <v>1800</v>
      </c>
      <c r="O938" s="4">
        <f>VLOOKUP(capturaFlota2019[[#This Row],[Especie]],'DATOS TABLA FLOTA'!$A$1:$C$80,3,FALSE)</f>
        <v>28800</v>
      </c>
      <c r="Q938"/>
    </row>
    <row r="939" spans="1:17" x14ac:dyDescent="0.35">
      <c r="A939" s="5">
        <v>43617</v>
      </c>
      <c r="B939" s="2" t="s">
        <v>3059</v>
      </c>
      <c r="C939" s="2" t="s">
        <v>3068</v>
      </c>
      <c r="D939" s="2" t="s">
        <v>3043</v>
      </c>
      <c r="E9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39" t="str">
        <f>_xlfn.XLOOKUP(capturaFlota2019[[#This Row],[Puerto]],'DATOS TABLA FLOTA'!$H$1:$H$21,'DATOS TABLA FLOTA'!$I$1:$I$21)</f>
        <v>General Pueyrredon</v>
      </c>
      <c r="G939" s="3">
        <f>_xlfn.XLOOKUP(capturaFlota2019[[#This Row],[Departamento]],'DATOS TABLA FLOTA'!$O$2:$O$21,'DATOS TABLA FLOTA'!$P$2:$P$21)</f>
        <v>6357</v>
      </c>
      <c r="H939" s="1">
        <v>-3804915</v>
      </c>
      <c r="I939" s="1">
        <f>_xlfn.XLOOKUP(capturaFlota2019[[#This Row],[Latitud]],'DATOS TABLA FLOTA'!$Q$2:$Q$21,'DATOS TABLA FLOTA'!$R$2:$R$21)</f>
        <v>-57536848</v>
      </c>
      <c r="J939" s="2" t="s">
        <v>3163</v>
      </c>
      <c r="K939" t="str">
        <f>VLOOKUP(capturaFlota2019[[#This Row],[Especie]],'DATOS TABLA FLOTA'!$K$1:$M$113,2,FALSE)</f>
        <v>Peces</v>
      </c>
      <c r="L939" t="str">
        <f>_xlfn.XLOOKUP(capturaFlota2019[[#This Row],[Especie]],'DATOS TABLA FLOTA'!$K$1:$K$113,'DATOS TABLA FLOTA'!$M$1:$M$113)</f>
        <v>otras especies</v>
      </c>
      <c r="M939" s="3">
        <v>542</v>
      </c>
      <c r="N939" s="4">
        <f>VLOOKUP(capturaFlota2019[[#This Row],[Especie]],'DATOS TABLA FLOTA'!$A$1:$B$80,2,FALSE)</f>
        <v>3590</v>
      </c>
      <c r="O939" s="4">
        <f>VLOOKUP(capturaFlota2019[[#This Row],[Especie]],'DATOS TABLA FLOTA'!$A$1:$C$80,3,FALSE)</f>
        <v>57440</v>
      </c>
      <c r="Q939"/>
    </row>
    <row r="940" spans="1:17" x14ac:dyDescent="0.35">
      <c r="A940" s="5">
        <v>43466</v>
      </c>
      <c r="B940" s="2" t="s">
        <v>3059</v>
      </c>
      <c r="C940" s="2" t="s">
        <v>3068</v>
      </c>
      <c r="D940" s="2" t="s">
        <v>3043</v>
      </c>
      <c r="E9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0" t="str">
        <f>_xlfn.XLOOKUP(capturaFlota2019[[#This Row],[Puerto]],'DATOS TABLA FLOTA'!$H$1:$H$21,'DATOS TABLA FLOTA'!$I$1:$I$21)</f>
        <v>General Pueyrredon</v>
      </c>
      <c r="G940" s="3">
        <f>_xlfn.XLOOKUP(capturaFlota2019[[#This Row],[Departamento]],'DATOS TABLA FLOTA'!$O$2:$O$21,'DATOS TABLA FLOTA'!$P$2:$P$21)</f>
        <v>6357</v>
      </c>
      <c r="H940" s="1">
        <v>-3804915</v>
      </c>
      <c r="I940" s="1">
        <f>_xlfn.XLOOKUP(capturaFlota2019[[#This Row],[Latitud]],'DATOS TABLA FLOTA'!$Q$2:$Q$21,'DATOS TABLA FLOTA'!$R$2:$R$21)</f>
        <v>-57536848</v>
      </c>
      <c r="J940" s="2" t="s">
        <v>3094</v>
      </c>
      <c r="K940" t="str">
        <f>VLOOKUP(capturaFlota2019[[#This Row],[Especie]],'DATOS TABLA FLOTA'!$K$1:$M$113,2,FALSE)</f>
        <v>Peces</v>
      </c>
      <c r="L940" t="str">
        <f>_xlfn.XLOOKUP(capturaFlota2019[[#This Row],[Especie]],'DATOS TABLA FLOTA'!$K$1:$K$113,'DATOS TABLA FLOTA'!$M$1:$M$113)</f>
        <v>otras especies</v>
      </c>
      <c r="M940" s="3">
        <v>544</v>
      </c>
      <c r="N940" s="4">
        <f>VLOOKUP(capturaFlota2019[[#This Row],[Especie]],'DATOS TABLA FLOTA'!$A$1:$B$80,2,FALSE)</f>
        <v>2180</v>
      </c>
      <c r="O940" s="4">
        <f>VLOOKUP(capturaFlota2019[[#This Row],[Especie]],'DATOS TABLA FLOTA'!$A$1:$C$80,3,FALSE)</f>
        <v>34880</v>
      </c>
      <c r="Q940"/>
    </row>
    <row r="941" spans="1:17" x14ac:dyDescent="0.35">
      <c r="A941" s="5">
        <v>43497</v>
      </c>
      <c r="B941" s="2" t="s">
        <v>3041</v>
      </c>
      <c r="C941" s="2" t="s">
        <v>3128</v>
      </c>
      <c r="D941" s="2" t="s">
        <v>3043</v>
      </c>
      <c r="E9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1" t="str">
        <f>_xlfn.XLOOKUP(capturaFlota2019[[#This Row],[Puerto]],'DATOS TABLA FLOTA'!$H$1:$H$21,'DATOS TABLA FLOTA'!$I$1:$I$21)</f>
        <v>La Costa</v>
      </c>
      <c r="G941" s="3">
        <f>_xlfn.XLOOKUP(capturaFlota2019[[#This Row],[Departamento]],'DATOS TABLA FLOTA'!$O$2:$O$21,'DATOS TABLA FLOTA'!$P$2:$P$21)</f>
        <v>6420</v>
      </c>
      <c r="H941" s="1">
        <v>-36342328</v>
      </c>
      <c r="I941" s="1">
        <f>_xlfn.XLOOKUP(capturaFlota2019[[#This Row],[Latitud]],'DATOS TABLA FLOTA'!$Q$2:$Q$21,'DATOS TABLA FLOTA'!$R$2:$R$21)</f>
        <v>-56746143</v>
      </c>
      <c r="J941" s="2" t="s">
        <v>3091</v>
      </c>
      <c r="K941" t="str">
        <f>VLOOKUP(capturaFlota2019[[#This Row],[Especie]],'DATOS TABLA FLOTA'!$K$1:$M$113,2,FALSE)</f>
        <v>Peces</v>
      </c>
      <c r="L941" t="str">
        <f>_xlfn.XLOOKUP(capturaFlota2019[[#This Row],[Especie]],'DATOS TABLA FLOTA'!$K$1:$K$113,'DATOS TABLA FLOTA'!$M$1:$M$113)</f>
        <v>Variado costero</v>
      </c>
      <c r="M941" s="3">
        <v>544</v>
      </c>
      <c r="N941" s="4">
        <f>VLOOKUP(capturaFlota2019[[#This Row],[Especie]],'DATOS TABLA FLOTA'!$A$1:$B$80,2,FALSE)</f>
        <v>2300</v>
      </c>
      <c r="O941" s="4">
        <f>VLOOKUP(capturaFlota2019[[#This Row],[Especie]],'DATOS TABLA FLOTA'!$A$1:$C$80,3,FALSE)</f>
        <v>36800</v>
      </c>
      <c r="Q941"/>
    </row>
    <row r="942" spans="1:17" x14ac:dyDescent="0.35">
      <c r="A942" s="5">
        <v>43647</v>
      </c>
      <c r="B942" s="2" t="s">
        <v>3059</v>
      </c>
      <c r="C942" s="2" t="s">
        <v>3068</v>
      </c>
      <c r="D942" s="2" t="s">
        <v>3043</v>
      </c>
      <c r="E9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2" t="str">
        <f>_xlfn.XLOOKUP(capturaFlota2019[[#This Row],[Puerto]],'DATOS TABLA FLOTA'!$H$1:$H$21,'DATOS TABLA FLOTA'!$I$1:$I$21)</f>
        <v>General Pueyrredon</v>
      </c>
      <c r="G942" s="3">
        <f>_xlfn.XLOOKUP(capturaFlota2019[[#This Row],[Departamento]],'DATOS TABLA FLOTA'!$O$2:$O$21,'DATOS TABLA FLOTA'!$P$2:$P$21)</f>
        <v>6357</v>
      </c>
      <c r="H942" s="1">
        <v>-3804915</v>
      </c>
      <c r="I942" s="1">
        <f>_xlfn.XLOOKUP(capturaFlota2019[[#This Row],[Latitud]],'DATOS TABLA FLOTA'!$Q$2:$Q$21,'DATOS TABLA FLOTA'!$R$2:$R$21)</f>
        <v>-57536848</v>
      </c>
      <c r="J942" s="2" t="s">
        <v>3098</v>
      </c>
      <c r="K942" t="str">
        <f>VLOOKUP(capturaFlota2019[[#This Row],[Especie]],'DATOS TABLA FLOTA'!$K$1:$M$113,2,FALSE)</f>
        <v>Peces</v>
      </c>
      <c r="L942" t="str">
        <f>_xlfn.XLOOKUP(capturaFlota2019[[#This Row],[Especie]],'DATOS TABLA FLOTA'!$K$1:$K$113,'DATOS TABLA FLOTA'!$M$1:$M$113)</f>
        <v>otras especies</v>
      </c>
      <c r="M942" s="3">
        <v>544</v>
      </c>
      <c r="N942" s="4">
        <f>VLOOKUP(capturaFlota2019[[#This Row],[Especie]],'DATOS TABLA FLOTA'!$A$1:$B$80,2,FALSE)</f>
        <v>4500</v>
      </c>
      <c r="O942" s="4">
        <f>VLOOKUP(capturaFlota2019[[#This Row],[Especie]],'DATOS TABLA FLOTA'!$A$1:$C$80,3,FALSE)</f>
        <v>72000</v>
      </c>
      <c r="Q942"/>
    </row>
    <row r="943" spans="1:17" x14ac:dyDescent="0.35">
      <c r="A943" s="5">
        <v>43709</v>
      </c>
      <c r="B943" s="2" t="s">
        <v>3053</v>
      </c>
      <c r="C943" s="2" t="s">
        <v>3068</v>
      </c>
      <c r="D943" s="2" t="s">
        <v>3043</v>
      </c>
      <c r="E9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3" t="str">
        <f>_xlfn.XLOOKUP(capturaFlota2019[[#This Row],[Puerto]],'DATOS TABLA FLOTA'!$H$1:$H$21,'DATOS TABLA FLOTA'!$I$1:$I$21)</f>
        <v>General Pueyrredon</v>
      </c>
      <c r="G943" s="3">
        <f>_xlfn.XLOOKUP(capturaFlota2019[[#This Row],[Departamento]],'DATOS TABLA FLOTA'!$O$2:$O$21,'DATOS TABLA FLOTA'!$P$2:$P$21)</f>
        <v>6357</v>
      </c>
      <c r="H943" s="1">
        <v>-3804915</v>
      </c>
      <c r="I943" s="1">
        <f>_xlfn.XLOOKUP(capturaFlota2019[[#This Row],[Latitud]],'DATOS TABLA FLOTA'!$Q$2:$Q$21,'DATOS TABLA FLOTA'!$R$2:$R$21)</f>
        <v>-57536848</v>
      </c>
      <c r="J943" s="2" t="s">
        <v>3080</v>
      </c>
      <c r="K943" t="str">
        <f>VLOOKUP(capturaFlota2019[[#This Row],[Especie]],'DATOS TABLA FLOTA'!$K$1:$M$113,2,FALSE)</f>
        <v>Peces</v>
      </c>
      <c r="L943" t="str">
        <f>_xlfn.XLOOKUP(capturaFlota2019[[#This Row],[Especie]],'DATOS TABLA FLOTA'!$K$1:$K$113,'DATOS TABLA FLOTA'!$M$1:$M$113)</f>
        <v>otras especies</v>
      </c>
      <c r="M943" s="3">
        <v>544</v>
      </c>
      <c r="N943" s="4">
        <f>VLOOKUP(capturaFlota2019[[#This Row],[Especie]],'DATOS TABLA FLOTA'!$A$1:$B$80,2,FALSE)</f>
        <v>1599</v>
      </c>
      <c r="O943" s="4">
        <f>VLOOKUP(capturaFlota2019[[#This Row],[Especie]],'DATOS TABLA FLOTA'!$A$1:$C$80,3,FALSE)</f>
        <v>25584</v>
      </c>
      <c r="Q943"/>
    </row>
    <row r="944" spans="1:17" x14ac:dyDescent="0.35">
      <c r="A944" s="5">
        <v>43678</v>
      </c>
      <c r="B944" s="2" t="s">
        <v>3067</v>
      </c>
      <c r="C944" s="2" t="s">
        <v>3117</v>
      </c>
      <c r="D944" s="2" t="s">
        <v>3062</v>
      </c>
      <c r="E9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44" t="str">
        <f>_xlfn.XLOOKUP(capturaFlota2019[[#This Row],[Puerto]],'DATOS TABLA FLOTA'!$H$1:$H$21,'DATOS TABLA FLOTA'!$I$1:$I$21)</f>
        <v>Biedma</v>
      </c>
      <c r="G944" s="3">
        <f>_xlfn.XLOOKUP(capturaFlota2019[[#This Row],[Departamento]],'DATOS TABLA FLOTA'!$O$2:$O$21,'DATOS TABLA FLOTA'!$P$2:$P$21)</f>
        <v>26007</v>
      </c>
      <c r="H944" s="1">
        <v>-42723398</v>
      </c>
      <c r="I944" s="1">
        <f>_xlfn.XLOOKUP(capturaFlota2019[[#This Row],[Latitud]],'DATOS TABLA FLOTA'!$Q$2:$Q$21,'DATOS TABLA FLOTA'!$R$2:$R$21)</f>
        <v>-6503362</v>
      </c>
      <c r="J944" s="2" t="s">
        <v>3076</v>
      </c>
      <c r="K944" t="str">
        <f>VLOOKUP(capturaFlota2019[[#This Row],[Especie]],'DATOS TABLA FLOTA'!$K$1:$M$113,2,FALSE)</f>
        <v>Peces</v>
      </c>
      <c r="L944" t="str">
        <f>_xlfn.XLOOKUP(capturaFlota2019[[#This Row],[Especie]],'DATOS TABLA FLOTA'!$K$1:$K$113,'DATOS TABLA FLOTA'!$M$1:$M$113)</f>
        <v>otras especies</v>
      </c>
      <c r="M944" s="3">
        <v>552</v>
      </c>
      <c r="N944" s="4">
        <f>VLOOKUP(capturaFlota2019[[#This Row],[Especie]],'DATOS TABLA FLOTA'!$A$1:$B$80,2,FALSE)</f>
        <v>2900</v>
      </c>
      <c r="O944" s="4">
        <f>VLOOKUP(capturaFlota2019[[#This Row],[Especie]],'DATOS TABLA FLOTA'!$A$1:$C$80,3,FALSE)</f>
        <v>46400</v>
      </c>
      <c r="Q944"/>
    </row>
    <row r="945" spans="1:17" x14ac:dyDescent="0.35">
      <c r="A945" s="5">
        <v>43556</v>
      </c>
      <c r="B945" s="2" t="s">
        <v>3053</v>
      </c>
      <c r="C945" s="2" t="s">
        <v>3068</v>
      </c>
      <c r="D945" s="2" t="s">
        <v>3043</v>
      </c>
      <c r="E9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5" t="str">
        <f>_xlfn.XLOOKUP(capturaFlota2019[[#This Row],[Puerto]],'DATOS TABLA FLOTA'!$H$1:$H$21,'DATOS TABLA FLOTA'!$I$1:$I$21)</f>
        <v>General Pueyrredon</v>
      </c>
      <c r="G945" s="3">
        <f>_xlfn.XLOOKUP(capturaFlota2019[[#This Row],[Departamento]],'DATOS TABLA FLOTA'!$O$2:$O$21,'DATOS TABLA FLOTA'!$P$2:$P$21)</f>
        <v>6357</v>
      </c>
      <c r="H945" s="1">
        <v>-3804915</v>
      </c>
      <c r="I945" s="1">
        <f>_xlfn.XLOOKUP(capturaFlota2019[[#This Row],[Latitud]],'DATOS TABLA FLOTA'!$Q$2:$Q$21,'DATOS TABLA FLOTA'!$R$2:$R$21)</f>
        <v>-57536848</v>
      </c>
      <c r="J945" s="2" t="s">
        <v>3055</v>
      </c>
      <c r="K945" t="str">
        <f>VLOOKUP(capturaFlota2019[[#This Row],[Especie]],'DATOS TABLA FLOTA'!$K$1:$M$113,2,FALSE)</f>
        <v>Peces</v>
      </c>
      <c r="L945" t="str">
        <f>_xlfn.XLOOKUP(capturaFlota2019[[#This Row],[Especie]],'DATOS TABLA FLOTA'!$K$1:$K$113,'DATOS TABLA FLOTA'!$M$1:$M$113)</f>
        <v>Merluza hubbsi S41</v>
      </c>
      <c r="M945" s="3">
        <v>554</v>
      </c>
      <c r="N945" s="4">
        <f>VLOOKUP(capturaFlota2019[[#This Row],[Especie]],'DATOS TABLA FLOTA'!$A$1:$B$80,2,FALSE)</f>
        <v>2300</v>
      </c>
      <c r="O945" s="4">
        <f>VLOOKUP(capturaFlota2019[[#This Row],[Especie]],'DATOS TABLA FLOTA'!$A$1:$C$80,3,FALSE)</f>
        <v>36800</v>
      </c>
      <c r="Q945"/>
    </row>
    <row r="946" spans="1:17" x14ac:dyDescent="0.35">
      <c r="A946" s="5">
        <v>43678</v>
      </c>
      <c r="B946" s="2" t="s">
        <v>3041</v>
      </c>
      <c r="C946" s="2" t="s">
        <v>3111</v>
      </c>
      <c r="D946" s="2" t="s">
        <v>3043</v>
      </c>
      <c r="E9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6" t="str">
        <f>_xlfn.XLOOKUP(capturaFlota2019[[#This Row],[Puerto]],'DATOS TABLA FLOTA'!$H$1:$H$21,'DATOS TABLA FLOTA'!$I$1:$I$21)</f>
        <v>sin especificar</v>
      </c>
      <c r="G946" s="3">
        <f>_xlfn.XLOOKUP(capturaFlota2019[[#This Row],[Departamento]],'DATOS TABLA FLOTA'!$O$2:$O$21,'DATOS TABLA FLOTA'!$P$2:$P$21)</f>
        <v>6999</v>
      </c>
      <c r="I946" s="1">
        <f>_xlfn.XLOOKUP(capturaFlota2019[[#This Row],[Latitud]],'DATOS TABLA FLOTA'!$Q$2:$Q$21,'DATOS TABLA FLOTA'!$R$2:$R$21)</f>
        <v>0</v>
      </c>
      <c r="J946" s="2" t="s">
        <v>3057</v>
      </c>
      <c r="K946" t="str">
        <f>VLOOKUP(capturaFlota2019[[#This Row],[Especie]],'DATOS TABLA FLOTA'!$K$1:$M$113,2,FALSE)</f>
        <v>Peces</v>
      </c>
      <c r="L946" t="str">
        <f>_xlfn.XLOOKUP(capturaFlota2019[[#This Row],[Especie]],'DATOS TABLA FLOTA'!$K$1:$K$113,'DATOS TABLA FLOTA'!$M$1:$M$113)</f>
        <v>Rayas (sin V. Cost)</v>
      </c>
      <c r="M946" s="3">
        <v>560</v>
      </c>
      <c r="N946" s="4">
        <f>VLOOKUP(capturaFlota2019[[#This Row],[Especie]],'DATOS TABLA FLOTA'!$A$1:$B$80,2,FALSE)</f>
        <v>3900</v>
      </c>
      <c r="O946" s="4">
        <f>VLOOKUP(capturaFlota2019[[#This Row],[Especie]],'DATOS TABLA FLOTA'!$A$1:$C$80,3,FALSE)</f>
        <v>62400</v>
      </c>
      <c r="Q946"/>
    </row>
    <row r="947" spans="1:17" x14ac:dyDescent="0.35">
      <c r="A947" s="5">
        <v>43497</v>
      </c>
      <c r="B947" s="2" t="s">
        <v>3059</v>
      </c>
      <c r="C947" s="2" t="s">
        <v>3068</v>
      </c>
      <c r="D947" s="2" t="s">
        <v>3043</v>
      </c>
      <c r="E9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7" t="str">
        <f>_xlfn.XLOOKUP(capturaFlota2019[[#This Row],[Puerto]],'DATOS TABLA FLOTA'!$H$1:$H$21,'DATOS TABLA FLOTA'!$I$1:$I$21)</f>
        <v>General Pueyrredon</v>
      </c>
      <c r="G947" s="3">
        <f>_xlfn.XLOOKUP(capturaFlota2019[[#This Row],[Departamento]],'DATOS TABLA FLOTA'!$O$2:$O$21,'DATOS TABLA FLOTA'!$P$2:$P$21)</f>
        <v>6357</v>
      </c>
      <c r="H947" s="1">
        <v>-3804915</v>
      </c>
      <c r="I947" s="1">
        <f>_xlfn.XLOOKUP(capturaFlota2019[[#This Row],[Latitud]],'DATOS TABLA FLOTA'!$Q$2:$Q$21,'DATOS TABLA FLOTA'!$R$2:$R$21)</f>
        <v>-57536848</v>
      </c>
      <c r="J947" s="2" t="s">
        <v>3087</v>
      </c>
      <c r="K947" t="str">
        <f>VLOOKUP(capturaFlota2019[[#This Row],[Especie]],'DATOS TABLA FLOTA'!$K$1:$M$113,2,FALSE)</f>
        <v>Peces</v>
      </c>
      <c r="L947" t="str">
        <f>_xlfn.XLOOKUP(capturaFlota2019[[#This Row],[Especie]],'DATOS TABLA FLOTA'!$K$1:$K$113,'DATOS TABLA FLOTA'!$M$1:$M$113)</f>
        <v>otras especies</v>
      </c>
      <c r="M947" s="3">
        <v>569</v>
      </c>
      <c r="N947" s="4">
        <f>VLOOKUP(capturaFlota2019[[#This Row],[Especie]],'DATOS TABLA FLOTA'!$A$1:$B$80,2,FALSE)</f>
        <v>2500</v>
      </c>
      <c r="O947" s="4">
        <f>VLOOKUP(capturaFlota2019[[#This Row],[Especie]],'DATOS TABLA FLOTA'!$A$1:$C$80,3,FALSE)</f>
        <v>40000</v>
      </c>
      <c r="Q947"/>
    </row>
    <row r="948" spans="1:17" x14ac:dyDescent="0.35">
      <c r="A948" s="5">
        <v>43525</v>
      </c>
      <c r="B948" s="2" t="s">
        <v>3047</v>
      </c>
      <c r="C948" s="2" t="s">
        <v>3115</v>
      </c>
      <c r="D948" s="2" t="s">
        <v>3049</v>
      </c>
      <c r="E9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48" t="str">
        <f>_xlfn.XLOOKUP(capturaFlota2019[[#This Row],[Puerto]],'DATOS TABLA FLOTA'!$H$1:$H$21,'DATOS TABLA FLOTA'!$I$1:$I$21)</f>
        <v>Deseado</v>
      </c>
      <c r="G948" s="3">
        <f>_xlfn.XLOOKUP(capturaFlota2019[[#This Row],[Departamento]],'DATOS TABLA FLOTA'!$O$2:$O$21,'DATOS TABLA FLOTA'!$P$2:$P$21)</f>
        <v>78014</v>
      </c>
      <c r="H948" s="1">
        <v>-47753106</v>
      </c>
      <c r="I948" s="1">
        <f>_xlfn.XLOOKUP(capturaFlota2019[[#This Row],[Latitud]],'DATOS TABLA FLOTA'!$Q$2:$Q$21,'DATOS TABLA FLOTA'!$R$2:$R$21)</f>
        <v>-65911745</v>
      </c>
      <c r="J948" s="2" t="s">
        <v>3072</v>
      </c>
      <c r="K948" t="str">
        <f>VLOOKUP(capturaFlota2019[[#This Row],[Especie]],'DATOS TABLA FLOTA'!$K$1:$M$113,2,FALSE)</f>
        <v>Moluscos</v>
      </c>
      <c r="L948" t="str">
        <f>_xlfn.XLOOKUP(capturaFlota2019[[#This Row],[Especie]],'DATOS TABLA FLOTA'!$K$1:$K$113,'DATOS TABLA FLOTA'!$M$1:$M$113)</f>
        <v>otras especies</v>
      </c>
      <c r="M948" s="3">
        <v>570</v>
      </c>
      <c r="N948" s="4">
        <f>VLOOKUP(capturaFlota2019[[#This Row],[Especie]],'DATOS TABLA FLOTA'!$A$1:$B$80,2,FALSE)</f>
        <v>3150</v>
      </c>
      <c r="O948" s="4">
        <f>VLOOKUP(capturaFlota2019[[#This Row],[Especie]],'DATOS TABLA FLOTA'!$A$1:$C$80,3,FALSE)</f>
        <v>50400</v>
      </c>
      <c r="Q948"/>
    </row>
    <row r="949" spans="1:17" x14ac:dyDescent="0.35">
      <c r="A949" s="5">
        <v>43556</v>
      </c>
      <c r="B949" s="2" t="s">
        <v>3053</v>
      </c>
      <c r="C949" s="2" t="s">
        <v>3068</v>
      </c>
      <c r="D949" s="2" t="s">
        <v>3043</v>
      </c>
      <c r="E9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49" t="str">
        <f>_xlfn.XLOOKUP(capturaFlota2019[[#This Row],[Puerto]],'DATOS TABLA FLOTA'!$H$1:$H$21,'DATOS TABLA FLOTA'!$I$1:$I$21)</f>
        <v>General Pueyrredon</v>
      </c>
      <c r="G949" s="3">
        <f>_xlfn.XLOOKUP(capturaFlota2019[[#This Row],[Departamento]],'DATOS TABLA FLOTA'!$O$2:$O$21,'DATOS TABLA FLOTA'!$P$2:$P$21)</f>
        <v>6357</v>
      </c>
      <c r="H949" s="1">
        <v>-3804915</v>
      </c>
      <c r="I949" s="1">
        <f>_xlfn.XLOOKUP(capturaFlota2019[[#This Row],[Latitud]],'DATOS TABLA FLOTA'!$Q$2:$Q$21,'DATOS TABLA FLOTA'!$R$2:$R$21)</f>
        <v>-57536848</v>
      </c>
      <c r="J949" s="2" t="s">
        <v>3079</v>
      </c>
      <c r="K949" t="str">
        <f>VLOOKUP(capturaFlota2019[[#This Row],[Especie]],'DATOS TABLA FLOTA'!$K$1:$M$113,2,FALSE)</f>
        <v>Peces</v>
      </c>
      <c r="L949" t="str">
        <f>_xlfn.XLOOKUP(capturaFlota2019[[#This Row],[Especie]],'DATOS TABLA FLOTA'!$K$1:$K$113,'DATOS TABLA FLOTA'!$M$1:$M$113)</f>
        <v>otras especies</v>
      </c>
      <c r="M949" s="3">
        <v>570</v>
      </c>
      <c r="N949" s="4">
        <f>VLOOKUP(capturaFlota2019[[#This Row],[Especie]],'DATOS TABLA FLOTA'!$A$1:$B$80,2,FALSE)</f>
        <v>2100</v>
      </c>
      <c r="O949" s="4">
        <f>VLOOKUP(capturaFlota2019[[#This Row],[Especie]],'DATOS TABLA FLOTA'!$A$1:$C$80,3,FALSE)</f>
        <v>33600</v>
      </c>
      <c r="Q949"/>
    </row>
    <row r="950" spans="1:17" x14ac:dyDescent="0.35">
      <c r="A950" s="5">
        <v>43556</v>
      </c>
      <c r="B950" s="2" t="s">
        <v>3059</v>
      </c>
      <c r="C950" s="2" t="s">
        <v>3068</v>
      </c>
      <c r="D950" s="2" t="s">
        <v>3043</v>
      </c>
      <c r="E9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0" t="str">
        <f>_xlfn.XLOOKUP(capturaFlota2019[[#This Row],[Puerto]],'DATOS TABLA FLOTA'!$H$1:$H$21,'DATOS TABLA FLOTA'!$I$1:$I$21)</f>
        <v>General Pueyrredon</v>
      </c>
      <c r="G950" s="3">
        <f>_xlfn.XLOOKUP(capturaFlota2019[[#This Row],[Departamento]],'DATOS TABLA FLOTA'!$O$2:$O$21,'DATOS TABLA FLOTA'!$P$2:$P$21)</f>
        <v>6357</v>
      </c>
      <c r="H950" s="1">
        <v>-3804915</v>
      </c>
      <c r="I950" s="1">
        <f>_xlfn.XLOOKUP(capturaFlota2019[[#This Row],[Latitud]],'DATOS TABLA FLOTA'!$Q$2:$Q$21,'DATOS TABLA FLOTA'!$R$2:$R$21)</f>
        <v>-57536848</v>
      </c>
      <c r="J950" s="2" t="s">
        <v>3101</v>
      </c>
      <c r="K950" t="str">
        <f>VLOOKUP(capturaFlota2019[[#This Row],[Especie]],'DATOS TABLA FLOTA'!$K$1:$M$113,2,FALSE)</f>
        <v>Crustáceos</v>
      </c>
      <c r="L950" t="str">
        <f>_xlfn.XLOOKUP(capturaFlota2019[[#This Row],[Especie]],'DATOS TABLA FLOTA'!$K$1:$K$113,'DATOS TABLA FLOTA'!$M$1:$M$113)</f>
        <v>Langostino</v>
      </c>
      <c r="M950" s="3">
        <v>570</v>
      </c>
      <c r="N950" s="4">
        <f>VLOOKUP(capturaFlota2019[[#This Row],[Especie]],'DATOS TABLA FLOTA'!$A$1:$B$80,2,FALSE)</f>
        <v>3000</v>
      </c>
      <c r="O950" s="4">
        <f>VLOOKUP(capturaFlota2019[[#This Row],[Especie]],'DATOS TABLA FLOTA'!$A$1:$C$80,3,FALSE)</f>
        <v>48000</v>
      </c>
      <c r="Q950"/>
    </row>
    <row r="951" spans="1:17" x14ac:dyDescent="0.35">
      <c r="A951" s="5">
        <v>43556</v>
      </c>
      <c r="B951" s="2" t="s">
        <v>3067</v>
      </c>
      <c r="C951" s="2" t="s">
        <v>3117</v>
      </c>
      <c r="D951" s="2" t="s">
        <v>3062</v>
      </c>
      <c r="E9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51" t="str">
        <f>_xlfn.XLOOKUP(capturaFlota2019[[#This Row],[Puerto]],'DATOS TABLA FLOTA'!$H$1:$H$21,'DATOS TABLA FLOTA'!$I$1:$I$21)</f>
        <v>Biedma</v>
      </c>
      <c r="G951" s="3">
        <f>_xlfn.XLOOKUP(capturaFlota2019[[#This Row],[Departamento]],'DATOS TABLA FLOTA'!$O$2:$O$21,'DATOS TABLA FLOTA'!$P$2:$P$21)</f>
        <v>26007</v>
      </c>
      <c r="H951" s="1">
        <v>-42723398</v>
      </c>
      <c r="I951" s="1">
        <f>_xlfn.XLOOKUP(capturaFlota2019[[#This Row],[Latitud]],'DATOS TABLA FLOTA'!$Q$2:$Q$21,'DATOS TABLA FLOTA'!$R$2:$R$21)</f>
        <v>-6503362</v>
      </c>
      <c r="J951" s="2" t="s">
        <v>3076</v>
      </c>
      <c r="K951" t="str">
        <f>VLOOKUP(capturaFlota2019[[#This Row],[Especie]],'DATOS TABLA FLOTA'!$K$1:$M$113,2,FALSE)</f>
        <v>Peces</v>
      </c>
      <c r="L951" t="str">
        <f>_xlfn.XLOOKUP(capturaFlota2019[[#This Row],[Especie]],'DATOS TABLA FLOTA'!$K$1:$K$113,'DATOS TABLA FLOTA'!$M$1:$M$113)</f>
        <v>otras especies</v>
      </c>
      <c r="M951" s="3">
        <v>570</v>
      </c>
      <c r="N951" s="4">
        <f>VLOOKUP(capturaFlota2019[[#This Row],[Especie]],'DATOS TABLA FLOTA'!$A$1:$B$80,2,FALSE)</f>
        <v>2900</v>
      </c>
      <c r="O951" s="4">
        <f>VLOOKUP(capturaFlota2019[[#This Row],[Especie]],'DATOS TABLA FLOTA'!$A$1:$C$80,3,FALSE)</f>
        <v>46400</v>
      </c>
      <c r="Q951"/>
    </row>
    <row r="952" spans="1:17" x14ac:dyDescent="0.35">
      <c r="A952" s="5">
        <v>43556</v>
      </c>
      <c r="B952" s="2" t="s">
        <v>3053</v>
      </c>
      <c r="C952" s="2" t="s">
        <v>3127</v>
      </c>
      <c r="D952" s="2" t="s">
        <v>3124</v>
      </c>
      <c r="E9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52" t="str">
        <f>_xlfn.XLOOKUP(capturaFlota2019[[#This Row],[Puerto]],'DATOS TABLA FLOTA'!$H$1:$H$21,'DATOS TABLA FLOTA'!$I$1:$I$21)</f>
        <v>San Antonio</v>
      </c>
      <c r="G952" s="3">
        <f>_xlfn.XLOOKUP(capturaFlota2019[[#This Row],[Departamento]],'DATOS TABLA FLOTA'!$O$2:$O$21,'DATOS TABLA FLOTA'!$P$2:$P$21)</f>
        <v>62077</v>
      </c>
      <c r="H952" s="1">
        <v>-40725698</v>
      </c>
      <c r="I952" s="1">
        <f>_xlfn.XLOOKUP(capturaFlota2019[[#This Row],[Latitud]],'DATOS TABLA FLOTA'!$Q$2:$Q$21,'DATOS TABLA FLOTA'!$R$2:$R$21)</f>
        <v>-64934194</v>
      </c>
      <c r="J952" s="2" t="s">
        <v>3060</v>
      </c>
      <c r="K952" t="str">
        <f>VLOOKUP(capturaFlota2019[[#This Row],[Especie]],'DATOS TABLA FLOTA'!$K$1:$M$113,2,FALSE)</f>
        <v>Peces</v>
      </c>
      <c r="L952" t="str">
        <f>_xlfn.XLOOKUP(capturaFlota2019[[#This Row],[Especie]],'DATOS TABLA FLOTA'!$K$1:$K$113,'DATOS TABLA FLOTA'!$M$1:$M$113)</f>
        <v>otras especies</v>
      </c>
      <c r="M952" s="3">
        <v>570</v>
      </c>
      <c r="N952" s="4">
        <f>VLOOKUP(capturaFlota2019[[#This Row],[Especie]],'DATOS TABLA FLOTA'!$A$1:$B$80,2,FALSE)</f>
        <v>2910</v>
      </c>
      <c r="O952" s="4">
        <f>VLOOKUP(capturaFlota2019[[#This Row],[Especie]],'DATOS TABLA FLOTA'!$A$1:$C$80,3,FALSE)</f>
        <v>46560</v>
      </c>
      <c r="Q952"/>
    </row>
    <row r="953" spans="1:17" x14ac:dyDescent="0.35">
      <c r="A953" s="5">
        <v>43586</v>
      </c>
      <c r="B953" s="2" t="s">
        <v>3053</v>
      </c>
      <c r="C953" s="2" t="s">
        <v>3068</v>
      </c>
      <c r="D953" s="2" t="s">
        <v>3043</v>
      </c>
      <c r="E9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3" t="str">
        <f>_xlfn.XLOOKUP(capturaFlota2019[[#This Row],[Puerto]],'DATOS TABLA FLOTA'!$H$1:$H$21,'DATOS TABLA FLOTA'!$I$1:$I$21)</f>
        <v>General Pueyrredon</v>
      </c>
      <c r="G953" s="3">
        <f>_xlfn.XLOOKUP(capturaFlota2019[[#This Row],[Departamento]],'DATOS TABLA FLOTA'!$O$2:$O$21,'DATOS TABLA FLOTA'!$P$2:$P$21)</f>
        <v>6357</v>
      </c>
      <c r="H953" s="1">
        <v>-3804915</v>
      </c>
      <c r="I953" s="1">
        <f>_xlfn.XLOOKUP(capturaFlota2019[[#This Row],[Latitud]],'DATOS TABLA FLOTA'!$Q$2:$Q$21,'DATOS TABLA FLOTA'!$R$2:$R$21)</f>
        <v>-57536848</v>
      </c>
      <c r="J953" s="2" t="s">
        <v>3114</v>
      </c>
      <c r="K953" t="str">
        <f>VLOOKUP(capturaFlota2019[[#This Row],[Especie]],'DATOS TABLA FLOTA'!$K$1:$M$113,2,FALSE)</f>
        <v>Peces</v>
      </c>
      <c r="L953" t="str">
        <f>_xlfn.XLOOKUP(capturaFlota2019[[#This Row],[Especie]],'DATOS TABLA FLOTA'!$K$1:$K$113,'DATOS TABLA FLOTA'!$M$1:$M$113)</f>
        <v>otras especies</v>
      </c>
      <c r="M953" s="3">
        <v>570</v>
      </c>
      <c r="N953" s="4">
        <f>VLOOKUP(capturaFlota2019[[#This Row],[Especie]],'DATOS TABLA FLOTA'!$A$1:$B$80,2,FALSE)</f>
        <v>1500</v>
      </c>
      <c r="O953" s="4">
        <f>VLOOKUP(capturaFlota2019[[#This Row],[Especie]],'DATOS TABLA FLOTA'!$A$1:$C$80,3,FALSE)</f>
        <v>24000</v>
      </c>
      <c r="Q953"/>
    </row>
    <row r="954" spans="1:17" x14ac:dyDescent="0.35">
      <c r="A954" s="5">
        <v>43466</v>
      </c>
      <c r="B954" s="2" t="s">
        <v>3053</v>
      </c>
      <c r="C954" s="2" t="s">
        <v>3068</v>
      </c>
      <c r="D954" s="2" t="s">
        <v>3043</v>
      </c>
      <c r="E9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4" t="str">
        <f>_xlfn.XLOOKUP(capturaFlota2019[[#This Row],[Puerto]],'DATOS TABLA FLOTA'!$H$1:$H$21,'DATOS TABLA FLOTA'!$I$1:$I$21)</f>
        <v>General Pueyrredon</v>
      </c>
      <c r="G954" s="3">
        <f>_xlfn.XLOOKUP(capturaFlota2019[[#This Row],[Departamento]],'DATOS TABLA FLOTA'!$O$2:$O$21,'DATOS TABLA FLOTA'!$P$2:$P$21)</f>
        <v>6357</v>
      </c>
      <c r="H954" s="1">
        <v>-3804915</v>
      </c>
      <c r="I954" s="1">
        <f>_xlfn.XLOOKUP(capturaFlota2019[[#This Row],[Latitud]],'DATOS TABLA FLOTA'!$Q$2:$Q$21,'DATOS TABLA FLOTA'!$R$2:$R$21)</f>
        <v>-57536848</v>
      </c>
      <c r="J954" s="2" t="s">
        <v>3085</v>
      </c>
      <c r="K954" t="str">
        <f>VLOOKUP(capturaFlota2019[[#This Row],[Especie]],'DATOS TABLA FLOTA'!$K$1:$M$113,2,FALSE)</f>
        <v>Peces</v>
      </c>
      <c r="L954" t="str">
        <f>_xlfn.XLOOKUP(capturaFlota2019[[#This Row],[Especie]],'DATOS TABLA FLOTA'!$K$1:$K$113,'DATOS TABLA FLOTA'!$M$1:$M$113)</f>
        <v>otras especies</v>
      </c>
      <c r="M954" s="3">
        <v>576</v>
      </c>
      <c r="N954" s="4">
        <f>VLOOKUP(capturaFlota2019[[#This Row],[Especie]],'DATOS TABLA FLOTA'!$A$1:$B$80,2,FALSE)</f>
        <v>1900</v>
      </c>
      <c r="O954" s="4">
        <f>VLOOKUP(capturaFlota2019[[#This Row],[Especie]],'DATOS TABLA FLOTA'!$A$1:$C$80,3,FALSE)</f>
        <v>30400</v>
      </c>
      <c r="Q954"/>
    </row>
    <row r="955" spans="1:17" x14ac:dyDescent="0.35">
      <c r="A955" s="5">
        <v>43497</v>
      </c>
      <c r="B955" s="2" t="s">
        <v>3041</v>
      </c>
      <c r="C955" s="2" t="s">
        <v>3068</v>
      </c>
      <c r="D955" s="2" t="s">
        <v>3043</v>
      </c>
      <c r="E9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5" t="str">
        <f>_xlfn.XLOOKUP(capturaFlota2019[[#This Row],[Puerto]],'DATOS TABLA FLOTA'!$H$1:$H$21,'DATOS TABLA FLOTA'!$I$1:$I$21)</f>
        <v>General Pueyrredon</v>
      </c>
      <c r="G955" s="3">
        <f>_xlfn.XLOOKUP(capturaFlota2019[[#This Row],[Departamento]],'DATOS TABLA FLOTA'!$O$2:$O$21,'DATOS TABLA FLOTA'!$P$2:$P$21)</f>
        <v>6357</v>
      </c>
      <c r="H955" s="1">
        <v>-3804915</v>
      </c>
      <c r="I955" s="1">
        <f>_xlfn.XLOOKUP(capturaFlota2019[[#This Row],[Latitud]],'DATOS TABLA FLOTA'!$Q$2:$Q$21,'DATOS TABLA FLOTA'!$R$2:$R$21)</f>
        <v>-57536848</v>
      </c>
      <c r="J955" s="2" t="s">
        <v>3072</v>
      </c>
      <c r="K955" t="str">
        <f>VLOOKUP(capturaFlota2019[[#This Row],[Especie]],'DATOS TABLA FLOTA'!$K$1:$M$113,2,FALSE)</f>
        <v>Moluscos</v>
      </c>
      <c r="L955" t="str">
        <f>_xlfn.XLOOKUP(capturaFlota2019[[#This Row],[Especie]],'DATOS TABLA FLOTA'!$K$1:$K$113,'DATOS TABLA FLOTA'!$M$1:$M$113)</f>
        <v>otras especies</v>
      </c>
      <c r="M955" s="3">
        <v>576</v>
      </c>
      <c r="N955" s="4">
        <f>VLOOKUP(capturaFlota2019[[#This Row],[Especie]],'DATOS TABLA FLOTA'!$A$1:$B$80,2,FALSE)</f>
        <v>3150</v>
      </c>
      <c r="O955" s="4">
        <f>VLOOKUP(capturaFlota2019[[#This Row],[Especie]],'DATOS TABLA FLOTA'!$A$1:$C$80,3,FALSE)</f>
        <v>50400</v>
      </c>
      <c r="Q955"/>
    </row>
    <row r="956" spans="1:17" x14ac:dyDescent="0.35">
      <c r="A956" s="5">
        <v>43586</v>
      </c>
      <c r="B956" s="2" t="s">
        <v>3053</v>
      </c>
      <c r="C956" s="2" t="s">
        <v>3127</v>
      </c>
      <c r="D956" s="2" t="s">
        <v>3124</v>
      </c>
      <c r="E9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56" t="str">
        <f>_xlfn.XLOOKUP(capturaFlota2019[[#This Row],[Puerto]],'DATOS TABLA FLOTA'!$H$1:$H$21,'DATOS TABLA FLOTA'!$I$1:$I$21)</f>
        <v>San Antonio</v>
      </c>
      <c r="G956" s="3">
        <f>_xlfn.XLOOKUP(capturaFlota2019[[#This Row],[Departamento]],'DATOS TABLA FLOTA'!$O$2:$O$21,'DATOS TABLA FLOTA'!$P$2:$P$21)</f>
        <v>62077</v>
      </c>
      <c r="H956" s="1">
        <v>-40725698</v>
      </c>
      <c r="I956" s="1">
        <f>_xlfn.XLOOKUP(capturaFlota2019[[#This Row],[Latitud]],'DATOS TABLA FLOTA'!$Q$2:$Q$21,'DATOS TABLA FLOTA'!$R$2:$R$21)</f>
        <v>-64934194</v>
      </c>
      <c r="J956" s="2" t="s">
        <v>3085</v>
      </c>
      <c r="K956" t="str">
        <f>VLOOKUP(capturaFlota2019[[#This Row],[Especie]],'DATOS TABLA FLOTA'!$K$1:$M$113,2,FALSE)</f>
        <v>Peces</v>
      </c>
      <c r="L956" t="str">
        <f>_xlfn.XLOOKUP(capturaFlota2019[[#This Row],[Especie]],'DATOS TABLA FLOTA'!$K$1:$K$113,'DATOS TABLA FLOTA'!$M$1:$M$113)</f>
        <v>otras especies</v>
      </c>
      <c r="M956" s="3">
        <v>576</v>
      </c>
      <c r="N956" s="4">
        <f>VLOOKUP(capturaFlota2019[[#This Row],[Especie]],'DATOS TABLA FLOTA'!$A$1:$B$80,2,FALSE)</f>
        <v>1900</v>
      </c>
      <c r="O956" s="4">
        <f>VLOOKUP(capturaFlota2019[[#This Row],[Especie]],'DATOS TABLA FLOTA'!$A$1:$C$80,3,FALSE)</f>
        <v>30400</v>
      </c>
      <c r="Q956"/>
    </row>
    <row r="957" spans="1:17" x14ac:dyDescent="0.35">
      <c r="A957" s="5">
        <v>43678</v>
      </c>
      <c r="B957" s="2" t="s">
        <v>3147</v>
      </c>
      <c r="C957" s="2" t="s">
        <v>3117</v>
      </c>
      <c r="D957" s="2" t="s">
        <v>3062</v>
      </c>
      <c r="E9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57" t="str">
        <f>_xlfn.XLOOKUP(capturaFlota2019[[#This Row],[Puerto]],'DATOS TABLA FLOTA'!$H$1:$H$21,'DATOS TABLA FLOTA'!$I$1:$I$21)</f>
        <v>Biedma</v>
      </c>
      <c r="G957" s="3">
        <f>_xlfn.XLOOKUP(capturaFlota2019[[#This Row],[Departamento]],'DATOS TABLA FLOTA'!$O$2:$O$21,'DATOS TABLA FLOTA'!$P$2:$P$21)</f>
        <v>26007</v>
      </c>
      <c r="H957" s="1">
        <v>-42723398</v>
      </c>
      <c r="I957" s="1">
        <f>_xlfn.XLOOKUP(capturaFlota2019[[#This Row],[Latitud]],'DATOS TABLA FLOTA'!$Q$2:$Q$21,'DATOS TABLA FLOTA'!$R$2:$R$21)</f>
        <v>-6503362</v>
      </c>
      <c r="J957" s="2" t="s">
        <v>3101</v>
      </c>
      <c r="K957" t="str">
        <f>VLOOKUP(capturaFlota2019[[#This Row],[Especie]],'DATOS TABLA FLOTA'!$K$1:$M$113,2,FALSE)</f>
        <v>Crustáceos</v>
      </c>
      <c r="L957" t="str">
        <f>_xlfn.XLOOKUP(capturaFlota2019[[#This Row],[Especie]],'DATOS TABLA FLOTA'!$K$1:$K$113,'DATOS TABLA FLOTA'!$M$1:$M$113)</f>
        <v>Langostino</v>
      </c>
      <c r="M957" s="3">
        <v>576</v>
      </c>
      <c r="N957" s="4">
        <f>VLOOKUP(capturaFlota2019[[#This Row],[Especie]],'DATOS TABLA FLOTA'!$A$1:$B$80,2,FALSE)</f>
        <v>3000</v>
      </c>
      <c r="O957" s="4">
        <f>VLOOKUP(capturaFlota2019[[#This Row],[Especie]],'DATOS TABLA FLOTA'!$A$1:$C$80,3,FALSE)</f>
        <v>48000</v>
      </c>
      <c r="Q957"/>
    </row>
    <row r="958" spans="1:17" x14ac:dyDescent="0.35">
      <c r="A958" s="5">
        <v>43678</v>
      </c>
      <c r="B958" s="2" t="s">
        <v>3053</v>
      </c>
      <c r="C958" s="2" t="s">
        <v>3127</v>
      </c>
      <c r="D958" s="2" t="s">
        <v>3124</v>
      </c>
      <c r="E9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58" t="str">
        <f>_xlfn.XLOOKUP(capturaFlota2019[[#This Row],[Puerto]],'DATOS TABLA FLOTA'!$H$1:$H$21,'DATOS TABLA FLOTA'!$I$1:$I$21)</f>
        <v>San Antonio</v>
      </c>
      <c r="G958" s="3">
        <f>_xlfn.XLOOKUP(capturaFlota2019[[#This Row],[Departamento]],'DATOS TABLA FLOTA'!$O$2:$O$21,'DATOS TABLA FLOTA'!$P$2:$P$21)</f>
        <v>62077</v>
      </c>
      <c r="H958" s="1">
        <v>-40725698</v>
      </c>
      <c r="I958" s="1">
        <f>_xlfn.XLOOKUP(capturaFlota2019[[#This Row],[Latitud]],'DATOS TABLA FLOTA'!$Q$2:$Q$21,'DATOS TABLA FLOTA'!$R$2:$R$21)</f>
        <v>-64934194</v>
      </c>
      <c r="J958" s="2" t="s">
        <v>3109</v>
      </c>
      <c r="K958" t="str">
        <f>VLOOKUP(capturaFlota2019[[#This Row],[Especie]],'DATOS TABLA FLOTA'!$K$1:$M$113,2,FALSE)</f>
        <v>Peces</v>
      </c>
      <c r="L958" t="str">
        <f>_xlfn.XLOOKUP(capturaFlota2019[[#This Row],[Especie]],'DATOS TABLA FLOTA'!$K$1:$K$113,'DATOS TABLA FLOTA'!$M$1:$M$113)</f>
        <v>Rayas (sin V. Cost)</v>
      </c>
      <c r="M958" s="3">
        <v>576</v>
      </c>
      <c r="N958" s="4">
        <f>VLOOKUP(capturaFlota2019[[#This Row],[Especie]],'DATOS TABLA FLOTA'!$A$1:$B$80,2,FALSE)</f>
        <v>3000</v>
      </c>
      <c r="O958" s="4">
        <f>VLOOKUP(capturaFlota2019[[#This Row],[Especie]],'DATOS TABLA FLOTA'!$A$1:$C$80,3,FALSE)</f>
        <v>48000</v>
      </c>
      <c r="Q958"/>
    </row>
    <row r="959" spans="1:17" x14ac:dyDescent="0.35">
      <c r="A959" s="5">
        <v>43497</v>
      </c>
      <c r="B959" s="2" t="s">
        <v>3041</v>
      </c>
      <c r="C959" s="2" t="s">
        <v>3111</v>
      </c>
      <c r="D959" s="2" t="s">
        <v>3043</v>
      </c>
      <c r="E9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59" t="str">
        <f>_xlfn.XLOOKUP(capturaFlota2019[[#This Row],[Puerto]],'DATOS TABLA FLOTA'!$H$1:$H$21,'DATOS TABLA FLOTA'!$I$1:$I$21)</f>
        <v>sin especificar</v>
      </c>
      <c r="G959" s="3">
        <f>_xlfn.XLOOKUP(capturaFlota2019[[#This Row],[Departamento]],'DATOS TABLA FLOTA'!$O$2:$O$21,'DATOS TABLA FLOTA'!$P$2:$P$21)</f>
        <v>6999</v>
      </c>
      <c r="I959" s="1">
        <f>_xlfn.XLOOKUP(capturaFlota2019[[#This Row],[Latitud]],'DATOS TABLA FLOTA'!$Q$2:$Q$21,'DATOS TABLA FLOTA'!$R$2:$R$21)</f>
        <v>0</v>
      </c>
      <c r="J959" s="2" t="s">
        <v>3091</v>
      </c>
      <c r="K959" t="str">
        <f>VLOOKUP(capturaFlota2019[[#This Row],[Especie]],'DATOS TABLA FLOTA'!$K$1:$M$113,2,FALSE)</f>
        <v>Peces</v>
      </c>
      <c r="L959" t="str">
        <f>_xlfn.XLOOKUP(capturaFlota2019[[#This Row],[Especie]],'DATOS TABLA FLOTA'!$K$1:$K$113,'DATOS TABLA FLOTA'!$M$1:$M$113)</f>
        <v>Variado costero</v>
      </c>
      <c r="M959" s="3">
        <v>580</v>
      </c>
      <c r="N959" s="4">
        <f>VLOOKUP(capturaFlota2019[[#This Row],[Especie]],'DATOS TABLA FLOTA'!$A$1:$B$80,2,FALSE)</f>
        <v>2300</v>
      </c>
      <c r="O959" s="4">
        <f>VLOOKUP(capturaFlota2019[[#This Row],[Especie]],'DATOS TABLA FLOTA'!$A$1:$C$80,3,FALSE)</f>
        <v>36800</v>
      </c>
      <c r="Q959"/>
    </row>
    <row r="960" spans="1:17" x14ac:dyDescent="0.35">
      <c r="A960" s="5">
        <v>43678</v>
      </c>
      <c r="B960" s="2" t="s">
        <v>3053</v>
      </c>
      <c r="C960" s="2" t="s">
        <v>3068</v>
      </c>
      <c r="D960" s="2" t="s">
        <v>3043</v>
      </c>
      <c r="E9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0" t="str">
        <f>_xlfn.XLOOKUP(capturaFlota2019[[#This Row],[Puerto]],'DATOS TABLA FLOTA'!$H$1:$H$21,'DATOS TABLA FLOTA'!$I$1:$I$21)</f>
        <v>General Pueyrredon</v>
      </c>
      <c r="G960" s="3">
        <f>_xlfn.XLOOKUP(capturaFlota2019[[#This Row],[Departamento]],'DATOS TABLA FLOTA'!$O$2:$O$21,'DATOS TABLA FLOTA'!$P$2:$P$21)</f>
        <v>6357</v>
      </c>
      <c r="H960" s="1">
        <v>-3804915</v>
      </c>
      <c r="I960" s="1">
        <f>_xlfn.XLOOKUP(capturaFlota2019[[#This Row],[Latitud]],'DATOS TABLA FLOTA'!$Q$2:$Q$21,'DATOS TABLA FLOTA'!$R$2:$R$21)</f>
        <v>-57536848</v>
      </c>
      <c r="J960" s="2" t="s">
        <v>3088</v>
      </c>
      <c r="K960" t="str">
        <f>VLOOKUP(capturaFlota2019[[#This Row],[Especie]],'DATOS TABLA FLOTA'!$K$1:$M$113,2,FALSE)</f>
        <v>Peces</v>
      </c>
      <c r="L960" t="str">
        <f>_xlfn.XLOOKUP(capturaFlota2019[[#This Row],[Especie]],'DATOS TABLA FLOTA'!$K$1:$K$113,'DATOS TABLA FLOTA'!$M$1:$M$113)</f>
        <v>Variado costero</v>
      </c>
      <c r="M960" s="3">
        <v>589</v>
      </c>
      <c r="N960" s="4">
        <f>VLOOKUP(capturaFlota2019[[#This Row],[Especie]],'DATOS TABLA FLOTA'!$A$1:$B$80,2,FALSE)</f>
        <v>2500</v>
      </c>
      <c r="O960" s="4">
        <f>VLOOKUP(capturaFlota2019[[#This Row],[Especie]],'DATOS TABLA FLOTA'!$A$1:$C$80,3,FALSE)</f>
        <v>40000</v>
      </c>
      <c r="Q960"/>
    </row>
    <row r="961" spans="1:17" x14ac:dyDescent="0.35">
      <c r="A961" s="5">
        <v>43678</v>
      </c>
      <c r="B961" s="2" t="s">
        <v>3067</v>
      </c>
      <c r="C961" s="2" t="s">
        <v>3068</v>
      </c>
      <c r="D961" s="2" t="s">
        <v>3043</v>
      </c>
      <c r="E9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1" t="str">
        <f>_xlfn.XLOOKUP(capturaFlota2019[[#This Row],[Puerto]],'DATOS TABLA FLOTA'!$H$1:$H$21,'DATOS TABLA FLOTA'!$I$1:$I$21)</f>
        <v>General Pueyrredon</v>
      </c>
      <c r="G961" s="3">
        <f>_xlfn.XLOOKUP(capturaFlota2019[[#This Row],[Departamento]],'DATOS TABLA FLOTA'!$O$2:$O$21,'DATOS TABLA FLOTA'!$P$2:$P$21)</f>
        <v>6357</v>
      </c>
      <c r="H961" s="1">
        <v>-3804915</v>
      </c>
      <c r="I961" s="1">
        <f>_xlfn.XLOOKUP(capturaFlota2019[[#This Row],[Latitud]],'DATOS TABLA FLOTA'!$Q$2:$Q$21,'DATOS TABLA FLOTA'!$R$2:$R$21)</f>
        <v>-57536848</v>
      </c>
      <c r="J961" s="2" t="s">
        <v>3137</v>
      </c>
      <c r="K961" t="str">
        <f>VLOOKUP(capturaFlota2019[[#This Row],[Especie]],'DATOS TABLA FLOTA'!$K$1:$M$113,2,FALSE)</f>
        <v>Peces</v>
      </c>
      <c r="L961" t="str">
        <f>_xlfn.XLOOKUP(capturaFlota2019[[#This Row],[Especie]],'DATOS TABLA FLOTA'!$K$1:$K$113,'DATOS TABLA FLOTA'!$M$1:$M$113)</f>
        <v>Merluza negra</v>
      </c>
      <c r="M961" s="3">
        <v>592</v>
      </c>
      <c r="N961" s="4">
        <f>VLOOKUP(capturaFlota2019[[#This Row],[Especie]],'DATOS TABLA FLOTA'!$A$1:$B$80,2,FALSE)</f>
        <v>2900</v>
      </c>
      <c r="O961" s="4">
        <f>VLOOKUP(capturaFlota2019[[#This Row],[Especie]],'DATOS TABLA FLOTA'!$A$1:$C$80,3,FALSE)</f>
        <v>46400</v>
      </c>
      <c r="Q961"/>
    </row>
    <row r="962" spans="1:17" x14ac:dyDescent="0.35">
      <c r="A962" s="5">
        <v>43678</v>
      </c>
      <c r="B962" s="2" t="s">
        <v>3041</v>
      </c>
      <c r="C962" s="2" t="s">
        <v>3128</v>
      </c>
      <c r="D962" s="2" t="s">
        <v>3043</v>
      </c>
      <c r="E9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2" t="str">
        <f>_xlfn.XLOOKUP(capturaFlota2019[[#This Row],[Puerto]],'DATOS TABLA FLOTA'!$H$1:$H$21,'DATOS TABLA FLOTA'!$I$1:$I$21)</f>
        <v>La Costa</v>
      </c>
      <c r="G962" s="3">
        <f>_xlfn.XLOOKUP(capturaFlota2019[[#This Row],[Departamento]],'DATOS TABLA FLOTA'!$O$2:$O$21,'DATOS TABLA FLOTA'!$P$2:$P$21)</f>
        <v>6420</v>
      </c>
      <c r="H962" s="1">
        <v>-36342328</v>
      </c>
      <c r="I962" s="1">
        <f>_xlfn.XLOOKUP(capturaFlota2019[[#This Row],[Latitud]],'DATOS TABLA FLOTA'!$Q$2:$Q$21,'DATOS TABLA FLOTA'!$R$2:$R$21)</f>
        <v>-56746143</v>
      </c>
      <c r="J962" s="2" t="s">
        <v>3090</v>
      </c>
      <c r="K962" t="str">
        <f>VLOOKUP(capturaFlota2019[[#This Row],[Especie]],'DATOS TABLA FLOTA'!$K$1:$M$113,2,FALSE)</f>
        <v>Peces</v>
      </c>
      <c r="L962" t="str">
        <f>_xlfn.XLOOKUP(capturaFlota2019[[#This Row],[Especie]],'DATOS TABLA FLOTA'!$K$1:$K$113,'DATOS TABLA FLOTA'!$M$1:$M$113)</f>
        <v>otras especies</v>
      </c>
      <c r="M962" s="3">
        <v>593</v>
      </c>
      <c r="N962" s="4">
        <f>VLOOKUP(capturaFlota2019[[#This Row],[Especie]],'DATOS TABLA FLOTA'!$A$1:$B$80,2,FALSE)</f>
        <v>2200</v>
      </c>
      <c r="O962" s="4">
        <f>VLOOKUP(capturaFlota2019[[#This Row],[Especie]],'DATOS TABLA FLOTA'!$A$1:$C$80,3,FALSE)</f>
        <v>35200</v>
      </c>
      <c r="Q962"/>
    </row>
    <row r="963" spans="1:17" x14ac:dyDescent="0.35">
      <c r="A963" s="5">
        <v>43770</v>
      </c>
      <c r="B963" s="2" t="s">
        <v>3053</v>
      </c>
      <c r="C963" s="2" t="s">
        <v>3068</v>
      </c>
      <c r="D963" s="2" t="s">
        <v>3043</v>
      </c>
      <c r="E9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3" t="str">
        <f>_xlfn.XLOOKUP(capturaFlota2019[[#This Row],[Puerto]],'DATOS TABLA FLOTA'!$H$1:$H$21,'DATOS TABLA FLOTA'!$I$1:$I$21)</f>
        <v>General Pueyrredon</v>
      </c>
      <c r="G963" s="3">
        <f>_xlfn.XLOOKUP(capturaFlota2019[[#This Row],[Departamento]],'DATOS TABLA FLOTA'!$O$2:$O$21,'DATOS TABLA FLOTA'!$P$2:$P$21)</f>
        <v>6357</v>
      </c>
      <c r="H963" s="1">
        <v>-3804915</v>
      </c>
      <c r="I963" s="1">
        <f>_xlfn.XLOOKUP(capturaFlota2019[[#This Row],[Latitud]],'DATOS TABLA FLOTA'!$Q$2:$Q$21,'DATOS TABLA FLOTA'!$R$2:$R$21)</f>
        <v>-57536848</v>
      </c>
      <c r="J963" s="2" t="s">
        <v>3079</v>
      </c>
      <c r="K963" t="str">
        <f>VLOOKUP(capturaFlota2019[[#This Row],[Especie]],'DATOS TABLA FLOTA'!$K$1:$M$113,2,FALSE)</f>
        <v>Peces</v>
      </c>
      <c r="L963" t="str">
        <f>_xlfn.XLOOKUP(capturaFlota2019[[#This Row],[Especie]],'DATOS TABLA FLOTA'!$K$1:$K$113,'DATOS TABLA FLOTA'!$M$1:$M$113)</f>
        <v>otras especies</v>
      </c>
      <c r="M963" s="3">
        <v>594</v>
      </c>
      <c r="N963" s="4">
        <f>VLOOKUP(capturaFlota2019[[#This Row],[Especie]],'DATOS TABLA FLOTA'!$A$1:$B$80,2,FALSE)</f>
        <v>2100</v>
      </c>
      <c r="O963" s="4">
        <f>VLOOKUP(capturaFlota2019[[#This Row],[Especie]],'DATOS TABLA FLOTA'!$A$1:$C$80,3,FALSE)</f>
        <v>33600</v>
      </c>
      <c r="Q963"/>
    </row>
    <row r="964" spans="1:17" x14ac:dyDescent="0.35">
      <c r="A964" s="5">
        <v>43739</v>
      </c>
      <c r="B964" s="2" t="s">
        <v>3147</v>
      </c>
      <c r="C964" s="2" t="s">
        <v>3048</v>
      </c>
      <c r="D964" s="2" t="s">
        <v>3049</v>
      </c>
      <c r="E9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964" t="str">
        <f>_xlfn.XLOOKUP(capturaFlota2019[[#This Row],[Puerto]],'DATOS TABLA FLOTA'!$H$1:$H$21,'DATOS TABLA FLOTA'!$I$1:$I$21)</f>
        <v>Deseado</v>
      </c>
      <c r="G964" s="3">
        <f>_xlfn.XLOOKUP(capturaFlota2019[[#This Row],[Departamento]],'DATOS TABLA FLOTA'!$O$2:$O$21,'DATOS TABLA FLOTA'!$P$2:$P$21)</f>
        <v>78014</v>
      </c>
      <c r="H964" s="1">
        <v>-46436049</v>
      </c>
      <c r="I964" s="1">
        <f>_xlfn.XLOOKUP(capturaFlota2019[[#This Row],[Latitud]],'DATOS TABLA FLOTA'!$Q$2:$Q$21,'DATOS TABLA FLOTA'!$R$2:$R$21)</f>
        <v>-67514904</v>
      </c>
      <c r="J964" s="2" t="s">
        <v>3135</v>
      </c>
      <c r="K964" t="str">
        <f>VLOOKUP(capturaFlota2019[[#This Row],[Especie]],'DATOS TABLA FLOTA'!$K$1:$M$113,2,FALSE)</f>
        <v>Peces</v>
      </c>
      <c r="L964" t="str">
        <f>_xlfn.XLOOKUP(capturaFlota2019[[#This Row],[Especie]],'DATOS TABLA FLOTA'!$K$1:$K$113,'DATOS TABLA FLOTA'!$M$1:$M$113)</f>
        <v>otras especies</v>
      </c>
      <c r="M964" s="3">
        <v>596</v>
      </c>
      <c r="N964" s="4">
        <f>VLOOKUP(capturaFlota2019[[#This Row],[Especie]],'DATOS TABLA FLOTA'!$A$1:$B$80,2,FALSE)</f>
        <v>2200</v>
      </c>
      <c r="O964" s="4">
        <f>VLOOKUP(capturaFlota2019[[#This Row],[Especie]],'DATOS TABLA FLOTA'!$A$1:$C$80,3,FALSE)</f>
        <v>35200</v>
      </c>
      <c r="Q964"/>
    </row>
    <row r="965" spans="1:17" x14ac:dyDescent="0.35">
      <c r="A965" s="5">
        <v>43466</v>
      </c>
      <c r="B965" s="2" t="s">
        <v>3059</v>
      </c>
      <c r="C965" s="2" t="s">
        <v>3068</v>
      </c>
      <c r="D965" s="2" t="s">
        <v>3043</v>
      </c>
      <c r="E9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5" t="str">
        <f>_xlfn.XLOOKUP(capturaFlota2019[[#This Row],[Puerto]],'DATOS TABLA FLOTA'!$H$1:$H$21,'DATOS TABLA FLOTA'!$I$1:$I$21)</f>
        <v>General Pueyrredon</v>
      </c>
      <c r="G965" s="3">
        <f>_xlfn.XLOOKUP(capturaFlota2019[[#This Row],[Departamento]],'DATOS TABLA FLOTA'!$O$2:$O$21,'DATOS TABLA FLOTA'!$P$2:$P$21)</f>
        <v>6357</v>
      </c>
      <c r="H965" s="1">
        <v>-3804915</v>
      </c>
      <c r="I965" s="1">
        <f>_xlfn.XLOOKUP(capturaFlota2019[[#This Row],[Latitud]],'DATOS TABLA FLOTA'!$Q$2:$Q$21,'DATOS TABLA FLOTA'!$R$2:$R$21)</f>
        <v>-57536848</v>
      </c>
      <c r="J965" s="2" t="s">
        <v>3066</v>
      </c>
      <c r="K965" t="str">
        <f>VLOOKUP(capturaFlota2019[[#This Row],[Especie]],'DATOS TABLA FLOTA'!$K$1:$M$113,2,FALSE)</f>
        <v>Peces</v>
      </c>
      <c r="L965" t="str">
        <f>_xlfn.XLOOKUP(capturaFlota2019[[#This Row],[Especie]],'DATOS TABLA FLOTA'!$K$1:$K$113,'DATOS TABLA FLOTA'!$M$1:$M$113)</f>
        <v>otras especies</v>
      </c>
      <c r="M965" s="3">
        <v>600</v>
      </c>
      <c r="N965" s="4">
        <f>VLOOKUP(capturaFlota2019[[#This Row],[Especie]],'DATOS TABLA FLOTA'!$A$1:$B$80,2,FALSE)</f>
        <v>2200</v>
      </c>
      <c r="O965" s="4">
        <f>VLOOKUP(capturaFlota2019[[#This Row],[Especie]],'DATOS TABLA FLOTA'!$A$1:$C$80,3,FALSE)</f>
        <v>35200</v>
      </c>
      <c r="Q965"/>
    </row>
    <row r="966" spans="1:17" x14ac:dyDescent="0.35">
      <c r="A966" s="5">
        <v>43497</v>
      </c>
      <c r="B966" s="2" t="s">
        <v>3041</v>
      </c>
      <c r="C966" s="2" t="s">
        <v>3143</v>
      </c>
      <c r="D966" s="2" t="s">
        <v>3043</v>
      </c>
      <c r="E9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66" t="str">
        <f>_xlfn.XLOOKUP(capturaFlota2019[[#This Row],[Puerto]],'DATOS TABLA FLOTA'!$H$1:$H$21,'DATOS TABLA FLOTA'!$I$1:$I$21)</f>
        <v>Castelli</v>
      </c>
      <c r="G966" s="3">
        <f>_xlfn.XLOOKUP(capturaFlota2019[[#This Row],[Departamento]],'DATOS TABLA FLOTA'!$O$2:$O$21,'DATOS TABLA FLOTA'!$P$2:$P$21)</f>
        <v>6168</v>
      </c>
      <c r="H966" s="1">
        <v>-35745949</v>
      </c>
      <c r="I966" s="1">
        <f>_xlfn.XLOOKUP(capturaFlota2019[[#This Row],[Latitud]],'DATOS TABLA FLOTA'!$Q$2:$Q$21,'DATOS TABLA FLOTA'!$R$2:$R$21)</f>
        <v>-57380561</v>
      </c>
      <c r="J966" s="2" t="s">
        <v>3091</v>
      </c>
      <c r="K966" t="str">
        <f>VLOOKUP(capturaFlota2019[[#This Row],[Especie]],'DATOS TABLA FLOTA'!$K$1:$M$113,2,FALSE)</f>
        <v>Peces</v>
      </c>
      <c r="L966" t="str">
        <f>_xlfn.XLOOKUP(capturaFlota2019[[#This Row],[Especie]],'DATOS TABLA FLOTA'!$K$1:$K$113,'DATOS TABLA FLOTA'!$M$1:$M$113)</f>
        <v>Variado costero</v>
      </c>
      <c r="M966" s="3">
        <v>600</v>
      </c>
      <c r="N966" s="4">
        <f>VLOOKUP(capturaFlota2019[[#This Row],[Especie]],'DATOS TABLA FLOTA'!$A$1:$B$80,2,FALSE)</f>
        <v>2300</v>
      </c>
      <c r="O966" s="4">
        <f>VLOOKUP(capturaFlota2019[[#This Row],[Especie]],'DATOS TABLA FLOTA'!$A$1:$C$80,3,FALSE)</f>
        <v>36800</v>
      </c>
      <c r="Q966"/>
    </row>
    <row r="967" spans="1:17" x14ac:dyDescent="0.35">
      <c r="A967" s="5">
        <v>43497</v>
      </c>
      <c r="B967" s="2" t="s">
        <v>3041</v>
      </c>
      <c r="C967" s="2" t="s">
        <v>3123</v>
      </c>
      <c r="D967" s="2" t="s">
        <v>3124</v>
      </c>
      <c r="E9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67" t="str">
        <f>_xlfn.XLOOKUP(capturaFlota2019[[#This Row],[Puerto]],'DATOS TABLA FLOTA'!$H$1:$H$21,'DATOS TABLA FLOTA'!$I$1:$I$21)</f>
        <v>San Antonio</v>
      </c>
      <c r="G967" s="3">
        <f>_xlfn.XLOOKUP(capturaFlota2019[[#This Row],[Departamento]],'DATOS TABLA FLOTA'!$O$2:$O$21,'DATOS TABLA FLOTA'!$P$2:$P$21)</f>
        <v>62077</v>
      </c>
      <c r="H967" s="1">
        <v>-4079875</v>
      </c>
      <c r="I967" s="1">
        <f>_xlfn.XLOOKUP(capturaFlota2019[[#This Row],[Latitud]],'DATOS TABLA FLOTA'!$Q$2:$Q$21,'DATOS TABLA FLOTA'!$R$2:$R$21)</f>
        <v>-64883536</v>
      </c>
      <c r="J967" s="2" t="s">
        <v>3101</v>
      </c>
      <c r="K967" t="str">
        <f>VLOOKUP(capturaFlota2019[[#This Row],[Especie]],'DATOS TABLA FLOTA'!$K$1:$M$113,2,FALSE)</f>
        <v>Crustáceos</v>
      </c>
      <c r="L967" t="str">
        <f>_xlfn.XLOOKUP(capturaFlota2019[[#This Row],[Especie]],'DATOS TABLA FLOTA'!$K$1:$K$113,'DATOS TABLA FLOTA'!$M$1:$M$113)</f>
        <v>Langostino</v>
      </c>
      <c r="M967" s="3">
        <v>600</v>
      </c>
      <c r="N967" s="4">
        <f>VLOOKUP(capturaFlota2019[[#This Row],[Especie]],'DATOS TABLA FLOTA'!$A$1:$B$80,2,FALSE)</f>
        <v>3000</v>
      </c>
      <c r="O967" s="4">
        <f>VLOOKUP(capturaFlota2019[[#This Row],[Especie]],'DATOS TABLA FLOTA'!$A$1:$C$80,3,FALSE)</f>
        <v>48000</v>
      </c>
      <c r="Q967"/>
    </row>
    <row r="968" spans="1:17" x14ac:dyDescent="0.35">
      <c r="A968" s="5">
        <v>43497</v>
      </c>
      <c r="B968" s="2" t="s">
        <v>3053</v>
      </c>
      <c r="C968" s="2" t="s">
        <v>3127</v>
      </c>
      <c r="D968" s="2" t="s">
        <v>3124</v>
      </c>
      <c r="E9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68" t="str">
        <f>_xlfn.XLOOKUP(capturaFlota2019[[#This Row],[Puerto]],'DATOS TABLA FLOTA'!$H$1:$H$21,'DATOS TABLA FLOTA'!$I$1:$I$21)</f>
        <v>San Antonio</v>
      </c>
      <c r="G968" s="3">
        <f>_xlfn.XLOOKUP(capturaFlota2019[[#This Row],[Departamento]],'DATOS TABLA FLOTA'!$O$2:$O$21,'DATOS TABLA FLOTA'!$P$2:$P$21)</f>
        <v>62077</v>
      </c>
      <c r="H968" s="1">
        <v>-40725698</v>
      </c>
      <c r="I968" s="1">
        <f>_xlfn.XLOOKUP(capturaFlota2019[[#This Row],[Latitud]],'DATOS TABLA FLOTA'!$Q$2:$Q$21,'DATOS TABLA FLOTA'!$R$2:$R$21)</f>
        <v>-64934194</v>
      </c>
      <c r="J968" s="2" t="s">
        <v>3085</v>
      </c>
      <c r="K968" t="str">
        <f>VLOOKUP(capturaFlota2019[[#This Row],[Especie]],'DATOS TABLA FLOTA'!$K$1:$M$113,2,FALSE)</f>
        <v>Peces</v>
      </c>
      <c r="L968" t="str">
        <f>_xlfn.XLOOKUP(capturaFlota2019[[#This Row],[Especie]],'DATOS TABLA FLOTA'!$K$1:$K$113,'DATOS TABLA FLOTA'!$M$1:$M$113)</f>
        <v>otras especies</v>
      </c>
      <c r="M968" s="3">
        <v>600</v>
      </c>
      <c r="N968" s="4">
        <f>VLOOKUP(capturaFlota2019[[#This Row],[Especie]],'DATOS TABLA FLOTA'!$A$1:$B$80,2,FALSE)</f>
        <v>1900</v>
      </c>
      <c r="O968" s="4">
        <f>VLOOKUP(capturaFlota2019[[#This Row],[Especie]],'DATOS TABLA FLOTA'!$A$1:$C$80,3,FALSE)</f>
        <v>30400</v>
      </c>
      <c r="Q968"/>
    </row>
    <row r="969" spans="1:17" x14ac:dyDescent="0.35">
      <c r="A969" s="5">
        <v>43586</v>
      </c>
      <c r="B969" s="2" t="s">
        <v>3053</v>
      </c>
      <c r="C969" s="2" t="s">
        <v>3127</v>
      </c>
      <c r="D969" s="2" t="s">
        <v>3124</v>
      </c>
      <c r="E9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69" t="str">
        <f>_xlfn.XLOOKUP(capturaFlota2019[[#This Row],[Puerto]],'DATOS TABLA FLOTA'!$H$1:$H$21,'DATOS TABLA FLOTA'!$I$1:$I$21)</f>
        <v>San Antonio</v>
      </c>
      <c r="G969" s="3">
        <f>_xlfn.XLOOKUP(capturaFlota2019[[#This Row],[Departamento]],'DATOS TABLA FLOTA'!$O$2:$O$21,'DATOS TABLA FLOTA'!$P$2:$P$21)</f>
        <v>62077</v>
      </c>
      <c r="H969" s="1">
        <v>-40725698</v>
      </c>
      <c r="I969" s="1">
        <f>_xlfn.XLOOKUP(capturaFlota2019[[#This Row],[Latitud]],'DATOS TABLA FLOTA'!$Q$2:$Q$21,'DATOS TABLA FLOTA'!$R$2:$R$21)</f>
        <v>-64934194</v>
      </c>
      <c r="J969" s="2" t="s">
        <v>3146</v>
      </c>
      <c r="K969" t="str">
        <f>VLOOKUP(capturaFlota2019[[#This Row],[Especie]],'DATOS TABLA FLOTA'!$K$1:$M$113,2,FALSE)</f>
        <v>Peces</v>
      </c>
      <c r="L969" t="str">
        <f>_xlfn.XLOOKUP(capturaFlota2019[[#This Row],[Especie]],'DATOS TABLA FLOTA'!$K$1:$K$113,'DATOS TABLA FLOTA'!$M$1:$M$113)</f>
        <v>Rayas (sin V. Cost)</v>
      </c>
      <c r="M969" s="3">
        <v>600</v>
      </c>
      <c r="N969" s="4">
        <f>VLOOKUP(capturaFlota2019[[#This Row],[Especie]],'DATOS TABLA FLOTA'!$A$1:$B$80,2,FALSE)</f>
        <v>3280</v>
      </c>
      <c r="O969" s="4">
        <f>VLOOKUP(capturaFlota2019[[#This Row],[Especie]],'DATOS TABLA FLOTA'!$A$1:$C$80,3,FALSE)</f>
        <v>52480</v>
      </c>
      <c r="Q969"/>
    </row>
    <row r="970" spans="1:17" x14ac:dyDescent="0.35">
      <c r="A970" s="5">
        <v>43647</v>
      </c>
      <c r="B970" s="2" t="s">
        <v>3053</v>
      </c>
      <c r="C970" s="2" t="s">
        <v>3068</v>
      </c>
      <c r="D970" s="2" t="s">
        <v>3043</v>
      </c>
      <c r="E9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70" t="str">
        <f>_xlfn.XLOOKUP(capturaFlota2019[[#This Row],[Puerto]],'DATOS TABLA FLOTA'!$H$1:$H$21,'DATOS TABLA FLOTA'!$I$1:$I$21)</f>
        <v>General Pueyrredon</v>
      </c>
      <c r="G970" s="3">
        <f>_xlfn.XLOOKUP(capturaFlota2019[[#This Row],[Departamento]],'DATOS TABLA FLOTA'!$O$2:$O$21,'DATOS TABLA FLOTA'!$P$2:$P$21)</f>
        <v>6357</v>
      </c>
      <c r="H970" s="1">
        <v>-3804915</v>
      </c>
      <c r="I970" s="1">
        <f>_xlfn.XLOOKUP(capturaFlota2019[[#This Row],[Latitud]],'DATOS TABLA FLOTA'!$Q$2:$Q$21,'DATOS TABLA FLOTA'!$R$2:$R$21)</f>
        <v>-57536848</v>
      </c>
      <c r="J970" s="2" t="s">
        <v>3084</v>
      </c>
      <c r="K970" t="str">
        <f>VLOOKUP(capturaFlota2019[[#This Row],[Especie]],'DATOS TABLA FLOTA'!$K$1:$M$113,2,FALSE)</f>
        <v>Peces</v>
      </c>
      <c r="L970" t="str">
        <f>_xlfn.XLOOKUP(capturaFlota2019[[#This Row],[Especie]],'DATOS TABLA FLOTA'!$K$1:$K$113,'DATOS TABLA FLOTA'!$M$1:$M$113)</f>
        <v>otras especies</v>
      </c>
      <c r="M970" s="3">
        <v>600</v>
      </c>
      <c r="N970" s="4">
        <f>VLOOKUP(capturaFlota2019[[#This Row],[Especie]],'DATOS TABLA FLOTA'!$A$1:$B$80,2,FALSE)</f>
        <v>1890</v>
      </c>
      <c r="O970" s="4">
        <f>VLOOKUP(capturaFlota2019[[#This Row],[Especie]],'DATOS TABLA FLOTA'!$A$1:$C$80,3,FALSE)</f>
        <v>30240</v>
      </c>
      <c r="Q970"/>
    </row>
    <row r="971" spans="1:17" x14ac:dyDescent="0.35">
      <c r="A971" s="5">
        <v>43647</v>
      </c>
      <c r="B971" s="2" t="s">
        <v>3059</v>
      </c>
      <c r="C971" s="2" t="s">
        <v>3068</v>
      </c>
      <c r="D971" s="2" t="s">
        <v>3043</v>
      </c>
      <c r="E9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71" t="str">
        <f>_xlfn.XLOOKUP(capturaFlota2019[[#This Row],[Puerto]],'DATOS TABLA FLOTA'!$H$1:$H$21,'DATOS TABLA FLOTA'!$I$1:$I$21)</f>
        <v>General Pueyrredon</v>
      </c>
      <c r="G971" s="3">
        <f>_xlfn.XLOOKUP(capturaFlota2019[[#This Row],[Departamento]],'DATOS TABLA FLOTA'!$O$2:$O$21,'DATOS TABLA FLOTA'!$P$2:$P$21)</f>
        <v>6357</v>
      </c>
      <c r="H971" s="1">
        <v>-3804915</v>
      </c>
      <c r="I971" s="1">
        <f>_xlfn.XLOOKUP(capturaFlota2019[[#This Row],[Latitud]],'DATOS TABLA FLOTA'!$Q$2:$Q$21,'DATOS TABLA FLOTA'!$R$2:$R$21)</f>
        <v>-57536848</v>
      </c>
      <c r="J971" s="2" t="s">
        <v>3078</v>
      </c>
      <c r="K971" t="str">
        <f>VLOOKUP(capturaFlota2019[[#This Row],[Especie]],'DATOS TABLA FLOTA'!$K$1:$M$113,2,FALSE)</f>
        <v>Peces</v>
      </c>
      <c r="L971" t="str">
        <f>_xlfn.XLOOKUP(capturaFlota2019[[#This Row],[Especie]],'DATOS TABLA FLOTA'!$K$1:$K$113,'DATOS TABLA FLOTA'!$M$1:$M$113)</f>
        <v>otras especies</v>
      </c>
      <c r="M971" s="3">
        <v>600</v>
      </c>
      <c r="N971" s="4">
        <f>VLOOKUP(capturaFlota2019[[#This Row],[Especie]],'DATOS TABLA FLOTA'!$A$1:$B$80,2,FALSE)</f>
        <v>1700</v>
      </c>
      <c r="O971" s="4">
        <f>VLOOKUP(capturaFlota2019[[#This Row],[Especie]],'DATOS TABLA FLOTA'!$A$1:$C$80,3,FALSE)</f>
        <v>27200</v>
      </c>
      <c r="Q971"/>
    </row>
    <row r="972" spans="1:17" x14ac:dyDescent="0.35">
      <c r="A972" s="5">
        <v>43647</v>
      </c>
      <c r="B972" s="2" t="s">
        <v>3041</v>
      </c>
      <c r="C972" s="2" t="s">
        <v>3107</v>
      </c>
      <c r="D972" s="2" t="s">
        <v>3043</v>
      </c>
      <c r="E9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72" t="str">
        <f>_xlfn.XLOOKUP(capturaFlota2019[[#This Row],[Puerto]],'DATOS TABLA FLOTA'!$H$1:$H$21,'DATOS TABLA FLOTA'!$I$1:$I$21)</f>
        <v>Necochea</v>
      </c>
      <c r="G972" s="3">
        <f>_xlfn.XLOOKUP(capturaFlota2019[[#This Row],[Departamento]],'DATOS TABLA FLOTA'!$O$2:$O$21,'DATOS TABLA FLOTA'!$P$2:$P$21)</f>
        <v>6581</v>
      </c>
      <c r="H972" s="1">
        <v>-38576184</v>
      </c>
      <c r="I972" s="1">
        <f>_xlfn.XLOOKUP(capturaFlota2019[[#This Row],[Latitud]],'DATOS TABLA FLOTA'!$Q$2:$Q$21,'DATOS TABLA FLOTA'!$R$2:$R$21)</f>
        <v>-58701949</v>
      </c>
      <c r="J972" s="2" t="s">
        <v>3085</v>
      </c>
      <c r="K972" t="str">
        <f>VLOOKUP(capturaFlota2019[[#This Row],[Especie]],'DATOS TABLA FLOTA'!$K$1:$M$113,2,FALSE)</f>
        <v>Peces</v>
      </c>
      <c r="L972" t="str">
        <f>_xlfn.XLOOKUP(capturaFlota2019[[#This Row],[Especie]],'DATOS TABLA FLOTA'!$K$1:$K$113,'DATOS TABLA FLOTA'!$M$1:$M$113)</f>
        <v>otras especies</v>
      </c>
      <c r="M972" s="3">
        <v>600</v>
      </c>
      <c r="N972" s="4">
        <f>VLOOKUP(capturaFlota2019[[#This Row],[Especie]],'DATOS TABLA FLOTA'!$A$1:$B$80,2,FALSE)</f>
        <v>1900</v>
      </c>
      <c r="O972" s="4">
        <f>VLOOKUP(capturaFlota2019[[#This Row],[Especie]],'DATOS TABLA FLOTA'!$A$1:$C$80,3,FALSE)</f>
        <v>30400</v>
      </c>
      <c r="Q972"/>
    </row>
    <row r="973" spans="1:17" x14ac:dyDescent="0.35">
      <c r="A973" s="5">
        <v>43678</v>
      </c>
      <c r="B973" s="2" t="s">
        <v>3053</v>
      </c>
      <c r="C973" s="2" t="s">
        <v>3068</v>
      </c>
      <c r="D973" s="2" t="s">
        <v>3043</v>
      </c>
      <c r="E9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73" t="str">
        <f>_xlfn.XLOOKUP(capturaFlota2019[[#This Row],[Puerto]],'DATOS TABLA FLOTA'!$H$1:$H$21,'DATOS TABLA FLOTA'!$I$1:$I$21)</f>
        <v>General Pueyrredon</v>
      </c>
      <c r="G973" s="3">
        <f>_xlfn.XLOOKUP(capturaFlota2019[[#This Row],[Departamento]],'DATOS TABLA FLOTA'!$O$2:$O$21,'DATOS TABLA FLOTA'!$P$2:$P$21)</f>
        <v>6357</v>
      </c>
      <c r="H973" s="1">
        <v>-3804915</v>
      </c>
      <c r="I973" s="1">
        <f>_xlfn.XLOOKUP(capturaFlota2019[[#This Row],[Latitud]],'DATOS TABLA FLOTA'!$Q$2:$Q$21,'DATOS TABLA FLOTA'!$R$2:$R$21)</f>
        <v>-57536848</v>
      </c>
      <c r="J973" s="2" t="s">
        <v>3078</v>
      </c>
      <c r="K973" t="str">
        <f>VLOOKUP(capturaFlota2019[[#This Row],[Especie]],'DATOS TABLA FLOTA'!$K$1:$M$113,2,FALSE)</f>
        <v>Peces</v>
      </c>
      <c r="L973" t="str">
        <f>_xlfn.XLOOKUP(capturaFlota2019[[#This Row],[Especie]],'DATOS TABLA FLOTA'!$K$1:$K$113,'DATOS TABLA FLOTA'!$M$1:$M$113)</f>
        <v>otras especies</v>
      </c>
      <c r="M973" s="3">
        <v>600</v>
      </c>
      <c r="N973" s="4">
        <f>VLOOKUP(capturaFlota2019[[#This Row],[Especie]],'DATOS TABLA FLOTA'!$A$1:$B$80,2,FALSE)</f>
        <v>1700</v>
      </c>
      <c r="O973" s="4">
        <f>VLOOKUP(capturaFlota2019[[#This Row],[Especie]],'DATOS TABLA FLOTA'!$A$1:$C$80,3,FALSE)</f>
        <v>27200</v>
      </c>
      <c r="Q973"/>
    </row>
    <row r="974" spans="1:17" x14ac:dyDescent="0.35">
      <c r="A974" s="5">
        <v>43739</v>
      </c>
      <c r="B974" s="2" t="s">
        <v>3059</v>
      </c>
      <c r="C974" s="2" t="s">
        <v>3061</v>
      </c>
      <c r="D974" s="2" t="s">
        <v>3062</v>
      </c>
      <c r="E9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74" t="str">
        <f>_xlfn.XLOOKUP(capturaFlota2019[[#This Row],[Puerto]],'DATOS TABLA FLOTA'!$H$1:$H$21,'DATOS TABLA FLOTA'!$I$1:$I$21)</f>
        <v>Escalante</v>
      </c>
      <c r="G974" s="3">
        <f>_xlfn.XLOOKUP(capturaFlota2019[[#This Row],[Departamento]],'DATOS TABLA FLOTA'!$O$2:$O$21,'DATOS TABLA FLOTA'!$P$2:$P$21)</f>
        <v>26021</v>
      </c>
      <c r="H974" s="1">
        <v>-45862528</v>
      </c>
      <c r="I974" s="1">
        <f>_xlfn.XLOOKUP(capturaFlota2019[[#This Row],[Latitud]],'DATOS TABLA FLOTA'!$Q$2:$Q$21,'DATOS TABLA FLOTA'!$R$2:$R$21)</f>
        <v>-6746664</v>
      </c>
      <c r="J974" s="2" t="s">
        <v>3101</v>
      </c>
      <c r="K974" t="str">
        <f>VLOOKUP(capturaFlota2019[[#This Row],[Especie]],'DATOS TABLA FLOTA'!$K$1:$M$113,2,FALSE)</f>
        <v>Crustáceos</v>
      </c>
      <c r="L974" t="str">
        <f>_xlfn.XLOOKUP(capturaFlota2019[[#This Row],[Especie]],'DATOS TABLA FLOTA'!$K$1:$K$113,'DATOS TABLA FLOTA'!$M$1:$M$113)</f>
        <v>Langostino</v>
      </c>
      <c r="M974" s="3">
        <v>600</v>
      </c>
      <c r="N974" s="4">
        <f>VLOOKUP(capturaFlota2019[[#This Row],[Especie]],'DATOS TABLA FLOTA'!$A$1:$B$80,2,FALSE)</f>
        <v>3000</v>
      </c>
      <c r="O974" s="4">
        <f>VLOOKUP(capturaFlota2019[[#This Row],[Especie]],'DATOS TABLA FLOTA'!$A$1:$C$80,3,FALSE)</f>
        <v>48000</v>
      </c>
      <c r="Q974"/>
    </row>
    <row r="975" spans="1:17" x14ac:dyDescent="0.35">
      <c r="A975" s="5">
        <v>43647</v>
      </c>
      <c r="B975" s="2" t="s">
        <v>3067</v>
      </c>
      <c r="C975" s="2" t="s">
        <v>3132</v>
      </c>
      <c r="D975" s="2" t="s">
        <v>3133</v>
      </c>
      <c r="E9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975" t="str">
        <f>_xlfn.XLOOKUP(capturaFlota2019[[#This Row],[Puerto]],'DATOS TABLA FLOTA'!$H$1:$H$21,'DATOS TABLA FLOTA'!$I$1:$I$21)</f>
        <v>Ushuaia</v>
      </c>
      <c r="G975" s="3">
        <f>_xlfn.XLOOKUP(capturaFlota2019[[#This Row],[Departamento]],'DATOS TABLA FLOTA'!$O$2:$O$21,'DATOS TABLA FLOTA'!$P$2:$P$21)</f>
        <v>94015</v>
      </c>
      <c r="H975" s="1">
        <v>-54808106</v>
      </c>
      <c r="I975" s="1">
        <f>_xlfn.XLOOKUP(capturaFlota2019[[#This Row],[Latitud]],'DATOS TABLA FLOTA'!$Q$2:$Q$21,'DATOS TABLA FLOTA'!$R$2:$R$21)</f>
        <v>-68304301</v>
      </c>
      <c r="J975" s="2" t="s">
        <v>3066</v>
      </c>
      <c r="K975" t="str">
        <f>VLOOKUP(capturaFlota2019[[#This Row],[Especie]],'DATOS TABLA FLOTA'!$K$1:$M$113,2,FALSE)</f>
        <v>Peces</v>
      </c>
      <c r="L975" t="str">
        <f>_xlfn.XLOOKUP(capturaFlota2019[[#This Row],[Especie]],'DATOS TABLA FLOTA'!$K$1:$K$113,'DATOS TABLA FLOTA'!$M$1:$M$113)</f>
        <v>otras especies</v>
      </c>
      <c r="M975" s="3">
        <v>608</v>
      </c>
      <c r="N975" s="4">
        <f>VLOOKUP(capturaFlota2019[[#This Row],[Especie]],'DATOS TABLA FLOTA'!$A$1:$B$80,2,FALSE)</f>
        <v>2200</v>
      </c>
      <c r="O975" s="4">
        <f>VLOOKUP(capturaFlota2019[[#This Row],[Especie]],'DATOS TABLA FLOTA'!$A$1:$C$80,3,FALSE)</f>
        <v>35200</v>
      </c>
      <c r="Q975"/>
    </row>
    <row r="976" spans="1:17" x14ac:dyDescent="0.35">
      <c r="A976" s="5">
        <v>43678</v>
      </c>
      <c r="B976" s="2" t="s">
        <v>3041</v>
      </c>
      <c r="C976" s="2" t="s">
        <v>3127</v>
      </c>
      <c r="D976" s="2" t="s">
        <v>3124</v>
      </c>
      <c r="E9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976" t="str">
        <f>_xlfn.XLOOKUP(capturaFlota2019[[#This Row],[Puerto]],'DATOS TABLA FLOTA'!$H$1:$H$21,'DATOS TABLA FLOTA'!$I$1:$I$21)</f>
        <v>San Antonio</v>
      </c>
      <c r="G976" s="3">
        <f>_xlfn.XLOOKUP(capturaFlota2019[[#This Row],[Departamento]],'DATOS TABLA FLOTA'!$O$2:$O$21,'DATOS TABLA FLOTA'!$P$2:$P$21)</f>
        <v>62077</v>
      </c>
      <c r="H976" s="1">
        <v>-40725698</v>
      </c>
      <c r="I976" s="1">
        <f>_xlfn.XLOOKUP(capturaFlota2019[[#This Row],[Latitud]],'DATOS TABLA FLOTA'!$Q$2:$Q$21,'DATOS TABLA FLOTA'!$R$2:$R$21)</f>
        <v>-64934194</v>
      </c>
      <c r="J976" s="2" t="s">
        <v>3060</v>
      </c>
      <c r="K976" t="str">
        <f>VLOOKUP(capturaFlota2019[[#This Row],[Especie]],'DATOS TABLA FLOTA'!$K$1:$M$113,2,FALSE)</f>
        <v>Peces</v>
      </c>
      <c r="L976" t="str">
        <f>_xlfn.XLOOKUP(capturaFlota2019[[#This Row],[Especie]],'DATOS TABLA FLOTA'!$K$1:$K$113,'DATOS TABLA FLOTA'!$M$1:$M$113)</f>
        <v>otras especies</v>
      </c>
      <c r="M976" s="3">
        <v>608</v>
      </c>
      <c r="N976" s="4">
        <f>VLOOKUP(capturaFlota2019[[#This Row],[Especie]],'DATOS TABLA FLOTA'!$A$1:$B$80,2,FALSE)</f>
        <v>2910</v>
      </c>
      <c r="O976" s="4">
        <f>VLOOKUP(capturaFlota2019[[#This Row],[Especie]],'DATOS TABLA FLOTA'!$A$1:$C$80,3,FALSE)</f>
        <v>46560</v>
      </c>
      <c r="Q976"/>
    </row>
    <row r="977" spans="1:17" x14ac:dyDescent="0.35">
      <c r="A977" s="5">
        <v>43556</v>
      </c>
      <c r="B977" s="2" t="s">
        <v>3059</v>
      </c>
      <c r="C977" s="2" t="s">
        <v>3148</v>
      </c>
      <c r="D977" s="2" t="s">
        <v>3062</v>
      </c>
      <c r="E9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77" t="str">
        <f>_xlfn.XLOOKUP(capturaFlota2019[[#This Row],[Puerto]],'DATOS TABLA FLOTA'!$H$1:$H$21,'DATOS TABLA FLOTA'!$I$1:$I$21)</f>
        <v>Florentino Ameghino</v>
      </c>
      <c r="G977" s="3">
        <f>_xlfn.XLOOKUP(capturaFlota2019[[#This Row],[Departamento]],'DATOS TABLA FLOTA'!$O$2:$O$21,'DATOS TABLA FLOTA'!$P$2:$P$21)</f>
        <v>26028</v>
      </c>
      <c r="H977" s="1">
        <v>-44798941</v>
      </c>
      <c r="I977" s="1">
        <f>_xlfn.XLOOKUP(capturaFlota2019[[#This Row],[Latitud]],'DATOS TABLA FLOTA'!$Q$2:$Q$21,'DATOS TABLA FLOTA'!$R$2:$R$21)</f>
        <v>-65709705</v>
      </c>
      <c r="J977" s="2" t="s">
        <v>3055</v>
      </c>
      <c r="K977" t="str">
        <f>VLOOKUP(capturaFlota2019[[#This Row],[Especie]],'DATOS TABLA FLOTA'!$K$1:$M$113,2,FALSE)</f>
        <v>Peces</v>
      </c>
      <c r="L977" t="str">
        <f>_xlfn.XLOOKUP(capturaFlota2019[[#This Row],[Especie]],'DATOS TABLA FLOTA'!$K$1:$K$113,'DATOS TABLA FLOTA'!$M$1:$M$113)</f>
        <v>Merluza hubbsi S41</v>
      </c>
      <c r="M977" s="3">
        <v>609</v>
      </c>
      <c r="N977" s="4">
        <f>VLOOKUP(capturaFlota2019[[#This Row],[Especie]],'DATOS TABLA FLOTA'!$A$1:$B$80,2,FALSE)</f>
        <v>2300</v>
      </c>
      <c r="O977" s="4">
        <f>VLOOKUP(capturaFlota2019[[#This Row],[Especie]],'DATOS TABLA FLOTA'!$A$1:$C$80,3,FALSE)</f>
        <v>36800</v>
      </c>
      <c r="Q977"/>
    </row>
    <row r="978" spans="1:17" x14ac:dyDescent="0.35">
      <c r="A978" s="5">
        <v>43617</v>
      </c>
      <c r="B978" s="2" t="s">
        <v>3041</v>
      </c>
      <c r="C978" s="2" t="s">
        <v>3111</v>
      </c>
      <c r="D978" s="2" t="s">
        <v>3043</v>
      </c>
      <c r="E9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78" t="str">
        <f>_xlfn.XLOOKUP(capturaFlota2019[[#This Row],[Puerto]],'DATOS TABLA FLOTA'!$H$1:$H$21,'DATOS TABLA FLOTA'!$I$1:$I$21)</f>
        <v>sin especificar</v>
      </c>
      <c r="G978" s="3">
        <f>_xlfn.XLOOKUP(capturaFlota2019[[#This Row],[Departamento]],'DATOS TABLA FLOTA'!$O$2:$O$21,'DATOS TABLA FLOTA'!$P$2:$P$21)</f>
        <v>6999</v>
      </c>
      <c r="I978" s="1">
        <f>_xlfn.XLOOKUP(capturaFlota2019[[#This Row],[Latitud]],'DATOS TABLA FLOTA'!$Q$2:$Q$21,'DATOS TABLA FLOTA'!$R$2:$R$21)</f>
        <v>0</v>
      </c>
      <c r="J978" s="2" t="s">
        <v>3088</v>
      </c>
      <c r="K978" t="str">
        <f>VLOOKUP(capturaFlota2019[[#This Row],[Especie]],'DATOS TABLA FLOTA'!$K$1:$M$113,2,FALSE)</f>
        <v>Peces</v>
      </c>
      <c r="L978" t="str">
        <f>_xlfn.XLOOKUP(capturaFlota2019[[#This Row],[Especie]],'DATOS TABLA FLOTA'!$K$1:$K$113,'DATOS TABLA FLOTA'!$M$1:$M$113)</f>
        <v>Variado costero</v>
      </c>
      <c r="M978" s="3">
        <v>610</v>
      </c>
      <c r="N978" s="4">
        <f>VLOOKUP(capturaFlota2019[[#This Row],[Especie]],'DATOS TABLA FLOTA'!$A$1:$B$80,2,FALSE)</f>
        <v>2500</v>
      </c>
      <c r="O978" s="4">
        <f>VLOOKUP(capturaFlota2019[[#This Row],[Especie]],'DATOS TABLA FLOTA'!$A$1:$C$80,3,FALSE)</f>
        <v>40000</v>
      </c>
      <c r="Q978"/>
    </row>
    <row r="979" spans="1:17" x14ac:dyDescent="0.35">
      <c r="A979" s="5">
        <v>43497</v>
      </c>
      <c r="B979" s="2" t="s">
        <v>3053</v>
      </c>
      <c r="C979" s="2" t="s">
        <v>3061</v>
      </c>
      <c r="D979" s="2" t="s">
        <v>3062</v>
      </c>
      <c r="E9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79" t="str">
        <f>_xlfn.XLOOKUP(capturaFlota2019[[#This Row],[Puerto]],'DATOS TABLA FLOTA'!$H$1:$H$21,'DATOS TABLA FLOTA'!$I$1:$I$21)</f>
        <v>Escalante</v>
      </c>
      <c r="G979" s="3">
        <f>_xlfn.XLOOKUP(capturaFlota2019[[#This Row],[Departamento]],'DATOS TABLA FLOTA'!$O$2:$O$21,'DATOS TABLA FLOTA'!$P$2:$P$21)</f>
        <v>26021</v>
      </c>
      <c r="H979" s="1">
        <v>-45862528</v>
      </c>
      <c r="I979" s="1">
        <f>_xlfn.XLOOKUP(capturaFlota2019[[#This Row],[Latitud]],'DATOS TABLA FLOTA'!$Q$2:$Q$21,'DATOS TABLA FLOTA'!$R$2:$R$21)</f>
        <v>-6746664</v>
      </c>
      <c r="J979" s="2" t="s">
        <v>3060</v>
      </c>
      <c r="K979" t="str">
        <f>VLOOKUP(capturaFlota2019[[#This Row],[Especie]],'DATOS TABLA FLOTA'!$K$1:$M$113,2,FALSE)</f>
        <v>Peces</v>
      </c>
      <c r="L979" t="str">
        <f>_xlfn.XLOOKUP(capturaFlota2019[[#This Row],[Especie]],'DATOS TABLA FLOTA'!$K$1:$K$113,'DATOS TABLA FLOTA'!$M$1:$M$113)</f>
        <v>otras especies</v>
      </c>
      <c r="M979" s="3">
        <v>611</v>
      </c>
      <c r="N979" s="4">
        <f>VLOOKUP(capturaFlota2019[[#This Row],[Especie]],'DATOS TABLA FLOTA'!$A$1:$B$80,2,FALSE)</f>
        <v>2910</v>
      </c>
      <c r="O979" s="4">
        <f>VLOOKUP(capturaFlota2019[[#This Row],[Especie]],'DATOS TABLA FLOTA'!$A$1:$C$80,3,FALSE)</f>
        <v>46560</v>
      </c>
      <c r="Q979"/>
    </row>
    <row r="980" spans="1:17" x14ac:dyDescent="0.35">
      <c r="A980" s="5">
        <v>43617</v>
      </c>
      <c r="B980" s="2" t="s">
        <v>3053</v>
      </c>
      <c r="C980" s="2" t="s">
        <v>3154</v>
      </c>
      <c r="D980" s="2" t="s">
        <v>3062</v>
      </c>
      <c r="E9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80" t="str">
        <f>_xlfn.XLOOKUP(capturaFlota2019[[#This Row],[Puerto]],'DATOS TABLA FLOTA'!$H$1:$H$21,'DATOS TABLA FLOTA'!$I$1:$I$21)</f>
        <v>Escalante</v>
      </c>
      <c r="G980" s="3">
        <f>_xlfn.XLOOKUP(capturaFlota2019[[#This Row],[Departamento]],'DATOS TABLA FLOTA'!$O$2:$O$21,'DATOS TABLA FLOTA'!$P$2:$P$21)</f>
        <v>26021</v>
      </c>
      <c r="H980" s="1">
        <v>-45748762</v>
      </c>
      <c r="I980" s="1">
        <f>_xlfn.XLOOKUP(capturaFlota2019[[#This Row],[Latitud]],'DATOS TABLA FLOTA'!$Q$2:$Q$21,'DATOS TABLA FLOTA'!$R$2:$R$21)</f>
        <v>-67377537</v>
      </c>
      <c r="J980" s="2" t="s">
        <v>3165</v>
      </c>
      <c r="K980" t="str">
        <f>VLOOKUP(capturaFlota2019[[#This Row],[Especie]],'DATOS TABLA FLOTA'!$K$1:$M$113,2,FALSE)</f>
        <v>Peces</v>
      </c>
      <c r="L980" t="str">
        <f>_xlfn.XLOOKUP(capturaFlota2019[[#This Row],[Especie]],'DATOS TABLA FLOTA'!$K$1:$K$113,'DATOS TABLA FLOTA'!$M$1:$M$113)</f>
        <v>Rayas (sin V. Cost)</v>
      </c>
      <c r="M980" s="3">
        <v>612</v>
      </c>
      <c r="N980" s="4">
        <f>VLOOKUP(capturaFlota2019[[#This Row],[Especie]],'DATOS TABLA FLOTA'!$A$1:$B$80,2,FALSE)</f>
        <v>3900</v>
      </c>
      <c r="O980" s="4">
        <f>VLOOKUP(capturaFlota2019[[#This Row],[Especie]],'DATOS TABLA FLOTA'!$A$1:$C$80,3,FALSE)</f>
        <v>62400</v>
      </c>
      <c r="Q980"/>
    </row>
    <row r="981" spans="1:17" x14ac:dyDescent="0.35">
      <c r="A981" s="5">
        <v>43556</v>
      </c>
      <c r="B981" s="2" t="s">
        <v>3041</v>
      </c>
      <c r="C981" s="2" t="s">
        <v>3068</v>
      </c>
      <c r="D981" s="2" t="s">
        <v>3043</v>
      </c>
      <c r="E9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1" t="str">
        <f>_xlfn.XLOOKUP(capturaFlota2019[[#This Row],[Puerto]],'DATOS TABLA FLOTA'!$H$1:$H$21,'DATOS TABLA FLOTA'!$I$1:$I$21)</f>
        <v>General Pueyrredon</v>
      </c>
      <c r="G981" s="3">
        <f>_xlfn.XLOOKUP(capturaFlota2019[[#This Row],[Departamento]],'DATOS TABLA FLOTA'!$O$2:$O$21,'DATOS TABLA FLOTA'!$P$2:$P$21)</f>
        <v>6357</v>
      </c>
      <c r="H981" s="1">
        <v>-3804915</v>
      </c>
      <c r="I981" s="1">
        <f>_xlfn.XLOOKUP(capturaFlota2019[[#This Row],[Latitud]],'DATOS TABLA FLOTA'!$Q$2:$Q$21,'DATOS TABLA FLOTA'!$R$2:$R$21)</f>
        <v>-57536848</v>
      </c>
      <c r="J981" s="2" t="s">
        <v>3090</v>
      </c>
      <c r="K981" t="str">
        <f>VLOOKUP(capturaFlota2019[[#This Row],[Especie]],'DATOS TABLA FLOTA'!$K$1:$M$113,2,FALSE)</f>
        <v>Peces</v>
      </c>
      <c r="L981" t="str">
        <f>_xlfn.XLOOKUP(capturaFlota2019[[#This Row],[Especie]],'DATOS TABLA FLOTA'!$K$1:$K$113,'DATOS TABLA FLOTA'!$M$1:$M$113)</f>
        <v>otras especies</v>
      </c>
      <c r="M981" s="3">
        <v>613</v>
      </c>
      <c r="N981" s="4">
        <f>VLOOKUP(capturaFlota2019[[#This Row],[Especie]],'DATOS TABLA FLOTA'!$A$1:$B$80,2,FALSE)</f>
        <v>2200</v>
      </c>
      <c r="O981" s="4">
        <f>VLOOKUP(capturaFlota2019[[#This Row],[Especie]],'DATOS TABLA FLOTA'!$A$1:$C$80,3,FALSE)</f>
        <v>35200</v>
      </c>
      <c r="Q981"/>
    </row>
    <row r="982" spans="1:17" x14ac:dyDescent="0.35">
      <c r="A982" s="5">
        <v>43770</v>
      </c>
      <c r="B982" s="2" t="s">
        <v>3059</v>
      </c>
      <c r="C982" s="2" t="s">
        <v>3068</v>
      </c>
      <c r="D982" s="2" t="s">
        <v>3043</v>
      </c>
      <c r="E9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2" t="str">
        <f>_xlfn.XLOOKUP(capturaFlota2019[[#This Row],[Puerto]],'DATOS TABLA FLOTA'!$H$1:$H$21,'DATOS TABLA FLOTA'!$I$1:$I$21)</f>
        <v>General Pueyrredon</v>
      </c>
      <c r="G982" s="3">
        <f>_xlfn.XLOOKUP(capturaFlota2019[[#This Row],[Departamento]],'DATOS TABLA FLOTA'!$O$2:$O$21,'DATOS TABLA FLOTA'!$P$2:$P$21)</f>
        <v>6357</v>
      </c>
      <c r="H982" s="1">
        <v>-3804915</v>
      </c>
      <c r="I982" s="1">
        <f>_xlfn.XLOOKUP(capturaFlota2019[[#This Row],[Latitud]],'DATOS TABLA FLOTA'!$Q$2:$Q$21,'DATOS TABLA FLOTA'!$R$2:$R$21)</f>
        <v>-57536848</v>
      </c>
      <c r="J982" s="2" t="s">
        <v>3085</v>
      </c>
      <c r="K982" t="str">
        <f>VLOOKUP(capturaFlota2019[[#This Row],[Especie]],'DATOS TABLA FLOTA'!$K$1:$M$113,2,FALSE)</f>
        <v>Peces</v>
      </c>
      <c r="L982" t="str">
        <f>_xlfn.XLOOKUP(capturaFlota2019[[#This Row],[Especie]],'DATOS TABLA FLOTA'!$K$1:$K$113,'DATOS TABLA FLOTA'!$M$1:$M$113)</f>
        <v>otras especies</v>
      </c>
      <c r="M982" s="3">
        <v>616</v>
      </c>
      <c r="N982" s="4">
        <f>VLOOKUP(capturaFlota2019[[#This Row],[Especie]],'DATOS TABLA FLOTA'!$A$1:$B$80,2,FALSE)</f>
        <v>1900</v>
      </c>
      <c r="O982" s="4">
        <f>VLOOKUP(capturaFlota2019[[#This Row],[Especie]],'DATOS TABLA FLOTA'!$A$1:$C$80,3,FALSE)</f>
        <v>30400</v>
      </c>
      <c r="Q982"/>
    </row>
    <row r="983" spans="1:17" x14ac:dyDescent="0.35">
      <c r="A983" s="5">
        <v>43617</v>
      </c>
      <c r="B983" s="2" t="s">
        <v>3041</v>
      </c>
      <c r="C983" s="2" t="s">
        <v>3068</v>
      </c>
      <c r="D983" s="2" t="s">
        <v>3043</v>
      </c>
      <c r="E9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3" t="str">
        <f>_xlfn.XLOOKUP(capturaFlota2019[[#This Row],[Puerto]],'DATOS TABLA FLOTA'!$H$1:$H$21,'DATOS TABLA FLOTA'!$I$1:$I$21)</f>
        <v>General Pueyrredon</v>
      </c>
      <c r="G983" s="3">
        <f>_xlfn.XLOOKUP(capturaFlota2019[[#This Row],[Departamento]],'DATOS TABLA FLOTA'!$O$2:$O$21,'DATOS TABLA FLOTA'!$P$2:$P$21)</f>
        <v>6357</v>
      </c>
      <c r="H983" s="1">
        <v>-3804915</v>
      </c>
      <c r="I983" s="1">
        <f>_xlfn.XLOOKUP(capturaFlota2019[[#This Row],[Latitud]],'DATOS TABLA FLOTA'!$Q$2:$Q$21,'DATOS TABLA FLOTA'!$R$2:$R$21)</f>
        <v>-57536848</v>
      </c>
      <c r="J983" s="2" t="s">
        <v>3091</v>
      </c>
      <c r="K983" t="str">
        <f>VLOOKUP(capturaFlota2019[[#This Row],[Especie]],'DATOS TABLA FLOTA'!$K$1:$M$113,2,FALSE)</f>
        <v>Peces</v>
      </c>
      <c r="L983" t="str">
        <f>_xlfn.XLOOKUP(capturaFlota2019[[#This Row],[Especie]],'DATOS TABLA FLOTA'!$K$1:$K$113,'DATOS TABLA FLOTA'!$M$1:$M$113)</f>
        <v>Variado costero</v>
      </c>
      <c r="M983" s="3">
        <v>620</v>
      </c>
      <c r="N983" s="4">
        <f>VLOOKUP(capturaFlota2019[[#This Row],[Especie]],'DATOS TABLA FLOTA'!$A$1:$B$80,2,FALSE)</f>
        <v>2300</v>
      </c>
      <c r="O983" s="4">
        <f>VLOOKUP(capturaFlota2019[[#This Row],[Especie]],'DATOS TABLA FLOTA'!$A$1:$C$80,3,FALSE)</f>
        <v>36800</v>
      </c>
      <c r="Q983"/>
    </row>
    <row r="984" spans="1:17" x14ac:dyDescent="0.35">
      <c r="A984" s="5">
        <v>43678</v>
      </c>
      <c r="B984" s="2" t="s">
        <v>3041</v>
      </c>
      <c r="C984" s="2" t="s">
        <v>3068</v>
      </c>
      <c r="D984" s="2" t="s">
        <v>3043</v>
      </c>
      <c r="E9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4" t="str">
        <f>_xlfn.XLOOKUP(capturaFlota2019[[#This Row],[Puerto]],'DATOS TABLA FLOTA'!$H$1:$H$21,'DATOS TABLA FLOTA'!$I$1:$I$21)</f>
        <v>General Pueyrredon</v>
      </c>
      <c r="G984" s="3">
        <f>_xlfn.XLOOKUP(capturaFlota2019[[#This Row],[Departamento]],'DATOS TABLA FLOTA'!$O$2:$O$21,'DATOS TABLA FLOTA'!$P$2:$P$21)</f>
        <v>6357</v>
      </c>
      <c r="H984" s="1">
        <v>-3804915</v>
      </c>
      <c r="I984" s="1">
        <f>_xlfn.XLOOKUP(capturaFlota2019[[#This Row],[Latitud]],'DATOS TABLA FLOTA'!$Q$2:$Q$21,'DATOS TABLA FLOTA'!$R$2:$R$21)</f>
        <v>-57536848</v>
      </c>
      <c r="J984" s="2" t="s">
        <v>3082</v>
      </c>
      <c r="K984" t="str">
        <f>VLOOKUP(capturaFlota2019[[#This Row],[Especie]],'DATOS TABLA FLOTA'!$K$1:$M$113,2,FALSE)</f>
        <v>Peces</v>
      </c>
      <c r="L984" t="str">
        <f>_xlfn.XLOOKUP(capturaFlota2019[[#This Row],[Especie]],'DATOS TABLA FLOTA'!$K$1:$K$113,'DATOS TABLA FLOTA'!$M$1:$M$113)</f>
        <v>otras especies</v>
      </c>
      <c r="M984" s="3">
        <v>620</v>
      </c>
      <c r="N984" s="4">
        <f>VLOOKUP(capturaFlota2019[[#This Row],[Especie]],'DATOS TABLA FLOTA'!$A$1:$B$80,2,FALSE)</f>
        <v>2100</v>
      </c>
      <c r="O984" s="4">
        <f>VLOOKUP(capturaFlota2019[[#This Row],[Especie]],'DATOS TABLA FLOTA'!$A$1:$C$80,3,FALSE)</f>
        <v>33600</v>
      </c>
      <c r="Q984"/>
    </row>
    <row r="985" spans="1:17" x14ac:dyDescent="0.35">
      <c r="A985" s="5">
        <v>43770</v>
      </c>
      <c r="B985" s="2" t="s">
        <v>3059</v>
      </c>
      <c r="C985" s="2" t="s">
        <v>3068</v>
      </c>
      <c r="D985" s="2" t="s">
        <v>3043</v>
      </c>
      <c r="E9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5" t="str">
        <f>_xlfn.XLOOKUP(capturaFlota2019[[#This Row],[Puerto]],'DATOS TABLA FLOTA'!$H$1:$H$21,'DATOS TABLA FLOTA'!$I$1:$I$21)</f>
        <v>General Pueyrredon</v>
      </c>
      <c r="G985" s="3">
        <f>_xlfn.XLOOKUP(capturaFlota2019[[#This Row],[Departamento]],'DATOS TABLA FLOTA'!$O$2:$O$21,'DATOS TABLA FLOTA'!$P$2:$P$21)</f>
        <v>6357</v>
      </c>
      <c r="H985" s="1">
        <v>-3804915</v>
      </c>
      <c r="I985" s="1">
        <f>_xlfn.XLOOKUP(capturaFlota2019[[#This Row],[Latitud]],'DATOS TABLA FLOTA'!$Q$2:$Q$21,'DATOS TABLA FLOTA'!$R$2:$R$21)</f>
        <v>-57536848</v>
      </c>
      <c r="J985" s="2" t="s">
        <v>3057</v>
      </c>
      <c r="K985" t="str">
        <f>VLOOKUP(capturaFlota2019[[#This Row],[Especie]],'DATOS TABLA FLOTA'!$K$1:$M$113,2,FALSE)</f>
        <v>Peces</v>
      </c>
      <c r="L985" t="str">
        <f>_xlfn.XLOOKUP(capturaFlota2019[[#This Row],[Especie]],'DATOS TABLA FLOTA'!$K$1:$K$113,'DATOS TABLA FLOTA'!$M$1:$M$113)</f>
        <v>Rayas (sin V. Cost)</v>
      </c>
      <c r="M985" s="3">
        <v>620</v>
      </c>
      <c r="N985" s="4">
        <f>VLOOKUP(capturaFlota2019[[#This Row],[Especie]],'DATOS TABLA FLOTA'!$A$1:$B$80,2,FALSE)</f>
        <v>3900</v>
      </c>
      <c r="O985" s="4">
        <f>VLOOKUP(capturaFlota2019[[#This Row],[Especie]],'DATOS TABLA FLOTA'!$A$1:$C$80,3,FALSE)</f>
        <v>62400</v>
      </c>
      <c r="Q985"/>
    </row>
    <row r="986" spans="1:17" x14ac:dyDescent="0.35">
      <c r="A986" s="5">
        <v>43556</v>
      </c>
      <c r="B986" s="2" t="s">
        <v>3041</v>
      </c>
      <c r="C986" s="2" t="s">
        <v>3068</v>
      </c>
      <c r="D986" s="2" t="s">
        <v>3043</v>
      </c>
      <c r="E9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6" t="str">
        <f>_xlfn.XLOOKUP(capturaFlota2019[[#This Row],[Puerto]],'DATOS TABLA FLOTA'!$H$1:$H$21,'DATOS TABLA FLOTA'!$I$1:$I$21)</f>
        <v>General Pueyrredon</v>
      </c>
      <c r="G986" s="3">
        <f>_xlfn.XLOOKUP(capturaFlota2019[[#This Row],[Departamento]],'DATOS TABLA FLOTA'!$O$2:$O$21,'DATOS TABLA FLOTA'!$P$2:$P$21)</f>
        <v>6357</v>
      </c>
      <c r="H986" s="1">
        <v>-3804915</v>
      </c>
      <c r="I986" s="1">
        <f>_xlfn.XLOOKUP(capturaFlota2019[[#This Row],[Latitud]],'DATOS TABLA FLOTA'!$Q$2:$Q$21,'DATOS TABLA FLOTA'!$R$2:$R$21)</f>
        <v>-57536848</v>
      </c>
      <c r="J986" s="2" t="s">
        <v>3091</v>
      </c>
      <c r="K986" t="str">
        <f>VLOOKUP(capturaFlota2019[[#This Row],[Especie]],'DATOS TABLA FLOTA'!$K$1:$M$113,2,FALSE)</f>
        <v>Peces</v>
      </c>
      <c r="L986" t="str">
        <f>_xlfn.XLOOKUP(capturaFlota2019[[#This Row],[Especie]],'DATOS TABLA FLOTA'!$K$1:$K$113,'DATOS TABLA FLOTA'!$M$1:$M$113)</f>
        <v>Variado costero</v>
      </c>
      <c r="M986" s="3">
        <v>627</v>
      </c>
      <c r="N986" s="4">
        <f>VLOOKUP(capturaFlota2019[[#This Row],[Especie]],'DATOS TABLA FLOTA'!$A$1:$B$80,2,FALSE)</f>
        <v>2300</v>
      </c>
      <c r="O986" s="4">
        <f>VLOOKUP(capturaFlota2019[[#This Row],[Especie]],'DATOS TABLA FLOTA'!$A$1:$C$80,3,FALSE)</f>
        <v>36800</v>
      </c>
      <c r="Q986"/>
    </row>
    <row r="987" spans="1:17" x14ac:dyDescent="0.35">
      <c r="A987" s="5">
        <v>43617</v>
      </c>
      <c r="B987" s="2" t="s">
        <v>3041</v>
      </c>
      <c r="C987" s="2" t="s">
        <v>3107</v>
      </c>
      <c r="D987" s="2" t="s">
        <v>3043</v>
      </c>
      <c r="E9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7" t="str">
        <f>_xlfn.XLOOKUP(capturaFlota2019[[#This Row],[Puerto]],'DATOS TABLA FLOTA'!$H$1:$H$21,'DATOS TABLA FLOTA'!$I$1:$I$21)</f>
        <v>Necochea</v>
      </c>
      <c r="G987" s="3">
        <f>_xlfn.XLOOKUP(capturaFlota2019[[#This Row],[Departamento]],'DATOS TABLA FLOTA'!$O$2:$O$21,'DATOS TABLA FLOTA'!$P$2:$P$21)</f>
        <v>6581</v>
      </c>
      <c r="H987" s="1">
        <v>-38576184</v>
      </c>
      <c r="I987" s="1">
        <f>_xlfn.XLOOKUP(capturaFlota2019[[#This Row],[Latitud]],'DATOS TABLA FLOTA'!$Q$2:$Q$21,'DATOS TABLA FLOTA'!$R$2:$R$21)</f>
        <v>-58701949</v>
      </c>
      <c r="J987" s="2" t="s">
        <v>3152</v>
      </c>
      <c r="K987" t="str">
        <f>VLOOKUP(capturaFlota2019[[#This Row],[Especie]],'DATOS TABLA FLOTA'!$K$1:$M$113,2,FALSE)</f>
        <v>Peces</v>
      </c>
      <c r="L987" t="str">
        <f>_xlfn.XLOOKUP(capturaFlota2019[[#This Row],[Especie]],'DATOS TABLA FLOTA'!$K$1:$K$113,'DATOS TABLA FLOTA'!$M$1:$M$113)</f>
        <v>Variado costero</v>
      </c>
      <c r="M987" s="3">
        <v>627</v>
      </c>
      <c r="N987" s="4">
        <f>VLOOKUP(capturaFlota2019[[#This Row],[Especie]],'DATOS TABLA FLOTA'!$A$1:$B$80,2,FALSE)</f>
        <v>2500</v>
      </c>
      <c r="O987" s="4">
        <f>VLOOKUP(capturaFlota2019[[#This Row],[Especie]],'DATOS TABLA FLOTA'!$A$1:$C$80,3,FALSE)</f>
        <v>40000</v>
      </c>
      <c r="Q987"/>
    </row>
    <row r="988" spans="1:17" x14ac:dyDescent="0.35">
      <c r="A988" s="5">
        <v>43525</v>
      </c>
      <c r="B988" s="2" t="s">
        <v>3067</v>
      </c>
      <c r="C988" s="2" t="s">
        <v>3117</v>
      </c>
      <c r="D988" s="2" t="s">
        <v>3062</v>
      </c>
      <c r="E9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988" t="str">
        <f>_xlfn.XLOOKUP(capturaFlota2019[[#This Row],[Puerto]],'DATOS TABLA FLOTA'!$H$1:$H$21,'DATOS TABLA FLOTA'!$I$1:$I$21)</f>
        <v>Biedma</v>
      </c>
      <c r="G988" s="3">
        <f>_xlfn.XLOOKUP(capturaFlota2019[[#This Row],[Departamento]],'DATOS TABLA FLOTA'!$O$2:$O$21,'DATOS TABLA FLOTA'!$P$2:$P$21)</f>
        <v>26007</v>
      </c>
      <c r="H988" s="1">
        <v>-42723398</v>
      </c>
      <c r="I988" s="1">
        <f>_xlfn.XLOOKUP(capturaFlota2019[[#This Row],[Latitud]],'DATOS TABLA FLOTA'!$Q$2:$Q$21,'DATOS TABLA FLOTA'!$R$2:$R$21)</f>
        <v>-6503362</v>
      </c>
      <c r="J988" s="2" t="s">
        <v>3065</v>
      </c>
      <c r="K988" t="str">
        <f>VLOOKUP(capturaFlota2019[[#This Row],[Especie]],'DATOS TABLA FLOTA'!$K$1:$M$113,2,FALSE)</f>
        <v>Peces</v>
      </c>
      <c r="L988" t="str">
        <f>_xlfn.XLOOKUP(capturaFlota2019[[#This Row],[Especie]],'DATOS TABLA FLOTA'!$K$1:$K$113,'DATOS TABLA FLOTA'!$M$1:$M$113)</f>
        <v>Abadejo</v>
      </c>
      <c r="M988" s="3">
        <v>630</v>
      </c>
      <c r="N988" s="4">
        <f>VLOOKUP(capturaFlota2019[[#This Row],[Especie]],'DATOS TABLA FLOTA'!$A$1:$B$80,2,FALSE)</f>
        <v>2000</v>
      </c>
      <c r="O988" s="4">
        <f>VLOOKUP(capturaFlota2019[[#This Row],[Especie]],'DATOS TABLA FLOTA'!$A$1:$C$80,3,FALSE)</f>
        <v>32000</v>
      </c>
      <c r="Q988"/>
    </row>
    <row r="989" spans="1:17" x14ac:dyDescent="0.35">
      <c r="A989" s="5">
        <v>43617</v>
      </c>
      <c r="B989" s="2" t="s">
        <v>3059</v>
      </c>
      <c r="C989" s="2" t="s">
        <v>3068</v>
      </c>
      <c r="D989" s="2" t="s">
        <v>3043</v>
      </c>
      <c r="E9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89" t="str">
        <f>_xlfn.XLOOKUP(capturaFlota2019[[#This Row],[Puerto]],'DATOS TABLA FLOTA'!$H$1:$H$21,'DATOS TABLA FLOTA'!$I$1:$I$21)</f>
        <v>General Pueyrredon</v>
      </c>
      <c r="G989" s="3">
        <f>_xlfn.XLOOKUP(capturaFlota2019[[#This Row],[Departamento]],'DATOS TABLA FLOTA'!$O$2:$O$21,'DATOS TABLA FLOTA'!$P$2:$P$21)</f>
        <v>6357</v>
      </c>
      <c r="H989" s="1">
        <v>-3804915</v>
      </c>
      <c r="I989" s="1">
        <f>_xlfn.XLOOKUP(capturaFlota2019[[#This Row],[Latitud]],'DATOS TABLA FLOTA'!$Q$2:$Q$21,'DATOS TABLA FLOTA'!$R$2:$R$21)</f>
        <v>-57536848</v>
      </c>
      <c r="J989" s="2" t="s">
        <v>3074</v>
      </c>
      <c r="K989" t="str">
        <f>VLOOKUP(capturaFlota2019[[#This Row],[Especie]],'DATOS TABLA FLOTA'!$K$1:$M$113,2,FALSE)</f>
        <v>Peces</v>
      </c>
      <c r="L989" t="str">
        <f>_xlfn.XLOOKUP(capturaFlota2019[[#This Row],[Especie]],'DATOS TABLA FLOTA'!$K$1:$K$113,'DATOS TABLA FLOTA'!$M$1:$M$113)</f>
        <v>Variado costero</v>
      </c>
      <c r="M989" s="3">
        <v>630</v>
      </c>
      <c r="N989" s="4">
        <f>VLOOKUP(capturaFlota2019[[#This Row],[Especie]],'DATOS TABLA FLOTA'!$A$1:$B$80,2,FALSE)</f>
        <v>1800</v>
      </c>
      <c r="O989" s="4">
        <f>VLOOKUP(capturaFlota2019[[#This Row],[Especie]],'DATOS TABLA FLOTA'!$A$1:$C$80,3,FALSE)</f>
        <v>28800</v>
      </c>
      <c r="Q989"/>
    </row>
    <row r="990" spans="1:17" x14ac:dyDescent="0.35">
      <c r="A990" s="5">
        <v>43647</v>
      </c>
      <c r="B990" s="2" t="s">
        <v>3041</v>
      </c>
      <c r="C990" s="2" t="s">
        <v>3068</v>
      </c>
      <c r="D990" s="2" t="s">
        <v>3043</v>
      </c>
      <c r="E9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0" t="str">
        <f>_xlfn.XLOOKUP(capturaFlota2019[[#This Row],[Puerto]],'DATOS TABLA FLOTA'!$H$1:$H$21,'DATOS TABLA FLOTA'!$I$1:$I$21)</f>
        <v>General Pueyrredon</v>
      </c>
      <c r="G990" s="3">
        <f>_xlfn.XLOOKUP(capturaFlota2019[[#This Row],[Departamento]],'DATOS TABLA FLOTA'!$O$2:$O$21,'DATOS TABLA FLOTA'!$P$2:$P$21)</f>
        <v>6357</v>
      </c>
      <c r="H990" s="1">
        <v>-3804915</v>
      </c>
      <c r="I990" s="1">
        <f>_xlfn.XLOOKUP(capturaFlota2019[[#This Row],[Latitud]],'DATOS TABLA FLOTA'!$Q$2:$Q$21,'DATOS TABLA FLOTA'!$R$2:$R$21)</f>
        <v>-57536848</v>
      </c>
      <c r="J990" s="2" t="s">
        <v>3087</v>
      </c>
      <c r="K990" t="str">
        <f>VLOOKUP(capturaFlota2019[[#This Row],[Especie]],'DATOS TABLA FLOTA'!$K$1:$M$113,2,FALSE)</f>
        <v>Peces</v>
      </c>
      <c r="L990" t="str">
        <f>_xlfn.XLOOKUP(capturaFlota2019[[#This Row],[Especie]],'DATOS TABLA FLOTA'!$K$1:$K$113,'DATOS TABLA FLOTA'!$M$1:$M$113)</f>
        <v>otras especies</v>
      </c>
      <c r="M990" s="3">
        <v>630</v>
      </c>
      <c r="N990" s="4">
        <f>VLOOKUP(capturaFlota2019[[#This Row],[Especie]],'DATOS TABLA FLOTA'!$A$1:$B$80,2,FALSE)</f>
        <v>2500</v>
      </c>
      <c r="O990" s="4">
        <f>VLOOKUP(capturaFlota2019[[#This Row],[Especie]],'DATOS TABLA FLOTA'!$A$1:$C$80,3,FALSE)</f>
        <v>40000</v>
      </c>
      <c r="Q990"/>
    </row>
    <row r="991" spans="1:17" x14ac:dyDescent="0.35">
      <c r="A991" s="5">
        <v>43586</v>
      </c>
      <c r="B991" s="2" t="s">
        <v>3067</v>
      </c>
      <c r="C991" s="2" t="s">
        <v>3132</v>
      </c>
      <c r="D991" s="2" t="s">
        <v>3133</v>
      </c>
      <c r="E9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991" t="str">
        <f>_xlfn.XLOOKUP(capturaFlota2019[[#This Row],[Puerto]],'DATOS TABLA FLOTA'!$H$1:$H$21,'DATOS TABLA FLOTA'!$I$1:$I$21)</f>
        <v>Ushuaia</v>
      </c>
      <c r="G991" s="3">
        <f>_xlfn.XLOOKUP(capturaFlota2019[[#This Row],[Departamento]],'DATOS TABLA FLOTA'!$O$2:$O$21,'DATOS TABLA FLOTA'!$P$2:$P$21)</f>
        <v>94015</v>
      </c>
      <c r="H991" s="1">
        <v>-54808106</v>
      </c>
      <c r="I991" s="1">
        <f>_xlfn.XLOOKUP(capturaFlota2019[[#This Row],[Latitud]],'DATOS TABLA FLOTA'!$Q$2:$Q$21,'DATOS TABLA FLOTA'!$R$2:$R$21)</f>
        <v>-68304301</v>
      </c>
      <c r="J991" s="2" t="s">
        <v>3114</v>
      </c>
      <c r="K991" t="str">
        <f>VLOOKUP(capturaFlota2019[[#This Row],[Especie]],'DATOS TABLA FLOTA'!$K$1:$M$113,2,FALSE)</f>
        <v>Peces</v>
      </c>
      <c r="L991" t="str">
        <f>_xlfn.XLOOKUP(capturaFlota2019[[#This Row],[Especie]],'DATOS TABLA FLOTA'!$K$1:$K$113,'DATOS TABLA FLOTA'!$M$1:$M$113)</f>
        <v>otras especies</v>
      </c>
      <c r="M991" s="3">
        <v>634</v>
      </c>
      <c r="N991" s="4">
        <f>VLOOKUP(capturaFlota2019[[#This Row],[Especie]],'DATOS TABLA FLOTA'!$A$1:$B$80,2,FALSE)</f>
        <v>1500</v>
      </c>
      <c r="O991" s="4">
        <f>VLOOKUP(capturaFlota2019[[#This Row],[Especie]],'DATOS TABLA FLOTA'!$A$1:$C$80,3,FALSE)</f>
        <v>24000</v>
      </c>
      <c r="Q991"/>
    </row>
    <row r="992" spans="1:17" x14ac:dyDescent="0.35">
      <c r="A992" s="5">
        <v>43709</v>
      </c>
      <c r="B992" s="2" t="s">
        <v>3041</v>
      </c>
      <c r="C992" s="2" t="s">
        <v>3111</v>
      </c>
      <c r="D992" s="2" t="s">
        <v>3043</v>
      </c>
      <c r="E9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2" t="str">
        <f>_xlfn.XLOOKUP(capturaFlota2019[[#This Row],[Puerto]],'DATOS TABLA FLOTA'!$H$1:$H$21,'DATOS TABLA FLOTA'!$I$1:$I$21)</f>
        <v>sin especificar</v>
      </c>
      <c r="G992" s="3">
        <f>_xlfn.XLOOKUP(capturaFlota2019[[#This Row],[Departamento]],'DATOS TABLA FLOTA'!$O$2:$O$21,'DATOS TABLA FLOTA'!$P$2:$P$21)</f>
        <v>6999</v>
      </c>
      <c r="I992" s="1">
        <f>_xlfn.XLOOKUP(capturaFlota2019[[#This Row],[Latitud]],'DATOS TABLA FLOTA'!$Q$2:$Q$21,'DATOS TABLA FLOTA'!$R$2:$R$21)</f>
        <v>0</v>
      </c>
      <c r="J992" s="2" t="s">
        <v>3083</v>
      </c>
      <c r="K992" t="str">
        <f>VLOOKUP(capturaFlota2019[[#This Row],[Especie]],'DATOS TABLA FLOTA'!$K$1:$M$113,2,FALSE)</f>
        <v>Peces</v>
      </c>
      <c r="L992" t="str">
        <f>_xlfn.XLOOKUP(capturaFlota2019[[#This Row],[Especie]],'DATOS TABLA FLOTA'!$K$1:$K$113,'DATOS TABLA FLOTA'!$M$1:$M$113)</f>
        <v>Variado costero</v>
      </c>
      <c r="M992" s="3">
        <v>635</v>
      </c>
      <c r="N992" s="4">
        <f>VLOOKUP(capturaFlota2019[[#This Row],[Especie]],'DATOS TABLA FLOTA'!$A$1:$B$80,2,FALSE)</f>
        <v>2300</v>
      </c>
      <c r="O992" s="4">
        <f>VLOOKUP(capturaFlota2019[[#This Row],[Especie]],'DATOS TABLA FLOTA'!$A$1:$C$80,3,FALSE)</f>
        <v>36800</v>
      </c>
      <c r="Q992"/>
    </row>
    <row r="993" spans="1:17" x14ac:dyDescent="0.35">
      <c r="A993" s="5">
        <v>43497</v>
      </c>
      <c r="B993" s="2" t="s">
        <v>3053</v>
      </c>
      <c r="C993" s="2" t="s">
        <v>3068</v>
      </c>
      <c r="D993" s="2" t="s">
        <v>3043</v>
      </c>
      <c r="E9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3" t="str">
        <f>_xlfn.XLOOKUP(capturaFlota2019[[#This Row],[Puerto]],'DATOS TABLA FLOTA'!$H$1:$H$21,'DATOS TABLA FLOTA'!$I$1:$I$21)</f>
        <v>General Pueyrredon</v>
      </c>
      <c r="G993" s="3">
        <f>_xlfn.XLOOKUP(capturaFlota2019[[#This Row],[Departamento]],'DATOS TABLA FLOTA'!$O$2:$O$21,'DATOS TABLA FLOTA'!$P$2:$P$21)</f>
        <v>6357</v>
      </c>
      <c r="H993" s="1">
        <v>-3804915</v>
      </c>
      <c r="I993" s="1">
        <f>_xlfn.XLOOKUP(capturaFlota2019[[#This Row],[Latitud]],'DATOS TABLA FLOTA'!$Q$2:$Q$21,'DATOS TABLA FLOTA'!$R$2:$R$21)</f>
        <v>-57536848</v>
      </c>
      <c r="J993" s="2" t="s">
        <v>3080</v>
      </c>
      <c r="K993" t="str">
        <f>VLOOKUP(capturaFlota2019[[#This Row],[Especie]],'DATOS TABLA FLOTA'!$K$1:$M$113,2,FALSE)</f>
        <v>Peces</v>
      </c>
      <c r="L993" t="str">
        <f>_xlfn.XLOOKUP(capturaFlota2019[[#This Row],[Especie]],'DATOS TABLA FLOTA'!$K$1:$K$113,'DATOS TABLA FLOTA'!$M$1:$M$113)</f>
        <v>otras especies</v>
      </c>
      <c r="M993" s="3">
        <v>637</v>
      </c>
      <c r="N993" s="4">
        <f>VLOOKUP(capturaFlota2019[[#This Row],[Especie]],'DATOS TABLA FLOTA'!$A$1:$B$80,2,FALSE)</f>
        <v>1599</v>
      </c>
      <c r="O993" s="4">
        <f>VLOOKUP(capturaFlota2019[[#This Row],[Especie]],'DATOS TABLA FLOTA'!$A$1:$C$80,3,FALSE)</f>
        <v>25584</v>
      </c>
      <c r="Q993"/>
    </row>
    <row r="994" spans="1:17" x14ac:dyDescent="0.35">
      <c r="A994" s="5">
        <v>43739</v>
      </c>
      <c r="B994" s="2" t="s">
        <v>3147</v>
      </c>
      <c r="C994" s="2" t="s">
        <v>3111</v>
      </c>
      <c r="D994" s="2" t="s">
        <v>3043</v>
      </c>
      <c r="E9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4" t="str">
        <f>_xlfn.XLOOKUP(capturaFlota2019[[#This Row],[Puerto]],'DATOS TABLA FLOTA'!$H$1:$H$21,'DATOS TABLA FLOTA'!$I$1:$I$21)</f>
        <v>sin especificar</v>
      </c>
      <c r="G994" s="3">
        <f>_xlfn.XLOOKUP(capturaFlota2019[[#This Row],[Departamento]],'DATOS TABLA FLOTA'!$O$2:$O$21,'DATOS TABLA FLOTA'!$P$2:$P$21)</f>
        <v>6999</v>
      </c>
      <c r="I994" s="1">
        <f>_xlfn.XLOOKUP(capturaFlota2019[[#This Row],[Latitud]],'DATOS TABLA FLOTA'!$Q$2:$Q$21,'DATOS TABLA FLOTA'!$R$2:$R$21)</f>
        <v>0</v>
      </c>
      <c r="J994" s="2" t="s">
        <v>3101</v>
      </c>
      <c r="K994" t="str">
        <f>VLOOKUP(capturaFlota2019[[#This Row],[Especie]],'DATOS TABLA FLOTA'!$K$1:$M$113,2,FALSE)</f>
        <v>Crustáceos</v>
      </c>
      <c r="L994" t="str">
        <f>_xlfn.XLOOKUP(capturaFlota2019[[#This Row],[Especie]],'DATOS TABLA FLOTA'!$K$1:$K$113,'DATOS TABLA FLOTA'!$M$1:$M$113)</f>
        <v>Langostino</v>
      </c>
      <c r="M994" s="3">
        <v>639</v>
      </c>
      <c r="N994" s="4">
        <f>VLOOKUP(capturaFlota2019[[#This Row],[Especie]],'DATOS TABLA FLOTA'!$A$1:$B$80,2,FALSE)</f>
        <v>3000</v>
      </c>
      <c r="O994" s="4">
        <f>VLOOKUP(capturaFlota2019[[#This Row],[Especie]],'DATOS TABLA FLOTA'!$A$1:$C$80,3,FALSE)</f>
        <v>48000</v>
      </c>
      <c r="Q994"/>
    </row>
    <row r="995" spans="1:17" x14ac:dyDescent="0.35">
      <c r="A995" s="5">
        <v>43678</v>
      </c>
      <c r="B995" s="2" t="s">
        <v>3041</v>
      </c>
      <c r="C995" s="2" t="s">
        <v>3143</v>
      </c>
      <c r="D995" s="2" t="s">
        <v>3043</v>
      </c>
      <c r="E9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5" t="str">
        <f>_xlfn.XLOOKUP(capturaFlota2019[[#This Row],[Puerto]],'DATOS TABLA FLOTA'!$H$1:$H$21,'DATOS TABLA FLOTA'!$I$1:$I$21)</f>
        <v>Castelli</v>
      </c>
      <c r="G995" s="3">
        <f>_xlfn.XLOOKUP(capturaFlota2019[[#This Row],[Departamento]],'DATOS TABLA FLOTA'!$O$2:$O$21,'DATOS TABLA FLOTA'!$P$2:$P$21)</f>
        <v>6168</v>
      </c>
      <c r="H995" s="1">
        <v>-35745949</v>
      </c>
      <c r="I995" s="1">
        <f>_xlfn.XLOOKUP(capturaFlota2019[[#This Row],[Latitud]],'DATOS TABLA FLOTA'!$Q$2:$Q$21,'DATOS TABLA FLOTA'!$R$2:$R$21)</f>
        <v>-57380561</v>
      </c>
      <c r="J995" s="2" t="s">
        <v>3082</v>
      </c>
      <c r="K995" t="str">
        <f>VLOOKUP(capturaFlota2019[[#This Row],[Especie]],'DATOS TABLA FLOTA'!$K$1:$M$113,2,FALSE)</f>
        <v>Peces</v>
      </c>
      <c r="L995" t="str">
        <f>_xlfn.XLOOKUP(capturaFlota2019[[#This Row],[Especie]],'DATOS TABLA FLOTA'!$K$1:$K$113,'DATOS TABLA FLOTA'!$M$1:$M$113)</f>
        <v>otras especies</v>
      </c>
      <c r="M995" s="3">
        <v>640</v>
      </c>
      <c r="N995" s="4">
        <f>VLOOKUP(capturaFlota2019[[#This Row],[Especie]],'DATOS TABLA FLOTA'!$A$1:$B$80,2,FALSE)</f>
        <v>2100</v>
      </c>
      <c r="O995" s="4">
        <f>VLOOKUP(capturaFlota2019[[#This Row],[Especie]],'DATOS TABLA FLOTA'!$A$1:$C$80,3,FALSE)</f>
        <v>33600</v>
      </c>
      <c r="Q995"/>
    </row>
    <row r="996" spans="1:17" x14ac:dyDescent="0.35">
      <c r="A996" s="5">
        <v>43739</v>
      </c>
      <c r="B996" s="2" t="s">
        <v>3059</v>
      </c>
      <c r="C996" s="2" t="s">
        <v>3068</v>
      </c>
      <c r="D996" s="2" t="s">
        <v>3043</v>
      </c>
      <c r="E9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6" t="str">
        <f>_xlfn.XLOOKUP(capturaFlota2019[[#This Row],[Puerto]],'DATOS TABLA FLOTA'!$H$1:$H$21,'DATOS TABLA FLOTA'!$I$1:$I$21)</f>
        <v>General Pueyrredon</v>
      </c>
      <c r="G996" s="3">
        <f>_xlfn.XLOOKUP(capturaFlota2019[[#This Row],[Departamento]],'DATOS TABLA FLOTA'!$O$2:$O$21,'DATOS TABLA FLOTA'!$P$2:$P$21)</f>
        <v>6357</v>
      </c>
      <c r="H996" s="1">
        <v>-3804915</v>
      </c>
      <c r="I996" s="1">
        <f>_xlfn.XLOOKUP(capturaFlota2019[[#This Row],[Latitud]],'DATOS TABLA FLOTA'!$Q$2:$Q$21,'DATOS TABLA FLOTA'!$R$2:$R$21)</f>
        <v>-57536848</v>
      </c>
      <c r="J996" s="2" t="s">
        <v>3055</v>
      </c>
      <c r="K996" t="str">
        <f>VLOOKUP(capturaFlota2019[[#This Row],[Especie]],'DATOS TABLA FLOTA'!$K$1:$M$113,2,FALSE)</f>
        <v>Peces</v>
      </c>
      <c r="L996" t="str">
        <f>_xlfn.XLOOKUP(capturaFlota2019[[#This Row],[Especie]],'DATOS TABLA FLOTA'!$K$1:$K$113,'DATOS TABLA FLOTA'!$M$1:$M$113)</f>
        <v>Merluza hubbsi S41</v>
      </c>
      <c r="M996" s="3">
        <v>640</v>
      </c>
      <c r="N996" s="4">
        <f>VLOOKUP(capturaFlota2019[[#This Row],[Especie]],'DATOS TABLA FLOTA'!$A$1:$B$80,2,FALSE)</f>
        <v>2300</v>
      </c>
      <c r="O996" s="4">
        <f>VLOOKUP(capturaFlota2019[[#This Row],[Especie]],'DATOS TABLA FLOTA'!$A$1:$C$80,3,FALSE)</f>
        <v>36800</v>
      </c>
      <c r="Q996"/>
    </row>
    <row r="997" spans="1:17" x14ac:dyDescent="0.35">
      <c r="A997" s="5">
        <v>43770</v>
      </c>
      <c r="B997" s="2" t="s">
        <v>3059</v>
      </c>
      <c r="C997" s="2" t="s">
        <v>3068</v>
      </c>
      <c r="D997" s="2" t="s">
        <v>3043</v>
      </c>
      <c r="E9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7" t="str">
        <f>_xlfn.XLOOKUP(capturaFlota2019[[#This Row],[Puerto]],'DATOS TABLA FLOTA'!$H$1:$H$21,'DATOS TABLA FLOTA'!$I$1:$I$21)</f>
        <v>General Pueyrredon</v>
      </c>
      <c r="G997" s="3">
        <f>_xlfn.XLOOKUP(capturaFlota2019[[#This Row],[Departamento]],'DATOS TABLA FLOTA'!$O$2:$O$21,'DATOS TABLA FLOTA'!$P$2:$P$21)</f>
        <v>6357</v>
      </c>
      <c r="H997" s="1">
        <v>-3804915</v>
      </c>
      <c r="I997" s="1">
        <f>_xlfn.XLOOKUP(capturaFlota2019[[#This Row],[Latitud]],'DATOS TABLA FLOTA'!$Q$2:$Q$21,'DATOS TABLA FLOTA'!$R$2:$R$21)</f>
        <v>-57536848</v>
      </c>
      <c r="J997" s="2" t="s">
        <v>3094</v>
      </c>
      <c r="K997" t="str">
        <f>VLOOKUP(capturaFlota2019[[#This Row],[Especie]],'DATOS TABLA FLOTA'!$K$1:$M$113,2,FALSE)</f>
        <v>Peces</v>
      </c>
      <c r="L997" t="str">
        <f>_xlfn.XLOOKUP(capturaFlota2019[[#This Row],[Especie]],'DATOS TABLA FLOTA'!$K$1:$K$113,'DATOS TABLA FLOTA'!$M$1:$M$113)</f>
        <v>otras especies</v>
      </c>
      <c r="M997" s="3">
        <v>640</v>
      </c>
      <c r="N997" s="4">
        <f>VLOOKUP(capturaFlota2019[[#This Row],[Especie]],'DATOS TABLA FLOTA'!$A$1:$B$80,2,FALSE)</f>
        <v>2180</v>
      </c>
      <c r="O997" s="4">
        <f>VLOOKUP(capturaFlota2019[[#This Row],[Especie]],'DATOS TABLA FLOTA'!$A$1:$C$80,3,FALSE)</f>
        <v>34880</v>
      </c>
      <c r="Q997"/>
    </row>
    <row r="998" spans="1:17" x14ac:dyDescent="0.35">
      <c r="A998" s="5">
        <v>43739</v>
      </c>
      <c r="B998" s="2" t="s">
        <v>3041</v>
      </c>
      <c r="C998" s="2" t="s">
        <v>3042</v>
      </c>
      <c r="D998" s="2" t="s">
        <v>3043</v>
      </c>
      <c r="E9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8" t="str">
        <f>_xlfn.XLOOKUP(capturaFlota2019[[#This Row],[Puerto]],'DATOS TABLA FLOTA'!$H$1:$H$21,'DATOS TABLA FLOTA'!$I$1:$I$21)</f>
        <v>Bahía Blanca</v>
      </c>
      <c r="G998" s="3">
        <f>_xlfn.XLOOKUP(capturaFlota2019[[#This Row],[Departamento]],'DATOS TABLA FLOTA'!$O$2:$O$21,'DATOS TABLA FLOTA'!$P$2:$P$21)</f>
        <v>6056</v>
      </c>
      <c r="H998" s="1">
        <v>-38789246</v>
      </c>
      <c r="I998" s="1">
        <f>_xlfn.XLOOKUP(capturaFlota2019[[#This Row],[Latitud]],'DATOS TABLA FLOTA'!$Q$2:$Q$21,'DATOS TABLA FLOTA'!$R$2:$R$21)</f>
        <v>-62272499</v>
      </c>
      <c r="J998" s="2" t="s">
        <v>3084</v>
      </c>
      <c r="K998" t="str">
        <f>VLOOKUP(capturaFlota2019[[#This Row],[Especie]],'DATOS TABLA FLOTA'!$K$1:$M$113,2,FALSE)</f>
        <v>Peces</v>
      </c>
      <c r="L998" t="str">
        <f>_xlfn.XLOOKUP(capturaFlota2019[[#This Row],[Especie]],'DATOS TABLA FLOTA'!$K$1:$K$113,'DATOS TABLA FLOTA'!$M$1:$M$113)</f>
        <v>otras especies</v>
      </c>
      <c r="M998" s="3">
        <v>642</v>
      </c>
      <c r="N998" s="4">
        <f>VLOOKUP(capturaFlota2019[[#This Row],[Especie]],'DATOS TABLA FLOTA'!$A$1:$B$80,2,FALSE)</f>
        <v>1890</v>
      </c>
      <c r="O998" s="4">
        <f>VLOOKUP(capturaFlota2019[[#This Row],[Especie]],'DATOS TABLA FLOTA'!$A$1:$C$80,3,FALSE)</f>
        <v>30240</v>
      </c>
      <c r="Q998"/>
    </row>
    <row r="999" spans="1:17" x14ac:dyDescent="0.35">
      <c r="A999" s="5">
        <v>43647</v>
      </c>
      <c r="B999" s="2" t="s">
        <v>3041</v>
      </c>
      <c r="C999" s="2" t="s">
        <v>3068</v>
      </c>
      <c r="D999" s="2" t="s">
        <v>3043</v>
      </c>
      <c r="E9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999" t="str">
        <f>_xlfn.XLOOKUP(capturaFlota2019[[#This Row],[Puerto]],'DATOS TABLA FLOTA'!$H$1:$H$21,'DATOS TABLA FLOTA'!$I$1:$I$21)</f>
        <v>General Pueyrredon</v>
      </c>
      <c r="G999" s="3">
        <f>_xlfn.XLOOKUP(capturaFlota2019[[#This Row],[Departamento]],'DATOS TABLA FLOTA'!$O$2:$O$21,'DATOS TABLA FLOTA'!$P$2:$P$21)</f>
        <v>6357</v>
      </c>
      <c r="H999" s="1">
        <v>-3804915</v>
      </c>
      <c r="I999" s="1">
        <f>_xlfn.XLOOKUP(capturaFlota2019[[#This Row],[Latitud]],'DATOS TABLA FLOTA'!$Q$2:$Q$21,'DATOS TABLA FLOTA'!$R$2:$R$21)</f>
        <v>-57536848</v>
      </c>
      <c r="J999" s="2" t="s">
        <v>3065</v>
      </c>
      <c r="K999" t="str">
        <f>VLOOKUP(capturaFlota2019[[#This Row],[Especie]],'DATOS TABLA FLOTA'!$K$1:$M$113,2,FALSE)</f>
        <v>Peces</v>
      </c>
      <c r="L999" t="str">
        <f>_xlfn.XLOOKUP(capturaFlota2019[[#This Row],[Especie]],'DATOS TABLA FLOTA'!$K$1:$K$113,'DATOS TABLA FLOTA'!$M$1:$M$113)</f>
        <v>Abadejo</v>
      </c>
      <c r="M999" s="3">
        <v>645</v>
      </c>
      <c r="N999" s="4">
        <f>VLOOKUP(capturaFlota2019[[#This Row],[Especie]],'DATOS TABLA FLOTA'!$A$1:$B$80,2,FALSE)</f>
        <v>2000</v>
      </c>
      <c r="O999" s="4">
        <f>VLOOKUP(capturaFlota2019[[#This Row],[Especie]],'DATOS TABLA FLOTA'!$A$1:$C$80,3,FALSE)</f>
        <v>32000</v>
      </c>
      <c r="Q999"/>
    </row>
    <row r="1000" spans="1:17" x14ac:dyDescent="0.35">
      <c r="A1000" s="5">
        <v>43556</v>
      </c>
      <c r="B1000" s="2" t="s">
        <v>3041</v>
      </c>
      <c r="C1000" s="2" t="s">
        <v>3107</v>
      </c>
      <c r="D1000" s="2" t="s">
        <v>3043</v>
      </c>
      <c r="E10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0" t="str">
        <f>_xlfn.XLOOKUP(capturaFlota2019[[#This Row],[Puerto]],'DATOS TABLA FLOTA'!$H$1:$H$21,'DATOS TABLA FLOTA'!$I$1:$I$21)</f>
        <v>Necochea</v>
      </c>
      <c r="G1000" s="3">
        <f>_xlfn.XLOOKUP(capturaFlota2019[[#This Row],[Departamento]],'DATOS TABLA FLOTA'!$O$2:$O$21,'DATOS TABLA FLOTA'!$P$2:$P$21)</f>
        <v>6581</v>
      </c>
      <c r="H1000" s="1">
        <v>-38576184</v>
      </c>
      <c r="I1000" s="1">
        <f>_xlfn.XLOOKUP(capturaFlota2019[[#This Row],[Latitud]],'DATOS TABLA FLOTA'!$Q$2:$Q$21,'DATOS TABLA FLOTA'!$R$2:$R$21)</f>
        <v>-58701949</v>
      </c>
      <c r="J1000" s="2" t="s">
        <v>3073</v>
      </c>
      <c r="K1000" t="str">
        <f>VLOOKUP(capturaFlota2019[[#This Row],[Especie]],'DATOS TABLA FLOTA'!$K$1:$M$113,2,FALSE)</f>
        <v>Moluscos</v>
      </c>
      <c r="L1000" t="str">
        <f>_xlfn.XLOOKUP(capturaFlota2019[[#This Row],[Especie]],'DATOS TABLA FLOTA'!$K$1:$K$113,'DATOS TABLA FLOTA'!$M$1:$M$113)</f>
        <v>otras especies</v>
      </c>
      <c r="M1000" s="3">
        <v>650</v>
      </c>
      <c r="N1000" s="4">
        <f>VLOOKUP(capturaFlota2019[[#This Row],[Especie]],'DATOS TABLA FLOTA'!$A$1:$B$80,2,FALSE)</f>
        <v>1800</v>
      </c>
      <c r="O1000" s="4">
        <f>VLOOKUP(capturaFlota2019[[#This Row],[Especie]],'DATOS TABLA FLOTA'!$A$1:$C$80,3,FALSE)</f>
        <v>28800</v>
      </c>
      <c r="Q1000"/>
    </row>
    <row r="1001" spans="1:17" x14ac:dyDescent="0.35">
      <c r="A1001" s="5">
        <v>43647</v>
      </c>
      <c r="B1001" s="2" t="s">
        <v>3041</v>
      </c>
      <c r="C1001" s="2" t="s">
        <v>3150</v>
      </c>
      <c r="D1001" s="2" t="s">
        <v>3043</v>
      </c>
      <c r="E10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1" t="str">
        <f>_xlfn.XLOOKUP(capturaFlota2019[[#This Row],[Puerto]],'DATOS TABLA FLOTA'!$H$1:$H$21,'DATOS TABLA FLOTA'!$I$1:$I$21)</f>
        <v>General Lavalle</v>
      </c>
      <c r="G1001" s="3">
        <f>_xlfn.XLOOKUP(capturaFlota2019[[#This Row],[Departamento]],'DATOS TABLA FLOTA'!$O$2:$O$21,'DATOS TABLA FLOTA'!$P$2:$P$21)</f>
        <v>6336</v>
      </c>
      <c r="H1001" s="1">
        <v>-36398453</v>
      </c>
      <c r="I1001" s="1">
        <f>_xlfn.XLOOKUP(capturaFlota2019[[#This Row],[Latitud]],'DATOS TABLA FLOTA'!$Q$2:$Q$21,'DATOS TABLA FLOTA'!$R$2:$R$21)</f>
        <v>-56946467</v>
      </c>
      <c r="J1001" s="2" t="s">
        <v>3114</v>
      </c>
      <c r="K1001" t="str">
        <f>VLOOKUP(capturaFlota2019[[#This Row],[Especie]],'DATOS TABLA FLOTA'!$K$1:$M$113,2,FALSE)</f>
        <v>Peces</v>
      </c>
      <c r="L1001" t="str">
        <f>_xlfn.XLOOKUP(capturaFlota2019[[#This Row],[Especie]],'DATOS TABLA FLOTA'!$K$1:$K$113,'DATOS TABLA FLOTA'!$M$1:$M$113)</f>
        <v>otras especies</v>
      </c>
      <c r="M1001" s="3">
        <v>650</v>
      </c>
      <c r="N1001" s="4">
        <f>VLOOKUP(capturaFlota2019[[#This Row],[Especie]],'DATOS TABLA FLOTA'!$A$1:$B$80,2,FALSE)</f>
        <v>1500</v>
      </c>
      <c r="O1001" s="4">
        <f>VLOOKUP(capturaFlota2019[[#This Row],[Especie]],'DATOS TABLA FLOTA'!$A$1:$C$80,3,FALSE)</f>
        <v>24000</v>
      </c>
      <c r="Q1001"/>
    </row>
    <row r="1002" spans="1:17" x14ac:dyDescent="0.35">
      <c r="A1002" s="5">
        <v>43709</v>
      </c>
      <c r="B1002" s="2" t="s">
        <v>3053</v>
      </c>
      <c r="C1002" s="2" t="s">
        <v>3111</v>
      </c>
      <c r="D1002" s="2" t="s">
        <v>3043</v>
      </c>
      <c r="E10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2" t="str">
        <f>_xlfn.XLOOKUP(capturaFlota2019[[#This Row],[Puerto]],'DATOS TABLA FLOTA'!$H$1:$H$21,'DATOS TABLA FLOTA'!$I$1:$I$21)</f>
        <v>sin especificar</v>
      </c>
      <c r="G1002" s="3">
        <f>_xlfn.XLOOKUP(capturaFlota2019[[#This Row],[Departamento]],'DATOS TABLA FLOTA'!$O$2:$O$21,'DATOS TABLA FLOTA'!$P$2:$P$21)</f>
        <v>6999</v>
      </c>
      <c r="I1002" s="1">
        <f>_xlfn.XLOOKUP(capturaFlota2019[[#This Row],[Latitud]],'DATOS TABLA FLOTA'!$Q$2:$Q$21,'DATOS TABLA FLOTA'!$R$2:$R$21)</f>
        <v>0</v>
      </c>
      <c r="J1002" s="2" t="s">
        <v>3082</v>
      </c>
      <c r="K1002" t="str">
        <f>VLOOKUP(capturaFlota2019[[#This Row],[Especie]],'DATOS TABLA FLOTA'!$K$1:$M$113,2,FALSE)</f>
        <v>Peces</v>
      </c>
      <c r="L1002" t="str">
        <f>_xlfn.XLOOKUP(capturaFlota2019[[#This Row],[Especie]],'DATOS TABLA FLOTA'!$K$1:$K$113,'DATOS TABLA FLOTA'!$M$1:$M$113)</f>
        <v>otras especies</v>
      </c>
      <c r="M1002" s="3">
        <v>650</v>
      </c>
      <c r="N1002" s="4">
        <f>VLOOKUP(capturaFlota2019[[#This Row],[Especie]],'DATOS TABLA FLOTA'!$A$1:$B$80,2,FALSE)</f>
        <v>2100</v>
      </c>
      <c r="O1002" s="4">
        <f>VLOOKUP(capturaFlota2019[[#This Row],[Especie]],'DATOS TABLA FLOTA'!$A$1:$C$80,3,FALSE)</f>
        <v>33600</v>
      </c>
      <c r="Q1002"/>
    </row>
    <row r="1003" spans="1:17" x14ac:dyDescent="0.35">
      <c r="A1003" s="5">
        <v>43647</v>
      </c>
      <c r="B1003" s="2" t="s">
        <v>3041</v>
      </c>
      <c r="C1003" s="2" t="s">
        <v>3150</v>
      </c>
      <c r="D1003" s="2" t="s">
        <v>3043</v>
      </c>
      <c r="E10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3" t="str">
        <f>_xlfn.XLOOKUP(capturaFlota2019[[#This Row],[Puerto]],'DATOS TABLA FLOTA'!$H$1:$H$21,'DATOS TABLA FLOTA'!$I$1:$I$21)</f>
        <v>General Lavalle</v>
      </c>
      <c r="G1003" s="3">
        <f>_xlfn.XLOOKUP(capturaFlota2019[[#This Row],[Departamento]],'DATOS TABLA FLOTA'!$O$2:$O$21,'DATOS TABLA FLOTA'!$P$2:$P$21)</f>
        <v>6336</v>
      </c>
      <c r="H1003" s="1">
        <v>-36398453</v>
      </c>
      <c r="I1003" s="1">
        <f>_xlfn.XLOOKUP(capturaFlota2019[[#This Row],[Latitud]],'DATOS TABLA FLOTA'!$Q$2:$Q$21,'DATOS TABLA FLOTA'!$R$2:$R$21)</f>
        <v>-56946467</v>
      </c>
      <c r="J1003" s="2" t="s">
        <v>3073</v>
      </c>
      <c r="K1003" t="str">
        <f>VLOOKUP(capturaFlota2019[[#This Row],[Especie]],'DATOS TABLA FLOTA'!$K$1:$M$113,2,FALSE)</f>
        <v>Moluscos</v>
      </c>
      <c r="L1003" t="str">
        <f>_xlfn.XLOOKUP(capturaFlota2019[[#This Row],[Especie]],'DATOS TABLA FLOTA'!$K$1:$K$113,'DATOS TABLA FLOTA'!$M$1:$M$113)</f>
        <v>otras especies</v>
      </c>
      <c r="M1003" s="3">
        <v>656</v>
      </c>
      <c r="N1003" s="4">
        <f>VLOOKUP(capturaFlota2019[[#This Row],[Especie]],'DATOS TABLA FLOTA'!$A$1:$B$80,2,FALSE)</f>
        <v>1800</v>
      </c>
      <c r="O1003" s="4">
        <f>VLOOKUP(capturaFlota2019[[#This Row],[Especie]],'DATOS TABLA FLOTA'!$A$1:$C$80,3,FALSE)</f>
        <v>28800</v>
      </c>
      <c r="Q1003"/>
    </row>
    <row r="1004" spans="1:17" x14ac:dyDescent="0.35">
      <c r="A1004" s="5">
        <v>43525</v>
      </c>
      <c r="B1004" s="2" t="s">
        <v>3059</v>
      </c>
      <c r="C1004" s="2" t="s">
        <v>3068</v>
      </c>
      <c r="D1004" s="2" t="s">
        <v>3043</v>
      </c>
      <c r="E10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4" t="str">
        <f>_xlfn.XLOOKUP(capturaFlota2019[[#This Row],[Puerto]],'DATOS TABLA FLOTA'!$H$1:$H$21,'DATOS TABLA FLOTA'!$I$1:$I$21)</f>
        <v>General Pueyrredon</v>
      </c>
      <c r="G1004" s="3">
        <f>_xlfn.XLOOKUP(capturaFlota2019[[#This Row],[Departamento]],'DATOS TABLA FLOTA'!$O$2:$O$21,'DATOS TABLA FLOTA'!$P$2:$P$21)</f>
        <v>6357</v>
      </c>
      <c r="H1004" s="1">
        <v>-3804915</v>
      </c>
      <c r="I1004" s="1">
        <f>_xlfn.XLOOKUP(capturaFlota2019[[#This Row],[Latitud]],'DATOS TABLA FLOTA'!$Q$2:$Q$21,'DATOS TABLA FLOTA'!$R$2:$R$21)</f>
        <v>-57536848</v>
      </c>
      <c r="J1004" s="2" t="s">
        <v>3082</v>
      </c>
      <c r="K1004" t="str">
        <f>VLOOKUP(capturaFlota2019[[#This Row],[Especie]],'DATOS TABLA FLOTA'!$K$1:$M$113,2,FALSE)</f>
        <v>Peces</v>
      </c>
      <c r="L1004" t="str">
        <f>_xlfn.XLOOKUP(capturaFlota2019[[#This Row],[Especie]],'DATOS TABLA FLOTA'!$K$1:$K$113,'DATOS TABLA FLOTA'!$M$1:$M$113)</f>
        <v>otras especies</v>
      </c>
      <c r="M1004" s="3">
        <v>657</v>
      </c>
      <c r="N1004" s="4">
        <f>VLOOKUP(capturaFlota2019[[#This Row],[Especie]],'DATOS TABLA FLOTA'!$A$1:$B$80,2,FALSE)</f>
        <v>2100</v>
      </c>
      <c r="O1004" s="4">
        <f>VLOOKUP(capturaFlota2019[[#This Row],[Especie]],'DATOS TABLA FLOTA'!$A$1:$C$80,3,FALSE)</f>
        <v>33600</v>
      </c>
      <c r="Q1004"/>
    </row>
    <row r="1005" spans="1:17" x14ac:dyDescent="0.35">
      <c r="A1005" s="5">
        <v>43739</v>
      </c>
      <c r="B1005" s="2" t="s">
        <v>3053</v>
      </c>
      <c r="C1005" s="2" t="s">
        <v>3068</v>
      </c>
      <c r="D1005" s="2" t="s">
        <v>3043</v>
      </c>
      <c r="E10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5" t="str">
        <f>_xlfn.XLOOKUP(capturaFlota2019[[#This Row],[Puerto]],'DATOS TABLA FLOTA'!$H$1:$H$21,'DATOS TABLA FLOTA'!$I$1:$I$21)</f>
        <v>General Pueyrredon</v>
      </c>
      <c r="G1005" s="3">
        <f>_xlfn.XLOOKUP(capturaFlota2019[[#This Row],[Departamento]],'DATOS TABLA FLOTA'!$O$2:$O$21,'DATOS TABLA FLOTA'!$P$2:$P$21)</f>
        <v>6357</v>
      </c>
      <c r="H1005" s="1">
        <v>-3804915</v>
      </c>
      <c r="I1005" s="1">
        <f>_xlfn.XLOOKUP(capturaFlota2019[[#This Row],[Latitud]],'DATOS TABLA FLOTA'!$Q$2:$Q$21,'DATOS TABLA FLOTA'!$R$2:$R$21)</f>
        <v>-57536848</v>
      </c>
      <c r="J1005" s="2" t="s">
        <v>3094</v>
      </c>
      <c r="K1005" t="str">
        <f>VLOOKUP(capturaFlota2019[[#This Row],[Especie]],'DATOS TABLA FLOTA'!$K$1:$M$113,2,FALSE)</f>
        <v>Peces</v>
      </c>
      <c r="L1005" t="str">
        <f>_xlfn.XLOOKUP(capturaFlota2019[[#This Row],[Especie]],'DATOS TABLA FLOTA'!$K$1:$K$113,'DATOS TABLA FLOTA'!$M$1:$M$113)</f>
        <v>otras especies</v>
      </c>
      <c r="M1005" s="3">
        <v>660</v>
      </c>
      <c r="N1005" s="4">
        <f>VLOOKUP(capturaFlota2019[[#This Row],[Especie]],'DATOS TABLA FLOTA'!$A$1:$B$80,2,FALSE)</f>
        <v>2180</v>
      </c>
      <c r="O1005" s="4">
        <f>VLOOKUP(capturaFlota2019[[#This Row],[Especie]],'DATOS TABLA FLOTA'!$A$1:$C$80,3,FALSE)</f>
        <v>34880</v>
      </c>
      <c r="Q1005"/>
    </row>
    <row r="1006" spans="1:17" x14ac:dyDescent="0.35">
      <c r="A1006" s="5">
        <v>43556</v>
      </c>
      <c r="B1006" s="2" t="s">
        <v>3067</v>
      </c>
      <c r="C1006" s="2" t="s">
        <v>3068</v>
      </c>
      <c r="D1006" s="2" t="s">
        <v>3043</v>
      </c>
      <c r="E10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6" t="str">
        <f>_xlfn.XLOOKUP(capturaFlota2019[[#This Row],[Puerto]],'DATOS TABLA FLOTA'!$H$1:$H$21,'DATOS TABLA FLOTA'!$I$1:$I$21)</f>
        <v>General Pueyrredon</v>
      </c>
      <c r="G1006" s="3">
        <f>_xlfn.XLOOKUP(capturaFlota2019[[#This Row],[Departamento]],'DATOS TABLA FLOTA'!$O$2:$O$21,'DATOS TABLA FLOTA'!$P$2:$P$21)</f>
        <v>6357</v>
      </c>
      <c r="H1006" s="1">
        <v>-3804915</v>
      </c>
      <c r="I1006" s="1">
        <f>_xlfn.XLOOKUP(capturaFlota2019[[#This Row],[Latitud]],'DATOS TABLA FLOTA'!$Q$2:$Q$21,'DATOS TABLA FLOTA'!$R$2:$R$21)</f>
        <v>-57536848</v>
      </c>
      <c r="J1006" s="2" t="s">
        <v>3065</v>
      </c>
      <c r="K1006" t="str">
        <f>VLOOKUP(capturaFlota2019[[#This Row],[Especie]],'DATOS TABLA FLOTA'!$K$1:$M$113,2,FALSE)</f>
        <v>Peces</v>
      </c>
      <c r="L1006" t="str">
        <f>_xlfn.XLOOKUP(capturaFlota2019[[#This Row],[Especie]],'DATOS TABLA FLOTA'!$K$1:$K$113,'DATOS TABLA FLOTA'!$M$1:$M$113)</f>
        <v>Abadejo</v>
      </c>
      <c r="M1006" s="3">
        <v>662</v>
      </c>
      <c r="N1006" s="4">
        <f>VLOOKUP(capturaFlota2019[[#This Row],[Especie]],'DATOS TABLA FLOTA'!$A$1:$B$80,2,FALSE)</f>
        <v>2000</v>
      </c>
      <c r="O1006" s="4">
        <f>VLOOKUP(capturaFlota2019[[#This Row],[Especie]],'DATOS TABLA FLOTA'!$A$1:$C$80,3,FALSE)</f>
        <v>32000</v>
      </c>
      <c r="Q1006"/>
    </row>
    <row r="1007" spans="1:17" x14ac:dyDescent="0.35">
      <c r="A1007" s="5">
        <v>43586</v>
      </c>
      <c r="B1007" s="2" t="s">
        <v>3041</v>
      </c>
      <c r="C1007" s="2" t="s">
        <v>3128</v>
      </c>
      <c r="D1007" s="2" t="s">
        <v>3043</v>
      </c>
      <c r="E10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7" t="str">
        <f>_xlfn.XLOOKUP(capturaFlota2019[[#This Row],[Puerto]],'DATOS TABLA FLOTA'!$H$1:$H$21,'DATOS TABLA FLOTA'!$I$1:$I$21)</f>
        <v>La Costa</v>
      </c>
      <c r="G1007" s="3">
        <f>_xlfn.XLOOKUP(capturaFlota2019[[#This Row],[Departamento]],'DATOS TABLA FLOTA'!$O$2:$O$21,'DATOS TABLA FLOTA'!$P$2:$P$21)</f>
        <v>6420</v>
      </c>
      <c r="H1007" s="1">
        <v>-36342328</v>
      </c>
      <c r="I1007" s="1">
        <f>_xlfn.XLOOKUP(capturaFlota2019[[#This Row],[Latitud]],'DATOS TABLA FLOTA'!$Q$2:$Q$21,'DATOS TABLA FLOTA'!$R$2:$R$21)</f>
        <v>-56746143</v>
      </c>
      <c r="J1007" s="2" t="s">
        <v>3082</v>
      </c>
      <c r="K1007" t="str">
        <f>VLOOKUP(capturaFlota2019[[#This Row],[Especie]],'DATOS TABLA FLOTA'!$K$1:$M$113,2,FALSE)</f>
        <v>Peces</v>
      </c>
      <c r="L1007" t="str">
        <f>_xlfn.XLOOKUP(capturaFlota2019[[#This Row],[Especie]],'DATOS TABLA FLOTA'!$K$1:$K$113,'DATOS TABLA FLOTA'!$M$1:$M$113)</f>
        <v>otras especies</v>
      </c>
      <c r="M1007" s="3">
        <v>662</v>
      </c>
      <c r="N1007" s="4">
        <f>VLOOKUP(capturaFlota2019[[#This Row],[Especie]],'DATOS TABLA FLOTA'!$A$1:$B$80,2,FALSE)</f>
        <v>2100</v>
      </c>
      <c r="O1007" s="4">
        <f>VLOOKUP(capturaFlota2019[[#This Row],[Especie]],'DATOS TABLA FLOTA'!$A$1:$C$80,3,FALSE)</f>
        <v>33600</v>
      </c>
      <c r="Q1007"/>
    </row>
    <row r="1008" spans="1:17" x14ac:dyDescent="0.35">
      <c r="A1008" s="5">
        <v>43586</v>
      </c>
      <c r="B1008" s="2" t="s">
        <v>3059</v>
      </c>
      <c r="C1008" s="2" t="s">
        <v>3068</v>
      </c>
      <c r="D1008" s="2" t="s">
        <v>3043</v>
      </c>
      <c r="E10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8" t="str">
        <f>_xlfn.XLOOKUP(capturaFlota2019[[#This Row],[Puerto]],'DATOS TABLA FLOTA'!$H$1:$H$21,'DATOS TABLA FLOTA'!$I$1:$I$21)</f>
        <v>General Pueyrredon</v>
      </c>
      <c r="G1008" s="3">
        <f>_xlfn.XLOOKUP(capturaFlota2019[[#This Row],[Departamento]],'DATOS TABLA FLOTA'!$O$2:$O$21,'DATOS TABLA FLOTA'!$P$2:$P$21)</f>
        <v>6357</v>
      </c>
      <c r="H1008" s="1">
        <v>-3804915</v>
      </c>
      <c r="I1008" s="1">
        <f>_xlfn.XLOOKUP(capturaFlota2019[[#This Row],[Latitud]],'DATOS TABLA FLOTA'!$Q$2:$Q$21,'DATOS TABLA FLOTA'!$R$2:$R$21)</f>
        <v>-57536848</v>
      </c>
      <c r="J1008" s="2" t="s">
        <v>3082</v>
      </c>
      <c r="K1008" t="str">
        <f>VLOOKUP(capturaFlota2019[[#This Row],[Especie]],'DATOS TABLA FLOTA'!$K$1:$M$113,2,FALSE)</f>
        <v>Peces</v>
      </c>
      <c r="L1008" t="str">
        <f>_xlfn.XLOOKUP(capturaFlota2019[[#This Row],[Especie]],'DATOS TABLA FLOTA'!$K$1:$K$113,'DATOS TABLA FLOTA'!$M$1:$M$113)</f>
        <v>otras especies</v>
      </c>
      <c r="M1008" s="3">
        <v>665</v>
      </c>
      <c r="N1008" s="4">
        <f>VLOOKUP(capturaFlota2019[[#This Row],[Especie]],'DATOS TABLA FLOTA'!$A$1:$B$80,2,FALSE)</f>
        <v>2100</v>
      </c>
      <c r="O1008" s="4">
        <f>VLOOKUP(capturaFlota2019[[#This Row],[Especie]],'DATOS TABLA FLOTA'!$A$1:$C$80,3,FALSE)</f>
        <v>33600</v>
      </c>
      <c r="Q1008"/>
    </row>
    <row r="1009" spans="1:17" x14ac:dyDescent="0.35">
      <c r="A1009" s="5">
        <v>43617</v>
      </c>
      <c r="B1009" s="2" t="s">
        <v>3059</v>
      </c>
      <c r="C1009" s="2" t="s">
        <v>3068</v>
      </c>
      <c r="D1009" s="2" t="s">
        <v>3043</v>
      </c>
      <c r="E10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09" t="str">
        <f>_xlfn.XLOOKUP(capturaFlota2019[[#This Row],[Puerto]],'DATOS TABLA FLOTA'!$H$1:$H$21,'DATOS TABLA FLOTA'!$I$1:$I$21)</f>
        <v>General Pueyrredon</v>
      </c>
      <c r="G1009" s="3">
        <f>_xlfn.XLOOKUP(capturaFlota2019[[#This Row],[Departamento]],'DATOS TABLA FLOTA'!$O$2:$O$21,'DATOS TABLA FLOTA'!$P$2:$P$21)</f>
        <v>6357</v>
      </c>
      <c r="H1009" s="1">
        <v>-3804915</v>
      </c>
      <c r="I1009" s="1">
        <f>_xlfn.XLOOKUP(capturaFlota2019[[#This Row],[Latitud]],'DATOS TABLA FLOTA'!$Q$2:$Q$21,'DATOS TABLA FLOTA'!$R$2:$R$21)</f>
        <v>-57536848</v>
      </c>
      <c r="J1009" s="2" t="s">
        <v>3082</v>
      </c>
      <c r="K1009" t="str">
        <f>VLOOKUP(capturaFlota2019[[#This Row],[Especie]],'DATOS TABLA FLOTA'!$K$1:$M$113,2,FALSE)</f>
        <v>Peces</v>
      </c>
      <c r="L1009" t="str">
        <f>_xlfn.XLOOKUP(capturaFlota2019[[#This Row],[Especie]],'DATOS TABLA FLOTA'!$K$1:$K$113,'DATOS TABLA FLOTA'!$M$1:$M$113)</f>
        <v>otras especies</v>
      </c>
      <c r="M1009" s="3">
        <v>665</v>
      </c>
      <c r="N1009" s="4">
        <f>VLOOKUP(capturaFlota2019[[#This Row],[Especie]],'DATOS TABLA FLOTA'!$A$1:$B$80,2,FALSE)</f>
        <v>2100</v>
      </c>
      <c r="O1009" s="4">
        <f>VLOOKUP(capturaFlota2019[[#This Row],[Especie]],'DATOS TABLA FLOTA'!$A$1:$C$80,3,FALSE)</f>
        <v>33600</v>
      </c>
      <c r="Q1009"/>
    </row>
    <row r="1010" spans="1:17" x14ac:dyDescent="0.35">
      <c r="A1010" s="5">
        <v>43739</v>
      </c>
      <c r="B1010" s="2" t="s">
        <v>3041</v>
      </c>
      <c r="C1010" s="2" t="s">
        <v>3150</v>
      </c>
      <c r="D1010" s="2" t="s">
        <v>3043</v>
      </c>
      <c r="E10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0" t="str">
        <f>_xlfn.XLOOKUP(capturaFlota2019[[#This Row],[Puerto]],'DATOS TABLA FLOTA'!$H$1:$H$21,'DATOS TABLA FLOTA'!$I$1:$I$21)</f>
        <v>General Lavalle</v>
      </c>
      <c r="G1010" s="3">
        <f>_xlfn.XLOOKUP(capturaFlota2019[[#This Row],[Departamento]],'DATOS TABLA FLOTA'!$O$2:$O$21,'DATOS TABLA FLOTA'!$P$2:$P$21)</f>
        <v>6336</v>
      </c>
      <c r="H1010" s="1">
        <v>-36398453</v>
      </c>
      <c r="I1010" s="1">
        <f>_xlfn.XLOOKUP(capturaFlota2019[[#This Row],[Latitud]],'DATOS TABLA FLOTA'!$Q$2:$Q$21,'DATOS TABLA FLOTA'!$R$2:$R$21)</f>
        <v>-56946467</v>
      </c>
      <c r="J1010" s="2" t="s">
        <v>3087</v>
      </c>
      <c r="K1010" t="str">
        <f>VLOOKUP(capturaFlota2019[[#This Row],[Especie]],'DATOS TABLA FLOTA'!$K$1:$M$113,2,FALSE)</f>
        <v>Peces</v>
      </c>
      <c r="L1010" t="str">
        <f>_xlfn.XLOOKUP(capturaFlota2019[[#This Row],[Especie]],'DATOS TABLA FLOTA'!$K$1:$K$113,'DATOS TABLA FLOTA'!$M$1:$M$113)</f>
        <v>otras especies</v>
      </c>
      <c r="M1010" s="3">
        <v>666</v>
      </c>
      <c r="N1010" s="4">
        <f>VLOOKUP(capturaFlota2019[[#This Row],[Especie]],'DATOS TABLA FLOTA'!$A$1:$B$80,2,FALSE)</f>
        <v>2500</v>
      </c>
      <c r="O1010" s="4">
        <f>VLOOKUP(capturaFlota2019[[#This Row],[Especie]],'DATOS TABLA FLOTA'!$A$1:$C$80,3,FALSE)</f>
        <v>40000</v>
      </c>
      <c r="Q1010"/>
    </row>
    <row r="1011" spans="1:17" x14ac:dyDescent="0.35">
      <c r="A1011" s="5">
        <v>43739</v>
      </c>
      <c r="B1011" s="2" t="s">
        <v>3067</v>
      </c>
      <c r="C1011" s="2" t="s">
        <v>3068</v>
      </c>
      <c r="D1011" s="2" t="s">
        <v>3043</v>
      </c>
      <c r="E10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1" t="str">
        <f>_xlfn.XLOOKUP(capturaFlota2019[[#This Row],[Puerto]],'DATOS TABLA FLOTA'!$H$1:$H$21,'DATOS TABLA FLOTA'!$I$1:$I$21)</f>
        <v>General Pueyrredon</v>
      </c>
      <c r="G1011" s="3">
        <f>_xlfn.XLOOKUP(capturaFlota2019[[#This Row],[Departamento]],'DATOS TABLA FLOTA'!$O$2:$O$21,'DATOS TABLA FLOTA'!$P$2:$P$21)</f>
        <v>6357</v>
      </c>
      <c r="H1011" s="1">
        <v>-3804915</v>
      </c>
      <c r="I1011" s="1">
        <f>_xlfn.XLOOKUP(capturaFlota2019[[#This Row],[Latitud]],'DATOS TABLA FLOTA'!$Q$2:$Q$21,'DATOS TABLA FLOTA'!$R$2:$R$21)</f>
        <v>-57536848</v>
      </c>
      <c r="J1011" s="2" t="s">
        <v>3065</v>
      </c>
      <c r="K1011" t="str">
        <f>VLOOKUP(capturaFlota2019[[#This Row],[Especie]],'DATOS TABLA FLOTA'!$K$1:$M$113,2,FALSE)</f>
        <v>Peces</v>
      </c>
      <c r="L1011" t="str">
        <f>_xlfn.XLOOKUP(capturaFlota2019[[#This Row],[Especie]],'DATOS TABLA FLOTA'!$K$1:$K$113,'DATOS TABLA FLOTA'!$M$1:$M$113)</f>
        <v>Abadejo</v>
      </c>
      <c r="M1011" s="3">
        <v>668</v>
      </c>
      <c r="N1011" s="4">
        <f>VLOOKUP(capturaFlota2019[[#This Row],[Especie]],'DATOS TABLA FLOTA'!$A$1:$B$80,2,FALSE)</f>
        <v>2000</v>
      </c>
      <c r="O1011" s="4">
        <f>VLOOKUP(capturaFlota2019[[#This Row],[Especie]],'DATOS TABLA FLOTA'!$A$1:$C$80,3,FALSE)</f>
        <v>32000</v>
      </c>
      <c r="Q1011"/>
    </row>
    <row r="1012" spans="1:17" x14ac:dyDescent="0.35">
      <c r="A1012" s="5">
        <v>43739</v>
      </c>
      <c r="B1012" s="2" t="s">
        <v>3059</v>
      </c>
      <c r="C1012" s="2" t="s">
        <v>3148</v>
      </c>
      <c r="D1012" s="2" t="s">
        <v>3062</v>
      </c>
      <c r="E10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12" t="str">
        <f>_xlfn.XLOOKUP(capturaFlota2019[[#This Row],[Puerto]],'DATOS TABLA FLOTA'!$H$1:$H$21,'DATOS TABLA FLOTA'!$I$1:$I$21)</f>
        <v>Florentino Ameghino</v>
      </c>
      <c r="G1012" s="3">
        <f>_xlfn.XLOOKUP(capturaFlota2019[[#This Row],[Departamento]],'DATOS TABLA FLOTA'!$O$2:$O$21,'DATOS TABLA FLOTA'!$P$2:$P$21)</f>
        <v>26028</v>
      </c>
      <c r="H1012" s="1">
        <v>-44798941</v>
      </c>
      <c r="I1012" s="1">
        <f>_xlfn.XLOOKUP(capturaFlota2019[[#This Row],[Latitud]],'DATOS TABLA FLOTA'!$Q$2:$Q$21,'DATOS TABLA FLOTA'!$R$2:$R$21)</f>
        <v>-65709705</v>
      </c>
      <c r="J1012" s="2" t="s">
        <v>3101</v>
      </c>
      <c r="K1012" t="str">
        <f>VLOOKUP(capturaFlota2019[[#This Row],[Especie]],'DATOS TABLA FLOTA'!$K$1:$M$113,2,FALSE)</f>
        <v>Crustáceos</v>
      </c>
      <c r="L1012" t="str">
        <f>_xlfn.XLOOKUP(capturaFlota2019[[#This Row],[Especie]],'DATOS TABLA FLOTA'!$K$1:$K$113,'DATOS TABLA FLOTA'!$M$1:$M$113)</f>
        <v>Langostino</v>
      </c>
      <c r="M1012" s="3">
        <v>669</v>
      </c>
      <c r="N1012" s="4">
        <f>VLOOKUP(capturaFlota2019[[#This Row],[Especie]],'DATOS TABLA FLOTA'!$A$1:$B$80,2,FALSE)</f>
        <v>3000</v>
      </c>
      <c r="O1012" s="4">
        <f>VLOOKUP(capturaFlota2019[[#This Row],[Especie]],'DATOS TABLA FLOTA'!$A$1:$C$80,3,FALSE)</f>
        <v>48000</v>
      </c>
      <c r="Q1012"/>
    </row>
    <row r="1013" spans="1:17" x14ac:dyDescent="0.35">
      <c r="A1013" s="5">
        <v>43647</v>
      </c>
      <c r="B1013" s="2" t="s">
        <v>3041</v>
      </c>
      <c r="C1013" s="2" t="s">
        <v>3127</v>
      </c>
      <c r="D1013" s="2" t="s">
        <v>3124</v>
      </c>
      <c r="E10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13" t="str">
        <f>_xlfn.XLOOKUP(capturaFlota2019[[#This Row],[Puerto]],'DATOS TABLA FLOTA'!$H$1:$H$21,'DATOS TABLA FLOTA'!$I$1:$I$21)</f>
        <v>San Antonio</v>
      </c>
      <c r="G1013" s="3">
        <f>_xlfn.XLOOKUP(capturaFlota2019[[#This Row],[Departamento]],'DATOS TABLA FLOTA'!$O$2:$O$21,'DATOS TABLA FLOTA'!$P$2:$P$21)</f>
        <v>62077</v>
      </c>
      <c r="H1013" s="1">
        <v>-40725698</v>
      </c>
      <c r="I1013" s="1">
        <f>_xlfn.XLOOKUP(capturaFlota2019[[#This Row],[Latitud]],'DATOS TABLA FLOTA'!$Q$2:$Q$21,'DATOS TABLA FLOTA'!$R$2:$R$21)</f>
        <v>-64934194</v>
      </c>
      <c r="J1013" s="2" t="s">
        <v>3060</v>
      </c>
      <c r="K1013" t="str">
        <f>VLOOKUP(capturaFlota2019[[#This Row],[Especie]],'DATOS TABLA FLOTA'!$K$1:$M$113,2,FALSE)</f>
        <v>Peces</v>
      </c>
      <c r="L1013" t="str">
        <f>_xlfn.XLOOKUP(capturaFlota2019[[#This Row],[Especie]],'DATOS TABLA FLOTA'!$K$1:$K$113,'DATOS TABLA FLOTA'!$M$1:$M$113)</f>
        <v>otras especies</v>
      </c>
      <c r="M1013" s="3">
        <v>672</v>
      </c>
      <c r="N1013" s="4">
        <f>VLOOKUP(capturaFlota2019[[#This Row],[Especie]],'DATOS TABLA FLOTA'!$A$1:$B$80,2,FALSE)</f>
        <v>2910</v>
      </c>
      <c r="O1013" s="4">
        <f>VLOOKUP(capturaFlota2019[[#This Row],[Especie]],'DATOS TABLA FLOTA'!$A$1:$C$80,3,FALSE)</f>
        <v>46560</v>
      </c>
      <c r="Q1013"/>
    </row>
    <row r="1014" spans="1:17" x14ac:dyDescent="0.35">
      <c r="A1014" s="5">
        <v>43678</v>
      </c>
      <c r="B1014" s="2" t="s">
        <v>3041</v>
      </c>
      <c r="C1014" s="2" t="s">
        <v>3128</v>
      </c>
      <c r="D1014" s="2" t="s">
        <v>3043</v>
      </c>
      <c r="E10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4" t="str">
        <f>_xlfn.XLOOKUP(capturaFlota2019[[#This Row],[Puerto]],'DATOS TABLA FLOTA'!$H$1:$H$21,'DATOS TABLA FLOTA'!$I$1:$I$21)</f>
        <v>La Costa</v>
      </c>
      <c r="G1014" s="3">
        <f>_xlfn.XLOOKUP(capturaFlota2019[[#This Row],[Departamento]],'DATOS TABLA FLOTA'!$O$2:$O$21,'DATOS TABLA FLOTA'!$P$2:$P$21)</f>
        <v>6420</v>
      </c>
      <c r="H1014" s="1">
        <v>-36342328</v>
      </c>
      <c r="I1014" s="1">
        <f>_xlfn.XLOOKUP(capturaFlota2019[[#This Row],[Latitud]],'DATOS TABLA FLOTA'!$Q$2:$Q$21,'DATOS TABLA FLOTA'!$R$2:$R$21)</f>
        <v>-56746143</v>
      </c>
      <c r="J1014" s="2" t="s">
        <v>3074</v>
      </c>
      <c r="K1014" t="str">
        <f>VLOOKUP(capturaFlota2019[[#This Row],[Especie]],'DATOS TABLA FLOTA'!$K$1:$M$113,2,FALSE)</f>
        <v>Peces</v>
      </c>
      <c r="L1014" t="str">
        <f>_xlfn.XLOOKUP(capturaFlota2019[[#This Row],[Especie]],'DATOS TABLA FLOTA'!$K$1:$K$113,'DATOS TABLA FLOTA'!$M$1:$M$113)</f>
        <v>Variado costero</v>
      </c>
      <c r="M1014" s="3">
        <v>672</v>
      </c>
      <c r="N1014" s="4">
        <f>VLOOKUP(capturaFlota2019[[#This Row],[Especie]],'DATOS TABLA FLOTA'!$A$1:$B$80,2,FALSE)</f>
        <v>1800</v>
      </c>
      <c r="O1014" s="4">
        <f>VLOOKUP(capturaFlota2019[[#This Row],[Especie]],'DATOS TABLA FLOTA'!$A$1:$C$80,3,FALSE)</f>
        <v>28800</v>
      </c>
      <c r="Q1014"/>
    </row>
    <row r="1015" spans="1:17" x14ac:dyDescent="0.35">
      <c r="A1015" s="5">
        <v>43678</v>
      </c>
      <c r="B1015" s="2" t="s">
        <v>3041</v>
      </c>
      <c r="C1015" s="2" t="s">
        <v>3128</v>
      </c>
      <c r="D1015" s="2" t="s">
        <v>3043</v>
      </c>
      <c r="E10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5" t="str">
        <f>_xlfn.XLOOKUP(capturaFlota2019[[#This Row],[Puerto]],'DATOS TABLA FLOTA'!$H$1:$H$21,'DATOS TABLA FLOTA'!$I$1:$I$21)</f>
        <v>La Costa</v>
      </c>
      <c r="G1015" s="3">
        <f>_xlfn.XLOOKUP(capturaFlota2019[[#This Row],[Departamento]],'DATOS TABLA FLOTA'!$O$2:$O$21,'DATOS TABLA FLOTA'!$P$2:$P$21)</f>
        <v>6420</v>
      </c>
      <c r="H1015" s="1">
        <v>-36342328</v>
      </c>
      <c r="I1015" s="1">
        <f>_xlfn.XLOOKUP(capturaFlota2019[[#This Row],[Latitud]],'DATOS TABLA FLOTA'!$Q$2:$Q$21,'DATOS TABLA FLOTA'!$R$2:$R$21)</f>
        <v>-56746143</v>
      </c>
      <c r="J1015" s="2" t="s">
        <v>3113</v>
      </c>
      <c r="K1015" t="str">
        <f>VLOOKUP(capturaFlota2019[[#This Row],[Especie]],'DATOS TABLA FLOTA'!$K$1:$M$113,2,FALSE)</f>
        <v>Peces</v>
      </c>
      <c r="L1015" t="str">
        <f>_xlfn.XLOOKUP(capturaFlota2019[[#This Row],[Especie]],'DATOS TABLA FLOTA'!$K$1:$K$113,'DATOS TABLA FLOTA'!$M$1:$M$113)</f>
        <v>Variado costero</v>
      </c>
      <c r="M1015" s="3">
        <v>672</v>
      </c>
      <c r="N1015" s="4">
        <f>VLOOKUP(capturaFlota2019[[#This Row],[Especie]],'DATOS TABLA FLOTA'!$A$1:$B$80,2,FALSE)</f>
        <v>2100</v>
      </c>
      <c r="O1015" s="4">
        <f>VLOOKUP(capturaFlota2019[[#This Row],[Especie]],'DATOS TABLA FLOTA'!$A$1:$C$80,3,FALSE)</f>
        <v>33600</v>
      </c>
      <c r="Q1015"/>
    </row>
    <row r="1016" spans="1:17" x14ac:dyDescent="0.35">
      <c r="A1016" s="5">
        <v>43497</v>
      </c>
      <c r="B1016" s="2" t="s">
        <v>3041</v>
      </c>
      <c r="C1016" s="2" t="s">
        <v>3068</v>
      </c>
      <c r="D1016" s="2" t="s">
        <v>3043</v>
      </c>
      <c r="E10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6" t="str">
        <f>_xlfn.XLOOKUP(capturaFlota2019[[#This Row],[Puerto]],'DATOS TABLA FLOTA'!$H$1:$H$21,'DATOS TABLA FLOTA'!$I$1:$I$21)</f>
        <v>General Pueyrredon</v>
      </c>
      <c r="G1016" s="3">
        <f>_xlfn.XLOOKUP(capturaFlota2019[[#This Row],[Departamento]],'DATOS TABLA FLOTA'!$O$2:$O$21,'DATOS TABLA FLOTA'!$P$2:$P$21)</f>
        <v>6357</v>
      </c>
      <c r="H1016" s="1">
        <v>-3804915</v>
      </c>
      <c r="I1016" s="1">
        <f>_xlfn.XLOOKUP(capturaFlota2019[[#This Row],[Latitud]],'DATOS TABLA FLOTA'!$Q$2:$Q$21,'DATOS TABLA FLOTA'!$R$2:$R$21)</f>
        <v>-57536848</v>
      </c>
      <c r="J1016" s="2" t="s">
        <v>3090</v>
      </c>
      <c r="K1016" t="str">
        <f>VLOOKUP(capturaFlota2019[[#This Row],[Especie]],'DATOS TABLA FLOTA'!$K$1:$M$113,2,FALSE)</f>
        <v>Peces</v>
      </c>
      <c r="L1016" t="str">
        <f>_xlfn.XLOOKUP(capturaFlota2019[[#This Row],[Especie]],'DATOS TABLA FLOTA'!$K$1:$K$113,'DATOS TABLA FLOTA'!$M$1:$M$113)</f>
        <v>otras especies</v>
      </c>
      <c r="M1016" s="3">
        <v>676</v>
      </c>
      <c r="N1016" s="4">
        <f>VLOOKUP(capturaFlota2019[[#This Row],[Especie]],'DATOS TABLA FLOTA'!$A$1:$B$80,2,FALSE)</f>
        <v>2200</v>
      </c>
      <c r="O1016" s="4">
        <f>VLOOKUP(capturaFlota2019[[#This Row],[Especie]],'DATOS TABLA FLOTA'!$A$1:$C$80,3,FALSE)</f>
        <v>35200</v>
      </c>
      <c r="Q1016"/>
    </row>
    <row r="1017" spans="1:17" x14ac:dyDescent="0.35">
      <c r="A1017" s="5">
        <v>43739</v>
      </c>
      <c r="B1017" s="2" t="s">
        <v>3059</v>
      </c>
      <c r="C1017" s="2" t="s">
        <v>3068</v>
      </c>
      <c r="D1017" s="2" t="s">
        <v>3043</v>
      </c>
      <c r="E10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7" t="str">
        <f>_xlfn.XLOOKUP(capturaFlota2019[[#This Row],[Puerto]],'DATOS TABLA FLOTA'!$H$1:$H$21,'DATOS TABLA FLOTA'!$I$1:$I$21)</f>
        <v>General Pueyrredon</v>
      </c>
      <c r="G1017" s="3">
        <f>_xlfn.XLOOKUP(capturaFlota2019[[#This Row],[Departamento]],'DATOS TABLA FLOTA'!$O$2:$O$21,'DATOS TABLA FLOTA'!$P$2:$P$21)</f>
        <v>6357</v>
      </c>
      <c r="H1017" s="1">
        <v>-3804915</v>
      </c>
      <c r="I1017" s="1">
        <f>_xlfn.XLOOKUP(capturaFlota2019[[#This Row],[Latitud]],'DATOS TABLA FLOTA'!$Q$2:$Q$21,'DATOS TABLA FLOTA'!$R$2:$R$21)</f>
        <v>-57536848</v>
      </c>
      <c r="J1017" s="2" t="s">
        <v>3092</v>
      </c>
      <c r="K1017" t="str">
        <f>VLOOKUP(capturaFlota2019[[#This Row],[Especie]],'DATOS TABLA FLOTA'!$K$1:$M$113,2,FALSE)</f>
        <v>Peces</v>
      </c>
      <c r="L1017" t="str">
        <f>_xlfn.XLOOKUP(capturaFlota2019[[#This Row],[Especie]],'DATOS TABLA FLOTA'!$K$1:$K$113,'DATOS TABLA FLOTA'!$M$1:$M$113)</f>
        <v>otras especies</v>
      </c>
      <c r="M1017" s="3">
        <v>680</v>
      </c>
      <c r="N1017" s="4">
        <f>VLOOKUP(capturaFlota2019[[#This Row],[Especie]],'DATOS TABLA FLOTA'!$A$1:$B$80,2,FALSE)</f>
        <v>2200</v>
      </c>
      <c r="O1017" s="4">
        <f>VLOOKUP(capturaFlota2019[[#This Row],[Especie]],'DATOS TABLA FLOTA'!$A$1:$C$80,3,FALSE)</f>
        <v>35200</v>
      </c>
      <c r="Q1017"/>
    </row>
    <row r="1018" spans="1:17" x14ac:dyDescent="0.35">
      <c r="A1018" s="5">
        <v>43556</v>
      </c>
      <c r="B1018" s="2" t="s">
        <v>3041</v>
      </c>
      <c r="C1018" s="2" t="s">
        <v>3068</v>
      </c>
      <c r="D1018" s="2" t="s">
        <v>3043</v>
      </c>
      <c r="E10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8" t="str">
        <f>_xlfn.XLOOKUP(capturaFlota2019[[#This Row],[Puerto]],'DATOS TABLA FLOTA'!$H$1:$H$21,'DATOS TABLA FLOTA'!$I$1:$I$21)</f>
        <v>General Pueyrredon</v>
      </c>
      <c r="G1018" s="3">
        <f>_xlfn.XLOOKUP(capturaFlota2019[[#This Row],[Departamento]],'DATOS TABLA FLOTA'!$O$2:$O$21,'DATOS TABLA FLOTA'!$P$2:$P$21)</f>
        <v>6357</v>
      </c>
      <c r="H1018" s="1">
        <v>-3804915</v>
      </c>
      <c r="I1018" s="1">
        <f>_xlfn.XLOOKUP(capturaFlota2019[[#This Row],[Latitud]],'DATOS TABLA FLOTA'!$Q$2:$Q$21,'DATOS TABLA FLOTA'!$R$2:$R$21)</f>
        <v>-57536848</v>
      </c>
      <c r="J1018" s="2" t="s">
        <v>3085</v>
      </c>
      <c r="K1018" t="str">
        <f>VLOOKUP(capturaFlota2019[[#This Row],[Especie]],'DATOS TABLA FLOTA'!$K$1:$M$113,2,FALSE)</f>
        <v>Peces</v>
      </c>
      <c r="L1018" t="str">
        <f>_xlfn.XLOOKUP(capturaFlota2019[[#This Row],[Especie]],'DATOS TABLA FLOTA'!$K$1:$K$113,'DATOS TABLA FLOTA'!$M$1:$M$113)</f>
        <v>otras especies</v>
      </c>
      <c r="M1018" s="3">
        <v>689</v>
      </c>
      <c r="N1018" s="4">
        <f>VLOOKUP(capturaFlota2019[[#This Row],[Especie]],'DATOS TABLA FLOTA'!$A$1:$B$80,2,FALSE)</f>
        <v>1900</v>
      </c>
      <c r="O1018" s="4">
        <f>VLOOKUP(capturaFlota2019[[#This Row],[Especie]],'DATOS TABLA FLOTA'!$A$1:$C$80,3,FALSE)</f>
        <v>30400</v>
      </c>
      <c r="Q1018"/>
    </row>
    <row r="1019" spans="1:17" x14ac:dyDescent="0.35">
      <c r="A1019" s="5">
        <v>43556</v>
      </c>
      <c r="B1019" s="2" t="s">
        <v>3041</v>
      </c>
      <c r="C1019" s="2" t="s">
        <v>3111</v>
      </c>
      <c r="D1019" s="2" t="s">
        <v>3043</v>
      </c>
      <c r="E10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19" t="str">
        <f>_xlfn.XLOOKUP(capturaFlota2019[[#This Row],[Puerto]],'DATOS TABLA FLOTA'!$H$1:$H$21,'DATOS TABLA FLOTA'!$I$1:$I$21)</f>
        <v>sin especificar</v>
      </c>
      <c r="G1019" s="3">
        <f>_xlfn.XLOOKUP(capturaFlota2019[[#This Row],[Departamento]],'DATOS TABLA FLOTA'!$O$2:$O$21,'DATOS TABLA FLOTA'!$P$2:$P$21)</f>
        <v>6999</v>
      </c>
      <c r="I1019" s="1">
        <f>_xlfn.XLOOKUP(capturaFlota2019[[#This Row],[Latitud]],'DATOS TABLA FLOTA'!$Q$2:$Q$21,'DATOS TABLA FLOTA'!$R$2:$R$21)</f>
        <v>0</v>
      </c>
      <c r="J1019" s="2" t="s">
        <v>3106</v>
      </c>
      <c r="K1019" t="str">
        <f>VLOOKUP(capturaFlota2019[[#This Row],[Especie]],'DATOS TABLA FLOTA'!$K$1:$M$113,2,FALSE)</f>
        <v>Peces</v>
      </c>
      <c r="L1019" t="str">
        <f>_xlfn.XLOOKUP(capturaFlota2019[[#This Row],[Especie]],'DATOS TABLA FLOTA'!$K$1:$K$113,'DATOS TABLA FLOTA'!$M$1:$M$113)</f>
        <v>otras especies</v>
      </c>
      <c r="M1019" s="3">
        <v>690</v>
      </c>
      <c r="N1019" s="4">
        <f>VLOOKUP(capturaFlota2019[[#This Row],[Especie]],'DATOS TABLA FLOTA'!$A$1:$B$80,2,FALSE)</f>
        <v>3500</v>
      </c>
      <c r="O1019" s="4">
        <f>VLOOKUP(capturaFlota2019[[#This Row],[Especie]],'DATOS TABLA FLOTA'!$A$1:$C$80,3,FALSE)</f>
        <v>56000</v>
      </c>
      <c r="Q1019"/>
    </row>
    <row r="1020" spans="1:17" x14ac:dyDescent="0.35">
      <c r="A1020" s="5">
        <v>43678</v>
      </c>
      <c r="B1020" s="2" t="s">
        <v>3053</v>
      </c>
      <c r="C1020" s="2" t="s">
        <v>3111</v>
      </c>
      <c r="D1020" s="2" t="s">
        <v>3043</v>
      </c>
      <c r="E10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0" t="str">
        <f>_xlfn.XLOOKUP(capturaFlota2019[[#This Row],[Puerto]],'DATOS TABLA FLOTA'!$H$1:$H$21,'DATOS TABLA FLOTA'!$I$1:$I$21)</f>
        <v>sin especificar</v>
      </c>
      <c r="G1020" s="3">
        <f>_xlfn.XLOOKUP(capturaFlota2019[[#This Row],[Departamento]],'DATOS TABLA FLOTA'!$O$2:$O$21,'DATOS TABLA FLOTA'!$P$2:$P$21)</f>
        <v>6999</v>
      </c>
      <c r="I1020" s="1">
        <f>_xlfn.XLOOKUP(capturaFlota2019[[#This Row],[Latitud]],'DATOS TABLA FLOTA'!$Q$2:$Q$21,'DATOS TABLA FLOTA'!$R$2:$R$21)</f>
        <v>0</v>
      </c>
      <c r="J1020" s="2" t="s">
        <v>3087</v>
      </c>
      <c r="K1020" t="str">
        <f>VLOOKUP(capturaFlota2019[[#This Row],[Especie]],'DATOS TABLA FLOTA'!$K$1:$M$113,2,FALSE)</f>
        <v>Peces</v>
      </c>
      <c r="L1020" t="str">
        <f>_xlfn.XLOOKUP(capturaFlota2019[[#This Row],[Especie]],'DATOS TABLA FLOTA'!$K$1:$K$113,'DATOS TABLA FLOTA'!$M$1:$M$113)</f>
        <v>otras especies</v>
      </c>
      <c r="M1020" s="3">
        <v>690</v>
      </c>
      <c r="N1020" s="4">
        <f>VLOOKUP(capturaFlota2019[[#This Row],[Especie]],'DATOS TABLA FLOTA'!$A$1:$B$80,2,FALSE)</f>
        <v>2500</v>
      </c>
      <c r="O1020" s="4">
        <f>VLOOKUP(capturaFlota2019[[#This Row],[Especie]],'DATOS TABLA FLOTA'!$A$1:$C$80,3,FALSE)</f>
        <v>40000</v>
      </c>
      <c r="Q1020"/>
    </row>
    <row r="1021" spans="1:17" x14ac:dyDescent="0.35">
      <c r="A1021" s="5">
        <v>43739</v>
      </c>
      <c r="B1021" s="2" t="s">
        <v>3067</v>
      </c>
      <c r="C1021" s="2" t="s">
        <v>3117</v>
      </c>
      <c r="D1021" s="2" t="s">
        <v>3062</v>
      </c>
      <c r="E10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21" t="str">
        <f>_xlfn.XLOOKUP(capturaFlota2019[[#This Row],[Puerto]],'DATOS TABLA FLOTA'!$H$1:$H$21,'DATOS TABLA FLOTA'!$I$1:$I$21)</f>
        <v>Biedma</v>
      </c>
      <c r="G1021" s="3">
        <f>_xlfn.XLOOKUP(capturaFlota2019[[#This Row],[Departamento]],'DATOS TABLA FLOTA'!$O$2:$O$21,'DATOS TABLA FLOTA'!$P$2:$P$21)</f>
        <v>26007</v>
      </c>
      <c r="H1021" s="1">
        <v>-42723398</v>
      </c>
      <c r="I1021" s="1">
        <f>_xlfn.XLOOKUP(capturaFlota2019[[#This Row],[Latitud]],'DATOS TABLA FLOTA'!$Q$2:$Q$21,'DATOS TABLA FLOTA'!$R$2:$R$21)</f>
        <v>-6503362</v>
      </c>
      <c r="J1021" s="2" t="s">
        <v>3136</v>
      </c>
      <c r="K1021" t="str">
        <f>VLOOKUP(capturaFlota2019[[#This Row],[Especie]],'DATOS TABLA FLOTA'!$K$1:$M$113,2,FALSE)</f>
        <v>Peces</v>
      </c>
      <c r="L1021" t="str">
        <f>_xlfn.XLOOKUP(capturaFlota2019[[#This Row],[Especie]],'DATOS TABLA FLOTA'!$K$1:$K$113,'DATOS TABLA FLOTA'!$M$1:$M$113)</f>
        <v>Merluza de cola</v>
      </c>
      <c r="M1021" s="3">
        <v>690</v>
      </c>
      <c r="N1021" s="4">
        <f>VLOOKUP(capturaFlota2019[[#This Row],[Especie]],'DATOS TABLA FLOTA'!$A$1:$B$80,2,FALSE)</f>
        <v>2000</v>
      </c>
      <c r="O1021" s="4">
        <f>VLOOKUP(capturaFlota2019[[#This Row],[Especie]],'DATOS TABLA FLOTA'!$A$1:$C$80,3,FALSE)</f>
        <v>32000</v>
      </c>
      <c r="Q1021"/>
    </row>
    <row r="1022" spans="1:17" x14ac:dyDescent="0.35">
      <c r="A1022" s="5">
        <v>43586</v>
      </c>
      <c r="B1022" s="2" t="s">
        <v>3041</v>
      </c>
      <c r="C1022" s="2" t="s">
        <v>3111</v>
      </c>
      <c r="D1022" s="2" t="s">
        <v>3043</v>
      </c>
      <c r="E10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2" t="str">
        <f>_xlfn.XLOOKUP(capturaFlota2019[[#This Row],[Puerto]],'DATOS TABLA FLOTA'!$H$1:$H$21,'DATOS TABLA FLOTA'!$I$1:$I$21)</f>
        <v>sin especificar</v>
      </c>
      <c r="G1022" s="3">
        <f>_xlfn.XLOOKUP(capturaFlota2019[[#This Row],[Departamento]],'DATOS TABLA FLOTA'!$O$2:$O$21,'DATOS TABLA FLOTA'!$P$2:$P$21)</f>
        <v>6999</v>
      </c>
      <c r="I1022" s="1">
        <f>_xlfn.XLOOKUP(capturaFlota2019[[#This Row],[Latitud]],'DATOS TABLA FLOTA'!$Q$2:$Q$21,'DATOS TABLA FLOTA'!$R$2:$R$21)</f>
        <v>0</v>
      </c>
      <c r="J1022" s="2" t="s">
        <v>3114</v>
      </c>
      <c r="K1022" t="str">
        <f>VLOOKUP(capturaFlota2019[[#This Row],[Especie]],'DATOS TABLA FLOTA'!$K$1:$M$113,2,FALSE)</f>
        <v>Peces</v>
      </c>
      <c r="L1022" t="str">
        <f>_xlfn.XLOOKUP(capturaFlota2019[[#This Row],[Especie]],'DATOS TABLA FLOTA'!$K$1:$K$113,'DATOS TABLA FLOTA'!$M$1:$M$113)</f>
        <v>otras especies</v>
      </c>
      <c r="M1022" s="3">
        <v>691</v>
      </c>
      <c r="N1022" s="4">
        <f>VLOOKUP(capturaFlota2019[[#This Row],[Especie]],'DATOS TABLA FLOTA'!$A$1:$B$80,2,FALSE)</f>
        <v>1500</v>
      </c>
      <c r="O1022" s="4">
        <f>VLOOKUP(capturaFlota2019[[#This Row],[Especie]],'DATOS TABLA FLOTA'!$A$1:$C$80,3,FALSE)</f>
        <v>24000</v>
      </c>
      <c r="Q1022"/>
    </row>
    <row r="1023" spans="1:17" x14ac:dyDescent="0.35">
      <c r="A1023" s="5">
        <v>43678</v>
      </c>
      <c r="B1023" s="2" t="s">
        <v>3053</v>
      </c>
      <c r="C1023" s="2" t="s">
        <v>3068</v>
      </c>
      <c r="D1023" s="2" t="s">
        <v>3043</v>
      </c>
      <c r="E10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3" t="str">
        <f>_xlfn.XLOOKUP(capturaFlota2019[[#This Row],[Puerto]],'DATOS TABLA FLOTA'!$H$1:$H$21,'DATOS TABLA FLOTA'!$I$1:$I$21)</f>
        <v>General Pueyrredon</v>
      </c>
      <c r="G1023" s="3">
        <f>_xlfn.XLOOKUP(capturaFlota2019[[#This Row],[Departamento]],'DATOS TABLA FLOTA'!$O$2:$O$21,'DATOS TABLA FLOTA'!$P$2:$P$21)</f>
        <v>6357</v>
      </c>
      <c r="H1023" s="1">
        <v>-3804915</v>
      </c>
      <c r="I1023" s="1">
        <f>_xlfn.XLOOKUP(capturaFlota2019[[#This Row],[Latitud]],'DATOS TABLA FLOTA'!$Q$2:$Q$21,'DATOS TABLA FLOTA'!$R$2:$R$21)</f>
        <v>-57536848</v>
      </c>
      <c r="J1023" s="2" t="s">
        <v>3060</v>
      </c>
      <c r="K1023" t="str">
        <f>VLOOKUP(capturaFlota2019[[#This Row],[Especie]],'DATOS TABLA FLOTA'!$K$1:$M$113,2,FALSE)</f>
        <v>Peces</v>
      </c>
      <c r="L1023" t="str">
        <f>_xlfn.XLOOKUP(capturaFlota2019[[#This Row],[Especie]],'DATOS TABLA FLOTA'!$K$1:$K$113,'DATOS TABLA FLOTA'!$M$1:$M$113)</f>
        <v>otras especies</v>
      </c>
      <c r="M1023" s="3">
        <v>691</v>
      </c>
      <c r="N1023" s="4">
        <f>VLOOKUP(capturaFlota2019[[#This Row],[Especie]],'DATOS TABLA FLOTA'!$A$1:$B$80,2,FALSE)</f>
        <v>2910</v>
      </c>
      <c r="O1023" s="4">
        <f>VLOOKUP(capturaFlota2019[[#This Row],[Especie]],'DATOS TABLA FLOTA'!$A$1:$C$80,3,FALSE)</f>
        <v>46560</v>
      </c>
      <c r="Q1023"/>
    </row>
    <row r="1024" spans="1:17" x14ac:dyDescent="0.35">
      <c r="A1024" s="5">
        <v>43709</v>
      </c>
      <c r="B1024" s="2" t="s">
        <v>3041</v>
      </c>
      <c r="C1024" s="2" t="s">
        <v>3150</v>
      </c>
      <c r="D1024" s="2" t="s">
        <v>3043</v>
      </c>
      <c r="E10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4" t="str">
        <f>_xlfn.XLOOKUP(capturaFlota2019[[#This Row],[Puerto]],'DATOS TABLA FLOTA'!$H$1:$H$21,'DATOS TABLA FLOTA'!$I$1:$I$21)</f>
        <v>General Lavalle</v>
      </c>
      <c r="G1024" s="3">
        <f>_xlfn.XLOOKUP(capturaFlota2019[[#This Row],[Departamento]],'DATOS TABLA FLOTA'!$O$2:$O$21,'DATOS TABLA FLOTA'!$P$2:$P$21)</f>
        <v>6336</v>
      </c>
      <c r="H1024" s="1">
        <v>-36398453</v>
      </c>
      <c r="I1024" s="1">
        <f>_xlfn.XLOOKUP(capturaFlota2019[[#This Row],[Latitud]],'DATOS TABLA FLOTA'!$Q$2:$Q$21,'DATOS TABLA FLOTA'!$R$2:$R$21)</f>
        <v>-56946467</v>
      </c>
      <c r="J1024" s="2" t="s">
        <v>3060</v>
      </c>
      <c r="K1024" t="str">
        <f>VLOOKUP(capturaFlota2019[[#This Row],[Especie]],'DATOS TABLA FLOTA'!$K$1:$M$113,2,FALSE)</f>
        <v>Peces</v>
      </c>
      <c r="L1024" t="str">
        <f>_xlfn.XLOOKUP(capturaFlota2019[[#This Row],[Especie]],'DATOS TABLA FLOTA'!$K$1:$K$113,'DATOS TABLA FLOTA'!$M$1:$M$113)</f>
        <v>otras especies</v>
      </c>
      <c r="M1024" s="3">
        <v>692</v>
      </c>
      <c r="N1024" s="4">
        <f>VLOOKUP(capturaFlota2019[[#This Row],[Especie]],'DATOS TABLA FLOTA'!$A$1:$B$80,2,FALSE)</f>
        <v>2910</v>
      </c>
      <c r="O1024" s="4">
        <f>VLOOKUP(capturaFlota2019[[#This Row],[Especie]],'DATOS TABLA FLOTA'!$A$1:$C$80,3,FALSE)</f>
        <v>46560</v>
      </c>
      <c r="Q1024"/>
    </row>
    <row r="1025" spans="1:17" x14ac:dyDescent="0.35">
      <c r="A1025" s="5">
        <v>43525</v>
      </c>
      <c r="B1025" s="2" t="s">
        <v>3053</v>
      </c>
      <c r="C1025" s="2" t="s">
        <v>3068</v>
      </c>
      <c r="D1025" s="2" t="s">
        <v>3043</v>
      </c>
      <c r="E10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5" t="str">
        <f>_xlfn.XLOOKUP(capturaFlota2019[[#This Row],[Puerto]],'DATOS TABLA FLOTA'!$H$1:$H$21,'DATOS TABLA FLOTA'!$I$1:$I$21)</f>
        <v>General Pueyrredon</v>
      </c>
      <c r="G1025" s="3">
        <f>_xlfn.XLOOKUP(capturaFlota2019[[#This Row],[Departamento]],'DATOS TABLA FLOTA'!$O$2:$O$21,'DATOS TABLA FLOTA'!$P$2:$P$21)</f>
        <v>6357</v>
      </c>
      <c r="H1025" s="1">
        <v>-3804915</v>
      </c>
      <c r="I1025" s="1">
        <f>_xlfn.XLOOKUP(capturaFlota2019[[#This Row],[Latitud]],'DATOS TABLA FLOTA'!$Q$2:$Q$21,'DATOS TABLA FLOTA'!$R$2:$R$21)</f>
        <v>-57536848</v>
      </c>
      <c r="J1025" s="2" t="s">
        <v>3094</v>
      </c>
      <c r="K1025" t="str">
        <f>VLOOKUP(capturaFlota2019[[#This Row],[Especie]],'DATOS TABLA FLOTA'!$K$1:$M$113,2,FALSE)</f>
        <v>Peces</v>
      </c>
      <c r="L1025" t="str">
        <f>_xlfn.XLOOKUP(capturaFlota2019[[#This Row],[Especie]],'DATOS TABLA FLOTA'!$K$1:$K$113,'DATOS TABLA FLOTA'!$M$1:$M$113)</f>
        <v>otras especies</v>
      </c>
      <c r="M1025" s="3">
        <v>693</v>
      </c>
      <c r="N1025" s="4">
        <f>VLOOKUP(capturaFlota2019[[#This Row],[Especie]],'DATOS TABLA FLOTA'!$A$1:$B$80,2,FALSE)</f>
        <v>2180</v>
      </c>
      <c r="O1025" s="4">
        <f>VLOOKUP(capturaFlota2019[[#This Row],[Especie]],'DATOS TABLA FLOTA'!$A$1:$C$80,3,FALSE)</f>
        <v>34880</v>
      </c>
      <c r="Q1025"/>
    </row>
    <row r="1026" spans="1:17" x14ac:dyDescent="0.35">
      <c r="A1026" s="5">
        <v>43466</v>
      </c>
      <c r="B1026" s="2" t="s">
        <v>3041</v>
      </c>
      <c r="C1026" s="2" t="s">
        <v>3120</v>
      </c>
      <c r="D1026" s="2" t="s">
        <v>3062</v>
      </c>
      <c r="E10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26" t="str">
        <f>_xlfn.XLOOKUP(capturaFlota2019[[#This Row],[Puerto]],'DATOS TABLA FLOTA'!$H$1:$H$21,'DATOS TABLA FLOTA'!$I$1:$I$21)</f>
        <v>Rawson</v>
      </c>
      <c r="G1026" s="3">
        <f>_xlfn.XLOOKUP(capturaFlota2019[[#This Row],[Departamento]],'DATOS TABLA FLOTA'!$O$2:$O$21,'DATOS TABLA FLOTA'!$P$2:$P$21)</f>
        <v>26077</v>
      </c>
      <c r="H1026" s="1">
        <v>-43336741</v>
      </c>
      <c r="I1026" s="1">
        <f>_xlfn.XLOOKUP(capturaFlota2019[[#This Row],[Latitud]],'DATOS TABLA FLOTA'!$Q$2:$Q$21,'DATOS TABLA FLOTA'!$R$2:$R$21)</f>
        <v>-65061964</v>
      </c>
      <c r="J1026" s="2" t="s">
        <v>3072</v>
      </c>
      <c r="K1026" t="str">
        <f>VLOOKUP(capturaFlota2019[[#This Row],[Especie]],'DATOS TABLA FLOTA'!$K$1:$M$113,2,FALSE)</f>
        <v>Moluscos</v>
      </c>
      <c r="L1026" t="str">
        <f>_xlfn.XLOOKUP(capturaFlota2019[[#This Row],[Especie]],'DATOS TABLA FLOTA'!$K$1:$K$113,'DATOS TABLA FLOTA'!$M$1:$M$113)</f>
        <v>otras especies</v>
      </c>
      <c r="M1026" s="3">
        <v>695</v>
      </c>
      <c r="N1026" s="4">
        <f>VLOOKUP(capturaFlota2019[[#This Row],[Especie]],'DATOS TABLA FLOTA'!$A$1:$B$80,2,FALSE)</f>
        <v>3150</v>
      </c>
      <c r="O1026" s="4">
        <f>VLOOKUP(capturaFlota2019[[#This Row],[Especie]],'DATOS TABLA FLOTA'!$A$1:$C$80,3,FALSE)</f>
        <v>50400</v>
      </c>
      <c r="Q1026"/>
    </row>
    <row r="1027" spans="1:17" x14ac:dyDescent="0.35">
      <c r="A1027" s="5">
        <v>43497</v>
      </c>
      <c r="B1027" s="2" t="s">
        <v>3067</v>
      </c>
      <c r="C1027" s="2" t="s">
        <v>3117</v>
      </c>
      <c r="D1027" s="2" t="s">
        <v>3062</v>
      </c>
      <c r="E10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27" t="str">
        <f>_xlfn.XLOOKUP(capturaFlota2019[[#This Row],[Puerto]],'DATOS TABLA FLOTA'!$H$1:$H$21,'DATOS TABLA FLOTA'!$I$1:$I$21)</f>
        <v>Biedma</v>
      </c>
      <c r="G1027" s="3">
        <f>_xlfn.XLOOKUP(capturaFlota2019[[#This Row],[Departamento]],'DATOS TABLA FLOTA'!$O$2:$O$21,'DATOS TABLA FLOTA'!$P$2:$P$21)</f>
        <v>26007</v>
      </c>
      <c r="H1027" s="1">
        <v>-42723398</v>
      </c>
      <c r="I1027" s="1">
        <f>_xlfn.XLOOKUP(capturaFlota2019[[#This Row],[Latitud]],'DATOS TABLA FLOTA'!$Q$2:$Q$21,'DATOS TABLA FLOTA'!$R$2:$R$21)</f>
        <v>-6503362</v>
      </c>
      <c r="J1027" s="2" t="s">
        <v>3052</v>
      </c>
      <c r="K1027" t="str">
        <f>VLOOKUP(capturaFlota2019[[#This Row],[Especie]],'DATOS TABLA FLOTA'!$K$1:$M$113,2,FALSE)</f>
        <v>Moluscos</v>
      </c>
      <c r="L1027" t="str">
        <f>_xlfn.XLOOKUP(capturaFlota2019[[#This Row],[Especie]],'DATOS TABLA FLOTA'!$K$1:$K$113,'DATOS TABLA FLOTA'!$M$1:$M$113)</f>
        <v>Calamar Illex</v>
      </c>
      <c r="M1027" s="3">
        <v>700</v>
      </c>
      <c r="N1027" s="4">
        <f>VLOOKUP(capturaFlota2019[[#This Row],[Especie]],'DATOS TABLA FLOTA'!$A$1:$B$80,2,FALSE)</f>
        <v>3299</v>
      </c>
      <c r="O1027" s="4">
        <f>VLOOKUP(capturaFlota2019[[#This Row],[Especie]],'DATOS TABLA FLOTA'!$A$1:$C$80,3,FALSE)</f>
        <v>52784</v>
      </c>
      <c r="Q1027"/>
    </row>
    <row r="1028" spans="1:17" x14ac:dyDescent="0.35">
      <c r="A1028" s="5">
        <v>43586</v>
      </c>
      <c r="B1028" s="2" t="s">
        <v>3053</v>
      </c>
      <c r="C1028" s="2" t="s">
        <v>3127</v>
      </c>
      <c r="D1028" s="2" t="s">
        <v>3124</v>
      </c>
      <c r="E10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28" t="str">
        <f>_xlfn.XLOOKUP(capturaFlota2019[[#This Row],[Puerto]],'DATOS TABLA FLOTA'!$H$1:$H$21,'DATOS TABLA FLOTA'!$I$1:$I$21)</f>
        <v>San Antonio</v>
      </c>
      <c r="G1028" s="3">
        <f>_xlfn.XLOOKUP(capturaFlota2019[[#This Row],[Departamento]],'DATOS TABLA FLOTA'!$O$2:$O$21,'DATOS TABLA FLOTA'!$P$2:$P$21)</f>
        <v>62077</v>
      </c>
      <c r="H1028" s="1">
        <v>-40725698</v>
      </c>
      <c r="I1028" s="1">
        <f>_xlfn.XLOOKUP(capturaFlota2019[[#This Row],[Latitud]],'DATOS TABLA FLOTA'!$Q$2:$Q$21,'DATOS TABLA FLOTA'!$R$2:$R$21)</f>
        <v>-64934194</v>
      </c>
      <c r="J1028" s="2" t="s">
        <v>3060</v>
      </c>
      <c r="K1028" t="str">
        <f>VLOOKUP(capturaFlota2019[[#This Row],[Especie]],'DATOS TABLA FLOTA'!$K$1:$M$113,2,FALSE)</f>
        <v>Peces</v>
      </c>
      <c r="L1028" t="str">
        <f>_xlfn.XLOOKUP(capturaFlota2019[[#This Row],[Especie]],'DATOS TABLA FLOTA'!$K$1:$K$113,'DATOS TABLA FLOTA'!$M$1:$M$113)</f>
        <v>otras especies</v>
      </c>
      <c r="M1028" s="3">
        <v>700</v>
      </c>
      <c r="N1028" s="4">
        <f>VLOOKUP(capturaFlota2019[[#This Row],[Especie]],'DATOS TABLA FLOTA'!$A$1:$B$80,2,FALSE)</f>
        <v>2910</v>
      </c>
      <c r="O1028" s="4">
        <f>VLOOKUP(capturaFlota2019[[#This Row],[Especie]],'DATOS TABLA FLOTA'!$A$1:$C$80,3,FALSE)</f>
        <v>46560</v>
      </c>
      <c r="Q1028"/>
    </row>
    <row r="1029" spans="1:17" x14ac:dyDescent="0.35">
      <c r="A1029" s="5">
        <v>43709</v>
      </c>
      <c r="B1029" s="2" t="s">
        <v>3053</v>
      </c>
      <c r="C1029" s="2" t="s">
        <v>3068</v>
      </c>
      <c r="D1029" s="2" t="s">
        <v>3043</v>
      </c>
      <c r="E10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29" t="str">
        <f>_xlfn.XLOOKUP(capturaFlota2019[[#This Row],[Puerto]],'DATOS TABLA FLOTA'!$H$1:$H$21,'DATOS TABLA FLOTA'!$I$1:$I$21)</f>
        <v>General Pueyrredon</v>
      </c>
      <c r="G1029" s="3">
        <f>_xlfn.XLOOKUP(capturaFlota2019[[#This Row],[Departamento]],'DATOS TABLA FLOTA'!$O$2:$O$21,'DATOS TABLA FLOTA'!$P$2:$P$21)</f>
        <v>6357</v>
      </c>
      <c r="H1029" s="1">
        <v>-3804915</v>
      </c>
      <c r="I1029" s="1">
        <f>_xlfn.XLOOKUP(capturaFlota2019[[#This Row],[Latitud]],'DATOS TABLA FLOTA'!$Q$2:$Q$21,'DATOS TABLA FLOTA'!$R$2:$R$21)</f>
        <v>-57536848</v>
      </c>
      <c r="J1029" s="2" t="s">
        <v>3082</v>
      </c>
      <c r="K1029" t="str">
        <f>VLOOKUP(capturaFlota2019[[#This Row],[Especie]],'DATOS TABLA FLOTA'!$K$1:$M$113,2,FALSE)</f>
        <v>Peces</v>
      </c>
      <c r="L1029" t="str">
        <f>_xlfn.XLOOKUP(capturaFlota2019[[#This Row],[Especie]],'DATOS TABLA FLOTA'!$K$1:$K$113,'DATOS TABLA FLOTA'!$M$1:$M$113)</f>
        <v>otras especies</v>
      </c>
      <c r="M1029" s="3">
        <v>700</v>
      </c>
      <c r="N1029" s="4">
        <f>VLOOKUP(capturaFlota2019[[#This Row],[Especie]],'DATOS TABLA FLOTA'!$A$1:$B$80,2,FALSE)</f>
        <v>2100</v>
      </c>
      <c r="O1029" s="4">
        <f>VLOOKUP(capturaFlota2019[[#This Row],[Especie]],'DATOS TABLA FLOTA'!$A$1:$C$80,3,FALSE)</f>
        <v>33600</v>
      </c>
      <c r="Q1029"/>
    </row>
    <row r="1030" spans="1:17" x14ac:dyDescent="0.35">
      <c r="A1030" s="5">
        <v>43709</v>
      </c>
      <c r="B1030" s="2" t="s">
        <v>3059</v>
      </c>
      <c r="C1030" s="2" t="s">
        <v>3123</v>
      </c>
      <c r="D1030" s="2" t="s">
        <v>3124</v>
      </c>
      <c r="E10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30" t="str">
        <f>_xlfn.XLOOKUP(capturaFlota2019[[#This Row],[Puerto]],'DATOS TABLA FLOTA'!$H$1:$H$21,'DATOS TABLA FLOTA'!$I$1:$I$21)</f>
        <v>San Antonio</v>
      </c>
      <c r="G1030" s="3">
        <f>_xlfn.XLOOKUP(capturaFlota2019[[#This Row],[Departamento]],'DATOS TABLA FLOTA'!$O$2:$O$21,'DATOS TABLA FLOTA'!$P$2:$P$21)</f>
        <v>62077</v>
      </c>
      <c r="H1030" s="1">
        <v>-4079875</v>
      </c>
      <c r="I1030" s="1">
        <f>_xlfn.XLOOKUP(capturaFlota2019[[#This Row],[Latitud]],'DATOS TABLA FLOTA'!$Q$2:$Q$21,'DATOS TABLA FLOTA'!$R$2:$R$21)</f>
        <v>-64883536</v>
      </c>
      <c r="J1030" s="2" t="s">
        <v>3055</v>
      </c>
      <c r="K1030" t="str">
        <f>VLOOKUP(capturaFlota2019[[#This Row],[Especie]],'DATOS TABLA FLOTA'!$K$1:$M$113,2,FALSE)</f>
        <v>Peces</v>
      </c>
      <c r="L1030" t="str">
        <f>_xlfn.XLOOKUP(capturaFlota2019[[#This Row],[Especie]],'DATOS TABLA FLOTA'!$K$1:$K$113,'DATOS TABLA FLOTA'!$M$1:$M$113)</f>
        <v>Merluza hubbsi S41</v>
      </c>
      <c r="M1030" s="3">
        <v>700</v>
      </c>
      <c r="N1030" s="4">
        <f>VLOOKUP(capturaFlota2019[[#This Row],[Especie]],'DATOS TABLA FLOTA'!$A$1:$B$80,2,FALSE)</f>
        <v>2300</v>
      </c>
      <c r="O1030" s="4">
        <f>VLOOKUP(capturaFlota2019[[#This Row],[Especie]],'DATOS TABLA FLOTA'!$A$1:$C$80,3,FALSE)</f>
        <v>36800</v>
      </c>
      <c r="Q1030"/>
    </row>
    <row r="1031" spans="1:17" x14ac:dyDescent="0.35">
      <c r="A1031" s="5">
        <v>43770</v>
      </c>
      <c r="B1031" s="2" t="s">
        <v>3059</v>
      </c>
      <c r="C1031" s="2" t="s">
        <v>3068</v>
      </c>
      <c r="D1031" s="2" t="s">
        <v>3043</v>
      </c>
      <c r="E10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1" t="str">
        <f>_xlfn.XLOOKUP(capturaFlota2019[[#This Row],[Puerto]],'DATOS TABLA FLOTA'!$H$1:$H$21,'DATOS TABLA FLOTA'!$I$1:$I$21)</f>
        <v>General Pueyrredon</v>
      </c>
      <c r="G1031" s="3">
        <f>_xlfn.XLOOKUP(capturaFlota2019[[#This Row],[Departamento]],'DATOS TABLA FLOTA'!$O$2:$O$21,'DATOS TABLA FLOTA'!$P$2:$P$21)</f>
        <v>6357</v>
      </c>
      <c r="H1031" s="1">
        <v>-3804915</v>
      </c>
      <c r="I1031" s="1">
        <f>_xlfn.XLOOKUP(capturaFlota2019[[#This Row],[Latitud]],'DATOS TABLA FLOTA'!$Q$2:$Q$21,'DATOS TABLA FLOTA'!$R$2:$R$21)</f>
        <v>-57536848</v>
      </c>
      <c r="J1031" s="2" t="s">
        <v>3104</v>
      </c>
      <c r="K1031" t="str">
        <f>VLOOKUP(capturaFlota2019[[#This Row],[Especie]],'DATOS TABLA FLOTA'!$K$1:$M$113,2,FALSE)</f>
        <v>Peces</v>
      </c>
      <c r="L1031" t="str">
        <f>_xlfn.XLOOKUP(capturaFlota2019[[#This Row],[Especie]],'DATOS TABLA FLOTA'!$K$1:$K$113,'DATOS TABLA FLOTA'!$M$1:$M$113)</f>
        <v>otras especies</v>
      </c>
      <c r="M1031" s="3">
        <v>700</v>
      </c>
      <c r="N1031" s="4">
        <f>VLOOKUP(capturaFlota2019[[#This Row],[Especie]],'DATOS TABLA FLOTA'!$A$1:$B$80,2,FALSE)</f>
        <v>2800</v>
      </c>
      <c r="O1031" s="4">
        <f>VLOOKUP(capturaFlota2019[[#This Row],[Especie]],'DATOS TABLA FLOTA'!$A$1:$C$80,3,FALSE)</f>
        <v>44800</v>
      </c>
      <c r="Q1031"/>
    </row>
    <row r="1032" spans="1:17" x14ac:dyDescent="0.35">
      <c r="A1032" s="5">
        <v>43497</v>
      </c>
      <c r="B1032" s="2" t="s">
        <v>3059</v>
      </c>
      <c r="C1032" s="2" t="s">
        <v>3061</v>
      </c>
      <c r="D1032" s="2" t="s">
        <v>3062</v>
      </c>
      <c r="E10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32" t="str">
        <f>_xlfn.XLOOKUP(capturaFlota2019[[#This Row],[Puerto]],'DATOS TABLA FLOTA'!$H$1:$H$21,'DATOS TABLA FLOTA'!$I$1:$I$21)</f>
        <v>Escalante</v>
      </c>
      <c r="G1032" s="3">
        <f>_xlfn.XLOOKUP(capturaFlota2019[[#This Row],[Departamento]],'DATOS TABLA FLOTA'!$O$2:$O$21,'DATOS TABLA FLOTA'!$P$2:$P$21)</f>
        <v>26021</v>
      </c>
      <c r="H1032" s="1">
        <v>-45862528</v>
      </c>
      <c r="I1032" s="1">
        <f>_xlfn.XLOOKUP(capturaFlota2019[[#This Row],[Latitud]],'DATOS TABLA FLOTA'!$Q$2:$Q$21,'DATOS TABLA FLOTA'!$R$2:$R$21)</f>
        <v>-6746664</v>
      </c>
      <c r="J1032" s="2" t="s">
        <v>3052</v>
      </c>
      <c r="K1032" t="str">
        <f>VLOOKUP(capturaFlota2019[[#This Row],[Especie]],'DATOS TABLA FLOTA'!$K$1:$M$113,2,FALSE)</f>
        <v>Moluscos</v>
      </c>
      <c r="L1032" t="str">
        <f>_xlfn.XLOOKUP(capturaFlota2019[[#This Row],[Especie]],'DATOS TABLA FLOTA'!$K$1:$K$113,'DATOS TABLA FLOTA'!$M$1:$M$113)</f>
        <v>Calamar Illex</v>
      </c>
      <c r="M1032" s="3">
        <v>702</v>
      </c>
      <c r="N1032" s="4">
        <f>VLOOKUP(capturaFlota2019[[#This Row],[Especie]],'DATOS TABLA FLOTA'!$A$1:$B$80,2,FALSE)</f>
        <v>3299</v>
      </c>
      <c r="O1032" s="4">
        <f>VLOOKUP(capturaFlota2019[[#This Row],[Especie]],'DATOS TABLA FLOTA'!$A$1:$C$80,3,FALSE)</f>
        <v>52784</v>
      </c>
      <c r="Q1032"/>
    </row>
    <row r="1033" spans="1:17" x14ac:dyDescent="0.35">
      <c r="A1033" s="5">
        <v>43466</v>
      </c>
      <c r="B1033" s="2" t="s">
        <v>3041</v>
      </c>
      <c r="C1033" s="2" t="s">
        <v>3068</v>
      </c>
      <c r="D1033" s="2" t="s">
        <v>3043</v>
      </c>
      <c r="E10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3" t="str">
        <f>_xlfn.XLOOKUP(capturaFlota2019[[#This Row],[Puerto]],'DATOS TABLA FLOTA'!$H$1:$H$21,'DATOS TABLA FLOTA'!$I$1:$I$21)</f>
        <v>General Pueyrredon</v>
      </c>
      <c r="G1033" s="3">
        <f>_xlfn.XLOOKUP(capturaFlota2019[[#This Row],[Departamento]],'DATOS TABLA FLOTA'!$O$2:$O$21,'DATOS TABLA FLOTA'!$P$2:$P$21)</f>
        <v>6357</v>
      </c>
      <c r="H1033" s="1">
        <v>-3804915</v>
      </c>
      <c r="I1033" s="1">
        <f>_xlfn.XLOOKUP(capturaFlota2019[[#This Row],[Latitud]],'DATOS TABLA FLOTA'!$Q$2:$Q$21,'DATOS TABLA FLOTA'!$R$2:$R$21)</f>
        <v>-57536848</v>
      </c>
      <c r="J1033" s="2" t="s">
        <v>3078</v>
      </c>
      <c r="K1033" t="str">
        <f>VLOOKUP(capturaFlota2019[[#This Row],[Especie]],'DATOS TABLA FLOTA'!$K$1:$M$113,2,FALSE)</f>
        <v>Peces</v>
      </c>
      <c r="L1033" t="str">
        <f>_xlfn.XLOOKUP(capturaFlota2019[[#This Row],[Especie]],'DATOS TABLA FLOTA'!$K$1:$K$113,'DATOS TABLA FLOTA'!$M$1:$M$113)</f>
        <v>otras especies</v>
      </c>
      <c r="M1033" s="3">
        <v>703</v>
      </c>
      <c r="N1033" s="4">
        <f>VLOOKUP(capturaFlota2019[[#This Row],[Especie]],'DATOS TABLA FLOTA'!$A$1:$B$80,2,FALSE)</f>
        <v>1700</v>
      </c>
      <c r="O1033" s="4">
        <f>VLOOKUP(capturaFlota2019[[#This Row],[Especie]],'DATOS TABLA FLOTA'!$A$1:$C$80,3,FALSE)</f>
        <v>27200</v>
      </c>
      <c r="Q1033"/>
    </row>
    <row r="1034" spans="1:17" x14ac:dyDescent="0.35">
      <c r="A1034" s="5">
        <v>43739</v>
      </c>
      <c r="B1034" s="2" t="s">
        <v>3053</v>
      </c>
      <c r="C1034" s="2" t="s">
        <v>3068</v>
      </c>
      <c r="D1034" s="2" t="s">
        <v>3043</v>
      </c>
      <c r="E10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4" t="str">
        <f>_xlfn.XLOOKUP(capturaFlota2019[[#This Row],[Puerto]],'DATOS TABLA FLOTA'!$H$1:$H$21,'DATOS TABLA FLOTA'!$I$1:$I$21)</f>
        <v>General Pueyrredon</v>
      </c>
      <c r="G1034" s="3">
        <f>_xlfn.XLOOKUP(capturaFlota2019[[#This Row],[Departamento]],'DATOS TABLA FLOTA'!$O$2:$O$21,'DATOS TABLA FLOTA'!$P$2:$P$21)</f>
        <v>6357</v>
      </c>
      <c r="H1034" s="1">
        <v>-3804915</v>
      </c>
      <c r="I1034" s="1">
        <f>_xlfn.XLOOKUP(capturaFlota2019[[#This Row],[Latitud]],'DATOS TABLA FLOTA'!$Q$2:$Q$21,'DATOS TABLA FLOTA'!$R$2:$R$21)</f>
        <v>-57536848</v>
      </c>
      <c r="J1034" s="2" t="s">
        <v>3071</v>
      </c>
      <c r="K1034" t="str">
        <f>VLOOKUP(capturaFlota2019[[#This Row],[Especie]],'DATOS TABLA FLOTA'!$K$1:$M$113,2,FALSE)</f>
        <v>Crustáceos</v>
      </c>
      <c r="L1034" t="str">
        <f>_xlfn.XLOOKUP(capturaFlota2019[[#This Row],[Especie]],'DATOS TABLA FLOTA'!$K$1:$K$113,'DATOS TABLA FLOTA'!$M$1:$M$113)</f>
        <v>otras especies</v>
      </c>
      <c r="M1034" s="3">
        <v>705</v>
      </c>
      <c r="N1034" s="4">
        <f>VLOOKUP(capturaFlota2019[[#This Row],[Especie]],'DATOS TABLA FLOTA'!$A$1:$B$80,2,FALSE)</f>
        <v>4300</v>
      </c>
      <c r="O1034" s="4">
        <f>VLOOKUP(capturaFlota2019[[#This Row],[Especie]],'DATOS TABLA FLOTA'!$A$1:$C$80,3,FALSE)</f>
        <v>68800</v>
      </c>
      <c r="Q1034"/>
    </row>
    <row r="1035" spans="1:17" x14ac:dyDescent="0.35">
      <c r="A1035" s="5">
        <v>43497</v>
      </c>
      <c r="B1035" s="2" t="s">
        <v>3059</v>
      </c>
      <c r="C1035" s="2" t="s">
        <v>3061</v>
      </c>
      <c r="D1035" s="2" t="s">
        <v>3062</v>
      </c>
      <c r="E10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35" t="str">
        <f>_xlfn.XLOOKUP(capturaFlota2019[[#This Row],[Puerto]],'DATOS TABLA FLOTA'!$H$1:$H$21,'DATOS TABLA FLOTA'!$I$1:$I$21)</f>
        <v>Escalante</v>
      </c>
      <c r="G1035" s="3">
        <f>_xlfn.XLOOKUP(capturaFlota2019[[#This Row],[Departamento]],'DATOS TABLA FLOTA'!$O$2:$O$21,'DATOS TABLA FLOTA'!$P$2:$P$21)</f>
        <v>26021</v>
      </c>
      <c r="H1035" s="1">
        <v>-45862528</v>
      </c>
      <c r="I1035" s="1">
        <f>_xlfn.XLOOKUP(capturaFlota2019[[#This Row],[Latitud]],'DATOS TABLA FLOTA'!$Q$2:$Q$21,'DATOS TABLA FLOTA'!$R$2:$R$21)</f>
        <v>-6746664</v>
      </c>
      <c r="J1035" s="2" t="s">
        <v>3055</v>
      </c>
      <c r="K1035" t="str">
        <f>VLOOKUP(capturaFlota2019[[#This Row],[Especie]],'DATOS TABLA FLOTA'!$K$1:$M$113,2,FALSE)</f>
        <v>Peces</v>
      </c>
      <c r="L1035" t="str">
        <f>_xlfn.XLOOKUP(capturaFlota2019[[#This Row],[Especie]],'DATOS TABLA FLOTA'!$K$1:$K$113,'DATOS TABLA FLOTA'!$M$1:$M$113)</f>
        <v>Merluza hubbsi S41</v>
      </c>
      <c r="M1035" s="3">
        <v>708</v>
      </c>
      <c r="N1035" s="4">
        <f>VLOOKUP(capturaFlota2019[[#This Row],[Especie]],'DATOS TABLA FLOTA'!$A$1:$B$80,2,FALSE)</f>
        <v>2300</v>
      </c>
      <c r="O1035" s="4">
        <f>VLOOKUP(capturaFlota2019[[#This Row],[Especie]],'DATOS TABLA FLOTA'!$A$1:$C$80,3,FALSE)</f>
        <v>36800</v>
      </c>
      <c r="Q1035"/>
    </row>
    <row r="1036" spans="1:17" x14ac:dyDescent="0.35">
      <c r="A1036" s="5">
        <v>43497</v>
      </c>
      <c r="B1036" s="2" t="s">
        <v>3053</v>
      </c>
      <c r="C1036" s="2" t="s">
        <v>3117</v>
      </c>
      <c r="D1036" s="2" t="s">
        <v>3062</v>
      </c>
      <c r="E10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36" t="str">
        <f>_xlfn.XLOOKUP(capturaFlota2019[[#This Row],[Puerto]],'DATOS TABLA FLOTA'!$H$1:$H$21,'DATOS TABLA FLOTA'!$I$1:$I$21)</f>
        <v>Biedma</v>
      </c>
      <c r="G1036" s="3">
        <f>_xlfn.XLOOKUP(capturaFlota2019[[#This Row],[Departamento]],'DATOS TABLA FLOTA'!$O$2:$O$21,'DATOS TABLA FLOTA'!$P$2:$P$21)</f>
        <v>26007</v>
      </c>
      <c r="H1036" s="1">
        <v>-42723398</v>
      </c>
      <c r="I1036" s="1">
        <f>_xlfn.XLOOKUP(capturaFlota2019[[#This Row],[Latitud]],'DATOS TABLA FLOTA'!$Q$2:$Q$21,'DATOS TABLA FLOTA'!$R$2:$R$21)</f>
        <v>-6503362</v>
      </c>
      <c r="J1036" s="2" t="s">
        <v>3101</v>
      </c>
      <c r="K1036" t="str">
        <f>VLOOKUP(capturaFlota2019[[#This Row],[Especie]],'DATOS TABLA FLOTA'!$K$1:$M$113,2,FALSE)</f>
        <v>Crustáceos</v>
      </c>
      <c r="L1036" t="str">
        <f>_xlfn.XLOOKUP(capturaFlota2019[[#This Row],[Especie]],'DATOS TABLA FLOTA'!$K$1:$K$113,'DATOS TABLA FLOTA'!$M$1:$M$113)</f>
        <v>Langostino</v>
      </c>
      <c r="M1036" s="3">
        <v>710</v>
      </c>
      <c r="N1036" s="4">
        <f>VLOOKUP(capturaFlota2019[[#This Row],[Especie]],'DATOS TABLA FLOTA'!$A$1:$B$80,2,FALSE)</f>
        <v>3000</v>
      </c>
      <c r="O1036" s="4">
        <f>VLOOKUP(capturaFlota2019[[#This Row],[Especie]],'DATOS TABLA FLOTA'!$A$1:$C$80,3,FALSE)</f>
        <v>48000</v>
      </c>
      <c r="Q1036"/>
    </row>
    <row r="1037" spans="1:17" x14ac:dyDescent="0.35">
      <c r="A1037" s="5">
        <v>43617</v>
      </c>
      <c r="B1037" s="2" t="s">
        <v>3041</v>
      </c>
      <c r="C1037" s="2" t="s">
        <v>3150</v>
      </c>
      <c r="D1037" s="2" t="s">
        <v>3043</v>
      </c>
      <c r="E10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7" t="str">
        <f>_xlfn.XLOOKUP(capturaFlota2019[[#This Row],[Puerto]],'DATOS TABLA FLOTA'!$H$1:$H$21,'DATOS TABLA FLOTA'!$I$1:$I$21)</f>
        <v>General Lavalle</v>
      </c>
      <c r="G1037" s="3">
        <f>_xlfn.XLOOKUP(capturaFlota2019[[#This Row],[Departamento]],'DATOS TABLA FLOTA'!$O$2:$O$21,'DATOS TABLA FLOTA'!$P$2:$P$21)</f>
        <v>6336</v>
      </c>
      <c r="H1037" s="1">
        <v>-36398453</v>
      </c>
      <c r="I1037" s="1">
        <f>_xlfn.XLOOKUP(capturaFlota2019[[#This Row],[Latitud]],'DATOS TABLA FLOTA'!$Q$2:$Q$21,'DATOS TABLA FLOTA'!$R$2:$R$21)</f>
        <v>-56946467</v>
      </c>
      <c r="J1037" s="2" t="s">
        <v>3114</v>
      </c>
      <c r="K1037" t="str">
        <f>VLOOKUP(capturaFlota2019[[#This Row],[Especie]],'DATOS TABLA FLOTA'!$K$1:$M$113,2,FALSE)</f>
        <v>Peces</v>
      </c>
      <c r="L1037" t="str">
        <f>_xlfn.XLOOKUP(capturaFlota2019[[#This Row],[Especie]],'DATOS TABLA FLOTA'!$K$1:$K$113,'DATOS TABLA FLOTA'!$M$1:$M$113)</f>
        <v>otras especies</v>
      </c>
      <c r="M1037" s="3">
        <v>712</v>
      </c>
      <c r="N1037" s="4">
        <f>VLOOKUP(capturaFlota2019[[#This Row],[Especie]],'DATOS TABLA FLOTA'!$A$1:$B$80,2,FALSE)</f>
        <v>1500</v>
      </c>
      <c r="O1037" s="4">
        <f>VLOOKUP(capturaFlota2019[[#This Row],[Especie]],'DATOS TABLA FLOTA'!$A$1:$C$80,3,FALSE)</f>
        <v>24000</v>
      </c>
      <c r="Q1037"/>
    </row>
    <row r="1038" spans="1:17" x14ac:dyDescent="0.35">
      <c r="A1038" s="5">
        <v>43586</v>
      </c>
      <c r="B1038" s="2" t="s">
        <v>3147</v>
      </c>
      <c r="C1038" s="2" t="s">
        <v>3048</v>
      </c>
      <c r="D1038" s="2" t="s">
        <v>3049</v>
      </c>
      <c r="E10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38" t="str">
        <f>_xlfn.XLOOKUP(capturaFlota2019[[#This Row],[Puerto]],'DATOS TABLA FLOTA'!$H$1:$H$21,'DATOS TABLA FLOTA'!$I$1:$I$21)</f>
        <v>Deseado</v>
      </c>
      <c r="G1038" s="3">
        <f>_xlfn.XLOOKUP(capturaFlota2019[[#This Row],[Departamento]],'DATOS TABLA FLOTA'!$O$2:$O$21,'DATOS TABLA FLOTA'!$P$2:$P$21)</f>
        <v>78014</v>
      </c>
      <c r="H1038" s="1">
        <v>-46436049</v>
      </c>
      <c r="I1038" s="1">
        <f>_xlfn.XLOOKUP(capturaFlota2019[[#This Row],[Latitud]],'DATOS TABLA FLOTA'!$Q$2:$Q$21,'DATOS TABLA FLOTA'!$R$2:$R$21)</f>
        <v>-67514904</v>
      </c>
      <c r="J1038" s="2" t="s">
        <v>3055</v>
      </c>
      <c r="K1038" t="str">
        <f>VLOOKUP(capturaFlota2019[[#This Row],[Especie]],'DATOS TABLA FLOTA'!$K$1:$M$113,2,FALSE)</f>
        <v>Peces</v>
      </c>
      <c r="L1038" t="str">
        <f>_xlfn.XLOOKUP(capturaFlota2019[[#This Row],[Especie]],'DATOS TABLA FLOTA'!$K$1:$K$113,'DATOS TABLA FLOTA'!$M$1:$M$113)</f>
        <v>Merluza hubbsi S41</v>
      </c>
      <c r="M1038" s="3">
        <v>715</v>
      </c>
      <c r="N1038" s="4">
        <f>VLOOKUP(capturaFlota2019[[#This Row],[Especie]],'DATOS TABLA FLOTA'!$A$1:$B$80,2,FALSE)</f>
        <v>2300</v>
      </c>
      <c r="O1038" s="4">
        <f>VLOOKUP(capturaFlota2019[[#This Row],[Especie]],'DATOS TABLA FLOTA'!$A$1:$C$80,3,FALSE)</f>
        <v>36800</v>
      </c>
      <c r="Q1038"/>
    </row>
    <row r="1039" spans="1:17" x14ac:dyDescent="0.35">
      <c r="A1039" s="5">
        <v>43617</v>
      </c>
      <c r="B1039" s="2" t="s">
        <v>3041</v>
      </c>
      <c r="C1039" s="2" t="s">
        <v>3111</v>
      </c>
      <c r="D1039" s="2" t="s">
        <v>3043</v>
      </c>
      <c r="E10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39" t="str">
        <f>_xlfn.XLOOKUP(capturaFlota2019[[#This Row],[Puerto]],'DATOS TABLA FLOTA'!$H$1:$H$21,'DATOS TABLA FLOTA'!$I$1:$I$21)</f>
        <v>sin especificar</v>
      </c>
      <c r="G1039" s="3">
        <f>_xlfn.XLOOKUP(capturaFlota2019[[#This Row],[Departamento]],'DATOS TABLA FLOTA'!$O$2:$O$21,'DATOS TABLA FLOTA'!$P$2:$P$21)</f>
        <v>6999</v>
      </c>
      <c r="I1039" s="1">
        <f>_xlfn.XLOOKUP(capturaFlota2019[[#This Row],[Latitud]],'DATOS TABLA FLOTA'!$Q$2:$Q$21,'DATOS TABLA FLOTA'!$R$2:$R$21)</f>
        <v>0</v>
      </c>
      <c r="J1039" s="2" t="s">
        <v>3145</v>
      </c>
      <c r="K1039" t="str">
        <f>VLOOKUP(capturaFlota2019[[#This Row],[Especie]],'DATOS TABLA FLOTA'!$K$1:$M$113,2,FALSE)</f>
        <v>Peces</v>
      </c>
      <c r="L1039" t="str">
        <f>_xlfn.XLOOKUP(capturaFlota2019[[#This Row],[Especie]],'DATOS TABLA FLOTA'!$K$1:$K$113,'DATOS TABLA FLOTA'!$M$1:$M$113)</f>
        <v>Variado costero</v>
      </c>
      <c r="M1039" s="3">
        <v>715</v>
      </c>
      <c r="N1039" s="4">
        <f>VLOOKUP(capturaFlota2019[[#This Row],[Especie]],'DATOS TABLA FLOTA'!$A$1:$B$80,2,FALSE)</f>
        <v>3190</v>
      </c>
      <c r="O1039" s="4">
        <f>VLOOKUP(capturaFlota2019[[#This Row],[Especie]],'DATOS TABLA FLOTA'!$A$1:$C$80,3,FALSE)</f>
        <v>51040</v>
      </c>
      <c r="Q1039"/>
    </row>
    <row r="1040" spans="1:17" x14ac:dyDescent="0.35">
      <c r="A1040" s="5">
        <v>43586</v>
      </c>
      <c r="B1040" s="2" t="s">
        <v>3053</v>
      </c>
      <c r="C1040" s="2" t="s">
        <v>3061</v>
      </c>
      <c r="D1040" s="2" t="s">
        <v>3062</v>
      </c>
      <c r="E10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40" t="str">
        <f>_xlfn.XLOOKUP(capturaFlota2019[[#This Row],[Puerto]],'DATOS TABLA FLOTA'!$H$1:$H$21,'DATOS TABLA FLOTA'!$I$1:$I$21)</f>
        <v>Escalante</v>
      </c>
      <c r="G1040" s="3">
        <f>_xlfn.XLOOKUP(capturaFlota2019[[#This Row],[Departamento]],'DATOS TABLA FLOTA'!$O$2:$O$21,'DATOS TABLA FLOTA'!$P$2:$P$21)</f>
        <v>26021</v>
      </c>
      <c r="H1040" s="1">
        <v>-45862528</v>
      </c>
      <c r="I1040" s="1">
        <f>_xlfn.XLOOKUP(capturaFlota2019[[#This Row],[Latitud]],'DATOS TABLA FLOTA'!$Q$2:$Q$21,'DATOS TABLA FLOTA'!$R$2:$R$21)</f>
        <v>-6746664</v>
      </c>
      <c r="J1040" s="2" t="s">
        <v>3057</v>
      </c>
      <c r="K1040" t="str">
        <f>VLOOKUP(capturaFlota2019[[#This Row],[Especie]],'DATOS TABLA FLOTA'!$K$1:$M$113,2,FALSE)</f>
        <v>Peces</v>
      </c>
      <c r="L1040" t="str">
        <f>_xlfn.XLOOKUP(capturaFlota2019[[#This Row],[Especie]],'DATOS TABLA FLOTA'!$K$1:$K$113,'DATOS TABLA FLOTA'!$M$1:$M$113)</f>
        <v>Rayas (sin V. Cost)</v>
      </c>
      <c r="M1040" s="3">
        <v>716</v>
      </c>
      <c r="N1040" s="4">
        <f>VLOOKUP(capturaFlota2019[[#This Row],[Especie]],'DATOS TABLA FLOTA'!$A$1:$B$80,2,FALSE)</f>
        <v>3900</v>
      </c>
      <c r="O1040" s="4">
        <f>VLOOKUP(capturaFlota2019[[#This Row],[Especie]],'DATOS TABLA FLOTA'!$A$1:$C$80,3,FALSE)</f>
        <v>62400</v>
      </c>
      <c r="Q1040"/>
    </row>
    <row r="1041" spans="1:17" x14ac:dyDescent="0.35">
      <c r="A1041" s="5">
        <v>43586</v>
      </c>
      <c r="B1041" s="2" t="s">
        <v>3041</v>
      </c>
      <c r="C1041" s="2" t="s">
        <v>3068</v>
      </c>
      <c r="D1041" s="2" t="s">
        <v>3043</v>
      </c>
      <c r="E10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41" t="str">
        <f>_xlfn.XLOOKUP(capturaFlota2019[[#This Row],[Puerto]],'DATOS TABLA FLOTA'!$H$1:$H$21,'DATOS TABLA FLOTA'!$I$1:$I$21)</f>
        <v>General Pueyrredon</v>
      </c>
      <c r="G1041" s="3">
        <f>_xlfn.XLOOKUP(capturaFlota2019[[#This Row],[Departamento]],'DATOS TABLA FLOTA'!$O$2:$O$21,'DATOS TABLA FLOTA'!$P$2:$P$21)</f>
        <v>6357</v>
      </c>
      <c r="H1041" s="1">
        <v>-3804915</v>
      </c>
      <c r="I1041" s="1">
        <f>_xlfn.XLOOKUP(capturaFlota2019[[#This Row],[Latitud]],'DATOS TABLA FLOTA'!$Q$2:$Q$21,'DATOS TABLA FLOTA'!$R$2:$R$21)</f>
        <v>-57536848</v>
      </c>
      <c r="J1041" s="2" t="s">
        <v>3085</v>
      </c>
      <c r="K1041" t="str">
        <f>VLOOKUP(capturaFlota2019[[#This Row],[Especie]],'DATOS TABLA FLOTA'!$K$1:$M$113,2,FALSE)</f>
        <v>Peces</v>
      </c>
      <c r="L1041" t="str">
        <f>_xlfn.XLOOKUP(capturaFlota2019[[#This Row],[Especie]],'DATOS TABLA FLOTA'!$K$1:$K$113,'DATOS TABLA FLOTA'!$M$1:$M$113)</f>
        <v>otras especies</v>
      </c>
      <c r="M1041" s="3">
        <v>718</v>
      </c>
      <c r="N1041" s="4">
        <f>VLOOKUP(capturaFlota2019[[#This Row],[Especie]],'DATOS TABLA FLOTA'!$A$1:$B$80,2,FALSE)</f>
        <v>1900</v>
      </c>
      <c r="O1041" s="4">
        <f>VLOOKUP(capturaFlota2019[[#This Row],[Especie]],'DATOS TABLA FLOTA'!$A$1:$C$80,3,FALSE)</f>
        <v>30400</v>
      </c>
      <c r="Q1041"/>
    </row>
    <row r="1042" spans="1:17" x14ac:dyDescent="0.35">
      <c r="A1042" s="5">
        <v>43525</v>
      </c>
      <c r="B1042" s="2" t="s">
        <v>3059</v>
      </c>
      <c r="C1042" s="2" t="s">
        <v>3115</v>
      </c>
      <c r="D1042" s="2" t="s">
        <v>3049</v>
      </c>
      <c r="E10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42" t="str">
        <f>_xlfn.XLOOKUP(capturaFlota2019[[#This Row],[Puerto]],'DATOS TABLA FLOTA'!$H$1:$H$21,'DATOS TABLA FLOTA'!$I$1:$I$21)</f>
        <v>Deseado</v>
      </c>
      <c r="G1042" s="3">
        <f>_xlfn.XLOOKUP(capturaFlota2019[[#This Row],[Departamento]],'DATOS TABLA FLOTA'!$O$2:$O$21,'DATOS TABLA FLOTA'!$P$2:$P$21)</f>
        <v>78014</v>
      </c>
      <c r="H1042" s="1">
        <v>-47753106</v>
      </c>
      <c r="I1042" s="1">
        <f>_xlfn.XLOOKUP(capturaFlota2019[[#This Row],[Latitud]],'DATOS TABLA FLOTA'!$Q$2:$Q$21,'DATOS TABLA FLOTA'!$R$2:$R$21)</f>
        <v>-65911745</v>
      </c>
      <c r="J1042" s="2" t="s">
        <v>3109</v>
      </c>
      <c r="K1042" t="str">
        <f>VLOOKUP(capturaFlota2019[[#This Row],[Especie]],'DATOS TABLA FLOTA'!$K$1:$M$113,2,FALSE)</f>
        <v>Peces</v>
      </c>
      <c r="L1042" t="str">
        <f>_xlfn.XLOOKUP(capturaFlota2019[[#This Row],[Especie]],'DATOS TABLA FLOTA'!$K$1:$K$113,'DATOS TABLA FLOTA'!$M$1:$M$113)</f>
        <v>Rayas (sin V. Cost)</v>
      </c>
      <c r="M1042" s="3">
        <v>720</v>
      </c>
      <c r="N1042" s="4">
        <f>VLOOKUP(capturaFlota2019[[#This Row],[Especie]],'DATOS TABLA FLOTA'!$A$1:$B$80,2,FALSE)</f>
        <v>3000</v>
      </c>
      <c r="O1042" s="4">
        <f>VLOOKUP(capturaFlota2019[[#This Row],[Especie]],'DATOS TABLA FLOTA'!$A$1:$C$80,3,FALSE)</f>
        <v>48000</v>
      </c>
      <c r="Q1042"/>
    </row>
    <row r="1043" spans="1:17" x14ac:dyDescent="0.35">
      <c r="A1043" s="5">
        <v>43647</v>
      </c>
      <c r="B1043" s="2" t="s">
        <v>3041</v>
      </c>
      <c r="C1043" s="2" t="s">
        <v>3068</v>
      </c>
      <c r="D1043" s="2" t="s">
        <v>3043</v>
      </c>
      <c r="E10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43" t="str">
        <f>_xlfn.XLOOKUP(capturaFlota2019[[#This Row],[Puerto]],'DATOS TABLA FLOTA'!$H$1:$H$21,'DATOS TABLA FLOTA'!$I$1:$I$21)</f>
        <v>General Pueyrredon</v>
      </c>
      <c r="G1043" s="3">
        <f>_xlfn.XLOOKUP(capturaFlota2019[[#This Row],[Departamento]],'DATOS TABLA FLOTA'!$O$2:$O$21,'DATOS TABLA FLOTA'!$P$2:$P$21)</f>
        <v>6357</v>
      </c>
      <c r="H1043" s="1">
        <v>-3804915</v>
      </c>
      <c r="I1043" s="1">
        <f>_xlfn.XLOOKUP(capturaFlota2019[[#This Row],[Latitud]],'DATOS TABLA FLOTA'!$Q$2:$Q$21,'DATOS TABLA FLOTA'!$R$2:$R$21)</f>
        <v>-57536848</v>
      </c>
      <c r="J1043" s="2" t="s">
        <v>3090</v>
      </c>
      <c r="K1043" t="str">
        <f>VLOOKUP(capturaFlota2019[[#This Row],[Especie]],'DATOS TABLA FLOTA'!$K$1:$M$113,2,FALSE)</f>
        <v>Peces</v>
      </c>
      <c r="L1043" t="str">
        <f>_xlfn.XLOOKUP(capturaFlota2019[[#This Row],[Especie]],'DATOS TABLA FLOTA'!$K$1:$K$113,'DATOS TABLA FLOTA'!$M$1:$M$113)</f>
        <v>otras especies</v>
      </c>
      <c r="M1043" s="3">
        <v>720</v>
      </c>
      <c r="N1043" s="4">
        <f>VLOOKUP(capturaFlota2019[[#This Row],[Especie]],'DATOS TABLA FLOTA'!$A$1:$B$80,2,FALSE)</f>
        <v>2200</v>
      </c>
      <c r="O1043" s="4">
        <f>VLOOKUP(capturaFlota2019[[#This Row],[Especie]],'DATOS TABLA FLOTA'!$A$1:$C$80,3,FALSE)</f>
        <v>35200</v>
      </c>
      <c r="Q1043"/>
    </row>
    <row r="1044" spans="1:17" x14ac:dyDescent="0.35">
      <c r="A1044" s="5">
        <v>43647</v>
      </c>
      <c r="B1044" s="2" t="s">
        <v>3067</v>
      </c>
      <c r="C1044" s="2" t="s">
        <v>3132</v>
      </c>
      <c r="D1044" s="2" t="s">
        <v>3133</v>
      </c>
      <c r="E10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44" t="str">
        <f>_xlfn.XLOOKUP(capturaFlota2019[[#This Row],[Puerto]],'DATOS TABLA FLOTA'!$H$1:$H$21,'DATOS TABLA FLOTA'!$I$1:$I$21)</f>
        <v>Ushuaia</v>
      </c>
      <c r="G1044" s="3">
        <f>_xlfn.XLOOKUP(capturaFlota2019[[#This Row],[Departamento]],'DATOS TABLA FLOTA'!$O$2:$O$21,'DATOS TABLA FLOTA'!$P$2:$P$21)</f>
        <v>94015</v>
      </c>
      <c r="H1044" s="1">
        <v>-54808106</v>
      </c>
      <c r="I1044" s="1">
        <f>_xlfn.XLOOKUP(capturaFlota2019[[#This Row],[Latitud]],'DATOS TABLA FLOTA'!$Q$2:$Q$21,'DATOS TABLA FLOTA'!$R$2:$R$21)</f>
        <v>-68304301</v>
      </c>
      <c r="J1044" s="2" t="s">
        <v>3138</v>
      </c>
      <c r="K1044" t="str">
        <f>VLOOKUP(capturaFlota2019[[#This Row],[Especie]],'DATOS TABLA FLOTA'!$K$1:$M$113,2,FALSE)</f>
        <v>Peces</v>
      </c>
      <c r="L1044" t="str">
        <f>_xlfn.XLOOKUP(capturaFlota2019[[#This Row],[Especie]],'DATOS TABLA FLOTA'!$K$1:$K$113,'DATOS TABLA FLOTA'!$M$1:$M$113)</f>
        <v>Polaca</v>
      </c>
      <c r="M1044" s="3">
        <v>720</v>
      </c>
      <c r="N1044" s="4">
        <f>VLOOKUP(capturaFlota2019[[#This Row],[Especie]],'DATOS TABLA FLOTA'!$A$1:$B$80,2,FALSE)</f>
        <v>2300</v>
      </c>
      <c r="O1044" s="4">
        <f>VLOOKUP(capturaFlota2019[[#This Row],[Especie]],'DATOS TABLA FLOTA'!$A$1:$C$80,3,FALSE)</f>
        <v>36800</v>
      </c>
      <c r="Q1044"/>
    </row>
    <row r="1045" spans="1:17" x14ac:dyDescent="0.35">
      <c r="A1045" s="5">
        <v>43709</v>
      </c>
      <c r="B1045" s="2" t="s">
        <v>3041</v>
      </c>
      <c r="C1045" s="2" t="s">
        <v>3123</v>
      </c>
      <c r="D1045" s="2" t="s">
        <v>3124</v>
      </c>
      <c r="E10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45" t="str">
        <f>_xlfn.XLOOKUP(capturaFlota2019[[#This Row],[Puerto]],'DATOS TABLA FLOTA'!$H$1:$H$21,'DATOS TABLA FLOTA'!$I$1:$I$21)</f>
        <v>San Antonio</v>
      </c>
      <c r="G1045" s="3">
        <f>_xlfn.XLOOKUP(capturaFlota2019[[#This Row],[Departamento]],'DATOS TABLA FLOTA'!$O$2:$O$21,'DATOS TABLA FLOTA'!$P$2:$P$21)</f>
        <v>62077</v>
      </c>
      <c r="H1045" s="1">
        <v>-4079875</v>
      </c>
      <c r="I1045" s="1">
        <f>_xlfn.XLOOKUP(capturaFlota2019[[#This Row],[Latitud]],'DATOS TABLA FLOTA'!$Q$2:$Q$21,'DATOS TABLA FLOTA'!$R$2:$R$21)</f>
        <v>-64883536</v>
      </c>
      <c r="J1045" s="2" t="s">
        <v>3055</v>
      </c>
      <c r="K1045" t="str">
        <f>VLOOKUP(capturaFlota2019[[#This Row],[Especie]],'DATOS TABLA FLOTA'!$K$1:$M$113,2,FALSE)</f>
        <v>Peces</v>
      </c>
      <c r="L1045" t="str">
        <f>_xlfn.XLOOKUP(capturaFlota2019[[#This Row],[Especie]],'DATOS TABLA FLOTA'!$K$1:$K$113,'DATOS TABLA FLOTA'!$M$1:$M$113)</f>
        <v>Merluza hubbsi S41</v>
      </c>
      <c r="M1045" s="3">
        <v>720</v>
      </c>
      <c r="N1045" s="4">
        <f>VLOOKUP(capturaFlota2019[[#This Row],[Especie]],'DATOS TABLA FLOTA'!$A$1:$B$80,2,FALSE)</f>
        <v>2300</v>
      </c>
      <c r="O1045" s="4">
        <f>VLOOKUP(capturaFlota2019[[#This Row],[Especie]],'DATOS TABLA FLOTA'!$A$1:$C$80,3,FALSE)</f>
        <v>36800</v>
      </c>
      <c r="Q1045"/>
    </row>
    <row r="1046" spans="1:17" x14ac:dyDescent="0.35">
      <c r="A1046" s="5">
        <v>43709</v>
      </c>
      <c r="B1046" s="2" t="s">
        <v>3041</v>
      </c>
      <c r="C1046" s="2" t="s">
        <v>3127</v>
      </c>
      <c r="D1046" s="2" t="s">
        <v>3124</v>
      </c>
      <c r="E10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46" t="str">
        <f>_xlfn.XLOOKUP(capturaFlota2019[[#This Row],[Puerto]],'DATOS TABLA FLOTA'!$H$1:$H$21,'DATOS TABLA FLOTA'!$I$1:$I$21)</f>
        <v>San Antonio</v>
      </c>
      <c r="G1046" s="3">
        <f>_xlfn.XLOOKUP(capturaFlota2019[[#This Row],[Departamento]],'DATOS TABLA FLOTA'!$O$2:$O$21,'DATOS TABLA FLOTA'!$P$2:$P$21)</f>
        <v>62077</v>
      </c>
      <c r="H1046" s="1">
        <v>-40725698</v>
      </c>
      <c r="I1046" s="1">
        <f>_xlfn.XLOOKUP(capturaFlota2019[[#This Row],[Latitud]],'DATOS TABLA FLOTA'!$Q$2:$Q$21,'DATOS TABLA FLOTA'!$R$2:$R$21)</f>
        <v>-64934194</v>
      </c>
      <c r="J1046" s="2" t="s">
        <v>3085</v>
      </c>
      <c r="K1046" t="str">
        <f>VLOOKUP(capturaFlota2019[[#This Row],[Especie]],'DATOS TABLA FLOTA'!$K$1:$M$113,2,FALSE)</f>
        <v>Peces</v>
      </c>
      <c r="L1046" t="str">
        <f>_xlfn.XLOOKUP(capturaFlota2019[[#This Row],[Especie]],'DATOS TABLA FLOTA'!$K$1:$K$113,'DATOS TABLA FLOTA'!$M$1:$M$113)</f>
        <v>otras especies</v>
      </c>
      <c r="M1046" s="3">
        <v>720</v>
      </c>
      <c r="N1046" s="4">
        <f>VLOOKUP(capturaFlota2019[[#This Row],[Especie]],'DATOS TABLA FLOTA'!$A$1:$B$80,2,FALSE)</f>
        <v>1900</v>
      </c>
      <c r="O1046" s="4">
        <f>VLOOKUP(capturaFlota2019[[#This Row],[Especie]],'DATOS TABLA FLOTA'!$A$1:$C$80,3,FALSE)</f>
        <v>30400</v>
      </c>
      <c r="Q1046"/>
    </row>
    <row r="1047" spans="1:17" x14ac:dyDescent="0.35">
      <c r="A1047" s="5">
        <v>43556</v>
      </c>
      <c r="B1047" s="2" t="s">
        <v>3041</v>
      </c>
      <c r="C1047" s="2" t="s">
        <v>3107</v>
      </c>
      <c r="D1047" s="2" t="s">
        <v>3043</v>
      </c>
      <c r="E10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47" t="str">
        <f>_xlfn.XLOOKUP(capturaFlota2019[[#This Row],[Puerto]],'DATOS TABLA FLOTA'!$H$1:$H$21,'DATOS TABLA FLOTA'!$I$1:$I$21)</f>
        <v>Necochea</v>
      </c>
      <c r="G1047" s="3">
        <f>_xlfn.XLOOKUP(capturaFlota2019[[#This Row],[Departamento]],'DATOS TABLA FLOTA'!$O$2:$O$21,'DATOS TABLA FLOTA'!$P$2:$P$21)</f>
        <v>6581</v>
      </c>
      <c r="H1047" s="1">
        <v>-38576184</v>
      </c>
      <c r="I1047" s="1">
        <f>_xlfn.XLOOKUP(capturaFlota2019[[#This Row],[Latitud]],'DATOS TABLA FLOTA'!$Q$2:$Q$21,'DATOS TABLA FLOTA'!$R$2:$R$21)</f>
        <v>-58701949</v>
      </c>
      <c r="J1047" s="2" t="s">
        <v>3099</v>
      </c>
      <c r="K1047" t="str">
        <f>VLOOKUP(capturaFlota2019[[#This Row],[Especie]],'DATOS TABLA FLOTA'!$K$1:$M$113,2,FALSE)</f>
        <v>Peces</v>
      </c>
      <c r="L1047" t="str">
        <f>_xlfn.XLOOKUP(capturaFlota2019[[#This Row],[Especie]],'DATOS TABLA FLOTA'!$K$1:$K$113,'DATOS TABLA FLOTA'!$M$1:$M$113)</f>
        <v>otras especies</v>
      </c>
      <c r="M1047" s="3">
        <v>723</v>
      </c>
      <c r="N1047" s="4">
        <f>VLOOKUP(capturaFlota2019[[#This Row],[Especie]],'DATOS TABLA FLOTA'!$A$1:$B$80,2,FALSE)</f>
        <v>2100</v>
      </c>
      <c r="O1047" s="4">
        <f>VLOOKUP(capturaFlota2019[[#This Row],[Especie]],'DATOS TABLA FLOTA'!$A$1:$C$80,3,FALSE)</f>
        <v>33600</v>
      </c>
      <c r="Q1047"/>
    </row>
    <row r="1048" spans="1:17" x14ac:dyDescent="0.35">
      <c r="A1048" s="5">
        <v>43466</v>
      </c>
      <c r="B1048" s="2" t="s">
        <v>3047</v>
      </c>
      <c r="C1048" s="2" t="s">
        <v>3061</v>
      </c>
      <c r="D1048" s="2" t="s">
        <v>3062</v>
      </c>
      <c r="E10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48" t="str">
        <f>_xlfn.XLOOKUP(capturaFlota2019[[#This Row],[Puerto]],'DATOS TABLA FLOTA'!$H$1:$H$21,'DATOS TABLA FLOTA'!$I$1:$I$21)</f>
        <v>Escalante</v>
      </c>
      <c r="G1048" s="3">
        <f>_xlfn.XLOOKUP(capturaFlota2019[[#This Row],[Departamento]],'DATOS TABLA FLOTA'!$O$2:$O$21,'DATOS TABLA FLOTA'!$P$2:$P$21)</f>
        <v>26021</v>
      </c>
      <c r="H1048" s="1">
        <v>-45862528</v>
      </c>
      <c r="I1048" s="1">
        <f>_xlfn.XLOOKUP(capturaFlota2019[[#This Row],[Latitud]],'DATOS TABLA FLOTA'!$Q$2:$Q$21,'DATOS TABLA FLOTA'!$R$2:$R$21)</f>
        <v>-6746664</v>
      </c>
      <c r="J1048" s="2" t="s">
        <v>3052</v>
      </c>
      <c r="K1048" t="str">
        <f>VLOOKUP(capturaFlota2019[[#This Row],[Especie]],'DATOS TABLA FLOTA'!$K$1:$M$113,2,FALSE)</f>
        <v>Moluscos</v>
      </c>
      <c r="L1048" t="str">
        <f>_xlfn.XLOOKUP(capturaFlota2019[[#This Row],[Especie]],'DATOS TABLA FLOTA'!$K$1:$K$113,'DATOS TABLA FLOTA'!$M$1:$M$113)</f>
        <v>Calamar Illex</v>
      </c>
      <c r="M1048" s="3">
        <v>726</v>
      </c>
      <c r="N1048" s="4">
        <f>VLOOKUP(capturaFlota2019[[#This Row],[Especie]],'DATOS TABLA FLOTA'!$A$1:$B$80,2,FALSE)</f>
        <v>3299</v>
      </c>
      <c r="O1048" s="4">
        <f>VLOOKUP(capturaFlota2019[[#This Row],[Especie]],'DATOS TABLA FLOTA'!$A$1:$C$80,3,FALSE)</f>
        <v>52784</v>
      </c>
      <c r="Q1048"/>
    </row>
    <row r="1049" spans="1:17" x14ac:dyDescent="0.35">
      <c r="A1049" s="5">
        <v>43586</v>
      </c>
      <c r="B1049" s="2" t="s">
        <v>3147</v>
      </c>
      <c r="C1049" s="2" t="s">
        <v>3115</v>
      </c>
      <c r="D1049" s="2" t="s">
        <v>3049</v>
      </c>
      <c r="E10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49" t="str">
        <f>_xlfn.XLOOKUP(capturaFlota2019[[#This Row],[Puerto]],'DATOS TABLA FLOTA'!$H$1:$H$21,'DATOS TABLA FLOTA'!$I$1:$I$21)</f>
        <v>Deseado</v>
      </c>
      <c r="G1049" s="3">
        <f>_xlfn.XLOOKUP(capturaFlota2019[[#This Row],[Departamento]],'DATOS TABLA FLOTA'!$O$2:$O$21,'DATOS TABLA FLOTA'!$P$2:$P$21)</f>
        <v>78014</v>
      </c>
      <c r="H1049" s="1">
        <v>-47753106</v>
      </c>
      <c r="I1049" s="1">
        <f>_xlfn.XLOOKUP(capturaFlota2019[[#This Row],[Latitud]],'DATOS TABLA FLOTA'!$Q$2:$Q$21,'DATOS TABLA FLOTA'!$R$2:$R$21)</f>
        <v>-65911745</v>
      </c>
      <c r="J1049" s="2" t="s">
        <v>3055</v>
      </c>
      <c r="K1049" t="str">
        <f>VLOOKUP(capturaFlota2019[[#This Row],[Especie]],'DATOS TABLA FLOTA'!$K$1:$M$113,2,FALSE)</f>
        <v>Peces</v>
      </c>
      <c r="L1049" t="str">
        <f>_xlfn.XLOOKUP(capturaFlota2019[[#This Row],[Especie]],'DATOS TABLA FLOTA'!$K$1:$K$113,'DATOS TABLA FLOTA'!$M$1:$M$113)</f>
        <v>Merluza hubbsi S41</v>
      </c>
      <c r="M1049" s="3">
        <v>726</v>
      </c>
      <c r="N1049" s="4">
        <f>VLOOKUP(capturaFlota2019[[#This Row],[Especie]],'DATOS TABLA FLOTA'!$A$1:$B$80,2,FALSE)</f>
        <v>2300</v>
      </c>
      <c r="O1049" s="4">
        <f>VLOOKUP(capturaFlota2019[[#This Row],[Especie]],'DATOS TABLA FLOTA'!$A$1:$C$80,3,FALSE)</f>
        <v>36800</v>
      </c>
      <c r="Q1049"/>
    </row>
    <row r="1050" spans="1:17" x14ac:dyDescent="0.35">
      <c r="A1050" s="5">
        <v>43556</v>
      </c>
      <c r="B1050" s="2" t="s">
        <v>3041</v>
      </c>
      <c r="C1050" s="2" t="s">
        <v>3150</v>
      </c>
      <c r="D1050" s="2" t="s">
        <v>3043</v>
      </c>
      <c r="E10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0" t="str">
        <f>_xlfn.XLOOKUP(capturaFlota2019[[#This Row],[Puerto]],'DATOS TABLA FLOTA'!$H$1:$H$21,'DATOS TABLA FLOTA'!$I$1:$I$21)</f>
        <v>General Lavalle</v>
      </c>
      <c r="G1050" s="3">
        <f>_xlfn.XLOOKUP(capturaFlota2019[[#This Row],[Departamento]],'DATOS TABLA FLOTA'!$O$2:$O$21,'DATOS TABLA FLOTA'!$P$2:$P$21)</f>
        <v>6336</v>
      </c>
      <c r="H1050" s="1">
        <v>-36398453</v>
      </c>
      <c r="I1050" s="1">
        <f>_xlfn.XLOOKUP(capturaFlota2019[[#This Row],[Latitud]],'DATOS TABLA FLOTA'!$Q$2:$Q$21,'DATOS TABLA FLOTA'!$R$2:$R$21)</f>
        <v>-56946467</v>
      </c>
      <c r="J1050" s="2" t="s">
        <v>3114</v>
      </c>
      <c r="K1050" t="str">
        <f>VLOOKUP(capturaFlota2019[[#This Row],[Especie]],'DATOS TABLA FLOTA'!$K$1:$M$113,2,FALSE)</f>
        <v>Peces</v>
      </c>
      <c r="L1050" t="str">
        <f>_xlfn.XLOOKUP(capturaFlota2019[[#This Row],[Especie]],'DATOS TABLA FLOTA'!$K$1:$K$113,'DATOS TABLA FLOTA'!$M$1:$M$113)</f>
        <v>otras especies</v>
      </c>
      <c r="M1050" s="3">
        <v>728</v>
      </c>
      <c r="N1050" s="4">
        <f>VLOOKUP(capturaFlota2019[[#This Row],[Especie]],'DATOS TABLA FLOTA'!$A$1:$B$80,2,FALSE)</f>
        <v>1500</v>
      </c>
      <c r="O1050" s="4">
        <f>VLOOKUP(capturaFlota2019[[#This Row],[Especie]],'DATOS TABLA FLOTA'!$A$1:$C$80,3,FALSE)</f>
        <v>24000</v>
      </c>
      <c r="Q1050"/>
    </row>
    <row r="1051" spans="1:17" x14ac:dyDescent="0.35">
      <c r="A1051" s="5">
        <v>43586</v>
      </c>
      <c r="B1051" s="2" t="s">
        <v>3041</v>
      </c>
      <c r="C1051" s="2" t="s">
        <v>3150</v>
      </c>
      <c r="D1051" s="2" t="s">
        <v>3043</v>
      </c>
      <c r="E10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1" t="str">
        <f>_xlfn.XLOOKUP(capturaFlota2019[[#This Row],[Puerto]],'DATOS TABLA FLOTA'!$H$1:$H$21,'DATOS TABLA FLOTA'!$I$1:$I$21)</f>
        <v>General Lavalle</v>
      </c>
      <c r="G1051" s="3">
        <f>_xlfn.XLOOKUP(capturaFlota2019[[#This Row],[Departamento]],'DATOS TABLA FLOTA'!$O$2:$O$21,'DATOS TABLA FLOTA'!$P$2:$P$21)</f>
        <v>6336</v>
      </c>
      <c r="H1051" s="1">
        <v>-36398453</v>
      </c>
      <c r="I1051" s="1">
        <f>_xlfn.XLOOKUP(capturaFlota2019[[#This Row],[Latitud]],'DATOS TABLA FLOTA'!$Q$2:$Q$21,'DATOS TABLA FLOTA'!$R$2:$R$21)</f>
        <v>-56946467</v>
      </c>
      <c r="J1051" s="2" t="s">
        <v>3090</v>
      </c>
      <c r="K1051" t="str">
        <f>VLOOKUP(capturaFlota2019[[#This Row],[Especie]],'DATOS TABLA FLOTA'!$K$1:$M$113,2,FALSE)</f>
        <v>Peces</v>
      </c>
      <c r="L1051" t="str">
        <f>_xlfn.XLOOKUP(capturaFlota2019[[#This Row],[Especie]],'DATOS TABLA FLOTA'!$K$1:$K$113,'DATOS TABLA FLOTA'!$M$1:$M$113)</f>
        <v>otras especies</v>
      </c>
      <c r="M1051" s="3">
        <v>730</v>
      </c>
      <c r="N1051" s="4">
        <f>VLOOKUP(capturaFlota2019[[#This Row],[Especie]],'DATOS TABLA FLOTA'!$A$1:$B$80,2,FALSE)</f>
        <v>2200</v>
      </c>
      <c r="O1051" s="4">
        <f>VLOOKUP(capturaFlota2019[[#This Row],[Especie]],'DATOS TABLA FLOTA'!$A$1:$C$80,3,FALSE)</f>
        <v>35200</v>
      </c>
      <c r="Q1051"/>
    </row>
    <row r="1052" spans="1:17" x14ac:dyDescent="0.35">
      <c r="A1052" s="5">
        <v>43678</v>
      </c>
      <c r="B1052" s="2" t="s">
        <v>3053</v>
      </c>
      <c r="C1052" s="2" t="s">
        <v>3150</v>
      </c>
      <c r="D1052" s="2" t="s">
        <v>3043</v>
      </c>
      <c r="E10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2" t="str">
        <f>_xlfn.XLOOKUP(capturaFlota2019[[#This Row],[Puerto]],'DATOS TABLA FLOTA'!$H$1:$H$21,'DATOS TABLA FLOTA'!$I$1:$I$21)</f>
        <v>General Lavalle</v>
      </c>
      <c r="G1052" s="3">
        <f>_xlfn.XLOOKUP(capturaFlota2019[[#This Row],[Departamento]],'DATOS TABLA FLOTA'!$O$2:$O$21,'DATOS TABLA FLOTA'!$P$2:$P$21)</f>
        <v>6336</v>
      </c>
      <c r="H1052" s="1">
        <v>-36398453</v>
      </c>
      <c r="I1052" s="1">
        <f>_xlfn.XLOOKUP(capturaFlota2019[[#This Row],[Latitud]],'DATOS TABLA FLOTA'!$Q$2:$Q$21,'DATOS TABLA FLOTA'!$R$2:$R$21)</f>
        <v>-56946467</v>
      </c>
      <c r="J1052" s="2" t="s">
        <v>3094</v>
      </c>
      <c r="K1052" t="str">
        <f>VLOOKUP(capturaFlota2019[[#This Row],[Especie]],'DATOS TABLA FLOTA'!$K$1:$M$113,2,FALSE)</f>
        <v>Peces</v>
      </c>
      <c r="L1052" t="str">
        <f>_xlfn.XLOOKUP(capturaFlota2019[[#This Row],[Especie]],'DATOS TABLA FLOTA'!$K$1:$K$113,'DATOS TABLA FLOTA'!$M$1:$M$113)</f>
        <v>otras especies</v>
      </c>
      <c r="M1052" s="3">
        <v>735</v>
      </c>
      <c r="N1052" s="4">
        <f>VLOOKUP(capturaFlota2019[[#This Row],[Especie]],'DATOS TABLA FLOTA'!$A$1:$B$80,2,FALSE)</f>
        <v>2180</v>
      </c>
      <c r="O1052" s="4">
        <f>VLOOKUP(capturaFlota2019[[#This Row],[Especie]],'DATOS TABLA FLOTA'!$A$1:$C$80,3,FALSE)</f>
        <v>34880</v>
      </c>
      <c r="Q1052"/>
    </row>
    <row r="1053" spans="1:17" x14ac:dyDescent="0.35">
      <c r="A1053" s="5">
        <v>43525</v>
      </c>
      <c r="B1053" s="2" t="s">
        <v>3041</v>
      </c>
      <c r="C1053" s="2" t="s">
        <v>3127</v>
      </c>
      <c r="D1053" s="2" t="s">
        <v>3124</v>
      </c>
      <c r="E10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53" t="str">
        <f>_xlfn.XLOOKUP(capturaFlota2019[[#This Row],[Puerto]],'DATOS TABLA FLOTA'!$H$1:$H$21,'DATOS TABLA FLOTA'!$I$1:$I$21)</f>
        <v>San Antonio</v>
      </c>
      <c r="G1053" s="3">
        <f>_xlfn.XLOOKUP(capturaFlota2019[[#This Row],[Departamento]],'DATOS TABLA FLOTA'!$O$2:$O$21,'DATOS TABLA FLOTA'!$P$2:$P$21)</f>
        <v>62077</v>
      </c>
      <c r="H1053" s="1">
        <v>-40725698</v>
      </c>
      <c r="I1053" s="1">
        <f>_xlfn.XLOOKUP(capturaFlota2019[[#This Row],[Latitud]],'DATOS TABLA FLOTA'!$Q$2:$Q$21,'DATOS TABLA FLOTA'!$R$2:$R$21)</f>
        <v>-64934194</v>
      </c>
      <c r="J1053" s="2" t="s">
        <v>3114</v>
      </c>
      <c r="K1053" t="str">
        <f>VLOOKUP(capturaFlota2019[[#This Row],[Especie]],'DATOS TABLA FLOTA'!$K$1:$M$113,2,FALSE)</f>
        <v>Peces</v>
      </c>
      <c r="L1053" t="str">
        <f>_xlfn.XLOOKUP(capturaFlota2019[[#This Row],[Especie]],'DATOS TABLA FLOTA'!$K$1:$K$113,'DATOS TABLA FLOTA'!$M$1:$M$113)</f>
        <v>otras especies</v>
      </c>
      <c r="M1053" s="3">
        <v>736</v>
      </c>
      <c r="N1053" s="4">
        <f>VLOOKUP(capturaFlota2019[[#This Row],[Especie]],'DATOS TABLA FLOTA'!$A$1:$B$80,2,FALSE)</f>
        <v>1500</v>
      </c>
      <c r="O1053" s="4">
        <f>VLOOKUP(capturaFlota2019[[#This Row],[Especie]],'DATOS TABLA FLOTA'!$A$1:$C$80,3,FALSE)</f>
        <v>24000</v>
      </c>
      <c r="Q1053"/>
    </row>
    <row r="1054" spans="1:17" x14ac:dyDescent="0.35">
      <c r="A1054" s="5">
        <v>43647</v>
      </c>
      <c r="B1054" s="2" t="s">
        <v>3041</v>
      </c>
      <c r="C1054" s="2" t="s">
        <v>3143</v>
      </c>
      <c r="D1054" s="2" t="s">
        <v>3043</v>
      </c>
      <c r="E10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4" t="str">
        <f>_xlfn.XLOOKUP(capturaFlota2019[[#This Row],[Puerto]],'DATOS TABLA FLOTA'!$H$1:$H$21,'DATOS TABLA FLOTA'!$I$1:$I$21)</f>
        <v>Castelli</v>
      </c>
      <c r="G1054" s="3">
        <f>_xlfn.XLOOKUP(capturaFlota2019[[#This Row],[Departamento]],'DATOS TABLA FLOTA'!$O$2:$O$21,'DATOS TABLA FLOTA'!$P$2:$P$21)</f>
        <v>6168</v>
      </c>
      <c r="H1054" s="1">
        <v>-35745949</v>
      </c>
      <c r="I1054" s="1">
        <f>_xlfn.XLOOKUP(capturaFlota2019[[#This Row],[Latitud]],'DATOS TABLA FLOTA'!$Q$2:$Q$21,'DATOS TABLA FLOTA'!$R$2:$R$21)</f>
        <v>-57380561</v>
      </c>
      <c r="J1054" s="2" t="s">
        <v>3074</v>
      </c>
      <c r="K1054" t="str">
        <f>VLOOKUP(capturaFlota2019[[#This Row],[Especie]],'DATOS TABLA FLOTA'!$K$1:$M$113,2,FALSE)</f>
        <v>Peces</v>
      </c>
      <c r="L1054" t="str">
        <f>_xlfn.XLOOKUP(capturaFlota2019[[#This Row],[Especie]],'DATOS TABLA FLOTA'!$K$1:$K$113,'DATOS TABLA FLOTA'!$M$1:$M$113)</f>
        <v>Variado costero</v>
      </c>
      <c r="M1054" s="3">
        <v>736</v>
      </c>
      <c r="N1054" s="4">
        <f>VLOOKUP(capturaFlota2019[[#This Row],[Especie]],'DATOS TABLA FLOTA'!$A$1:$B$80,2,FALSE)</f>
        <v>1800</v>
      </c>
      <c r="O1054" s="4">
        <f>VLOOKUP(capturaFlota2019[[#This Row],[Especie]],'DATOS TABLA FLOTA'!$A$1:$C$80,3,FALSE)</f>
        <v>28800</v>
      </c>
      <c r="Q1054"/>
    </row>
    <row r="1055" spans="1:17" x14ac:dyDescent="0.35">
      <c r="A1055" s="5">
        <v>43739</v>
      </c>
      <c r="B1055" s="2" t="s">
        <v>3041</v>
      </c>
      <c r="C1055" s="2" t="s">
        <v>3127</v>
      </c>
      <c r="D1055" s="2" t="s">
        <v>3124</v>
      </c>
      <c r="E10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55" t="str">
        <f>_xlfn.XLOOKUP(capturaFlota2019[[#This Row],[Puerto]],'DATOS TABLA FLOTA'!$H$1:$H$21,'DATOS TABLA FLOTA'!$I$1:$I$21)</f>
        <v>San Antonio</v>
      </c>
      <c r="G1055" s="3">
        <f>_xlfn.XLOOKUP(capturaFlota2019[[#This Row],[Departamento]],'DATOS TABLA FLOTA'!$O$2:$O$21,'DATOS TABLA FLOTA'!$P$2:$P$21)</f>
        <v>62077</v>
      </c>
      <c r="H1055" s="1">
        <v>-40725698</v>
      </c>
      <c r="I1055" s="1">
        <f>_xlfn.XLOOKUP(capturaFlota2019[[#This Row],[Latitud]],'DATOS TABLA FLOTA'!$Q$2:$Q$21,'DATOS TABLA FLOTA'!$R$2:$R$21)</f>
        <v>-64934194</v>
      </c>
      <c r="J1055" s="2" t="s">
        <v>3087</v>
      </c>
      <c r="K1055" t="str">
        <f>VLOOKUP(capturaFlota2019[[#This Row],[Especie]],'DATOS TABLA FLOTA'!$K$1:$M$113,2,FALSE)</f>
        <v>Peces</v>
      </c>
      <c r="L1055" t="str">
        <f>_xlfn.XLOOKUP(capturaFlota2019[[#This Row],[Especie]],'DATOS TABLA FLOTA'!$K$1:$K$113,'DATOS TABLA FLOTA'!$M$1:$M$113)</f>
        <v>otras especies</v>
      </c>
      <c r="M1055" s="3">
        <v>736</v>
      </c>
      <c r="N1055" s="4">
        <f>VLOOKUP(capturaFlota2019[[#This Row],[Especie]],'DATOS TABLA FLOTA'!$A$1:$B$80,2,FALSE)</f>
        <v>2500</v>
      </c>
      <c r="O1055" s="4">
        <f>VLOOKUP(capturaFlota2019[[#This Row],[Especie]],'DATOS TABLA FLOTA'!$A$1:$C$80,3,FALSE)</f>
        <v>40000</v>
      </c>
      <c r="Q1055"/>
    </row>
    <row r="1056" spans="1:17" x14ac:dyDescent="0.35">
      <c r="A1056" s="5">
        <v>43770</v>
      </c>
      <c r="B1056" s="2" t="s">
        <v>3067</v>
      </c>
      <c r="C1056" s="2" t="s">
        <v>3132</v>
      </c>
      <c r="D1056" s="2" t="s">
        <v>3133</v>
      </c>
      <c r="E10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56" t="str">
        <f>_xlfn.XLOOKUP(capturaFlota2019[[#This Row],[Puerto]],'DATOS TABLA FLOTA'!$H$1:$H$21,'DATOS TABLA FLOTA'!$I$1:$I$21)</f>
        <v>Ushuaia</v>
      </c>
      <c r="G1056" s="3">
        <f>_xlfn.XLOOKUP(capturaFlota2019[[#This Row],[Departamento]],'DATOS TABLA FLOTA'!$O$2:$O$21,'DATOS TABLA FLOTA'!$P$2:$P$21)</f>
        <v>94015</v>
      </c>
      <c r="H1056" s="1">
        <v>-54808106</v>
      </c>
      <c r="I1056" s="1">
        <f>_xlfn.XLOOKUP(capturaFlota2019[[#This Row],[Latitud]],'DATOS TABLA FLOTA'!$Q$2:$Q$21,'DATOS TABLA FLOTA'!$R$2:$R$21)</f>
        <v>-68304301</v>
      </c>
      <c r="J1056" s="2" t="s">
        <v>3138</v>
      </c>
      <c r="K1056" t="str">
        <f>VLOOKUP(capturaFlota2019[[#This Row],[Especie]],'DATOS TABLA FLOTA'!$K$1:$M$113,2,FALSE)</f>
        <v>Peces</v>
      </c>
      <c r="L1056" t="str">
        <f>_xlfn.XLOOKUP(capturaFlota2019[[#This Row],[Especie]],'DATOS TABLA FLOTA'!$K$1:$K$113,'DATOS TABLA FLOTA'!$M$1:$M$113)</f>
        <v>Polaca</v>
      </c>
      <c r="M1056" s="3">
        <v>736</v>
      </c>
      <c r="N1056" s="4">
        <f>VLOOKUP(capturaFlota2019[[#This Row],[Especie]],'DATOS TABLA FLOTA'!$A$1:$B$80,2,FALSE)</f>
        <v>2300</v>
      </c>
      <c r="O1056" s="4">
        <f>VLOOKUP(capturaFlota2019[[#This Row],[Especie]],'DATOS TABLA FLOTA'!$A$1:$C$80,3,FALSE)</f>
        <v>36800</v>
      </c>
      <c r="Q1056"/>
    </row>
    <row r="1057" spans="1:17" x14ac:dyDescent="0.35">
      <c r="A1057" s="5">
        <v>43586</v>
      </c>
      <c r="B1057" s="2" t="s">
        <v>3067</v>
      </c>
      <c r="C1057" s="2" t="s">
        <v>3132</v>
      </c>
      <c r="D1057" s="2" t="s">
        <v>3133</v>
      </c>
      <c r="E10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57" t="str">
        <f>_xlfn.XLOOKUP(capturaFlota2019[[#This Row],[Puerto]],'DATOS TABLA FLOTA'!$H$1:$H$21,'DATOS TABLA FLOTA'!$I$1:$I$21)</f>
        <v>Ushuaia</v>
      </c>
      <c r="G1057" s="3">
        <f>_xlfn.XLOOKUP(capturaFlota2019[[#This Row],[Departamento]],'DATOS TABLA FLOTA'!$O$2:$O$21,'DATOS TABLA FLOTA'!$P$2:$P$21)</f>
        <v>94015</v>
      </c>
      <c r="H1057" s="1">
        <v>-54808106</v>
      </c>
      <c r="I1057" s="1">
        <f>_xlfn.XLOOKUP(capturaFlota2019[[#This Row],[Latitud]],'DATOS TABLA FLOTA'!$Q$2:$Q$21,'DATOS TABLA FLOTA'!$R$2:$R$21)</f>
        <v>-68304301</v>
      </c>
      <c r="J1057" s="2" t="s">
        <v>3136</v>
      </c>
      <c r="K1057" t="str">
        <f>VLOOKUP(capturaFlota2019[[#This Row],[Especie]],'DATOS TABLA FLOTA'!$K$1:$M$113,2,FALSE)</f>
        <v>Peces</v>
      </c>
      <c r="L1057" t="str">
        <f>_xlfn.XLOOKUP(capturaFlota2019[[#This Row],[Especie]],'DATOS TABLA FLOTA'!$K$1:$K$113,'DATOS TABLA FLOTA'!$M$1:$M$113)</f>
        <v>Merluza de cola</v>
      </c>
      <c r="M1057" s="3">
        <v>738</v>
      </c>
      <c r="N1057" s="4">
        <f>VLOOKUP(capturaFlota2019[[#This Row],[Especie]],'DATOS TABLA FLOTA'!$A$1:$B$80,2,FALSE)</f>
        <v>2000</v>
      </c>
      <c r="O1057" s="4">
        <f>VLOOKUP(capturaFlota2019[[#This Row],[Especie]],'DATOS TABLA FLOTA'!$A$1:$C$80,3,FALSE)</f>
        <v>32000</v>
      </c>
      <c r="Q1057"/>
    </row>
    <row r="1058" spans="1:17" x14ac:dyDescent="0.35">
      <c r="A1058" s="5">
        <v>43678</v>
      </c>
      <c r="B1058" s="2" t="s">
        <v>3041</v>
      </c>
      <c r="C1058" s="2" t="s">
        <v>3150</v>
      </c>
      <c r="D1058" s="2" t="s">
        <v>3043</v>
      </c>
      <c r="E10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8" t="str">
        <f>_xlfn.XLOOKUP(capturaFlota2019[[#This Row],[Puerto]],'DATOS TABLA FLOTA'!$H$1:$H$21,'DATOS TABLA FLOTA'!$I$1:$I$21)</f>
        <v>General Lavalle</v>
      </c>
      <c r="G1058" s="3">
        <f>_xlfn.XLOOKUP(capturaFlota2019[[#This Row],[Departamento]],'DATOS TABLA FLOTA'!$O$2:$O$21,'DATOS TABLA FLOTA'!$P$2:$P$21)</f>
        <v>6336</v>
      </c>
      <c r="H1058" s="1">
        <v>-36398453</v>
      </c>
      <c r="I1058" s="1">
        <f>_xlfn.XLOOKUP(capturaFlota2019[[#This Row],[Latitud]],'DATOS TABLA FLOTA'!$Q$2:$Q$21,'DATOS TABLA FLOTA'!$R$2:$R$21)</f>
        <v>-56946467</v>
      </c>
      <c r="J1058" s="2" t="s">
        <v>3113</v>
      </c>
      <c r="K1058" t="str">
        <f>VLOOKUP(capturaFlota2019[[#This Row],[Especie]],'DATOS TABLA FLOTA'!$K$1:$M$113,2,FALSE)</f>
        <v>Peces</v>
      </c>
      <c r="L1058" t="str">
        <f>_xlfn.XLOOKUP(capturaFlota2019[[#This Row],[Especie]],'DATOS TABLA FLOTA'!$K$1:$K$113,'DATOS TABLA FLOTA'!$M$1:$M$113)</f>
        <v>Variado costero</v>
      </c>
      <c r="M1058" s="3">
        <v>738</v>
      </c>
      <c r="N1058" s="4">
        <f>VLOOKUP(capturaFlota2019[[#This Row],[Especie]],'DATOS TABLA FLOTA'!$A$1:$B$80,2,FALSE)</f>
        <v>2100</v>
      </c>
      <c r="O1058" s="4">
        <f>VLOOKUP(capturaFlota2019[[#This Row],[Especie]],'DATOS TABLA FLOTA'!$A$1:$C$80,3,FALSE)</f>
        <v>33600</v>
      </c>
      <c r="Q1058"/>
    </row>
    <row r="1059" spans="1:17" x14ac:dyDescent="0.35">
      <c r="A1059" s="5">
        <v>43739</v>
      </c>
      <c r="B1059" s="2" t="s">
        <v>3041</v>
      </c>
      <c r="C1059" s="2" t="s">
        <v>3143</v>
      </c>
      <c r="D1059" s="2" t="s">
        <v>3043</v>
      </c>
      <c r="E10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59" t="str">
        <f>_xlfn.XLOOKUP(capturaFlota2019[[#This Row],[Puerto]],'DATOS TABLA FLOTA'!$H$1:$H$21,'DATOS TABLA FLOTA'!$I$1:$I$21)</f>
        <v>Castelli</v>
      </c>
      <c r="G1059" s="3">
        <f>_xlfn.XLOOKUP(capturaFlota2019[[#This Row],[Departamento]],'DATOS TABLA FLOTA'!$O$2:$O$21,'DATOS TABLA FLOTA'!$P$2:$P$21)</f>
        <v>6168</v>
      </c>
      <c r="H1059" s="1">
        <v>-35745949</v>
      </c>
      <c r="I1059" s="1">
        <f>_xlfn.XLOOKUP(capturaFlota2019[[#This Row],[Latitud]],'DATOS TABLA FLOTA'!$Q$2:$Q$21,'DATOS TABLA FLOTA'!$R$2:$R$21)</f>
        <v>-57380561</v>
      </c>
      <c r="J1059" s="2" t="s">
        <v>3114</v>
      </c>
      <c r="K1059" t="str">
        <f>VLOOKUP(capturaFlota2019[[#This Row],[Especie]],'DATOS TABLA FLOTA'!$K$1:$M$113,2,FALSE)</f>
        <v>Peces</v>
      </c>
      <c r="L1059" t="str">
        <f>_xlfn.XLOOKUP(capturaFlota2019[[#This Row],[Especie]],'DATOS TABLA FLOTA'!$K$1:$K$113,'DATOS TABLA FLOTA'!$M$1:$M$113)</f>
        <v>otras especies</v>
      </c>
      <c r="M1059" s="3">
        <v>740</v>
      </c>
      <c r="N1059" s="4">
        <f>VLOOKUP(capturaFlota2019[[#This Row],[Especie]],'DATOS TABLA FLOTA'!$A$1:$B$80,2,FALSE)</f>
        <v>1500</v>
      </c>
      <c r="O1059" s="4">
        <f>VLOOKUP(capturaFlota2019[[#This Row],[Especie]],'DATOS TABLA FLOTA'!$A$1:$C$80,3,FALSE)</f>
        <v>24000</v>
      </c>
      <c r="Q1059"/>
    </row>
    <row r="1060" spans="1:17" x14ac:dyDescent="0.35">
      <c r="A1060" s="5">
        <v>43556</v>
      </c>
      <c r="B1060" s="2" t="s">
        <v>3053</v>
      </c>
      <c r="C1060" s="2" t="s">
        <v>3048</v>
      </c>
      <c r="D1060" s="2" t="s">
        <v>3049</v>
      </c>
      <c r="E10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60" t="str">
        <f>_xlfn.XLOOKUP(capturaFlota2019[[#This Row],[Puerto]],'DATOS TABLA FLOTA'!$H$1:$H$21,'DATOS TABLA FLOTA'!$I$1:$I$21)</f>
        <v>Deseado</v>
      </c>
      <c r="G1060" s="3">
        <f>_xlfn.XLOOKUP(capturaFlota2019[[#This Row],[Departamento]],'DATOS TABLA FLOTA'!$O$2:$O$21,'DATOS TABLA FLOTA'!$P$2:$P$21)</f>
        <v>78014</v>
      </c>
      <c r="H1060" s="1">
        <v>-46436049</v>
      </c>
      <c r="I1060" s="1">
        <f>_xlfn.XLOOKUP(capturaFlota2019[[#This Row],[Latitud]],'DATOS TABLA FLOTA'!$Q$2:$Q$21,'DATOS TABLA FLOTA'!$R$2:$R$21)</f>
        <v>-67514904</v>
      </c>
      <c r="J1060" s="2" t="s">
        <v>3055</v>
      </c>
      <c r="K1060" t="str">
        <f>VLOOKUP(capturaFlota2019[[#This Row],[Especie]],'DATOS TABLA FLOTA'!$K$1:$M$113,2,FALSE)</f>
        <v>Peces</v>
      </c>
      <c r="L1060" t="str">
        <f>_xlfn.XLOOKUP(capturaFlota2019[[#This Row],[Especie]],'DATOS TABLA FLOTA'!$K$1:$K$113,'DATOS TABLA FLOTA'!$M$1:$M$113)</f>
        <v>Merluza hubbsi S41</v>
      </c>
      <c r="M1060" s="3">
        <v>742</v>
      </c>
      <c r="N1060" s="4">
        <f>VLOOKUP(capturaFlota2019[[#This Row],[Especie]],'DATOS TABLA FLOTA'!$A$1:$B$80,2,FALSE)</f>
        <v>2300</v>
      </c>
      <c r="O1060" s="4">
        <f>VLOOKUP(capturaFlota2019[[#This Row],[Especie]],'DATOS TABLA FLOTA'!$A$1:$C$80,3,FALSE)</f>
        <v>36800</v>
      </c>
      <c r="Q1060"/>
    </row>
    <row r="1061" spans="1:17" x14ac:dyDescent="0.35">
      <c r="A1061" s="5">
        <v>43770</v>
      </c>
      <c r="B1061" s="2" t="s">
        <v>3053</v>
      </c>
      <c r="C1061" s="2" t="s">
        <v>3068</v>
      </c>
      <c r="D1061" s="2" t="s">
        <v>3043</v>
      </c>
      <c r="E10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1" t="str">
        <f>_xlfn.XLOOKUP(capturaFlota2019[[#This Row],[Puerto]],'DATOS TABLA FLOTA'!$H$1:$H$21,'DATOS TABLA FLOTA'!$I$1:$I$21)</f>
        <v>General Pueyrredon</v>
      </c>
      <c r="G1061" s="3">
        <f>_xlfn.XLOOKUP(capturaFlota2019[[#This Row],[Departamento]],'DATOS TABLA FLOTA'!$O$2:$O$21,'DATOS TABLA FLOTA'!$P$2:$P$21)</f>
        <v>6357</v>
      </c>
      <c r="H1061" s="1">
        <v>-3804915</v>
      </c>
      <c r="I1061" s="1">
        <f>_xlfn.XLOOKUP(capturaFlota2019[[#This Row],[Latitud]],'DATOS TABLA FLOTA'!$Q$2:$Q$21,'DATOS TABLA FLOTA'!$R$2:$R$21)</f>
        <v>-57536848</v>
      </c>
      <c r="J1061" s="2" t="s">
        <v>3090</v>
      </c>
      <c r="K1061" t="str">
        <f>VLOOKUP(capturaFlota2019[[#This Row],[Especie]],'DATOS TABLA FLOTA'!$K$1:$M$113,2,FALSE)</f>
        <v>Peces</v>
      </c>
      <c r="L1061" t="str">
        <f>_xlfn.XLOOKUP(capturaFlota2019[[#This Row],[Especie]],'DATOS TABLA FLOTA'!$K$1:$K$113,'DATOS TABLA FLOTA'!$M$1:$M$113)</f>
        <v>otras especies</v>
      </c>
      <c r="M1061" s="3">
        <v>743</v>
      </c>
      <c r="N1061" s="4">
        <f>VLOOKUP(capturaFlota2019[[#This Row],[Especie]],'DATOS TABLA FLOTA'!$A$1:$B$80,2,FALSE)</f>
        <v>2200</v>
      </c>
      <c r="O1061" s="4">
        <f>VLOOKUP(capturaFlota2019[[#This Row],[Especie]],'DATOS TABLA FLOTA'!$A$1:$C$80,3,FALSE)</f>
        <v>35200</v>
      </c>
      <c r="Q1061"/>
    </row>
    <row r="1062" spans="1:17" x14ac:dyDescent="0.35">
      <c r="A1062" s="5">
        <v>43709</v>
      </c>
      <c r="B1062" s="2" t="s">
        <v>3147</v>
      </c>
      <c r="C1062" s="2" t="s">
        <v>3061</v>
      </c>
      <c r="D1062" s="2" t="s">
        <v>3062</v>
      </c>
      <c r="E10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62" t="str">
        <f>_xlfn.XLOOKUP(capturaFlota2019[[#This Row],[Puerto]],'DATOS TABLA FLOTA'!$H$1:$H$21,'DATOS TABLA FLOTA'!$I$1:$I$21)</f>
        <v>Escalante</v>
      </c>
      <c r="G1062" s="3">
        <f>_xlfn.XLOOKUP(capturaFlota2019[[#This Row],[Departamento]],'DATOS TABLA FLOTA'!$O$2:$O$21,'DATOS TABLA FLOTA'!$P$2:$P$21)</f>
        <v>26021</v>
      </c>
      <c r="H1062" s="1">
        <v>-45862528</v>
      </c>
      <c r="I1062" s="1">
        <f>_xlfn.XLOOKUP(capturaFlota2019[[#This Row],[Latitud]],'DATOS TABLA FLOTA'!$Q$2:$Q$21,'DATOS TABLA FLOTA'!$R$2:$R$21)</f>
        <v>-6746664</v>
      </c>
      <c r="J1062" s="2" t="s">
        <v>3055</v>
      </c>
      <c r="K1062" t="str">
        <f>VLOOKUP(capturaFlota2019[[#This Row],[Especie]],'DATOS TABLA FLOTA'!$K$1:$M$113,2,FALSE)</f>
        <v>Peces</v>
      </c>
      <c r="L1062" t="str">
        <f>_xlfn.XLOOKUP(capturaFlota2019[[#This Row],[Especie]],'DATOS TABLA FLOTA'!$K$1:$K$113,'DATOS TABLA FLOTA'!$M$1:$M$113)</f>
        <v>Merluza hubbsi S41</v>
      </c>
      <c r="M1062" s="3">
        <v>747</v>
      </c>
      <c r="N1062" s="4">
        <f>VLOOKUP(capturaFlota2019[[#This Row],[Especie]],'DATOS TABLA FLOTA'!$A$1:$B$80,2,FALSE)</f>
        <v>2300</v>
      </c>
      <c r="O1062" s="4">
        <f>VLOOKUP(capturaFlota2019[[#This Row],[Especie]],'DATOS TABLA FLOTA'!$A$1:$C$80,3,FALSE)</f>
        <v>36800</v>
      </c>
      <c r="Q1062"/>
    </row>
    <row r="1063" spans="1:17" x14ac:dyDescent="0.35">
      <c r="A1063" s="5">
        <v>43678</v>
      </c>
      <c r="B1063" s="2" t="s">
        <v>3053</v>
      </c>
      <c r="C1063" s="2" t="s">
        <v>3068</v>
      </c>
      <c r="D1063" s="2" t="s">
        <v>3043</v>
      </c>
      <c r="E10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3" t="str">
        <f>_xlfn.XLOOKUP(capturaFlota2019[[#This Row],[Puerto]],'DATOS TABLA FLOTA'!$H$1:$H$21,'DATOS TABLA FLOTA'!$I$1:$I$21)</f>
        <v>General Pueyrredon</v>
      </c>
      <c r="G1063" s="3">
        <f>_xlfn.XLOOKUP(capturaFlota2019[[#This Row],[Departamento]],'DATOS TABLA FLOTA'!$O$2:$O$21,'DATOS TABLA FLOTA'!$P$2:$P$21)</f>
        <v>6357</v>
      </c>
      <c r="H1063" s="1">
        <v>-3804915</v>
      </c>
      <c r="I1063" s="1">
        <f>_xlfn.XLOOKUP(capturaFlota2019[[#This Row],[Latitud]],'DATOS TABLA FLOTA'!$Q$2:$Q$21,'DATOS TABLA FLOTA'!$R$2:$R$21)</f>
        <v>-57536848</v>
      </c>
      <c r="J1063" s="2" t="s">
        <v>3094</v>
      </c>
      <c r="K1063" t="str">
        <f>VLOOKUP(capturaFlota2019[[#This Row],[Especie]],'DATOS TABLA FLOTA'!$K$1:$M$113,2,FALSE)</f>
        <v>Peces</v>
      </c>
      <c r="L1063" t="str">
        <f>_xlfn.XLOOKUP(capturaFlota2019[[#This Row],[Especie]],'DATOS TABLA FLOTA'!$K$1:$K$113,'DATOS TABLA FLOTA'!$M$1:$M$113)</f>
        <v>otras especies</v>
      </c>
      <c r="M1063" s="3">
        <v>748</v>
      </c>
      <c r="N1063" s="4">
        <f>VLOOKUP(capturaFlota2019[[#This Row],[Especie]],'DATOS TABLA FLOTA'!$A$1:$B$80,2,FALSE)</f>
        <v>2180</v>
      </c>
      <c r="O1063" s="4">
        <f>VLOOKUP(capturaFlota2019[[#This Row],[Especie]],'DATOS TABLA FLOTA'!$A$1:$C$80,3,FALSE)</f>
        <v>34880</v>
      </c>
      <c r="Q1063"/>
    </row>
    <row r="1064" spans="1:17" x14ac:dyDescent="0.35">
      <c r="A1064" s="5">
        <v>43497</v>
      </c>
      <c r="B1064" s="2" t="s">
        <v>3041</v>
      </c>
      <c r="C1064" s="2" t="s">
        <v>3111</v>
      </c>
      <c r="D1064" s="2" t="s">
        <v>3043</v>
      </c>
      <c r="E10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4" t="str">
        <f>_xlfn.XLOOKUP(capturaFlota2019[[#This Row],[Puerto]],'DATOS TABLA FLOTA'!$H$1:$H$21,'DATOS TABLA FLOTA'!$I$1:$I$21)</f>
        <v>sin especificar</v>
      </c>
      <c r="G1064" s="3">
        <f>_xlfn.XLOOKUP(capturaFlota2019[[#This Row],[Departamento]],'DATOS TABLA FLOTA'!$O$2:$O$21,'DATOS TABLA FLOTA'!$P$2:$P$21)</f>
        <v>6999</v>
      </c>
      <c r="I1064" s="1">
        <f>_xlfn.XLOOKUP(capturaFlota2019[[#This Row],[Latitud]],'DATOS TABLA FLOTA'!$Q$2:$Q$21,'DATOS TABLA FLOTA'!$R$2:$R$21)</f>
        <v>0</v>
      </c>
      <c r="J1064" s="2" t="s">
        <v>3090</v>
      </c>
      <c r="K1064" t="str">
        <f>VLOOKUP(capturaFlota2019[[#This Row],[Especie]],'DATOS TABLA FLOTA'!$K$1:$M$113,2,FALSE)</f>
        <v>Peces</v>
      </c>
      <c r="L1064" t="str">
        <f>_xlfn.XLOOKUP(capturaFlota2019[[#This Row],[Especie]],'DATOS TABLA FLOTA'!$K$1:$K$113,'DATOS TABLA FLOTA'!$M$1:$M$113)</f>
        <v>otras especies</v>
      </c>
      <c r="M1064" s="3">
        <v>750</v>
      </c>
      <c r="N1064" s="4">
        <f>VLOOKUP(capturaFlota2019[[#This Row],[Especie]],'DATOS TABLA FLOTA'!$A$1:$B$80,2,FALSE)</f>
        <v>2200</v>
      </c>
      <c r="O1064" s="4">
        <f>VLOOKUP(capturaFlota2019[[#This Row],[Especie]],'DATOS TABLA FLOTA'!$A$1:$C$80,3,FALSE)</f>
        <v>35200</v>
      </c>
      <c r="Q1064"/>
    </row>
    <row r="1065" spans="1:17" x14ac:dyDescent="0.35">
      <c r="A1065" s="5">
        <v>43586</v>
      </c>
      <c r="B1065" s="2" t="s">
        <v>3147</v>
      </c>
      <c r="C1065" s="2" t="s">
        <v>3115</v>
      </c>
      <c r="D1065" s="2" t="s">
        <v>3049</v>
      </c>
      <c r="E10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65" t="str">
        <f>_xlfn.XLOOKUP(capturaFlota2019[[#This Row],[Puerto]],'DATOS TABLA FLOTA'!$H$1:$H$21,'DATOS TABLA FLOTA'!$I$1:$I$21)</f>
        <v>Deseado</v>
      </c>
      <c r="G1065" s="3">
        <f>_xlfn.XLOOKUP(capturaFlota2019[[#This Row],[Departamento]],'DATOS TABLA FLOTA'!$O$2:$O$21,'DATOS TABLA FLOTA'!$P$2:$P$21)</f>
        <v>78014</v>
      </c>
      <c r="H1065" s="1">
        <v>-47753106</v>
      </c>
      <c r="I1065" s="1">
        <f>_xlfn.XLOOKUP(capturaFlota2019[[#This Row],[Latitud]],'DATOS TABLA FLOTA'!$Q$2:$Q$21,'DATOS TABLA FLOTA'!$R$2:$R$21)</f>
        <v>-65911745</v>
      </c>
      <c r="J1065" s="2" t="s">
        <v>3101</v>
      </c>
      <c r="K1065" t="str">
        <f>VLOOKUP(capturaFlota2019[[#This Row],[Especie]],'DATOS TABLA FLOTA'!$K$1:$M$113,2,FALSE)</f>
        <v>Crustáceos</v>
      </c>
      <c r="L1065" t="str">
        <f>_xlfn.XLOOKUP(capturaFlota2019[[#This Row],[Especie]],'DATOS TABLA FLOTA'!$K$1:$K$113,'DATOS TABLA FLOTA'!$M$1:$M$113)</f>
        <v>Langostino</v>
      </c>
      <c r="M1065" s="3">
        <v>750</v>
      </c>
      <c r="N1065" s="4">
        <f>VLOOKUP(capturaFlota2019[[#This Row],[Especie]],'DATOS TABLA FLOTA'!$A$1:$B$80,2,FALSE)</f>
        <v>3000</v>
      </c>
      <c r="O1065" s="4">
        <f>VLOOKUP(capturaFlota2019[[#This Row],[Especie]],'DATOS TABLA FLOTA'!$A$1:$C$80,3,FALSE)</f>
        <v>48000</v>
      </c>
      <c r="Q1065"/>
    </row>
    <row r="1066" spans="1:17" x14ac:dyDescent="0.35">
      <c r="A1066" s="5">
        <v>43647</v>
      </c>
      <c r="B1066" s="2" t="s">
        <v>3059</v>
      </c>
      <c r="C1066" s="2" t="s">
        <v>3068</v>
      </c>
      <c r="D1066" s="2" t="s">
        <v>3043</v>
      </c>
      <c r="E10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6" t="str">
        <f>_xlfn.XLOOKUP(capturaFlota2019[[#This Row],[Puerto]],'DATOS TABLA FLOTA'!$H$1:$H$21,'DATOS TABLA FLOTA'!$I$1:$I$21)</f>
        <v>General Pueyrredon</v>
      </c>
      <c r="G1066" s="3">
        <f>_xlfn.XLOOKUP(capturaFlota2019[[#This Row],[Departamento]],'DATOS TABLA FLOTA'!$O$2:$O$21,'DATOS TABLA FLOTA'!$P$2:$P$21)</f>
        <v>6357</v>
      </c>
      <c r="H1066" s="1">
        <v>-3804915</v>
      </c>
      <c r="I1066" s="1">
        <f>_xlfn.XLOOKUP(capturaFlota2019[[#This Row],[Latitud]],'DATOS TABLA FLOTA'!$Q$2:$Q$21,'DATOS TABLA FLOTA'!$R$2:$R$21)</f>
        <v>-57536848</v>
      </c>
      <c r="J1066" s="2" t="s">
        <v>3057</v>
      </c>
      <c r="K1066" t="str">
        <f>VLOOKUP(capturaFlota2019[[#This Row],[Especie]],'DATOS TABLA FLOTA'!$K$1:$M$113,2,FALSE)</f>
        <v>Peces</v>
      </c>
      <c r="L1066" t="str">
        <f>_xlfn.XLOOKUP(capturaFlota2019[[#This Row],[Especie]],'DATOS TABLA FLOTA'!$K$1:$K$113,'DATOS TABLA FLOTA'!$M$1:$M$113)</f>
        <v>Rayas (sin V. Cost)</v>
      </c>
      <c r="M1066" s="3">
        <v>750</v>
      </c>
      <c r="N1066" s="4">
        <f>VLOOKUP(capturaFlota2019[[#This Row],[Especie]],'DATOS TABLA FLOTA'!$A$1:$B$80,2,FALSE)</f>
        <v>3900</v>
      </c>
      <c r="O1066" s="4">
        <f>VLOOKUP(capturaFlota2019[[#This Row],[Especie]],'DATOS TABLA FLOTA'!$A$1:$C$80,3,FALSE)</f>
        <v>62400</v>
      </c>
      <c r="Q1066"/>
    </row>
    <row r="1067" spans="1:17" x14ac:dyDescent="0.35">
      <c r="A1067" s="5">
        <v>43709</v>
      </c>
      <c r="B1067" s="2" t="s">
        <v>3053</v>
      </c>
      <c r="C1067" s="2" t="s">
        <v>3068</v>
      </c>
      <c r="D1067" s="2" t="s">
        <v>3043</v>
      </c>
      <c r="E10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7" t="str">
        <f>_xlfn.XLOOKUP(capturaFlota2019[[#This Row],[Puerto]],'DATOS TABLA FLOTA'!$H$1:$H$21,'DATOS TABLA FLOTA'!$I$1:$I$21)</f>
        <v>General Pueyrredon</v>
      </c>
      <c r="G1067" s="3">
        <f>_xlfn.XLOOKUP(capturaFlota2019[[#This Row],[Departamento]],'DATOS TABLA FLOTA'!$O$2:$O$21,'DATOS TABLA FLOTA'!$P$2:$P$21)</f>
        <v>6357</v>
      </c>
      <c r="H1067" s="1">
        <v>-3804915</v>
      </c>
      <c r="I1067" s="1">
        <f>_xlfn.XLOOKUP(capturaFlota2019[[#This Row],[Latitud]],'DATOS TABLA FLOTA'!$Q$2:$Q$21,'DATOS TABLA FLOTA'!$R$2:$R$21)</f>
        <v>-57536848</v>
      </c>
      <c r="J1067" s="2" t="s">
        <v>3099</v>
      </c>
      <c r="K1067" t="str">
        <f>VLOOKUP(capturaFlota2019[[#This Row],[Especie]],'DATOS TABLA FLOTA'!$K$1:$M$113,2,FALSE)</f>
        <v>Peces</v>
      </c>
      <c r="L1067" t="str">
        <f>_xlfn.XLOOKUP(capturaFlota2019[[#This Row],[Especie]],'DATOS TABLA FLOTA'!$K$1:$K$113,'DATOS TABLA FLOTA'!$M$1:$M$113)</f>
        <v>otras especies</v>
      </c>
      <c r="M1067" s="3">
        <v>750</v>
      </c>
      <c r="N1067" s="4">
        <f>VLOOKUP(capturaFlota2019[[#This Row],[Especie]],'DATOS TABLA FLOTA'!$A$1:$B$80,2,FALSE)</f>
        <v>2100</v>
      </c>
      <c r="O1067" s="4">
        <f>VLOOKUP(capturaFlota2019[[#This Row],[Especie]],'DATOS TABLA FLOTA'!$A$1:$C$80,3,FALSE)</f>
        <v>33600</v>
      </c>
      <c r="Q1067"/>
    </row>
    <row r="1068" spans="1:17" x14ac:dyDescent="0.35">
      <c r="A1068" s="5">
        <v>43497</v>
      </c>
      <c r="B1068" s="2" t="s">
        <v>3041</v>
      </c>
      <c r="C1068" s="2" t="s">
        <v>3127</v>
      </c>
      <c r="D1068" s="2" t="s">
        <v>3124</v>
      </c>
      <c r="E10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68" t="str">
        <f>_xlfn.XLOOKUP(capturaFlota2019[[#This Row],[Puerto]],'DATOS TABLA FLOTA'!$H$1:$H$21,'DATOS TABLA FLOTA'!$I$1:$I$21)</f>
        <v>San Antonio</v>
      </c>
      <c r="G1068" s="3">
        <f>_xlfn.XLOOKUP(capturaFlota2019[[#This Row],[Departamento]],'DATOS TABLA FLOTA'!$O$2:$O$21,'DATOS TABLA FLOTA'!$P$2:$P$21)</f>
        <v>62077</v>
      </c>
      <c r="H1068" s="1">
        <v>-40725698</v>
      </c>
      <c r="I1068" s="1">
        <f>_xlfn.XLOOKUP(capturaFlota2019[[#This Row],[Latitud]],'DATOS TABLA FLOTA'!$Q$2:$Q$21,'DATOS TABLA FLOTA'!$R$2:$R$21)</f>
        <v>-64934194</v>
      </c>
      <c r="J1068" s="2" t="s">
        <v>3055</v>
      </c>
      <c r="K1068" t="str">
        <f>VLOOKUP(capturaFlota2019[[#This Row],[Especie]],'DATOS TABLA FLOTA'!$K$1:$M$113,2,FALSE)</f>
        <v>Peces</v>
      </c>
      <c r="L1068" t="str">
        <f>_xlfn.XLOOKUP(capturaFlota2019[[#This Row],[Especie]],'DATOS TABLA FLOTA'!$K$1:$K$113,'DATOS TABLA FLOTA'!$M$1:$M$113)</f>
        <v>Merluza hubbsi S41</v>
      </c>
      <c r="M1068" s="3">
        <v>751</v>
      </c>
      <c r="N1068" s="4">
        <f>VLOOKUP(capturaFlota2019[[#This Row],[Especie]],'DATOS TABLA FLOTA'!$A$1:$B$80,2,FALSE)</f>
        <v>2300</v>
      </c>
      <c r="O1068" s="4">
        <f>VLOOKUP(capturaFlota2019[[#This Row],[Especie]],'DATOS TABLA FLOTA'!$A$1:$C$80,3,FALSE)</f>
        <v>36800</v>
      </c>
      <c r="Q1068"/>
    </row>
    <row r="1069" spans="1:17" x14ac:dyDescent="0.35">
      <c r="A1069" s="5">
        <v>43497</v>
      </c>
      <c r="B1069" s="2" t="s">
        <v>3041</v>
      </c>
      <c r="C1069" s="2" t="s">
        <v>3068</v>
      </c>
      <c r="D1069" s="2" t="s">
        <v>3043</v>
      </c>
      <c r="E10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69" t="str">
        <f>_xlfn.XLOOKUP(capturaFlota2019[[#This Row],[Puerto]],'DATOS TABLA FLOTA'!$H$1:$H$21,'DATOS TABLA FLOTA'!$I$1:$I$21)</f>
        <v>General Pueyrredon</v>
      </c>
      <c r="G1069" s="3">
        <f>_xlfn.XLOOKUP(capturaFlota2019[[#This Row],[Departamento]],'DATOS TABLA FLOTA'!$O$2:$O$21,'DATOS TABLA FLOTA'!$P$2:$P$21)</f>
        <v>6357</v>
      </c>
      <c r="H1069" s="1">
        <v>-3804915</v>
      </c>
      <c r="I1069" s="1">
        <f>_xlfn.XLOOKUP(capturaFlota2019[[#This Row],[Latitud]],'DATOS TABLA FLOTA'!$Q$2:$Q$21,'DATOS TABLA FLOTA'!$R$2:$R$21)</f>
        <v>-57536848</v>
      </c>
      <c r="J1069" s="2" t="s">
        <v>3084</v>
      </c>
      <c r="K1069" t="str">
        <f>VLOOKUP(capturaFlota2019[[#This Row],[Especie]],'DATOS TABLA FLOTA'!$K$1:$M$113,2,FALSE)</f>
        <v>Peces</v>
      </c>
      <c r="L1069" t="str">
        <f>_xlfn.XLOOKUP(capturaFlota2019[[#This Row],[Especie]],'DATOS TABLA FLOTA'!$K$1:$K$113,'DATOS TABLA FLOTA'!$M$1:$M$113)</f>
        <v>otras especies</v>
      </c>
      <c r="M1069" s="3">
        <v>766</v>
      </c>
      <c r="N1069" s="4">
        <f>VLOOKUP(capturaFlota2019[[#This Row],[Especie]],'DATOS TABLA FLOTA'!$A$1:$B$80,2,FALSE)</f>
        <v>1890</v>
      </c>
      <c r="O1069" s="4">
        <f>VLOOKUP(capturaFlota2019[[#This Row],[Especie]],'DATOS TABLA FLOTA'!$A$1:$C$80,3,FALSE)</f>
        <v>30240</v>
      </c>
      <c r="Q1069"/>
    </row>
    <row r="1070" spans="1:17" x14ac:dyDescent="0.35">
      <c r="A1070" s="5">
        <v>43678</v>
      </c>
      <c r="B1070" s="2" t="s">
        <v>3053</v>
      </c>
      <c r="C1070" s="2" t="s">
        <v>3150</v>
      </c>
      <c r="D1070" s="2" t="s">
        <v>3043</v>
      </c>
      <c r="E10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0" t="str">
        <f>_xlfn.XLOOKUP(capturaFlota2019[[#This Row],[Puerto]],'DATOS TABLA FLOTA'!$H$1:$H$21,'DATOS TABLA FLOTA'!$I$1:$I$21)</f>
        <v>General Lavalle</v>
      </c>
      <c r="G1070" s="3">
        <f>_xlfn.XLOOKUP(capturaFlota2019[[#This Row],[Departamento]],'DATOS TABLA FLOTA'!$O$2:$O$21,'DATOS TABLA FLOTA'!$P$2:$P$21)</f>
        <v>6336</v>
      </c>
      <c r="H1070" s="1">
        <v>-36398453</v>
      </c>
      <c r="I1070" s="1">
        <f>_xlfn.XLOOKUP(capturaFlota2019[[#This Row],[Latitud]],'DATOS TABLA FLOTA'!$Q$2:$Q$21,'DATOS TABLA FLOTA'!$R$2:$R$21)</f>
        <v>-56946467</v>
      </c>
      <c r="J1070" s="2" t="s">
        <v>3085</v>
      </c>
      <c r="K1070" t="str">
        <f>VLOOKUP(capturaFlota2019[[#This Row],[Especie]],'DATOS TABLA FLOTA'!$K$1:$M$113,2,FALSE)</f>
        <v>Peces</v>
      </c>
      <c r="L1070" t="str">
        <f>_xlfn.XLOOKUP(capturaFlota2019[[#This Row],[Especie]],'DATOS TABLA FLOTA'!$K$1:$K$113,'DATOS TABLA FLOTA'!$M$1:$M$113)</f>
        <v>otras especies</v>
      </c>
      <c r="M1070" s="3">
        <v>767</v>
      </c>
      <c r="N1070" s="4">
        <f>VLOOKUP(capturaFlota2019[[#This Row],[Especie]],'DATOS TABLA FLOTA'!$A$1:$B$80,2,FALSE)</f>
        <v>1900</v>
      </c>
      <c r="O1070" s="4">
        <f>VLOOKUP(capturaFlota2019[[#This Row],[Especie]],'DATOS TABLA FLOTA'!$A$1:$C$80,3,FALSE)</f>
        <v>30400</v>
      </c>
      <c r="Q1070"/>
    </row>
    <row r="1071" spans="1:17" x14ac:dyDescent="0.35">
      <c r="A1071" s="5">
        <v>43525</v>
      </c>
      <c r="B1071" s="2" t="s">
        <v>3041</v>
      </c>
      <c r="C1071" s="2" t="s">
        <v>3128</v>
      </c>
      <c r="D1071" s="2" t="s">
        <v>3043</v>
      </c>
      <c r="E10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1" t="str">
        <f>_xlfn.XLOOKUP(capturaFlota2019[[#This Row],[Puerto]],'DATOS TABLA FLOTA'!$H$1:$H$21,'DATOS TABLA FLOTA'!$I$1:$I$21)</f>
        <v>La Costa</v>
      </c>
      <c r="G1071" s="3">
        <f>_xlfn.XLOOKUP(capturaFlota2019[[#This Row],[Departamento]],'DATOS TABLA FLOTA'!$O$2:$O$21,'DATOS TABLA FLOTA'!$P$2:$P$21)</f>
        <v>6420</v>
      </c>
      <c r="H1071" s="1">
        <v>-36342328</v>
      </c>
      <c r="I1071" s="1">
        <f>_xlfn.XLOOKUP(capturaFlota2019[[#This Row],[Latitud]],'DATOS TABLA FLOTA'!$Q$2:$Q$21,'DATOS TABLA FLOTA'!$R$2:$R$21)</f>
        <v>-56746143</v>
      </c>
      <c r="J1071" s="2" t="s">
        <v>3082</v>
      </c>
      <c r="K1071" t="str">
        <f>VLOOKUP(capturaFlota2019[[#This Row],[Especie]],'DATOS TABLA FLOTA'!$K$1:$M$113,2,FALSE)</f>
        <v>Peces</v>
      </c>
      <c r="L1071" t="str">
        <f>_xlfn.XLOOKUP(capturaFlota2019[[#This Row],[Especie]],'DATOS TABLA FLOTA'!$K$1:$K$113,'DATOS TABLA FLOTA'!$M$1:$M$113)</f>
        <v>otras especies</v>
      </c>
      <c r="M1071" s="3">
        <v>768</v>
      </c>
      <c r="N1071" s="4">
        <f>VLOOKUP(capturaFlota2019[[#This Row],[Especie]],'DATOS TABLA FLOTA'!$A$1:$B$80,2,FALSE)</f>
        <v>2100</v>
      </c>
      <c r="O1071" s="4">
        <f>VLOOKUP(capturaFlota2019[[#This Row],[Especie]],'DATOS TABLA FLOTA'!$A$1:$C$80,3,FALSE)</f>
        <v>33600</v>
      </c>
      <c r="Q1071"/>
    </row>
    <row r="1072" spans="1:17" x14ac:dyDescent="0.35">
      <c r="A1072" s="5">
        <v>43617</v>
      </c>
      <c r="B1072" s="2" t="s">
        <v>3059</v>
      </c>
      <c r="C1072" s="2" t="s">
        <v>3117</v>
      </c>
      <c r="D1072" s="2" t="s">
        <v>3062</v>
      </c>
      <c r="E10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72" t="str">
        <f>_xlfn.XLOOKUP(capturaFlota2019[[#This Row],[Puerto]],'DATOS TABLA FLOTA'!$H$1:$H$21,'DATOS TABLA FLOTA'!$I$1:$I$21)</f>
        <v>Biedma</v>
      </c>
      <c r="G1072" s="3">
        <f>_xlfn.XLOOKUP(capturaFlota2019[[#This Row],[Departamento]],'DATOS TABLA FLOTA'!$O$2:$O$21,'DATOS TABLA FLOTA'!$P$2:$P$21)</f>
        <v>26007</v>
      </c>
      <c r="H1072" s="1">
        <v>-42723398</v>
      </c>
      <c r="I1072" s="1">
        <f>_xlfn.XLOOKUP(capturaFlota2019[[#This Row],[Latitud]],'DATOS TABLA FLOTA'!$Q$2:$Q$21,'DATOS TABLA FLOTA'!$R$2:$R$21)</f>
        <v>-6503362</v>
      </c>
      <c r="J1072" s="2" t="s">
        <v>3055</v>
      </c>
      <c r="K1072" t="str">
        <f>VLOOKUP(capturaFlota2019[[#This Row],[Especie]],'DATOS TABLA FLOTA'!$K$1:$M$113,2,FALSE)</f>
        <v>Peces</v>
      </c>
      <c r="L1072" t="str">
        <f>_xlfn.XLOOKUP(capturaFlota2019[[#This Row],[Especie]],'DATOS TABLA FLOTA'!$K$1:$K$113,'DATOS TABLA FLOTA'!$M$1:$M$113)</f>
        <v>Merluza hubbsi S41</v>
      </c>
      <c r="M1072" s="3">
        <v>770</v>
      </c>
      <c r="N1072" s="4">
        <f>VLOOKUP(capturaFlota2019[[#This Row],[Especie]],'DATOS TABLA FLOTA'!$A$1:$B$80,2,FALSE)</f>
        <v>2300</v>
      </c>
      <c r="O1072" s="4">
        <f>VLOOKUP(capturaFlota2019[[#This Row],[Especie]],'DATOS TABLA FLOTA'!$A$1:$C$80,3,FALSE)</f>
        <v>36800</v>
      </c>
      <c r="Q1072"/>
    </row>
    <row r="1073" spans="1:17" x14ac:dyDescent="0.35">
      <c r="A1073" s="5">
        <v>43497</v>
      </c>
      <c r="B1073" s="2" t="s">
        <v>3059</v>
      </c>
      <c r="C1073" s="2" t="s">
        <v>3068</v>
      </c>
      <c r="D1073" s="2" t="s">
        <v>3043</v>
      </c>
      <c r="E10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3" t="str">
        <f>_xlfn.XLOOKUP(capturaFlota2019[[#This Row],[Puerto]],'DATOS TABLA FLOTA'!$H$1:$H$21,'DATOS TABLA FLOTA'!$I$1:$I$21)</f>
        <v>General Pueyrredon</v>
      </c>
      <c r="G1073" s="3">
        <f>_xlfn.XLOOKUP(capturaFlota2019[[#This Row],[Departamento]],'DATOS TABLA FLOTA'!$O$2:$O$21,'DATOS TABLA FLOTA'!$P$2:$P$21)</f>
        <v>6357</v>
      </c>
      <c r="H1073" s="1">
        <v>-3804915</v>
      </c>
      <c r="I1073" s="1">
        <f>_xlfn.XLOOKUP(capturaFlota2019[[#This Row],[Latitud]],'DATOS TABLA FLOTA'!$Q$2:$Q$21,'DATOS TABLA FLOTA'!$R$2:$R$21)</f>
        <v>-57536848</v>
      </c>
      <c r="J1073" s="2" t="s">
        <v>3098</v>
      </c>
      <c r="K1073" t="str">
        <f>VLOOKUP(capturaFlota2019[[#This Row],[Especie]],'DATOS TABLA FLOTA'!$K$1:$M$113,2,FALSE)</f>
        <v>Peces</v>
      </c>
      <c r="L1073" t="str">
        <f>_xlfn.XLOOKUP(capturaFlota2019[[#This Row],[Especie]],'DATOS TABLA FLOTA'!$K$1:$K$113,'DATOS TABLA FLOTA'!$M$1:$M$113)</f>
        <v>otras especies</v>
      </c>
      <c r="M1073" s="3">
        <v>774</v>
      </c>
      <c r="N1073" s="4">
        <f>VLOOKUP(capturaFlota2019[[#This Row],[Especie]],'DATOS TABLA FLOTA'!$A$1:$B$80,2,FALSE)</f>
        <v>4500</v>
      </c>
      <c r="O1073" s="4">
        <f>VLOOKUP(capturaFlota2019[[#This Row],[Especie]],'DATOS TABLA FLOTA'!$A$1:$C$80,3,FALSE)</f>
        <v>72000</v>
      </c>
      <c r="Q1073"/>
    </row>
    <row r="1074" spans="1:17" x14ac:dyDescent="0.35">
      <c r="A1074" s="5">
        <v>43709</v>
      </c>
      <c r="B1074" s="2" t="s">
        <v>3059</v>
      </c>
      <c r="C1074" s="2" t="s">
        <v>3068</v>
      </c>
      <c r="D1074" s="2" t="s">
        <v>3043</v>
      </c>
      <c r="E10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4" t="str">
        <f>_xlfn.XLOOKUP(capturaFlota2019[[#This Row],[Puerto]],'DATOS TABLA FLOTA'!$H$1:$H$21,'DATOS TABLA FLOTA'!$I$1:$I$21)</f>
        <v>General Pueyrredon</v>
      </c>
      <c r="G1074" s="3">
        <f>_xlfn.XLOOKUP(capturaFlota2019[[#This Row],[Departamento]],'DATOS TABLA FLOTA'!$O$2:$O$21,'DATOS TABLA FLOTA'!$P$2:$P$21)</f>
        <v>6357</v>
      </c>
      <c r="H1074" s="1">
        <v>-3804915</v>
      </c>
      <c r="I1074" s="1">
        <f>_xlfn.XLOOKUP(capturaFlota2019[[#This Row],[Latitud]],'DATOS TABLA FLOTA'!$Q$2:$Q$21,'DATOS TABLA FLOTA'!$R$2:$R$21)</f>
        <v>-57536848</v>
      </c>
      <c r="J1074" s="2" t="s">
        <v>3091</v>
      </c>
      <c r="K1074" t="str">
        <f>VLOOKUP(capturaFlota2019[[#This Row],[Especie]],'DATOS TABLA FLOTA'!$K$1:$M$113,2,FALSE)</f>
        <v>Peces</v>
      </c>
      <c r="L1074" t="str">
        <f>_xlfn.XLOOKUP(capturaFlota2019[[#This Row],[Especie]],'DATOS TABLA FLOTA'!$K$1:$K$113,'DATOS TABLA FLOTA'!$M$1:$M$113)</f>
        <v>Variado costero</v>
      </c>
      <c r="M1074" s="3">
        <v>776</v>
      </c>
      <c r="N1074" s="4">
        <f>VLOOKUP(capturaFlota2019[[#This Row],[Especie]],'DATOS TABLA FLOTA'!$A$1:$B$80,2,FALSE)</f>
        <v>2300</v>
      </c>
      <c r="O1074" s="4">
        <f>VLOOKUP(capturaFlota2019[[#This Row],[Especie]],'DATOS TABLA FLOTA'!$A$1:$C$80,3,FALSE)</f>
        <v>36800</v>
      </c>
      <c r="Q1074"/>
    </row>
    <row r="1075" spans="1:17" x14ac:dyDescent="0.35">
      <c r="A1075" s="5">
        <v>43709</v>
      </c>
      <c r="B1075" s="2" t="s">
        <v>3067</v>
      </c>
      <c r="C1075" s="2" t="s">
        <v>3117</v>
      </c>
      <c r="D1075" s="2" t="s">
        <v>3062</v>
      </c>
      <c r="E10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75" t="str">
        <f>_xlfn.XLOOKUP(capturaFlota2019[[#This Row],[Puerto]],'DATOS TABLA FLOTA'!$H$1:$H$21,'DATOS TABLA FLOTA'!$I$1:$I$21)</f>
        <v>Biedma</v>
      </c>
      <c r="G1075" s="3">
        <f>_xlfn.XLOOKUP(capturaFlota2019[[#This Row],[Departamento]],'DATOS TABLA FLOTA'!$O$2:$O$21,'DATOS TABLA FLOTA'!$P$2:$P$21)</f>
        <v>26007</v>
      </c>
      <c r="H1075" s="1">
        <v>-42723398</v>
      </c>
      <c r="I1075" s="1">
        <f>_xlfn.XLOOKUP(capturaFlota2019[[#This Row],[Latitud]],'DATOS TABLA FLOTA'!$Q$2:$Q$21,'DATOS TABLA FLOTA'!$R$2:$R$21)</f>
        <v>-6503362</v>
      </c>
      <c r="J1075" s="2" t="s">
        <v>3055</v>
      </c>
      <c r="K1075" t="str">
        <f>VLOOKUP(capturaFlota2019[[#This Row],[Especie]],'DATOS TABLA FLOTA'!$K$1:$M$113,2,FALSE)</f>
        <v>Peces</v>
      </c>
      <c r="L1075" t="str">
        <f>_xlfn.XLOOKUP(capturaFlota2019[[#This Row],[Especie]],'DATOS TABLA FLOTA'!$K$1:$K$113,'DATOS TABLA FLOTA'!$M$1:$M$113)</f>
        <v>Merluza hubbsi S41</v>
      </c>
      <c r="M1075" s="3">
        <v>778</v>
      </c>
      <c r="N1075" s="4">
        <f>VLOOKUP(capturaFlota2019[[#This Row],[Especie]],'DATOS TABLA FLOTA'!$A$1:$B$80,2,FALSE)</f>
        <v>2300</v>
      </c>
      <c r="O1075" s="4">
        <f>VLOOKUP(capturaFlota2019[[#This Row],[Especie]],'DATOS TABLA FLOTA'!$A$1:$C$80,3,FALSE)</f>
        <v>36800</v>
      </c>
      <c r="Q1075"/>
    </row>
    <row r="1076" spans="1:17" x14ac:dyDescent="0.35">
      <c r="A1076" s="5">
        <v>43497</v>
      </c>
      <c r="B1076" s="2" t="s">
        <v>3067</v>
      </c>
      <c r="C1076" s="2" t="s">
        <v>3115</v>
      </c>
      <c r="D1076" s="2" t="s">
        <v>3049</v>
      </c>
      <c r="E10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76" t="str">
        <f>_xlfn.XLOOKUP(capturaFlota2019[[#This Row],[Puerto]],'DATOS TABLA FLOTA'!$H$1:$H$21,'DATOS TABLA FLOTA'!$I$1:$I$21)</f>
        <v>Deseado</v>
      </c>
      <c r="G1076" s="3">
        <f>_xlfn.XLOOKUP(capturaFlota2019[[#This Row],[Departamento]],'DATOS TABLA FLOTA'!$O$2:$O$21,'DATOS TABLA FLOTA'!$P$2:$P$21)</f>
        <v>78014</v>
      </c>
      <c r="H1076" s="1">
        <v>-47753106</v>
      </c>
      <c r="I1076" s="1">
        <f>_xlfn.XLOOKUP(capturaFlota2019[[#This Row],[Latitud]],'DATOS TABLA FLOTA'!$Q$2:$Q$21,'DATOS TABLA FLOTA'!$R$2:$R$21)</f>
        <v>-65911745</v>
      </c>
      <c r="J1076" s="2" t="s">
        <v>3137</v>
      </c>
      <c r="K1076" t="str">
        <f>VLOOKUP(capturaFlota2019[[#This Row],[Especie]],'DATOS TABLA FLOTA'!$K$1:$M$113,2,FALSE)</f>
        <v>Peces</v>
      </c>
      <c r="L1076" t="str">
        <f>_xlfn.XLOOKUP(capturaFlota2019[[#This Row],[Especie]],'DATOS TABLA FLOTA'!$K$1:$K$113,'DATOS TABLA FLOTA'!$M$1:$M$113)</f>
        <v>Merluza negra</v>
      </c>
      <c r="M1076" s="3">
        <v>780</v>
      </c>
      <c r="N1076" s="4">
        <f>VLOOKUP(capturaFlota2019[[#This Row],[Especie]],'DATOS TABLA FLOTA'!$A$1:$B$80,2,FALSE)</f>
        <v>2900</v>
      </c>
      <c r="O1076" s="4">
        <f>VLOOKUP(capturaFlota2019[[#This Row],[Especie]],'DATOS TABLA FLOTA'!$A$1:$C$80,3,FALSE)</f>
        <v>46400</v>
      </c>
      <c r="Q1076"/>
    </row>
    <row r="1077" spans="1:17" x14ac:dyDescent="0.35">
      <c r="A1077" s="5">
        <v>43647</v>
      </c>
      <c r="B1077" s="2" t="s">
        <v>3053</v>
      </c>
      <c r="C1077" s="2" t="s">
        <v>3121</v>
      </c>
      <c r="D1077" s="2" t="s">
        <v>3043</v>
      </c>
      <c r="E10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7" t="str">
        <f>_xlfn.XLOOKUP(capturaFlota2019[[#This Row],[Puerto]],'DATOS TABLA FLOTA'!$H$1:$H$21,'DATOS TABLA FLOTA'!$I$1:$I$21)</f>
        <v>Coronel de Marina Leonardo Rosales</v>
      </c>
      <c r="G1077" s="3">
        <f>_xlfn.XLOOKUP(capturaFlota2019[[#This Row],[Departamento]],'DATOS TABLA FLOTA'!$O$2:$O$21,'DATOS TABLA FLOTA'!$P$2:$P$21)</f>
        <v>6182</v>
      </c>
      <c r="H1077" s="1">
        <v>-3889977</v>
      </c>
      <c r="I1077" s="1">
        <f>_xlfn.XLOOKUP(capturaFlota2019[[#This Row],[Latitud]],'DATOS TABLA FLOTA'!$Q$2:$Q$21,'DATOS TABLA FLOTA'!$R$2:$R$21)</f>
        <v>-62079012</v>
      </c>
      <c r="J1077" s="2" t="s">
        <v>3045</v>
      </c>
      <c r="K1077" t="str">
        <f>VLOOKUP(capturaFlota2019[[#This Row],[Especie]],'DATOS TABLA FLOTA'!$K$1:$M$113,2,FALSE)</f>
        <v>Crustáceos</v>
      </c>
      <c r="L1077" t="str">
        <f>_xlfn.XLOOKUP(capturaFlota2019[[#This Row],[Especie]],'DATOS TABLA FLOTA'!$K$1:$K$113,'DATOS TABLA FLOTA'!$M$1:$M$113)</f>
        <v>otras especies</v>
      </c>
      <c r="M1077" s="3">
        <v>780</v>
      </c>
      <c r="N1077" s="4">
        <f>VLOOKUP(capturaFlota2019[[#This Row],[Especie]],'DATOS TABLA FLOTA'!$A$1:$B$80,2,FALSE)</f>
        <v>3000</v>
      </c>
      <c r="O1077" s="4">
        <f>VLOOKUP(capturaFlota2019[[#This Row],[Especie]],'DATOS TABLA FLOTA'!$A$1:$C$80,3,FALSE)</f>
        <v>48000</v>
      </c>
      <c r="Q1077"/>
    </row>
    <row r="1078" spans="1:17" x14ac:dyDescent="0.35">
      <c r="A1078" s="5">
        <v>43770</v>
      </c>
      <c r="B1078" s="2" t="s">
        <v>3053</v>
      </c>
      <c r="C1078" s="2" t="s">
        <v>3068</v>
      </c>
      <c r="D1078" s="2" t="s">
        <v>3043</v>
      </c>
      <c r="E10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8" t="str">
        <f>_xlfn.XLOOKUP(capturaFlota2019[[#This Row],[Puerto]],'DATOS TABLA FLOTA'!$H$1:$H$21,'DATOS TABLA FLOTA'!$I$1:$I$21)</f>
        <v>General Pueyrredon</v>
      </c>
      <c r="G1078" s="3">
        <f>_xlfn.XLOOKUP(capturaFlota2019[[#This Row],[Departamento]],'DATOS TABLA FLOTA'!$O$2:$O$21,'DATOS TABLA FLOTA'!$P$2:$P$21)</f>
        <v>6357</v>
      </c>
      <c r="H1078" s="1">
        <v>-3804915</v>
      </c>
      <c r="I1078" s="1">
        <f>_xlfn.XLOOKUP(capturaFlota2019[[#This Row],[Latitud]],'DATOS TABLA FLOTA'!$Q$2:$Q$21,'DATOS TABLA FLOTA'!$R$2:$R$21)</f>
        <v>-57536848</v>
      </c>
      <c r="J1078" s="2" t="s">
        <v>3065</v>
      </c>
      <c r="K1078" t="str">
        <f>VLOOKUP(capturaFlota2019[[#This Row],[Especie]],'DATOS TABLA FLOTA'!$K$1:$M$113,2,FALSE)</f>
        <v>Peces</v>
      </c>
      <c r="L1078" t="str">
        <f>_xlfn.XLOOKUP(capturaFlota2019[[#This Row],[Especie]],'DATOS TABLA FLOTA'!$K$1:$K$113,'DATOS TABLA FLOTA'!$M$1:$M$113)</f>
        <v>Abadejo</v>
      </c>
      <c r="M1078" s="3">
        <v>788</v>
      </c>
      <c r="N1078" s="4">
        <f>VLOOKUP(capturaFlota2019[[#This Row],[Especie]],'DATOS TABLA FLOTA'!$A$1:$B$80,2,FALSE)</f>
        <v>2000</v>
      </c>
      <c r="O1078" s="4">
        <f>VLOOKUP(capturaFlota2019[[#This Row],[Especie]],'DATOS TABLA FLOTA'!$A$1:$C$80,3,FALSE)</f>
        <v>32000</v>
      </c>
      <c r="Q1078"/>
    </row>
    <row r="1079" spans="1:17" x14ac:dyDescent="0.35">
      <c r="A1079" s="5">
        <v>43497</v>
      </c>
      <c r="B1079" s="2" t="s">
        <v>3053</v>
      </c>
      <c r="C1079" s="2" t="s">
        <v>3111</v>
      </c>
      <c r="D1079" s="2" t="s">
        <v>3043</v>
      </c>
      <c r="E10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79" t="str">
        <f>_xlfn.XLOOKUP(capturaFlota2019[[#This Row],[Puerto]],'DATOS TABLA FLOTA'!$H$1:$H$21,'DATOS TABLA FLOTA'!$I$1:$I$21)</f>
        <v>sin especificar</v>
      </c>
      <c r="G1079" s="3">
        <f>_xlfn.XLOOKUP(capturaFlota2019[[#This Row],[Departamento]],'DATOS TABLA FLOTA'!$O$2:$O$21,'DATOS TABLA FLOTA'!$P$2:$P$21)</f>
        <v>6999</v>
      </c>
      <c r="I1079" s="1">
        <f>_xlfn.XLOOKUP(capturaFlota2019[[#This Row],[Latitud]],'DATOS TABLA FLOTA'!$Q$2:$Q$21,'DATOS TABLA FLOTA'!$R$2:$R$21)</f>
        <v>0</v>
      </c>
      <c r="J1079" s="2" t="s">
        <v>3090</v>
      </c>
      <c r="K1079" t="str">
        <f>VLOOKUP(capturaFlota2019[[#This Row],[Especie]],'DATOS TABLA FLOTA'!$K$1:$M$113,2,FALSE)</f>
        <v>Peces</v>
      </c>
      <c r="L1079" t="str">
        <f>_xlfn.XLOOKUP(capturaFlota2019[[#This Row],[Especie]],'DATOS TABLA FLOTA'!$K$1:$K$113,'DATOS TABLA FLOTA'!$M$1:$M$113)</f>
        <v>otras especies</v>
      </c>
      <c r="M1079" s="3">
        <v>798</v>
      </c>
      <c r="N1079" s="4">
        <f>VLOOKUP(capturaFlota2019[[#This Row],[Especie]],'DATOS TABLA FLOTA'!$A$1:$B$80,2,FALSE)</f>
        <v>2200</v>
      </c>
      <c r="O1079" s="4">
        <f>VLOOKUP(capturaFlota2019[[#This Row],[Especie]],'DATOS TABLA FLOTA'!$A$1:$C$80,3,FALSE)</f>
        <v>35200</v>
      </c>
      <c r="Q1079"/>
    </row>
    <row r="1080" spans="1:17" x14ac:dyDescent="0.35">
      <c r="A1080" s="5">
        <v>43617</v>
      </c>
      <c r="B1080" s="2" t="s">
        <v>3041</v>
      </c>
      <c r="C1080" s="2" t="s">
        <v>3107</v>
      </c>
      <c r="D1080" s="2" t="s">
        <v>3043</v>
      </c>
      <c r="E10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0" t="str">
        <f>_xlfn.XLOOKUP(capturaFlota2019[[#This Row],[Puerto]],'DATOS TABLA FLOTA'!$H$1:$H$21,'DATOS TABLA FLOTA'!$I$1:$I$21)</f>
        <v>Necochea</v>
      </c>
      <c r="G1080" s="3">
        <f>_xlfn.XLOOKUP(capturaFlota2019[[#This Row],[Departamento]],'DATOS TABLA FLOTA'!$O$2:$O$21,'DATOS TABLA FLOTA'!$P$2:$P$21)</f>
        <v>6581</v>
      </c>
      <c r="H1080" s="1">
        <v>-38576184</v>
      </c>
      <c r="I1080" s="1">
        <f>_xlfn.XLOOKUP(capturaFlota2019[[#This Row],[Latitud]],'DATOS TABLA FLOTA'!$Q$2:$Q$21,'DATOS TABLA FLOTA'!$R$2:$R$21)</f>
        <v>-58701949</v>
      </c>
      <c r="J1080" s="2" t="s">
        <v>3057</v>
      </c>
      <c r="K1080" t="str">
        <f>VLOOKUP(capturaFlota2019[[#This Row],[Especie]],'DATOS TABLA FLOTA'!$K$1:$M$113,2,FALSE)</f>
        <v>Peces</v>
      </c>
      <c r="L1080" t="str">
        <f>_xlfn.XLOOKUP(capturaFlota2019[[#This Row],[Especie]],'DATOS TABLA FLOTA'!$K$1:$K$113,'DATOS TABLA FLOTA'!$M$1:$M$113)</f>
        <v>Rayas (sin V. Cost)</v>
      </c>
      <c r="M1080" s="3">
        <v>800</v>
      </c>
      <c r="N1080" s="4">
        <f>VLOOKUP(capturaFlota2019[[#This Row],[Especie]],'DATOS TABLA FLOTA'!$A$1:$B$80,2,FALSE)</f>
        <v>3900</v>
      </c>
      <c r="O1080" s="4">
        <f>VLOOKUP(capturaFlota2019[[#This Row],[Especie]],'DATOS TABLA FLOTA'!$A$1:$C$80,3,FALSE)</f>
        <v>62400</v>
      </c>
      <c r="Q1080"/>
    </row>
    <row r="1081" spans="1:17" x14ac:dyDescent="0.35">
      <c r="A1081" s="5">
        <v>43586</v>
      </c>
      <c r="B1081" s="2" t="s">
        <v>3059</v>
      </c>
      <c r="C1081" s="2" t="s">
        <v>3068</v>
      </c>
      <c r="D1081" s="2" t="s">
        <v>3043</v>
      </c>
      <c r="E10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1" t="str">
        <f>_xlfn.XLOOKUP(capturaFlota2019[[#This Row],[Puerto]],'DATOS TABLA FLOTA'!$H$1:$H$21,'DATOS TABLA FLOTA'!$I$1:$I$21)</f>
        <v>General Pueyrredon</v>
      </c>
      <c r="G1081" s="3">
        <f>_xlfn.XLOOKUP(capturaFlota2019[[#This Row],[Departamento]],'DATOS TABLA FLOTA'!$O$2:$O$21,'DATOS TABLA FLOTA'!$P$2:$P$21)</f>
        <v>6357</v>
      </c>
      <c r="H1081" s="1">
        <v>-3804915</v>
      </c>
      <c r="I1081" s="1">
        <f>_xlfn.XLOOKUP(capturaFlota2019[[#This Row],[Latitud]],'DATOS TABLA FLOTA'!$Q$2:$Q$21,'DATOS TABLA FLOTA'!$R$2:$R$21)</f>
        <v>-57536848</v>
      </c>
      <c r="J1081" s="2" t="s">
        <v>3084</v>
      </c>
      <c r="K1081" t="str">
        <f>VLOOKUP(capturaFlota2019[[#This Row],[Especie]],'DATOS TABLA FLOTA'!$K$1:$M$113,2,FALSE)</f>
        <v>Peces</v>
      </c>
      <c r="L1081" t="str">
        <f>_xlfn.XLOOKUP(capturaFlota2019[[#This Row],[Especie]],'DATOS TABLA FLOTA'!$K$1:$K$113,'DATOS TABLA FLOTA'!$M$1:$M$113)</f>
        <v>otras especies</v>
      </c>
      <c r="M1081" s="3">
        <v>805</v>
      </c>
      <c r="N1081" s="4">
        <f>VLOOKUP(capturaFlota2019[[#This Row],[Especie]],'DATOS TABLA FLOTA'!$A$1:$B$80,2,FALSE)</f>
        <v>1890</v>
      </c>
      <c r="O1081" s="4">
        <f>VLOOKUP(capturaFlota2019[[#This Row],[Especie]],'DATOS TABLA FLOTA'!$A$1:$C$80,3,FALSE)</f>
        <v>30240</v>
      </c>
      <c r="Q1081"/>
    </row>
    <row r="1082" spans="1:17" x14ac:dyDescent="0.35">
      <c r="A1082" s="5">
        <v>43770</v>
      </c>
      <c r="B1082" s="2" t="s">
        <v>3053</v>
      </c>
      <c r="C1082" s="2" t="s">
        <v>3068</v>
      </c>
      <c r="D1082" s="2" t="s">
        <v>3043</v>
      </c>
      <c r="E10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2" t="str">
        <f>_xlfn.XLOOKUP(capturaFlota2019[[#This Row],[Puerto]],'DATOS TABLA FLOTA'!$H$1:$H$21,'DATOS TABLA FLOTA'!$I$1:$I$21)</f>
        <v>General Pueyrredon</v>
      </c>
      <c r="G1082" s="3">
        <f>_xlfn.XLOOKUP(capturaFlota2019[[#This Row],[Departamento]],'DATOS TABLA FLOTA'!$O$2:$O$21,'DATOS TABLA FLOTA'!$P$2:$P$21)</f>
        <v>6357</v>
      </c>
      <c r="H1082" s="1">
        <v>-3804915</v>
      </c>
      <c r="I1082" s="1">
        <f>_xlfn.XLOOKUP(capturaFlota2019[[#This Row],[Latitud]],'DATOS TABLA FLOTA'!$Q$2:$Q$21,'DATOS TABLA FLOTA'!$R$2:$R$21)</f>
        <v>-57536848</v>
      </c>
      <c r="J1082" s="2" t="s">
        <v>3055</v>
      </c>
      <c r="K1082" t="str">
        <f>VLOOKUP(capturaFlota2019[[#This Row],[Especie]],'DATOS TABLA FLOTA'!$K$1:$M$113,2,FALSE)</f>
        <v>Peces</v>
      </c>
      <c r="L1082" t="str">
        <f>_xlfn.XLOOKUP(capturaFlota2019[[#This Row],[Especie]],'DATOS TABLA FLOTA'!$K$1:$K$113,'DATOS TABLA FLOTA'!$M$1:$M$113)</f>
        <v>Merluza hubbsi S41</v>
      </c>
      <c r="M1082" s="3">
        <v>806</v>
      </c>
      <c r="N1082" s="4">
        <f>VLOOKUP(capturaFlota2019[[#This Row],[Especie]],'DATOS TABLA FLOTA'!$A$1:$B$80,2,FALSE)</f>
        <v>2300</v>
      </c>
      <c r="O1082" s="4">
        <f>VLOOKUP(capturaFlota2019[[#This Row],[Especie]],'DATOS TABLA FLOTA'!$A$1:$C$80,3,FALSE)</f>
        <v>36800</v>
      </c>
      <c r="Q1082"/>
    </row>
    <row r="1083" spans="1:17" x14ac:dyDescent="0.35">
      <c r="A1083" s="5">
        <v>43586</v>
      </c>
      <c r="B1083" s="2" t="s">
        <v>3067</v>
      </c>
      <c r="C1083" s="2" t="s">
        <v>3132</v>
      </c>
      <c r="D1083" s="2" t="s">
        <v>3133</v>
      </c>
      <c r="E10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83" t="str">
        <f>_xlfn.XLOOKUP(capturaFlota2019[[#This Row],[Puerto]],'DATOS TABLA FLOTA'!$H$1:$H$21,'DATOS TABLA FLOTA'!$I$1:$I$21)</f>
        <v>Ushuaia</v>
      </c>
      <c r="G1083" s="3">
        <f>_xlfn.XLOOKUP(capturaFlota2019[[#This Row],[Departamento]],'DATOS TABLA FLOTA'!$O$2:$O$21,'DATOS TABLA FLOTA'!$P$2:$P$21)</f>
        <v>94015</v>
      </c>
      <c r="H1083" s="1">
        <v>-54808106</v>
      </c>
      <c r="I1083" s="1">
        <f>_xlfn.XLOOKUP(capturaFlota2019[[#This Row],[Latitud]],'DATOS TABLA FLOTA'!$Q$2:$Q$21,'DATOS TABLA FLOTA'!$R$2:$R$21)</f>
        <v>-68304301</v>
      </c>
      <c r="J1083" s="2" t="s">
        <v>3138</v>
      </c>
      <c r="K1083" t="str">
        <f>VLOOKUP(capturaFlota2019[[#This Row],[Especie]],'DATOS TABLA FLOTA'!$K$1:$M$113,2,FALSE)</f>
        <v>Peces</v>
      </c>
      <c r="L1083" t="str">
        <f>_xlfn.XLOOKUP(capturaFlota2019[[#This Row],[Especie]],'DATOS TABLA FLOTA'!$K$1:$K$113,'DATOS TABLA FLOTA'!$M$1:$M$113)</f>
        <v>Polaca</v>
      </c>
      <c r="M1083" s="3">
        <v>812</v>
      </c>
      <c r="N1083" s="4">
        <f>VLOOKUP(capturaFlota2019[[#This Row],[Especie]],'DATOS TABLA FLOTA'!$A$1:$B$80,2,FALSE)</f>
        <v>2300</v>
      </c>
      <c r="O1083" s="4">
        <f>VLOOKUP(capturaFlota2019[[#This Row],[Especie]],'DATOS TABLA FLOTA'!$A$1:$C$80,3,FALSE)</f>
        <v>36800</v>
      </c>
      <c r="Q1083"/>
    </row>
    <row r="1084" spans="1:17" x14ac:dyDescent="0.35">
      <c r="A1084" s="5">
        <v>43739</v>
      </c>
      <c r="B1084" s="2" t="s">
        <v>3067</v>
      </c>
      <c r="C1084" s="2" t="s">
        <v>3117</v>
      </c>
      <c r="D1084" s="2" t="s">
        <v>3062</v>
      </c>
      <c r="E10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84" t="str">
        <f>_xlfn.XLOOKUP(capturaFlota2019[[#This Row],[Puerto]],'DATOS TABLA FLOTA'!$H$1:$H$21,'DATOS TABLA FLOTA'!$I$1:$I$21)</f>
        <v>Biedma</v>
      </c>
      <c r="G1084" s="3">
        <f>_xlfn.XLOOKUP(capturaFlota2019[[#This Row],[Departamento]],'DATOS TABLA FLOTA'!$O$2:$O$21,'DATOS TABLA FLOTA'!$P$2:$P$21)</f>
        <v>26007</v>
      </c>
      <c r="H1084" s="1">
        <v>-42723398</v>
      </c>
      <c r="I1084" s="1">
        <f>_xlfn.XLOOKUP(capturaFlota2019[[#This Row],[Latitud]],'DATOS TABLA FLOTA'!$Q$2:$Q$21,'DATOS TABLA FLOTA'!$R$2:$R$21)</f>
        <v>-6503362</v>
      </c>
      <c r="J1084" s="2" t="s">
        <v>3065</v>
      </c>
      <c r="K1084" t="str">
        <f>VLOOKUP(capturaFlota2019[[#This Row],[Especie]],'DATOS TABLA FLOTA'!$K$1:$M$113,2,FALSE)</f>
        <v>Peces</v>
      </c>
      <c r="L1084" t="str">
        <f>_xlfn.XLOOKUP(capturaFlota2019[[#This Row],[Especie]],'DATOS TABLA FLOTA'!$K$1:$K$113,'DATOS TABLA FLOTA'!$M$1:$M$113)</f>
        <v>Abadejo</v>
      </c>
      <c r="M1084" s="3">
        <v>812</v>
      </c>
      <c r="N1084" s="4">
        <f>VLOOKUP(capturaFlota2019[[#This Row],[Especie]],'DATOS TABLA FLOTA'!$A$1:$B$80,2,FALSE)</f>
        <v>2000</v>
      </c>
      <c r="O1084" s="4">
        <f>VLOOKUP(capturaFlota2019[[#This Row],[Especie]],'DATOS TABLA FLOTA'!$A$1:$C$80,3,FALSE)</f>
        <v>32000</v>
      </c>
      <c r="Q1084"/>
    </row>
    <row r="1085" spans="1:17" x14ac:dyDescent="0.35">
      <c r="A1085" s="5">
        <v>43586</v>
      </c>
      <c r="B1085" s="2" t="s">
        <v>3067</v>
      </c>
      <c r="C1085" s="2" t="s">
        <v>3132</v>
      </c>
      <c r="D1085" s="2" t="s">
        <v>3133</v>
      </c>
      <c r="E10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85" t="str">
        <f>_xlfn.XLOOKUP(capturaFlota2019[[#This Row],[Puerto]],'DATOS TABLA FLOTA'!$H$1:$H$21,'DATOS TABLA FLOTA'!$I$1:$I$21)</f>
        <v>Ushuaia</v>
      </c>
      <c r="G1085" s="3">
        <f>_xlfn.XLOOKUP(capturaFlota2019[[#This Row],[Departamento]],'DATOS TABLA FLOTA'!$O$2:$O$21,'DATOS TABLA FLOTA'!$P$2:$P$21)</f>
        <v>94015</v>
      </c>
      <c r="H1085" s="1">
        <v>-54808106</v>
      </c>
      <c r="I1085" s="1">
        <f>_xlfn.XLOOKUP(capturaFlota2019[[#This Row],[Latitud]],'DATOS TABLA FLOTA'!$Q$2:$Q$21,'DATOS TABLA FLOTA'!$R$2:$R$21)</f>
        <v>-68304301</v>
      </c>
      <c r="J1085" s="2" t="s">
        <v>3135</v>
      </c>
      <c r="K1085" t="str">
        <f>VLOOKUP(capturaFlota2019[[#This Row],[Especie]],'DATOS TABLA FLOTA'!$K$1:$M$113,2,FALSE)</f>
        <v>Peces</v>
      </c>
      <c r="L1085" t="str">
        <f>_xlfn.XLOOKUP(capturaFlota2019[[#This Row],[Especie]],'DATOS TABLA FLOTA'!$K$1:$K$113,'DATOS TABLA FLOTA'!$M$1:$M$113)</f>
        <v>otras especies</v>
      </c>
      <c r="M1085" s="3">
        <v>815</v>
      </c>
      <c r="N1085" s="4">
        <f>VLOOKUP(capturaFlota2019[[#This Row],[Especie]],'DATOS TABLA FLOTA'!$A$1:$B$80,2,FALSE)</f>
        <v>2200</v>
      </c>
      <c r="O1085" s="4">
        <f>VLOOKUP(capturaFlota2019[[#This Row],[Especie]],'DATOS TABLA FLOTA'!$A$1:$C$80,3,FALSE)</f>
        <v>35200</v>
      </c>
      <c r="Q1085"/>
    </row>
    <row r="1086" spans="1:17" x14ac:dyDescent="0.35">
      <c r="A1086" s="5">
        <v>43739</v>
      </c>
      <c r="B1086" s="2" t="s">
        <v>3041</v>
      </c>
      <c r="C1086" s="2" t="s">
        <v>3068</v>
      </c>
      <c r="D1086" s="2" t="s">
        <v>3043</v>
      </c>
      <c r="E10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6" t="str">
        <f>_xlfn.XLOOKUP(capturaFlota2019[[#This Row],[Puerto]],'DATOS TABLA FLOTA'!$H$1:$H$21,'DATOS TABLA FLOTA'!$I$1:$I$21)</f>
        <v>General Pueyrredon</v>
      </c>
      <c r="G1086" s="3">
        <f>_xlfn.XLOOKUP(capturaFlota2019[[#This Row],[Departamento]],'DATOS TABLA FLOTA'!$O$2:$O$21,'DATOS TABLA FLOTA'!$P$2:$P$21)</f>
        <v>6357</v>
      </c>
      <c r="H1086" s="1">
        <v>-3804915</v>
      </c>
      <c r="I1086" s="1">
        <f>_xlfn.XLOOKUP(capturaFlota2019[[#This Row],[Latitud]],'DATOS TABLA FLOTA'!$Q$2:$Q$21,'DATOS TABLA FLOTA'!$R$2:$R$21)</f>
        <v>-57536848</v>
      </c>
      <c r="J1086" s="2" t="s">
        <v>3078</v>
      </c>
      <c r="K1086" t="str">
        <f>VLOOKUP(capturaFlota2019[[#This Row],[Especie]],'DATOS TABLA FLOTA'!$K$1:$M$113,2,FALSE)</f>
        <v>Peces</v>
      </c>
      <c r="L1086" t="str">
        <f>_xlfn.XLOOKUP(capturaFlota2019[[#This Row],[Especie]],'DATOS TABLA FLOTA'!$K$1:$K$113,'DATOS TABLA FLOTA'!$M$1:$M$113)</f>
        <v>otras especies</v>
      </c>
      <c r="M1086" s="3">
        <v>816</v>
      </c>
      <c r="N1086" s="4">
        <f>VLOOKUP(capturaFlota2019[[#This Row],[Especie]],'DATOS TABLA FLOTA'!$A$1:$B$80,2,FALSE)</f>
        <v>1700</v>
      </c>
      <c r="O1086" s="4">
        <f>VLOOKUP(capturaFlota2019[[#This Row],[Especie]],'DATOS TABLA FLOTA'!$A$1:$C$80,3,FALSE)</f>
        <v>27200</v>
      </c>
      <c r="Q1086"/>
    </row>
    <row r="1087" spans="1:17" x14ac:dyDescent="0.35">
      <c r="A1087" s="5">
        <v>43770</v>
      </c>
      <c r="B1087" s="2" t="s">
        <v>3059</v>
      </c>
      <c r="C1087" s="2" t="s">
        <v>3068</v>
      </c>
      <c r="D1087" s="2" t="s">
        <v>3043</v>
      </c>
      <c r="E10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7" t="str">
        <f>_xlfn.XLOOKUP(capturaFlota2019[[#This Row],[Puerto]],'DATOS TABLA FLOTA'!$H$1:$H$21,'DATOS TABLA FLOTA'!$I$1:$I$21)</f>
        <v>General Pueyrredon</v>
      </c>
      <c r="G1087" s="3">
        <f>_xlfn.XLOOKUP(capturaFlota2019[[#This Row],[Departamento]],'DATOS TABLA FLOTA'!$O$2:$O$21,'DATOS TABLA FLOTA'!$P$2:$P$21)</f>
        <v>6357</v>
      </c>
      <c r="H1087" s="1">
        <v>-3804915</v>
      </c>
      <c r="I1087" s="1">
        <f>_xlfn.XLOOKUP(capturaFlota2019[[#This Row],[Latitud]],'DATOS TABLA FLOTA'!$Q$2:$Q$21,'DATOS TABLA FLOTA'!$R$2:$R$21)</f>
        <v>-57536848</v>
      </c>
      <c r="J1087" s="2" t="s">
        <v>3057</v>
      </c>
      <c r="K1087" t="str">
        <f>VLOOKUP(capturaFlota2019[[#This Row],[Especie]],'DATOS TABLA FLOTA'!$K$1:$M$113,2,FALSE)</f>
        <v>Peces</v>
      </c>
      <c r="L1087" t="str">
        <f>_xlfn.XLOOKUP(capturaFlota2019[[#This Row],[Especie]],'DATOS TABLA FLOTA'!$K$1:$K$113,'DATOS TABLA FLOTA'!$M$1:$M$113)</f>
        <v>Rayas (sin V. Cost)</v>
      </c>
      <c r="M1087" s="3">
        <v>816</v>
      </c>
      <c r="N1087" s="4">
        <f>VLOOKUP(capturaFlota2019[[#This Row],[Especie]],'DATOS TABLA FLOTA'!$A$1:$B$80,2,FALSE)</f>
        <v>3900</v>
      </c>
      <c r="O1087" s="4">
        <f>VLOOKUP(capturaFlota2019[[#This Row],[Especie]],'DATOS TABLA FLOTA'!$A$1:$C$80,3,FALSE)</f>
        <v>62400</v>
      </c>
      <c r="Q1087"/>
    </row>
    <row r="1088" spans="1:17" x14ac:dyDescent="0.35">
      <c r="A1088" s="5">
        <v>43586</v>
      </c>
      <c r="B1088" s="2" t="s">
        <v>3053</v>
      </c>
      <c r="C1088" s="2" t="s">
        <v>3068</v>
      </c>
      <c r="D1088" s="2" t="s">
        <v>3043</v>
      </c>
      <c r="E10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8" t="str">
        <f>_xlfn.XLOOKUP(capturaFlota2019[[#This Row],[Puerto]],'DATOS TABLA FLOTA'!$H$1:$H$21,'DATOS TABLA FLOTA'!$I$1:$I$21)</f>
        <v>General Pueyrredon</v>
      </c>
      <c r="G1088" s="3">
        <f>_xlfn.XLOOKUP(capturaFlota2019[[#This Row],[Departamento]],'DATOS TABLA FLOTA'!$O$2:$O$21,'DATOS TABLA FLOTA'!$P$2:$P$21)</f>
        <v>6357</v>
      </c>
      <c r="H1088" s="1">
        <v>-3804915</v>
      </c>
      <c r="I1088" s="1">
        <f>_xlfn.XLOOKUP(capturaFlota2019[[#This Row],[Latitud]],'DATOS TABLA FLOTA'!$Q$2:$Q$21,'DATOS TABLA FLOTA'!$R$2:$R$21)</f>
        <v>-57536848</v>
      </c>
      <c r="J1088" s="2" t="s">
        <v>3163</v>
      </c>
      <c r="K1088" t="str">
        <f>VLOOKUP(capturaFlota2019[[#This Row],[Especie]],'DATOS TABLA FLOTA'!$K$1:$M$113,2,FALSE)</f>
        <v>Peces</v>
      </c>
      <c r="L1088" t="str">
        <f>_xlfn.XLOOKUP(capturaFlota2019[[#This Row],[Especie]],'DATOS TABLA FLOTA'!$K$1:$K$113,'DATOS TABLA FLOTA'!$M$1:$M$113)</f>
        <v>otras especies</v>
      </c>
      <c r="M1088" s="3">
        <v>820</v>
      </c>
      <c r="N1088" s="4">
        <f>VLOOKUP(capturaFlota2019[[#This Row],[Especie]],'DATOS TABLA FLOTA'!$A$1:$B$80,2,FALSE)</f>
        <v>3590</v>
      </c>
      <c r="O1088" s="4">
        <f>VLOOKUP(capturaFlota2019[[#This Row],[Especie]],'DATOS TABLA FLOTA'!$A$1:$C$80,3,FALSE)</f>
        <v>57440</v>
      </c>
      <c r="Q1088"/>
    </row>
    <row r="1089" spans="1:17" x14ac:dyDescent="0.35">
      <c r="A1089" s="5">
        <v>43678</v>
      </c>
      <c r="B1089" s="2" t="s">
        <v>3053</v>
      </c>
      <c r="C1089" s="2" t="s">
        <v>3111</v>
      </c>
      <c r="D1089" s="2" t="s">
        <v>3043</v>
      </c>
      <c r="E10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89" t="str">
        <f>_xlfn.XLOOKUP(capturaFlota2019[[#This Row],[Puerto]],'DATOS TABLA FLOTA'!$H$1:$H$21,'DATOS TABLA FLOTA'!$I$1:$I$21)</f>
        <v>sin especificar</v>
      </c>
      <c r="G1089" s="3">
        <f>_xlfn.XLOOKUP(capturaFlota2019[[#This Row],[Departamento]],'DATOS TABLA FLOTA'!$O$2:$O$21,'DATOS TABLA FLOTA'!$P$2:$P$21)</f>
        <v>6999</v>
      </c>
      <c r="I1089" s="1">
        <f>_xlfn.XLOOKUP(capturaFlota2019[[#This Row],[Latitud]],'DATOS TABLA FLOTA'!$Q$2:$Q$21,'DATOS TABLA FLOTA'!$R$2:$R$21)</f>
        <v>0</v>
      </c>
      <c r="J1089" s="2" t="s">
        <v>3082</v>
      </c>
      <c r="K1089" t="str">
        <f>VLOOKUP(capturaFlota2019[[#This Row],[Especie]],'DATOS TABLA FLOTA'!$K$1:$M$113,2,FALSE)</f>
        <v>Peces</v>
      </c>
      <c r="L1089" t="str">
        <f>_xlfn.XLOOKUP(capturaFlota2019[[#This Row],[Especie]],'DATOS TABLA FLOTA'!$K$1:$K$113,'DATOS TABLA FLOTA'!$M$1:$M$113)</f>
        <v>otras especies</v>
      </c>
      <c r="M1089" s="3">
        <v>820</v>
      </c>
      <c r="N1089" s="4">
        <f>VLOOKUP(capturaFlota2019[[#This Row],[Especie]],'DATOS TABLA FLOTA'!$A$1:$B$80,2,FALSE)</f>
        <v>2100</v>
      </c>
      <c r="O1089" s="4">
        <f>VLOOKUP(capturaFlota2019[[#This Row],[Especie]],'DATOS TABLA FLOTA'!$A$1:$C$80,3,FALSE)</f>
        <v>33600</v>
      </c>
      <c r="Q1089"/>
    </row>
    <row r="1090" spans="1:17" x14ac:dyDescent="0.35">
      <c r="A1090" s="5">
        <v>43466</v>
      </c>
      <c r="B1090" s="2" t="s">
        <v>3053</v>
      </c>
      <c r="C1090" s="2" t="s">
        <v>3068</v>
      </c>
      <c r="D1090" s="2" t="s">
        <v>3043</v>
      </c>
      <c r="E10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0" t="str">
        <f>_xlfn.XLOOKUP(capturaFlota2019[[#This Row],[Puerto]],'DATOS TABLA FLOTA'!$H$1:$H$21,'DATOS TABLA FLOTA'!$I$1:$I$21)</f>
        <v>General Pueyrredon</v>
      </c>
      <c r="G1090" s="3">
        <f>_xlfn.XLOOKUP(capturaFlota2019[[#This Row],[Departamento]],'DATOS TABLA FLOTA'!$O$2:$O$21,'DATOS TABLA FLOTA'!$P$2:$P$21)</f>
        <v>6357</v>
      </c>
      <c r="H1090" s="1">
        <v>-3804915</v>
      </c>
      <c r="I1090" s="1">
        <f>_xlfn.XLOOKUP(capturaFlota2019[[#This Row],[Latitud]],'DATOS TABLA FLOTA'!$Q$2:$Q$21,'DATOS TABLA FLOTA'!$R$2:$R$21)</f>
        <v>-57536848</v>
      </c>
      <c r="J1090" s="2" t="s">
        <v>3097</v>
      </c>
      <c r="K1090" t="str">
        <f>VLOOKUP(capturaFlota2019[[#This Row],[Especie]],'DATOS TABLA FLOTA'!$K$1:$M$113,2,FALSE)</f>
        <v>Peces</v>
      </c>
      <c r="L1090" t="str">
        <f>_xlfn.XLOOKUP(capturaFlota2019[[#This Row],[Especie]],'DATOS TABLA FLOTA'!$K$1:$K$113,'DATOS TABLA FLOTA'!$M$1:$M$113)</f>
        <v>otras especies</v>
      </c>
      <c r="M1090" s="3">
        <v>821</v>
      </c>
      <c r="N1090" s="4">
        <f>VLOOKUP(capturaFlota2019[[#This Row],[Especie]],'DATOS TABLA FLOTA'!$A$1:$B$80,2,FALSE)</f>
        <v>3980</v>
      </c>
      <c r="O1090" s="4">
        <f>VLOOKUP(capturaFlota2019[[#This Row],[Especie]],'DATOS TABLA FLOTA'!$A$1:$C$80,3,FALSE)</f>
        <v>63680</v>
      </c>
      <c r="Q1090"/>
    </row>
    <row r="1091" spans="1:17" x14ac:dyDescent="0.35">
      <c r="A1091" s="5">
        <v>43525</v>
      </c>
      <c r="B1091" s="2" t="s">
        <v>3047</v>
      </c>
      <c r="C1091" s="2" t="s">
        <v>3115</v>
      </c>
      <c r="D1091" s="2" t="s">
        <v>3049</v>
      </c>
      <c r="E10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091" t="str">
        <f>_xlfn.XLOOKUP(capturaFlota2019[[#This Row],[Puerto]],'DATOS TABLA FLOTA'!$H$1:$H$21,'DATOS TABLA FLOTA'!$I$1:$I$21)</f>
        <v>Deseado</v>
      </c>
      <c r="G1091" s="3">
        <f>_xlfn.XLOOKUP(capturaFlota2019[[#This Row],[Departamento]],'DATOS TABLA FLOTA'!$O$2:$O$21,'DATOS TABLA FLOTA'!$P$2:$P$21)</f>
        <v>78014</v>
      </c>
      <c r="H1091" s="1">
        <v>-47753106</v>
      </c>
      <c r="I1091" s="1">
        <f>_xlfn.XLOOKUP(capturaFlota2019[[#This Row],[Latitud]],'DATOS TABLA FLOTA'!$Q$2:$Q$21,'DATOS TABLA FLOTA'!$R$2:$R$21)</f>
        <v>-65911745</v>
      </c>
      <c r="J1091" s="2" t="s">
        <v>3052</v>
      </c>
      <c r="K1091" t="str">
        <f>VLOOKUP(capturaFlota2019[[#This Row],[Especie]],'DATOS TABLA FLOTA'!$K$1:$M$113,2,FALSE)</f>
        <v>Moluscos</v>
      </c>
      <c r="L1091" t="str">
        <f>_xlfn.XLOOKUP(capturaFlota2019[[#This Row],[Especie]],'DATOS TABLA FLOTA'!$K$1:$K$113,'DATOS TABLA FLOTA'!$M$1:$M$113)</f>
        <v>Calamar Illex</v>
      </c>
      <c r="M1091" s="3">
        <v>828</v>
      </c>
      <c r="N1091" s="4">
        <f>VLOOKUP(capturaFlota2019[[#This Row],[Especie]],'DATOS TABLA FLOTA'!$A$1:$B$80,2,FALSE)</f>
        <v>3299</v>
      </c>
      <c r="O1091" s="4">
        <f>VLOOKUP(capturaFlota2019[[#This Row],[Especie]],'DATOS TABLA FLOTA'!$A$1:$C$80,3,FALSE)</f>
        <v>52784</v>
      </c>
      <c r="Q1091"/>
    </row>
    <row r="1092" spans="1:17" x14ac:dyDescent="0.35">
      <c r="A1092" s="5">
        <v>43586</v>
      </c>
      <c r="B1092" s="2" t="s">
        <v>3059</v>
      </c>
      <c r="C1092" s="2" t="s">
        <v>3123</v>
      </c>
      <c r="D1092" s="2" t="s">
        <v>3124</v>
      </c>
      <c r="E10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092" t="str">
        <f>_xlfn.XLOOKUP(capturaFlota2019[[#This Row],[Puerto]],'DATOS TABLA FLOTA'!$H$1:$H$21,'DATOS TABLA FLOTA'!$I$1:$I$21)</f>
        <v>San Antonio</v>
      </c>
      <c r="G1092" s="3">
        <f>_xlfn.XLOOKUP(capturaFlota2019[[#This Row],[Departamento]],'DATOS TABLA FLOTA'!$O$2:$O$21,'DATOS TABLA FLOTA'!$P$2:$P$21)</f>
        <v>62077</v>
      </c>
      <c r="H1092" s="1">
        <v>-4079875</v>
      </c>
      <c r="I1092" s="1">
        <f>_xlfn.XLOOKUP(capturaFlota2019[[#This Row],[Latitud]],'DATOS TABLA FLOTA'!$Q$2:$Q$21,'DATOS TABLA FLOTA'!$R$2:$R$21)</f>
        <v>-64883536</v>
      </c>
      <c r="J1092" s="2" t="s">
        <v>3114</v>
      </c>
      <c r="K1092" t="str">
        <f>VLOOKUP(capturaFlota2019[[#This Row],[Especie]],'DATOS TABLA FLOTA'!$K$1:$M$113,2,FALSE)</f>
        <v>Peces</v>
      </c>
      <c r="L1092" t="str">
        <f>_xlfn.XLOOKUP(capturaFlota2019[[#This Row],[Especie]],'DATOS TABLA FLOTA'!$K$1:$K$113,'DATOS TABLA FLOTA'!$M$1:$M$113)</f>
        <v>otras especies</v>
      </c>
      <c r="M1092" s="3">
        <v>832</v>
      </c>
      <c r="N1092" s="4">
        <f>VLOOKUP(capturaFlota2019[[#This Row],[Especie]],'DATOS TABLA FLOTA'!$A$1:$B$80,2,FALSE)</f>
        <v>1500</v>
      </c>
      <c r="O1092" s="4">
        <f>VLOOKUP(capturaFlota2019[[#This Row],[Especie]],'DATOS TABLA FLOTA'!$A$1:$C$80,3,FALSE)</f>
        <v>24000</v>
      </c>
      <c r="Q1092"/>
    </row>
    <row r="1093" spans="1:17" x14ac:dyDescent="0.35">
      <c r="A1093" s="5">
        <v>43586</v>
      </c>
      <c r="B1093" s="2" t="s">
        <v>3059</v>
      </c>
      <c r="C1093" s="2" t="s">
        <v>3068</v>
      </c>
      <c r="D1093" s="2" t="s">
        <v>3043</v>
      </c>
      <c r="E10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3" t="str">
        <f>_xlfn.XLOOKUP(capturaFlota2019[[#This Row],[Puerto]],'DATOS TABLA FLOTA'!$H$1:$H$21,'DATOS TABLA FLOTA'!$I$1:$I$21)</f>
        <v>General Pueyrredon</v>
      </c>
      <c r="G1093" s="3">
        <f>_xlfn.XLOOKUP(capturaFlota2019[[#This Row],[Departamento]],'DATOS TABLA FLOTA'!$O$2:$O$21,'DATOS TABLA FLOTA'!$P$2:$P$21)</f>
        <v>6357</v>
      </c>
      <c r="H1093" s="1">
        <v>-3804915</v>
      </c>
      <c r="I1093" s="1">
        <f>_xlfn.XLOOKUP(capturaFlota2019[[#This Row],[Latitud]],'DATOS TABLA FLOTA'!$Q$2:$Q$21,'DATOS TABLA FLOTA'!$R$2:$R$21)</f>
        <v>-57536848</v>
      </c>
      <c r="J1093" s="2" t="s">
        <v>3089</v>
      </c>
      <c r="K1093" t="str">
        <f>VLOOKUP(capturaFlota2019[[#This Row],[Especie]],'DATOS TABLA FLOTA'!$K$1:$M$113,2,FALSE)</f>
        <v>Peces</v>
      </c>
      <c r="L1093" t="str">
        <f>_xlfn.XLOOKUP(capturaFlota2019[[#This Row],[Especie]],'DATOS TABLA FLOTA'!$K$1:$K$113,'DATOS TABLA FLOTA'!$M$1:$M$113)</f>
        <v>otras especies</v>
      </c>
      <c r="M1093" s="3">
        <v>835</v>
      </c>
      <c r="N1093" s="4">
        <f>VLOOKUP(capturaFlota2019[[#This Row],[Especie]],'DATOS TABLA FLOTA'!$A$1:$B$80,2,FALSE)</f>
        <v>2200</v>
      </c>
      <c r="O1093" s="4">
        <f>VLOOKUP(capturaFlota2019[[#This Row],[Especie]],'DATOS TABLA FLOTA'!$A$1:$C$80,3,FALSE)</f>
        <v>35200</v>
      </c>
      <c r="Q1093"/>
    </row>
    <row r="1094" spans="1:17" x14ac:dyDescent="0.35">
      <c r="A1094" s="5">
        <v>43497</v>
      </c>
      <c r="B1094" s="2" t="s">
        <v>3067</v>
      </c>
      <c r="C1094" s="2" t="s">
        <v>3132</v>
      </c>
      <c r="D1094" s="2" t="s">
        <v>3133</v>
      </c>
      <c r="E10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094" t="str">
        <f>_xlfn.XLOOKUP(capturaFlota2019[[#This Row],[Puerto]],'DATOS TABLA FLOTA'!$H$1:$H$21,'DATOS TABLA FLOTA'!$I$1:$I$21)</f>
        <v>Ushuaia</v>
      </c>
      <c r="G1094" s="3">
        <f>_xlfn.XLOOKUP(capturaFlota2019[[#This Row],[Departamento]],'DATOS TABLA FLOTA'!$O$2:$O$21,'DATOS TABLA FLOTA'!$P$2:$P$21)</f>
        <v>94015</v>
      </c>
      <c r="H1094" s="1">
        <v>-54808106</v>
      </c>
      <c r="I1094" s="1">
        <f>_xlfn.XLOOKUP(capturaFlota2019[[#This Row],[Latitud]],'DATOS TABLA FLOTA'!$Q$2:$Q$21,'DATOS TABLA FLOTA'!$R$2:$R$21)</f>
        <v>-68304301</v>
      </c>
      <c r="J1094" s="2" t="s">
        <v>3055</v>
      </c>
      <c r="K1094" t="str">
        <f>VLOOKUP(capturaFlota2019[[#This Row],[Especie]],'DATOS TABLA FLOTA'!$K$1:$M$113,2,FALSE)</f>
        <v>Peces</v>
      </c>
      <c r="L1094" t="str">
        <f>_xlfn.XLOOKUP(capturaFlota2019[[#This Row],[Especie]],'DATOS TABLA FLOTA'!$K$1:$K$113,'DATOS TABLA FLOTA'!$M$1:$M$113)</f>
        <v>Merluza hubbsi S41</v>
      </c>
      <c r="M1094" s="3">
        <v>840</v>
      </c>
      <c r="N1094" s="4">
        <f>VLOOKUP(capturaFlota2019[[#This Row],[Especie]],'DATOS TABLA FLOTA'!$A$1:$B$80,2,FALSE)</f>
        <v>2300</v>
      </c>
      <c r="O1094" s="4">
        <f>VLOOKUP(capturaFlota2019[[#This Row],[Especie]],'DATOS TABLA FLOTA'!$A$1:$C$80,3,FALSE)</f>
        <v>36800</v>
      </c>
      <c r="Q1094"/>
    </row>
    <row r="1095" spans="1:17" x14ac:dyDescent="0.35">
      <c r="A1095" s="5">
        <v>43525</v>
      </c>
      <c r="B1095" s="2" t="s">
        <v>3053</v>
      </c>
      <c r="C1095" s="2" t="s">
        <v>3068</v>
      </c>
      <c r="D1095" s="2" t="s">
        <v>3043</v>
      </c>
      <c r="E10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5" t="str">
        <f>_xlfn.XLOOKUP(capturaFlota2019[[#This Row],[Puerto]],'DATOS TABLA FLOTA'!$H$1:$H$21,'DATOS TABLA FLOTA'!$I$1:$I$21)</f>
        <v>General Pueyrredon</v>
      </c>
      <c r="G1095" s="3">
        <f>_xlfn.XLOOKUP(capturaFlota2019[[#This Row],[Departamento]],'DATOS TABLA FLOTA'!$O$2:$O$21,'DATOS TABLA FLOTA'!$P$2:$P$21)</f>
        <v>6357</v>
      </c>
      <c r="H1095" s="1">
        <v>-3804915</v>
      </c>
      <c r="I1095" s="1">
        <f>_xlfn.XLOOKUP(capturaFlota2019[[#This Row],[Latitud]],'DATOS TABLA FLOTA'!$Q$2:$Q$21,'DATOS TABLA FLOTA'!$R$2:$R$21)</f>
        <v>-57536848</v>
      </c>
      <c r="J1095" s="2" t="s">
        <v>3084</v>
      </c>
      <c r="K1095" t="str">
        <f>VLOOKUP(capturaFlota2019[[#This Row],[Especie]],'DATOS TABLA FLOTA'!$K$1:$M$113,2,FALSE)</f>
        <v>Peces</v>
      </c>
      <c r="L1095" t="str">
        <f>_xlfn.XLOOKUP(capturaFlota2019[[#This Row],[Especie]],'DATOS TABLA FLOTA'!$K$1:$K$113,'DATOS TABLA FLOTA'!$M$1:$M$113)</f>
        <v>otras especies</v>
      </c>
      <c r="M1095" s="3">
        <v>840</v>
      </c>
      <c r="N1095" s="4">
        <f>VLOOKUP(capturaFlota2019[[#This Row],[Especie]],'DATOS TABLA FLOTA'!$A$1:$B$80,2,FALSE)</f>
        <v>1890</v>
      </c>
      <c r="O1095" s="4">
        <f>VLOOKUP(capturaFlota2019[[#This Row],[Especie]],'DATOS TABLA FLOTA'!$A$1:$C$80,3,FALSE)</f>
        <v>30240</v>
      </c>
      <c r="Q1095"/>
    </row>
    <row r="1096" spans="1:17" x14ac:dyDescent="0.35">
      <c r="A1096" s="5">
        <v>43525</v>
      </c>
      <c r="B1096" s="2" t="s">
        <v>3059</v>
      </c>
      <c r="C1096" s="2" t="s">
        <v>3068</v>
      </c>
      <c r="D1096" s="2" t="s">
        <v>3043</v>
      </c>
      <c r="E10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6" t="str">
        <f>_xlfn.XLOOKUP(capturaFlota2019[[#This Row],[Puerto]],'DATOS TABLA FLOTA'!$H$1:$H$21,'DATOS TABLA FLOTA'!$I$1:$I$21)</f>
        <v>General Pueyrredon</v>
      </c>
      <c r="G1096" s="3">
        <f>_xlfn.XLOOKUP(capturaFlota2019[[#This Row],[Departamento]],'DATOS TABLA FLOTA'!$O$2:$O$21,'DATOS TABLA FLOTA'!$P$2:$P$21)</f>
        <v>6357</v>
      </c>
      <c r="H1096" s="1">
        <v>-3804915</v>
      </c>
      <c r="I1096" s="1">
        <f>_xlfn.XLOOKUP(capturaFlota2019[[#This Row],[Latitud]],'DATOS TABLA FLOTA'!$Q$2:$Q$21,'DATOS TABLA FLOTA'!$R$2:$R$21)</f>
        <v>-57536848</v>
      </c>
      <c r="J1096" s="2" t="s">
        <v>3055</v>
      </c>
      <c r="K1096" t="str">
        <f>VLOOKUP(capturaFlota2019[[#This Row],[Especie]],'DATOS TABLA FLOTA'!$K$1:$M$113,2,FALSE)</f>
        <v>Peces</v>
      </c>
      <c r="L1096" t="str">
        <f>_xlfn.XLOOKUP(capturaFlota2019[[#This Row],[Especie]],'DATOS TABLA FLOTA'!$K$1:$K$113,'DATOS TABLA FLOTA'!$M$1:$M$113)</f>
        <v>Merluza hubbsi S41</v>
      </c>
      <c r="M1096" s="3">
        <v>840</v>
      </c>
      <c r="N1096" s="4">
        <f>VLOOKUP(capturaFlota2019[[#This Row],[Especie]],'DATOS TABLA FLOTA'!$A$1:$B$80,2,FALSE)</f>
        <v>2300</v>
      </c>
      <c r="O1096" s="4">
        <f>VLOOKUP(capturaFlota2019[[#This Row],[Especie]],'DATOS TABLA FLOTA'!$A$1:$C$80,3,FALSE)</f>
        <v>36800</v>
      </c>
      <c r="Q1096"/>
    </row>
    <row r="1097" spans="1:17" x14ac:dyDescent="0.35">
      <c r="A1097" s="5">
        <v>43525</v>
      </c>
      <c r="B1097" s="2" t="s">
        <v>3067</v>
      </c>
      <c r="C1097" s="2" t="s">
        <v>3117</v>
      </c>
      <c r="D1097" s="2" t="s">
        <v>3062</v>
      </c>
      <c r="E10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097" t="str">
        <f>_xlfn.XLOOKUP(capturaFlota2019[[#This Row],[Puerto]],'DATOS TABLA FLOTA'!$H$1:$H$21,'DATOS TABLA FLOTA'!$I$1:$I$21)</f>
        <v>Biedma</v>
      </c>
      <c r="G1097" s="3">
        <f>_xlfn.XLOOKUP(capturaFlota2019[[#This Row],[Departamento]],'DATOS TABLA FLOTA'!$O$2:$O$21,'DATOS TABLA FLOTA'!$P$2:$P$21)</f>
        <v>26007</v>
      </c>
      <c r="H1097" s="1">
        <v>-42723398</v>
      </c>
      <c r="I1097" s="1">
        <f>_xlfn.XLOOKUP(capturaFlota2019[[#This Row],[Latitud]],'DATOS TABLA FLOTA'!$Q$2:$Q$21,'DATOS TABLA FLOTA'!$R$2:$R$21)</f>
        <v>-6503362</v>
      </c>
      <c r="J1097" s="2" t="s">
        <v>3136</v>
      </c>
      <c r="K1097" t="str">
        <f>VLOOKUP(capturaFlota2019[[#This Row],[Especie]],'DATOS TABLA FLOTA'!$K$1:$M$113,2,FALSE)</f>
        <v>Peces</v>
      </c>
      <c r="L1097" t="str">
        <f>_xlfn.XLOOKUP(capturaFlota2019[[#This Row],[Especie]],'DATOS TABLA FLOTA'!$K$1:$K$113,'DATOS TABLA FLOTA'!$M$1:$M$113)</f>
        <v>Merluza de cola</v>
      </c>
      <c r="M1097" s="3">
        <v>840</v>
      </c>
      <c r="N1097" s="4">
        <f>VLOOKUP(capturaFlota2019[[#This Row],[Especie]],'DATOS TABLA FLOTA'!$A$1:$B$80,2,FALSE)</f>
        <v>2000</v>
      </c>
      <c r="O1097" s="4">
        <f>VLOOKUP(capturaFlota2019[[#This Row],[Especie]],'DATOS TABLA FLOTA'!$A$1:$C$80,3,FALSE)</f>
        <v>32000</v>
      </c>
      <c r="Q1097"/>
    </row>
    <row r="1098" spans="1:17" x14ac:dyDescent="0.35">
      <c r="A1098" s="5">
        <v>43556</v>
      </c>
      <c r="B1098" s="2" t="s">
        <v>3059</v>
      </c>
      <c r="C1098" s="2" t="s">
        <v>3068</v>
      </c>
      <c r="D1098" s="2" t="s">
        <v>3043</v>
      </c>
      <c r="E10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8" t="str">
        <f>_xlfn.XLOOKUP(capturaFlota2019[[#This Row],[Puerto]],'DATOS TABLA FLOTA'!$H$1:$H$21,'DATOS TABLA FLOTA'!$I$1:$I$21)</f>
        <v>General Pueyrredon</v>
      </c>
      <c r="G1098" s="3">
        <f>_xlfn.XLOOKUP(capturaFlota2019[[#This Row],[Departamento]],'DATOS TABLA FLOTA'!$O$2:$O$21,'DATOS TABLA FLOTA'!$P$2:$P$21)</f>
        <v>6357</v>
      </c>
      <c r="H1098" s="1">
        <v>-3804915</v>
      </c>
      <c r="I1098" s="1">
        <f>_xlfn.XLOOKUP(capturaFlota2019[[#This Row],[Latitud]],'DATOS TABLA FLOTA'!$Q$2:$Q$21,'DATOS TABLA FLOTA'!$R$2:$R$21)</f>
        <v>-57536848</v>
      </c>
      <c r="J1098" s="2" t="s">
        <v>3137</v>
      </c>
      <c r="K1098" t="str">
        <f>VLOOKUP(capturaFlota2019[[#This Row],[Especie]],'DATOS TABLA FLOTA'!$K$1:$M$113,2,FALSE)</f>
        <v>Peces</v>
      </c>
      <c r="L1098" t="str">
        <f>_xlfn.XLOOKUP(capturaFlota2019[[#This Row],[Especie]],'DATOS TABLA FLOTA'!$K$1:$K$113,'DATOS TABLA FLOTA'!$M$1:$M$113)</f>
        <v>Merluza negra</v>
      </c>
      <c r="M1098" s="3">
        <v>840</v>
      </c>
      <c r="N1098" s="4">
        <f>VLOOKUP(capturaFlota2019[[#This Row],[Especie]],'DATOS TABLA FLOTA'!$A$1:$B$80,2,FALSE)</f>
        <v>2900</v>
      </c>
      <c r="O1098" s="4">
        <f>VLOOKUP(capturaFlota2019[[#This Row],[Especie]],'DATOS TABLA FLOTA'!$A$1:$C$80,3,FALSE)</f>
        <v>46400</v>
      </c>
      <c r="Q1098"/>
    </row>
    <row r="1099" spans="1:17" x14ac:dyDescent="0.35">
      <c r="A1099" s="5">
        <v>43617</v>
      </c>
      <c r="B1099" s="2" t="s">
        <v>3041</v>
      </c>
      <c r="C1099" s="2" t="s">
        <v>3128</v>
      </c>
      <c r="D1099" s="2" t="s">
        <v>3043</v>
      </c>
      <c r="E10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099" t="str">
        <f>_xlfn.XLOOKUP(capturaFlota2019[[#This Row],[Puerto]],'DATOS TABLA FLOTA'!$H$1:$H$21,'DATOS TABLA FLOTA'!$I$1:$I$21)</f>
        <v>La Costa</v>
      </c>
      <c r="G1099" s="3">
        <f>_xlfn.XLOOKUP(capturaFlota2019[[#This Row],[Departamento]],'DATOS TABLA FLOTA'!$O$2:$O$21,'DATOS TABLA FLOTA'!$P$2:$P$21)</f>
        <v>6420</v>
      </c>
      <c r="H1099" s="1">
        <v>-36342328</v>
      </c>
      <c r="I1099" s="1">
        <f>_xlfn.XLOOKUP(capturaFlota2019[[#This Row],[Latitud]],'DATOS TABLA FLOTA'!$Q$2:$Q$21,'DATOS TABLA FLOTA'!$R$2:$R$21)</f>
        <v>-56746143</v>
      </c>
      <c r="J1099" s="2" t="s">
        <v>3083</v>
      </c>
      <c r="K1099" t="str">
        <f>VLOOKUP(capturaFlota2019[[#This Row],[Especie]],'DATOS TABLA FLOTA'!$K$1:$M$113,2,FALSE)</f>
        <v>Peces</v>
      </c>
      <c r="L1099" t="str">
        <f>_xlfn.XLOOKUP(capturaFlota2019[[#This Row],[Especie]],'DATOS TABLA FLOTA'!$K$1:$K$113,'DATOS TABLA FLOTA'!$M$1:$M$113)</f>
        <v>Variado costero</v>
      </c>
      <c r="M1099" s="3">
        <v>840</v>
      </c>
      <c r="N1099" s="4">
        <f>VLOOKUP(capturaFlota2019[[#This Row],[Especie]],'DATOS TABLA FLOTA'!$A$1:$B$80,2,FALSE)</f>
        <v>2300</v>
      </c>
      <c r="O1099" s="4">
        <f>VLOOKUP(capturaFlota2019[[#This Row],[Especie]],'DATOS TABLA FLOTA'!$A$1:$C$80,3,FALSE)</f>
        <v>36800</v>
      </c>
      <c r="Q1099"/>
    </row>
    <row r="1100" spans="1:17" x14ac:dyDescent="0.35">
      <c r="A1100" s="5">
        <v>43647</v>
      </c>
      <c r="B1100" s="2" t="s">
        <v>3047</v>
      </c>
      <c r="C1100" s="2" t="s">
        <v>3068</v>
      </c>
      <c r="D1100" s="2" t="s">
        <v>3043</v>
      </c>
      <c r="E11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0" t="str">
        <f>_xlfn.XLOOKUP(capturaFlota2019[[#This Row],[Puerto]],'DATOS TABLA FLOTA'!$H$1:$H$21,'DATOS TABLA FLOTA'!$I$1:$I$21)</f>
        <v>General Pueyrredon</v>
      </c>
      <c r="G1100" s="3">
        <f>_xlfn.XLOOKUP(capturaFlota2019[[#This Row],[Departamento]],'DATOS TABLA FLOTA'!$O$2:$O$21,'DATOS TABLA FLOTA'!$P$2:$P$21)</f>
        <v>6357</v>
      </c>
      <c r="H1100" s="1">
        <v>-3804915</v>
      </c>
      <c r="I1100" s="1">
        <f>_xlfn.XLOOKUP(capturaFlota2019[[#This Row],[Latitud]],'DATOS TABLA FLOTA'!$Q$2:$Q$21,'DATOS TABLA FLOTA'!$R$2:$R$21)</f>
        <v>-57536848</v>
      </c>
      <c r="J1100" s="2" t="s">
        <v>3052</v>
      </c>
      <c r="K1100" t="str">
        <f>VLOOKUP(capturaFlota2019[[#This Row],[Especie]],'DATOS TABLA FLOTA'!$K$1:$M$113,2,FALSE)</f>
        <v>Moluscos</v>
      </c>
      <c r="L1100" t="str">
        <f>_xlfn.XLOOKUP(capturaFlota2019[[#This Row],[Especie]],'DATOS TABLA FLOTA'!$K$1:$K$113,'DATOS TABLA FLOTA'!$M$1:$M$113)</f>
        <v>Calamar Illex</v>
      </c>
      <c r="M1100" s="3">
        <v>840</v>
      </c>
      <c r="N1100" s="4">
        <f>VLOOKUP(capturaFlota2019[[#This Row],[Especie]],'DATOS TABLA FLOTA'!$A$1:$B$80,2,FALSE)</f>
        <v>3299</v>
      </c>
      <c r="O1100" s="4">
        <f>VLOOKUP(capturaFlota2019[[#This Row],[Especie]],'DATOS TABLA FLOTA'!$A$1:$C$80,3,FALSE)</f>
        <v>52784</v>
      </c>
      <c r="Q1100"/>
    </row>
    <row r="1101" spans="1:17" x14ac:dyDescent="0.35">
      <c r="A1101" s="5">
        <v>43709</v>
      </c>
      <c r="B1101" s="2" t="s">
        <v>3041</v>
      </c>
      <c r="C1101" s="2" t="s">
        <v>3111</v>
      </c>
      <c r="D1101" s="2" t="s">
        <v>3043</v>
      </c>
      <c r="E11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1" t="str">
        <f>_xlfn.XLOOKUP(capturaFlota2019[[#This Row],[Puerto]],'DATOS TABLA FLOTA'!$H$1:$H$21,'DATOS TABLA FLOTA'!$I$1:$I$21)</f>
        <v>sin especificar</v>
      </c>
      <c r="G1101" s="3">
        <f>_xlfn.XLOOKUP(capturaFlota2019[[#This Row],[Departamento]],'DATOS TABLA FLOTA'!$O$2:$O$21,'DATOS TABLA FLOTA'!$P$2:$P$21)</f>
        <v>6999</v>
      </c>
      <c r="I1101" s="1">
        <f>_xlfn.XLOOKUP(capturaFlota2019[[#This Row],[Latitud]],'DATOS TABLA FLOTA'!$Q$2:$Q$21,'DATOS TABLA FLOTA'!$R$2:$R$21)</f>
        <v>0</v>
      </c>
      <c r="J1101" s="2" t="s">
        <v>3088</v>
      </c>
      <c r="K1101" t="str">
        <f>VLOOKUP(capturaFlota2019[[#This Row],[Especie]],'DATOS TABLA FLOTA'!$K$1:$M$113,2,FALSE)</f>
        <v>Peces</v>
      </c>
      <c r="L1101" t="str">
        <f>_xlfn.XLOOKUP(capturaFlota2019[[#This Row],[Especie]],'DATOS TABLA FLOTA'!$K$1:$K$113,'DATOS TABLA FLOTA'!$M$1:$M$113)</f>
        <v>Variado costero</v>
      </c>
      <c r="M1101" s="3">
        <v>840</v>
      </c>
      <c r="N1101" s="4">
        <f>VLOOKUP(capturaFlota2019[[#This Row],[Especie]],'DATOS TABLA FLOTA'!$A$1:$B$80,2,FALSE)</f>
        <v>2500</v>
      </c>
      <c r="O1101" s="4">
        <f>VLOOKUP(capturaFlota2019[[#This Row],[Especie]],'DATOS TABLA FLOTA'!$A$1:$C$80,3,FALSE)</f>
        <v>40000</v>
      </c>
      <c r="Q1101"/>
    </row>
    <row r="1102" spans="1:17" x14ac:dyDescent="0.35">
      <c r="A1102" s="5">
        <v>43770</v>
      </c>
      <c r="B1102" s="2" t="s">
        <v>3147</v>
      </c>
      <c r="C1102" s="2" t="s">
        <v>3111</v>
      </c>
      <c r="D1102" s="2" t="s">
        <v>3043</v>
      </c>
      <c r="E11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2" t="str">
        <f>_xlfn.XLOOKUP(capturaFlota2019[[#This Row],[Puerto]],'DATOS TABLA FLOTA'!$H$1:$H$21,'DATOS TABLA FLOTA'!$I$1:$I$21)</f>
        <v>sin especificar</v>
      </c>
      <c r="G1102" s="3">
        <f>_xlfn.XLOOKUP(capturaFlota2019[[#This Row],[Departamento]],'DATOS TABLA FLOTA'!$O$2:$O$21,'DATOS TABLA FLOTA'!$P$2:$P$21)</f>
        <v>6999</v>
      </c>
      <c r="I1102" s="1">
        <f>_xlfn.XLOOKUP(capturaFlota2019[[#This Row],[Latitud]],'DATOS TABLA FLOTA'!$Q$2:$Q$21,'DATOS TABLA FLOTA'!$R$2:$R$21)</f>
        <v>0</v>
      </c>
      <c r="J1102" s="2" t="s">
        <v>3055</v>
      </c>
      <c r="K1102" t="str">
        <f>VLOOKUP(capturaFlota2019[[#This Row],[Especie]],'DATOS TABLA FLOTA'!$K$1:$M$113,2,FALSE)</f>
        <v>Peces</v>
      </c>
      <c r="L1102" t="str">
        <f>_xlfn.XLOOKUP(capturaFlota2019[[#This Row],[Especie]],'DATOS TABLA FLOTA'!$K$1:$K$113,'DATOS TABLA FLOTA'!$M$1:$M$113)</f>
        <v>Merluza hubbsi S41</v>
      </c>
      <c r="M1102" s="3">
        <v>846</v>
      </c>
      <c r="N1102" s="4">
        <f>VLOOKUP(capturaFlota2019[[#This Row],[Especie]],'DATOS TABLA FLOTA'!$A$1:$B$80,2,FALSE)</f>
        <v>2300</v>
      </c>
      <c r="O1102" s="4">
        <f>VLOOKUP(capturaFlota2019[[#This Row],[Especie]],'DATOS TABLA FLOTA'!$A$1:$C$80,3,FALSE)</f>
        <v>36800</v>
      </c>
      <c r="Q1102"/>
    </row>
    <row r="1103" spans="1:17" x14ac:dyDescent="0.35">
      <c r="A1103" s="5">
        <v>43466</v>
      </c>
      <c r="B1103" s="2" t="s">
        <v>3053</v>
      </c>
      <c r="C1103" s="2" t="s">
        <v>3127</v>
      </c>
      <c r="D1103" s="2" t="s">
        <v>3124</v>
      </c>
      <c r="E11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03" t="str">
        <f>_xlfn.XLOOKUP(capturaFlota2019[[#This Row],[Puerto]],'DATOS TABLA FLOTA'!$H$1:$H$21,'DATOS TABLA FLOTA'!$I$1:$I$21)</f>
        <v>San Antonio</v>
      </c>
      <c r="G1103" s="3">
        <f>_xlfn.XLOOKUP(capturaFlota2019[[#This Row],[Departamento]],'DATOS TABLA FLOTA'!$O$2:$O$21,'DATOS TABLA FLOTA'!$P$2:$P$21)</f>
        <v>62077</v>
      </c>
      <c r="H1103" s="1">
        <v>-40725698</v>
      </c>
      <c r="I1103" s="1">
        <f>_xlfn.XLOOKUP(capturaFlota2019[[#This Row],[Latitud]],'DATOS TABLA FLOTA'!$Q$2:$Q$21,'DATOS TABLA FLOTA'!$R$2:$R$21)</f>
        <v>-64934194</v>
      </c>
      <c r="J1103" s="2" t="s">
        <v>3087</v>
      </c>
      <c r="K1103" t="str">
        <f>VLOOKUP(capturaFlota2019[[#This Row],[Especie]],'DATOS TABLA FLOTA'!$K$1:$M$113,2,FALSE)</f>
        <v>Peces</v>
      </c>
      <c r="L1103" t="str">
        <f>_xlfn.XLOOKUP(capturaFlota2019[[#This Row],[Especie]],'DATOS TABLA FLOTA'!$K$1:$K$113,'DATOS TABLA FLOTA'!$M$1:$M$113)</f>
        <v>otras especies</v>
      </c>
      <c r="M1103" s="3">
        <v>850</v>
      </c>
      <c r="N1103" s="4">
        <f>VLOOKUP(capturaFlota2019[[#This Row],[Especie]],'DATOS TABLA FLOTA'!$A$1:$B$80,2,FALSE)</f>
        <v>2500</v>
      </c>
      <c r="O1103" s="4">
        <f>VLOOKUP(capturaFlota2019[[#This Row],[Especie]],'DATOS TABLA FLOTA'!$A$1:$C$80,3,FALSE)</f>
        <v>40000</v>
      </c>
      <c r="Q1103"/>
    </row>
    <row r="1104" spans="1:17" x14ac:dyDescent="0.35">
      <c r="A1104" s="5">
        <v>43709</v>
      </c>
      <c r="B1104" s="2" t="s">
        <v>3053</v>
      </c>
      <c r="C1104" s="2" t="s">
        <v>3068</v>
      </c>
      <c r="D1104" s="2" t="s">
        <v>3043</v>
      </c>
      <c r="E11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4" t="str">
        <f>_xlfn.XLOOKUP(capturaFlota2019[[#This Row],[Puerto]],'DATOS TABLA FLOTA'!$H$1:$H$21,'DATOS TABLA FLOTA'!$I$1:$I$21)</f>
        <v>General Pueyrredon</v>
      </c>
      <c r="G1104" s="3">
        <f>_xlfn.XLOOKUP(capturaFlota2019[[#This Row],[Departamento]],'DATOS TABLA FLOTA'!$O$2:$O$21,'DATOS TABLA FLOTA'!$P$2:$P$21)</f>
        <v>6357</v>
      </c>
      <c r="H1104" s="1">
        <v>-3804915</v>
      </c>
      <c r="I1104" s="1">
        <f>_xlfn.XLOOKUP(capturaFlota2019[[#This Row],[Latitud]],'DATOS TABLA FLOTA'!$Q$2:$Q$21,'DATOS TABLA FLOTA'!$R$2:$R$21)</f>
        <v>-57536848</v>
      </c>
      <c r="J1104" s="2" t="s">
        <v>3079</v>
      </c>
      <c r="K1104" t="str">
        <f>VLOOKUP(capturaFlota2019[[#This Row],[Especie]],'DATOS TABLA FLOTA'!$K$1:$M$113,2,FALSE)</f>
        <v>Peces</v>
      </c>
      <c r="L1104" t="str">
        <f>_xlfn.XLOOKUP(capturaFlota2019[[#This Row],[Especie]],'DATOS TABLA FLOTA'!$K$1:$K$113,'DATOS TABLA FLOTA'!$M$1:$M$113)</f>
        <v>otras especies</v>
      </c>
      <c r="M1104" s="3">
        <v>850</v>
      </c>
      <c r="N1104" s="4">
        <f>VLOOKUP(capturaFlota2019[[#This Row],[Especie]],'DATOS TABLA FLOTA'!$A$1:$B$80,2,FALSE)</f>
        <v>2100</v>
      </c>
      <c r="O1104" s="4">
        <f>VLOOKUP(capturaFlota2019[[#This Row],[Especie]],'DATOS TABLA FLOTA'!$A$1:$C$80,3,FALSE)</f>
        <v>33600</v>
      </c>
      <c r="Q1104"/>
    </row>
    <row r="1105" spans="1:17" x14ac:dyDescent="0.35">
      <c r="A1105" s="5">
        <v>43617</v>
      </c>
      <c r="B1105" s="2" t="s">
        <v>3059</v>
      </c>
      <c r="C1105" s="2" t="s">
        <v>3068</v>
      </c>
      <c r="D1105" s="2" t="s">
        <v>3043</v>
      </c>
      <c r="E11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5" t="str">
        <f>_xlfn.XLOOKUP(capturaFlota2019[[#This Row],[Puerto]],'DATOS TABLA FLOTA'!$H$1:$H$21,'DATOS TABLA FLOTA'!$I$1:$I$21)</f>
        <v>General Pueyrredon</v>
      </c>
      <c r="G1105" s="3">
        <f>_xlfn.XLOOKUP(capturaFlota2019[[#This Row],[Departamento]],'DATOS TABLA FLOTA'!$O$2:$O$21,'DATOS TABLA FLOTA'!$P$2:$P$21)</f>
        <v>6357</v>
      </c>
      <c r="H1105" s="1">
        <v>-3804915</v>
      </c>
      <c r="I1105" s="1">
        <f>_xlfn.XLOOKUP(capturaFlota2019[[#This Row],[Latitud]],'DATOS TABLA FLOTA'!$Q$2:$Q$21,'DATOS TABLA FLOTA'!$R$2:$R$21)</f>
        <v>-57536848</v>
      </c>
      <c r="J1105" s="2" t="s">
        <v>3055</v>
      </c>
      <c r="K1105" t="str">
        <f>VLOOKUP(capturaFlota2019[[#This Row],[Especie]],'DATOS TABLA FLOTA'!$K$1:$M$113,2,FALSE)</f>
        <v>Peces</v>
      </c>
      <c r="L1105" t="str">
        <f>_xlfn.XLOOKUP(capturaFlota2019[[#This Row],[Especie]],'DATOS TABLA FLOTA'!$K$1:$K$113,'DATOS TABLA FLOTA'!$M$1:$M$113)</f>
        <v>Merluza hubbsi S41</v>
      </c>
      <c r="M1105" s="3">
        <v>860</v>
      </c>
      <c r="N1105" s="4">
        <f>VLOOKUP(capturaFlota2019[[#This Row],[Especie]],'DATOS TABLA FLOTA'!$A$1:$B$80,2,FALSE)</f>
        <v>2300</v>
      </c>
      <c r="O1105" s="4">
        <f>VLOOKUP(capturaFlota2019[[#This Row],[Especie]],'DATOS TABLA FLOTA'!$A$1:$C$80,3,FALSE)</f>
        <v>36800</v>
      </c>
      <c r="Q1105"/>
    </row>
    <row r="1106" spans="1:17" x14ac:dyDescent="0.35">
      <c r="A1106" s="5">
        <v>43497</v>
      </c>
      <c r="B1106" s="2" t="s">
        <v>3041</v>
      </c>
      <c r="C1106" s="2" t="s">
        <v>3107</v>
      </c>
      <c r="D1106" s="2" t="s">
        <v>3043</v>
      </c>
      <c r="E11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6" t="str">
        <f>_xlfn.XLOOKUP(capturaFlota2019[[#This Row],[Puerto]],'DATOS TABLA FLOTA'!$H$1:$H$21,'DATOS TABLA FLOTA'!$I$1:$I$21)</f>
        <v>Necochea</v>
      </c>
      <c r="G1106" s="3">
        <f>_xlfn.XLOOKUP(capturaFlota2019[[#This Row],[Departamento]],'DATOS TABLA FLOTA'!$O$2:$O$21,'DATOS TABLA FLOTA'!$P$2:$P$21)</f>
        <v>6581</v>
      </c>
      <c r="H1106" s="1">
        <v>-38576184</v>
      </c>
      <c r="I1106" s="1">
        <f>_xlfn.XLOOKUP(capturaFlota2019[[#This Row],[Latitud]],'DATOS TABLA FLOTA'!$Q$2:$Q$21,'DATOS TABLA FLOTA'!$R$2:$R$21)</f>
        <v>-58701949</v>
      </c>
      <c r="J1106" s="2" t="s">
        <v>3089</v>
      </c>
      <c r="K1106" t="str">
        <f>VLOOKUP(capturaFlota2019[[#This Row],[Especie]],'DATOS TABLA FLOTA'!$K$1:$M$113,2,FALSE)</f>
        <v>Peces</v>
      </c>
      <c r="L1106" t="str">
        <f>_xlfn.XLOOKUP(capturaFlota2019[[#This Row],[Especie]],'DATOS TABLA FLOTA'!$K$1:$K$113,'DATOS TABLA FLOTA'!$M$1:$M$113)</f>
        <v>otras especies</v>
      </c>
      <c r="M1106" s="3">
        <v>862</v>
      </c>
      <c r="N1106" s="4">
        <f>VLOOKUP(capturaFlota2019[[#This Row],[Especie]],'DATOS TABLA FLOTA'!$A$1:$B$80,2,FALSE)</f>
        <v>2200</v>
      </c>
      <c r="O1106" s="4">
        <f>VLOOKUP(capturaFlota2019[[#This Row],[Especie]],'DATOS TABLA FLOTA'!$A$1:$C$80,3,FALSE)</f>
        <v>35200</v>
      </c>
      <c r="Q1106"/>
    </row>
    <row r="1107" spans="1:17" x14ac:dyDescent="0.35">
      <c r="A1107" s="5">
        <v>43466</v>
      </c>
      <c r="B1107" s="2" t="s">
        <v>3053</v>
      </c>
      <c r="C1107" s="2" t="s">
        <v>3128</v>
      </c>
      <c r="D1107" s="2" t="s">
        <v>3043</v>
      </c>
      <c r="E11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7" t="str">
        <f>_xlfn.XLOOKUP(capturaFlota2019[[#This Row],[Puerto]],'DATOS TABLA FLOTA'!$H$1:$H$21,'DATOS TABLA FLOTA'!$I$1:$I$21)</f>
        <v>La Costa</v>
      </c>
      <c r="G1107" s="3">
        <f>_xlfn.XLOOKUP(capturaFlota2019[[#This Row],[Departamento]],'DATOS TABLA FLOTA'!$O$2:$O$21,'DATOS TABLA FLOTA'!$P$2:$P$21)</f>
        <v>6420</v>
      </c>
      <c r="H1107" s="1">
        <v>-36342328</v>
      </c>
      <c r="I1107" s="1">
        <f>_xlfn.XLOOKUP(capturaFlota2019[[#This Row],[Latitud]],'DATOS TABLA FLOTA'!$Q$2:$Q$21,'DATOS TABLA FLOTA'!$R$2:$R$21)</f>
        <v>-56746143</v>
      </c>
      <c r="J1107" s="2" t="s">
        <v>3091</v>
      </c>
      <c r="K1107" t="str">
        <f>VLOOKUP(capturaFlota2019[[#This Row],[Especie]],'DATOS TABLA FLOTA'!$K$1:$M$113,2,FALSE)</f>
        <v>Peces</v>
      </c>
      <c r="L1107" t="str">
        <f>_xlfn.XLOOKUP(capturaFlota2019[[#This Row],[Especie]],'DATOS TABLA FLOTA'!$K$1:$K$113,'DATOS TABLA FLOTA'!$M$1:$M$113)</f>
        <v>Variado costero</v>
      </c>
      <c r="M1107" s="3">
        <v>864</v>
      </c>
      <c r="N1107" s="4">
        <f>VLOOKUP(capturaFlota2019[[#This Row],[Especie]],'DATOS TABLA FLOTA'!$A$1:$B$80,2,FALSE)</f>
        <v>2300</v>
      </c>
      <c r="O1107" s="4">
        <f>VLOOKUP(capturaFlota2019[[#This Row],[Especie]],'DATOS TABLA FLOTA'!$A$1:$C$80,3,FALSE)</f>
        <v>36800</v>
      </c>
      <c r="Q1107"/>
    </row>
    <row r="1108" spans="1:17" x14ac:dyDescent="0.35">
      <c r="A1108" s="5">
        <v>43678</v>
      </c>
      <c r="B1108" s="2" t="s">
        <v>3147</v>
      </c>
      <c r="C1108" s="2" t="s">
        <v>3115</v>
      </c>
      <c r="D1108" s="2" t="s">
        <v>3049</v>
      </c>
      <c r="E11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108" t="str">
        <f>_xlfn.XLOOKUP(capturaFlota2019[[#This Row],[Puerto]],'DATOS TABLA FLOTA'!$H$1:$H$21,'DATOS TABLA FLOTA'!$I$1:$I$21)</f>
        <v>Deseado</v>
      </c>
      <c r="G1108" s="3">
        <f>_xlfn.XLOOKUP(capturaFlota2019[[#This Row],[Departamento]],'DATOS TABLA FLOTA'!$O$2:$O$21,'DATOS TABLA FLOTA'!$P$2:$P$21)</f>
        <v>78014</v>
      </c>
      <c r="H1108" s="1">
        <v>-47753106</v>
      </c>
      <c r="I1108" s="1">
        <f>_xlfn.XLOOKUP(capturaFlota2019[[#This Row],[Latitud]],'DATOS TABLA FLOTA'!$Q$2:$Q$21,'DATOS TABLA FLOTA'!$R$2:$R$21)</f>
        <v>-65911745</v>
      </c>
      <c r="J1108" s="2" t="s">
        <v>3101</v>
      </c>
      <c r="K1108" t="str">
        <f>VLOOKUP(capturaFlota2019[[#This Row],[Especie]],'DATOS TABLA FLOTA'!$K$1:$M$113,2,FALSE)</f>
        <v>Crustáceos</v>
      </c>
      <c r="L1108" t="str">
        <f>_xlfn.XLOOKUP(capturaFlota2019[[#This Row],[Especie]],'DATOS TABLA FLOTA'!$K$1:$K$113,'DATOS TABLA FLOTA'!$M$1:$M$113)</f>
        <v>Langostino</v>
      </c>
      <c r="M1108" s="3">
        <v>864</v>
      </c>
      <c r="N1108" s="4">
        <f>VLOOKUP(capturaFlota2019[[#This Row],[Especie]],'DATOS TABLA FLOTA'!$A$1:$B$80,2,FALSE)</f>
        <v>3000</v>
      </c>
      <c r="O1108" s="4">
        <f>VLOOKUP(capturaFlota2019[[#This Row],[Especie]],'DATOS TABLA FLOTA'!$A$1:$C$80,3,FALSE)</f>
        <v>48000</v>
      </c>
      <c r="Q1108"/>
    </row>
    <row r="1109" spans="1:17" x14ac:dyDescent="0.35">
      <c r="A1109" s="5">
        <v>43497</v>
      </c>
      <c r="B1109" s="2" t="s">
        <v>3041</v>
      </c>
      <c r="C1109" s="2" t="s">
        <v>3068</v>
      </c>
      <c r="D1109" s="2" t="s">
        <v>3043</v>
      </c>
      <c r="E11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09" t="str">
        <f>_xlfn.XLOOKUP(capturaFlota2019[[#This Row],[Puerto]],'DATOS TABLA FLOTA'!$H$1:$H$21,'DATOS TABLA FLOTA'!$I$1:$I$21)</f>
        <v>General Pueyrredon</v>
      </c>
      <c r="G1109" s="3">
        <f>_xlfn.XLOOKUP(capturaFlota2019[[#This Row],[Departamento]],'DATOS TABLA FLOTA'!$O$2:$O$21,'DATOS TABLA FLOTA'!$P$2:$P$21)</f>
        <v>6357</v>
      </c>
      <c r="H1109" s="1">
        <v>-3804915</v>
      </c>
      <c r="I1109" s="1">
        <f>_xlfn.XLOOKUP(capturaFlota2019[[#This Row],[Latitud]],'DATOS TABLA FLOTA'!$Q$2:$Q$21,'DATOS TABLA FLOTA'!$R$2:$R$21)</f>
        <v>-57536848</v>
      </c>
      <c r="J1109" s="2" t="s">
        <v>3098</v>
      </c>
      <c r="K1109" t="str">
        <f>VLOOKUP(capturaFlota2019[[#This Row],[Especie]],'DATOS TABLA FLOTA'!$K$1:$M$113,2,FALSE)</f>
        <v>Peces</v>
      </c>
      <c r="L1109" t="str">
        <f>_xlfn.XLOOKUP(capturaFlota2019[[#This Row],[Especie]],'DATOS TABLA FLOTA'!$K$1:$K$113,'DATOS TABLA FLOTA'!$M$1:$M$113)</f>
        <v>otras especies</v>
      </c>
      <c r="M1109" s="3">
        <v>874</v>
      </c>
      <c r="N1109" s="4">
        <f>VLOOKUP(capturaFlota2019[[#This Row],[Especie]],'DATOS TABLA FLOTA'!$A$1:$B$80,2,FALSE)</f>
        <v>4500</v>
      </c>
      <c r="O1109" s="4">
        <f>VLOOKUP(capturaFlota2019[[#This Row],[Especie]],'DATOS TABLA FLOTA'!$A$1:$C$80,3,FALSE)</f>
        <v>72000</v>
      </c>
      <c r="Q1109"/>
    </row>
    <row r="1110" spans="1:17" x14ac:dyDescent="0.35">
      <c r="A1110" s="5">
        <v>43647</v>
      </c>
      <c r="B1110" s="2" t="s">
        <v>3053</v>
      </c>
      <c r="C1110" s="2" t="s">
        <v>3068</v>
      </c>
      <c r="D1110" s="2" t="s">
        <v>3043</v>
      </c>
      <c r="E11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0" t="str">
        <f>_xlfn.XLOOKUP(capturaFlota2019[[#This Row],[Puerto]],'DATOS TABLA FLOTA'!$H$1:$H$21,'DATOS TABLA FLOTA'!$I$1:$I$21)</f>
        <v>General Pueyrredon</v>
      </c>
      <c r="G1110" s="3">
        <f>_xlfn.XLOOKUP(capturaFlota2019[[#This Row],[Departamento]],'DATOS TABLA FLOTA'!$O$2:$O$21,'DATOS TABLA FLOTA'!$P$2:$P$21)</f>
        <v>6357</v>
      </c>
      <c r="H1110" s="1">
        <v>-3804915</v>
      </c>
      <c r="I1110" s="1">
        <f>_xlfn.XLOOKUP(capturaFlota2019[[#This Row],[Latitud]],'DATOS TABLA FLOTA'!$Q$2:$Q$21,'DATOS TABLA FLOTA'!$R$2:$R$21)</f>
        <v>-57536848</v>
      </c>
      <c r="J1110" s="2" t="s">
        <v>3091</v>
      </c>
      <c r="K1110" t="str">
        <f>VLOOKUP(capturaFlota2019[[#This Row],[Especie]],'DATOS TABLA FLOTA'!$K$1:$M$113,2,FALSE)</f>
        <v>Peces</v>
      </c>
      <c r="L1110" t="str">
        <f>_xlfn.XLOOKUP(capturaFlota2019[[#This Row],[Especie]],'DATOS TABLA FLOTA'!$K$1:$K$113,'DATOS TABLA FLOTA'!$M$1:$M$113)</f>
        <v>Variado costero</v>
      </c>
      <c r="M1110" s="3">
        <v>875</v>
      </c>
      <c r="N1110" s="4">
        <f>VLOOKUP(capturaFlota2019[[#This Row],[Especie]],'DATOS TABLA FLOTA'!$A$1:$B$80,2,FALSE)</f>
        <v>2300</v>
      </c>
      <c r="O1110" s="4">
        <f>VLOOKUP(capturaFlota2019[[#This Row],[Especie]],'DATOS TABLA FLOTA'!$A$1:$C$80,3,FALSE)</f>
        <v>36800</v>
      </c>
      <c r="Q1110"/>
    </row>
    <row r="1111" spans="1:17" x14ac:dyDescent="0.35">
      <c r="A1111" s="5">
        <v>43739</v>
      </c>
      <c r="B1111" s="2" t="s">
        <v>3041</v>
      </c>
      <c r="C1111" s="2" t="s">
        <v>3111</v>
      </c>
      <c r="D1111" s="2" t="s">
        <v>3043</v>
      </c>
      <c r="E11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1" t="str">
        <f>_xlfn.XLOOKUP(capturaFlota2019[[#This Row],[Puerto]],'DATOS TABLA FLOTA'!$H$1:$H$21,'DATOS TABLA FLOTA'!$I$1:$I$21)</f>
        <v>sin especificar</v>
      </c>
      <c r="G1111" s="3">
        <f>_xlfn.XLOOKUP(capturaFlota2019[[#This Row],[Departamento]],'DATOS TABLA FLOTA'!$O$2:$O$21,'DATOS TABLA FLOTA'!$P$2:$P$21)</f>
        <v>6999</v>
      </c>
      <c r="I1111" s="1">
        <f>_xlfn.XLOOKUP(capturaFlota2019[[#This Row],[Latitud]],'DATOS TABLA FLOTA'!$Q$2:$Q$21,'DATOS TABLA FLOTA'!$R$2:$R$21)</f>
        <v>0</v>
      </c>
      <c r="J1111" s="2" t="s">
        <v>3082</v>
      </c>
      <c r="K1111" t="str">
        <f>VLOOKUP(capturaFlota2019[[#This Row],[Especie]],'DATOS TABLA FLOTA'!$K$1:$M$113,2,FALSE)</f>
        <v>Peces</v>
      </c>
      <c r="L1111" t="str">
        <f>_xlfn.XLOOKUP(capturaFlota2019[[#This Row],[Especie]],'DATOS TABLA FLOTA'!$K$1:$K$113,'DATOS TABLA FLOTA'!$M$1:$M$113)</f>
        <v>otras especies</v>
      </c>
      <c r="M1111" s="3">
        <v>875</v>
      </c>
      <c r="N1111" s="4">
        <f>VLOOKUP(capturaFlota2019[[#This Row],[Especie]],'DATOS TABLA FLOTA'!$A$1:$B$80,2,FALSE)</f>
        <v>2100</v>
      </c>
      <c r="O1111" s="4">
        <f>VLOOKUP(capturaFlota2019[[#This Row],[Especie]],'DATOS TABLA FLOTA'!$A$1:$C$80,3,FALSE)</f>
        <v>33600</v>
      </c>
      <c r="Q1111"/>
    </row>
    <row r="1112" spans="1:17" x14ac:dyDescent="0.35">
      <c r="A1112" s="5">
        <v>43709</v>
      </c>
      <c r="B1112" s="2" t="s">
        <v>3041</v>
      </c>
      <c r="C1112" s="2" t="s">
        <v>3150</v>
      </c>
      <c r="D1112" s="2" t="s">
        <v>3043</v>
      </c>
      <c r="E11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2" t="str">
        <f>_xlfn.XLOOKUP(capturaFlota2019[[#This Row],[Puerto]],'DATOS TABLA FLOTA'!$H$1:$H$21,'DATOS TABLA FLOTA'!$I$1:$I$21)</f>
        <v>General Lavalle</v>
      </c>
      <c r="G1112" s="3">
        <f>_xlfn.XLOOKUP(capturaFlota2019[[#This Row],[Departamento]],'DATOS TABLA FLOTA'!$O$2:$O$21,'DATOS TABLA FLOTA'!$P$2:$P$21)</f>
        <v>6336</v>
      </c>
      <c r="H1112" s="1">
        <v>-36398453</v>
      </c>
      <c r="I1112" s="1">
        <f>_xlfn.XLOOKUP(capturaFlota2019[[#This Row],[Latitud]],'DATOS TABLA FLOTA'!$Q$2:$Q$21,'DATOS TABLA FLOTA'!$R$2:$R$21)</f>
        <v>-56946467</v>
      </c>
      <c r="J1112" s="2" t="s">
        <v>3152</v>
      </c>
      <c r="K1112" t="str">
        <f>VLOOKUP(capturaFlota2019[[#This Row],[Especie]],'DATOS TABLA FLOTA'!$K$1:$M$113,2,FALSE)</f>
        <v>Peces</v>
      </c>
      <c r="L1112" t="str">
        <f>_xlfn.XLOOKUP(capturaFlota2019[[#This Row],[Especie]],'DATOS TABLA FLOTA'!$K$1:$K$113,'DATOS TABLA FLOTA'!$M$1:$M$113)</f>
        <v>Variado costero</v>
      </c>
      <c r="M1112" s="3">
        <v>878</v>
      </c>
      <c r="N1112" s="4">
        <f>VLOOKUP(capturaFlota2019[[#This Row],[Especie]],'DATOS TABLA FLOTA'!$A$1:$B$80,2,FALSE)</f>
        <v>2500</v>
      </c>
      <c r="O1112" s="4">
        <f>VLOOKUP(capturaFlota2019[[#This Row],[Especie]],'DATOS TABLA FLOTA'!$A$1:$C$80,3,FALSE)</f>
        <v>40000</v>
      </c>
      <c r="Q1112"/>
    </row>
    <row r="1113" spans="1:17" x14ac:dyDescent="0.35">
      <c r="A1113" s="5">
        <v>43556</v>
      </c>
      <c r="B1113" s="2" t="s">
        <v>3147</v>
      </c>
      <c r="C1113" s="2" t="s">
        <v>3068</v>
      </c>
      <c r="D1113" s="2" t="s">
        <v>3043</v>
      </c>
      <c r="E11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3" t="str">
        <f>_xlfn.XLOOKUP(capturaFlota2019[[#This Row],[Puerto]],'DATOS TABLA FLOTA'!$H$1:$H$21,'DATOS TABLA FLOTA'!$I$1:$I$21)</f>
        <v>General Pueyrredon</v>
      </c>
      <c r="G1113" s="3">
        <f>_xlfn.XLOOKUP(capturaFlota2019[[#This Row],[Departamento]],'DATOS TABLA FLOTA'!$O$2:$O$21,'DATOS TABLA FLOTA'!$P$2:$P$21)</f>
        <v>6357</v>
      </c>
      <c r="H1113" s="1">
        <v>-3804915</v>
      </c>
      <c r="I1113" s="1">
        <f>_xlfn.XLOOKUP(capturaFlota2019[[#This Row],[Latitud]],'DATOS TABLA FLOTA'!$Q$2:$Q$21,'DATOS TABLA FLOTA'!$R$2:$R$21)</f>
        <v>-57536848</v>
      </c>
      <c r="J1113" s="2" t="s">
        <v>3101</v>
      </c>
      <c r="K1113" t="str">
        <f>VLOOKUP(capturaFlota2019[[#This Row],[Especie]],'DATOS TABLA FLOTA'!$K$1:$M$113,2,FALSE)</f>
        <v>Crustáceos</v>
      </c>
      <c r="L1113" t="str">
        <f>_xlfn.XLOOKUP(capturaFlota2019[[#This Row],[Especie]],'DATOS TABLA FLOTA'!$K$1:$K$113,'DATOS TABLA FLOTA'!$M$1:$M$113)</f>
        <v>Langostino</v>
      </c>
      <c r="M1113" s="3">
        <v>884</v>
      </c>
      <c r="N1113" s="4">
        <f>VLOOKUP(capturaFlota2019[[#This Row],[Especie]],'DATOS TABLA FLOTA'!$A$1:$B$80,2,FALSE)</f>
        <v>3000</v>
      </c>
      <c r="O1113" s="4">
        <f>VLOOKUP(capturaFlota2019[[#This Row],[Especie]],'DATOS TABLA FLOTA'!$A$1:$C$80,3,FALSE)</f>
        <v>48000</v>
      </c>
      <c r="Q1113"/>
    </row>
    <row r="1114" spans="1:17" x14ac:dyDescent="0.35">
      <c r="A1114" s="5">
        <v>43709</v>
      </c>
      <c r="B1114" s="2" t="s">
        <v>3053</v>
      </c>
      <c r="C1114" s="2" t="s">
        <v>3120</v>
      </c>
      <c r="D1114" s="2" t="s">
        <v>3062</v>
      </c>
      <c r="E11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14" t="str">
        <f>_xlfn.XLOOKUP(capturaFlota2019[[#This Row],[Puerto]],'DATOS TABLA FLOTA'!$H$1:$H$21,'DATOS TABLA FLOTA'!$I$1:$I$21)</f>
        <v>Rawson</v>
      </c>
      <c r="G1114" s="3">
        <f>_xlfn.XLOOKUP(capturaFlota2019[[#This Row],[Departamento]],'DATOS TABLA FLOTA'!$O$2:$O$21,'DATOS TABLA FLOTA'!$P$2:$P$21)</f>
        <v>26077</v>
      </c>
      <c r="H1114" s="1">
        <v>-43336741</v>
      </c>
      <c r="I1114" s="1">
        <f>_xlfn.XLOOKUP(capturaFlota2019[[#This Row],[Latitud]],'DATOS TABLA FLOTA'!$Q$2:$Q$21,'DATOS TABLA FLOTA'!$R$2:$R$21)</f>
        <v>-65061964</v>
      </c>
      <c r="J1114" s="2" t="s">
        <v>3060</v>
      </c>
      <c r="K1114" t="str">
        <f>VLOOKUP(capturaFlota2019[[#This Row],[Especie]],'DATOS TABLA FLOTA'!$K$1:$M$113,2,FALSE)</f>
        <v>Peces</v>
      </c>
      <c r="L1114" t="str">
        <f>_xlfn.XLOOKUP(capturaFlota2019[[#This Row],[Especie]],'DATOS TABLA FLOTA'!$K$1:$K$113,'DATOS TABLA FLOTA'!$M$1:$M$113)</f>
        <v>otras especies</v>
      </c>
      <c r="M1114" s="3">
        <v>887</v>
      </c>
      <c r="N1114" s="4">
        <f>VLOOKUP(capturaFlota2019[[#This Row],[Especie]],'DATOS TABLA FLOTA'!$A$1:$B$80,2,FALSE)</f>
        <v>2910</v>
      </c>
      <c r="O1114" s="4">
        <f>VLOOKUP(capturaFlota2019[[#This Row],[Especie]],'DATOS TABLA FLOTA'!$A$1:$C$80,3,FALSE)</f>
        <v>46560</v>
      </c>
      <c r="Q1114"/>
    </row>
    <row r="1115" spans="1:17" x14ac:dyDescent="0.35">
      <c r="A1115" s="5">
        <v>43466</v>
      </c>
      <c r="B1115" s="2" t="s">
        <v>3041</v>
      </c>
      <c r="C1115" s="2" t="s">
        <v>3111</v>
      </c>
      <c r="D1115" s="2" t="s">
        <v>3043</v>
      </c>
      <c r="E11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5" t="str">
        <f>_xlfn.XLOOKUP(capturaFlota2019[[#This Row],[Puerto]],'DATOS TABLA FLOTA'!$H$1:$H$21,'DATOS TABLA FLOTA'!$I$1:$I$21)</f>
        <v>sin especificar</v>
      </c>
      <c r="G1115" s="3">
        <f>_xlfn.XLOOKUP(capturaFlota2019[[#This Row],[Departamento]],'DATOS TABLA FLOTA'!$O$2:$O$21,'DATOS TABLA FLOTA'!$P$2:$P$21)</f>
        <v>6999</v>
      </c>
      <c r="I1115" s="1">
        <f>_xlfn.XLOOKUP(capturaFlota2019[[#This Row],[Latitud]],'DATOS TABLA FLOTA'!$Q$2:$Q$21,'DATOS TABLA FLOTA'!$R$2:$R$21)</f>
        <v>0</v>
      </c>
      <c r="J1115" s="2" t="s">
        <v>3094</v>
      </c>
      <c r="K1115" t="str">
        <f>VLOOKUP(capturaFlota2019[[#This Row],[Especie]],'DATOS TABLA FLOTA'!$K$1:$M$113,2,FALSE)</f>
        <v>Peces</v>
      </c>
      <c r="L1115" t="str">
        <f>_xlfn.XLOOKUP(capturaFlota2019[[#This Row],[Especie]],'DATOS TABLA FLOTA'!$K$1:$K$113,'DATOS TABLA FLOTA'!$M$1:$M$113)</f>
        <v>otras especies</v>
      </c>
      <c r="M1115" s="3">
        <v>890</v>
      </c>
      <c r="N1115" s="4">
        <f>VLOOKUP(capturaFlota2019[[#This Row],[Especie]],'DATOS TABLA FLOTA'!$A$1:$B$80,2,FALSE)</f>
        <v>2180</v>
      </c>
      <c r="O1115" s="4">
        <f>VLOOKUP(capturaFlota2019[[#This Row],[Especie]],'DATOS TABLA FLOTA'!$A$1:$C$80,3,FALSE)</f>
        <v>34880</v>
      </c>
      <c r="Q1115"/>
    </row>
    <row r="1116" spans="1:17" x14ac:dyDescent="0.35">
      <c r="A1116" s="5">
        <v>43739</v>
      </c>
      <c r="B1116" s="2" t="s">
        <v>3059</v>
      </c>
      <c r="C1116" s="2" t="s">
        <v>3117</v>
      </c>
      <c r="D1116" s="2" t="s">
        <v>3062</v>
      </c>
      <c r="E11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16" t="str">
        <f>_xlfn.XLOOKUP(capturaFlota2019[[#This Row],[Puerto]],'DATOS TABLA FLOTA'!$H$1:$H$21,'DATOS TABLA FLOTA'!$I$1:$I$21)</f>
        <v>Biedma</v>
      </c>
      <c r="G1116" s="3">
        <f>_xlfn.XLOOKUP(capturaFlota2019[[#This Row],[Departamento]],'DATOS TABLA FLOTA'!$O$2:$O$21,'DATOS TABLA FLOTA'!$P$2:$P$21)</f>
        <v>26007</v>
      </c>
      <c r="H1116" s="1">
        <v>-42723398</v>
      </c>
      <c r="I1116" s="1">
        <f>_xlfn.XLOOKUP(capturaFlota2019[[#This Row],[Latitud]],'DATOS TABLA FLOTA'!$Q$2:$Q$21,'DATOS TABLA FLOTA'!$R$2:$R$21)</f>
        <v>-6503362</v>
      </c>
      <c r="J1116" s="2" t="s">
        <v>3055</v>
      </c>
      <c r="K1116" t="str">
        <f>VLOOKUP(capturaFlota2019[[#This Row],[Especie]],'DATOS TABLA FLOTA'!$K$1:$M$113,2,FALSE)</f>
        <v>Peces</v>
      </c>
      <c r="L1116" t="str">
        <f>_xlfn.XLOOKUP(capturaFlota2019[[#This Row],[Especie]],'DATOS TABLA FLOTA'!$K$1:$K$113,'DATOS TABLA FLOTA'!$M$1:$M$113)</f>
        <v>Merluza hubbsi S41</v>
      </c>
      <c r="M1116" s="3">
        <v>890</v>
      </c>
      <c r="N1116" s="4">
        <f>VLOOKUP(capturaFlota2019[[#This Row],[Especie]],'DATOS TABLA FLOTA'!$A$1:$B$80,2,FALSE)</f>
        <v>2300</v>
      </c>
      <c r="O1116" s="4">
        <f>VLOOKUP(capturaFlota2019[[#This Row],[Especie]],'DATOS TABLA FLOTA'!$A$1:$C$80,3,FALSE)</f>
        <v>36800</v>
      </c>
      <c r="Q1116"/>
    </row>
    <row r="1117" spans="1:17" x14ac:dyDescent="0.35">
      <c r="A1117" s="5">
        <v>43678</v>
      </c>
      <c r="B1117" s="2" t="s">
        <v>3041</v>
      </c>
      <c r="C1117" s="2" t="s">
        <v>3150</v>
      </c>
      <c r="D1117" s="2" t="s">
        <v>3043</v>
      </c>
      <c r="E11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7" t="str">
        <f>_xlfn.XLOOKUP(capturaFlota2019[[#This Row],[Puerto]],'DATOS TABLA FLOTA'!$H$1:$H$21,'DATOS TABLA FLOTA'!$I$1:$I$21)</f>
        <v>General Lavalle</v>
      </c>
      <c r="G1117" s="3">
        <f>_xlfn.XLOOKUP(capturaFlota2019[[#This Row],[Departamento]],'DATOS TABLA FLOTA'!$O$2:$O$21,'DATOS TABLA FLOTA'!$P$2:$P$21)</f>
        <v>6336</v>
      </c>
      <c r="H1117" s="1">
        <v>-36398453</v>
      </c>
      <c r="I1117" s="1">
        <f>_xlfn.XLOOKUP(capturaFlota2019[[#This Row],[Latitud]],'DATOS TABLA FLOTA'!$Q$2:$Q$21,'DATOS TABLA FLOTA'!$R$2:$R$21)</f>
        <v>-56946467</v>
      </c>
      <c r="J1117" s="2" t="s">
        <v>3074</v>
      </c>
      <c r="K1117" t="str">
        <f>VLOOKUP(capturaFlota2019[[#This Row],[Especie]],'DATOS TABLA FLOTA'!$K$1:$M$113,2,FALSE)</f>
        <v>Peces</v>
      </c>
      <c r="L1117" t="str">
        <f>_xlfn.XLOOKUP(capturaFlota2019[[#This Row],[Especie]],'DATOS TABLA FLOTA'!$K$1:$K$113,'DATOS TABLA FLOTA'!$M$1:$M$113)</f>
        <v>Variado costero</v>
      </c>
      <c r="M1117" s="3">
        <v>893</v>
      </c>
      <c r="N1117" s="4">
        <f>VLOOKUP(capturaFlota2019[[#This Row],[Especie]],'DATOS TABLA FLOTA'!$A$1:$B$80,2,FALSE)</f>
        <v>1800</v>
      </c>
      <c r="O1117" s="4">
        <f>VLOOKUP(capturaFlota2019[[#This Row],[Especie]],'DATOS TABLA FLOTA'!$A$1:$C$80,3,FALSE)</f>
        <v>28800</v>
      </c>
      <c r="Q1117"/>
    </row>
    <row r="1118" spans="1:17" x14ac:dyDescent="0.35">
      <c r="A1118" s="5">
        <v>43497</v>
      </c>
      <c r="B1118" s="2" t="s">
        <v>3041</v>
      </c>
      <c r="C1118" s="2" t="s">
        <v>3068</v>
      </c>
      <c r="D1118" s="2" t="s">
        <v>3043</v>
      </c>
      <c r="E11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18" t="str">
        <f>_xlfn.XLOOKUP(capturaFlota2019[[#This Row],[Puerto]],'DATOS TABLA FLOTA'!$H$1:$H$21,'DATOS TABLA FLOTA'!$I$1:$I$21)</f>
        <v>General Pueyrredon</v>
      </c>
      <c r="G1118" s="3">
        <f>_xlfn.XLOOKUP(capturaFlota2019[[#This Row],[Departamento]],'DATOS TABLA FLOTA'!$O$2:$O$21,'DATOS TABLA FLOTA'!$P$2:$P$21)</f>
        <v>6357</v>
      </c>
      <c r="H1118" s="1">
        <v>-3804915</v>
      </c>
      <c r="I1118" s="1">
        <f>_xlfn.XLOOKUP(capturaFlota2019[[#This Row],[Latitud]],'DATOS TABLA FLOTA'!$Q$2:$Q$21,'DATOS TABLA FLOTA'!$R$2:$R$21)</f>
        <v>-57536848</v>
      </c>
      <c r="J1118" s="2" t="s">
        <v>3097</v>
      </c>
      <c r="K1118" t="str">
        <f>VLOOKUP(capturaFlota2019[[#This Row],[Especie]],'DATOS TABLA FLOTA'!$K$1:$M$113,2,FALSE)</f>
        <v>Peces</v>
      </c>
      <c r="L1118" t="str">
        <f>_xlfn.XLOOKUP(capturaFlota2019[[#This Row],[Especie]],'DATOS TABLA FLOTA'!$K$1:$K$113,'DATOS TABLA FLOTA'!$M$1:$M$113)</f>
        <v>otras especies</v>
      </c>
      <c r="M1118" s="3">
        <v>894</v>
      </c>
      <c r="N1118" s="4">
        <f>VLOOKUP(capturaFlota2019[[#This Row],[Especie]],'DATOS TABLA FLOTA'!$A$1:$B$80,2,FALSE)</f>
        <v>3980</v>
      </c>
      <c r="O1118" s="4">
        <f>VLOOKUP(capturaFlota2019[[#This Row],[Especie]],'DATOS TABLA FLOTA'!$A$1:$C$80,3,FALSE)</f>
        <v>63680</v>
      </c>
      <c r="Q1118"/>
    </row>
    <row r="1119" spans="1:17" x14ac:dyDescent="0.35">
      <c r="A1119" s="5">
        <v>43525</v>
      </c>
      <c r="B1119" s="2" t="s">
        <v>3059</v>
      </c>
      <c r="C1119" s="2" t="s">
        <v>3123</v>
      </c>
      <c r="D1119" s="2" t="s">
        <v>3124</v>
      </c>
      <c r="E11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19" t="str">
        <f>_xlfn.XLOOKUP(capturaFlota2019[[#This Row],[Puerto]],'DATOS TABLA FLOTA'!$H$1:$H$21,'DATOS TABLA FLOTA'!$I$1:$I$21)</f>
        <v>San Antonio</v>
      </c>
      <c r="G1119" s="3">
        <f>_xlfn.XLOOKUP(capturaFlota2019[[#This Row],[Departamento]],'DATOS TABLA FLOTA'!$O$2:$O$21,'DATOS TABLA FLOTA'!$P$2:$P$21)</f>
        <v>62077</v>
      </c>
      <c r="H1119" s="1">
        <v>-4079875</v>
      </c>
      <c r="I1119" s="1">
        <f>_xlfn.XLOOKUP(capturaFlota2019[[#This Row],[Latitud]],'DATOS TABLA FLOTA'!$Q$2:$Q$21,'DATOS TABLA FLOTA'!$R$2:$R$21)</f>
        <v>-64883536</v>
      </c>
      <c r="J1119" s="2" t="s">
        <v>3087</v>
      </c>
      <c r="K1119" t="str">
        <f>VLOOKUP(capturaFlota2019[[#This Row],[Especie]],'DATOS TABLA FLOTA'!$K$1:$M$113,2,FALSE)</f>
        <v>Peces</v>
      </c>
      <c r="L1119" t="str">
        <f>_xlfn.XLOOKUP(capturaFlota2019[[#This Row],[Especie]],'DATOS TABLA FLOTA'!$K$1:$K$113,'DATOS TABLA FLOTA'!$M$1:$M$113)</f>
        <v>otras especies</v>
      </c>
      <c r="M1119" s="3">
        <v>894</v>
      </c>
      <c r="N1119" s="4">
        <f>VLOOKUP(capturaFlota2019[[#This Row],[Especie]],'DATOS TABLA FLOTA'!$A$1:$B$80,2,FALSE)</f>
        <v>2500</v>
      </c>
      <c r="O1119" s="4">
        <f>VLOOKUP(capturaFlota2019[[#This Row],[Especie]],'DATOS TABLA FLOTA'!$A$1:$C$80,3,FALSE)</f>
        <v>40000</v>
      </c>
      <c r="Q1119"/>
    </row>
    <row r="1120" spans="1:17" x14ac:dyDescent="0.35">
      <c r="A1120" s="5">
        <v>43466</v>
      </c>
      <c r="B1120" s="2" t="s">
        <v>3059</v>
      </c>
      <c r="C1120" s="2" t="s">
        <v>3068</v>
      </c>
      <c r="D1120" s="2" t="s">
        <v>3043</v>
      </c>
      <c r="E11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0" t="str">
        <f>_xlfn.XLOOKUP(capturaFlota2019[[#This Row],[Puerto]],'DATOS TABLA FLOTA'!$H$1:$H$21,'DATOS TABLA FLOTA'!$I$1:$I$21)</f>
        <v>General Pueyrredon</v>
      </c>
      <c r="G1120" s="3">
        <f>_xlfn.XLOOKUP(capturaFlota2019[[#This Row],[Departamento]],'DATOS TABLA FLOTA'!$O$2:$O$21,'DATOS TABLA FLOTA'!$P$2:$P$21)</f>
        <v>6357</v>
      </c>
      <c r="H1120" s="1">
        <v>-3804915</v>
      </c>
      <c r="I1120" s="1">
        <f>_xlfn.XLOOKUP(capturaFlota2019[[#This Row],[Latitud]],'DATOS TABLA FLOTA'!$Q$2:$Q$21,'DATOS TABLA FLOTA'!$R$2:$R$21)</f>
        <v>-57536848</v>
      </c>
      <c r="J1120" s="2" t="s">
        <v>3095</v>
      </c>
      <c r="K1120" t="str">
        <f>VLOOKUP(capturaFlota2019[[#This Row],[Especie]],'DATOS TABLA FLOTA'!$K$1:$M$113,2,FALSE)</f>
        <v>Peces</v>
      </c>
      <c r="L1120" t="str">
        <f>_xlfn.XLOOKUP(capturaFlota2019[[#This Row],[Especie]],'DATOS TABLA FLOTA'!$K$1:$K$113,'DATOS TABLA FLOTA'!$M$1:$M$113)</f>
        <v>otras especies</v>
      </c>
      <c r="M1120" s="3">
        <v>896</v>
      </c>
      <c r="N1120" s="4">
        <f>VLOOKUP(capturaFlota2019[[#This Row],[Especie]],'DATOS TABLA FLOTA'!$A$1:$B$80,2,FALSE)</f>
        <v>1980</v>
      </c>
      <c r="O1120" s="4">
        <f>VLOOKUP(capturaFlota2019[[#This Row],[Especie]],'DATOS TABLA FLOTA'!$A$1:$C$80,3,FALSE)</f>
        <v>31680</v>
      </c>
      <c r="Q1120"/>
    </row>
    <row r="1121" spans="1:17" x14ac:dyDescent="0.35">
      <c r="A1121" s="5">
        <v>43739</v>
      </c>
      <c r="B1121" s="2" t="s">
        <v>3041</v>
      </c>
      <c r="C1121" s="2" t="s">
        <v>3150</v>
      </c>
      <c r="D1121" s="2" t="s">
        <v>3043</v>
      </c>
      <c r="E11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1" t="str">
        <f>_xlfn.XLOOKUP(capturaFlota2019[[#This Row],[Puerto]],'DATOS TABLA FLOTA'!$H$1:$H$21,'DATOS TABLA FLOTA'!$I$1:$I$21)</f>
        <v>General Lavalle</v>
      </c>
      <c r="G1121" s="3">
        <f>_xlfn.XLOOKUP(capturaFlota2019[[#This Row],[Departamento]],'DATOS TABLA FLOTA'!$O$2:$O$21,'DATOS TABLA FLOTA'!$P$2:$P$21)</f>
        <v>6336</v>
      </c>
      <c r="H1121" s="1">
        <v>-36398453</v>
      </c>
      <c r="I1121" s="1">
        <f>_xlfn.XLOOKUP(capturaFlota2019[[#This Row],[Latitud]],'DATOS TABLA FLOTA'!$Q$2:$Q$21,'DATOS TABLA FLOTA'!$R$2:$R$21)</f>
        <v>-56946467</v>
      </c>
      <c r="J1121" s="2" t="s">
        <v>3057</v>
      </c>
      <c r="K1121" t="str">
        <f>VLOOKUP(capturaFlota2019[[#This Row],[Especie]],'DATOS TABLA FLOTA'!$K$1:$M$113,2,FALSE)</f>
        <v>Peces</v>
      </c>
      <c r="L1121" t="str">
        <f>_xlfn.XLOOKUP(capturaFlota2019[[#This Row],[Especie]],'DATOS TABLA FLOTA'!$K$1:$K$113,'DATOS TABLA FLOTA'!$M$1:$M$113)</f>
        <v>Rayas (sin V. Cost)</v>
      </c>
      <c r="M1121" s="3">
        <v>896</v>
      </c>
      <c r="N1121" s="4">
        <f>VLOOKUP(capturaFlota2019[[#This Row],[Especie]],'DATOS TABLA FLOTA'!$A$1:$B$80,2,FALSE)</f>
        <v>3900</v>
      </c>
      <c r="O1121" s="4">
        <f>VLOOKUP(capturaFlota2019[[#This Row],[Especie]],'DATOS TABLA FLOTA'!$A$1:$C$80,3,FALSE)</f>
        <v>62400</v>
      </c>
      <c r="Q1121"/>
    </row>
    <row r="1122" spans="1:17" x14ac:dyDescent="0.35">
      <c r="A1122" s="5">
        <v>43556</v>
      </c>
      <c r="B1122" s="2" t="s">
        <v>3147</v>
      </c>
      <c r="C1122" s="2" t="s">
        <v>3115</v>
      </c>
      <c r="D1122" s="2" t="s">
        <v>3049</v>
      </c>
      <c r="E11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122" t="str">
        <f>_xlfn.XLOOKUP(capturaFlota2019[[#This Row],[Puerto]],'DATOS TABLA FLOTA'!$H$1:$H$21,'DATOS TABLA FLOTA'!$I$1:$I$21)</f>
        <v>Deseado</v>
      </c>
      <c r="G1122" s="3">
        <f>_xlfn.XLOOKUP(capturaFlota2019[[#This Row],[Departamento]],'DATOS TABLA FLOTA'!$O$2:$O$21,'DATOS TABLA FLOTA'!$P$2:$P$21)</f>
        <v>78014</v>
      </c>
      <c r="H1122" s="1">
        <v>-47753106</v>
      </c>
      <c r="I1122" s="1">
        <f>_xlfn.XLOOKUP(capturaFlota2019[[#This Row],[Latitud]],'DATOS TABLA FLOTA'!$Q$2:$Q$21,'DATOS TABLA FLOTA'!$R$2:$R$21)</f>
        <v>-65911745</v>
      </c>
      <c r="J1122" s="2" t="s">
        <v>3101</v>
      </c>
      <c r="K1122" t="str">
        <f>VLOOKUP(capturaFlota2019[[#This Row],[Especie]],'DATOS TABLA FLOTA'!$K$1:$M$113,2,FALSE)</f>
        <v>Crustáceos</v>
      </c>
      <c r="L1122" t="str">
        <f>_xlfn.XLOOKUP(capturaFlota2019[[#This Row],[Especie]],'DATOS TABLA FLOTA'!$K$1:$K$113,'DATOS TABLA FLOTA'!$M$1:$M$113)</f>
        <v>Langostino</v>
      </c>
      <c r="M1122" s="3">
        <v>900</v>
      </c>
      <c r="N1122" s="4">
        <f>VLOOKUP(capturaFlota2019[[#This Row],[Especie]],'DATOS TABLA FLOTA'!$A$1:$B$80,2,FALSE)</f>
        <v>3000</v>
      </c>
      <c r="O1122" s="4">
        <f>VLOOKUP(capturaFlota2019[[#This Row],[Especie]],'DATOS TABLA FLOTA'!$A$1:$C$80,3,FALSE)</f>
        <v>48000</v>
      </c>
      <c r="Q1122"/>
    </row>
    <row r="1123" spans="1:17" x14ac:dyDescent="0.35">
      <c r="A1123" s="5">
        <v>43586</v>
      </c>
      <c r="B1123" s="2" t="s">
        <v>3067</v>
      </c>
      <c r="C1123" s="2" t="s">
        <v>3132</v>
      </c>
      <c r="D1123" s="2" t="s">
        <v>3133</v>
      </c>
      <c r="E11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123" t="str">
        <f>_xlfn.XLOOKUP(capturaFlota2019[[#This Row],[Puerto]],'DATOS TABLA FLOTA'!$H$1:$H$21,'DATOS TABLA FLOTA'!$I$1:$I$21)</f>
        <v>Ushuaia</v>
      </c>
      <c r="G1123" s="3">
        <f>_xlfn.XLOOKUP(capturaFlota2019[[#This Row],[Departamento]],'DATOS TABLA FLOTA'!$O$2:$O$21,'DATOS TABLA FLOTA'!$P$2:$P$21)</f>
        <v>94015</v>
      </c>
      <c r="H1123" s="1">
        <v>-54808106</v>
      </c>
      <c r="I1123" s="1">
        <f>_xlfn.XLOOKUP(capturaFlota2019[[#This Row],[Latitud]],'DATOS TABLA FLOTA'!$Q$2:$Q$21,'DATOS TABLA FLOTA'!$R$2:$R$21)</f>
        <v>-68304301</v>
      </c>
      <c r="J1123" s="2" t="s">
        <v>3134</v>
      </c>
      <c r="K1123" t="str">
        <f>VLOOKUP(capturaFlota2019[[#This Row],[Especie]],'DATOS TABLA FLOTA'!$K$1:$M$113,2,FALSE)</f>
        <v>Peces</v>
      </c>
      <c r="L1123" t="str">
        <f>_xlfn.XLOOKUP(capturaFlota2019[[#This Row],[Especie]],'DATOS TABLA FLOTA'!$K$1:$K$113,'DATOS TABLA FLOTA'!$M$1:$M$113)</f>
        <v>otras especies</v>
      </c>
      <c r="M1123" s="3">
        <v>900</v>
      </c>
      <c r="N1123" s="4">
        <f>VLOOKUP(capturaFlota2019[[#This Row],[Especie]],'DATOS TABLA FLOTA'!$A$1:$B$80,2,FALSE)</f>
        <v>2500</v>
      </c>
      <c r="O1123" s="4">
        <f>VLOOKUP(capturaFlota2019[[#This Row],[Especie]],'DATOS TABLA FLOTA'!$A$1:$C$80,3,FALSE)</f>
        <v>40000</v>
      </c>
      <c r="Q1123"/>
    </row>
    <row r="1124" spans="1:17" x14ac:dyDescent="0.35">
      <c r="A1124" s="5">
        <v>43709</v>
      </c>
      <c r="B1124" s="2" t="s">
        <v>3053</v>
      </c>
      <c r="C1124" s="2" t="s">
        <v>3068</v>
      </c>
      <c r="D1124" s="2" t="s">
        <v>3043</v>
      </c>
      <c r="E11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4" t="str">
        <f>_xlfn.XLOOKUP(capturaFlota2019[[#This Row],[Puerto]],'DATOS TABLA FLOTA'!$H$1:$H$21,'DATOS TABLA FLOTA'!$I$1:$I$21)</f>
        <v>General Pueyrredon</v>
      </c>
      <c r="G1124" s="3">
        <f>_xlfn.XLOOKUP(capturaFlota2019[[#This Row],[Departamento]],'DATOS TABLA FLOTA'!$O$2:$O$21,'DATOS TABLA FLOTA'!$P$2:$P$21)</f>
        <v>6357</v>
      </c>
      <c r="H1124" s="1">
        <v>-3804915</v>
      </c>
      <c r="I1124" s="1">
        <f>_xlfn.XLOOKUP(capturaFlota2019[[#This Row],[Latitud]],'DATOS TABLA FLOTA'!$Q$2:$Q$21,'DATOS TABLA FLOTA'!$R$2:$R$21)</f>
        <v>-57536848</v>
      </c>
      <c r="J1124" s="2" t="s">
        <v>3055</v>
      </c>
      <c r="K1124" t="str">
        <f>VLOOKUP(capturaFlota2019[[#This Row],[Especie]],'DATOS TABLA FLOTA'!$K$1:$M$113,2,FALSE)</f>
        <v>Peces</v>
      </c>
      <c r="L1124" t="str">
        <f>_xlfn.XLOOKUP(capturaFlota2019[[#This Row],[Especie]],'DATOS TABLA FLOTA'!$K$1:$K$113,'DATOS TABLA FLOTA'!$M$1:$M$113)</f>
        <v>Merluza hubbsi S41</v>
      </c>
      <c r="M1124" s="3">
        <v>900</v>
      </c>
      <c r="N1124" s="4">
        <f>VLOOKUP(capturaFlota2019[[#This Row],[Especie]],'DATOS TABLA FLOTA'!$A$1:$B$80,2,FALSE)</f>
        <v>2300</v>
      </c>
      <c r="O1124" s="4">
        <f>VLOOKUP(capturaFlota2019[[#This Row],[Especie]],'DATOS TABLA FLOTA'!$A$1:$C$80,3,FALSE)</f>
        <v>36800</v>
      </c>
      <c r="Q1124"/>
    </row>
    <row r="1125" spans="1:17" x14ac:dyDescent="0.35">
      <c r="A1125" s="5">
        <v>43709</v>
      </c>
      <c r="B1125" s="2" t="s">
        <v>3059</v>
      </c>
      <c r="C1125" s="2" t="s">
        <v>3068</v>
      </c>
      <c r="D1125" s="2" t="s">
        <v>3043</v>
      </c>
      <c r="E11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5" t="str">
        <f>_xlfn.XLOOKUP(capturaFlota2019[[#This Row],[Puerto]],'DATOS TABLA FLOTA'!$H$1:$H$21,'DATOS TABLA FLOTA'!$I$1:$I$21)</f>
        <v>General Pueyrredon</v>
      </c>
      <c r="G1125" s="3">
        <f>_xlfn.XLOOKUP(capturaFlota2019[[#This Row],[Departamento]],'DATOS TABLA FLOTA'!$O$2:$O$21,'DATOS TABLA FLOTA'!$P$2:$P$21)</f>
        <v>6357</v>
      </c>
      <c r="H1125" s="1">
        <v>-3804915</v>
      </c>
      <c r="I1125" s="1">
        <f>_xlfn.XLOOKUP(capturaFlota2019[[#This Row],[Latitud]],'DATOS TABLA FLOTA'!$Q$2:$Q$21,'DATOS TABLA FLOTA'!$R$2:$R$21)</f>
        <v>-57536848</v>
      </c>
      <c r="J1125" s="2" t="s">
        <v>3099</v>
      </c>
      <c r="K1125" t="str">
        <f>VLOOKUP(capturaFlota2019[[#This Row],[Especie]],'DATOS TABLA FLOTA'!$K$1:$M$113,2,FALSE)</f>
        <v>Peces</v>
      </c>
      <c r="L1125" t="str">
        <f>_xlfn.XLOOKUP(capturaFlota2019[[#This Row],[Especie]],'DATOS TABLA FLOTA'!$K$1:$K$113,'DATOS TABLA FLOTA'!$M$1:$M$113)</f>
        <v>otras especies</v>
      </c>
      <c r="M1125" s="3">
        <v>906</v>
      </c>
      <c r="N1125" s="4">
        <f>VLOOKUP(capturaFlota2019[[#This Row],[Especie]],'DATOS TABLA FLOTA'!$A$1:$B$80,2,FALSE)</f>
        <v>2100</v>
      </c>
      <c r="O1125" s="4">
        <f>VLOOKUP(capturaFlota2019[[#This Row],[Especie]],'DATOS TABLA FLOTA'!$A$1:$C$80,3,FALSE)</f>
        <v>33600</v>
      </c>
      <c r="Q1125"/>
    </row>
    <row r="1126" spans="1:17" x14ac:dyDescent="0.35">
      <c r="A1126" s="5">
        <v>43556</v>
      </c>
      <c r="B1126" s="2" t="s">
        <v>3041</v>
      </c>
      <c r="C1126" s="2" t="s">
        <v>3128</v>
      </c>
      <c r="D1126" s="2" t="s">
        <v>3043</v>
      </c>
      <c r="E11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6" t="str">
        <f>_xlfn.XLOOKUP(capturaFlota2019[[#This Row],[Puerto]],'DATOS TABLA FLOTA'!$H$1:$H$21,'DATOS TABLA FLOTA'!$I$1:$I$21)</f>
        <v>La Costa</v>
      </c>
      <c r="G1126" s="3">
        <f>_xlfn.XLOOKUP(capturaFlota2019[[#This Row],[Departamento]],'DATOS TABLA FLOTA'!$O$2:$O$21,'DATOS TABLA FLOTA'!$P$2:$P$21)</f>
        <v>6420</v>
      </c>
      <c r="H1126" s="1">
        <v>-36342328</v>
      </c>
      <c r="I1126" s="1">
        <f>_xlfn.XLOOKUP(capturaFlota2019[[#This Row],[Latitud]],'DATOS TABLA FLOTA'!$Q$2:$Q$21,'DATOS TABLA FLOTA'!$R$2:$R$21)</f>
        <v>-56746143</v>
      </c>
      <c r="J1126" s="2" t="s">
        <v>3085</v>
      </c>
      <c r="K1126" t="str">
        <f>VLOOKUP(capturaFlota2019[[#This Row],[Especie]],'DATOS TABLA FLOTA'!$K$1:$M$113,2,FALSE)</f>
        <v>Peces</v>
      </c>
      <c r="L1126" t="str">
        <f>_xlfn.XLOOKUP(capturaFlota2019[[#This Row],[Especie]],'DATOS TABLA FLOTA'!$K$1:$K$113,'DATOS TABLA FLOTA'!$M$1:$M$113)</f>
        <v>otras especies</v>
      </c>
      <c r="M1126" s="3">
        <v>913</v>
      </c>
      <c r="N1126" s="4">
        <f>VLOOKUP(capturaFlota2019[[#This Row],[Especie]],'DATOS TABLA FLOTA'!$A$1:$B$80,2,FALSE)</f>
        <v>1900</v>
      </c>
      <c r="O1126" s="4">
        <f>VLOOKUP(capturaFlota2019[[#This Row],[Especie]],'DATOS TABLA FLOTA'!$A$1:$C$80,3,FALSE)</f>
        <v>30400</v>
      </c>
      <c r="Q1126"/>
    </row>
    <row r="1127" spans="1:17" x14ac:dyDescent="0.35">
      <c r="A1127" s="5">
        <v>43617</v>
      </c>
      <c r="B1127" s="2" t="s">
        <v>3041</v>
      </c>
      <c r="C1127" s="2" t="s">
        <v>3143</v>
      </c>
      <c r="D1127" s="2" t="s">
        <v>3043</v>
      </c>
      <c r="E11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7" t="str">
        <f>_xlfn.XLOOKUP(capturaFlota2019[[#This Row],[Puerto]],'DATOS TABLA FLOTA'!$H$1:$H$21,'DATOS TABLA FLOTA'!$I$1:$I$21)</f>
        <v>Castelli</v>
      </c>
      <c r="G1127" s="3">
        <f>_xlfn.XLOOKUP(capturaFlota2019[[#This Row],[Departamento]],'DATOS TABLA FLOTA'!$O$2:$O$21,'DATOS TABLA FLOTA'!$P$2:$P$21)</f>
        <v>6168</v>
      </c>
      <c r="H1127" s="1">
        <v>-35745949</v>
      </c>
      <c r="I1127" s="1">
        <f>_xlfn.XLOOKUP(capturaFlota2019[[#This Row],[Latitud]],'DATOS TABLA FLOTA'!$Q$2:$Q$21,'DATOS TABLA FLOTA'!$R$2:$R$21)</f>
        <v>-57380561</v>
      </c>
      <c r="J1127" s="2" t="s">
        <v>3082</v>
      </c>
      <c r="K1127" t="str">
        <f>VLOOKUP(capturaFlota2019[[#This Row],[Especie]],'DATOS TABLA FLOTA'!$K$1:$M$113,2,FALSE)</f>
        <v>Peces</v>
      </c>
      <c r="L1127" t="str">
        <f>_xlfn.XLOOKUP(capturaFlota2019[[#This Row],[Especie]],'DATOS TABLA FLOTA'!$K$1:$K$113,'DATOS TABLA FLOTA'!$M$1:$M$113)</f>
        <v>otras especies</v>
      </c>
      <c r="M1127" s="3">
        <v>916</v>
      </c>
      <c r="N1127" s="4">
        <f>VLOOKUP(capturaFlota2019[[#This Row],[Especie]],'DATOS TABLA FLOTA'!$A$1:$B$80,2,FALSE)</f>
        <v>2100</v>
      </c>
      <c r="O1127" s="4">
        <f>VLOOKUP(capturaFlota2019[[#This Row],[Especie]],'DATOS TABLA FLOTA'!$A$1:$C$80,3,FALSE)</f>
        <v>33600</v>
      </c>
      <c r="Q1127"/>
    </row>
    <row r="1128" spans="1:17" x14ac:dyDescent="0.35">
      <c r="A1128" s="5">
        <v>43466</v>
      </c>
      <c r="B1128" s="2" t="s">
        <v>3053</v>
      </c>
      <c r="C1128" s="2" t="s">
        <v>3127</v>
      </c>
      <c r="D1128" s="2" t="s">
        <v>3124</v>
      </c>
      <c r="E11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28" t="str">
        <f>_xlfn.XLOOKUP(capturaFlota2019[[#This Row],[Puerto]],'DATOS TABLA FLOTA'!$H$1:$H$21,'DATOS TABLA FLOTA'!$I$1:$I$21)</f>
        <v>San Antonio</v>
      </c>
      <c r="G1128" s="3">
        <f>_xlfn.XLOOKUP(capturaFlota2019[[#This Row],[Departamento]],'DATOS TABLA FLOTA'!$O$2:$O$21,'DATOS TABLA FLOTA'!$P$2:$P$21)</f>
        <v>62077</v>
      </c>
      <c r="H1128" s="1">
        <v>-40725698</v>
      </c>
      <c r="I1128" s="1">
        <f>_xlfn.XLOOKUP(capturaFlota2019[[#This Row],[Latitud]],'DATOS TABLA FLOTA'!$Q$2:$Q$21,'DATOS TABLA FLOTA'!$R$2:$R$21)</f>
        <v>-64934194</v>
      </c>
      <c r="J1128" s="2" t="s">
        <v>3088</v>
      </c>
      <c r="K1128" t="str">
        <f>VLOOKUP(capturaFlota2019[[#This Row],[Especie]],'DATOS TABLA FLOTA'!$K$1:$M$113,2,FALSE)</f>
        <v>Peces</v>
      </c>
      <c r="L1128" t="str">
        <f>_xlfn.XLOOKUP(capturaFlota2019[[#This Row],[Especie]],'DATOS TABLA FLOTA'!$K$1:$K$113,'DATOS TABLA FLOTA'!$M$1:$M$113)</f>
        <v>Variado costero</v>
      </c>
      <c r="M1128" s="3">
        <v>920</v>
      </c>
      <c r="N1128" s="4">
        <f>VLOOKUP(capturaFlota2019[[#This Row],[Especie]],'DATOS TABLA FLOTA'!$A$1:$B$80,2,FALSE)</f>
        <v>2500</v>
      </c>
      <c r="O1128" s="4">
        <f>VLOOKUP(capturaFlota2019[[#This Row],[Especie]],'DATOS TABLA FLOTA'!$A$1:$C$80,3,FALSE)</f>
        <v>40000</v>
      </c>
      <c r="Q1128"/>
    </row>
    <row r="1129" spans="1:17" x14ac:dyDescent="0.35">
      <c r="A1129" s="5">
        <v>43497</v>
      </c>
      <c r="B1129" s="2" t="s">
        <v>3053</v>
      </c>
      <c r="C1129" s="2" t="s">
        <v>3068</v>
      </c>
      <c r="D1129" s="2" t="s">
        <v>3043</v>
      </c>
      <c r="E11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29" t="str">
        <f>_xlfn.XLOOKUP(capturaFlota2019[[#This Row],[Puerto]],'DATOS TABLA FLOTA'!$H$1:$H$21,'DATOS TABLA FLOTA'!$I$1:$I$21)</f>
        <v>General Pueyrredon</v>
      </c>
      <c r="G1129" s="3">
        <f>_xlfn.XLOOKUP(capturaFlota2019[[#This Row],[Departamento]],'DATOS TABLA FLOTA'!$O$2:$O$21,'DATOS TABLA FLOTA'!$P$2:$P$21)</f>
        <v>6357</v>
      </c>
      <c r="H1129" s="1">
        <v>-3804915</v>
      </c>
      <c r="I1129" s="1">
        <f>_xlfn.XLOOKUP(capturaFlota2019[[#This Row],[Latitud]],'DATOS TABLA FLOTA'!$Q$2:$Q$21,'DATOS TABLA FLOTA'!$R$2:$R$21)</f>
        <v>-57536848</v>
      </c>
      <c r="J1129" s="2" t="s">
        <v>3079</v>
      </c>
      <c r="K1129" t="str">
        <f>VLOOKUP(capturaFlota2019[[#This Row],[Especie]],'DATOS TABLA FLOTA'!$K$1:$M$113,2,FALSE)</f>
        <v>Peces</v>
      </c>
      <c r="L1129" t="str">
        <f>_xlfn.XLOOKUP(capturaFlota2019[[#This Row],[Especie]],'DATOS TABLA FLOTA'!$K$1:$K$113,'DATOS TABLA FLOTA'!$M$1:$M$113)</f>
        <v>otras especies</v>
      </c>
      <c r="M1129" s="3">
        <v>920</v>
      </c>
      <c r="N1129" s="4">
        <f>VLOOKUP(capturaFlota2019[[#This Row],[Especie]],'DATOS TABLA FLOTA'!$A$1:$B$80,2,FALSE)</f>
        <v>2100</v>
      </c>
      <c r="O1129" s="4">
        <f>VLOOKUP(capturaFlota2019[[#This Row],[Especie]],'DATOS TABLA FLOTA'!$A$1:$C$80,3,FALSE)</f>
        <v>33600</v>
      </c>
      <c r="Q1129"/>
    </row>
    <row r="1130" spans="1:17" x14ac:dyDescent="0.35">
      <c r="A1130" s="5">
        <v>43647</v>
      </c>
      <c r="B1130" s="2" t="s">
        <v>3059</v>
      </c>
      <c r="C1130" s="2" t="s">
        <v>3068</v>
      </c>
      <c r="D1130" s="2" t="s">
        <v>3043</v>
      </c>
      <c r="E11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0" t="str">
        <f>_xlfn.XLOOKUP(capturaFlota2019[[#This Row],[Puerto]],'DATOS TABLA FLOTA'!$H$1:$H$21,'DATOS TABLA FLOTA'!$I$1:$I$21)</f>
        <v>General Pueyrredon</v>
      </c>
      <c r="G1130" s="3">
        <f>_xlfn.XLOOKUP(capturaFlota2019[[#This Row],[Departamento]],'DATOS TABLA FLOTA'!$O$2:$O$21,'DATOS TABLA FLOTA'!$P$2:$P$21)</f>
        <v>6357</v>
      </c>
      <c r="H1130" s="1">
        <v>-3804915</v>
      </c>
      <c r="I1130" s="1">
        <f>_xlfn.XLOOKUP(capturaFlota2019[[#This Row],[Latitud]],'DATOS TABLA FLOTA'!$Q$2:$Q$21,'DATOS TABLA FLOTA'!$R$2:$R$21)</f>
        <v>-57536848</v>
      </c>
      <c r="J1130" s="2" t="s">
        <v>3100</v>
      </c>
      <c r="K1130" t="str">
        <f>VLOOKUP(capturaFlota2019[[#This Row],[Especie]],'DATOS TABLA FLOTA'!$K$1:$M$113,2,FALSE)</f>
        <v>Peces</v>
      </c>
      <c r="L1130" t="str">
        <f>_xlfn.XLOOKUP(capturaFlota2019[[#This Row],[Especie]],'DATOS TABLA FLOTA'!$K$1:$K$113,'DATOS TABLA FLOTA'!$M$1:$M$113)</f>
        <v>otras especies</v>
      </c>
      <c r="M1130" s="3">
        <v>925</v>
      </c>
      <c r="N1130" s="4">
        <f>VLOOKUP(capturaFlota2019[[#This Row],[Especie]],'DATOS TABLA FLOTA'!$A$1:$B$80,2,FALSE)</f>
        <v>2900</v>
      </c>
      <c r="O1130" s="4">
        <f>VLOOKUP(capturaFlota2019[[#This Row],[Especie]],'DATOS TABLA FLOTA'!$A$1:$C$80,3,FALSE)</f>
        <v>46400</v>
      </c>
      <c r="Q1130"/>
    </row>
    <row r="1131" spans="1:17" x14ac:dyDescent="0.35">
      <c r="A1131" s="5">
        <v>43617</v>
      </c>
      <c r="B1131" s="2" t="s">
        <v>3041</v>
      </c>
      <c r="C1131" s="2" t="s">
        <v>3068</v>
      </c>
      <c r="D1131" s="2" t="s">
        <v>3043</v>
      </c>
      <c r="E11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1" t="str">
        <f>_xlfn.XLOOKUP(capturaFlota2019[[#This Row],[Puerto]],'DATOS TABLA FLOTA'!$H$1:$H$21,'DATOS TABLA FLOTA'!$I$1:$I$21)</f>
        <v>General Pueyrredon</v>
      </c>
      <c r="G1131" s="3">
        <f>_xlfn.XLOOKUP(capturaFlota2019[[#This Row],[Departamento]],'DATOS TABLA FLOTA'!$O$2:$O$21,'DATOS TABLA FLOTA'!$P$2:$P$21)</f>
        <v>6357</v>
      </c>
      <c r="H1131" s="1">
        <v>-3804915</v>
      </c>
      <c r="I1131" s="1">
        <f>_xlfn.XLOOKUP(capturaFlota2019[[#This Row],[Latitud]],'DATOS TABLA FLOTA'!$Q$2:$Q$21,'DATOS TABLA FLOTA'!$R$2:$R$21)</f>
        <v>-57536848</v>
      </c>
      <c r="J1131" s="2" t="s">
        <v>3093</v>
      </c>
      <c r="K1131" t="str">
        <f>VLOOKUP(capturaFlota2019[[#This Row],[Especie]],'DATOS TABLA FLOTA'!$K$1:$M$113,2,FALSE)</f>
        <v>Peces</v>
      </c>
      <c r="L1131" t="str">
        <f>_xlfn.XLOOKUP(capturaFlota2019[[#This Row],[Especie]],'DATOS TABLA FLOTA'!$K$1:$K$113,'DATOS TABLA FLOTA'!$M$1:$M$113)</f>
        <v>Variado costero</v>
      </c>
      <c r="M1131" s="3">
        <v>926</v>
      </c>
      <c r="N1131" s="4">
        <f>VLOOKUP(capturaFlota2019[[#This Row],[Especie]],'DATOS TABLA FLOTA'!$A$1:$B$80,2,FALSE)</f>
        <v>2100</v>
      </c>
      <c r="O1131" s="4">
        <f>VLOOKUP(capturaFlota2019[[#This Row],[Especie]],'DATOS TABLA FLOTA'!$A$1:$C$80,3,FALSE)</f>
        <v>33600</v>
      </c>
      <c r="Q1131"/>
    </row>
    <row r="1132" spans="1:17" x14ac:dyDescent="0.35">
      <c r="A1132" s="5">
        <v>43586</v>
      </c>
      <c r="B1132" s="2" t="s">
        <v>3059</v>
      </c>
      <c r="C1132" s="2" t="s">
        <v>3061</v>
      </c>
      <c r="D1132" s="2" t="s">
        <v>3062</v>
      </c>
      <c r="E11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32" t="str">
        <f>_xlfn.XLOOKUP(capturaFlota2019[[#This Row],[Puerto]],'DATOS TABLA FLOTA'!$H$1:$H$21,'DATOS TABLA FLOTA'!$I$1:$I$21)</f>
        <v>Escalante</v>
      </c>
      <c r="G1132" s="3">
        <f>_xlfn.XLOOKUP(capturaFlota2019[[#This Row],[Departamento]],'DATOS TABLA FLOTA'!$O$2:$O$21,'DATOS TABLA FLOTA'!$P$2:$P$21)</f>
        <v>26021</v>
      </c>
      <c r="H1132" s="1">
        <v>-45862528</v>
      </c>
      <c r="I1132" s="1">
        <f>_xlfn.XLOOKUP(capturaFlota2019[[#This Row],[Latitud]],'DATOS TABLA FLOTA'!$Q$2:$Q$21,'DATOS TABLA FLOTA'!$R$2:$R$21)</f>
        <v>-6746664</v>
      </c>
      <c r="J1132" s="2" t="s">
        <v>3064</v>
      </c>
      <c r="K1132" t="str">
        <f>VLOOKUP(capturaFlota2019[[#This Row],[Especie]],'DATOS TABLA FLOTA'!$K$1:$M$113,2,FALSE)</f>
        <v>Crustáceos</v>
      </c>
      <c r="L1132" t="str">
        <f>_xlfn.XLOOKUP(capturaFlota2019[[#This Row],[Especie]],'DATOS TABLA FLOTA'!$K$1:$K$113,'DATOS TABLA FLOTA'!$M$1:$M$113)</f>
        <v>Centolla</v>
      </c>
      <c r="M1132" s="3">
        <v>929</v>
      </c>
      <c r="N1132" s="4">
        <f>VLOOKUP(capturaFlota2019[[#This Row],[Especie]],'DATOS TABLA FLOTA'!$A$1:$B$80,2,FALSE)</f>
        <v>2890</v>
      </c>
      <c r="O1132" s="4">
        <f>VLOOKUP(capturaFlota2019[[#This Row],[Especie]],'DATOS TABLA FLOTA'!$A$1:$C$80,3,FALSE)</f>
        <v>46240</v>
      </c>
      <c r="Q1132"/>
    </row>
    <row r="1133" spans="1:17" x14ac:dyDescent="0.35">
      <c r="A1133" s="5">
        <v>43525</v>
      </c>
      <c r="B1133" s="2" t="s">
        <v>3067</v>
      </c>
      <c r="C1133" s="2" t="s">
        <v>3068</v>
      </c>
      <c r="D1133" s="2" t="s">
        <v>3043</v>
      </c>
      <c r="E11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3" t="str">
        <f>_xlfn.XLOOKUP(capturaFlota2019[[#This Row],[Puerto]],'DATOS TABLA FLOTA'!$H$1:$H$21,'DATOS TABLA FLOTA'!$I$1:$I$21)</f>
        <v>General Pueyrredon</v>
      </c>
      <c r="G1133" s="3">
        <f>_xlfn.XLOOKUP(capturaFlota2019[[#This Row],[Departamento]],'DATOS TABLA FLOTA'!$O$2:$O$21,'DATOS TABLA FLOTA'!$P$2:$P$21)</f>
        <v>6357</v>
      </c>
      <c r="H1133" s="1">
        <v>-3804915</v>
      </c>
      <c r="I1133" s="1">
        <f>_xlfn.XLOOKUP(capturaFlota2019[[#This Row],[Latitud]],'DATOS TABLA FLOTA'!$Q$2:$Q$21,'DATOS TABLA FLOTA'!$R$2:$R$21)</f>
        <v>-57536848</v>
      </c>
      <c r="J1133" s="2" t="s">
        <v>3065</v>
      </c>
      <c r="K1133" t="str">
        <f>VLOOKUP(capturaFlota2019[[#This Row],[Especie]],'DATOS TABLA FLOTA'!$K$1:$M$113,2,FALSE)</f>
        <v>Peces</v>
      </c>
      <c r="L1133" t="str">
        <f>_xlfn.XLOOKUP(capturaFlota2019[[#This Row],[Especie]],'DATOS TABLA FLOTA'!$K$1:$K$113,'DATOS TABLA FLOTA'!$M$1:$M$113)</f>
        <v>Abadejo</v>
      </c>
      <c r="M1133" s="3">
        <v>930</v>
      </c>
      <c r="N1133" s="4">
        <f>VLOOKUP(capturaFlota2019[[#This Row],[Especie]],'DATOS TABLA FLOTA'!$A$1:$B$80,2,FALSE)</f>
        <v>2000</v>
      </c>
      <c r="O1133" s="4">
        <f>VLOOKUP(capturaFlota2019[[#This Row],[Especie]],'DATOS TABLA FLOTA'!$A$1:$C$80,3,FALSE)</f>
        <v>32000</v>
      </c>
      <c r="Q1133"/>
    </row>
    <row r="1134" spans="1:17" x14ac:dyDescent="0.35">
      <c r="A1134" s="5">
        <v>43617</v>
      </c>
      <c r="B1134" s="2" t="s">
        <v>3053</v>
      </c>
      <c r="C1134" s="2" t="s">
        <v>3117</v>
      </c>
      <c r="D1134" s="2" t="s">
        <v>3062</v>
      </c>
      <c r="E11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34" t="str">
        <f>_xlfn.XLOOKUP(capturaFlota2019[[#This Row],[Puerto]],'DATOS TABLA FLOTA'!$H$1:$H$21,'DATOS TABLA FLOTA'!$I$1:$I$21)</f>
        <v>Biedma</v>
      </c>
      <c r="G1134" s="3">
        <f>_xlfn.XLOOKUP(capturaFlota2019[[#This Row],[Departamento]],'DATOS TABLA FLOTA'!$O$2:$O$21,'DATOS TABLA FLOTA'!$P$2:$P$21)</f>
        <v>26007</v>
      </c>
      <c r="H1134" s="1">
        <v>-42723398</v>
      </c>
      <c r="I1134" s="1">
        <f>_xlfn.XLOOKUP(capturaFlota2019[[#This Row],[Latitud]],'DATOS TABLA FLOTA'!$Q$2:$Q$21,'DATOS TABLA FLOTA'!$R$2:$R$21)</f>
        <v>-6503362</v>
      </c>
      <c r="J1134" s="2" t="s">
        <v>3101</v>
      </c>
      <c r="K1134" t="str">
        <f>VLOOKUP(capturaFlota2019[[#This Row],[Especie]],'DATOS TABLA FLOTA'!$K$1:$M$113,2,FALSE)</f>
        <v>Crustáceos</v>
      </c>
      <c r="L1134" t="str">
        <f>_xlfn.XLOOKUP(capturaFlota2019[[#This Row],[Especie]],'DATOS TABLA FLOTA'!$K$1:$K$113,'DATOS TABLA FLOTA'!$M$1:$M$113)</f>
        <v>Langostino</v>
      </c>
      <c r="M1134" s="3">
        <v>930</v>
      </c>
      <c r="N1134" s="4">
        <f>VLOOKUP(capturaFlota2019[[#This Row],[Especie]],'DATOS TABLA FLOTA'!$A$1:$B$80,2,FALSE)</f>
        <v>3000</v>
      </c>
      <c r="O1134" s="4">
        <f>VLOOKUP(capturaFlota2019[[#This Row],[Especie]],'DATOS TABLA FLOTA'!$A$1:$C$80,3,FALSE)</f>
        <v>48000</v>
      </c>
      <c r="Q1134"/>
    </row>
    <row r="1135" spans="1:17" x14ac:dyDescent="0.35">
      <c r="A1135" s="5">
        <v>43678</v>
      </c>
      <c r="B1135" s="2" t="s">
        <v>3041</v>
      </c>
      <c r="C1135" s="2" t="s">
        <v>3107</v>
      </c>
      <c r="D1135" s="2" t="s">
        <v>3043</v>
      </c>
      <c r="E11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5" t="str">
        <f>_xlfn.XLOOKUP(capturaFlota2019[[#This Row],[Puerto]],'DATOS TABLA FLOTA'!$H$1:$H$21,'DATOS TABLA FLOTA'!$I$1:$I$21)</f>
        <v>Necochea</v>
      </c>
      <c r="G1135" s="3">
        <f>_xlfn.XLOOKUP(capturaFlota2019[[#This Row],[Departamento]],'DATOS TABLA FLOTA'!$O$2:$O$21,'DATOS TABLA FLOTA'!$P$2:$P$21)</f>
        <v>6581</v>
      </c>
      <c r="H1135" s="1">
        <v>-38576184</v>
      </c>
      <c r="I1135" s="1">
        <f>_xlfn.XLOOKUP(capturaFlota2019[[#This Row],[Latitud]],'DATOS TABLA FLOTA'!$Q$2:$Q$21,'DATOS TABLA FLOTA'!$R$2:$R$21)</f>
        <v>-58701949</v>
      </c>
      <c r="J1135" s="2" t="s">
        <v>3052</v>
      </c>
      <c r="K1135" t="str">
        <f>VLOOKUP(capturaFlota2019[[#This Row],[Especie]],'DATOS TABLA FLOTA'!$K$1:$M$113,2,FALSE)</f>
        <v>Moluscos</v>
      </c>
      <c r="L1135" t="str">
        <f>_xlfn.XLOOKUP(capturaFlota2019[[#This Row],[Especie]],'DATOS TABLA FLOTA'!$K$1:$K$113,'DATOS TABLA FLOTA'!$M$1:$M$113)</f>
        <v>Calamar Illex</v>
      </c>
      <c r="M1135" s="3">
        <v>930</v>
      </c>
      <c r="N1135" s="4">
        <f>VLOOKUP(capturaFlota2019[[#This Row],[Especie]],'DATOS TABLA FLOTA'!$A$1:$B$80,2,FALSE)</f>
        <v>3299</v>
      </c>
      <c r="O1135" s="4">
        <f>VLOOKUP(capturaFlota2019[[#This Row],[Especie]],'DATOS TABLA FLOTA'!$A$1:$C$80,3,FALSE)</f>
        <v>52784</v>
      </c>
      <c r="Q1135"/>
    </row>
    <row r="1136" spans="1:17" x14ac:dyDescent="0.35">
      <c r="A1136" s="5">
        <v>43739</v>
      </c>
      <c r="B1136" s="2" t="s">
        <v>3067</v>
      </c>
      <c r="C1136" s="2" t="s">
        <v>3132</v>
      </c>
      <c r="D1136" s="2" t="s">
        <v>3133</v>
      </c>
      <c r="E11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136" t="str">
        <f>_xlfn.XLOOKUP(capturaFlota2019[[#This Row],[Puerto]],'DATOS TABLA FLOTA'!$H$1:$H$21,'DATOS TABLA FLOTA'!$I$1:$I$21)</f>
        <v>Ushuaia</v>
      </c>
      <c r="G1136" s="3">
        <f>_xlfn.XLOOKUP(capturaFlota2019[[#This Row],[Departamento]],'DATOS TABLA FLOTA'!$O$2:$O$21,'DATOS TABLA FLOTA'!$P$2:$P$21)</f>
        <v>94015</v>
      </c>
      <c r="H1136" s="1">
        <v>-54808106</v>
      </c>
      <c r="I1136" s="1">
        <f>_xlfn.XLOOKUP(capturaFlota2019[[#This Row],[Latitud]],'DATOS TABLA FLOTA'!$Q$2:$Q$21,'DATOS TABLA FLOTA'!$R$2:$R$21)</f>
        <v>-68304301</v>
      </c>
      <c r="J1136" s="2" t="s">
        <v>3136</v>
      </c>
      <c r="K1136" t="str">
        <f>VLOOKUP(capturaFlota2019[[#This Row],[Especie]],'DATOS TABLA FLOTA'!$K$1:$M$113,2,FALSE)</f>
        <v>Peces</v>
      </c>
      <c r="L1136" t="str">
        <f>_xlfn.XLOOKUP(capturaFlota2019[[#This Row],[Especie]],'DATOS TABLA FLOTA'!$K$1:$K$113,'DATOS TABLA FLOTA'!$M$1:$M$113)</f>
        <v>Merluza de cola</v>
      </c>
      <c r="M1136" s="3">
        <v>930</v>
      </c>
      <c r="N1136" s="4">
        <f>VLOOKUP(capturaFlota2019[[#This Row],[Especie]],'DATOS TABLA FLOTA'!$A$1:$B$80,2,FALSE)</f>
        <v>2000</v>
      </c>
      <c r="O1136" s="4">
        <f>VLOOKUP(capturaFlota2019[[#This Row],[Especie]],'DATOS TABLA FLOTA'!$A$1:$C$80,3,FALSE)</f>
        <v>32000</v>
      </c>
      <c r="Q1136"/>
    </row>
    <row r="1137" spans="1:17" x14ac:dyDescent="0.35">
      <c r="A1137" s="5">
        <v>43739</v>
      </c>
      <c r="B1137" s="2" t="s">
        <v>3053</v>
      </c>
      <c r="C1137" s="2" t="s">
        <v>3127</v>
      </c>
      <c r="D1137" s="2" t="s">
        <v>3124</v>
      </c>
      <c r="E11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37" t="str">
        <f>_xlfn.XLOOKUP(capturaFlota2019[[#This Row],[Puerto]],'DATOS TABLA FLOTA'!$H$1:$H$21,'DATOS TABLA FLOTA'!$I$1:$I$21)</f>
        <v>San Antonio</v>
      </c>
      <c r="G1137" s="3">
        <f>_xlfn.XLOOKUP(capturaFlota2019[[#This Row],[Departamento]],'DATOS TABLA FLOTA'!$O$2:$O$21,'DATOS TABLA FLOTA'!$P$2:$P$21)</f>
        <v>62077</v>
      </c>
      <c r="H1137" s="1">
        <v>-40725698</v>
      </c>
      <c r="I1137" s="1">
        <f>_xlfn.XLOOKUP(capturaFlota2019[[#This Row],[Latitud]],'DATOS TABLA FLOTA'!$Q$2:$Q$21,'DATOS TABLA FLOTA'!$R$2:$R$21)</f>
        <v>-64934194</v>
      </c>
      <c r="J1137" s="2" t="s">
        <v>3084</v>
      </c>
      <c r="K1137" t="str">
        <f>VLOOKUP(capturaFlota2019[[#This Row],[Especie]],'DATOS TABLA FLOTA'!$K$1:$M$113,2,FALSE)</f>
        <v>Peces</v>
      </c>
      <c r="L1137" t="str">
        <f>_xlfn.XLOOKUP(capturaFlota2019[[#This Row],[Especie]],'DATOS TABLA FLOTA'!$K$1:$K$113,'DATOS TABLA FLOTA'!$M$1:$M$113)</f>
        <v>otras especies</v>
      </c>
      <c r="M1137" s="3">
        <v>933</v>
      </c>
      <c r="N1137" s="4">
        <f>VLOOKUP(capturaFlota2019[[#This Row],[Especie]],'DATOS TABLA FLOTA'!$A$1:$B$80,2,FALSE)</f>
        <v>1890</v>
      </c>
      <c r="O1137" s="4">
        <f>VLOOKUP(capturaFlota2019[[#This Row],[Especie]],'DATOS TABLA FLOTA'!$A$1:$C$80,3,FALSE)</f>
        <v>30240</v>
      </c>
      <c r="Q1137"/>
    </row>
    <row r="1138" spans="1:17" x14ac:dyDescent="0.35">
      <c r="A1138" s="5">
        <v>43739</v>
      </c>
      <c r="B1138" s="2" t="s">
        <v>3053</v>
      </c>
      <c r="C1138" s="2" t="s">
        <v>3150</v>
      </c>
      <c r="D1138" s="2" t="s">
        <v>3043</v>
      </c>
      <c r="E11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38" t="str">
        <f>_xlfn.XLOOKUP(capturaFlota2019[[#This Row],[Puerto]],'DATOS TABLA FLOTA'!$H$1:$H$21,'DATOS TABLA FLOTA'!$I$1:$I$21)</f>
        <v>General Lavalle</v>
      </c>
      <c r="G1138" s="3">
        <f>_xlfn.XLOOKUP(capturaFlota2019[[#This Row],[Departamento]],'DATOS TABLA FLOTA'!$O$2:$O$21,'DATOS TABLA FLOTA'!$P$2:$P$21)</f>
        <v>6336</v>
      </c>
      <c r="H1138" s="1">
        <v>-36398453</v>
      </c>
      <c r="I1138" s="1">
        <f>_xlfn.XLOOKUP(capturaFlota2019[[#This Row],[Latitud]],'DATOS TABLA FLOTA'!$Q$2:$Q$21,'DATOS TABLA FLOTA'!$R$2:$R$21)</f>
        <v>-56946467</v>
      </c>
      <c r="J1138" s="2" t="s">
        <v>3114</v>
      </c>
      <c r="K1138" t="str">
        <f>VLOOKUP(capturaFlota2019[[#This Row],[Especie]],'DATOS TABLA FLOTA'!$K$1:$M$113,2,FALSE)</f>
        <v>Peces</v>
      </c>
      <c r="L1138" t="str">
        <f>_xlfn.XLOOKUP(capturaFlota2019[[#This Row],[Especie]],'DATOS TABLA FLOTA'!$K$1:$K$113,'DATOS TABLA FLOTA'!$M$1:$M$113)</f>
        <v>otras especies</v>
      </c>
      <c r="M1138" s="3">
        <v>934</v>
      </c>
      <c r="N1138" s="4">
        <f>VLOOKUP(capturaFlota2019[[#This Row],[Especie]],'DATOS TABLA FLOTA'!$A$1:$B$80,2,FALSE)</f>
        <v>1500</v>
      </c>
      <c r="O1138" s="4">
        <f>VLOOKUP(capturaFlota2019[[#This Row],[Especie]],'DATOS TABLA FLOTA'!$A$1:$C$80,3,FALSE)</f>
        <v>24000</v>
      </c>
      <c r="Q1138"/>
    </row>
    <row r="1139" spans="1:17" x14ac:dyDescent="0.35">
      <c r="A1139" s="5">
        <v>43739</v>
      </c>
      <c r="B1139" s="2" t="s">
        <v>3053</v>
      </c>
      <c r="C1139" s="2" t="s">
        <v>3127</v>
      </c>
      <c r="D1139" s="2" t="s">
        <v>3124</v>
      </c>
      <c r="E11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39" t="str">
        <f>_xlfn.XLOOKUP(capturaFlota2019[[#This Row],[Puerto]],'DATOS TABLA FLOTA'!$H$1:$H$21,'DATOS TABLA FLOTA'!$I$1:$I$21)</f>
        <v>San Antonio</v>
      </c>
      <c r="G1139" s="3">
        <f>_xlfn.XLOOKUP(capturaFlota2019[[#This Row],[Departamento]],'DATOS TABLA FLOTA'!$O$2:$O$21,'DATOS TABLA FLOTA'!$P$2:$P$21)</f>
        <v>62077</v>
      </c>
      <c r="H1139" s="1">
        <v>-40725698</v>
      </c>
      <c r="I1139" s="1">
        <f>_xlfn.XLOOKUP(capturaFlota2019[[#This Row],[Latitud]],'DATOS TABLA FLOTA'!$Q$2:$Q$21,'DATOS TABLA FLOTA'!$R$2:$R$21)</f>
        <v>-64934194</v>
      </c>
      <c r="J1139" s="2" t="s">
        <v>3092</v>
      </c>
      <c r="K1139" t="str">
        <f>VLOOKUP(capturaFlota2019[[#This Row],[Especie]],'DATOS TABLA FLOTA'!$K$1:$M$113,2,FALSE)</f>
        <v>Peces</v>
      </c>
      <c r="L1139" t="str">
        <f>_xlfn.XLOOKUP(capturaFlota2019[[#This Row],[Especie]],'DATOS TABLA FLOTA'!$K$1:$K$113,'DATOS TABLA FLOTA'!$M$1:$M$113)</f>
        <v>otras especies</v>
      </c>
      <c r="M1139" s="3">
        <v>942</v>
      </c>
      <c r="N1139" s="4">
        <f>VLOOKUP(capturaFlota2019[[#This Row],[Especie]],'DATOS TABLA FLOTA'!$A$1:$B$80,2,FALSE)</f>
        <v>2200</v>
      </c>
      <c r="O1139" s="4">
        <f>VLOOKUP(capturaFlota2019[[#This Row],[Especie]],'DATOS TABLA FLOTA'!$A$1:$C$80,3,FALSE)</f>
        <v>35200</v>
      </c>
      <c r="Q1139"/>
    </row>
    <row r="1140" spans="1:17" x14ac:dyDescent="0.35">
      <c r="A1140" s="5">
        <v>43739</v>
      </c>
      <c r="B1140" s="2" t="s">
        <v>3059</v>
      </c>
      <c r="C1140" s="2" t="s">
        <v>3068</v>
      </c>
      <c r="D1140" s="2" t="s">
        <v>3043</v>
      </c>
      <c r="E11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0" t="str">
        <f>_xlfn.XLOOKUP(capturaFlota2019[[#This Row],[Puerto]],'DATOS TABLA FLOTA'!$H$1:$H$21,'DATOS TABLA FLOTA'!$I$1:$I$21)</f>
        <v>General Pueyrredon</v>
      </c>
      <c r="G1140" s="3">
        <f>_xlfn.XLOOKUP(capturaFlota2019[[#This Row],[Departamento]],'DATOS TABLA FLOTA'!$O$2:$O$21,'DATOS TABLA FLOTA'!$P$2:$P$21)</f>
        <v>6357</v>
      </c>
      <c r="H1140" s="1">
        <v>-3804915</v>
      </c>
      <c r="I1140" s="1">
        <f>_xlfn.XLOOKUP(capturaFlota2019[[#This Row],[Latitud]],'DATOS TABLA FLOTA'!$Q$2:$Q$21,'DATOS TABLA FLOTA'!$R$2:$R$21)</f>
        <v>-57536848</v>
      </c>
      <c r="J1140" s="2" t="s">
        <v>3110</v>
      </c>
      <c r="K1140" t="str">
        <f>VLOOKUP(capturaFlota2019[[#This Row],[Especie]],'DATOS TABLA FLOTA'!$K$1:$M$113,2,FALSE)</f>
        <v>Peces</v>
      </c>
      <c r="L1140" t="str">
        <f>_xlfn.XLOOKUP(capturaFlota2019[[#This Row],[Especie]],'DATOS TABLA FLOTA'!$K$1:$K$113,'DATOS TABLA FLOTA'!$M$1:$M$113)</f>
        <v>otras especies</v>
      </c>
      <c r="M1140" s="3">
        <v>944</v>
      </c>
      <c r="N1140" s="4">
        <f>VLOOKUP(capturaFlota2019[[#This Row],[Especie]],'DATOS TABLA FLOTA'!$A$1:$B$80,2,FALSE)</f>
        <v>3200</v>
      </c>
      <c r="O1140" s="4">
        <f>VLOOKUP(capturaFlota2019[[#This Row],[Especie]],'DATOS TABLA FLOTA'!$A$1:$C$80,3,FALSE)</f>
        <v>51200</v>
      </c>
      <c r="Q1140"/>
    </row>
    <row r="1141" spans="1:17" x14ac:dyDescent="0.35">
      <c r="A1141" s="5">
        <v>43586</v>
      </c>
      <c r="B1141" s="2" t="s">
        <v>3041</v>
      </c>
      <c r="C1141" s="2" t="s">
        <v>3150</v>
      </c>
      <c r="D1141" s="2" t="s">
        <v>3043</v>
      </c>
      <c r="E11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1" t="str">
        <f>_xlfn.XLOOKUP(capturaFlota2019[[#This Row],[Puerto]],'DATOS TABLA FLOTA'!$H$1:$H$21,'DATOS TABLA FLOTA'!$I$1:$I$21)</f>
        <v>General Lavalle</v>
      </c>
      <c r="G1141" s="3">
        <f>_xlfn.XLOOKUP(capturaFlota2019[[#This Row],[Departamento]],'DATOS TABLA FLOTA'!$O$2:$O$21,'DATOS TABLA FLOTA'!$P$2:$P$21)</f>
        <v>6336</v>
      </c>
      <c r="H1141" s="1">
        <v>-36398453</v>
      </c>
      <c r="I1141" s="1">
        <f>_xlfn.XLOOKUP(capturaFlota2019[[#This Row],[Latitud]],'DATOS TABLA FLOTA'!$Q$2:$Q$21,'DATOS TABLA FLOTA'!$R$2:$R$21)</f>
        <v>-56946467</v>
      </c>
      <c r="J1141" s="2" t="s">
        <v>3089</v>
      </c>
      <c r="K1141" t="str">
        <f>VLOOKUP(capturaFlota2019[[#This Row],[Especie]],'DATOS TABLA FLOTA'!$K$1:$M$113,2,FALSE)</f>
        <v>Peces</v>
      </c>
      <c r="L1141" t="str">
        <f>_xlfn.XLOOKUP(capturaFlota2019[[#This Row],[Especie]],'DATOS TABLA FLOTA'!$K$1:$K$113,'DATOS TABLA FLOTA'!$M$1:$M$113)</f>
        <v>otras especies</v>
      </c>
      <c r="M1141" s="3">
        <v>945</v>
      </c>
      <c r="N1141" s="4">
        <f>VLOOKUP(capturaFlota2019[[#This Row],[Especie]],'DATOS TABLA FLOTA'!$A$1:$B$80,2,FALSE)</f>
        <v>2200</v>
      </c>
      <c r="O1141" s="4">
        <f>VLOOKUP(capturaFlota2019[[#This Row],[Especie]],'DATOS TABLA FLOTA'!$A$1:$C$80,3,FALSE)</f>
        <v>35200</v>
      </c>
      <c r="Q1141"/>
    </row>
    <row r="1142" spans="1:17" x14ac:dyDescent="0.35">
      <c r="A1142" s="5">
        <v>43709</v>
      </c>
      <c r="B1142" s="2" t="s">
        <v>3053</v>
      </c>
      <c r="C1142" s="2" t="s">
        <v>3068</v>
      </c>
      <c r="D1142" s="2" t="s">
        <v>3043</v>
      </c>
      <c r="E11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2" t="str">
        <f>_xlfn.XLOOKUP(capturaFlota2019[[#This Row],[Puerto]],'DATOS TABLA FLOTA'!$H$1:$H$21,'DATOS TABLA FLOTA'!$I$1:$I$21)</f>
        <v>General Pueyrredon</v>
      </c>
      <c r="G1142" s="3">
        <f>_xlfn.XLOOKUP(capturaFlota2019[[#This Row],[Departamento]],'DATOS TABLA FLOTA'!$O$2:$O$21,'DATOS TABLA FLOTA'!$P$2:$P$21)</f>
        <v>6357</v>
      </c>
      <c r="H1142" s="1">
        <v>-3804915</v>
      </c>
      <c r="I1142" s="1">
        <f>_xlfn.XLOOKUP(capturaFlota2019[[#This Row],[Latitud]],'DATOS TABLA FLOTA'!$Q$2:$Q$21,'DATOS TABLA FLOTA'!$R$2:$R$21)</f>
        <v>-57536848</v>
      </c>
      <c r="J1142" s="2" t="s">
        <v>3078</v>
      </c>
      <c r="K1142" t="str">
        <f>VLOOKUP(capturaFlota2019[[#This Row],[Especie]],'DATOS TABLA FLOTA'!$K$1:$M$113,2,FALSE)</f>
        <v>Peces</v>
      </c>
      <c r="L1142" t="str">
        <f>_xlfn.XLOOKUP(capturaFlota2019[[#This Row],[Especie]],'DATOS TABLA FLOTA'!$K$1:$K$113,'DATOS TABLA FLOTA'!$M$1:$M$113)</f>
        <v>otras especies</v>
      </c>
      <c r="M1142" s="3">
        <v>945</v>
      </c>
      <c r="N1142" s="4">
        <f>VLOOKUP(capturaFlota2019[[#This Row],[Especie]],'DATOS TABLA FLOTA'!$A$1:$B$80,2,FALSE)</f>
        <v>1700</v>
      </c>
      <c r="O1142" s="4">
        <f>VLOOKUP(capturaFlota2019[[#This Row],[Especie]],'DATOS TABLA FLOTA'!$A$1:$C$80,3,FALSE)</f>
        <v>27200</v>
      </c>
      <c r="Q1142"/>
    </row>
    <row r="1143" spans="1:17" x14ac:dyDescent="0.35">
      <c r="A1143" s="5">
        <v>43466</v>
      </c>
      <c r="B1143" s="2" t="s">
        <v>3053</v>
      </c>
      <c r="C1143" s="2" t="s">
        <v>3068</v>
      </c>
      <c r="D1143" s="2" t="s">
        <v>3043</v>
      </c>
      <c r="E11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3" t="str">
        <f>_xlfn.XLOOKUP(capturaFlota2019[[#This Row],[Puerto]],'DATOS TABLA FLOTA'!$H$1:$H$21,'DATOS TABLA FLOTA'!$I$1:$I$21)</f>
        <v>General Pueyrredon</v>
      </c>
      <c r="G1143" s="3">
        <f>_xlfn.XLOOKUP(capturaFlota2019[[#This Row],[Departamento]],'DATOS TABLA FLOTA'!$O$2:$O$21,'DATOS TABLA FLOTA'!$P$2:$P$21)</f>
        <v>6357</v>
      </c>
      <c r="H1143" s="1">
        <v>-3804915</v>
      </c>
      <c r="I1143" s="1">
        <f>_xlfn.XLOOKUP(capturaFlota2019[[#This Row],[Latitud]],'DATOS TABLA FLOTA'!$Q$2:$Q$21,'DATOS TABLA FLOTA'!$R$2:$R$21)</f>
        <v>-57536848</v>
      </c>
      <c r="J1143" s="2" t="s">
        <v>3055</v>
      </c>
      <c r="K1143" t="str">
        <f>VLOOKUP(capturaFlota2019[[#This Row],[Especie]],'DATOS TABLA FLOTA'!$K$1:$M$113,2,FALSE)</f>
        <v>Peces</v>
      </c>
      <c r="L1143" t="str">
        <f>_xlfn.XLOOKUP(capturaFlota2019[[#This Row],[Especie]],'DATOS TABLA FLOTA'!$K$1:$K$113,'DATOS TABLA FLOTA'!$M$1:$M$113)</f>
        <v>Merluza hubbsi S41</v>
      </c>
      <c r="M1143" s="3">
        <v>955</v>
      </c>
      <c r="N1143" s="4">
        <f>VLOOKUP(capturaFlota2019[[#This Row],[Especie]],'DATOS TABLA FLOTA'!$A$1:$B$80,2,FALSE)</f>
        <v>2300</v>
      </c>
      <c r="O1143" s="4">
        <f>VLOOKUP(capturaFlota2019[[#This Row],[Especie]],'DATOS TABLA FLOTA'!$A$1:$C$80,3,FALSE)</f>
        <v>36800</v>
      </c>
      <c r="Q1143"/>
    </row>
    <row r="1144" spans="1:17" x14ac:dyDescent="0.35">
      <c r="A1144" s="5">
        <v>43586</v>
      </c>
      <c r="B1144" s="2" t="s">
        <v>3067</v>
      </c>
      <c r="C1144" s="2" t="s">
        <v>3117</v>
      </c>
      <c r="D1144" s="2" t="s">
        <v>3062</v>
      </c>
      <c r="E11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44" t="str">
        <f>_xlfn.XLOOKUP(capturaFlota2019[[#This Row],[Puerto]],'DATOS TABLA FLOTA'!$H$1:$H$21,'DATOS TABLA FLOTA'!$I$1:$I$21)</f>
        <v>Biedma</v>
      </c>
      <c r="G1144" s="3">
        <f>_xlfn.XLOOKUP(capturaFlota2019[[#This Row],[Departamento]],'DATOS TABLA FLOTA'!$O$2:$O$21,'DATOS TABLA FLOTA'!$P$2:$P$21)</f>
        <v>26007</v>
      </c>
      <c r="H1144" s="1">
        <v>-42723398</v>
      </c>
      <c r="I1144" s="1">
        <f>_xlfn.XLOOKUP(capturaFlota2019[[#This Row],[Latitud]],'DATOS TABLA FLOTA'!$Q$2:$Q$21,'DATOS TABLA FLOTA'!$R$2:$R$21)</f>
        <v>-6503362</v>
      </c>
      <c r="J1144" s="2" t="s">
        <v>3104</v>
      </c>
      <c r="K1144" t="str">
        <f>VLOOKUP(capturaFlota2019[[#This Row],[Especie]],'DATOS TABLA FLOTA'!$K$1:$M$113,2,FALSE)</f>
        <v>Peces</v>
      </c>
      <c r="L1144" t="str">
        <f>_xlfn.XLOOKUP(capturaFlota2019[[#This Row],[Especie]],'DATOS TABLA FLOTA'!$K$1:$K$113,'DATOS TABLA FLOTA'!$M$1:$M$113)</f>
        <v>otras especies</v>
      </c>
      <c r="M1144" s="3">
        <v>955</v>
      </c>
      <c r="N1144" s="4">
        <f>VLOOKUP(capturaFlota2019[[#This Row],[Especie]],'DATOS TABLA FLOTA'!$A$1:$B$80,2,FALSE)</f>
        <v>2800</v>
      </c>
      <c r="O1144" s="4">
        <f>VLOOKUP(capturaFlota2019[[#This Row],[Especie]],'DATOS TABLA FLOTA'!$A$1:$C$80,3,FALSE)</f>
        <v>44800</v>
      </c>
      <c r="Q1144"/>
    </row>
    <row r="1145" spans="1:17" x14ac:dyDescent="0.35">
      <c r="A1145" s="5">
        <v>43525</v>
      </c>
      <c r="B1145" s="2" t="s">
        <v>3053</v>
      </c>
      <c r="C1145" s="2" t="s">
        <v>3068</v>
      </c>
      <c r="D1145" s="2" t="s">
        <v>3043</v>
      </c>
      <c r="E11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5" t="str">
        <f>_xlfn.XLOOKUP(capturaFlota2019[[#This Row],[Puerto]],'DATOS TABLA FLOTA'!$H$1:$H$21,'DATOS TABLA FLOTA'!$I$1:$I$21)</f>
        <v>General Pueyrredon</v>
      </c>
      <c r="G1145" s="3">
        <f>_xlfn.XLOOKUP(capturaFlota2019[[#This Row],[Departamento]],'DATOS TABLA FLOTA'!$O$2:$O$21,'DATOS TABLA FLOTA'!$P$2:$P$21)</f>
        <v>6357</v>
      </c>
      <c r="H1145" s="1">
        <v>-3804915</v>
      </c>
      <c r="I1145" s="1">
        <f>_xlfn.XLOOKUP(capturaFlota2019[[#This Row],[Latitud]],'DATOS TABLA FLOTA'!$Q$2:$Q$21,'DATOS TABLA FLOTA'!$R$2:$R$21)</f>
        <v>-57536848</v>
      </c>
      <c r="J1145" s="2" t="s">
        <v>3088</v>
      </c>
      <c r="K1145" t="str">
        <f>VLOOKUP(capturaFlota2019[[#This Row],[Especie]],'DATOS TABLA FLOTA'!$K$1:$M$113,2,FALSE)</f>
        <v>Peces</v>
      </c>
      <c r="L1145" t="str">
        <f>_xlfn.XLOOKUP(capturaFlota2019[[#This Row],[Especie]],'DATOS TABLA FLOTA'!$K$1:$K$113,'DATOS TABLA FLOTA'!$M$1:$M$113)</f>
        <v>Variado costero</v>
      </c>
      <c r="M1145" s="3">
        <v>960</v>
      </c>
      <c r="N1145" s="4">
        <f>VLOOKUP(capturaFlota2019[[#This Row],[Especie]],'DATOS TABLA FLOTA'!$A$1:$B$80,2,FALSE)</f>
        <v>2500</v>
      </c>
      <c r="O1145" s="4">
        <f>VLOOKUP(capturaFlota2019[[#This Row],[Especie]],'DATOS TABLA FLOTA'!$A$1:$C$80,3,FALSE)</f>
        <v>40000</v>
      </c>
      <c r="Q1145"/>
    </row>
    <row r="1146" spans="1:17" x14ac:dyDescent="0.35">
      <c r="A1146" s="5">
        <v>43586</v>
      </c>
      <c r="B1146" s="2" t="s">
        <v>3053</v>
      </c>
      <c r="C1146" s="2" t="s">
        <v>3123</v>
      </c>
      <c r="D1146" s="2" t="s">
        <v>3124</v>
      </c>
      <c r="E11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46" t="str">
        <f>_xlfn.XLOOKUP(capturaFlota2019[[#This Row],[Puerto]],'DATOS TABLA FLOTA'!$H$1:$H$21,'DATOS TABLA FLOTA'!$I$1:$I$21)</f>
        <v>San Antonio</v>
      </c>
      <c r="G1146" s="3">
        <f>_xlfn.XLOOKUP(capturaFlota2019[[#This Row],[Departamento]],'DATOS TABLA FLOTA'!$O$2:$O$21,'DATOS TABLA FLOTA'!$P$2:$P$21)</f>
        <v>62077</v>
      </c>
      <c r="H1146" s="1">
        <v>-4079875</v>
      </c>
      <c r="I1146" s="1">
        <f>_xlfn.XLOOKUP(capturaFlota2019[[#This Row],[Latitud]],'DATOS TABLA FLOTA'!$Q$2:$Q$21,'DATOS TABLA FLOTA'!$R$2:$R$21)</f>
        <v>-64883536</v>
      </c>
      <c r="J1146" s="2" t="s">
        <v>3094</v>
      </c>
      <c r="K1146" t="str">
        <f>VLOOKUP(capturaFlota2019[[#This Row],[Especie]],'DATOS TABLA FLOTA'!$K$1:$M$113,2,FALSE)</f>
        <v>Peces</v>
      </c>
      <c r="L1146" t="str">
        <f>_xlfn.XLOOKUP(capturaFlota2019[[#This Row],[Especie]],'DATOS TABLA FLOTA'!$K$1:$K$113,'DATOS TABLA FLOTA'!$M$1:$M$113)</f>
        <v>otras especies</v>
      </c>
      <c r="M1146" s="3">
        <v>960</v>
      </c>
      <c r="N1146" s="4">
        <f>VLOOKUP(capturaFlota2019[[#This Row],[Especie]],'DATOS TABLA FLOTA'!$A$1:$B$80,2,FALSE)</f>
        <v>2180</v>
      </c>
      <c r="O1146" s="4">
        <f>VLOOKUP(capturaFlota2019[[#This Row],[Especie]],'DATOS TABLA FLOTA'!$A$1:$C$80,3,FALSE)</f>
        <v>34880</v>
      </c>
      <c r="Q1146"/>
    </row>
    <row r="1147" spans="1:17" x14ac:dyDescent="0.35">
      <c r="A1147" s="5">
        <v>43709</v>
      </c>
      <c r="B1147" s="2" t="s">
        <v>3053</v>
      </c>
      <c r="C1147" s="2" t="s">
        <v>3120</v>
      </c>
      <c r="D1147" s="2" t="s">
        <v>3062</v>
      </c>
      <c r="E11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47" t="str">
        <f>_xlfn.XLOOKUP(capturaFlota2019[[#This Row],[Puerto]],'DATOS TABLA FLOTA'!$H$1:$H$21,'DATOS TABLA FLOTA'!$I$1:$I$21)</f>
        <v>Rawson</v>
      </c>
      <c r="G1147" s="3">
        <f>_xlfn.XLOOKUP(capturaFlota2019[[#This Row],[Departamento]],'DATOS TABLA FLOTA'!$O$2:$O$21,'DATOS TABLA FLOTA'!$P$2:$P$21)</f>
        <v>26077</v>
      </c>
      <c r="H1147" s="1">
        <v>-43336741</v>
      </c>
      <c r="I1147" s="1">
        <f>_xlfn.XLOOKUP(capturaFlota2019[[#This Row],[Latitud]],'DATOS TABLA FLOTA'!$Q$2:$Q$21,'DATOS TABLA FLOTA'!$R$2:$R$21)</f>
        <v>-65061964</v>
      </c>
      <c r="J1147" s="2" t="s">
        <v>3055</v>
      </c>
      <c r="K1147" t="str">
        <f>VLOOKUP(capturaFlota2019[[#This Row],[Especie]],'DATOS TABLA FLOTA'!$K$1:$M$113,2,FALSE)</f>
        <v>Peces</v>
      </c>
      <c r="L1147" t="str">
        <f>_xlfn.XLOOKUP(capturaFlota2019[[#This Row],[Especie]],'DATOS TABLA FLOTA'!$K$1:$K$113,'DATOS TABLA FLOTA'!$M$1:$M$113)</f>
        <v>Merluza hubbsi S41</v>
      </c>
      <c r="M1147" s="3">
        <v>960</v>
      </c>
      <c r="N1147" s="4">
        <f>VLOOKUP(capturaFlota2019[[#This Row],[Especie]],'DATOS TABLA FLOTA'!$A$1:$B$80,2,FALSE)</f>
        <v>2300</v>
      </c>
      <c r="O1147" s="4">
        <f>VLOOKUP(capturaFlota2019[[#This Row],[Especie]],'DATOS TABLA FLOTA'!$A$1:$C$80,3,FALSE)</f>
        <v>36800</v>
      </c>
      <c r="Q1147"/>
    </row>
    <row r="1148" spans="1:17" x14ac:dyDescent="0.35">
      <c r="A1148" s="5">
        <v>43709</v>
      </c>
      <c r="B1148" s="2" t="s">
        <v>3059</v>
      </c>
      <c r="C1148" s="2" t="s">
        <v>3123</v>
      </c>
      <c r="D1148" s="2" t="s">
        <v>3124</v>
      </c>
      <c r="E11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48" t="str">
        <f>_xlfn.XLOOKUP(capturaFlota2019[[#This Row],[Puerto]],'DATOS TABLA FLOTA'!$H$1:$H$21,'DATOS TABLA FLOTA'!$I$1:$I$21)</f>
        <v>San Antonio</v>
      </c>
      <c r="G1148" s="3">
        <f>_xlfn.XLOOKUP(capturaFlota2019[[#This Row],[Departamento]],'DATOS TABLA FLOTA'!$O$2:$O$21,'DATOS TABLA FLOTA'!$P$2:$P$21)</f>
        <v>62077</v>
      </c>
      <c r="H1148" s="1">
        <v>-4079875</v>
      </c>
      <c r="I1148" s="1">
        <f>_xlfn.XLOOKUP(capturaFlota2019[[#This Row],[Latitud]],'DATOS TABLA FLOTA'!$Q$2:$Q$21,'DATOS TABLA FLOTA'!$R$2:$R$21)</f>
        <v>-64883536</v>
      </c>
      <c r="J1148" s="2" t="s">
        <v>3098</v>
      </c>
      <c r="K1148" t="str">
        <f>VLOOKUP(capturaFlota2019[[#This Row],[Especie]],'DATOS TABLA FLOTA'!$K$1:$M$113,2,FALSE)</f>
        <v>Peces</v>
      </c>
      <c r="L1148" t="str">
        <f>_xlfn.XLOOKUP(capturaFlota2019[[#This Row],[Especie]],'DATOS TABLA FLOTA'!$K$1:$K$113,'DATOS TABLA FLOTA'!$M$1:$M$113)</f>
        <v>otras especies</v>
      </c>
      <c r="M1148" s="3">
        <v>960</v>
      </c>
      <c r="N1148" s="4">
        <f>VLOOKUP(capturaFlota2019[[#This Row],[Especie]],'DATOS TABLA FLOTA'!$A$1:$B$80,2,FALSE)</f>
        <v>4500</v>
      </c>
      <c r="O1148" s="4">
        <f>VLOOKUP(capturaFlota2019[[#This Row],[Especie]],'DATOS TABLA FLOTA'!$A$1:$C$80,3,FALSE)</f>
        <v>72000</v>
      </c>
      <c r="Q1148"/>
    </row>
    <row r="1149" spans="1:17" x14ac:dyDescent="0.35">
      <c r="A1149" s="5">
        <v>43466</v>
      </c>
      <c r="B1149" s="2" t="s">
        <v>3053</v>
      </c>
      <c r="C1149" s="2" t="s">
        <v>3068</v>
      </c>
      <c r="D1149" s="2" t="s">
        <v>3043</v>
      </c>
      <c r="E11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49" t="str">
        <f>_xlfn.XLOOKUP(capturaFlota2019[[#This Row],[Puerto]],'DATOS TABLA FLOTA'!$H$1:$H$21,'DATOS TABLA FLOTA'!$I$1:$I$21)</f>
        <v>General Pueyrredon</v>
      </c>
      <c r="G1149" s="3">
        <f>_xlfn.XLOOKUP(capturaFlota2019[[#This Row],[Departamento]],'DATOS TABLA FLOTA'!$O$2:$O$21,'DATOS TABLA FLOTA'!$P$2:$P$21)</f>
        <v>6357</v>
      </c>
      <c r="H1149" s="1">
        <v>-3804915</v>
      </c>
      <c r="I1149" s="1">
        <f>_xlfn.XLOOKUP(capturaFlota2019[[#This Row],[Latitud]],'DATOS TABLA FLOTA'!$Q$2:$Q$21,'DATOS TABLA FLOTA'!$R$2:$R$21)</f>
        <v>-57536848</v>
      </c>
      <c r="J1149" s="2" t="s">
        <v>3074</v>
      </c>
      <c r="K1149" t="str">
        <f>VLOOKUP(capturaFlota2019[[#This Row],[Especie]],'DATOS TABLA FLOTA'!$K$1:$M$113,2,FALSE)</f>
        <v>Peces</v>
      </c>
      <c r="L1149" t="str">
        <f>_xlfn.XLOOKUP(capturaFlota2019[[#This Row],[Especie]],'DATOS TABLA FLOTA'!$K$1:$K$113,'DATOS TABLA FLOTA'!$M$1:$M$113)</f>
        <v>Variado costero</v>
      </c>
      <c r="M1149" s="3">
        <v>965</v>
      </c>
      <c r="N1149" s="4">
        <f>VLOOKUP(capturaFlota2019[[#This Row],[Especie]],'DATOS TABLA FLOTA'!$A$1:$B$80,2,FALSE)</f>
        <v>1800</v>
      </c>
      <c r="O1149" s="4">
        <f>VLOOKUP(capturaFlota2019[[#This Row],[Especie]],'DATOS TABLA FLOTA'!$A$1:$C$80,3,FALSE)</f>
        <v>28800</v>
      </c>
      <c r="Q1149"/>
    </row>
    <row r="1150" spans="1:17" x14ac:dyDescent="0.35">
      <c r="A1150" s="5">
        <v>43466</v>
      </c>
      <c r="B1150" s="2" t="s">
        <v>3041</v>
      </c>
      <c r="C1150" s="2" t="s">
        <v>3068</v>
      </c>
      <c r="D1150" s="2" t="s">
        <v>3043</v>
      </c>
      <c r="E11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0" t="str">
        <f>_xlfn.XLOOKUP(capturaFlota2019[[#This Row],[Puerto]],'DATOS TABLA FLOTA'!$H$1:$H$21,'DATOS TABLA FLOTA'!$I$1:$I$21)</f>
        <v>General Pueyrredon</v>
      </c>
      <c r="G1150" s="3">
        <f>_xlfn.XLOOKUP(capturaFlota2019[[#This Row],[Departamento]],'DATOS TABLA FLOTA'!$O$2:$O$21,'DATOS TABLA FLOTA'!$P$2:$P$21)</f>
        <v>6357</v>
      </c>
      <c r="H1150" s="1">
        <v>-3804915</v>
      </c>
      <c r="I1150" s="1">
        <f>_xlfn.XLOOKUP(capturaFlota2019[[#This Row],[Latitud]],'DATOS TABLA FLOTA'!$Q$2:$Q$21,'DATOS TABLA FLOTA'!$R$2:$R$21)</f>
        <v>-57536848</v>
      </c>
      <c r="J1150" s="2" t="s">
        <v>3089</v>
      </c>
      <c r="K1150" t="str">
        <f>VLOOKUP(capturaFlota2019[[#This Row],[Especie]],'DATOS TABLA FLOTA'!$K$1:$M$113,2,FALSE)</f>
        <v>Peces</v>
      </c>
      <c r="L1150" t="str">
        <f>_xlfn.XLOOKUP(capturaFlota2019[[#This Row],[Especie]],'DATOS TABLA FLOTA'!$K$1:$K$113,'DATOS TABLA FLOTA'!$M$1:$M$113)</f>
        <v>otras especies</v>
      </c>
      <c r="M1150" s="3">
        <v>973</v>
      </c>
      <c r="N1150" s="4">
        <f>VLOOKUP(capturaFlota2019[[#This Row],[Especie]],'DATOS TABLA FLOTA'!$A$1:$B$80,2,FALSE)</f>
        <v>2200</v>
      </c>
      <c r="O1150" s="4">
        <f>VLOOKUP(capturaFlota2019[[#This Row],[Especie]],'DATOS TABLA FLOTA'!$A$1:$C$80,3,FALSE)</f>
        <v>35200</v>
      </c>
      <c r="Q1150"/>
    </row>
    <row r="1151" spans="1:17" x14ac:dyDescent="0.35">
      <c r="A1151" s="5">
        <v>43647</v>
      </c>
      <c r="B1151" s="2" t="s">
        <v>3059</v>
      </c>
      <c r="C1151" s="2" t="s">
        <v>3123</v>
      </c>
      <c r="D1151" s="2" t="s">
        <v>3124</v>
      </c>
      <c r="E11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51" t="str">
        <f>_xlfn.XLOOKUP(capturaFlota2019[[#This Row],[Puerto]],'DATOS TABLA FLOTA'!$H$1:$H$21,'DATOS TABLA FLOTA'!$I$1:$I$21)</f>
        <v>San Antonio</v>
      </c>
      <c r="G1151" s="3">
        <f>_xlfn.XLOOKUP(capturaFlota2019[[#This Row],[Departamento]],'DATOS TABLA FLOTA'!$O$2:$O$21,'DATOS TABLA FLOTA'!$P$2:$P$21)</f>
        <v>62077</v>
      </c>
      <c r="H1151" s="1">
        <v>-4079875</v>
      </c>
      <c r="I1151" s="1">
        <f>_xlfn.XLOOKUP(capturaFlota2019[[#This Row],[Latitud]],'DATOS TABLA FLOTA'!$Q$2:$Q$21,'DATOS TABLA FLOTA'!$R$2:$R$21)</f>
        <v>-64883536</v>
      </c>
      <c r="J1151" s="2" t="s">
        <v>3055</v>
      </c>
      <c r="K1151" t="str">
        <f>VLOOKUP(capturaFlota2019[[#This Row],[Especie]],'DATOS TABLA FLOTA'!$K$1:$M$113,2,FALSE)</f>
        <v>Peces</v>
      </c>
      <c r="L1151" t="str">
        <f>_xlfn.XLOOKUP(capturaFlota2019[[#This Row],[Especie]],'DATOS TABLA FLOTA'!$K$1:$K$113,'DATOS TABLA FLOTA'!$M$1:$M$113)</f>
        <v>Merluza hubbsi S41</v>
      </c>
      <c r="M1151" s="3">
        <v>975</v>
      </c>
      <c r="N1151" s="4">
        <f>VLOOKUP(capturaFlota2019[[#This Row],[Especie]],'DATOS TABLA FLOTA'!$A$1:$B$80,2,FALSE)</f>
        <v>2300</v>
      </c>
      <c r="O1151" s="4">
        <f>VLOOKUP(capturaFlota2019[[#This Row],[Especie]],'DATOS TABLA FLOTA'!$A$1:$C$80,3,FALSE)</f>
        <v>36800</v>
      </c>
      <c r="Q1151"/>
    </row>
    <row r="1152" spans="1:17" x14ac:dyDescent="0.35">
      <c r="A1152" s="5">
        <v>43466</v>
      </c>
      <c r="B1152" s="2" t="s">
        <v>3041</v>
      </c>
      <c r="C1152" s="2" t="s">
        <v>3111</v>
      </c>
      <c r="D1152" s="2" t="s">
        <v>3043</v>
      </c>
      <c r="E11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2" t="str">
        <f>_xlfn.XLOOKUP(capturaFlota2019[[#This Row],[Puerto]],'DATOS TABLA FLOTA'!$H$1:$H$21,'DATOS TABLA FLOTA'!$I$1:$I$21)</f>
        <v>sin especificar</v>
      </c>
      <c r="G1152" s="3">
        <f>_xlfn.XLOOKUP(capturaFlota2019[[#This Row],[Departamento]],'DATOS TABLA FLOTA'!$O$2:$O$21,'DATOS TABLA FLOTA'!$P$2:$P$21)</f>
        <v>6999</v>
      </c>
      <c r="I1152" s="1">
        <f>_xlfn.XLOOKUP(capturaFlota2019[[#This Row],[Latitud]],'DATOS TABLA FLOTA'!$Q$2:$Q$21,'DATOS TABLA FLOTA'!$R$2:$R$21)</f>
        <v>0</v>
      </c>
      <c r="J1152" s="2" t="s">
        <v>3088</v>
      </c>
      <c r="K1152" t="str">
        <f>VLOOKUP(capturaFlota2019[[#This Row],[Especie]],'DATOS TABLA FLOTA'!$K$1:$M$113,2,FALSE)</f>
        <v>Peces</v>
      </c>
      <c r="L1152" t="str">
        <f>_xlfn.XLOOKUP(capturaFlota2019[[#This Row],[Especie]],'DATOS TABLA FLOTA'!$K$1:$K$113,'DATOS TABLA FLOTA'!$M$1:$M$113)</f>
        <v>Variado costero</v>
      </c>
      <c r="M1152" s="3">
        <v>980</v>
      </c>
      <c r="N1152" s="4">
        <f>VLOOKUP(capturaFlota2019[[#This Row],[Especie]],'DATOS TABLA FLOTA'!$A$1:$B$80,2,FALSE)</f>
        <v>2500</v>
      </c>
      <c r="O1152" s="4">
        <f>VLOOKUP(capturaFlota2019[[#This Row],[Especie]],'DATOS TABLA FLOTA'!$A$1:$C$80,3,FALSE)</f>
        <v>40000</v>
      </c>
      <c r="Q1152"/>
    </row>
    <row r="1153" spans="1:17" x14ac:dyDescent="0.35">
      <c r="A1153" s="5">
        <v>43647</v>
      </c>
      <c r="B1153" s="2" t="s">
        <v>3041</v>
      </c>
      <c r="C1153" s="2" t="s">
        <v>3068</v>
      </c>
      <c r="D1153" s="2" t="s">
        <v>3043</v>
      </c>
      <c r="E11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3" t="str">
        <f>_xlfn.XLOOKUP(capturaFlota2019[[#This Row],[Puerto]],'DATOS TABLA FLOTA'!$H$1:$H$21,'DATOS TABLA FLOTA'!$I$1:$I$21)</f>
        <v>General Pueyrredon</v>
      </c>
      <c r="G1153" s="3">
        <f>_xlfn.XLOOKUP(capturaFlota2019[[#This Row],[Departamento]],'DATOS TABLA FLOTA'!$O$2:$O$21,'DATOS TABLA FLOTA'!$P$2:$P$21)</f>
        <v>6357</v>
      </c>
      <c r="H1153" s="1">
        <v>-3804915</v>
      </c>
      <c r="I1153" s="1">
        <f>_xlfn.XLOOKUP(capturaFlota2019[[#This Row],[Latitud]],'DATOS TABLA FLOTA'!$Q$2:$Q$21,'DATOS TABLA FLOTA'!$R$2:$R$21)</f>
        <v>-57536848</v>
      </c>
      <c r="J1153" s="2" t="s">
        <v>3072</v>
      </c>
      <c r="K1153" t="str">
        <f>VLOOKUP(capturaFlota2019[[#This Row],[Especie]],'DATOS TABLA FLOTA'!$K$1:$M$113,2,FALSE)</f>
        <v>Moluscos</v>
      </c>
      <c r="L1153" t="str">
        <f>_xlfn.XLOOKUP(capturaFlota2019[[#This Row],[Especie]],'DATOS TABLA FLOTA'!$K$1:$K$113,'DATOS TABLA FLOTA'!$M$1:$M$113)</f>
        <v>otras especies</v>
      </c>
      <c r="M1153" s="3">
        <v>983</v>
      </c>
      <c r="N1153" s="4">
        <f>VLOOKUP(capturaFlota2019[[#This Row],[Especie]],'DATOS TABLA FLOTA'!$A$1:$B$80,2,FALSE)</f>
        <v>3150</v>
      </c>
      <c r="O1153" s="4">
        <f>VLOOKUP(capturaFlota2019[[#This Row],[Especie]],'DATOS TABLA FLOTA'!$A$1:$C$80,3,FALSE)</f>
        <v>50400</v>
      </c>
      <c r="Q1153"/>
    </row>
    <row r="1154" spans="1:17" x14ac:dyDescent="0.35">
      <c r="A1154" s="5">
        <v>43525</v>
      </c>
      <c r="B1154" s="2" t="s">
        <v>3053</v>
      </c>
      <c r="C1154" s="2" t="s">
        <v>3068</v>
      </c>
      <c r="D1154" s="2" t="s">
        <v>3043</v>
      </c>
      <c r="E11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4" t="str">
        <f>_xlfn.XLOOKUP(capturaFlota2019[[#This Row],[Puerto]],'DATOS TABLA FLOTA'!$H$1:$H$21,'DATOS TABLA FLOTA'!$I$1:$I$21)</f>
        <v>General Pueyrredon</v>
      </c>
      <c r="G1154" s="3">
        <f>_xlfn.XLOOKUP(capturaFlota2019[[#This Row],[Departamento]],'DATOS TABLA FLOTA'!$O$2:$O$21,'DATOS TABLA FLOTA'!$P$2:$P$21)</f>
        <v>6357</v>
      </c>
      <c r="H1154" s="1">
        <v>-3804915</v>
      </c>
      <c r="I1154" s="1">
        <f>_xlfn.XLOOKUP(capturaFlota2019[[#This Row],[Latitud]],'DATOS TABLA FLOTA'!$Q$2:$Q$21,'DATOS TABLA FLOTA'!$R$2:$R$21)</f>
        <v>-57536848</v>
      </c>
      <c r="J1154" s="2" t="s">
        <v>3060</v>
      </c>
      <c r="K1154" t="str">
        <f>VLOOKUP(capturaFlota2019[[#This Row],[Especie]],'DATOS TABLA FLOTA'!$K$1:$M$113,2,FALSE)</f>
        <v>Peces</v>
      </c>
      <c r="L1154" t="str">
        <f>_xlfn.XLOOKUP(capturaFlota2019[[#This Row],[Especie]],'DATOS TABLA FLOTA'!$K$1:$K$113,'DATOS TABLA FLOTA'!$M$1:$M$113)</f>
        <v>otras especies</v>
      </c>
      <c r="M1154" s="3">
        <v>992</v>
      </c>
      <c r="N1154" s="4">
        <f>VLOOKUP(capturaFlota2019[[#This Row],[Especie]],'DATOS TABLA FLOTA'!$A$1:$B$80,2,FALSE)</f>
        <v>2910</v>
      </c>
      <c r="O1154" s="4">
        <f>VLOOKUP(capturaFlota2019[[#This Row],[Especie]],'DATOS TABLA FLOTA'!$A$1:$C$80,3,FALSE)</f>
        <v>46560</v>
      </c>
      <c r="Q1154"/>
    </row>
    <row r="1155" spans="1:17" x14ac:dyDescent="0.35">
      <c r="A1155" s="5">
        <v>43678</v>
      </c>
      <c r="B1155" s="2" t="s">
        <v>3041</v>
      </c>
      <c r="C1155" s="2" t="s">
        <v>3127</v>
      </c>
      <c r="D1155" s="2" t="s">
        <v>3124</v>
      </c>
      <c r="E11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55" t="str">
        <f>_xlfn.XLOOKUP(capturaFlota2019[[#This Row],[Puerto]],'DATOS TABLA FLOTA'!$H$1:$H$21,'DATOS TABLA FLOTA'!$I$1:$I$21)</f>
        <v>San Antonio</v>
      </c>
      <c r="G1155" s="3">
        <f>_xlfn.XLOOKUP(capturaFlota2019[[#This Row],[Departamento]],'DATOS TABLA FLOTA'!$O$2:$O$21,'DATOS TABLA FLOTA'!$P$2:$P$21)</f>
        <v>62077</v>
      </c>
      <c r="H1155" s="1">
        <v>-40725698</v>
      </c>
      <c r="I1155" s="1">
        <f>_xlfn.XLOOKUP(capturaFlota2019[[#This Row],[Latitud]],'DATOS TABLA FLOTA'!$Q$2:$Q$21,'DATOS TABLA FLOTA'!$R$2:$R$21)</f>
        <v>-64934194</v>
      </c>
      <c r="J1155" s="2" t="s">
        <v>3085</v>
      </c>
      <c r="K1155" t="str">
        <f>VLOOKUP(capturaFlota2019[[#This Row],[Especie]],'DATOS TABLA FLOTA'!$K$1:$M$113,2,FALSE)</f>
        <v>Peces</v>
      </c>
      <c r="L1155" t="str">
        <f>_xlfn.XLOOKUP(capturaFlota2019[[#This Row],[Especie]],'DATOS TABLA FLOTA'!$K$1:$K$113,'DATOS TABLA FLOTA'!$M$1:$M$113)</f>
        <v>otras especies</v>
      </c>
      <c r="M1155" s="3">
        <v>992</v>
      </c>
      <c r="N1155" s="4">
        <f>VLOOKUP(capturaFlota2019[[#This Row],[Especie]],'DATOS TABLA FLOTA'!$A$1:$B$80,2,FALSE)</f>
        <v>1900</v>
      </c>
      <c r="O1155" s="4">
        <f>VLOOKUP(capturaFlota2019[[#This Row],[Especie]],'DATOS TABLA FLOTA'!$A$1:$C$80,3,FALSE)</f>
        <v>30400</v>
      </c>
      <c r="Q1155"/>
    </row>
    <row r="1156" spans="1:17" x14ac:dyDescent="0.35">
      <c r="A1156" s="5">
        <v>43497</v>
      </c>
      <c r="B1156" s="2" t="s">
        <v>3041</v>
      </c>
      <c r="C1156" s="2" t="s">
        <v>3107</v>
      </c>
      <c r="D1156" s="2" t="s">
        <v>3043</v>
      </c>
      <c r="E11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6" t="str">
        <f>_xlfn.XLOOKUP(capturaFlota2019[[#This Row],[Puerto]],'DATOS TABLA FLOTA'!$H$1:$H$21,'DATOS TABLA FLOTA'!$I$1:$I$21)</f>
        <v>Necochea</v>
      </c>
      <c r="G1156" s="3">
        <f>_xlfn.XLOOKUP(capturaFlota2019[[#This Row],[Departamento]],'DATOS TABLA FLOTA'!$O$2:$O$21,'DATOS TABLA FLOTA'!$P$2:$P$21)</f>
        <v>6581</v>
      </c>
      <c r="H1156" s="1">
        <v>-38576184</v>
      </c>
      <c r="I1156" s="1">
        <f>_xlfn.XLOOKUP(capturaFlota2019[[#This Row],[Latitud]],'DATOS TABLA FLOTA'!$Q$2:$Q$21,'DATOS TABLA FLOTA'!$R$2:$R$21)</f>
        <v>-58701949</v>
      </c>
      <c r="J1156" s="2" t="s">
        <v>3090</v>
      </c>
      <c r="K1156" t="str">
        <f>VLOOKUP(capturaFlota2019[[#This Row],[Especie]],'DATOS TABLA FLOTA'!$K$1:$M$113,2,FALSE)</f>
        <v>Peces</v>
      </c>
      <c r="L1156" t="str">
        <f>_xlfn.XLOOKUP(capturaFlota2019[[#This Row],[Especie]],'DATOS TABLA FLOTA'!$K$1:$K$113,'DATOS TABLA FLOTA'!$M$1:$M$113)</f>
        <v>otras especies</v>
      </c>
      <c r="M1156" s="3">
        <v>995</v>
      </c>
      <c r="N1156" s="4">
        <f>VLOOKUP(capturaFlota2019[[#This Row],[Especie]],'DATOS TABLA FLOTA'!$A$1:$B$80,2,FALSE)</f>
        <v>2200</v>
      </c>
      <c r="O1156" s="4">
        <f>VLOOKUP(capturaFlota2019[[#This Row],[Especie]],'DATOS TABLA FLOTA'!$A$1:$C$80,3,FALSE)</f>
        <v>35200</v>
      </c>
      <c r="Q1156"/>
    </row>
    <row r="1157" spans="1:17" x14ac:dyDescent="0.35">
      <c r="A1157" s="5">
        <v>43586</v>
      </c>
      <c r="B1157" s="2" t="s">
        <v>3041</v>
      </c>
      <c r="C1157" s="2" t="s">
        <v>3128</v>
      </c>
      <c r="D1157" s="2" t="s">
        <v>3043</v>
      </c>
      <c r="E11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7" t="str">
        <f>_xlfn.XLOOKUP(capturaFlota2019[[#This Row],[Puerto]],'DATOS TABLA FLOTA'!$H$1:$H$21,'DATOS TABLA FLOTA'!$I$1:$I$21)</f>
        <v>La Costa</v>
      </c>
      <c r="G1157" s="3">
        <f>_xlfn.XLOOKUP(capturaFlota2019[[#This Row],[Departamento]],'DATOS TABLA FLOTA'!$O$2:$O$21,'DATOS TABLA FLOTA'!$P$2:$P$21)</f>
        <v>6420</v>
      </c>
      <c r="H1157" s="1">
        <v>-36342328</v>
      </c>
      <c r="I1157" s="1">
        <f>_xlfn.XLOOKUP(capturaFlota2019[[#This Row],[Latitud]],'DATOS TABLA FLOTA'!$Q$2:$Q$21,'DATOS TABLA FLOTA'!$R$2:$R$21)</f>
        <v>-56746143</v>
      </c>
      <c r="J1157" s="2" t="s">
        <v>3088</v>
      </c>
      <c r="K1157" t="str">
        <f>VLOOKUP(capturaFlota2019[[#This Row],[Especie]],'DATOS TABLA FLOTA'!$K$1:$M$113,2,FALSE)</f>
        <v>Peces</v>
      </c>
      <c r="L1157" t="str">
        <f>_xlfn.XLOOKUP(capturaFlota2019[[#This Row],[Especie]],'DATOS TABLA FLOTA'!$K$1:$K$113,'DATOS TABLA FLOTA'!$M$1:$M$113)</f>
        <v>Variado costero</v>
      </c>
      <c r="M1157" s="3">
        <v>996</v>
      </c>
      <c r="N1157" s="4">
        <f>VLOOKUP(capturaFlota2019[[#This Row],[Especie]],'DATOS TABLA FLOTA'!$A$1:$B$80,2,FALSE)</f>
        <v>2500</v>
      </c>
      <c r="O1157" s="4">
        <f>VLOOKUP(capturaFlota2019[[#This Row],[Especie]],'DATOS TABLA FLOTA'!$A$1:$C$80,3,FALSE)</f>
        <v>40000</v>
      </c>
      <c r="Q1157"/>
    </row>
    <row r="1158" spans="1:17" x14ac:dyDescent="0.35">
      <c r="A1158" s="5">
        <v>43617</v>
      </c>
      <c r="B1158" s="2" t="s">
        <v>3067</v>
      </c>
      <c r="C1158" s="2" t="s">
        <v>3132</v>
      </c>
      <c r="D1158" s="2" t="s">
        <v>3133</v>
      </c>
      <c r="E11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158" t="str">
        <f>_xlfn.XLOOKUP(capturaFlota2019[[#This Row],[Puerto]],'DATOS TABLA FLOTA'!$H$1:$H$21,'DATOS TABLA FLOTA'!$I$1:$I$21)</f>
        <v>Ushuaia</v>
      </c>
      <c r="G1158" s="3">
        <f>_xlfn.XLOOKUP(capturaFlota2019[[#This Row],[Departamento]],'DATOS TABLA FLOTA'!$O$2:$O$21,'DATOS TABLA FLOTA'!$P$2:$P$21)</f>
        <v>94015</v>
      </c>
      <c r="H1158" s="1">
        <v>-54808106</v>
      </c>
      <c r="I1158" s="1">
        <f>_xlfn.XLOOKUP(capturaFlota2019[[#This Row],[Latitud]],'DATOS TABLA FLOTA'!$Q$2:$Q$21,'DATOS TABLA FLOTA'!$R$2:$R$21)</f>
        <v>-68304301</v>
      </c>
      <c r="J1158" s="2" t="s">
        <v>3119</v>
      </c>
      <c r="K1158" t="str">
        <f>VLOOKUP(capturaFlota2019[[#This Row],[Especie]],'DATOS TABLA FLOTA'!$K$1:$M$113,2,FALSE)</f>
        <v>Peces</v>
      </c>
      <c r="L1158" t="str">
        <f>_xlfn.XLOOKUP(capturaFlota2019[[#This Row],[Especie]],'DATOS TABLA FLOTA'!$K$1:$K$113,'DATOS TABLA FLOTA'!$M$1:$M$113)</f>
        <v>otras especies</v>
      </c>
      <c r="M1158" s="3">
        <v>1000</v>
      </c>
      <c r="N1158" s="4">
        <f>VLOOKUP(capturaFlota2019[[#This Row],[Especie]],'DATOS TABLA FLOTA'!$A$1:$B$80,2,FALSE)</f>
        <v>2900</v>
      </c>
      <c r="O1158" s="4">
        <f>VLOOKUP(capturaFlota2019[[#This Row],[Especie]],'DATOS TABLA FLOTA'!$A$1:$C$80,3,FALSE)</f>
        <v>46400</v>
      </c>
      <c r="Q1158"/>
    </row>
    <row r="1159" spans="1:17" x14ac:dyDescent="0.35">
      <c r="A1159" s="5">
        <v>43466</v>
      </c>
      <c r="B1159" s="2" t="s">
        <v>3059</v>
      </c>
      <c r="C1159" s="2" t="s">
        <v>3068</v>
      </c>
      <c r="D1159" s="2" t="s">
        <v>3043</v>
      </c>
      <c r="E11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59" t="str">
        <f>_xlfn.XLOOKUP(capturaFlota2019[[#This Row],[Puerto]],'DATOS TABLA FLOTA'!$H$1:$H$21,'DATOS TABLA FLOTA'!$I$1:$I$21)</f>
        <v>General Pueyrredon</v>
      </c>
      <c r="G1159" s="3">
        <f>_xlfn.XLOOKUP(capturaFlota2019[[#This Row],[Departamento]],'DATOS TABLA FLOTA'!$O$2:$O$21,'DATOS TABLA FLOTA'!$P$2:$P$21)</f>
        <v>6357</v>
      </c>
      <c r="H1159" s="1">
        <v>-3804915</v>
      </c>
      <c r="I1159" s="1">
        <f>_xlfn.XLOOKUP(capturaFlota2019[[#This Row],[Latitud]],'DATOS TABLA FLOTA'!$Q$2:$Q$21,'DATOS TABLA FLOTA'!$R$2:$R$21)</f>
        <v>-57536848</v>
      </c>
      <c r="J1159" s="2" t="s">
        <v>3076</v>
      </c>
      <c r="K1159" t="str">
        <f>VLOOKUP(capturaFlota2019[[#This Row],[Especie]],'DATOS TABLA FLOTA'!$K$1:$M$113,2,FALSE)</f>
        <v>Peces</v>
      </c>
      <c r="L1159" t="str">
        <f>_xlfn.XLOOKUP(capturaFlota2019[[#This Row],[Especie]],'DATOS TABLA FLOTA'!$K$1:$K$113,'DATOS TABLA FLOTA'!$M$1:$M$113)</f>
        <v>otras especies</v>
      </c>
      <c r="M1159" s="3">
        <v>1005</v>
      </c>
      <c r="N1159" s="4">
        <f>VLOOKUP(capturaFlota2019[[#This Row],[Especie]],'DATOS TABLA FLOTA'!$A$1:$B$80,2,FALSE)</f>
        <v>2900</v>
      </c>
      <c r="O1159" s="4">
        <f>VLOOKUP(capturaFlota2019[[#This Row],[Especie]],'DATOS TABLA FLOTA'!$A$1:$C$80,3,FALSE)</f>
        <v>46400</v>
      </c>
      <c r="Q1159"/>
    </row>
    <row r="1160" spans="1:17" x14ac:dyDescent="0.35">
      <c r="A1160" s="5">
        <v>43739</v>
      </c>
      <c r="B1160" s="2" t="s">
        <v>3053</v>
      </c>
      <c r="C1160" s="2" t="s">
        <v>3068</v>
      </c>
      <c r="D1160" s="2" t="s">
        <v>3043</v>
      </c>
      <c r="E11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0" t="str">
        <f>_xlfn.XLOOKUP(capturaFlota2019[[#This Row],[Puerto]],'DATOS TABLA FLOTA'!$H$1:$H$21,'DATOS TABLA FLOTA'!$I$1:$I$21)</f>
        <v>General Pueyrredon</v>
      </c>
      <c r="G1160" s="3">
        <f>_xlfn.XLOOKUP(capturaFlota2019[[#This Row],[Departamento]],'DATOS TABLA FLOTA'!$O$2:$O$21,'DATOS TABLA FLOTA'!$P$2:$P$21)</f>
        <v>6357</v>
      </c>
      <c r="H1160" s="1">
        <v>-3804915</v>
      </c>
      <c r="I1160" s="1">
        <f>_xlfn.XLOOKUP(capturaFlota2019[[#This Row],[Latitud]],'DATOS TABLA FLOTA'!$Q$2:$Q$21,'DATOS TABLA FLOTA'!$R$2:$R$21)</f>
        <v>-57536848</v>
      </c>
      <c r="J1160" s="2" t="s">
        <v>3085</v>
      </c>
      <c r="K1160" t="str">
        <f>VLOOKUP(capturaFlota2019[[#This Row],[Especie]],'DATOS TABLA FLOTA'!$K$1:$M$113,2,FALSE)</f>
        <v>Peces</v>
      </c>
      <c r="L1160" t="str">
        <f>_xlfn.XLOOKUP(capturaFlota2019[[#This Row],[Especie]],'DATOS TABLA FLOTA'!$K$1:$K$113,'DATOS TABLA FLOTA'!$M$1:$M$113)</f>
        <v>otras especies</v>
      </c>
      <c r="M1160" s="3">
        <v>1006</v>
      </c>
      <c r="N1160" s="4">
        <f>VLOOKUP(capturaFlota2019[[#This Row],[Especie]],'DATOS TABLA FLOTA'!$A$1:$B$80,2,FALSE)</f>
        <v>1900</v>
      </c>
      <c r="O1160" s="4">
        <f>VLOOKUP(capturaFlota2019[[#This Row],[Especie]],'DATOS TABLA FLOTA'!$A$1:$C$80,3,FALSE)</f>
        <v>30400</v>
      </c>
      <c r="Q1160"/>
    </row>
    <row r="1161" spans="1:17" x14ac:dyDescent="0.35">
      <c r="A1161" s="5">
        <v>43466</v>
      </c>
      <c r="B1161" s="2" t="s">
        <v>3053</v>
      </c>
      <c r="C1161" s="2" t="s">
        <v>3127</v>
      </c>
      <c r="D1161" s="2" t="s">
        <v>3124</v>
      </c>
      <c r="E11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61" t="str">
        <f>_xlfn.XLOOKUP(capturaFlota2019[[#This Row],[Puerto]],'DATOS TABLA FLOTA'!$H$1:$H$21,'DATOS TABLA FLOTA'!$I$1:$I$21)</f>
        <v>San Antonio</v>
      </c>
      <c r="G1161" s="3">
        <f>_xlfn.XLOOKUP(capturaFlota2019[[#This Row],[Departamento]],'DATOS TABLA FLOTA'!$O$2:$O$21,'DATOS TABLA FLOTA'!$P$2:$P$21)</f>
        <v>62077</v>
      </c>
      <c r="H1161" s="1">
        <v>-40725698</v>
      </c>
      <c r="I1161" s="1">
        <f>_xlfn.XLOOKUP(capturaFlota2019[[#This Row],[Latitud]],'DATOS TABLA FLOTA'!$Q$2:$Q$21,'DATOS TABLA FLOTA'!$R$2:$R$21)</f>
        <v>-64934194</v>
      </c>
      <c r="J1161" s="2" t="s">
        <v>3055</v>
      </c>
      <c r="K1161" t="str">
        <f>VLOOKUP(capturaFlota2019[[#This Row],[Especie]],'DATOS TABLA FLOTA'!$K$1:$M$113,2,FALSE)</f>
        <v>Peces</v>
      </c>
      <c r="L1161" t="str">
        <f>_xlfn.XLOOKUP(capturaFlota2019[[#This Row],[Especie]],'DATOS TABLA FLOTA'!$K$1:$K$113,'DATOS TABLA FLOTA'!$M$1:$M$113)</f>
        <v>Merluza hubbsi S41</v>
      </c>
      <c r="M1161" s="3">
        <v>1015</v>
      </c>
      <c r="N1161" s="4">
        <f>VLOOKUP(capturaFlota2019[[#This Row],[Especie]],'DATOS TABLA FLOTA'!$A$1:$B$80,2,FALSE)</f>
        <v>2300</v>
      </c>
      <c r="O1161" s="4">
        <f>VLOOKUP(capturaFlota2019[[#This Row],[Especie]],'DATOS TABLA FLOTA'!$A$1:$C$80,3,FALSE)</f>
        <v>36800</v>
      </c>
      <c r="Q1161"/>
    </row>
    <row r="1162" spans="1:17" x14ac:dyDescent="0.35">
      <c r="A1162" s="5">
        <v>43617</v>
      </c>
      <c r="B1162" s="2" t="s">
        <v>3041</v>
      </c>
      <c r="C1162" s="2" t="s">
        <v>3107</v>
      </c>
      <c r="D1162" s="2" t="s">
        <v>3043</v>
      </c>
      <c r="E11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2" t="str">
        <f>_xlfn.XLOOKUP(capturaFlota2019[[#This Row],[Puerto]],'DATOS TABLA FLOTA'!$H$1:$H$21,'DATOS TABLA FLOTA'!$I$1:$I$21)</f>
        <v>Necochea</v>
      </c>
      <c r="G1162" s="3">
        <f>_xlfn.XLOOKUP(capturaFlota2019[[#This Row],[Departamento]],'DATOS TABLA FLOTA'!$O$2:$O$21,'DATOS TABLA FLOTA'!$P$2:$P$21)</f>
        <v>6581</v>
      </c>
      <c r="H1162" s="1">
        <v>-38576184</v>
      </c>
      <c r="I1162" s="1">
        <f>_xlfn.XLOOKUP(capturaFlota2019[[#This Row],[Latitud]],'DATOS TABLA FLOTA'!$Q$2:$Q$21,'DATOS TABLA FLOTA'!$R$2:$R$21)</f>
        <v>-58701949</v>
      </c>
      <c r="J1162" s="2" t="s">
        <v>3166</v>
      </c>
      <c r="K1162" t="str">
        <f>VLOOKUP(capturaFlota2019[[#This Row],[Especie]],'DATOS TABLA FLOTA'!$K$1:$M$113,2,FALSE)</f>
        <v>Moluscos</v>
      </c>
      <c r="L1162" t="str">
        <f>_xlfn.XLOOKUP(capturaFlota2019[[#This Row],[Especie]],'DATOS TABLA FLOTA'!$K$1:$K$113,'DATOS TABLA FLOTA'!$M$1:$M$113)</f>
        <v>otras especies</v>
      </c>
      <c r="M1162" s="3">
        <v>1018</v>
      </c>
      <c r="N1162" s="4">
        <f>VLOOKUP(capturaFlota2019[[#This Row],[Especie]],'DATOS TABLA FLOTA'!$A$1:$B$80,2,FALSE)</f>
        <v>4000</v>
      </c>
      <c r="O1162" s="4">
        <f>VLOOKUP(capturaFlota2019[[#This Row],[Especie]],'DATOS TABLA FLOTA'!$A$1:$C$80,3,FALSE)</f>
        <v>64000</v>
      </c>
      <c r="Q1162"/>
    </row>
    <row r="1163" spans="1:17" x14ac:dyDescent="0.35">
      <c r="A1163" s="5">
        <v>43586</v>
      </c>
      <c r="B1163" s="2" t="s">
        <v>3041</v>
      </c>
      <c r="C1163" s="2" t="s">
        <v>3150</v>
      </c>
      <c r="D1163" s="2" t="s">
        <v>3043</v>
      </c>
      <c r="E11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3" t="str">
        <f>_xlfn.XLOOKUP(capturaFlota2019[[#This Row],[Puerto]],'DATOS TABLA FLOTA'!$H$1:$H$21,'DATOS TABLA FLOTA'!$I$1:$I$21)</f>
        <v>General Lavalle</v>
      </c>
      <c r="G1163" s="3">
        <f>_xlfn.XLOOKUP(capturaFlota2019[[#This Row],[Departamento]],'DATOS TABLA FLOTA'!$O$2:$O$21,'DATOS TABLA FLOTA'!$P$2:$P$21)</f>
        <v>6336</v>
      </c>
      <c r="H1163" s="1">
        <v>-36398453</v>
      </c>
      <c r="I1163" s="1">
        <f>_xlfn.XLOOKUP(capturaFlota2019[[#This Row],[Latitud]],'DATOS TABLA FLOTA'!$Q$2:$Q$21,'DATOS TABLA FLOTA'!$R$2:$R$21)</f>
        <v>-56946467</v>
      </c>
      <c r="J1163" s="2" t="s">
        <v>3161</v>
      </c>
      <c r="K1163" t="str">
        <f>VLOOKUP(capturaFlota2019[[#This Row],[Especie]],'DATOS TABLA FLOTA'!$K$1:$M$113,2,FALSE)</f>
        <v>Peces</v>
      </c>
      <c r="L1163" t="str">
        <f>_xlfn.XLOOKUP(capturaFlota2019[[#This Row],[Especie]],'DATOS TABLA FLOTA'!$K$1:$K$113,'DATOS TABLA FLOTA'!$M$1:$M$113)</f>
        <v>Variado costero</v>
      </c>
      <c r="M1163" s="3">
        <v>1019</v>
      </c>
      <c r="N1163" s="4">
        <f>VLOOKUP(capturaFlota2019[[#This Row],[Especie]],'DATOS TABLA FLOTA'!$A$1:$B$80,2,FALSE)</f>
        <v>2000</v>
      </c>
      <c r="O1163" s="4">
        <f>VLOOKUP(capturaFlota2019[[#This Row],[Especie]],'DATOS TABLA FLOTA'!$A$1:$C$80,3,FALSE)</f>
        <v>32000</v>
      </c>
      <c r="Q1163"/>
    </row>
    <row r="1164" spans="1:17" x14ac:dyDescent="0.35">
      <c r="A1164" s="5">
        <v>43556</v>
      </c>
      <c r="B1164" s="2" t="s">
        <v>3059</v>
      </c>
      <c r="C1164" s="2" t="s">
        <v>3068</v>
      </c>
      <c r="D1164" s="2" t="s">
        <v>3043</v>
      </c>
      <c r="E11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4" t="str">
        <f>_xlfn.XLOOKUP(capturaFlota2019[[#This Row],[Puerto]],'DATOS TABLA FLOTA'!$H$1:$H$21,'DATOS TABLA FLOTA'!$I$1:$I$21)</f>
        <v>General Pueyrredon</v>
      </c>
      <c r="G1164" s="3">
        <f>_xlfn.XLOOKUP(capturaFlota2019[[#This Row],[Departamento]],'DATOS TABLA FLOTA'!$O$2:$O$21,'DATOS TABLA FLOTA'!$P$2:$P$21)</f>
        <v>6357</v>
      </c>
      <c r="H1164" s="1">
        <v>-3804915</v>
      </c>
      <c r="I1164" s="1">
        <f>_xlfn.XLOOKUP(capturaFlota2019[[#This Row],[Latitud]],'DATOS TABLA FLOTA'!$Q$2:$Q$21,'DATOS TABLA FLOTA'!$R$2:$R$21)</f>
        <v>-57536848</v>
      </c>
      <c r="J1164" s="2" t="s">
        <v>3084</v>
      </c>
      <c r="K1164" t="str">
        <f>VLOOKUP(capturaFlota2019[[#This Row],[Especie]],'DATOS TABLA FLOTA'!$K$1:$M$113,2,FALSE)</f>
        <v>Peces</v>
      </c>
      <c r="L1164" t="str">
        <f>_xlfn.XLOOKUP(capturaFlota2019[[#This Row],[Especie]],'DATOS TABLA FLOTA'!$K$1:$K$113,'DATOS TABLA FLOTA'!$M$1:$M$113)</f>
        <v>otras especies</v>
      </c>
      <c r="M1164" s="3">
        <v>1020</v>
      </c>
      <c r="N1164" s="4">
        <f>VLOOKUP(capturaFlota2019[[#This Row],[Especie]],'DATOS TABLA FLOTA'!$A$1:$B$80,2,FALSE)</f>
        <v>1890</v>
      </c>
      <c r="O1164" s="4">
        <f>VLOOKUP(capturaFlota2019[[#This Row],[Especie]],'DATOS TABLA FLOTA'!$A$1:$C$80,3,FALSE)</f>
        <v>30240</v>
      </c>
      <c r="Q1164"/>
    </row>
    <row r="1165" spans="1:17" x14ac:dyDescent="0.35">
      <c r="A1165" s="5">
        <v>43617</v>
      </c>
      <c r="B1165" s="2" t="s">
        <v>3041</v>
      </c>
      <c r="C1165" s="2" t="s">
        <v>3107</v>
      </c>
      <c r="D1165" s="2" t="s">
        <v>3043</v>
      </c>
      <c r="E11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5" t="str">
        <f>_xlfn.XLOOKUP(capturaFlota2019[[#This Row],[Puerto]],'DATOS TABLA FLOTA'!$H$1:$H$21,'DATOS TABLA FLOTA'!$I$1:$I$21)</f>
        <v>Necochea</v>
      </c>
      <c r="G1165" s="3">
        <f>_xlfn.XLOOKUP(capturaFlota2019[[#This Row],[Departamento]],'DATOS TABLA FLOTA'!$O$2:$O$21,'DATOS TABLA FLOTA'!$P$2:$P$21)</f>
        <v>6581</v>
      </c>
      <c r="H1165" s="1">
        <v>-38576184</v>
      </c>
      <c r="I1165" s="1">
        <f>_xlfn.XLOOKUP(capturaFlota2019[[#This Row],[Latitud]],'DATOS TABLA FLOTA'!$Q$2:$Q$21,'DATOS TABLA FLOTA'!$R$2:$R$21)</f>
        <v>-58701949</v>
      </c>
      <c r="J1165" s="2" t="s">
        <v>3090</v>
      </c>
      <c r="K1165" t="str">
        <f>VLOOKUP(capturaFlota2019[[#This Row],[Especie]],'DATOS TABLA FLOTA'!$K$1:$M$113,2,FALSE)</f>
        <v>Peces</v>
      </c>
      <c r="L1165" t="str">
        <f>_xlfn.XLOOKUP(capturaFlota2019[[#This Row],[Especie]],'DATOS TABLA FLOTA'!$K$1:$K$113,'DATOS TABLA FLOTA'!$M$1:$M$113)</f>
        <v>otras especies</v>
      </c>
      <c r="M1165" s="3">
        <v>1020</v>
      </c>
      <c r="N1165" s="4">
        <f>VLOOKUP(capturaFlota2019[[#This Row],[Especie]],'DATOS TABLA FLOTA'!$A$1:$B$80,2,FALSE)</f>
        <v>2200</v>
      </c>
      <c r="O1165" s="4">
        <f>VLOOKUP(capturaFlota2019[[#This Row],[Especie]],'DATOS TABLA FLOTA'!$A$1:$C$80,3,FALSE)</f>
        <v>35200</v>
      </c>
      <c r="Q1165"/>
    </row>
    <row r="1166" spans="1:17" x14ac:dyDescent="0.35">
      <c r="A1166" s="5">
        <v>43739</v>
      </c>
      <c r="B1166" s="2" t="s">
        <v>3041</v>
      </c>
      <c r="C1166" s="2" t="s">
        <v>3111</v>
      </c>
      <c r="D1166" s="2" t="s">
        <v>3043</v>
      </c>
      <c r="E11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6" t="str">
        <f>_xlfn.XLOOKUP(capturaFlota2019[[#This Row],[Puerto]],'DATOS TABLA FLOTA'!$H$1:$H$21,'DATOS TABLA FLOTA'!$I$1:$I$21)</f>
        <v>sin especificar</v>
      </c>
      <c r="G1166" s="3">
        <f>_xlfn.XLOOKUP(capturaFlota2019[[#This Row],[Departamento]],'DATOS TABLA FLOTA'!$O$2:$O$21,'DATOS TABLA FLOTA'!$P$2:$P$21)</f>
        <v>6999</v>
      </c>
      <c r="I1166" s="1">
        <f>_xlfn.XLOOKUP(capturaFlota2019[[#This Row],[Latitud]],'DATOS TABLA FLOTA'!$Q$2:$Q$21,'DATOS TABLA FLOTA'!$R$2:$R$21)</f>
        <v>0</v>
      </c>
      <c r="J1166" s="2" t="s">
        <v>3094</v>
      </c>
      <c r="K1166" t="str">
        <f>VLOOKUP(capturaFlota2019[[#This Row],[Especie]],'DATOS TABLA FLOTA'!$K$1:$M$113,2,FALSE)</f>
        <v>Peces</v>
      </c>
      <c r="L1166" t="str">
        <f>_xlfn.XLOOKUP(capturaFlota2019[[#This Row],[Especie]],'DATOS TABLA FLOTA'!$K$1:$K$113,'DATOS TABLA FLOTA'!$M$1:$M$113)</f>
        <v>otras especies</v>
      </c>
      <c r="M1166" s="3">
        <v>1020</v>
      </c>
      <c r="N1166" s="4">
        <f>VLOOKUP(capturaFlota2019[[#This Row],[Especie]],'DATOS TABLA FLOTA'!$A$1:$B$80,2,FALSE)</f>
        <v>2180</v>
      </c>
      <c r="O1166" s="4">
        <f>VLOOKUP(capturaFlota2019[[#This Row],[Especie]],'DATOS TABLA FLOTA'!$A$1:$C$80,3,FALSE)</f>
        <v>34880</v>
      </c>
      <c r="Q1166"/>
    </row>
    <row r="1167" spans="1:17" x14ac:dyDescent="0.35">
      <c r="A1167" s="5">
        <v>43525</v>
      </c>
      <c r="B1167" s="2" t="s">
        <v>3041</v>
      </c>
      <c r="C1167" s="2" t="s">
        <v>3068</v>
      </c>
      <c r="D1167" s="2" t="s">
        <v>3043</v>
      </c>
      <c r="E11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7" t="str">
        <f>_xlfn.XLOOKUP(capturaFlota2019[[#This Row],[Puerto]],'DATOS TABLA FLOTA'!$H$1:$H$21,'DATOS TABLA FLOTA'!$I$1:$I$21)</f>
        <v>General Pueyrredon</v>
      </c>
      <c r="G1167" s="3">
        <f>_xlfn.XLOOKUP(capturaFlota2019[[#This Row],[Departamento]],'DATOS TABLA FLOTA'!$O$2:$O$21,'DATOS TABLA FLOTA'!$P$2:$P$21)</f>
        <v>6357</v>
      </c>
      <c r="H1167" s="1">
        <v>-3804915</v>
      </c>
      <c r="I1167" s="1">
        <f>_xlfn.XLOOKUP(capturaFlota2019[[#This Row],[Latitud]],'DATOS TABLA FLOTA'!$Q$2:$Q$21,'DATOS TABLA FLOTA'!$R$2:$R$21)</f>
        <v>-57536848</v>
      </c>
      <c r="J1167" s="2" t="s">
        <v>3151</v>
      </c>
      <c r="K1167" t="str">
        <f>VLOOKUP(capturaFlota2019[[#This Row],[Especie]],'DATOS TABLA FLOTA'!$K$1:$M$113,2,FALSE)</f>
        <v>Peces</v>
      </c>
      <c r="L1167" t="str">
        <f>_xlfn.XLOOKUP(capturaFlota2019[[#This Row],[Especie]],'DATOS TABLA FLOTA'!$K$1:$K$113,'DATOS TABLA FLOTA'!$M$1:$M$113)</f>
        <v>otras especies</v>
      </c>
      <c r="M1167" s="3">
        <v>1021</v>
      </c>
      <c r="N1167" s="4">
        <f>VLOOKUP(capturaFlota2019[[#This Row],[Especie]],'DATOS TABLA FLOTA'!$A$1:$B$80,2,FALSE)</f>
        <v>2300</v>
      </c>
      <c r="O1167" s="4">
        <f>VLOOKUP(capturaFlota2019[[#This Row],[Especie]],'DATOS TABLA FLOTA'!$A$1:$C$80,3,FALSE)</f>
        <v>36800</v>
      </c>
      <c r="Q1167"/>
    </row>
    <row r="1168" spans="1:17" x14ac:dyDescent="0.35">
      <c r="A1168" s="5">
        <v>43770</v>
      </c>
      <c r="B1168" s="2" t="s">
        <v>3059</v>
      </c>
      <c r="C1168" s="2" t="s">
        <v>3068</v>
      </c>
      <c r="D1168" s="2" t="s">
        <v>3043</v>
      </c>
      <c r="E11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68" t="str">
        <f>_xlfn.XLOOKUP(capturaFlota2019[[#This Row],[Puerto]],'DATOS TABLA FLOTA'!$H$1:$H$21,'DATOS TABLA FLOTA'!$I$1:$I$21)</f>
        <v>General Pueyrredon</v>
      </c>
      <c r="G1168" s="3">
        <f>_xlfn.XLOOKUP(capturaFlota2019[[#This Row],[Departamento]],'DATOS TABLA FLOTA'!$O$2:$O$21,'DATOS TABLA FLOTA'!$P$2:$P$21)</f>
        <v>6357</v>
      </c>
      <c r="H1168" s="1">
        <v>-3804915</v>
      </c>
      <c r="I1168" s="1">
        <f>_xlfn.XLOOKUP(capturaFlota2019[[#This Row],[Latitud]],'DATOS TABLA FLOTA'!$Q$2:$Q$21,'DATOS TABLA FLOTA'!$R$2:$R$21)</f>
        <v>-57536848</v>
      </c>
      <c r="J1168" s="2" t="s">
        <v>3055</v>
      </c>
      <c r="K1168" t="str">
        <f>VLOOKUP(capturaFlota2019[[#This Row],[Especie]],'DATOS TABLA FLOTA'!$K$1:$M$113,2,FALSE)</f>
        <v>Peces</v>
      </c>
      <c r="L1168" t="str">
        <f>_xlfn.XLOOKUP(capturaFlota2019[[#This Row],[Especie]],'DATOS TABLA FLOTA'!$K$1:$K$113,'DATOS TABLA FLOTA'!$M$1:$M$113)</f>
        <v>Merluza hubbsi S41</v>
      </c>
      <c r="M1168" s="3">
        <v>1024</v>
      </c>
      <c r="N1168" s="4">
        <f>VLOOKUP(capturaFlota2019[[#This Row],[Especie]],'DATOS TABLA FLOTA'!$A$1:$B$80,2,FALSE)</f>
        <v>2300</v>
      </c>
      <c r="O1168" s="4">
        <f>VLOOKUP(capturaFlota2019[[#This Row],[Especie]],'DATOS TABLA FLOTA'!$A$1:$C$80,3,FALSE)</f>
        <v>36800</v>
      </c>
      <c r="Q1168"/>
    </row>
    <row r="1169" spans="1:17" x14ac:dyDescent="0.35">
      <c r="A1169" s="5">
        <v>43556</v>
      </c>
      <c r="B1169" s="2" t="s">
        <v>3067</v>
      </c>
      <c r="C1169" s="2" t="s">
        <v>3117</v>
      </c>
      <c r="D1169" s="2" t="s">
        <v>3062</v>
      </c>
      <c r="E11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69" t="str">
        <f>_xlfn.XLOOKUP(capturaFlota2019[[#This Row],[Puerto]],'DATOS TABLA FLOTA'!$H$1:$H$21,'DATOS TABLA FLOTA'!$I$1:$I$21)</f>
        <v>Biedma</v>
      </c>
      <c r="G1169" s="3">
        <f>_xlfn.XLOOKUP(capturaFlota2019[[#This Row],[Departamento]],'DATOS TABLA FLOTA'!$O$2:$O$21,'DATOS TABLA FLOTA'!$P$2:$P$21)</f>
        <v>26007</v>
      </c>
      <c r="H1169" s="1">
        <v>-42723398</v>
      </c>
      <c r="I1169" s="1">
        <f>_xlfn.XLOOKUP(capturaFlota2019[[#This Row],[Latitud]],'DATOS TABLA FLOTA'!$Q$2:$Q$21,'DATOS TABLA FLOTA'!$R$2:$R$21)</f>
        <v>-6503362</v>
      </c>
      <c r="J1169" s="2" t="s">
        <v>3052</v>
      </c>
      <c r="K1169" t="str">
        <f>VLOOKUP(capturaFlota2019[[#This Row],[Especie]],'DATOS TABLA FLOTA'!$K$1:$M$113,2,FALSE)</f>
        <v>Moluscos</v>
      </c>
      <c r="L1169" t="str">
        <f>_xlfn.XLOOKUP(capturaFlota2019[[#This Row],[Especie]],'DATOS TABLA FLOTA'!$K$1:$K$113,'DATOS TABLA FLOTA'!$M$1:$M$113)</f>
        <v>Calamar Illex</v>
      </c>
      <c r="M1169" s="3">
        <v>1030</v>
      </c>
      <c r="N1169" s="4">
        <f>VLOOKUP(capturaFlota2019[[#This Row],[Especie]],'DATOS TABLA FLOTA'!$A$1:$B$80,2,FALSE)</f>
        <v>3299</v>
      </c>
      <c r="O1169" s="4">
        <f>VLOOKUP(capturaFlota2019[[#This Row],[Especie]],'DATOS TABLA FLOTA'!$A$1:$C$80,3,FALSE)</f>
        <v>52784</v>
      </c>
      <c r="Q1169"/>
    </row>
    <row r="1170" spans="1:17" x14ac:dyDescent="0.35">
      <c r="A1170" s="5">
        <v>43647</v>
      </c>
      <c r="B1170" s="2" t="s">
        <v>3041</v>
      </c>
      <c r="C1170" s="2" t="s">
        <v>3107</v>
      </c>
      <c r="D1170" s="2" t="s">
        <v>3043</v>
      </c>
      <c r="E11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0" t="str">
        <f>_xlfn.XLOOKUP(capturaFlota2019[[#This Row],[Puerto]],'DATOS TABLA FLOTA'!$H$1:$H$21,'DATOS TABLA FLOTA'!$I$1:$I$21)</f>
        <v>Necochea</v>
      </c>
      <c r="G1170" s="3">
        <f>_xlfn.XLOOKUP(capturaFlota2019[[#This Row],[Departamento]],'DATOS TABLA FLOTA'!$O$2:$O$21,'DATOS TABLA FLOTA'!$P$2:$P$21)</f>
        <v>6581</v>
      </c>
      <c r="H1170" s="1">
        <v>-38576184</v>
      </c>
      <c r="I1170" s="1">
        <f>_xlfn.XLOOKUP(capturaFlota2019[[#This Row],[Latitud]],'DATOS TABLA FLOTA'!$Q$2:$Q$21,'DATOS TABLA FLOTA'!$R$2:$R$21)</f>
        <v>-58701949</v>
      </c>
      <c r="J1170" s="2" t="s">
        <v>3090</v>
      </c>
      <c r="K1170" t="str">
        <f>VLOOKUP(capturaFlota2019[[#This Row],[Especie]],'DATOS TABLA FLOTA'!$K$1:$M$113,2,FALSE)</f>
        <v>Peces</v>
      </c>
      <c r="L1170" t="str">
        <f>_xlfn.XLOOKUP(capturaFlota2019[[#This Row],[Especie]],'DATOS TABLA FLOTA'!$K$1:$K$113,'DATOS TABLA FLOTA'!$M$1:$M$113)</f>
        <v>otras especies</v>
      </c>
      <c r="M1170" s="3">
        <v>1030</v>
      </c>
      <c r="N1170" s="4">
        <f>VLOOKUP(capturaFlota2019[[#This Row],[Especie]],'DATOS TABLA FLOTA'!$A$1:$B$80,2,FALSE)</f>
        <v>2200</v>
      </c>
      <c r="O1170" s="4">
        <f>VLOOKUP(capturaFlota2019[[#This Row],[Especie]],'DATOS TABLA FLOTA'!$A$1:$C$80,3,FALSE)</f>
        <v>35200</v>
      </c>
      <c r="Q1170"/>
    </row>
    <row r="1171" spans="1:17" x14ac:dyDescent="0.35">
      <c r="A1171" s="5">
        <v>43497</v>
      </c>
      <c r="B1171" s="2" t="s">
        <v>3041</v>
      </c>
      <c r="C1171" s="2" t="s">
        <v>3107</v>
      </c>
      <c r="D1171" s="2" t="s">
        <v>3043</v>
      </c>
      <c r="E11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1" t="str">
        <f>_xlfn.XLOOKUP(capturaFlota2019[[#This Row],[Puerto]],'DATOS TABLA FLOTA'!$H$1:$H$21,'DATOS TABLA FLOTA'!$I$1:$I$21)</f>
        <v>Necochea</v>
      </c>
      <c r="G1171" s="3">
        <f>_xlfn.XLOOKUP(capturaFlota2019[[#This Row],[Departamento]],'DATOS TABLA FLOTA'!$O$2:$O$21,'DATOS TABLA FLOTA'!$P$2:$P$21)</f>
        <v>6581</v>
      </c>
      <c r="H1171" s="1">
        <v>-38576184</v>
      </c>
      <c r="I1171" s="1">
        <f>_xlfn.XLOOKUP(capturaFlota2019[[#This Row],[Latitud]],'DATOS TABLA FLOTA'!$Q$2:$Q$21,'DATOS TABLA FLOTA'!$R$2:$R$21)</f>
        <v>-58701949</v>
      </c>
      <c r="J1171" s="2" t="s">
        <v>3057</v>
      </c>
      <c r="K1171" t="str">
        <f>VLOOKUP(capturaFlota2019[[#This Row],[Especie]],'DATOS TABLA FLOTA'!$K$1:$M$113,2,FALSE)</f>
        <v>Peces</v>
      </c>
      <c r="L1171" t="str">
        <f>_xlfn.XLOOKUP(capturaFlota2019[[#This Row],[Especie]],'DATOS TABLA FLOTA'!$K$1:$K$113,'DATOS TABLA FLOTA'!$M$1:$M$113)</f>
        <v>Rayas (sin V. Cost)</v>
      </c>
      <c r="M1171" s="3">
        <v>1038</v>
      </c>
      <c r="N1171" s="4">
        <f>VLOOKUP(capturaFlota2019[[#This Row],[Especie]],'DATOS TABLA FLOTA'!$A$1:$B$80,2,FALSE)</f>
        <v>3900</v>
      </c>
      <c r="O1171" s="4">
        <f>VLOOKUP(capturaFlota2019[[#This Row],[Especie]],'DATOS TABLA FLOTA'!$A$1:$C$80,3,FALSE)</f>
        <v>62400</v>
      </c>
      <c r="Q1171"/>
    </row>
    <row r="1172" spans="1:17" x14ac:dyDescent="0.35">
      <c r="A1172" s="5">
        <v>43466</v>
      </c>
      <c r="B1172" s="2" t="s">
        <v>3053</v>
      </c>
      <c r="C1172" s="2" t="s">
        <v>3068</v>
      </c>
      <c r="D1172" s="2" t="s">
        <v>3043</v>
      </c>
      <c r="E11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2" t="str">
        <f>_xlfn.XLOOKUP(capturaFlota2019[[#This Row],[Puerto]],'DATOS TABLA FLOTA'!$H$1:$H$21,'DATOS TABLA FLOTA'!$I$1:$I$21)</f>
        <v>General Pueyrredon</v>
      </c>
      <c r="G1172" s="3">
        <f>_xlfn.XLOOKUP(capturaFlota2019[[#This Row],[Departamento]],'DATOS TABLA FLOTA'!$O$2:$O$21,'DATOS TABLA FLOTA'!$P$2:$P$21)</f>
        <v>6357</v>
      </c>
      <c r="H1172" s="1">
        <v>-3804915</v>
      </c>
      <c r="I1172" s="1">
        <f>_xlfn.XLOOKUP(capturaFlota2019[[#This Row],[Latitud]],'DATOS TABLA FLOTA'!$Q$2:$Q$21,'DATOS TABLA FLOTA'!$R$2:$R$21)</f>
        <v>-57536848</v>
      </c>
      <c r="J1172" s="2" t="s">
        <v>3082</v>
      </c>
      <c r="K1172" t="str">
        <f>VLOOKUP(capturaFlota2019[[#This Row],[Especie]],'DATOS TABLA FLOTA'!$K$1:$M$113,2,FALSE)</f>
        <v>Peces</v>
      </c>
      <c r="L1172" t="str">
        <f>_xlfn.XLOOKUP(capturaFlota2019[[#This Row],[Especie]],'DATOS TABLA FLOTA'!$K$1:$K$113,'DATOS TABLA FLOTA'!$M$1:$M$113)</f>
        <v>otras especies</v>
      </c>
      <c r="M1172" s="3">
        <v>1046</v>
      </c>
      <c r="N1172" s="4">
        <f>VLOOKUP(capturaFlota2019[[#This Row],[Especie]],'DATOS TABLA FLOTA'!$A$1:$B$80,2,FALSE)</f>
        <v>2100</v>
      </c>
      <c r="O1172" s="4">
        <f>VLOOKUP(capturaFlota2019[[#This Row],[Especie]],'DATOS TABLA FLOTA'!$A$1:$C$80,3,FALSE)</f>
        <v>33600</v>
      </c>
      <c r="Q1172"/>
    </row>
    <row r="1173" spans="1:17" x14ac:dyDescent="0.35">
      <c r="A1173" s="5">
        <v>43586</v>
      </c>
      <c r="B1173" s="2" t="s">
        <v>3053</v>
      </c>
      <c r="C1173" s="2" t="s">
        <v>3068</v>
      </c>
      <c r="D1173" s="2" t="s">
        <v>3043</v>
      </c>
      <c r="E11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3" t="str">
        <f>_xlfn.XLOOKUP(capturaFlota2019[[#This Row],[Puerto]],'DATOS TABLA FLOTA'!$H$1:$H$21,'DATOS TABLA FLOTA'!$I$1:$I$21)</f>
        <v>General Pueyrredon</v>
      </c>
      <c r="G1173" s="3">
        <f>_xlfn.XLOOKUP(capturaFlota2019[[#This Row],[Departamento]],'DATOS TABLA FLOTA'!$O$2:$O$21,'DATOS TABLA FLOTA'!$P$2:$P$21)</f>
        <v>6357</v>
      </c>
      <c r="H1173" s="1">
        <v>-3804915</v>
      </c>
      <c r="I1173" s="1">
        <f>_xlfn.XLOOKUP(capturaFlota2019[[#This Row],[Latitud]],'DATOS TABLA FLOTA'!$Q$2:$Q$21,'DATOS TABLA FLOTA'!$R$2:$R$21)</f>
        <v>-57536848</v>
      </c>
      <c r="J1173" s="2" t="s">
        <v>3060</v>
      </c>
      <c r="K1173" t="str">
        <f>VLOOKUP(capturaFlota2019[[#This Row],[Especie]],'DATOS TABLA FLOTA'!$K$1:$M$113,2,FALSE)</f>
        <v>Peces</v>
      </c>
      <c r="L1173" t="str">
        <f>_xlfn.XLOOKUP(capturaFlota2019[[#This Row],[Especie]],'DATOS TABLA FLOTA'!$K$1:$K$113,'DATOS TABLA FLOTA'!$M$1:$M$113)</f>
        <v>otras especies</v>
      </c>
      <c r="M1173" s="3">
        <v>1046</v>
      </c>
      <c r="N1173" s="4">
        <f>VLOOKUP(capturaFlota2019[[#This Row],[Especie]],'DATOS TABLA FLOTA'!$A$1:$B$80,2,FALSE)</f>
        <v>2910</v>
      </c>
      <c r="O1173" s="4">
        <f>VLOOKUP(capturaFlota2019[[#This Row],[Especie]],'DATOS TABLA FLOTA'!$A$1:$C$80,3,FALSE)</f>
        <v>46560</v>
      </c>
      <c r="Q1173"/>
    </row>
    <row r="1174" spans="1:17" x14ac:dyDescent="0.35">
      <c r="A1174" s="5">
        <v>43678</v>
      </c>
      <c r="B1174" s="2" t="s">
        <v>3041</v>
      </c>
      <c r="C1174" s="2" t="s">
        <v>3150</v>
      </c>
      <c r="D1174" s="2" t="s">
        <v>3043</v>
      </c>
      <c r="E11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4" t="str">
        <f>_xlfn.XLOOKUP(capturaFlota2019[[#This Row],[Puerto]],'DATOS TABLA FLOTA'!$H$1:$H$21,'DATOS TABLA FLOTA'!$I$1:$I$21)</f>
        <v>General Lavalle</v>
      </c>
      <c r="G1174" s="3">
        <f>_xlfn.XLOOKUP(capturaFlota2019[[#This Row],[Departamento]],'DATOS TABLA FLOTA'!$O$2:$O$21,'DATOS TABLA FLOTA'!$P$2:$P$21)</f>
        <v>6336</v>
      </c>
      <c r="H1174" s="1">
        <v>-36398453</v>
      </c>
      <c r="I1174" s="1">
        <f>_xlfn.XLOOKUP(capturaFlota2019[[#This Row],[Latitud]],'DATOS TABLA FLOTA'!$Q$2:$Q$21,'DATOS TABLA FLOTA'!$R$2:$R$21)</f>
        <v>-56946467</v>
      </c>
      <c r="J1174" s="2" t="s">
        <v>3084</v>
      </c>
      <c r="K1174" t="str">
        <f>VLOOKUP(capturaFlota2019[[#This Row],[Especie]],'DATOS TABLA FLOTA'!$K$1:$M$113,2,FALSE)</f>
        <v>Peces</v>
      </c>
      <c r="L1174" t="str">
        <f>_xlfn.XLOOKUP(capturaFlota2019[[#This Row],[Especie]],'DATOS TABLA FLOTA'!$K$1:$K$113,'DATOS TABLA FLOTA'!$M$1:$M$113)</f>
        <v>otras especies</v>
      </c>
      <c r="M1174" s="3">
        <v>1051</v>
      </c>
      <c r="N1174" s="4">
        <f>VLOOKUP(capturaFlota2019[[#This Row],[Especie]],'DATOS TABLA FLOTA'!$A$1:$B$80,2,FALSE)</f>
        <v>1890</v>
      </c>
      <c r="O1174" s="4">
        <f>VLOOKUP(capturaFlota2019[[#This Row],[Especie]],'DATOS TABLA FLOTA'!$A$1:$C$80,3,FALSE)</f>
        <v>30240</v>
      </c>
      <c r="Q1174"/>
    </row>
    <row r="1175" spans="1:17" x14ac:dyDescent="0.35">
      <c r="A1175" s="5">
        <v>43617</v>
      </c>
      <c r="B1175" s="2" t="s">
        <v>3053</v>
      </c>
      <c r="C1175" s="2" t="s">
        <v>3143</v>
      </c>
      <c r="D1175" s="2" t="s">
        <v>3043</v>
      </c>
      <c r="E11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5" t="str">
        <f>_xlfn.XLOOKUP(capturaFlota2019[[#This Row],[Puerto]],'DATOS TABLA FLOTA'!$H$1:$H$21,'DATOS TABLA FLOTA'!$I$1:$I$21)</f>
        <v>Castelli</v>
      </c>
      <c r="G1175" s="3">
        <f>_xlfn.XLOOKUP(capturaFlota2019[[#This Row],[Departamento]],'DATOS TABLA FLOTA'!$O$2:$O$21,'DATOS TABLA FLOTA'!$P$2:$P$21)</f>
        <v>6168</v>
      </c>
      <c r="H1175" s="1">
        <v>-35745949</v>
      </c>
      <c r="I1175" s="1">
        <f>_xlfn.XLOOKUP(capturaFlota2019[[#This Row],[Latitud]],'DATOS TABLA FLOTA'!$Q$2:$Q$21,'DATOS TABLA FLOTA'!$R$2:$R$21)</f>
        <v>-57380561</v>
      </c>
      <c r="J1175" s="2" t="s">
        <v>3082</v>
      </c>
      <c r="K1175" t="str">
        <f>VLOOKUP(capturaFlota2019[[#This Row],[Especie]],'DATOS TABLA FLOTA'!$K$1:$M$113,2,FALSE)</f>
        <v>Peces</v>
      </c>
      <c r="L1175" t="str">
        <f>_xlfn.XLOOKUP(capturaFlota2019[[#This Row],[Especie]],'DATOS TABLA FLOTA'!$K$1:$K$113,'DATOS TABLA FLOTA'!$M$1:$M$113)</f>
        <v>otras especies</v>
      </c>
      <c r="M1175" s="3">
        <v>1055</v>
      </c>
      <c r="N1175" s="4">
        <f>VLOOKUP(capturaFlota2019[[#This Row],[Especie]],'DATOS TABLA FLOTA'!$A$1:$B$80,2,FALSE)</f>
        <v>2100</v>
      </c>
      <c r="O1175" s="4">
        <f>VLOOKUP(capturaFlota2019[[#This Row],[Especie]],'DATOS TABLA FLOTA'!$A$1:$C$80,3,FALSE)</f>
        <v>33600</v>
      </c>
      <c r="Q1175"/>
    </row>
    <row r="1176" spans="1:17" x14ac:dyDescent="0.35">
      <c r="A1176" s="5">
        <v>43709</v>
      </c>
      <c r="B1176" s="2" t="s">
        <v>3059</v>
      </c>
      <c r="C1176" s="2" t="s">
        <v>3068</v>
      </c>
      <c r="D1176" s="2" t="s">
        <v>3043</v>
      </c>
      <c r="E11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76" t="str">
        <f>_xlfn.XLOOKUP(capturaFlota2019[[#This Row],[Puerto]],'DATOS TABLA FLOTA'!$H$1:$H$21,'DATOS TABLA FLOTA'!$I$1:$I$21)</f>
        <v>General Pueyrredon</v>
      </c>
      <c r="G1176" s="3">
        <f>_xlfn.XLOOKUP(capturaFlota2019[[#This Row],[Departamento]],'DATOS TABLA FLOTA'!$O$2:$O$21,'DATOS TABLA FLOTA'!$P$2:$P$21)</f>
        <v>6357</v>
      </c>
      <c r="H1176" s="1">
        <v>-3804915</v>
      </c>
      <c r="I1176" s="1">
        <f>_xlfn.XLOOKUP(capturaFlota2019[[#This Row],[Latitud]],'DATOS TABLA FLOTA'!$Q$2:$Q$21,'DATOS TABLA FLOTA'!$R$2:$R$21)</f>
        <v>-57536848</v>
      </c>
      <c r="J1176" s="2" t="s">
        <v>3098</v>
      </c>
      <c r="K1176" t="str">
        <f>VLOOKUP(capturaFlota2019[[#This Row],[Especie]],'DATOS TABLA FLOTA'!$K$1:$M$113,2,FALSE)</f>
        <v>Peces</v>
      </c>
      <c r="L1176" t="str">
        <f>_xlfn.XLOOKUP(capturaFlota2019[[#This Row],[Especie]],'DATOS TABLA FLOTA'!$K$1:$K$113,'DATOS TABLA FLOTA'!$M$1:$M$113)</f>
        <v>otras especies</v>
      </c>
      <c r="M1176" s="3">
        <v>1057</v>
      </c>
      <c r="N1176" s="4">
        <f>VLOOKUP(capturaFlota2019[[#This Row],[Especie]],'DATOS TABLA FLOTA'!$A$1:$B$80,2,FALSE)</f>
        <v>4500</v>
      </c>
      <c r="O1176" s="4">
        <f>VLOOKUP(capturaFlota2019[[#This Row],[Especie]],'DATOS TABLA FLOTA'!$A$1:$C$80,3,FALSE)</f>
        <v>72000</v>
      </c>
      <c r="Q1176"/>
    </row>
    <row r="1177" spans="1:17" x14ac:dyDescent="0.35">
      <c r="A1177" s="5">
        <v>43739</v>
      </c>
      <c r="B1177" s="2" t="s">
        <v>3067</v>
      </c>
      <c r="C1177" s="2" t="s">
        <v>3115</v>
      </c>
      <c r="D1177" s="2" t="s">
        <v>3049</v>
      </c>
      <c r="E11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177" t="str">
        <f>_xlfn.XLOOKUP(capturaFlota2019[[#This Row],[Puerto]],'DATOS TABLA FLOTA'!$H$1:$H$21,'DATOS TABLA FLOTA'!$I$1:$I$21)</f>
        <v>Deseado</v>
      </c>
      <c r="G1177" s="3">
        <f>_xlfn.XLOOKUP(capturaFlota2019[[#This Row],[Departamento]],'DATOS TABLA FLOTA'!$O$2:$O$21,'DATOS TABLA FLOTA'!$P$2:$P$21)</f>
        <v>78014</v>
      </c>
      <c r="H1177" s="1">
        <v>-47753106</v>
      </c>
      <c r="I1177" s="1">
        <f>_xlfn.XLOOKUP(capturaFlota2019[[#This Row],[Latitud]],'DATOS TABLA FLOTA'!$Q$2:$Q$21,'DATOS TABLA FLOTA'!$R$2:$R$21)</f>
        <v>-65911745</v>
      </c>
      <c r="J1177" s="2" t="s">
        <v>3137</v>
      </c>
      <c r="K1177" t="str">
        <f>VLOOKUP(capturaFlota2019[[#This Row],[Especie]],'DATOS TABLA FLOTA'!$K$1:$M$113,2,FALSE)</f>
        <v>Peces</v>
      </c>
      <c r="L1177" t="str">
        <f>_xlfn.XLOOKUP(capturaFlota2019[[#This Row],[Especie]],'DATOS TABLA FLOTA'!$K$1:$K$113,'DATOS TABLA FLOTA'!$M$1:$M$113)</f>
        <v>Merluza negra</v>
      </c>
      <c r="M1177" s="3">
        <v>1058</v>
      </c>
      <c r="N1177" s="4">
        <f>VLOOKUP(capturaFlota2019[[#This Row],[Especie]],'DATOS TABLA FLOTA'!$A$1:$B$80,2,FALSE)</f>
        <v>2900</v>
      </c>
      <c r="O1177" s="4">
        <f>VLOOKUP(capturaFlota2019[[#This Row],[Especie]],'DATOS TABLA FLOTA'!$A$1:$C$80,3,FALSE)</f>
        <v>46400</v>
      </c>
      <c r="Q1177"/>
    </row>
    <row r="1178" spans="1:17" x14ac:dyDescent="0.35">
      <c r="A1178" s="5">
        <v>43525</v>
      </c>
      <c r="B1178" s="2" t="s">
        <v>3067</v>
      </c>
      <c r="C1178" s="2" t="s">
        <v>3132</v>
      </c>
      <c r="D1178" s="2" t="s">
        <v>3133</v>
      </c>
      <c r="E11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178" t="str">
        <f>_xlfn.XLOOKUP(capturaFlota2019[[#This Row],[Puerto]],'DATOS TABLA FLOTA'!$H$1:$H$21,'DATOS TABLA FLOTA'!$I$1:$I$21)</f>
        <v>Ushuaia</v>
      </c>
      <c r="G1178" s="3">
        <f>_xlfn.XLOOKUP(capturaFlota2019[[#This Row],[Departamento]],'DATOS TABLA FLOTA'!$O$2:$O$21,'DATOS TABLA FLOTA'!$P$2:$P$21)</f>
        <v>94015</v>
      </c>
      <c r="H1178" s="1">
        <v>-54808106</v>
      </c>
      <c r="I1178" s="1">
        <f>_xlfn.XLOOKUP(capturaFlota2019[[#This Row],[Latitud]],'DATOS TABLA FLOTA'!$Q$2:$Q$21,'DATOS TABLA FLOTA'!$R$2:$R$21)</f>
        <v>-68304301</v>
      </c>
      <c r="J1178" s="2" t="s">
        <v>3104</v>
      </c>
      <c r="K1178" t="str">
        <f>VLOOKUP(capturaFlota2019[[#This Row],[Especie]],'DATOS TABLA FLOTA'!$K$1:$M$113,2,FALSE)</f>
        <v>Peces</v>
      </c>
      <c r="L1178" t="str">
        <f>_xlfn.XLOOKUP(capturaFlota2019[[#This Row],[Especie]],'DATOS TABLA FLOTA'!$K$1:$K$113,'DATOS TABLA FLOTA'!$M$1:$M$113)</f>
        <v>otras especies</v>
      </c>
      <c r="M1178" s="3">
        <v>1060</v>
      </c>
      <c r="N1178" s="4">
        <f>VLOOKUP(capturaFlota2019[[#This Row],[Especie]],'DATOS TABLA FLOTA'!$A$1:$B$80,2,FALSE)</f>
        <v>2800</v>
      </c>
      <c r="O1178" s="4">
        <f>VLOOKUP(capturaFlota2019[[#This Row],[Especie]],'DATOS TABLA FLOTA'!$A$1:$C$80,3,FALSE)</f>
        <v>44800</v>
      </c>
      <c r="Q1178"/>
    </row>
    <row r="1179" spans="1:17" x14ac:dyDescent="0.35">
      <c r="A1179" s="5">
        <v>43525</v>
      </c>
      <c r="B1179" s="2" t="s">
        <v>3059</v>
      </c>
      <c r="C1179" s="2" t="s">
        <v>3061</v>
      </c>
      <c r="D1179" s="2" t="s">
        <v>3062</v>
      </c>
      <c r="E11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79" t="str">
        <f>_xlfn.XLOOKUP(capturaFlota2019[[#This Row],[Puerto]],'DATOS TABLA FLOTA'!$H$1:$H$21,'DATOS TABLA FLOTA'!$I$1:$I$21)</f>
        <v>Escalante</v>
      </c>
      <c r="G1179" s="3">
        <f>_xlfn.XLOOKUP(capturaFlota2019[[#This Row],[Departamento]],'DATOS TABLA FLOTA'!$O$2:$O$21,'DATOS TABLA FLOTA'!$P$2:$P$21)</f>
        <v>26021</v>
      </c>
      <c r="H1179" s="1">
        <v>-45862528</v>
      </c>
      <c r="I1179" s="1">
        <f>_xlfn.XLOOKUP(capturaFlota2019[[#This Row],[Latitud]],'DATOS TABLA FLOTA'!$Q$2:$Q$21,'DATOS TABLA FLOTA'!$R$2:$R$21)</f>
        <v>-6746664</v>
      </c>
      <c r="J1179" s="2" t="s">
        <v>3055</v>
      </c>
      <c r="K1179" t="str">
        <f>VLOOKUP(capturaFlota2019[[#This Row],[Especie]],'DATOS TABLA FLOTA'!$K$1:$M$113,2,FALSE)</f>
        <v>Peces</v>
      </c>
      <c r="L1179" t="str">
        <f>_xlfn.XLOOKUP(capturaFlota2019[[#This Row],[Especie]],'DATOS TABLA FLOTA'!$K$1:$K$113,'DATOS TABLA FLOTA'!$M$1:$M$113)</f>
        <v>Merluza hubbsi S41</v>
      </c>
      <c r="M1179" s="3">
        <v>1063</v>
      </c>
      <c r="N1179" s="4">
        <f>VLOOKUP(capturaFlota2019[[#This Row],[Especie]],'DATOS TABLA FLOTA'!$A$1:$B$80,2,FALSE)</f>
        <v>2300</v>
      </c>
      <c r="O1179" s="4">
        <f>VLOOKUP(capturaFlota2019[[#This Row],[Especie]],'DATOS TABLA FLOTA'!$A$1:$C$80,3,FALSE)</f>
        <v>36800</v>
      </c>
      <c r="Q1179"/>
    </row>
    <row r="1180" spans="1:17" x14ac:dyDescent="0.35">
      <c r="A1180" s="5">
        <v>43617</v>
      </c>
      <c r="B1180" s="2" t="s">
        <v>3053</v>
      </c>
      <c r="C1180" s="2" t="s">
        <v>3127</v>
      </c>
      <c r="D1180" s="2" t="s">
        <v>3124</v>
      </c>
      <c r="E11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80" t="str">
        <f>_xlfn.XLOOKUP(capturaFlota2019[[#This Row],[Puerto]],'DATOS TABLA FLOTA'!$H$1:$H$21,'DATOS TABLA FLOTA'!$I$1:$I$21)</f>
        <v>San Antonio</v>
      </c>
      <c r="G1180" s="3">
        <f>_xlfn.XLOOKUP(capturaFlota2019[[#This Row],[Departamento]],'DATOS TABLA FLOTA'!$O$2:$O$21,'DATOS TABLA FLOTA'!$P$2:$P$21)</f>
        <v>62077</v>
      </c>
      <c r="H1180" s="1">
        <v>-40725698</v>
      </c>
      <c r="I1180" s="1">
        <f>_xlfn.XLOOKUP(capturaFlota2019[[#This Row],[Latitud]],'DATOS TABLA FLOTA'!$Q$2:$Q$21,'DATOS TABLA FLOTA'!$R$2:$R$21)</f>
        <v>-64934194</v>
      </c>
      <c r="J1180" s="2" t="s">
        <v>3098</v>
      </c>
      <c r="K1180" t="str">
        <f>VLOOKUP(capturaFlota2019[[#This Row],[Especie]],'DATOS TABLA FLOTA'!$K$1:$M$113,2,FALSE)</f>
        <v>Peces</v>
      </c>
      <c r="L1180" t="str">
        <f>_xlfn.XLOOKUP(capturaFlota2019[[#This Row],[Especie]],'DATOS TABLA FLOTA'!$K$1:$K$113,'DATOS TABLA FLOTA'!$M$1:$M$113)</f>
        <v>otras especies</v>
      </c>
      <c r="M1180" s="3">
        <v>1074</v>
      </c>
      <c r="N1180" s="4">
        <f>VLOOKUP(capturaFlota2019[[#This Row],[Especie]],'DATOS TABLA FLOTA'!$A$1:$B$80,2,FALSE)</f>
        <v>4500</v>
      </c>
      <c r="O1180" s="4">
        <f>VLOOKUP(capturaFlota2019[[#This Row],[Especie]],'DATOS TABLA FLOTA'!$A$1:$C$80,3,FALSE)</f>
        <v>72000</v>
      </c>
      <c r="Q1180"/>
    </row>
    <row r="1181" spans="1:17" x14ac:dyDescent="0.35">
      <c r="A1181" s="5">
        <v>43466</v>
      </c>
      <c r="B1181" s="2" t="s">
        <v>3053</v>
      </c>
      <c r="C1181" s="2" t="s">
        <v>3127</v>
      </c>
      <c r="D1181" s="2" t="s">
        <v>3124</v>
      </c>
      <c r="E11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81" t="str">
        <f>_xlfn.XLOOKUP(capturaFlota2019[[#This Row],[Puerto]],'DATOS TABLA FLOTA'!$H$1:$H$21,'DATOS TABLA FLOTA'!$I$1:$I$21)</f>
        <v>San Antonio</v>
      </c>
      <c r="G1181" s="3">
        <f>_xlfn.XLOOKUP(capturaFlota2019[[#This Row],[Departamento]],'DATOS TABLA FLOTA'!$O$2:$O$21,'DATOS TABLA FLOTA'!$P$2:$P$21)</f>
        <v>62077</v>
      </c>
      <c r="H1181" s="1">
        <v>-40725698</v>
      </c>
      <c r="I1181" s="1">
        <f>_xlfn.XLOOKUP(capturaFlota2019[[#This Row],[Latitud]],'DATOS TABLA FLOTA'!$Q$2:$Q$21,'DATOS TABLA FLOTA'!$R$2:$R$21)</f>
        <v>-64934194</v>
      </c>
      <c r="J1181" s="2" t="s">
        <v>3098</v>
      </c>
      <c r="K1181" t="str">
        <f>VLOOKUP(capturaFlota2019[[#This Row],[Especie]],'DATOS TABLA FLOTA'!$K$1:$M$113,2,FALSE)</f>
        <v>Peces</v>
      </c>
      <c r="L1181" t="str">
        <f>_xlfn.XLOOKUP(capturaFlota2019[[#This Row],[Especie]],'DATOS TABLA FLOTA'!$K$1:$K$113,'DATOS TABLA FLOTA'!$M$1:$M$113)</f>
        <v>otras especies</v>
      </c>
      <c r="M1181" s="3">
        <v>1076</v>
      </c>
      <c r="N1181" s="4">
        <f>VLOOKUP(capturaFlota2019[[#This Row],[Especie]],'DATOS TABLA FLOTA'!$A$1:$B$80,2,FALSE)</f>
        <v>4500</v>
      </c>
      <c r="O1181" s="4">
        <f>VLOOKUP(capturaFlota2019[[#This Row],[Especie]],'DATOS TABLA FLOTA'!$A$1:$C$80,3,FALSE)</f>
        <v>72000</v>
      </c>
      <c r="Q1181"/>
    </row>
    <row r="1182" spans="1:17" x14ac:dyDescent="0.35">
      <c r="A1182" s="5">
        <v>43466</v>
      </c>
      <c r="B1182" s="2" t="s">
        <v>3053</v>
      </c>
      <c r="C1182" s="2" t="s">
        <v>3123</v>
      </c>
      <c r="D1182" s="2" t="s">
        <v>3124</v>
      </c>
      <c r="E11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82" t="str">
        <f>_xlfn.XLOOKUP(capturaFlota2019[[#This Row],[Puerto]],'DATOS TABLA FLOTA'!$H$1:$H$21,'DATOS TABLA FLOTA'!$I$1:$I$21)</f>
        <v>San Antonio</v>
      </c>
      <c r="G1182" s="3">
        <f>_xlfn.XLOOKUP(capturaFlota2019[[#This Row],[Departamento]],'DATOS TABLA FLOTA'!$O$2:$O$21,'DATOS TABLA FLOTA'!$P$2:$P$21)</f>
        <v>62077</v>
      </c>
      <c r="H1182" s="1">
        <v>-4079875</v>
      </c>
      <c r="I1182" s="1">
        <f>_xlfn.XLOOKUP(capturaFlota2019[[#This Row],[Latitud]],'DATOS TABLA FLOTA'!$Q$2:$Q$21,'DATOS TABLA FLOTA'!$R$2:$R$21)</f>
        <v>-64883536</v>
      </c>
      <c r="J1182" s="2" t="s">
        <v>3085</v>
      </c>
      <c r="K1182" t="str">
        <f>VLOOKUP(capturaFlota2019[[#This Row],[Especie]],'DATOS TABLA FLOTA'!$K$1:$M$113,2,FALSE)</f>
        <v>Peces</v>
      </c>
      <c r="L1182" t="str">
        <f>_xlfn.XLOOKUP(capturaFlota2019[[#This Row],[Especie]],'DATOS TABLA FLOTA'!$K$1:$K$113,'DATOS TABLA FLOTA'!$M$1:$M$113)</f>
        <v>otras especies</v>
      </c>
      <c r="M1182" s="3">
        <v>1080</v>
      </c>
      <c r="N1182" s="4">
        <f>VLOOKUP(capturaFlota2019[[#This Row],[Especie]],'DATOS TABLA FLOTA'!$A$1:$B$80,2,FALSE)</f>
        <v>1900</v>
      </c>
      <c r="O1182" s="4">
        <f>VLOOKUP(capturaFlota2019[[#This Row],[Especie]],'DATOS TABLA FLOTA'!$A$1:$C$80,3,FALSE)</f>
        <v>30400</v>
      </c>
      <c r="Q1182"/>
    </row>
    <row r="1183" spans="1:17" x14ac:dyDescent="0.35">
      <c r="A1183" s="5">
        <v>43647</v>
      </c>
      <c r="B1183" s="2" t="s">
        <v>3059</v>
      </c>
      <c r="C1183" s="2" t="s">
        <v>3123</v>
      </c>
      <c r="D1183" s="2" t="s">
        <v>3124</v>
      </c>
      <c r="E11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83" t="str">
        <f>_xlfn.XLOOKUP(capturaFlota2019[[#This Row],[Puerto]],'DATOS TABLA FLOTA'!$H$1:$H$21,'DATOS TABLA FLOTA'!$I$1:$I$21)</f>
        <v>San Antonio</v>
      </c>
      <c r="G1183" s="3">
        <f>_xlfn.XLOOKUP(capturaFlota2019[[#This Row],[Departamento]],'DATOS TABLA FLOTA'!$O$2:$O$21,'DATOS TABLA FLOTA'!$P$2:$P$21)</f>
        <v>62077</v>
      </c>
      <c r="H1183" s="1">
        <v>-4079875</v>
      </c>
      <c r="I1183" s="1">
        <f>_xlfn.XLOOKUP(capturaFlota2019[[#This Row],[Latitud]],'DATOS TABLA FLOTA'!$Q$2:$Q$21,'DATOS TABLA FLOTA'!$R$2:$R$21)</f>
        <v>-64883536</v>
      </c>
      <c r="J1183" s="2" t="s">
        <v>3109</v>
      </c>
      <c r="K1183" t="str">
        <f>VLOOKUP(capturaFlota2019[[#This Row],[Especie]],'DATOS TABLA FLOTA'!$K$1:$M$113,2,FALSE)</f>
        <v>Peces</v>
      </c>
      <c r="L1183" t="str">
        <f>_xlfn.XLOOKUP(capturaFlota2019[[#This Row],[Especie]],'DATOS TABLA FLOTA'!$K$1:$K$113,'DATOS TABLA FLOTA'!$M$1:$M$113)</f>
        <v>Rayas (sin V. Cost)</v>
      </c>
      <c r="M1183" s="3">
        <v>1080</v>
      </c>
      <c r="N1183" s="4">
        <f>VLOOKUP(capturaFlota2019[[#This Row],[Especie]],'DATOS TABLA FLOTA'!$A$1:$B$80,2,FALSE)</f>
        <v>3000</v>
      </c>
      <c r="O1183" s="4">
        <f>VLOOKUP(capturaFlota2019[[#This Row],[Especie]],'DATOS TABLA FLOTA'!$A$1:$C$80,3,FALSE)</f>
        <v>48000</v>
      </c>
      <c r="Q1183"/>
    </row>
    <row r="1184" spans="1:17" x14ac:dyDescent="0.35">
      <c r="A1184" s="5">
        <v>43466</v>
      </c>
      <c r="B1184" s="2" t="s">
        <v>3053</v>
      </c>
      <c r="C1184" s="2" t="s">
        <v>3068</v>
      </c>
      <c r="D1184" s="2" t="s">
        <v>3043</v>
      </c>
      <c r="E11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84" t="str">
        <f>_xlfn.XLOOKUP(capturaFlota2019[[#This Row],[Puerto]],'DATOS TABLA FLOTA'!$H$1:$H$21,'DATOS TABLA FLOTA'!$I$1:$I$21)</f>
        <v>General Pueyrredon</v>
      </c>
      <c r="G1184" s="3">
        <f>_xlfn.XLOOKUP(capturaFlota2019[[#This Row],[Departamento]],'DATOS TABLA FLOTA'!$O$2:$O$21,'DATOS TABLA FLOTA'!$P$2:$P$21)</f>
        <v>6357</v>
      </c>
      <c r="H1184" s="1">
        <v>-3804915</v>
      </c>
      <c r="I1184" s="1">
        <f>_xlfn.XLOOKUP(capturaFlota2019[[#This Row],[Latitud]],'DATOS TABLA FLOTA'!$Q$2:$Q$21,'DATOS TABLA FLOTA'!$R$2:$R$21)</f>
        <v>-57536848</v>
      </c>
      <c r="J1184" s="2" t="s">
        <v>3078</v>
      </c>
      <c r="K1184" t="str">
        <f>VLOOKUP(capturaFlota2019[[#This Row],[Especie]],'DATOS TABLA FLOTA'!$K$1:$M$113,2,FALSE)</f>
        <v>Peces</v>
      </c>
      <c r="L1184" t="str">
        <f>_xlfn.XLOOKUP(capturaFlota2019[[#This Row],[Especie]],'DATOS TABLA FLOTA'!$K$1:$K$113,'DATOS TABLA FLOTA'!$M$1:$M$113)</f>
        <v>otras especies</v>
      </c>
      <c r="M1184" s="3">
        <v>1081</v>
      </c>
      <c r="N1184" s="4">
        <f>VLOOKUP(capturaFlota2019[[#This Row],[Especie]],'DATOS TABLA FLOTA'!$A$1:$B$80,2,FALSE)</f>
        <v>1700</v>
      </c>
      <c r="O1184" s="4">
        <f>VLOOKUP(capturaFlota2019[[#This Row],[Especie]],'DATOS TABLA FLOTA'!$A$1:$C$80,3,FALSE)</f>
        <v>27200</v>
      </c>
      <c r="Q1184"/>
    </row>
    <row r="1185" spans="1:17" x14ac:dyDescent="0.35">
      <c r="A1185" s="5">
        <v>43647</v>
      </c>
      <c r="B1185" s="2" t="s">
        <v>3053</v>
      </c>
      <c r="C1185" s="2" t="s">
        <v>3143</v>
      </c>
      <c r="D1185" s="2" t="s">
        <v>3043</v>
      </c>
      <c r="E11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85" t="str">
        <f>_xlfn.XLOOKUP(capturaFlota2019[[#This Row],[Puerto]],'DATOS TABLA FLOTA'!$H$1:$H$21,'DATOS TABLA FLOTA'!$I$1:$I$21)</f>
        <v>Castelli</v>
      </c>
      <c r="G1185" s="3">
        <f>_xlfn.XLOOKUP(capturaFlota2019[[#This Row],[Departamento]],'DATOS TABLA FLOTA'!$O$2:$O$21,'DATOS TABLA FLOTA'!$P$2:$P$21)</f>
        <v>6168</v>
      </c>
      <c r="H1185" s="1">
        <v>-35745949</v>
      </c>
      <c r="I1185" s="1">
        <f>_xlfn.XLOOKUP(capturaFlota2019[[#This Row],[Latitud]],'DATOS TABLA FLOTA'!$Q$2:$Q$21,'DATOS TABLA FLOTA'!$R$2:$R$21)</f>
        <v>-57380561</v>
      </c>
      <c r="J1185" s="2" t="s">
        <v>3082</v>
      </c>
      <c r="K1185" t="str">
        <f>VLOOKUP(capturaFlota2019[[#This Row],[Especie]],'DATOS TABLA FLOTA'!$K$1:$M$113,2,FALSE)</f>
        <v>Peces</v>
      </c>
      <c r="L1185" t="str">
        <f>_xlfn.XLOOKUP(capturaFlota2019[[#This Row],[Especie]],'DATOS TABLA FLOTA'!$K$1:$K$113,'DATOS TABLA FLOTA'!$M$1:$M$113)</f>
        <v>otras especies</v>
      </c>
      <c r="M1185" s="3">
        <v>1087</v>
      </c>
      <c r="N1185" s="4">
        <f>VLOOKUP(capturaFlota2019[[#This Row],[Especie]],'DATOS TABLA FLOTA'!$A$1:$B$80,2,FALSE)</f>
        <v>2100</v>
      </c>
      <c r="O1185" s="4">
        <f>VLOOKUP(capturaFlota2019[[#This Row],[Especie]],'DATOS TABLA FLOTA'!$A$1:$C$80,3,FALSE)</f>
        <v>33600</v>
      </c>
      <c r="Q1185"/>
    </row>
    <row r="1186" spans="1:17" x14ac:dyDescent="0.35">
      <c r="A1186" s="5">
        <v>43556</v>
      </c>
      <c r="B1186" s="2" t="s">
        <v>3041</v>
      </c>
      <c r="C1186" s="2" t="s">
        <v>3127</v>
      </c>
      <c r="D1186" s="2" t="s">
        <v>3124</v>
      </c>
      <c r="E11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186" t="str">
        <f>_xlfn.XLOOKUP(capturaFlota2019[[#This Row],[Puerto]],'DATOS TABLA FLOTA'!$H$1:$H$21,'DATOS TABLA FLOTA'!$I$1:$I$21)</f>
        <v>San Antonio</v>
      </c>
      <c r="G1186" s="3">
        <f>_xlfn.XLOOKUP(capturaFlota2019[[#This Row],[Departamento]],'DATOS TABLA FLOTA'!$O$2:$O$21,'DATOS TABLA FLOTA'!$P$2:$P$21)</f>
        <v>62077</v>
      </c>
      <c r="H1186" s="1">
        <v>-40725698</v>
      </c>
      <c r="I1186" s="1">
        <f>_xlfn.XLOOKUP(capturaFlota2019[[#This Row],[Latitud]],'DATOS TABLA FLOTA'!$Q$2:$Q$21,'DATOS TABLA FLOTA'!$R$2:$R$21)</f>
        <v>-64934194</v>
      </c>
      <c r="J1186" s="2" t="s">
        <v>3084</v>
      </c>
      <c r="K1186" t="str">
        <f>VLOOKUP(capturaFlota2019[[#This Row],[Especie]],'DATOS TABLA FLOTA'!$K$1:$M$113,2,FALSE)</f>
        <v>Peces</v>
      </c>
      <c r="L1186" t="str">
        <f>_xlfn.XLOOKUP(capturaFlota2019[[#This Row],[Especie]],'DATOS TABLA FLOTA'!$K$1:$K$113,'DATOS TABLA FLOTA'!$M$1:$M$113)</f>
        <v>otras especies</v>
      </c>
      <c r="M1186" s="3">
        <v>1088</v>
      </c>
      <c r="N1186" s="4">
        <f>VLOOKUP(capturaFlota2019[[#This Row],[Especie]],'DATOS TABLA FLOTA'!$A$1:$B$80,2,FALSE)</f>
        <v>1890</v>
      </c>
      <c r="O1186" s="4">
        <f>VLOOKUP(capturaFlota2019[[#This Row],[Especie]],'DATOS TABLA FLOTA'!$A$1:$C$80,3,FALSE)</f>
        <v>30240</v>
      </c>
      <c r="Q1186"/>
    </row>
    <row r="1187" spans="1:17" x14ac:dyDescent="0.35">
      <c r="A1187" s="5">
        <v>43678</v>
      </c>
      <c r="B1187" s="2" t="s">
        <v>3053</v>
      </c>
      <c r="C1187" s="2" t="s">
        <v>3068</v>
      </c>
      <c r="D1187" s="2" t="s">
        <v>3043</v>
      </c>
      <c r="E11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87" t="str">
        <f>_xlfn.XLOOKUP(capturaFlota2019[[#This Row],[Puerto]],'DATOS TABLA FLOTA'!$H$1:$H$21,'DATOS TABLA FLOTA'!$I$1:$I$21)</f>
        <v>General Pueyrredon</v>
      </c>
      <c r="G1187" s="3">
        <f>_xlfn.XLOOKUP(capturaFlota2019[[#This Row],[Departamento]],'DATOS TABLA FLOTA'!$O$2:$O$21,'DATOS TABLA FLOTA'!$P$2:$P$21)</f>
        <v>6357</v>
      </c>
      <c r="H1187" s="1">
        <v>-3804915</v>
      </c>
      <c r="I1187" s="1">
        <f>_xlfn.XLOOKUP(capturaFlota2019[[#This Row],[Latitud]],'DATOS TABLA FLOTA'!$Q$2:$Q$21,'DATOS TABLA FLOTA'!$R$2:$R$21)</f>
        <v>-57536848</v>
      </c>
      <c r="J1187" s="2" t="s">
        <v>3089</v>
      </c>
      <c r="K1187" t="str">
        <f>VLOOKUP(capturaFlota2019[[#This Row],[Especie]],'DATOS TABLA FLOTA'!$K$1:$M$113,2,FALSE)</f>
        <v>Peces</v>
      </c>
      <c r="L1187" t="str">
        <f>_xlfn.XLOOKUP(capturaFlota2019[[#This Row],[Especie]],'DATOS TABLA FLOTA'!$K$1:$K$113,'DATOS TABLA FLOTA'!$M$1:$M$113)</f>
        <v>otras especies</v>
      </c>
      <c r="M1187" s="3">
        <v>1088</v>
      </c>
      <c r="N1187" s="4">
        <f>VLOOKUP(capturaFlota2019[[#This Row],[Especie]],'DATOS TABLA FLOTA'!$A$1:$B$80,2,FALSE)</f>
        <v>2200</v>
      </c>
      <c r="O1187" s="4">
        <f>VLOOKUP(capturaFlota2019[[#This Row],[Especie]],'DATOS TABLA FLOTA'!$A$1:$C$80,3,FALSE)</f>
        <v>35200</v>
      </c>
      <c r="Q1187"/>
    </row>
    <row r="1188" spans="1:17" x14ac:dyDescent="0.35">
      <c r="A1188" s="5">
        <v>43466</v>
      </c>
      <c r="B1188" s="2" t="s">
        <v>3053</v>
      </c>
      <c r="C1188" s="2" t="s">
        <v>3111</v>
      </c>
      <c r="D1188" s="2" t="s">
        <v>3043</v>
      </c>
      <c r="E11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88" t="str">
        <f>_xlfn.XLOOKUP(capturaFlota2019[[#This Row],[Puerto]],'DATOS TABLA FLOTA'!$H$1:$H$21,'DATOS TABLA FLOTA'!$I$1:$I$21)</f>
        <v>sin especificar</v>
      </c>
      <c r="G1188" s="3">
        <f>_xlfn.XLOOKUP(capturaFlota2019[[#This Row],[Departamento]],'DATOS TABLA FLOTA'!$O$2:$O$21,'DATOS TABLA FLOTA'!$P$2:$P$21)</f>
        <v>6999</v>
      </c>
      <c r="I1188" s="1">
        <f>_xlfn.XLOOKUP(capturaFlota2019[[#This Row],[Latitud]],'DATOS TABLA FLOTA'!$Q$2:$Q$21,'DATOS TABLA FLOTA'!$R$2:$R$21)</f>
        <v>0</v>
      </c>
      <c r="J1188" s="2" t="s">
        <v>3077</v>
      </c>
      <c r="K1188" t="str">
        <f>VLOOKUP(capturaFlota2019[[#This Row],[Especie]],'DATOS TABLA FLOTA'!$K$1:$M$113,2,FALSE)</f>
        <v>Peces</v>
      </c>
      <c r="L1188" t="str">
        <f>_xlfn.XLOOKUP(capturaFlota2019[[#This Row],[Especie]],'DATOS TABLA FLOTA'!$K$1:$K$113,'DATOS TABLA FLOTA'!$M$1:$M$113)</f>
        <v>otras especies</v>
      </c>
      <c r="M1188" s="3">
        <v>1089</v>
      </c>
      <c r="N1188" s="4">
        <f>VLOOKUP(capturaFlota2019[[#This Row],[Especie]],'DATOS TABLA FLOTA'!$A$1:$B$80,2,FALSE)</f>
        <v>1900</v>
      </c>
      <c r="O1188" s="4">
        <f>VLOOKUP(capturaFlota2019[[#This Row],[Especie]],'DATOS TABLA FLOTA'!$A$1:$C$80,3,FALSE)</f>
        <v>30400</v>
      </c>
      <c r="Q1188"/>
    </row>
    <row r="1189" spans="1:17" x14ac:dyDescent="0.35">
      <c r="A1189" s="5">
        <v>43678</v>
      </c>
      <c r="B1189" s="2" t="s">
        <v>3053</v>
      </c>
      <c r="C1189" s="2" t="s">
        <v>3120</v>
      </c>
      <c r="D1189" s="2" t="s">
        <v>3062</v>
      </c>
      <c r="E11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89" t="str">
        <f>_xlfn.XLOOKUP(capturaFlota2019[[#This Row],[Puerto]],'DATOS TABLA FLOTA'!$H$1:$H$21,'DATOS TABLA FLOTA'!$I$1:$I$21)</f>
        <v>Rawson</v>
      </c>
      <c r="G1189" s="3">
        <f>_xlfn.XLOOKUP(capturaFlota2019[[#This Row],[Departamento]],'DATOS TABLA FLOTA'!$O$2:$O$21,'DATOS TABLA FLOTA'!$P$2:$P$21)</f>
        <v>26077</v>
      </c>
      <c r="H1189" s="1">
        <v>-43336741</v>
      </c>
      <c r="I1189" s="1">
        <f>_xlfn.XLOOKUP(capturaFlota2019[[#This Row],[Latitud]],'DATOS TABLA FLOTA'!$Q$2:$Q$21,'DATOS TABLA FLOTA'!$R$2:$R$21)</f>
        <v>-65061964</v>
      </c>
      <c r="J1189" s="2" t="s">
        <v>3168</v>
      </c>
      <c r="K1189" t="str">
        <f>VLOOKUP(capturaFlota2019[[#This Row],[Especie]],'DATOS TABLA FLOTA'!$K$1:$M$113,2,FALSE)</f>
        <v>Peces</v>
      </c>
      <c r="L1189" t="str">
        <f>_xlfn.XLOOKUP(capturaFlota2019[[#This Row],[Especie]],'DATOS TABLA FLOTA'!$K$1:$K$113,'DATOS TABLA FLOTA'!$M$1:$M$113)</f>
        <v>Anchoíta</v>
      </c>
      <c r="M1189" s="3">
        <v>1097</v>
      </c>
      <c r="N1189" s="4">
        <f>VLOOKUP(capturaFlota2019[[#This Row],[Especie]],'DATOS TABLA FLOTA'!$A$1:$B$80,2,FALSE)</f>
        <v>3500</v>
      </c>
      <c r="O1189" s="4">
        <f>VLOOKUP(capturaFlota2019[[#This Row],[Especie]],'DATOS TABLA FLOTA'!$A$1:$C$80,3,FALSE)</f>
        <v>56000</v>
      </c>
      <c r="Q1189"/>
    </row>
    <row r="1190" spans="1:17" x14ac:dyDescent="0.35">
      <c r="A1190" s="5">
        <v>43525</v>
      </c>
      <c r="B1190" s="2" t="s">
        <v>3041</v>
      </c>
      <c r="C1190" s="2" t="s">
        <v>3120</v>
      </c>
      <c r="D1190" s="2" t="s">
        <v>3062</v>
      </c>
      <c r="E11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190" t="str">
        <f>_xlfn.XLOOKUP(capturaFlota2019[[#This Row],[Puerto]],'DATOS TABLA FLOTA'!$H$1:$H$21,'DATOS TABLA FLOTA'!$I$1:$I$21)</f>
        <v>Rawson</v>
      </c>
      <c r="G1190" s="3">
        <f>_xlfn.XLOOKUP(capturaFlota2019[[#This Row],[Departamento]],'DATOS TABLA FLOTA'!$O$2:$O$21,'DATOS TABLA FLOTA'!$P$2:$P$21)</f>
        <v>26077</v>
      </c>
      <c r="H1190" s="1">
        <v>-43336741</v>
      </c>
      <c r="I1190" s="1">
        <f>_xlfn.XLOOKUP(capturaFlota2019[[#This Row],[Latitud]],'DATOS TABLA FLOTA'!$Q$2:$Q$21,'DATOS TABLA FLOTA'!$R$2:$R$21)</f>
        <v>-65061964</v>
      </c>
      <c r="J1190" s="2" t="s">
        <v>3087</v>
      </c>
      <c r="K1190" t="str">
        <f>VLOOKUP(capturaFlota2019[[#This Row],[Especie]],'DATOS TABLA FLOTA'!$K$1:$M$113,2,FALSE)</f>
        <v>Peces</v>
      </c>
      <c r="L1190" t="str">
        <f>_xlfn.XLOOKUP(capturaFlota2019[[#This Row],[Especie]],'DATOS TABLA FLOTA'!$K$1:$K$113,'DATOS TABLA FLOTA'!$M$1:$M$113)</f>
        <v>otras especies</v>
      </c>
      <c r="M1190" s="3">
        <v>1105</v>
      </c>
      <c r="N1190" s="4">
        <f>VLOOKUP(capturaFlota2019[[#This Row],[Especie]],'DATOS TABLA FLOTA'!$A$1:$B$80,2,FALSE)</f>
        <v>2500</v>
      </c>
      <c r="O1190" s="4">
        <f>VLOOKUP(capturaFlota2019[[#This Row],[Especie]],'DATOS TABLA FLOTA'!$A$1:$C$80,3,FALSE)</f>
        <v>40000</v>
      </c>
      <c r="Q1190"/>
    </row>
    <row r="1191" spans="1:17" x14ac:dyDescent="0.35">
      <c r="A1191" s="5">
        <v>43586</v>
      </c>
      <c r="B1191" s="2" t="s">
        <v>3041</v>
      </c>
      <c r="C1191" s="2" t="s">
        <v>3068</v>
      </c>
      <c r="D1191" s="2" t="s">
        <v>3043</v>
      </c>
      <c r="E11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1" t="str">
        <f>_xlfn.XLOOKUP(capturaFlota2019[[#This Row],[Puerto]],'DATOS TABLA FLOTA'!$H$1:$H$21,'DATOS TABLA FLOTA'!$I$1:$I$21)</f>
        <v>General Pueyrredon</v>
      </c>
      <c r="G1191" s="3">
        <f>_xlfn.XLOOKUP(capturaFlota2019[[#This Row],[Departamento]],'DATOS TABLA FLOTA'!$O$2:$O$21,'DATOS TABLA FLOTA'!$P$2:$P$21)</f>
        <v>6357</v>
      </c>
      <c r="H1191" s="1">
        <v>-3804915</v>
      </c>
      <c r="I1191" s="1">
        <f>_xlfn.XLOOKUP(capturaFlota2019[[#This Row],[Latitud]],'DATOS TABLA FLOTA'!$Q$2:$Q$21,'DATOS TABLA FLOTA'!$R$2:$R$21)</f>
        <v>-57536848</v>
      </c>
      <c r="J1191" s="2" t="s">
        <v>3161</v>
      </c>
      <c r="K1191" t="str">
        <f>VLOOKUP(capturaFlota2019[[#This Row],[Especie]],'DATOS TABLA FLOTA'!$K$1:$M$113,2,FALSE)</f>
        <v>Peces</v>
      </c>
      <c r="L1191" t="str">
        <f>_xlfn.XLOOKUP(capturaFlota2019[[#This Row],[Especie]],'DATOS TABLA FLOTA'!$K$1:$K$113,'DATOS TABLA FLOTA'!$M$1:$M$113)</f>
        <v>Variado costero</v>
      </c>
      <c r="M1191" s="3">
        <v>1106</v>
      </c>
      <c r="N1191" s="4">
        <f>VLOOKUP(capturaFlota2019[[#This Row],[Especie]],'DATOS TABLA FLOTA'!$A$1:$B$80,2,FALSE)</f>
        <v>2000</v>
      </c>
      <c r="O1191" s="4">
        <f>VLOOKUP(capturaFlota2019[[#This Row],[Especie]],'DATOS TABLA FLOTA'!$A$1:$C$80,3,FALSE)</f>
        <v>32000</v>
      </c>
      <c r="Q1191"/>
    </row>
    <row r="1192" spans="1:17" x14ac:dyDescent="0.35">
      <c r="A1192" s="5">
        <v>43709</v>
      </c>
      <c r="B1192" s="2" t="s">
        <v>3041</v>
      </c>
      <c r="C1192" s="2" t="s">
        <v>3143</v>
      </c>
      <c r="D1192" s="2" t="s">
        <v>3043</v>
      </c>
      <c r="E11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2" t="str">
        <f>_xlfn.XLOOKUP(capturaFlota2019[[#This Row],[Puerto]],'DATOS TABLA FLOTA'!$H$1:$H$21,'DATOS TABLA FLOTA'!$I$1:$I$21)</f>
        <v>Castelli</v>
      </c>
      <c r="G1192" s="3">
        <f>_xlfn.XLOOKUP(capturaFlota2019[[#This Row],[Departamento]],'DATOS TABLA FLOTA'!$O$2:$O$21,'DATOS TABLA FLOTA'!$P$2:$P$21)</f>
        <v>6168</v>
      </c>
      <c r="H1192" s="1">
        <v>-35745949</v>
      </c>
      <c r="I1192" s="1">
        <f>_xlfn.XLOOKUP(capturaFlota2019[[#This Row],[Latitud]],'DATOS TABLA FLOTA'!$Q$2:$Q$21,'DATOS TABLA FLOTA'!$R$2:$R$21)</f>
        <v>-57380561</v>
      </c>
      <c r="J1192" s="2" t="s">
        <v>3074</v>
      </c>
      <c r="K1192" t="str">
        <f>VLOOKUP(capturaFlota2019[[#This Row],[Especie]],'DATOS TABLA FLOTA'!$K$1:$M$113,2,FALSE)</f>
        <v>Peces</v>
      </c>
      <c r="L1192" t="str">
        <f>_xlfn.XLOOKUP(capturaFlota2019[[#This Row],[Especie]],'DATOS TABLA FLOTA'!$K$1:$K$113,'DATOS TABLA FLOTA'!$M$1:$M$113)</f>
        <v>Variado costero</v>
      </c>
      <c r="M1192" s="3">
        <v>1108</v>
      </c>
      <c r="N1192" s="4">
        <f>VLOOKUP(capturaFlota2019[[#This Row],[Especie]],'DATOS TABLA FLOTA'!$A$1:$B$80,2,FALSE)</f>
        <v>1800</v>
      </c>
      <c r="O1192" s="4">
        <f>VLOOKUP(capturaFlota2019[[#This Row],[Especie]],'DATOS TABLA FLOTA'!$A$1:$C$80,3,FALSE)</f>
        <v>28800</v>
      </c>
      <c r="Q1192"/>
    </row>
    <row r="1193" spans="1:17" x14ac:dyDescent="0.35">
      <c r="A1193" s="5">
        <v>43709</v>
      </c>
      <c r="B1193" s="2" t="s">
        <v>3059</v>
      </c>
      <c r="C1193" s="2" t="s">
        <v>3068</v>
      </c>
      <c r="D1193" s="2" t="s">
        <v>3043</v>
      </c>
      <c r="E11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3" t="str">
        <f>_xlfn.XLOOKUP(capturaFlota2019[[#This Row],[Puerto]],'DATOS TABLA FLOTA'!$H$1:$H$21,'DATOS TABLA FLOTA'!$I$1:$I$21)</f>
        <v>General Pueyrredon</v>
      </c>
      <c r="G1193" s="3">
        <f>_xlfn.XLOOKUP(capturaFlota2019[[#This Row],[Departamento]],'DATOS TABLA FLOTA'!$O$2:$O$21,'DATOS TABLA FLOTA'!$P$2:$P$21)</f>
        <v>6357</v>
      </c>
      <c r="H1193" s="1">
        <v>-3804915</v>
      </c>
      <c r="I1193" s="1">
        <f>_xlfn.XLOOKUP(capturaFlota2019[[#This Row],[Latitud]],'DATOS TABLA FLOTA'!$Q$2:$Q$21,'DATOS TABLA FLOTA'!$R$2:$R$21)</f>
        <v>-57536848</v>
      </c>
      <c r="J1193" s="2" t="s">
        <v>3060</v>
      </c>
      <c r="K1193" t="str">
        <f>VLOOKUP(capturaFlota2019[[#This Row],[Especie]],'DATOS TABLA FLOTA'!$K$1:$M$113,2,FALSE)</f>
        <v>Peces</v>
      </c>
      <c r="L1193" t="str">
        <f>_xlfn.XLOOKUP(capturaFlota2019[[#This Row],[Especie]],'DATOS TABLA FLOTA'!$K$1:$K$113,'DATOS TABLA FLOTA'!$M$1:$M$113)</f>
        <v>otras especies</v>
      </c>
      <c r="M1193" s="3">
        <v>1112</v>
      </c>
      <c r="N1193" s="4">
        <f>VLOOKUP(capturaFlota2019[[#This Row],[Especie]],'DATOS TABLA FLOTA'!$A$1:$B$80,2,FALSE)</f>
        <v>2910</v>
      </c>
      <c r="O1193" s="4">
        <f>VLOOKUP(capturaFlota2019[[#This Row],[Especie]],'DATOS TABLA FLOTA'!$A$1:$C$80,3,FALSE)</f>
        <v>46560</v>
      </c>
      <c r="Q1193"/>
    </row>
    <row r="1194" spans="1:17" x14ac:dyDescent="0.35">
      <c r="A1194" s="5">
        <v>43556</v>
      </c>
      <c r="B1194" s="2" t="s">
        <v>3059</v>
      </c>
      <c r="C1194" s="2" t="s">
        <v>3068</v>
      </c>
      <c r="D1194" s="2" t="s">
        <v>3043</v>
      </c>
      <c r="E11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4" t="str">
        <f>_xlfn.XLOOKUP(capturaFlota2019[[#This Row],[Puerto]],'DATOS TABLA FLOTA'!$H$1:$H$21,'DATOS TABLA FLOTA'!$I$1:$I$21)</f>
        <v>General Pueyrredon</v>
      </c>
      <c r="G1194" s="3">
        <f>_xlfn.XLOOKUP(capturaFlota2019[[#This Row],[Departamento]],'DATOS TABLA FLOTA'!$O$2:$O$21,'DATOS TABLA FLOTA'!$P$2:$P$21)</f>
        <v>6357</v>
      </c>
      <c r="H1194" s="1">
        <v>-3804915</v>
      </c>
      <c r="I1194" s="1">
        <f>_xlfn.XLOOKUP(capturaFlota2019[[#This Row],[Latitud]],'DATOS TABLA FLOTA'!$Q$2:$Q$21,'DATOS TABLA FLOTA'!$R$2:$R$21)</f>
        <v>-57536848</v>
      </c>
      <c r="J1194" s="2" t="s">
        <v>3087</v>
      </c>
      <c r="K1194" t="str">
        <f>VLOOKUP(capturaFlota2019[[#This Row],[Especie]],'DATOS TABLA FLOTA'!$K$1:$M$113,2,FALSE)</f>
        <v>Peces</v>
      </c>
      <c r="L1194" t="str">
        <f>_xlfn.XLOOKUP(capturaFlota2019[[#This Row],[Especie]],'DATOS TABLA FLOTA'!$K$1:$K$113,'DATOS TABLA FLOTA'!$M$1:$M$113)</f>
        <v>otras especies</v>
      </c>
      <c r="M1194" s="3">
        <v>1114</v>
      </c>
      <c r="N1194" s="4">
        <f>VLOOKUP(capturaFlota2019[[#This Row],[Especie]],'DATOS TABLA FLOTA'!$A$1:$B$80,2,FALSE)</f>
        <v>2500</v>
      </c>
      <c r="O1194" s="4">
        <f>VLOOKUP(capturaFlota2019[[#This Row],[Especie]],'DATOS TABLA FLOTA'!$A$1:$C$80,3,FALSE)</f>
        <v>40000</v>
      </c>
      <c r="Q1194"/>
    </row>
    <row r="1195" spans="1:17" x14ac:dyDescent="0.35">
      <c r="A1195" s="5">
        <v>43586</v>
      </c>
      <c r="B1195" s="2" t="s">
        <v>3041</v>
      </c>
      <c r="C1195" s="2" t="s">
        <v>3150</v>
      </c>
      <c r="D1195" s="2" t="s">
        <v>3043</v>
      </c>
      <c r="E11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5" t="str">
        <f>_xlfn.XLOOKUP(capturaFlota2019[[#This Row],[Puerto]],'DATOS TABLA FLOTA'!$H$1:$H$21,'DATOS TABLA FLOTA'!$I$1:$I$21)</f>
        <v>General Lavalle</v>
      </c>
      <c r="G1195" s="3">
        <f>_xlfn.XLOOKUP(capturaFlota2019[[#This Row],[Departamento]],'DATOS TABLA FLOTA'!$O$2:$O$21,'DATOS TABLA FLOTA'!$P$2:$P$21)</f>
        <v>6336</v>
      </c>
      <c r="H1195" s="1">
        <v>-36398453</v>
      </c>
      <c r="I1195" s="1">
        <f>_xlfn.XLOOKUP(capturaFlota2019[[#This Row],[Latitud]],'DATOS TABLA FLOTA'!$Q$2:$Q$21,'DATOS TABLA FLOTA'!$R$2:$R$21)</f>
        <v>-56946467</v>
      </c>
      <c r="J1195" s="2" t="s">
        <v>3083</v>
      </c>
      <c r="K1195" t="str">
        <f>VLOOKUP(capturaFlota2019[[#This Row],[Especie]],'DATOS TABLA FLOTA'!$K$1:$M$113,2,FALSE)</f>
        <v>Peces</v>
      </c>
      <c r="L1195" t="str">
        <f>_xlfn.XLOOKUP(capturaFlota2019[[#This Row],[Especie]],'DATOS TABLA FLOTA'!$K$1:$K$113,'DATOS TABLA FLOTA'!$M$1:$M$113)</f>
        <v>Variado costero</v>
      </c>
      <c r="M1195" s="3">
        <v>1116</v>
      </c>
      <c r="N1195" s="4">
        <f>VLOOKUP(capturaFlota2019[[#This Row],[Especie]],'DATOS TABLA FLOTA'!$A$1:$B$80,2,FALSE)</f>
        <v>2300</v>
      </c>
      <c r="O1195" s="4">
        <f>VLOOKUP(capturaFlota2019[[#This Row],[Especie]],'DATOS TABLA FLOTA'!$A$1:$C$80,3,FALSE)</f>
        <v>36800</v>
      </c>
      <c r="Q1195"/>
    </row>
    <row r="1196" spans="1:17" x14ac:dyDescent="0.35">
      <c r="A1196" s="5">
        <v>43556</v>
      </c>
      <c r="B1196" s="2" t="s">
        <v>3041</v>
      </c>
      <c r="C1196" s="2" t="s">
        <v>3150</v>
      </c>
      <c r="D1196" s="2" t="s">
        <v>3043</v>
      </c>
      <c r="E11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6" t="str">
        <f>_xlfn.XLOOKUP(capturaFlota2019[[#This Row],[Puerto]],'DATOS TABLA FLOTA'!$H$1:$H$21,'DATOS TABLA FLOTA'!$I$1:$I$21)</f>
        <v>General Lavalle</v>
      </c>
      <c r="G1196" s="3">
        <f>_xlfn.XLOOKUP(capturaFlota2019[[#This Row],[Departamento]],'DATOS TABLA FLOTA'!$O$2:$O$21,'DATOS TABLA FLOTA'!$P$2:$P$21)</f>
        <v>6336</v>
      </c>
      <c r="H1196" s="1">
        <v>-36398453</v>
      </c>
      <c r="I1196" s="1">
        <f>_xlfn.XLOOKUP(capturaFlota2019[[#This Row],[Latitud]],'DATOS TABLA FLOTA'!$Q$2:$Q$21,'DATOS TABLA FLOTA'!$R$2:$R$21)</f>
        <v>-56946467</v>
      </c>
      <c r="J1196" s="2" t="s">
        <v>3091</v>
      </c>
      <c r="K1196" t="str">
        <f>VLOOKUP(capturaFlota2019[[#This Row],[Especie]],'DATOS TABLA FLOTA'!$K$1:$M$113,2,FALSE)</f>
        <v>Peces</v>
      </c>
      <c r="L1196" t="str">
        <f>_xlfn.XLOOKUP(capturaFlota2019[[#This Row],[Especie]],'DATOS TABLA FLOTA'!$K$1:$K$113,'DATOS TABLA FLOTA'!$M$1:$M$113)</f>
        <v>Variado costero</v>
      </c>
      <c r="M1196" s="3">
        <v>1118</v>
      </c>
      <c r="N1196" s="4">
        <f>VLOOKUP(capturaFlota2019[[#This Row],[Especie]],'DATOS TABLA FLOTA'!$A$1:$B$80,2,FALSE)</f>
        <v>2300</v>
      </c>
      <c r="O1196" s="4">
        <f>VLOOKUP(capturaFlota2019[[#This Row],[Especie]],'DATOS TABLA FLOTA'!$A$1:$C$80,3,FALSE)</f>
        <v>36800</v>
      </c>
      <c r="Q1196"/>
    </row>
    <row r="1197" spans="1:17" x14ac:dyDescent="0.35">
      <c r="A1197" s="5">
        <v>43739</v>
      </c>
      <c r="B1197" s="2" t="s">
        <v>3059</v>
      </c>
      <c r="C1197" s="2" t="s">
        <v>3068</v>
      </c>
      <c r="D1197" s="2" t="s">
        <v>3043</v>
      </c>
      <c r="E11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7" t="str">
        <f>_xlfn.XLOOKUP(capturaFlota2019[[#This Row],[Puerto]],'DATOS TABLA FLOTA'!$H$1:$H$21,'DATOS TABLA FLOTA'!$I$1:$I$21)</f>
        <v>General Pueyrredon</v>
      </c>
      <c r="G1197" s="3">
        <f>_xlfn.XLOOKUP(capturaFlota2019[[#This Row],[Departamento]],'DATOS TABLA FLOTA'!$O$2:$O$21,'DATOS TABLA FLOTA'!$P$2:$P$21)</f>
        <v>6357</v>
      </c>
      <c r="H1197" s="1">
        <v>-3804915</v>
      </c>
      <c r="I1197" s="1">
        <f>_xlfn.XLOOKUP(capturaFlota2019[[#This Row],[Latitud]],'DATOS TABLA FLOTA'!$Q$2:$Q$21,'DATOS TABLA FLOTA'!$R$2:$R$21)</f>
        <v>-57536848</v>
      </c>
      <c r="J1197" s="2" t="s">
        <v>3088</v>
      </c>
      <c r="K1197" t="str">
        <f>VLOOKUP(capturaFlota2019[[#This Row],[Especie]],'DATOS TABLA FLOTA'!$K$1:$M$113,2,FALSE)</f>
        <v>Peces</v>
      </c>
      <c r="L1197" t="str">
        <f>_xlfn.XLOOKUP(capturaFlota2019[[#This Row],[Especie]],'DATOS TABLA FLOTA'!$K$1:$K$113,'DATOS TABLA FLOTA'!$M$1:$M$113)</f>
        <v>Variado costero</v>
      </c>
      <c r="M1197" s="3">
        <v>1118</v>
      </c>
      <c r="N1197" s="4">
        <f>VLOOKUP(capturaFlota2019[[#This Row],[Especie]],'DATOS TABLA FLOTA'!$A$1:$B$80,2,FALSE)</f>
        <v>2500</v>
      </c>
      <c r="O1197" s="4">
        <f>VLOOKUP(capturaFlota2019[[#This Row],[Especie]],'DATOS TABLA FLOTA'!$A$1:$C$80,3,FALSE)</f>
        <v>40000</v>
      </c>
      <c r="Q1197"/>
    </row>
    <row r="1198" spans="1:17" x14ac:dyDescent="0.35">
      <c r="A1198" s="5">
        <v>43647</v>
      </c>
      <c r="B1198" s="2" t="s">
        <v>3053</v>
      </c>
      <c r="C1198" s="2" t="s">
        <v>3111</v>
      </c>
      <c r="D1198" s="2" t="s">
        <v>3043</v>
      </c>
      <c r="E11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8" t="str">
        <f>_xlfn.XLOOKUP(capturaFlota2019[[#This Row],[Puerto]],'DATOS TABLA FLOTA'!$H$1:$H$21,'DATOS TABLA FLOTA'!$I$1:$I$21)</f>
        <v>sin especificar</v>
      </c>
      <c r="G1198" s="3">
        <f>_xlfn.XLOOKUP(capturaFlota2019[[#This Row],[Departamento]],'DATOS TABLA FLOTA'!$O$2:$O$21,'DATOS TABLA FLOTA'!$P$2:$P$21)</f>
        <v>6999</v>
      </c>
      <c r="I1198" s="1">
        <f>_xlfn.XLOOKUP(capturaFlota2019[[#This Row],[Latitud]],'DATOS TABLA FLOTA'!$Q$2:$Q$21,'DATOS TABLA FLOTA'!$R$2:$R$21)</f>
        <v>0</v>
      </c>
      <c r="J1198" s="2" t="s">
        <v>3090</v>
      </c>
      <c r="K1198" t="str">
        <f>VLOOKUP(capturaFlota2019[[#This Row],[Especie]],'DATOS TABLA FLOTA'!$K$1:$M$113,2,FALSE)</f>
        <v>Peces</v>
      </c>
      <c r="L1198" t="str">
        <f>_xlfn.XLOOKUP(capturaFlota2019[[#This Row],[Especie]],'DATOS TABLA FLOTA'!$K$1:$K$113,'DATOS TABLA FLOTA'!$M$1:$M$113)</f>
        <v>otras especies</v>
      </c>
      <c r="M1198" s="3">
        <v>1120</v>
      </c>
      <c r="N1198" s="4">
        <f>VLOOKUP(capturaFlota2019[[#This Row],[Especie]],'DATOS TABLA FLOTA'!$A$1:$B$80,2,FALSE)</f>
        <v>2200</v>
      </c>
      <c r="O1198" s="4">
        <f>VLOOKUP(capturaFlota2019[[#This Row],[Especie]],'DATOS TABLA FLOTA'!$A$1:$C$80,3,FALSE)</f>
        <v>35200</v>
      </c>
      <c r="Q1198"/>
    </row>
    <row r="1199" spans="1:17" x14ac:dyDescent="0.35">
      <c r="A1199" s="5">
        <v>43709</v>
      </c>
      <c r="B1199" s="2" t="s">
        <v>3059</v>
      </c>
      <c r="C1199" s="2" t="s">
        <v>3068</v>
      </c>
      <c r="D1199" s="2" t="s">
        <v>3043</v>
      </c>
      <c r="E11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199" t="str">
        <f>_xlfn.XLOOKUP(capturaFlota2019[[#This Row],[Puerto]],'DATOS TABLA FLOTA'!$H$1:$H$21,'DATOS TABLA FLOTA'!$I$1:$I$21)</f>
        <v>General Pueyrredon</v>
      </c>
      <c r="G1199" s="3">
        <f>_xlfn.XLOOKUP(capturaFlota2019[[#This Row],[Departamento]],'DATOS TABLA FLOTA'!$O$2:$O$21,'DATOS TABLA FLOTA'!$P$2:$P$21)</f>
        <v>6357</v>
      </c>
      <c r="H1199" s="1">
        <v>-3804915</v>
      </c>
      <c r="I1199" s="1">
        <f>_xlfn.XLOOKUP(capturaFlota2019[[#This Row],[Latitud]],'DATOS TABLA FLOTA'!$Q$2:$Q$21,'DATOS TABLA FLOTA'!$R$2:$R$21)</f>
        <v>-57536848</v>
      </c>
      <c r="J1199" s="2" t="s">
        <v>3052</v>
      </c>
      <c r="K1199" t="str">
        <f>VLOOKUP(capturaFlota2019[[#This Row],[Especie]],'DATOS TABLA FLOTA'!$K$1:$M$113,2,FALSE)</f>
        <v>Moluscos</v>
      </c>
      <c r="L1199" t="str">
        <f>_xlfn.XLOOKUP(capturaFlota2019[[#This Row],[Especie]],'DATOS TABLA FLOTA'!$K$1:$K$113,'DATOS TABLA FLOTA'!$M$1:$M$113)</f>
        <v>Calamar Illex</v>
      </c>
      <c r="M1199" s="3">
        <v>1120</v>
      </c>
      <c r="N1199" s="4">
        <f>VLOOKUP(capturaFlota2019[[#This Row],[Especie]],'DATOS TABLA FLOTA'!$A$1:$B$80,2,FALSE)</f>
        <v>3299</v>
      </c>
      <c r="O1199" s="4">
        <f>VLOOKUP(capturaFlota2019[[#This Row],[Especie]],'DATOS TABLA FLOTA'!$A$1:$C$80,3,FALSE)</f>
        <v>52784</v>
      </c>
      <c r="Q1199"/>
    </row>
    <row r="1200" spans="1:17" x14ac:dyDescent="0.35">
      <c r="A1200" s="5">
        <v>43739</v>
      </c>
      <c r="B1200" s="2" t="s">
        <v>3059</v>
      </c>
      <c r="C1200" s="2" t="s">
        <v>3068</v>
      </c>
      <c r="D1200" s="2" t="s">
        <v>3043</v>
      </c>
      <c r="E12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0" t="str">
        <f>_xlfn.XLOOKUP(capturaFlota2019[[#This Row],[Puerto]],'DATOS TABLA FLOTA'!$H$1:$H$21,'DATOS TABLA FLOTA'!$I$1:$I$21)</f>
        <v>General Pueyrredon</v>
      </c>
      <c r="G1200" s="3">
        <f>_xlfn.XLOOKUP(capturaFlota2019[[#This Row],[Departamento]],'DATOS TABLA FLOTA'!$O$2:$O$21,'DATOS TABLA FLOTA'!$P$2:$P$21)</f>
        <v>6357</v>
      </c>
      <c r="H1200" s="1">
        <v>-3804915</v>
      </c>
      <c r="I1200" s="1">
        <f>_xlfn.XLOOKUP(capturaFlota2019[[#This Row],[Latitud]],'DATOS TABLA FLOTA'!$Q$2:$Q$21,'DATOS TABLA FLOTA'!$R$2:$R$21)</f>
        <v>-57536848</v>
      </c>
      <c r="J1200" s="2" t="s">
        <v>3085</v>
      </c>
      <c r="K1200" t="str">
        <f>VLOOKUP(capturaFlota2019[[#This Row],[Especie]],'DATOS TABLA FLOTA'!$K$1:$M$113,2,FALSE)</f>
        <v>Peces</v>
      </c>
      <c r="L1200" t="str">
        <f>_xlfn.XLOOKUP(capturaFlota2019[[#This Row],[Especie]],'DATOS TABLA FLOTA'!$K$1:$K$113,'DATOS TABLA FLOTA'!$M$1:$M$113)</f>
        <v>otras especies</v>
      </c>
      <c r="M1200" s="3">
        <v>1120</v>
      </c>
      <c r="N1200" s="4">
        <f>VLOOKUP(capturaFlota2019[[#This Row],[Especie]],'DATOS TABLA FLOTA'!$A$1:$B$80,2,FALSE)</f>
        <v>1900</v>
      </c>
      <c r="O1200" s="4">
        <f>VLOOKUP(capturaFlota2019[[#This Row],[Especie]],'DATOS TABLA FLOTA'!$A$1:$C$80,3,FALSE)</f>
        <v>30400</v>
      </c>
      <c r="Q1200"/>
    </row>
    <row r="1201" spans="1:17" x14ac:dyDescent="0.35">
      <c r="A1201" s="5">
        <v>43497</v>
      </c>
      <c r="B1201" s="2" t="s">
        <v>3041</v>
      </c>
      <c r="C1201" s="2" t="s">
        <v>3107</v>
      </c>
      <c r="D1201" s="2" t="s">
        <v>3043</v>
      </c>
      <c r="E12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1" t="str">
        <f>_xlfn.XLOOKUP(capturaFlota2019[[#This Row],[Puerto]],'DATOS TABLA FLOTA'!$H$1:$H$21,'DATOS TABLA FLOTA'!$I$1:$I$21)</f>
        <v>Necochea</v>
      </c>
      <c r="G1201" s="3">
        <f>_xlfn.XLOOKUP(capturaFlota2019[[#This Row],[Departamento]],'DATOS TABLA FLOTA'!$O$2:$O$21,'DATOS TABLA FLOTA'!$P$2:$P$21)</f>
        <v>6581</v>
      </c>
      <c r="H1201" s="1">
        <v>-38576184</v>
      </c>
      <c r="I1201" s="1">
        <f>_xlfn.XLOOKUP(capturaFlota2019[[#This Row],[Latitud]],'DATOS TABLA FLOTA'!$Q$2:$Q$21,'DATOS TABLA FLOTA'!$R$2:$R$21)</f>
        <v>-58701949</v>
      </c>
      <c r="J1201" s="2" t="s">
        <v>3094</v>
      </c>
      <c r="K1201" t="str">
        <f>VLOOKUP(capturaFlota2019[[#This Row],[Especie]],'DATOS TABLA FLOTA'!$K$1:$M$113,2,FALSE)</f>
        <v>Peces</v>
      </c>
      <c r="L1201" t="str">
        <f>_xlfn.XLOOKUP(capturaFlota2019[[#This Row],[Especie]],'DATOS TABLA FLOTA'!$K$1:$K$113,'DATOS TABLA FLOTA'!$M$1:$M$113)</f>
        <v>otras especies</v>
      </c>
      <c r="M1201" s="3">
        <v>1122</v>
      </c>
      <c r="N1201" s="4">
        <f>VLOOKUP(capturaFlota2019[[#This Row],[Especie]],'DATOS TABLA FLOTA'!$A$1:$B$80,2,FALSE)</f>
        <v>2180</v>
      </c>
      <c r="O1201" s="4">
        <f>VLOOKUP(capturaFlota2019[[#This Row],[Especie]],'DATOS TABLA FLOTA'!$A$1:$C$80,3,FALSE)</f>
        <v>34880</v>
      </c>
      <c r="Q1201"/>
    </row>
    <row r="1202" spans="1:17" x14ac:dyDescent="0.35">
      <c r="A1202" s="5">
        <v>43617</v>
      </c>
      <c r="B1202" s="2" t="s">
        <v>3059</v>
      </c>
      <c r="C1202" s="2" t="s">
        <v>3068</v>
      </c>
      <c r="D1202" s="2" t="s">
        <v>3043</v>
      </c>
      <c r="E12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2" t="str">
        <f>_xlfn.XLOOKUP(capturaFlota2019[[#This Row],[Puerto]],'DATOS TABLA FLOTA'!$H$1:$H$21,'DATOS TABLA FLOTA'!$I$1:$I$21)</f>
        <v>General Pueyrredon</v>
      </c>
      <c r="G1202" s="3">
        <f>_xlfn.XLOOKUP(capturaFlota2019[[#This Row],[Departamento]],'DATOS TABLA FLOTA'!$O$2:$O$21,'DATOS TABLA FLOTA'!$P$2:$P$21)</f>
        <v>6357</v>
      </c>
      <c r="H1202" s="1">
        <v>-3804915</v>
      </c>
      <c r="I1202" s="1">
        <f>_xlfn.XLOOKUP(capturaFlota2019[[#This Row],[Latitud]],'DATOS TABLA FLOTA'!$Q$2:$Q$21,'DATOS TABLA FLOTA'!$R$2:$R$21)</f>
        <v>-57536848</v>
      </c>
      <c r="J1202" s="2" t="s">
        <v>3055</v>
      </c>
      <c r="K1202" t="str">
        <f>VLOOKUP(capturaFlota2019[[#This Row],[Especie]],'DATOS TABLA FLOTA'!$K$1:$M$113,2,FALSE)</f>
        <v>Peces</v>
      </c>
      <c r="L1202" t="str">
        <f>_xlfn.XLOOKUP(capturaFlota2019[[#This Row],[Especie]],'DATOS TABLA FLOTA'!$K$1:$K$113,'DATOS TABLA FLOTA'!$M$1:$M$113)</f>
        <v>Merluza hubbsi S41</v>
      </c>
      <c r="M1202" s="3">
        <v>1124</v>
      </c>
      <c r="N1202" s="4">
        <f>VLOOKUP(capturaFlota2019[[#This Row],[Especie]],'DATOS TABLA FLOTA'!$A$1:$B$80,2,FALSE)</f>
        <v>2300</v>
      </c>
      <c r="O1202" s="4">
        <f>VLOOKUP(capturaFlota2019[[#This Row],[Especie]],'DATOS TABLA FLOTA'!$A$1:$C$80,3,FALSE)</f>
        <v>36800</v>
      </c>
      <c r="Q1202"/>
    </row>
    <row r="1203" spans="1:17" x14ac:dyDescent="0.35">
      <c r="A1203" s="5">
        <v>43678</v>
      </c>
      <c r="B1203" s="2" t="s">
        <v>3053</v>
      </c>
      <c r="C1203" s="2" t="s">
        <v>3068</v>
      </c>
      <c r="D1203" s="2" t="s">
        <v>3043</v>
      </c>
      <c r="E12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3" t="str">
        <f>_xlfn.XLOOKUP(capturaFlota2019[[#This Row],[Puerto]],'DATOS TABLA FLOTA'!$H$1:$H$21,'DATOS TABLA FLOTA'!$I$1:$I$21)</f>
        <v>General Pueyrredon</v>
      </c>
      <c r="G1203" s="3">
        <f>_xlfn.XLOOKUP(capturaFlota2019[[#This Row],[Departamento]],'DATOS TABLA FLOTA'!$O$2:$O$21,'DATOS TABLA FLOTA'!$P$2:$P$21)</f>
        <v>6357</v>
      </c>
      <c r="H1203" s="1">
        <v>-3804915</v>
      </c>
      <c r="I1203" s="1">
        <f>_xlfn.XLOOKUP(capturaFlota2019[[#This Row],[Latitud]],'DATOS TABLA FLOTA'!$Q$2:$Q$21,'DATOS TABLA FLOTA'!$R$2:$R$21)</f>
        <v>-57536848</v>
      </c>
      <c r="J1203" s="2" t="s">
        <v>3055</v>
      </c>
      <c r="K1203" t="str">
        <f>VLOOKUP(capturaFlota2019[[#This Row],[Especie]],'DATOS TABLA FLOTA'!$K$1:$M$113,2,FALSE)</f>
        <v>Peces</v>
      </c>
      <c r="L1203" t="str">
        <f>_xlfn.XLOOKUP(capturaFlota2019[[#This Row],[Especie]],'DATOS TABLA FLOTA'!$K$1:$K$113,'DATOS TABLA FLOTA'!$M$1:$M$113)</f>
        <v>Merluza hubbsi S41</v>
      </c>
      <c r="M1203" s="3">
        <v>1124</v>
      </c>
      <c r="N1203" s="4">
        <f>VLOOKUP(capturaFlota2019[[#This Row],[Especie]],'DATOS TABLA FLOTA'!$A$1:$B$80,2,FALSE)</f>
        <v>2300</v>
      </c>
      <c r="O1203" s="4">
        <f>VLOOKUP(capturaFlota2019[[#This Row],[Especie]],'DATOS TABLA FLOTA'!$A$1:$C$80,3,FALSE)</f>
        <v>36800</v>
      </c>
      <c r="Q1203"/>
    </row>
    <row r="1204" spans="1:17" x14ac:dyDescent="0.35">
      <c r="A1204" s="5">
        <v>43586</v>
      </c>
      <c r="B1204" s="2" t="s">
        <v>3041</v>
      </c>
      <c r="C1204" s="2" t="s">
        <v>3048</v>
      </c>
      <c r="D1204" s="2" t="s">
        <v>3049</v>
      </c>
      <c r="E12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204" t="str">
        <f>_xlfn.XLOOKUP(capturaFlota2019[[#This Row],[Puerto]],'DATOS TABLA FLOTA'!$H$1:$H$21,'DATOS TABLA FLOTA'!$I$1:$I$21)</f>
        <v>Deseado</v>
      </c>
      <c r="G1204" s="3">
        <f>_xlfn.XLOOKUP(capturaFlota2019[[#This Row],[Departamento]],'DATOS TABLA FLOTA'!$O$2:$O$21,'DATOS TABLA FLOTA'!$P$2:$P$21)</f>
        <v>78014</v>
      </c>
      <c r="H1204" s="1">
        <v>-46436049</v>
      </c>
      <c r="I1204" s="1">
        <f>_xlfn.XLOOKUP(capturaFlota2019[[#This Row],[Latitud]],'DATOS TABLA FLOTA'!$Q$2:$Q$21,'DATOS TABLA FLOTA'!$R$2:$R$21)</f>
        <v>-67514904</v>
      </c>
      <c r="J1204" s="2" t="s">
        <v>3060</v>
      </c>
      <c r="K1204" t="str">
        <f>VLOOKUP(capturaFlota2019[[#This Row],[Especie]],'DATOS TABLA FLOTA'!$K$1:$M$113,2,FALSE)</f>
        <v>Peces</v>
      </c>
      <c r="L1204" t="str">
        <f>_xlfn.XLOOKUP(capturaFlota2019[[#This Row],[Especie]],'DATOS TABLA FLOTA'!$K$1:$K$113,'DATOS TABLA FLOTA'!$M$1:$M$113)</f>
        <v>otras especies</v>
      </c>
      <c r="M1204" s="3">
        <v>1125</v>
      </c>
      <c r="N1204" s="4">
        <f>VLOOKUP(capturaFlota2019[[#This Row],[Especie]],'DATOS TABLA FLOTA'!$A$1:$B$80,2,FALSE)</f>
        <v>2910</v>
      </c>
      <c r="O1204" s="4">
        <f>VLOOKUP(capturaFlota2019[[#This Row],[Especie]],'DATOS TABLA FLOTA'!$A$1:$C$80,3,FALSE)</f>
        <v>46560</v>
      </c>
      <c r="Q1204"/>
    </row>
    <row r="1205" spans="1:17" x14ac:dyDescent="0.35">
      <c r="A1205" s="5">
        <v>43647</v>
      </c>
      <c r="B1205" s="2" t="s">
        <v>3041</v>
      </c>
      <c r="C1205" s="2" t="s">
        <v>3143</v>
      </c>
      <c r="D1205" s="2" t="s">
        <v>3043</v>
      </c>
      <c r="E12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5" t="str">
        <f>_xlfn.XLOOKUP(capturaFlota2019[[#This Row],[Puerto]],'DATOS TABLA FLOTA'!$H$1:$H$21,'DATOS TABLA FLOTA'!$I$1:$I$21)</f>
        <v>Castelli</v>
      </c>
      <c r="G1205" s="3">
        <f>_xlfn.XLOOKUP(capturaFlota2019[[#This Row],[Departamento]],'DATOS TABLA FLOTA'!$O$2:$O$21,'DATOS TABLA FLOTA'!$P$2:$P$21)</f>
        <v>6168</v>
      </c>
      <c r="H1205" s="1">
        <v>-35745949</v>
      </c>
      <c r="I1205" s="1">
        <f>_xlfn.XLOOKUP(capturaFlota2019[[#This Row],[Latitud]],'DATOS TABLA FLOTA'!$Q$2:$Q$21,'DATOS TABLA FLOTA'!$R$2:$R$21)</f>
        <v>-57380561</v>
      </c>
      <c r="J1205" s="2" t="s">
        <v>3090</v>
      </c>
      <c r="K1205" t="str">
        <f>VLOOKUP(capturaFlota2019[[#This Row],[Especie]],'DATOS TABLA FLOTA'!$K$1:$M$113,2,FALSE)</f>
        <v>Peces</v>
      </c>
      <c r="L1205" t="str">
        <f>_xlfn.XLOOKUP(capturaFlota2019[[#This Row],[Especie]],'DATOS TABLA FLOTA'!$K$1:$K$113,'DATOS TABLA FLOTA'!$M$1:$M$113)</f>
        <v>otras especies</v>
      </c>
      <c r="M1205" s="3">
        <v>1125</v>
      </c>
      <c r="N1205" s="4">
        <f>VLOOKUP(capturaFlota2019[[#This Row],[Especie]],'DATOS TABLA FLOTA'!$A$1:$B$80,2,FALSE)</f>
        <v>2200</v>
      </c>
      <c r="O1205" s="4">
        <f>VLOOKUP(capturaFlota2019[[#This Row],[Especie]],'DATOS TABLA FLOTA'!$A$1:$C$80,3,FALSE)</f>
        <v>35200</v>
      </c>
      <c r="Q1205"/>
    </row>
    <row r="1206" spans="1:17" x14ac:dyDescent="0.35">
      <c r="A1206" s="5">
        <v>43525</v>
      </c>
      <c r="B1206" s="2" t="s">
        <v>3059</v>
      </c>
      <c r="C1206" s="2" t="s">
        <v>3123</v>
      </c>
      <c r="D1206" s="2" t="s">
        <v>3124</v>
      </c>
      <c r="E12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06" t="str">
        <f>_xlfn.XLOOKUP(capturaFlota2019[[#This Row],[Puerto]],'DATOS TABLA FLOTA'!$H$1:$H$21,'DATOS TABLA FLOTA'!$I$1:$I$21)</f>
        <v>San Antonio</v>
      </c>
      <c r="G1206" s="3">
        <f>_xlfn.XLOOKUP(capturaFlota2019[[#This Row],[Departamento]],'DATOS TABLA FLOTA'!$O$2:$O$21,'DATOS TABLA FLOTA'!$P$2:$P$21)</f>
        <v>62077</v>
      </c>
      <c r="H1206" s="1">
        <v>-4079875</v>
      </c>
      <c r="I1206" s="1">
        <f>_xlfn.XLOOKUP(capturaFlota2019[[#This Row],[Latitud]],'DATOS TABLA FLOTA'!$Q$2:$Q$21,'DATOS TABLA FLOTA'!$R$2:$R$21)</f>
        <v>-64883536</v>
      </c>
      <c r="J1206" s="2" t="s">
        <v>3060</v>
      </c>
      <c r="K1206" t="str">
        <f>VLOOKUP(capturaFlota2019[[#This Row],[Especie]],'DATOS TABLA FLOTA'!$K$1:$M$113,2,FALSE)</f>
        <v>Peces</v>
      </c>
      <c r="L1206" t="str">
        <f>_xlfn.XLOOKUP(capturaFlota2019[[#This Row],[Especie]],'DATOS TABLA FLOTA'!$K$1:$K$113,'DATOS TABLA FLOTA'!$M$1:$M$113)</f>
        <v>otras especies</v>
      </c>
      <c r="M1206" s="3">
        <v>1131</v>
      </c>
      <c r="N1206" s="4">
        <f>VLOOKUP(capturaFlota2019[[#This Row],[Especie]],'DATOS TABLA FLOTA'!$A$1:$B$80,2,FALSE)</f>
        <v>2910</v>
      </c>
      <c r="O1206" s="4">
        <f>VLOOKUP(capturaFlota2019[[#This Row],[Especie]],'DATOS TABLA FLOTA'!$A$1:$C$80,3,FALSE)</f>
        <v>46560</v>
      </c>
      <c r="Q1206"/>
    </row>
    <row r="1207" spans="1:17" x14ac:dyDescent="0.35">
      <c r="A1207" s="5">
        <v>43739</v>
      </c>
      <c r="B1207" s="2" t="s">
        <v>3059</v>
      </c>
      <c r="C1207" s="2" t="s">
        <v>3048</v>
      </c>
      <c r="D1207" s="2" t="s">
        <v>3049</v>
      </c>
      <c r="E12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207" t="str">
        <f>_xlfn.XLOOKUP(capturaFlota2019[[#This Row],[Puerto]],'DATOS TABLA FLOTA'!$H$1:$H$21,'DATOS TABLA FLOTA'!$I$1:$I$21)</f>
        <v>Deseado</v>
      </c>
      <c r="G1207" s="3">
        <f>_xlfn.XLOOKUP(capturaFlota2019[[#This Row],[Departamento]],'DATOS TABLA FLOTA'!$O$2:$O$21,'DATOS TABLA FLOTA'!$P$2:$P$21)</f>
        <v>78014</v>
      </c>
      <c r="H1207" s="1">
        <v>-46436049</v>
      </c>
      <c r="I1207" s="1">
        <f>_xlfn.XLOOKUP(capturaFlota2019[[#This Row],[Latitud]],'DATOS TABLA FLOTA'!$Q$2:$Q$21,'DATOS TABLA FLOTA'!$R$2:$R$21)</f>
        <v>-67514904</v>
      </c>
      <c r="J1207" s="2" t="s">
        <v>3109</v>
      </c>
      <c r="K1207" t="str">
        <f>VLOOKUP(capturaFlota2019[[#This Row],[Especie]],'DATOS TABLA FLOTA'!$K$1:$M$113,2,FALSE)</f>
        <v>Peces</v>
      </c>
      <c r="L1207" t="str">
        <f>_xlfn.XLOOKUP(capturaFlota2019[[#This Row],[Especie]],'DATOS TABLA FLOTA'!$K$1:$K$113,'DATOS TABLA FLOTA'!$M$1:$M$113)</f>
        <v>Rayas (sin V. Cost)</v>
      </c>
      <c r="M1207" s="3">
        <v>1132</v>
      </c>
      <c r="N1207" s="4">
        <f>VLOOKUP(capturaFlota2019[[#This Row],[Especie]],'DATOS TABLA FLOTA'!$A$1:$B$80,2,FALSE)</f>
        <v>3000</v>
      </c>
      <c r="O1207" s="4">
        <f>VLOOKUP(capturaFlota2019[[#This Row],[Especie]],'DATOS TABLA FLOTA'!$A$1:$C$80,3,FALSE)</f>
        <v>48000</v>
      </c>
      <c r="Q1207"/>
    </row>
    <row r="1208" spans="1:17" x14ac:dyDescent="0.35">
      <c r="A1208" s="5">
        <v>43647</v>
      </c>
      <c r="B1208" s="2" t="s">
        <v>3053</v>
      </c>
      <c r="C1208" s="2" t="s">
        <v>3150</v>
      </c>
      <c r="D1208" s="2" t="s">
        <v>3043</v>
      </c>
      <c r="E12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08" t="str">
        <f>_xlfn.XLOOKUP(capturaFlota2019[[#This Row],[Puerto]],'DATOS TABLA FLOTA'!$H$1:$H$21,'DATOS TABLA FLOTA'!$I$1:$I$21)</f>
        <v>General Lavalle</v>
      </c>
      <c r="G1208" s="3">
        <f>_xlfn.XLOOKUP(capturaFlota2019[[#This Row],[Departamento]],'DATOS TABLA FLOTA'!$O$2:$O$21,'DATOS TABLA FLOTA'!$P$2:$P$21)</f>
        <v>6336</v>
      </c>
      <c r="H1208" s="1">
        <v>-36398453</v>
      </c>
      <c r="I1208" s="1">
        <f>_xlfn.XLOOKUP(capturaFlota2019[[#This Row],[Latitud]],'DATOS TABLA FLOTA'!$Q$2:$Q$21,'DATOS TABLA FLOTA'!$R$2:$R$21)</f>
        <v>-56946467</v>
      </c>
      <c r="J1208" s="2" t="s">
        <v>3082</v>
      </c>
      <c r="K1208" t="str">
        <f>VLOOKUP(capturaFlota2019[[#This Row],[Especie]],'DATOS TABLA FLOTA'!$K$1:$M$113,2,FALSE)</f>
        <v>Peces</v>
      </c>
      <c r="L1208" t="str">
        <f>_xlfn.XLOOKUP(capturaFlota2019[[#This Row],[Especie]],'DATOS TABLA FLOTA'!$K$1:$K$113,'DATOS TABLA FLOTA'!$M$1:$M$113)</f>
        <v>otras especies</v>
      </c>
      <c r="M1208" s="3">
        <v>1133</v>
      </c>
      <c r="N1208" s="4">
        <f>VLOOKUP(capturaFlota2019[[#This Row],[Especie]],'DATOS TABLA FLOTA'!$A$1:$B$80,2,FALSE)</f>
        <v>2100</v>
      </c>
      <c r="O1208" s="4">
        <f>VLOOKUP(capturaFlota2019[[#This Row],[Especie]],'DATOS TABLA FLOTA'!$A$1:$C$80,3,FALSE)</f>
        <v>33600</v>
      </c>
      <c r="Q1208"/>
    </row>
    <row r="1209" spans="1:17" x14ac:dyDescent="0.35">
      <c r="A1209" s="5">
        <v>43709</v>
      </c>
      <c r="B1209" s="2" t="s">
        <v>3053</v>
      </c>
      <c r="C1209" s="2" t="s">
        <v>3148</v>
      </c>
      <c r="D1209" s="2" t="s">
        <v>3062</v>
      </c>
      <c r="E12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09" t="str">
        <f>_xlfn.XLOOKUP(capturaFlota2019[[#This Row],[Puerto]],'DATOS TABLA FLOTA'!$H$1:$H$21,'DATOS TABLA FLOTA'!$I$1:$I$21)</f>
        <v>Florentino Ameghino</v>
      </c>
      <c r="G1209" s="3">
        <f>_xlfn.XLOOKUP(capturaFlota2019[[#This Row],[Departamento]],'DATOS TABLA FLOTA'!$O$2:$O$21,'DATOS TABLA FLOTA'!$P$2:$P$21)</f>
        <v>26028</v>
      </c>
      <c r="H1209" s="1">
        <v>-44798941</v>
      </c>
      <c r="I1209" s="1">
        <f>_xlfn.XLOOKUP(capturaFlota2019[[#This Row],[Latitud]],'DATOS TABLA FLOTA'!$Q$2:$Q$21,'DATOS TABLA FLOTA'!$R$2:$R$21)</f>
        <v>-65709705</v>
      </c>
      <c r="J1209" s="2" t="s">
        <v>3055</v>
      </c>
      <c r="K1209" t="str">
        <f>VLOOKUP(capturaFlota2019[[#This Row],[Especie]],'DATOS TABLA FLOTA'!$K$1:$M$113,2,FALSE)</f>
        <v>Peces</v>
      </c>
      <c r="L1209" t="str">
        <f>_xlfn.XLOOKUP(capturaFlota2019[[#This Row],[Especie]],'DATOS TABLA FLOTA'!$K$1:$K$113,'DATOS TABLA FLOTA'!$M$1:$M$113)</f>
        <v>Merluza hubbsi S41</v>
      </c>
      <c r="M1209" s="3">
        <v>1135</v>
      </c>
      <c r="N1209" s="4">
        <f>VLOOKUP(capturaFlota2019[[#This Row],[Especie]],'DATOS TABLA FLOTA'!$A$1:$B$80,2,FALSE)</f>
        <v>2300</v>
      </c>
      <c r="O1209" s="4">
        <f>VLOOKUP(capturaFlota2019[[#This Row],[Especie]],'DATOS TABLA FLOTA'!$A$1:$C$80,3,FALSE)</f>
        <v>36800</v>
      </c>
      <c r="Q1209"/>
    </row>
    <row r="1210" spans="1:17" x14ac:dyDescent="0.35">
      <c r="A1210" s="5">
        <v>43709</v>
      </c>
      <c r="B1210" s="2" t="s">
        <v>3053</v>
      </c>
      <c r="C1210" s="2" t="s">
        <v>3068</v>
      </c>
      <c r="D1210" s="2" t="s">
        <v>3043</v>
      </c>
      <c r="E12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0" t="str">
        <f>_xlfn.XLOOKUP(capturaFlota2019[[#This Row],[Puerto]],'DATOS TABLA FLOTA'!$H$1:$H$21,'DATOS TABLA FLOTA'!$I$1:$I$21)</f>
        <v>General Pueyrredon</v>
      </c>
      <c r="G1210" s="3">
        <f>_xlfn.XLOOKUP(capturaFlota2019[[#This Row],[Departamento]],'DATOS TABLA FLOTA'!$O$2:$O$21,'DATOS TABLA FLOTA'!$P$2:$P$21)</f>
        <v>6357</v>
      </c>
      <c r="H1210" s="1">
        <v>-3804915</v>
      </c>
      <c r="I1210" s="1">
        <f>_xlfn.XLOOKUP(capturaFlota2019[[#This Row],[Latitud]],'DATOS TABLA FLOTA'!$Q$2:$Q$21,'DATOS TABLA FLOTA'!$R$2:$R$21)</f>
        <v>-57536848</v>
      </c>
      <c r="J1210" s="2" t="s">
        <v>3119</v>
      </c>
      <c r="K1210" t="str">
        <f>VLOOKUP(capturaFlota2019[[#This Row],[Especie]],'DATOS TABLA FLOTA'!$K$1:$M$113,2,FALSE)</f>
        <v>Peces</v>
      </c>
      <c r="L1210" t="str">
        <f>_xlfn.XLOOKUP(capturaFlota2019[[#This Row],[Especie]],'DATOS TABLA FLOTA'!$K$1:$K$113,'DATOS TABLA FLOTA'!$M$1:$M$113)</f>
        <v>otras especies</v>
      </c>
      <c r="M1210" s="3">
        <v>1139</v>
      </c>
      <c r="N1210" s="4">
        <f>VLOOKUP(capturaFlota2019[[#This Row],[Especie]],'DATOS TABLA FLOTA'!$A$1:$B$80,2,FALSE)</f>
        <v>2900</v>
      </c>
      <c r="O1210" s="4">
        <f>VLOOKUP(capturaFlota2019[[#This Row],[Especie]],'DATOS TABLA FLOTA'!$A$1:$C$80,3,FALSE)</f>
        <v>46400</v>
      </c>
      <c r="Q1210"/>
    </row>
    <row r="1211" spans="1:17" x14ac:dyDescent="0.35">
      <c r="A1211" s="5">
        <v>43586</v>
      </c>
      <c r="B1211" s="2" t="s">
        <v>3041</v>
      </c>
      <c r="C1211" s="2" t="s">
        <v>3068</v>
      </c>
      <c r="D1211" s="2" t="s">
        <v>3043</v>
      </c>
      <c r="E12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1" t="str">
        <f>_xlfn.XLOOKUP(capturaFlota2019[[#This Row],[Puerto]],'DATOS TABLA FLOTA'!$H$1:$H$21,'DATOS TABLA FLOTA'!$I$1:$I$21)</f>
        <v>General Pueyrredon</v>
      </c>
      <c r="G1211" s="3">
        <f>_xlfn.XLOOKUP(capturaFlota2019[[#This Row],[Departamento]],'DATOS TABLA FLOTA'!$O$2:$O$21,'DATOS TABLA FLOTA'!$P$2:$P$21)</f>
        <v>6357</v>
      </c>
      <c r="H1211" s="1">
        <v>-3804915</v>
      </c>
      <c r="I1211" s="1">
        <f>_xlfn.XLOOKUP(capturaFlota2019[[#This Row],[Latitud]],'DATOS TABLA FLOTA'!$Q$2:$Q$21,'DATOS TABLA FLOTA'!$R$2:$R$21)</f>
        <v>-57536848</v>
      </c>
      <c r="J1211" s="2" t="s">
        <v>3087</v>
      </c>
      <c r="K1211" t="str">
        <f>VLOOKUP(capturaFlota2019[[#This Row],[Especie]],'DATOS TABLA FLOTA'!$K$1:$M$113,2,FALSE)</f>
        <v>Peces</v>
      </c>
      <c r="L1211" t="str">
        <f>_xlfn.XLOOKUP(capturaFlota2019[[#This Row],[Especie]],'DATOS TABLA FLOTA'!$K$1:$K$113,'DATOS TABLA FLOTA'!$M$1:$M$113)</f>
        <v>otras especies</v>
      </c>
      <c r="M1211" s="3">
        <v>1144</v>
      </c>
      <c r="N1211" s="4">
        <f>VLOOKUP(capturaFlota2019[[#This Row],[Especie]],'DATOS TABLA FLOTA'!$A$1:$B$80,2,FALSE)</f>
        <v>2500</v>
      </c>
      <c r="O1211" s="4">
        <f>VLOOKUP(capturaFlota2019[[#This Row],[Especie]],'DATOS TABLA FLOTA'!$A$1:$C$80,3,FALSE)</f>
        <v>40000</v>
      </c>
      <c r="Q1211"/>
    </row>
    <row r="1212" spans="1:17" x14ac:dyDescent="0.35">
      <c r="A1212" s="5">
        <v>43497</v>
      </c>
      <c r="B1212" s="2" t="s">
        <v>3053</v>
      </c>
      <c r="C1212" s="2" t="s">
        <v>3123</v>
      </c>
      <c r="D1212" s="2" t="s">
        <v>3124</v>
      </c>
      <c r="E12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12" t="str">
        <f>_xlfn.XLOOKUP(capturaFlota2019[[#This Row],[Puerto]],'DATOS TABLA FLOTA'!$H$1:$H$21,'DATOS TABLA FLOTA'!$I$1:$I$21)</f>
        <v>San Antonio</v>
      </c>
      <c r="G1212" s="3">
        <f>_xlfn.XLOOKUP(capturaFlota2019[[#This Row],[Departamento]],'DATOS TABLA FLOTA'!$O$2:$O$21,'DATOS TABLA FLOTA'!$P$2:$P$21)</f>
        <v>62077</v>
      </c>
      <c r="H1212" s="1">
        <v>-4079875</v>
      </c>
      <c r="I1212" s="1">
        <f>_xlfn.XLOOKUP(capturaFlota2019[[#This Row],[Latitud]],'DATOS TABLA FLOTA'!$Q$2:$Q$21,'DATOS TABLA FLOTA'!$R$2:$R$21)</f>
        <v>-64883536</v>
      </c>
      <c r="J1212" s="2" t="s">
        <v>3102</v>
      </c>
      <c r="K1212" t="str">
        <f>VLOOKUP(capturaFlota2019[[#This Row],[Especie]],'DATOS TABLA FLOTA'!$K$1:$M$113,2,FALSE)</f>
        <v>Peces</v>
      </c>
      <c r="L1212" t="str">
        <f>_xlfn.XLOOKUP(capturaFlota2019[[#This Row],[Especie]],'DATOS TABLA FLOTA'!$K$1:$K$113,'DATOS TABLA FLOTA'!$M$1:$M$113)</f>
        <v>Variado costero</v>
      </c>
      <c r="M1212" s="3">
        <v>1150</v>
      </c>
      <c r="N1212" s="4">
        <f>VLOOKUP(capturaFlota2019[[#This Row],[Especie]],'DATOS TABLA FLOTA'!$A$1:$B$80,2,FALSE)</f>
        <v>1500</v>
      </c>
      <c r="O1212" s="4">
        <f>VLOOKUP(capturaFlota2019[[#This Row],[Especie]],'DATOS TABLA FLOTA'!$A$1:$C$80,3,FALSE)</f>
        <v>24000</v>
      </c>
      <c r="Q1212"/>
    </row>
    <row r="1213" spans="1:17" x14ac:dyDescent="0.35">
      <c r="A1213" s="5">
        <v>43647</v>
      </c>
      <c r="B1213" s="2" t="s">
        <v>3059</v>
      </c>
      <c r="C1213" s="2" t="s">
        <v>3068</v>
      </c>
      <c r="D1213" s="2" t="s">
        <v>3043</v>
      </c>
      <c r="E12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3" t="str">
        <f>_xlfn.XLOOKUP(capturaFlota2019[[#This Row],[Puerto]],'DATOS TABLA FLOTA'!$H$1:$H$21,'DATOS TABLA FLOTA'!$I$1:$I$21)</f>
        <v>General Pueyrredon</v>
      </c>
      <c r="G1213" s="3">
        <f>_xlfn.XLOOKUP(capturaFlota2019[[#This Row],[Departamento]],'DATOS TABLA FLOTA'!$O$2:$O$21,'DATOS TABLA FLOTA'!$P$2:$P$21)</f>
        <v>6357</v>
      </c>
      <c r="H1213" s="1">
        <v>-3804915</v>
      </c>
      <c r="I1213" s="1">
        <f>_xlfn.XLOOKUP(capturaFlota2019[[#This Row],[Latitud]],'DATOS TABLA FLOTA'!$Q$2:$Q$21,'DATOS TABLA FLOTA'!$R$2:$R$21)</f>
        <v>-57536848</v>
      </c>
      <c r="J1213" s="2" t="s">
        <v>3060</v>
      </c>
      <c r="K1213" t="str">
        <f>VLOOKUP(capturaFlota2019[[#This Row],[Especie]],'DATOS TABLA FLOTA'!$K$1:$M$113,2,FALSE)</f>
        <v>Peces</v>
      </c>
      <c r="L1213" t="str">
        <f>_xlfn.XLOOKUP(capturaFlota2019[[#This Row],[Especie]],'DATOS TABLA FLOTA'!$K$1:$K$113,'DATOS TABLA FLOTA'!$M$1:$M$113)</f>
        <v>otras especies</v>
      </c>
      <c r="M1213" s="3">
        <v>1153</v>
      </c>
      <c r="N1213" s="4">
        <f>VLOOKUP(capturaFlota2019[[#This Row],[Especie]],'DATOS TABLA FLOTA'!$A$1:$B$80,2,FALSE)</f>
        <v>2910</v>
      </c>
      <c r="O1213" s="4">
        <f>VLOOKUP(capturaFlota2019[[#This Row],[Especie]],'DATOS TABLA FLOTA'!$A$1:$C$80,3,FALSE)</f>
        <v>46560</v>
      </c>
      <c r="Q1213"/>
    </row>
    <row r="1214" spans="1:17" x14ac:dyDescent="0.35">
      <c r="A1214" s="5">
        <v>43678</v>
      </c>
      <c r="B1214" s="2" t="s">
        <v>3059</v>
      </c>
      <c r="C1214" s="2" t="s">
        <v>3068</v>
      </c>
      <c r="D1214" s="2" t="s">
        <v>3043</v>
      </c>
      <c r="E12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4" t="str">
        <f>_xlfn.XLOOKUP(capturaFlota2019[[#This Row],[Puerto]],'DATOS TABLA FLOTA'!$H$1:$H$21,'DATOS TABLA FLOTA'!$I$1:$I$21)</f>
        <v>General Pueyrredon</v>
      </c>
      <c r="G1214" s="3">
        <f>_xlfn.XLOOKUP(capturaFlota2019[[#This Row],[Departamento]],'DATOS TABLA FLOTA'!$O$2:$O$21,'DATOS TABLA FLOTA'!$P$2:$P$21)</f>
        <v>6357</v>
      </c>
      <c r="H1214" s="1">
        <v>-3804915</v>
      </c>
      <c r="I1214" s="1">
        <f>_xlfn.XLOOKUP(capturaFlota2019[[#This Row],[Latitud]],'DATOS TABLA FLOTA'!$Q$2:$Q$21,'DATOS TABLA FLOTA'!$R$2:$R$21)</f>
        <v>-57536848</v>
      </c>
      <c r="J1214" s="2" t="s">
        <v>3090</v>
      </c>
      <c r="K1214" t="str">
        <f>VLOOKUP(capturaFlota2019[[#This Row],[Especie]],'DATOS TABLA FLOTA'!$K$1:$M$113,2,FALSE)</f>
        <v>Peces</v>
      </c>
      <c r="L1214" t="str">
        <f>_xlfn.XLOOKUP(capturaFlota2019[[#This Row],[Especie]],'DATOS TABLA FLOTA'!$K$1:$K$113,'DATOS TABLA FLOTA'!$M$1:$M$113)</f>
        <v>otras especies</v>
      </c>
      <c r="M1214" s="3">
        <v>1154</v>
      </c>
      <c r="N1214" s="4">
        <f>VLOOKUP(capturaFlota2019[[#This Row],[Especie]],'DATOS TABLA FLOTA'!$A$1:$B$80,2,FALSE)</f>
        <v>2200</v>
      </c>
      <c r="O1214" s="4">
        <f>VLOOKUP(capturaFlota2019[[#This Row],[Especie]],'DATOS TABLA FLOTA'!$A$1:$C$80,3,FALSE)</f>
        <v>35200</v>
      </c>
      <c r="Q1214"/>
    </row>
    <row r="1215" spans="1:17" x14ac:dyDescent="0.35">
      <c r="A1215" s="5">
        <v>43739</v>
      </c>
      <c r="B1215" s="2" t="s">
        <v>3067</v>
      </c>
      <c r="C1215" s="2" t="s">
        <v>3132</v>
      </c>
      <c r="D1215" s="2" t="s">
        <v>3133</v>
      </c>
      <c r="E12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15" t="str">
        <f>_xlfn.XLOOKUP(capturaFlota2019[[#This Row],[Puerto]],'DATOS TABLA FLOTA'!$H$1:$H$21,'DATOS TABLA FLOTA'!$I$1:$I$21)</f>
        <v>Ushuaia</v>
      </c>
      <c r="G1215" s="3">
        <f>_xlfn.XLOOKUP(capturaFlota2019[[#This Row],[Departamento]],'DATOS TABLA FLOTA'!$O$2:$O$21,'DATOS TABLA FLOTA'!$P$2:$P$21)</f>
        <v>94015</v>
      </c>
      <c r="H1215" s="1">
        <v>-54808106</v>
      </c>
      <c r="I1215" s="1">
        <f>_xlfn.XLOOKUP(capturaFlota2019[[#This Row],[Latitud]],'DATOS TABLA FLOTA'!$Q$2:$Q$21,'DATOS TABLA FLOTA'!$R$2:$R$21)</f>
        <v>-68304301</v>
      </c>
      <c r="J1215" s="2" t="s">
        <v>3137</v>
      </c>
      <c r="K1215" t="str">
        <f>VLOOKUP(capturaFlota2019[[#This Row],[Especie]],'DATOS TABLA FLOTA'!$K$1:$M$113,2,FALSE)</f>
        <v>Peces</v>
      </c>
      <c r="L1215" t="str">
        <f>_xlfn.XLOOKUP(capturaFlota2019[[#This Row],[Especie]],'DATOS TABLA FLOTA'!$K$1:$K$113,'DATOS TABLA FLOTA'!$M$1:$M$113)</f>
        <v>Merluza negra</v>
      </c>
      <c r="M1215" s="3">
        <v>1160</v>
      </c>
      <c r="N1215" s="4">
        <f>VLOOKUP(capturaFlota2019[[#This Row],[Especie]],'DATOS TABLA FLOTA'!$A$1:$B$80,2,FALSE)</f>
        <v>2900</v>
      </c>
      <c r="O1215" s="4">
        <f>VLOOKUP(capturaFlota2019[[#This Row],[Especie]],'DATOS TABLA FLOTA'!$A$1:$C$80,3,FALSE)</f>
        <v>46400</v>
      </c>
      <c r="Q1215"/>
    </row>
    <row r="1216" spans="1:17" x14ac:dyDescent="0.35">
      <c r="A1216" s="5">
        <v>43739</v>
      </c>
      <c r="B1216" s="2" t="s">
        <v>3041</v>
      </c>
      <c r="C1216" s="2" t="s">
        <v>3150</v>
      </c>
      <c r="D1216" s="2" t="s">
        <v>3043</v>
      </c>
      <c r="E12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6" t="str">
        <f>_xlfn.XLOOKUP(capturaFlota2019[[#This Row],[Puerto]],'DATOS TABLA FLOTA'!$H$1:$H$21,'DATOS TABLA FLOTA'!$I$1:$I$21)</f>
        <v>General Lavalle</v>
      </c>
      <c r="G1216" s="3">
        <f>_xlfn.XLOOKUP(capturaFlota2019[[#This Row],[Departamento]],'DATOS TABLA FLOTA'!$O$2:$O$21,'DATOS TABLA FLOTA'!$P$2:$P$21)</f>
        <v>6336</v>
      </c>
      <c r="H1216" s="1">
        <v>-36398453</v>
      </c>
      <c r="I1216" s="1">
        <f>_xlfn.XLOOKUP(capturaFlota2019[[#This Row],[Latitud]],'DATOS TABLA FLOTA'!$Q$2:$Q$21,'DATOS TABLA FLOTA'!$R$2:$R$21)</f>
        <v>-56946467</v>
      </c>
      <c r="J1216" s="2" t="s">
        <v>3090</v>
      </c>
      <c r="K1216" t="str">
        <f>VLOOKUP(capturaFlota2019[[#This Row],[Especie]],'DATOS TABLA FLOTA'!$K$1:$M$113,2,FALSE)</f>
        <v>Peces</v>
      </c>
      <c r="L1216" t="str">
        <f>_xlfn.XLOOKUP(capturaFlota2019[[#This Row],[Especie]],'DATOS TABLA FLOTA'!$K$1:$K$113,'DATOS TABLA FLOTA'!$M$1:$M$113)</f>
        <v>otras especies</v>
      </c>
      <c r="M1216" s="3">
        <v>1170</v>
      </c>
      <c r="N1216" s="4">
        <f>VLOOKUP(capturaFlota2019[[#This Row],[Especie]],'DATOS TABLA FLOTA'!$A$1:$B$80,2,FALSE)</f>
        <v>2200</v>
      </c>
      <c r="O1216" s="4">
        <f>VLOOKUP(capturaFlota2019[[#This Row],[Especie]],'DATOS TABLA FLOTA'!$A$1:$C$80,3,FALSE)</f>
        <v>35200</v>
      </c>
      <c r="Q1216"/>
    </row>
    <row r="1217" spans="1:17" x14ac:dyDescent="0.35">
      <c r="A1217" s="5">
        <v>43586</v>
      </c>
      <c r="B1217" s="2" t="s">
        <v>3041</v>
      </c>
      <c r="C1217" s="2" t="s">
        <v>3068</v>
      </c>
      <c r="D1217" s="2" t="s">
        <v>3043</v>
      </c>
      <c r="E12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7" t="str">
        <f>_xlfn.XLOOKUP(capturaFlota2019[[#This Row],[Puerto]],'DATOS TABLA FLOTA'!$H$1:$H$21,'DATOS TABLA FLOTA'!$I$1:$I$21)</f>
        <v>General Pueyrredon</v>
      </c>
      <c r="G1217" s="3">
        <f>_xlfn.XLOOKUP(capturaFlota2019[[#This Row],[Departamento]],'DATOS TABLA FLOTA'!$O$2:$O$21,'DATOS TABLA FLOTA'!$P$2:$P$21)</f>
        <v>6357</v>
      </c>
      <c r="H1217" s="1">
        <v>-3804915</v>
      </c>
      <c r="I1217" s="1">
        <f>_xlfn.XLOOKUP(capturaFlota2019[[#This Row],[Latitud]],'DATOS TABLA FLOTA'!$Q$2:$Q$21,'DATOS TABLA FLOTA'!$R$2:$R$21)</f>
        <v>-57536848</v>
      </c>
      <c r="J1217" s="2" t="s">
        <v>3055</v>
      </c>
      <c r="K1217" t="str">
        <f>VLOOKUP(capturaFlota2019[[#This Row],[Especie]],'DATOS TABLA FLOTA'!$K$1:$M$113,2,FALSE)</f>
        <v>Peces</v>
      </c>
      <c r="L1217" t="str">
        <f>_xlfn.XLOOKUP(capturaFlota2019[[#This Row],[Especie]],'DATOS TABLA FLOTA'!$K$1:$K$113,'DATOS TABLA FLOTA'!$M$1:$M$113)</f>
        <v>Merluza hubbsi S41</v>
      </c>
      <c r="M1217" s="3">
        <v>1173</v>
      </c>
      <c r="N1217" s="4">
        <f>VLOOKUP(capturaFlota2019[[#This Row],[Especie]],'DATOS TABLA FLOTA'!$A$1:$B$80,2,FALSE)</f>
        <v>2300</v>
      </c>
      <c r="O1217" s="4">
        <f>VLOOKUP(capturaFlota2019[[#This Row],[Especie]],'DATOS TABLA FLOTA'!$A$1:$C$80,3,FALSE)</f>
        <v>36800</v>
      </c>
      <c r="Q1217"/>
    </row>
    <row r="1218" spans="1:17" x14ac:dyDescent="0.35">
      <c r="A1218" s="5">
        <v>43770</v>
      </c>
      <c r="B1218" s="2" t="s">
        <v>3067</v>
      </c>
      <c r="C1218" s="2" t="s">
        <v>3132</v>
      </c>
      <c r="D1218" s="2" t="s">
        <v>3133</v>
      </c>
      <c r="E12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18" t="str">
        <f>_xlfn.XLOOKUP(capturaFlota2019[[#This Row],[Puerto]],'DATOS TABLA FLOTA'!$H$1:$H$21,'DATOS TABLA FLOTA'!$I$1:$I$21)</f>
        <v>Ushuaia</v>
      </c>
      <c r="G1218" s="3">
        <f>_xlfn.XLOOKUP(capturaFlota2019[[#This Row],[Departamento]],'DATOS TABLA FLOTA'!$O$2:$O$21,'DATOS TABLA FLOTA'!$P$2:$P$21)</f>
        <v>94015</v>
      </c>
      <c r="H1218" s="1">
        <v>-54808106</v>
      </c>
      <c r="I1218" s="1">
        <f>_xlfn.XLOOKUP(capturaFlota2019[[#This Row],[Latitud]],'DATOS TABLA FLOTA'!$Q$2:$Q$21,'DATOS TABLA FLOTA'!$R$2:$R$21)</f>
        <v>-68304301</v>
      </c>
      <c r="J1218" s="2" t="s">
        <v>3136</v>
      </c>
      <c r="K1218" t="str">
        <f>VLOOKUP(capturaFlota2019[[#This Row],[Especie]],'DATOS TABLA FLOTA'!$K$1:$M$113,2,FALSE)</f>
        <v>Peces</v>
      </c>
      <c r="L1218" t="str">
        <f>_xlfn.XLOOKUP(capturaFlota2019[[#This Row],[Especie]],'DATOS TABLA FLOTA'!$K$1:$K$113,'DATOS TABLA FLOTA'!$M$1:$M$113)</f>
        <v>Merluza de cola</v>
      </c>
      <c r="M1218" s="3">
        <v>1175</v>
      </c>
      <c r="N1218" s="4">
        <f>VLOOKUP(capturaFlota2019[[#This Row],[Especie]],'DATOS TABLA FLOTA'!$A$1:$B$80,2,FALSE)</f>
        <v>2000</v>
      </c>
      <c r="O1218" s="4">
        <f>VLOOKUP(capturaFlota2019[[#This Row],[Especie]],'DATOS TABLA FLOTA'!$A$1:$C$80,3,FALSE)</f>
        <v>32000</v>
      </c>
      <c r="Q1218"/>
    </row>
    <row r="1219" spans="1:17" x14ac:dyDescent="0.35">
      <c r="A1219" s="5">
        <v>43739</v>
      </c>
      <c r="B1219" s="2" t="s">
        <v>3053</v>
      </c>
      <c r="C1219" s="2" t="s">
        <v>3068</v>
      </c>
      <c r="D1219" s="2" t="s">
        <v>3043</v>
      </c>
      <c r="E12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19" t="str">
        <f>_xlfn.XLOOKUP(capturaFlota2019[[#This Row],[Puerto]],'DATOS TABLA FLOTA'!$H$1:$H$21,'DATOS TABLA FLOTA'!$I$1:$I$21)</f>
        <v>General Pueyrredon</v>
      </c>
      <c r="G1219" s="3">
        <f>_xlfn.XLOOKUP(capturaFlota2019[[#This Row],[Departamento]],'DATOS TABLA FLOTA'!$O$2:$O$21,'DATOS TABLA FLOTA'!$P$2:$P$21)</f>
        <v>6357</v>
      </c>
      <c r="H1219" s="1">
        <v>-3804915</v>
      </c>
      <c r="I1219" s="1">
        <f>_xlfn.XLOOKUP(capturaFlota2019[[#This Row],[Latitud]],'DATOS TABLA FLOTA'!$Q$2:$Q$21,'DATOS TABLA FLOTA'!$R$2:$R$21)</f>
        <v>-57536848</v>
      </c>
      <c r="J1219" s="2" t="s">
        <v>3082</v>
      </c>
      <c r="K1219" t="str">
        <f>VLOOKUP(capturaFlota2019[[#This Row],[Especie]],'DATOS TABLA FLOTA'!$K$1:$M$113,2,FALSE)</f>
        <v>Peces</v>
      </c>
      <c r="L1219" t="str">
        <f>_xlfn.XLOOKUP(capturaFlota2019[[#This Row],[Especie]],'DATOS TABLA FLOTA'!$K$1:$K$113,'DATOS TABLA FLOTA'!$M$1:$M$113)</f>
        <v>otras especies</v>
      </c>
      <c r="M1219" s="3">
        <v>1180</v>
      </c>
      <c r="N1219" s="4">
        <f>VLOOKUP(capturaFlota2019[[#This Row],[Especie]],'DATOS TABLA FLOTA'!$A$1:$B$80,2,FALSE)</f>
        <v>2100</v>
      </c>
      <c r="O1219" s="4">
        <f>VLOOKUP(capturaFlota2019[[#This Row],[Especie]],'DATOS TABLA FLOTA'!$A$1:$C$80,3,FALSE)</f>
        <v>33600</v>
      </c>
      <c r="Q1219"/>
    </row>
    <row r="1220" spans="1:17" x14ac:dyDescent="0.35">
      <c r="A1220" s="5">
        <v>43497</v>
      </c>
      <c r="B1220" s="2" t="s">
        <v>3067</v>
      </c>
      <c r="C1220" s="2" t="s">
        <v>3117</v>
      </c>
      <c r="D1220" s="2" t="s">
        <v>3062</v>
      </c>
      <c r="E12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20" t="str">
        <f>_xlfn.XLOOKUP(capturaFlota2019[[#This Row],[Puerto]],'DATOS TABLA FLOTA'!$H$1:$H$21,'DATOS TABLA FLOTA'!$I$1:$I$21)</f>
        <v>Biedma</v>
      </c>
      <c r="G1220" s="3">
        <f>_xlfn.XLOOKUP(capturaFlota2019[[#This Row],[Departamento]],'DATOS TABLA FLOTA'!$O$2:$O$21,'DATOS TABLA FLOTA'!$P$2:$P$21)</f>
        <v>26007</v>
      </c>
      <c r="H1220" s="1">
        <v>-42723398</v>
      </c>
      <c r="I1220" s="1">
        <f>_xlfn.XLOOKUP(capturaFlota2019[[#This Row],[Latitud]],'DATOS TABLA FLOTA'!$Q$2:$Q$21,'DATOS TABLA FLOTA'!$R$2:$R$21)</f>
        <v>-6503362</v>
      </c>
      <c r="J1220" s="2" t="s">
        <v>3055</v>
      </c>
      <c r="K1220" t="str">
        <f>VLOOKUP(capturaFlota2019[[#This Row],[Especie]],'DATOS TABLA FLOTA'!$K$1:$M$113,2,FALSE)</f>
        <v>Peces</v>
      </c>
      <c r="L1220" t="str">
        <f>_xlfn.XLOOKUP(capturaFlota2019[[#This Row],[Especie]],'DATOS TABLA FLOTA'!$K$1:$K$113,'DATOS TABLA FLOTA'!$M$1:$M$113)</f>
        <v>Merluza hubbsi S41</v>
      </c>
      <c r="M1220" s="3">
        <v>1190</v>
      </c>
      <c r="N1220" s="4">
        <f>VLOOKUP(capturaFlota2019[[#This Row],[Especie]],'DATOS TABLA FLOTA'!$A$1:$B$80,2,FALSE)</f>
        <v>2300</v>
      </c>
      <c r="O1220" s="4">
        <f>VLOOKUP(capturaFlota2019[[#This Row],[Especie]],'DATOS TABLA FLOTA'!$A$1:$C$80,3,FALSE)</f>
        <v>36800</v>
      </c>
      <c r="Q1220"/>
    </row>
    <row r="1221" spans="1:17" x14ac:dyDescent="0.35">
      <c r="A1221" s="5">
        <v>43617</v>
      </c>
      <c r="B1221" s="2" t="s">
        <v>3041</v>
      </c>
      <c r="C1221" s="2" t="s">
        <v>3150</v>
      </c>
      <c r="D1221" s="2" t="s">
        <v>3043</v>
      </c>
      <c r="E12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1" t="str">
        <f>_xlfn.XLOOKUP(capturaFlota2019[[#This Row],[Puerto]],'DATOS TABLA FLOTA'!$H$1:$H$21,'DATOS TABLA FLOTA'!$I$1:$I$21)</f>
        <v>General Lavalle</v>
      </c>
      <c r="G1221" s="3">
        <f>_xlfn.XLOOKUP(capturaFlota2019[[#This Row],[Departamento]],'DATOS TABLA FLOTA'!$O$2:$O$21,'DATOS TABLA FLOTA'!$P$2:$P$21)</f>
        <v>6336</v>
      </c>
      <c r="H1221" s="1">
        <v>-36398453</v>
      </c>
      <c r="I1221" s="1">
        <f>_xlfn.XLOOKUP(capturaFlota2019[[#This Row],[Latitud]],'DATOS TABLA FLOTA'!$Q$2:$Q$21,'DATOS TABLA FLOTA'!$R$2:$R$21)</f>
        <v>-56946467</v>
      </c>
      <c r="J1221" s="2" t="s">
        <v>3146</v>
      </c>
      <c r="K1221" t="str">
        <f>VLOOKUP(capturaFlota2019[[#This Row],[Especie]],'DATOS TABLA FLOTA'!$K$1:$M$113,2,FALSE)</f>
        <v>Peces</v>
      </c>
      <c r="L1221" t="str">
        <f>_xlfn.XLOOKUP(capturaFlota2019[[#This Row],[Especie]],'DATOS TABLA FLOTA'!$K$1:$K$113,'DATOS TABLA FLOTA'!$M$1:$M$113)</f>
        <v>Rayas (sin V. Cost)</v>
      </c>
      <c r="M1221" s="3">
        <v>1190</v>
      </c>
      <c r="N1221" s="4">
        <f>VLOOKUP(capturaFlota2019[[#This Row],[Especie]],'DATOS TABLA FLOTA'!$A$1:$B$80,2,FALSE)</f>
        <v>3280</v>
      </c>
      <c r="O1221" s="4">
        <f>VLOOKUP(capturaFlota2019[[#This Row],[Especie]],'DATOS TABLA FLOTA'!$A$1:$C$80,3,FALSE)</f>
        <v>52480</v>
      </c>
      <c r="Q1221"/>
    </row>
    <row r="1222" spans="1:17" x14ac:dyDescent="0.35">
      <c r="A1222" s="5">
        <v>43647</v>
      </c>
      <c r="B1222" s="2" t="s">
        <v>3059</v>
      </c>
      <c r="C1222" s="2" t="s">
        <v>3068</v>
      </c>
      <c r="D1222" s="2" t="s">
        <v>3043</v>
      </c>
      <c r="E12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2" t="str">
        <f>_xlfn.XLOOKUP(capturaFlota2019[[#This Row],[Puerto]],'DATOS TABLA FLOTA'!$H$1:$H$21,'DATOS TABLA FLOTA'!$I$1:$I$21)</f>
        <v>General Pueyrredon</v>
      </c>
      <c r="G1222" s="3">
        <f>_xlfn.XLOOKUP(capturaFlota2019[[#This Row],[Departamento]],'DATOS TABLA FLOTA'!$O$2:$O$21,'DATOS TABLA FLOTA'!$P$2:$P$21)</f>
        <v>6357</v>
      </c>
      <c r="H1222" s="1">
        <v>-3804915</v>
      </c>
      <c r="I1222" s="1">
        <f>_xlfn.XLOOKUP(capturaFlota2019[[#This Row],[Latitud]],'DATOS TABLA FLOTA'!$Q$2:$Q$21,'DATOS TABLA FLOTA'!$R$2:$R$21)</f>
        <v>-57536848</v>
      </c>
      <c r="J1222" s="2" t="s">
        <v>3066</v>
      </c>
      <c r="K1222" t="str">
        <f>VLOOKUP(capturaFlota2019[[#This Row],[Especie]],'DATOS TABLA FLOTA'!$K$1:$M$113,2,FALSE)</f>
        <v>Peces</v>
      </c>
      <c r="L1222" t="str">
        <f>_xlfn.XLOOKUP(capturaFlota2019[[#This Row],[Especie]],'DATOS TABLA FLOTA'!$K$1:$K$113,'DATOS TABLA FLOTA'!$M$1:$M$113)</f>
        <v>otras especies</v>
      </c>
      <c r="M1222" s="3">
        <v>1190</v>
      </c>
      <c r="N1222" s="4">
        <f>VLOOKUP(capturaFlota2019[[#This Row],[Especie]],'DATOS TABLA FLOTA'!$A$1:$B$80,2,FALSE)</f>
        <v>2200</v>
      </c>
      <c r="O1222" s="4">
        <f>VLOOKUP(capturaFlota2019[[#This Row],[Especie]],'DATOS TABLA FLOTA'!$A$1:$C$80,3,FALSE)</f>
        <v>35200</v>
      </c>
      <c r="Q1222"/>
    </row>
    <row r="1223" spans="1:17" x14ac:dyDescent="0.35">
      <c r="A1223" s="5">
        <v>43770</v>
      </c>
      <c r="B1223" s="2" t="s">
        <v>3053</v>
      </c>
      <c r="C1223" s="2" t="s">
        <v>3068</v>
      </c>
      <c r="D1223" s="2" t="s">
        <v>3043</v>
      </c>
      <c r="E12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3" t="str">
        <f>_xlfn.XLOOKUP(capturaFlota2019[[#This Row],[Puerto]],'DATOS TABLA FLOTA'!$H$1:$H$21,'DATOS TABLA FLOTA'!$I$1:$I$21)</f>
        <v>General Pueyrredon</v>
      </c>
      <c r="G1223" s="3">
        <f>_xlfn.XLOOKUP(capturaFlota2019[[#This Row],[Departamento]],'DATOS TABLA FLOTA'!$O$2:$O$21,'DATOS TABLA FLOTA'!$P$2:$P$21)</f>
        <v>6357</v>
      </c>
      <c r="H1223" s="1">
        <v>-3804915</v>
      </c>
      <c r="I1223" s="1">
        <f>_xlfn.XLOOKUP(capturaFlota2019[[#This Row],[Latitud]],'DATOS TABLA FLOTA'!$Q$2:$Q$21,'DATOS TABLA FLOTA'!$R$2:$R$21)</f>
        <v>-57536848</v>
      </c>
      <c r="J1223" s="2" t="s">
        <v>3084</v>
      </c>
      <c r="K1223" t="str">
        <f>VLOOKUP(capturaFlota2019[[#This Row],[Especie]],'DATOS TABLA FLOTA'!$K$1:$M$113,2,FALSE)</f>
        <v>Peces</v>
      </c>
      <c r="L1223" t="str">
        <f>_xlfn.XLOOKUP(capturaFlota2019[[#This Row],[Especie]],'DATOS TABLA FLOTA'!$K$1:$K$113,'DATOS TABLA FLOTA'!$M$1:$M$113)</f>
        <v>otras especies</v>
      </c>
      <c r="M1223" s="3">
        <v>1190</v>
      </c>
      <c r="N1223" s="4">
        <f>VLOOKUP(capturaFlota2019[[#This Row],[Especie]],'DATOS TABLA FLOTA'!$A$1:$B$80,2,FALSE)</f>
        <v>1890</v>
      </c>
      <c r="O1223" s="4">
        <f>VLOOKUP(capturaFlota2019[[#This Row],[Especie]],'DATOS TABLA FLOTA'!$A$1:$C$80,3,FALSE)</f>
        <v>30240</v>
      </c>
      <c r="Q1223"/>
    </row>
    <row r="1224" spans="1:17" x14ac:dyDescent="0.35">
      <c r="A1224" s="5">
        <v>43525</v>
      </c>
      <c r="B1224" s="2" t="s">
        <v>3041</v>
      </c>
      <c r="C1224" s="2" t="s">
        <v>3143</v>
      </c>
      <c r="D1224" s="2" t="s">
        <v>3043</v>
      </c>
      <c r="E12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4" t="str">
        <f>_xlfn.XLOOKUP(capturaFlota2019[[#This Row],[Puerto]],'DATOS TABLA FLOTA'!$H$1:$H$21,'DATOS TABLA FLOTA'!$I$1:$I$21)</f>
        <v>Castelli</v>
      </c>
      <c r="G1224" s="3">
        <f>_xlfn.XLOOKUP(capturaFlota2019[[#This Row],[Departamento]],'DATOS TABLA FLOTA'!$O$2:$O$21,'DATOS TABLA FLOTA'!$P$2:$P$21)</f>
        <v>6168</v>
      </c>
      <c r="H1224" s="1">
        <v>-35745949</v>
      </c>
      <c r="I1224" s="1">
        <f>_xlfn.XLOOKUP(capturaFlota2019[[#This Row],[Latitud]],'DATOS TABLA FLOTA'!$Q$2:$Q$21,'DATOS TABLA FLOTA'!$R$2:$R$21)</f>
        <v>-57380561</v>
      </c>
      <c r="J1224" s="2" t="s">
        <v>3113</v>
      </c>
      <c r="K1224" t="str">
        <f>VLOOKUP(capturaFlota2019[[#This Row],[Especie]],'DATOS TABLA FLOTA'!$K$1:$M$113,2,FALSE)</f>
        <v>Peces</v>
      </c>
      <c r="L1224" t="str">
        <f>_xlfn.XLOOKUP(capturaFlota2019[[#This Row],[Especie]],'DATOS TABLA FLOTA'!$K$1:$K$113,'DATOS TABLA FLOTA'!$M$1:$M$113)</f>
        <v>Variado costero</v>
      </c>
      <c r="M1224" s="3">
        <v>1191</v>
      </c>
      <c r="N1224" s="4">
        <f>VLOOKUP(capturaFlota2019[[#This Row],[Especie]],'DATOS TABLA FLOTA'!$A$1:$B$80,2,FALSE)</f>
        <v>2100</v>
      </c>
      <c r="O1224" s="4">
        <f>VLOOKUP(capturaFlota2019[[#This Row],[Especie]],'DATOS TABLA FLOTA'!$A$1:$C$80,3,FALSE)</f>
        <v>33600</v>
      </c>
      <c r="Q1224"/>
    </row>
    <row r="1225" spans="1:17" x14ac:dyDescent="0.35">
      <c r="A1225" s="5">
        <v>43525</v>
      </c>
      <c r="B1225" s="2" t="s">
        <v>3059</v>
      </c>
      <c r="C1225" s="2" t="s">
        <v>3068</v>
      </c>
      <c r="D1225" s="2" t="s">
        <v>3043</v>
      </c>
      <c r="E12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5" t="str">
        <f>_xlfn.XLOOKUP(capturaFlota2019[[#This Row],[Puerto]],'DATOS TABLA FLOTA'!$H$1:$H$21,'DATOS TABLA FLOTA'!$I$1:$I$21)</f>
        <v>General Pueyrredon</v>
      </c>
      <c r="G1225" s="3">
        <f>_xlfn.XLOOKUP(capturaFlota2019[[#This Row],[Departamento]],'DATOS TABLA FLOTA'!$O$2:$O$21,'DATOS TABLA FLOTA'!$P$2:$P$21)</f>
        <v>6357</v>
      </c>
      <c r="H1225" s="1">
        <v>-3804915</v>
      </c>
      <c r="I1225" s="1">
        <f>_xlfn.XLOOKUP(capturaFlota2019[[#This Row],[Latitud]],'DATOS TABLA FLOTA'!$Q$2:$Q$21,'DATOS TABLA FLOTA'!$R$2:$R$21)</f>
        <v>-57536848</v>
      </c>
      <c r="J1225" s="2" t="s">
        <v>3097</v>
      </c>
      <c r="K1225" t="str">
        <f>VLOOKUP(capturaFlota2019[[#This Row],[Especie]],'DATOS TABLA FLOTA'!$K$1:$M$113,2,FALSE)</f>
        <v>Peces</v>
      </c>
      <c r="L1225" t="str">
        <f>_xlfn.XLOOKUP(capturaFlota2019[[#This Row],[Especie]],'DATOS TABLA FLOTA'!$K$1:$K$113,'DATOS TABLA FLOTA'!$M$1:$M$113)</f>
        <v>otras especies</v>
      </c>
      <c r="M1225" s="3">
        <v>1194</v>
      </c>
      <c r="N1225" s="4">
        <f>VLOOKUP(capturaFlota2019[[#This Row],[Especie]],'DATOS TABLA FLOTA'!$A$1:$B$80,2,FALSE)</f>
        <v>3980</v>
      </c>
      <c r="O1225" s="4">
        <f>VLOOKUP(capturaFlota2019[[#This Row],[Especie]],'DATOS TABLA FLOTA'!$A$1:$C$80,3,FALSE)</f>
        <v>63680</v>
      </c>
      <c r="Q1225"/>
    </row>
    <row r="1226" spans="1:17" x14ac:dyDescent="0.35">
      <c r="A1226" s="5">
        <v>43709</v>
      </c>
      <c r="B1226" s="2" t="s">
        <v>3053</v>
      </c>
      <c r="C1226" s="2" t="s">
        <v>3068</v>
      </c>
      <c r="D1226" s="2" t="s">
        <v>3043</v>
      </c>
      <c r="E12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6" t="str">
        <f>_xlfn.XLOOKUP(capturaFlota2019[[#This Row],[Puerto]],'DATOS TABLA FLOTA'!$H$1:$H$21,'DATOS TABLA FLOTA'!$I$1:$I$21)</f>
        <v>General Pueyrredon</v>
      </c>
      <c r="G1226" s="3">
        <f>_xlfn.XLOOKUP(capturaFlota2019[[#This Row],[Departamento]],'DATOS TABLA FLOTA'!$O$2:$O$21,'DATOS TABLA FLOTA'!$P$2:$P$21)</f>
        <v>6357</v>
      </c>
      <c r="H1226" s="1">
        <v>-3804915</v>
      </c>
      <c r="I1226" s="1">
        <f>_xlfn.XLOOKUP(capturaFlota2019[[#This Row],[Latitud]],'DATOS TABLA FLOTA'!$Q$2:$Q$21,'DATOS TABLA FLOTA'!$R$2:$R$21)</f>
        <v>-57536848</v>
      </c>
      <c r="J1226" s="2" t="s">
        <v>3088</v>
      </c>
      <c r="K1226" t="str">
        <f>VLOOKUP(capturaFlota2019[[#This Row],[Especie]],'DATOS TABLA FLOTA'!$K$1:$M$113,2,FALSE)</f>
        <v>Peces</v>
      </c>
      <c r="L1226" t="str">
        <f>_xlfn.XLOOKUP(capturaFlota2019[[#This Row],[Especie]],'DATOS TABLA FLOTA'!$K$1:$K$113,'DATOS TABLA FLOTA'!$M$1:$M$113)</f>
        <v>Variado costero</v>
      </c>
      <c r="M1226" s="3">
        <v>1196</v>
      </c>
      <c r="N1226" s="4">
        <f>VLOOKUP(capturaFlota2019[[#This Row],[Especie]],'DATOS TABLA FLOTA'!$A$1:$B$80,2,FALSE)</f>
        <v>2500</v>
      </c>
      <c r="O1226" s="4">
        <f>VLOOKUP(capturaFlota2019[[#This Row],[Especie]],'DATOS TABLA FLOTA'!$A$1:$C$80,3,FALSE)</f>
        <v>40000</v>
      </c>
      <c r="Q1226"/>
    </row>
    <row r="1227" spans="1:17" x14ac:dyDescent="0.35">
      <c r="A1227" s="5">
        <v>43709</v>
      </c>
      <c r="B1227" s="2" t="s">
        <v>3041</v>
      </c>
      <c r="C1227" s="2" t="s">
        <v>3150</v>
      </c>
      <c r="D1227" s="2" t="s">
        <v>3043</v>
      </c>
      <c r="E12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7" t="str">
        <f>_xlfn.XLOOKUP(capturaFlota2019[[#This Row],[Puerto]],'DATOS TABLA FLOTA'!$H$1:$H$21,'DATOS TABLA FLOTA'!$I$1:$I$21)</f>
        <v>General Lavalle</v>
      </c>
      <c r="G1227" s="3">
        <f>_xlfn.XLOOKUP(capturaFlota2019[[#This Row],[Departamento]],'DATOS TABLA FLOTA'!$O$2:$O$21,'DATOS TABLA FLOTA'!$P$2:$P$21)</f>
        <v>6336</v>
      </c>
      <c r="H1227" s="1">
        <v>-36398453</v>
      </c>
      <c r="I1227" s="1">
        <f>_xlfn.XLOOKUP(capturaFlota2019[[#This Row],[Latitud]],'DATOS TABLA FLOTA'!$Q$2:$Q$21,'DATOS TABLA FLOTA'!$R$2:$R$21)</f>
        <v>-56946467</v>
      </c>
      <c r="J1227" s="2" t="s">
        <v>3079</v>
      </c>
      <c r="K1227" t="str">
        <f>VLOOKUP(capturaFlota2019[[#This Row],[Especie]],'DATOS TABLA FLOTA'!$K$1:$M$113,2,FALSE)</f>
        <v>Peces</v>
      </c>
      <c r="L1227" t="str">
        <f>_xlfn.XLOOKUP(capturaFlota2019[[#This Row],[Especie]],'DATOS TABLA FLOTA'!$K$1:$K$113,'DATOS TABLA FLOTA'!$M$1:$M$113)</f>
        <v>otras especies</v>
      </c>
      <c r="M1227" s="3">
        <v>1197</v>
      </c>
      <c r="N1227" s="4">
        <f>VLOOKUP(capturaFlota2019[[#This Row],[Especie]],'DATOS TABLA FLOTA'!$A$1:$B$80,2,FALSE)</f>
        <v>2100</v>
      </c>
      <c r="O1227" s="4">
        <f>VLOOKUP(capturaFlota2019[[#This Row],[Especie]],'DATOS TABLA FLOTA'!$A$1:$C$80,3,FALSE)</f>
        <v>33600</v>
      </c>
      <c r="Q1227"/>
    </row>
    <row r="1228" spans="1:17" x14ac:dyDescent="0.35">
      <c r="A1228" s="5">
        <v>43586</v>
      </c>
      <c r="B1228" s="2" t="s">
        <v>3067</v>
      </c>
      <c r="C1228" s="2" t="s">
        <v>3068</v>
      </c>
      <c r="D1228" s="2" t="s">
        <v>3043</v>
      </c>
      <c r="E12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28" t="str">
        <f>_xlfn.XLOOKUP(capturaFlota2019[[#This Row],[Puerto]],'DATOS TABLA FLOTA'!$H$1:$H$21,'DATOS TABLA FLOTA'!$I$1:$I$21)</f>
        <v>General Pueyrredon</v>
      </c>
      <c r="G1228" s="3">
        <f>_xlfn.XLOOKUP(capturaFlota2019[[#This Row],[Departamento]],'DATOS TABLA FLOTA'!$O$2:$O$21,'DATOS TABLA FLOTA'!$P$2:$P$21)</f>
        <v>6357</v>
      </c>
      <c r="H1228" s="1">
        <v>-3804915</v>
      </c>
      <c r="I1228" s="1">
        <f>_xlfn.XLOOKUP(capturaFlota2019[[#This Row],[Latitud]],'DATOS TABLA FLOTA'!$Q$2:$Q$21,'DATOS TABLA FLOTA'!$R$2:$R$21)</f>
        <v>-57536848</v>
      </c>
      <c r="J1228" s="2" t="s">
        <v>3104</v>
      </c>
      <c r="K1228" t="str">
        <f>VLOOKUP(capturaFlota2019[[#This Row],[Especie]],'DATOS TABLA FLOTA'!$K$1:$M$113,2,FALSE)</f>
        <v>Peces</v>
      </c>
      <c r="L1228" t="str">
        <f>_xlfn.XLOOKUP(capturaFlota2019[[#This Row],[Especie]],'DATOS TABLA FLOTA'!$K$1:$K$113,'DATOS TABLA FLOTA'!$M$1:$M$113)</f>
        <v>otras especies</v>
      </c>
      <c r="M1228" s="3">
        <v>1200</v>
      </c>
      <c r="N1228" s="4">
        <f>VLOOKUP(capturaFlota2019[[#This Row],[Especie]],'DATOS TABLA FLOTA'!$A$1:$B$80,2,FALSE)</f>
        <v>2800</v>
      </c>
      <c r="O1228" s="4">
        <f>VLOOKUP(capturaFlota2019[[#This Row],[Especie]],'DATOS TABLA FLOTA'!$A$1:$C$80,3,FALSE)</f>
        <v>44800</v>
      </c>
      <c r="Q1228"/>
    </row>
    <row r="1229" spans="1:17" x14ac:dyDescent="0.35">
      <c r="A1229" s="5">
        <v>43739</v>
      </c>
      <c r="B1229" s="2" t="s">
        <v>3053</v>
      </c>
      <c r="C1229" s="2" t="s">
        <v>3127</v>
      </c>
      <c r="D1229" s="2" t="s">
        <v>3124</v>
      </c>
      <c r="E12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29" t="str">
        <f>_xlfn.XLOOKUP(capturaFlota2019[[#This Row],[Puerto]],'DATOS TABLA FLOTA'!$H$1:$H$21,'DATOS TABLA FLOTA'!$I$1:$I$21)</f>
        <v>San Antonio</v>
      </c>
      <c r="G1229" s="3">
        <f>_xlfn.XLOOKUP(capturaFlota2019[[#This Row],[Departamento]],'DATOS TABLA FLOTA'!$O$2:$O$21,'DATOS TABLA FLOTA'!$P$2:$P$21)</f>
        <v>62077</v>
      </c>
      <c r="H1229" s="1">
        <v>-40725698</v>
      </c>
      <c r="I1229" s="1">
        <f>_xlfn.XLOOKUP(capturaFlota2019[[#This Row],[Latitud]],'DATOS TABLA FLOTA'!$Q$2:$Q$21,'DATOS TABLA FLOTA'!$R$2:$R$21)</f>
        <v>-64934194</v>
      </c>
      <c r="J1229" s="2" t="s">
        <v>3057</v>
      </c>
      <c r="K1229" t="str">
        <f>VLOOKUP(capturaFlota2019[[#This Row],[Especie]],'DATOS TABLA FLOTA'!$K$1:$M$113,2,FALSE)</f>
        <v>Peces</v>
      </c>
      <c r="L1229" t="str">
        <f>_xlfn.XLOOKUP(capturaFlota2019[[#This Row],[Especie]],'DATOS TABLA FLOTA'!$K$1:$K$113,'DATOS TABLA FLOTA'!$M$1:$M$113)</f>
        <v>Rayas (sin V. Cost)</v>
      </c>
      <c r="M1229" s="3">
        <v>1200</v>
      </c>
      <c r="N1229" s="4">
        <f>VLOOKUP(capturaFlota2019[[#This Row],[Especie]],'DATOS TABLA FLOTA'!$A$1:$B$80,2,FALSE)</f>
        <v>3900</v>
      </c>
      <c r="O1229" s="4">
        <f>VLOOKUP(capturaFlota2019[[#This Row],[Especie]],'DATOS TABLA FLOTA'!$A$1:$C$80,3,FALSE)</f>
        <v>62400</v>
      </c>
      <c r="Q1229"/>
    </row>
    <row r="1230" spans="1:17" x14ac:dyDescent="0.35">
      <c r="A1230" s="5">
        <v>43586</v>
      </c>
      <c r="B1230" s="2" t="s">
        <v>3053</v>
      </c>
      <c r="C1230" s="2" t="s">
        <v>3150</v>
      </c>
      <c r="D1230" s="2" t="s">
        <v>3043</v>
      </c>
      <c r="E12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0" t="str">
        <f>_xlfn.XLOOKUP(capturaFlota2019[[#This Row],[Puerto]],'DATOS TABLA FLOTA'!$H$1:$H$21,'DATOS TABLA FLOTA'!$I$1:$I$21)</f>
        <v>General Lavalle</v>
      </c>
      <c r="G1230" s="3">
        <f>_xlfn.XLOOKUP(capturaFlota2019[[#This Row],[Departamento]],'DATOS TABLA FLOTA'!$O$2:$O$21,'DATOS TABLA FLOTA'!$P$2:$P$21)</f>
        <v>6336</v>
      </c>
      <c r="H1230" s="1">
        <v>-36398453</v>
      </c>
      <c r="I1230" s="1">
        <f>_xlfn.XLOOKUP(capturaFlota2019[[#This Row],[Latitud]],'DATOS TABLA FLOTA'!$Q$2:$Q$21,'DATOS TABLA FLOTA'!$R$2:$R$21)</f>
        <v>-56946467</v>
      </c>
      <c r="J1230" s="2" t="s">
        <v>3082</v>
      </c>
      <c r="K1230" t="str">
        <f>VLOOKUP(capturaFlota2019[[#This Row],[Especie]],'DATOS TABLA FLOTA'!$K$1:$M$113,2,FALSE)</f>
        <v>Peces</v>
      </c>
      <c r="L1230" t="str">
        <f>_xlfn.XLOOKUP(capturaFlota2019[[#This Row],[Especie]],'DATOS TABLA FLOTA'!$K$1:$K$113,'DATOS TABLA FLOTA'!$M$1:$M$113)</f>
        <v>otras especies</v>
      </c>
      <c r="M1230" s="3">
        <v>1205</v>
      </c>
      <c r="N1230" s="4">
        <f>VLOOKUP(capturaFlota2019[[#This Row],[Especie]],'DATOS TABLA FLOTA'!$A$1:$B$80,2,FALSE)</f>
        <v>2100</v>
      </c>
      <c r="O1230" s="4">
        <f>VLOOKUP(capturaFlota2019[[#This Row],[Especie]],'DATOS TABLA FLOTA'!$A$1:$C$80,3,FALSE)</f>
        <v>33600</v>
      </c>
      <c r="Q1230"/>
    </row>
    <row r="1231" spans="1:17" x14ac:dyDescent="0.35">
      <c r="A1231" s="5">
        <v>43556</v>
      </c>
      <c r="B1231" s="2" t="s">
        <v>3041</v>
      </c>
      <c r="C1231" s="2" t="s">
        <v>3127</v>
      </c>
      <c r="D1231" s="2" t="s">
        <v>3124</v>
      </c>
      <c r="E12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31" t="str">
        <f>_xlfn.XLOOKUP(capturaFlota2019[[#This Row],[Puerto]],'DATOS TABLA FLOTA'!$H$1:$H$21,'DATOS TABLA FLOTA'!$I$1:$I$21)</f>
        <v>San Antonio</v>
      </c>
      <c r="G1231" s="3">
        <f>_xlfn.XLOOKUP(capturaFlota2019[[#This Row],[Departamento]],'DATOS TABLA FLOTA'!$O$2:$O$21,'DATOS TABLA FLOTA'!$P$2:$P$21)</f>
        <v>62077</v>
      </c>
      <c r="H1231" s="1">
        <v>-40725698</v>
      </c>
      <c r="I1231" s="1">
        <f>_xlfn.XLOOKUP(capturaFlota2019[[#This Row],[Latitud]],'DATOS TABLA FLOTA'!$Q$2:$Q$21,'DATOS TABLA FLOTA'!$R$2:$R$21)</f>
        <v>-64934194</v>
      </c>
      <c r="J1231" s="2" t="s">
        <v>3087</v>
      </c>
      <c r="K1231" t="str">
        <f>VLOOKUP(capturaFlota2019[[#This Row],[Especie]],'DATOS TABLA FLOTA'!$K$1:$M$113,2,FALSE)</f>
        <v>Peces</v>
      </c>
      <c r="L1231" t="str">
        <f>_xlfn.XLOOKUP(capturaFlota2019[[#This Row],[Especie]],'DATOS TABLA FLOTA'!$K$1:$K$113,'DATOS TABLA FLOTA'!$M$1:$M$113)</f>
        <v>otras especies</v>
      </c>
      <c r="M1231" s="3">
        <v>1206</v>
      </c>
      <c r="N1231" s="4">
        <f>VLOOKUP(capturaFlota2019[[#This Row],[Especie]],'DATOS TABLA FLOTA'!$A$1:$B$80,2,FALSE)</f>
        <v>2500</v>
      </c>
      <c r="O1231" s="4">
        <f>VLOOKUP(capturaFlota2019[[#This Row],[Especie]],'DATOS TABLA FLOTA'!$A$1:$C$80,3,FALSE)</f>
        <v>40000</v>
      </c>
      <c r="Q1231"/>
    </row>
    <row r="1232" spans="1:17" x14ac:dyDescent="0.35">
      <c r="A1232" s="5">
        <v>43617</v>
      </c>
      <c r="B1232" s="2" t="s">
        <v>3053</v>
      </c>
      <c r="C1232" s="2" t="s">
        <v>3150</v>
      </c>
      <c r="D1232" s="2" t="s">
        <v>3043</v>
      </c>
      <c r="E12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2" t="str">
        <f>_xlfn.XLOOKUP(capturaFlota2019[[#This Row],[Puerto]],'DATOS TABLA FLOTA'!$H$1:$H$21,'DATOS TABLA FLOTA'!$I$1:$I$21)</f>
        <v>General Lavalle</v>
      </c>
      <c r="G1232" s="3">
        <f>_xlfn.XLOOKUP(capturaFlota2019[[#This Row],[Departamento]],'DATOS TABLA FLOTA'!$O$2:$O$21,'DATOS TABLA FLOTA'!$P$2:$P$21)</f>
        <v>6336</v>
      </c>
      <c r="H1232" s="1">
        <v>-36398453</v>
      </c>
      <c r="I1232" s="1">
        <f>_xlfn.XLOOKUP(capturaFlota2019[[#This Row],[Latitud]],'DATOS TABLA FLOTA'!$Q$2:$Q$21,'DATOS TABLA FLOTA'!$R$2:$R$21)</f>
        <v>-56946467</v>
      </c>
      <c r="J1232" s="2" t="s">
        <v>3074</v>
      </c>
      <c r="K1232" t="str">
        <f>VLOOKUP(capturaFlota2019[[#This Row],[Especie]],'DATOS TABLA FLOTA'!$K$1:$M$113,2,FALSE)</f>
        <v>Peces</v>
      </c>
      <c r="L1232" t="str">
        <f>_xlfn.XLOOKUP(capturaFlota2019[[#This Row],[Especie]],'DATOS TABLA FLOTA'!$K$1:$K$113,'DATOS TABLA FLOTA'!$M$1:$M$113)</f>
        <v>Variado costero</v>
      </c>
      <c r="M1232" s="3">
        <v>1209</v>
      </c>
      <c r="N1232" s="4">
        <f>VLOOKUP(capturaFlota2019[[#This Row],[Especie]],'DATOS TABLA FLOTA'!$A$1:$B$80,2,FALSE)</f>
        <v>1800</v>
      </c>
      <c r="O1232" s="4">
        <f>VLOOKUP(capturaFlota2019[[#This Row],[Especie]],'DATOS TABLA FLOTA'!$A$1:$C$80,3,FALSE)</f>
        <v>28800</v>
      </c>
      <c r="Q1232"/>
    </row>
    <row r="1233" spans="1:17" x14ac:dyDescent="0.35">
      <c r="A1233" s="5">
        <v>43466</v>
      </c>
      <c r="B1233" s="2" t="s">
        <v>3053</v>
      </c>
      <c r="C1233" s="2" t="s">
        <v>3068</v>
      </c>
      <c r="D1233" s="2" t="s">
        <v>3043</v>
      </c>
      <c r="E12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3" t="str">
        <f>_xlfn.XLOOKUP(capturaFlota2019[[#This Row],[Puerto]],'DATOS TABLA FLOTA'!$H$1:$H$21,'DATOS TABLA FLOTA'!$I$1:$I$21)</f>
        <v>General Pueyrredon</v>
      </c>
      <c r="G1233" s="3">
        <f>_xlfn.XLOOKUP(capturaFlota2019[[#This Row],[Departamento]],'DATOS TABLA FLOTA'!$O$2:$O$21,'DATOS TABLA FLOTA'!$P$2:$P$21)</f>
        <v>6357</v>
      </c>
      <c r="H1233" s="1">
        <v>-3804915</v>
      </c>
      <c r="I1233" s="1">
        <f>_xlfn.XLOOKUP(capturaFlota2019[[#This Row],[Latitud]],'DATOS TABLA FLOTA'!$Q$2:$Q$21,'DATOS TABLA FLOTA'!$R$2:$R$21)</f>
        <v>-57536848</v>
      </c>
      <c r="J1233" s="2" t="s">
        <v>3092</v>
      </c>
      <c r="K1233" t="str">
        <f>VLOOKUP(capturaFlota2019[[#This Row],[Especie]],'DATOS TABLA FLOTA'!$K$1:$M$113,2,FALSE)</f>
        <v>Peces</v>
      </c>
      <c r="L1233" t="str">
        <f>_xlfn.XLOOKUP(capturaFlota2019[[#This Row],[Especie]],'DATOS TABLA FLOTA'!$K$1:$K$113,'DATOS TABLA FLOTA'!$M$1:$M$113)</f>
        <v>otras especies</v>
      </c>
      <c r="M1233" s="3">
        <v>1210</v>
      </c>
      <c r="N1233" s="4">
        <f>VLOOKUP(capturaFlota2019[[#This Row],[Especie]],'DATOS TABLA FLOTA'!$A$1:$B$80,2,FALSE)</f>
        <v>2200</v>
      </c>
      <c r="O1233" s="4">
        <f>VLOOKUP(capturaFlota2019[[#This Row],[Especie]],'DATOS TABLA FLOTA'!$A$1:$C$80,3,FALSE)</f>
        <v>35200</v>
      </c>
      <c r="Q1233"/>
    </row>
    <row r="1234" spans="1:17" x14ac:dyDescent="0.35">
      <c r="A1234" s="5">
        <v>43739</v>
      </c>
      <c r="B1234" s="2" t="s">
        <v>3053</v>
      </c>
      <c r="C1234" s="2" t="s">
        <v>3121</v>
      </c>
      <c r="D1234" s="2" t="s">
        <v>3043</v>
      </c>
      <c r="E12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4" t="str">
        <f>_xlfn.XLOOKUP(capturaFlota2019[[#This Row],[Puerto]],'DATOS TABLA FLOTA'!$H$1:$H$21,'DATOS TABLA FLOTA'!$I$1:$I$21)</f>
        <v>Coronel de Marina Leonardo Rosales</v>
      </c>
      <c r="G1234" s="3">
        <f>_xlfn.XLOOKUP(capturaFlota2019[[#This Row],[Departamento]],'DATOS TABLA FLOTA'!$O$2:$O$21,'DATOS TABLA FLOTA'!$P$2:$P$21)</f>
        <v>6182</v>
      </c>
      <c r="H1234" s="1">
        <v>-3889977</v>
      </c>
      <c r="I1234" s="1">
        <f>_xlfn.XLOOKUP(capturaFlota2019[[#This Row],[Latitud]],'DATOS TABLA FLOTA'!$Q$2:$Q$21,'DATOS TABLA FLOTA'!$R$2:$R$21)</f>
        <v>-62079012</v>
      </c>
      <c r="J1234" s="2" t="s">
        <v>3101</v>
      </c>
      <c r="K1234" t="str">
        <f>VLOOKUP(capturaFlota2019[[#This Row],[Especie]],'DATOS TABLA FLOTA'!$K$1:$M$113,2,FALSE)</f>
        <v>Crustáceos</v>
      </c>
      <c r="L1234" t="str">
        <f>_xlfn.XLOOKUP(capturaFlota2019[[#This Row],[Especie]],'DATOS TABLA FLOTA'!$K$1:$K$113,'DATOS TABLA FLOTA'!$M$1:$M$113)</f>
        <v>Langostino</v>
      </c>
      <c r="M1234" s="3">
        <v>1210</v>
      </c>
      <c r="N1234" s="4">
        <f>VLOOKUP(capturaFlota2019[[#This Row],[Especie]],'DATOS TABLA FLOTA'!$A$1:$B$80,2,FALSE)</f>
        <v>3000</v>
      </c>
      <c r="O1234" s="4">
        <f>VLOOKUP(capturaFlota2019[[#This Row],[Especie]],'DATOS TABLA FLOTA'!$A$1:$C$80,3,FALSE)</f>
        <v>48000</v>
      </c>
      <c r="Q1234"/>
    </row>
    <row r="1235" spans="1:17" x14ac:dyDescent="0.35">
      <c r="A1235" s="5">
        <v>43497</v>
      </c>
      <c r="B1235" s="2" t="s">
        <v>3041</v>
      </c>
      <c r="C1235" s="2" t="s">
        <v>3068</v>
      </c>
      <c r="D1235" s="2" t="s">
        <v>3043</v>
      </c>
      <c r="E12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5" t="str">
        <f>_xlfn.XLOOKUP(capturaFlota2019[[#This Row],[Puerto]],'DATOS TABLA FLOTA'!$H$1:$H$21,'DATOS TABLA FLOTA'!$I$1:$I$21)</f>
        <v>General Pueyrredon</v>
      </c>
      <c r="G1235" s="3">
        <f>_xlfn.XLOOKUP(capturaFlota2019[[#This Row],[Departamento]],'DATOS TABLA FLOTA'!$O$2:$O$21,'DATOS TABLA FLOTA'!$P$2:$P$21)</f>
        <v>6357</v>
      </c>
      <c r="H1235" s="1">
        <v>-3804915</v>
      </c>
      <c r="I1235" s="1">
        <f>_xlfn.XLOOKUP(capturaFlota2019[[#This Row],[Latitud]],'DATOS TABLA FLOTA'!$Q$2:$Q$21,'DATOS TABLA FLOTA'!$R$2:$R$21)</f>
        <v>-57536848</v>
      </c>
      <c r="J1235" s="2" t="s">
        <v>3089</v>
      </c>
      <c r="K1235" t="str">
        <f>VLOOKUP(capturaFlota2019[[#This Row],[Especie]],'DATOS TABLA FLOTA'!$K$1:$M$113,2,FALSE)</f>
        <v>Peces</v>
      </c>
      <c r="L1235" t="str">
        <f>_xlfn.XLOOKUP(capturaFlota2019[[#This Row],[Especie]],'DATOS TABLA FLOTA'!$K$1:$K$113,'DATOS TABLA FLOTA'!$M$1:$M$113)</f>
        <v>otras especies</v>
      </c>
      <c r="M1235" s="3">
        <v>1211</v>
      </c>
      <c r="N1235" s="4">
        <f>VLOOKUP(capturaFlota2019[[#This Row],[Especie]],'DATOS TABLA FLOTA'!$A$1:$B$80,2,FALSE)</f>
        <v>2200</v>
      </c>
      <c r="O1235" s="4">
        <f>VLOOKUP(capturaFlota2019[[#This Row],[Especie]],'DATOS TABLA FLOTA'!$A$1:$C$80,3,FALSE)</f>
        <v>35200</v>
      </c>
      <c r="Q1235"/>
    </row>
    <row r="1236" spans="1:17" x14ac:dyDescent="0.35">
      <c r="A1236" s="5">
        <v>43586</v>
      </c>
      <c r="B1236" s="2" t="s">
        <v>3059</v>
      </c>
      <c r="C1236" s="2" t="s">
        <v>3068</v>
      </c>
      <c r="D1236" s="2" t="s">
        <v>3043</v>
      </c>
      <c r="E12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6" t="str">
        <f>_xlfn.XLOOKUP(capturaFlota2019[[#This Row],[Puerto]],'DATOS TABLA FLOTA'!$H$1:$H$21,'DATOS TABLA FLOTA'!$I$1:$I$21)</f>
        <v>General Pueyrredon</v>
      </c>
      <c r="G1236" s="3">
        <f>_xlfn.XLOOKUP(capturaFlota2019[[#This Row],[Departamento]],'DATOS TABLA FLOTA'!$O$2:$O$21,'DATOS TABLA FLOTA'!$P$2:$P$21)</f>
        <v>6357</v>
      </c>
      <c r="H1236" s="1">
        <v>-3804915</v>
      </c>
      <c r="I1236" s="1">
        <f>_xlfn.XLOOKUP(capturaFlota2019[[#This Row],[Latitud]],'DATOS TABLA FLOTA'!$Q$2:$Q$21,'DATOS TABLA FLOTA'!$R$2:$R$21)</f>
        <v>-57536848</v>
      </c>
      <c r="J1236" s="2" t="s">
        <v>3094</v>
      </c>
      <c r="K1236" t="str">
        <f>VLOOKUP(capturaFlota2019[[#This Row],[Especie]],'DATOS TABLA FLOTA'!$K$1:$M$113,2,FALSE)</f>
        <v>Peces</v>
      </c>
      <c r="L1236" t="str">
        <f>_xlfn.XLOOKUP(capturaFlota2019[[#This Row],[Especie]],'DATOS TABLA FLOTA'!$K$1:$K$113,'DATOS TABLA FLOTA'!$M$1:$M$113)</f>
        <v>otras especies</v>
      </c>
      <c r="M1236" s="3">
        <v>1212</v>
      </c>
      <c r="N1236" s="4">
        <f>VLOOKUP(capturaFlota2019[[#This Row],[Especie]],'DATOS TABLA FLOTA'!$A$1:$B$80,2,FALSE)</f>
        <v>2180</v>
      </c>
      <c r="O1236" s="4">
        <f>VLOOKUP(capturaFlota2019[[#This Row],[Especie]],'DATOS TABLA FLOTA'!$A$1:$C$80,3,FALSE)</f>
        <v>34880</v>
      </c>
      <c r="Q1236"/>
    </row>
    <row r="1237" spans="1:17" x14ac:dyDescent="0.35">
      <c r="A1237" s="5">
        <v>43647</v>
      </c>
      <c r="B1237" s="2" t="s">
        <v>3059</v>
      </c>
      <c r="C1237" s="2" t="s">
        <v>3061</v>
      </c>
      <c r="D1237" s="2" t="s">
        <v>3062</v>
      </c>
      <c r="E12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37" t="str">
        <f>_xlfn.XLOOKUP(capturaFlota2019[[#This Row],[Puerto]],'DATOS TABLA FLOTA'!$H$1:$H$21,'DATOS TABLA FLOTA'!$I$1:$I$21)</f>
        <v>Escalante</v>
      </c>
      <c r="G1237" s="3">
        <f>_xlfn.XLOOKUP(capturaFlota2019[[#This Row],[Departamento]],'DATOS TABLA FLOTA'!$O$2:$O$21,'DATOS TABLA FLOTA'!$P$2:$P$21)</f>
        <v>26021</v>
      </c>
      <c r="H1237" s="1">
        <v>-45862528</v>
      </c>
      <c r="I1237" s="1">
        <f>_xlfn.XLOOKUP(capturaFlota2019[[#This Row],[Latitud]],'DATOS TABLA FLOTA'!$Q$2:$Q$21,'DATOS TABLA FLOTA'!$R$2:$R$21)</f>
        <v>-6746664</v>
      </c>
      <c r="J1237" s="2" t="s">
        <v>3101</v>
      </c>
      <c r="K1237" t="str">
        <f>VLOOKUP(capturaFlota2019[[#This Row],[Especie]],'DATOS TABLA FLOTA'!$K$1:$M$113,2,FALSE)</f>
        <v>Crustáceos</v>
      </c>
      <c r="L1237" t="str">
        <f>_xlfn.XLOOKUP(capturaFlota2019[[#This Row],[Especie]],'DATOS TABLA FLOTA'!$K$1:$K$113,'DATOS TABLA FLOTA'!$M$1:$M$113)</f>
        <v>Langostino</v>
      </c>
      <c r="M1237" s="3">
        <v>1212</v>
      </c>
      <c r="N1237" s="4">
        <f>VLOOKUP(capturaFlota2019[[#This Row],[Especie]],'DATOS TABLA FLOTA'!$A$1:$B$80,2,FALSE)</f>
        <v>3000</v>
      </c>
      <c r="O1237" s="4">
        <f>VLOOKUP(capturaFlota2019[[#This Row],[Especie]],'DATOS TABLA FLOTA'!$A$1:$C$80,3,FALSE)</f>
        <v>48000</v>
      </c>
      <c r="Q1237"/>
    </row>
    <row r="1238" spans="1:17" x14ac:dyDescent="0.35">
      <c r="A1238" s="5">
        <v>43497</v>
      </c>
      <c r="B1238" s="2" t="s">
        <v>3053</v>
      </c>
      <c r="C1238" s="2" t="s">
        <v>3068</v>
      </c>
      <c r="D1238" s="2" t="s">
        <v>3043</v>
      </c>
      <c r="E12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8" t="str">
        <f>_xlfn.XLOOKUP(capturaFlota2019[[#This Row],[Puerto]],'DATOS TABLA FLOTA'!$H$1:$H$21,'DATOS TABLA FLOTA'!$I$1:$I$21)</f>
        <v>General Pueyrredon</v>
      </c>
      <c r="G1238" s="3">
        <f>_xlfn.XLOOKUP(capturaFlota2019[[#This Row],[Departamento]],'DATOS TABLA FLOTA'!$O$2:$O$21,'DATOS TABLA FLOTA'!$P$2:$P$21)</f>
        <v>6357</v>
      </c>
      <c r="H1238" s="1">
        <v>-3804915</v>
      </c>
      <c r="I1238" s="1">
        <f>_xlfn.XLOOKUP(capturaFlota2019[[#This Row],[Latitud]],'DATOS TABLA FLOTA'!$Q$2:$Q$21,'DATOS TABLA FLOTA'!$R$2:$R$21)</f>
        <v>-57536848</v>
      </c>
      <c r="J1238" s="2" t="s">
        <v>3055</v>
      </c>
      <c r="K1238" t="str">
        <f>VLOOKUP(capturaFlota2019[[#This Row],[Especie]],'DATOS TABLA FLOTA'!$K$1:$M$113,2,FALSE)</f>
        <v>Peces</v>
      </c>
      <c r="L1238" t="str">
        <f>_xlfn.XLOOKUP(capturaFlota2019[[#This Row],[Especie]],'DATOS TABLA FLOTA'!$K$1:$K$113,'DATOS TABLA FLOTA'!$M$1:$M$113)</f>
        <v>Merluza hubbsi S41</v>
      </c>
      <c r="M1238" s="3">
        <v>1213</v>
      </c>
      <c r="N1238" s="4">
        <f>VLOOKUP(capturaFlota2019[[#This Row],[Especie]],'DATOS TABLA FLOTA'!$A$1:$B$80,2,FALSE)</f>
        <v>2300</v>
      </c>
      <c r="O1238" s="4">
        <f>VLOOKUP(capturaFlota2019[[#This Row],[Especie]],'DATOS TABLA FLOTA'!$A$1:$C$80,3,FALSE)</f>
        <v>36800</v>
      </c>
      <c r="Q1238"/>
    </row>
    <row r="1239" spans="1:17" x14ac:dyDescent="0.35">
      <c r="A1239" s="5">
        <v>43617</v>
      </c>
      <c r="B1239" s="2" t="s">
        <v>3041</v>
      </c>
      <c r="C1239" s="2" t="s">
        <v>3068</v>
      </c>
      <c r="D1239" s="2" t="s">
        <v>3043</v>
      </c>
      <c r="E12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39" t="str">
        <f>_xlfn.XLOOKUP(capturaFlota2019[[#This Row],[Puerto]],'DATOS TABLA FLOTA'!$H$1:$H$21,'DATOS TABLA FLOTA'!$I$1:$I$21)</f>
        <v>General Pueyrredon</v>
      </c>
      <c r="G1239" s="3">
        <f>_xlfn.XLOOKUP(capturaFlota2019[[#This Row],[Departamento]],'DATOS TABLA FLOTA'!$O$2:$O$21,'DATOS TABLA FLOTA'!$P$2:$P$21)</f>
        <v>6357</v>
      </c>
      <c r="H1239" s="1">
        <v>-3804915</v>
      </c>
      <c r="I1239" s="1">
        <f>_xlfn.XLOOKUP(capturaFlota2019[[#This Row],[Latitud]],'DATOS TABLA FLOTA'!$Q$2:$Q$21,'DATOS TABLA FLOTA'!$R$2:$R$21)</f>
        <v>-57536848</v>
      </c>
      <c r="J1239" s="2" t="s">
        <v>3114</v>
      </c>
      <c r="K1239" t="str">
        <f>VLOOKUP(capturaFlota2019[[#This Row],[Especie]],'DATOS TABLA FLOTA'!$K$1:$M$113,2,FALSE)</f>
        <v>Peces</v>
      </c>
      <c r="L1239" t="str">
        <f>_xlfn.XLOOKUP(capturaFlota2019[[#This Row],[Especie]],'DATOS TABLA FLOTA'!$K$1:$K$113,'DATOS TABLA FLOTA'!$M$1:$M$113)</f>
        <v>otras especies</v>
      </c>
      <c r="M1239" s="3">
        <v>1213</v>
      </c>
      <c r="N1239" s="4">
        <f>VLOOKUP(capturaFlota2019[[#This Row],[Especie]],'DATOS TABLA FLOTA'!$A$1:$B$80,2,FALSE)</f>
        <v>1500</v>
      </c>
      <c r="O1239" s="4">
        <f>VLOOKUP(capturaFlota2019[[#This Row],[Especie]],'DATOS TABLA FLOTA'!$A$1:$C$80,3,FALSE)</f>
        <v>24000</v>
      </c>
      <c r="Q1239"/>
    </row>
    <row r="1240" spans="1:17" x14ac:dyDescent="0.35">
      <c r="A1240" s="5">
        <v>43678</v>
      </c>
      <c r="B1240" s="2" t="s">
        <v>3041</v>
      </c>
      <c r="C1240" s="2" t="s">
        <v>3127</v>
      </c>
      <c r="D1240" s="2" t="s">
        <v>3124</v>
      </c>
      <c r="E12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40" t="str">
        <f>_xlfn.XLOOKUP(capturaFlota2019[[#This Row],[Puerto]],'DATOS TABLA FLOTA'!$H$1:$H$21,'DATOS TABLA FLOTA'!$I$1:$I$21)</f>
        <v>San Antonio</v>
      </c>
      <c r="G1240" s="3">
        <f>_xlfn.XLOOKUP(capturaFlota2019[[#This Row],[Departamento]],'DATOS TABLA FLOTA'!$O$2:$O$21,'DATOS TABLA FLOTA'!$P$2:$P$21)</f>
        <v>62077</v>
      </c>
      <c r="H1240" s="1">
        <v>-40725698</v>
      </c>
      <c r="I1240" s="1">
        <f>_xlfn.XLOOKUP(capturaFlota2019[[#This Row],[Latitud]],'DATOS TABLA FLOTA'!$Q$2:$Q$21,'DATOS TABLA FLOTA'!$R$2:$R$21)</f>
        <v>-64934194</v>
      </c>
      <c r="J1240" s="2" t="s">
        <v>3065</v>
      </c>
      <c r="K1240" t="str">
        <f>VLOOKUP(capturaFlota2019[[#This Row],[Especie]],'DATOS TABLA FLOTA'!$K$1:$M$113,2,FALSE)</f>
        <v>Peces</v>
      </c>
      <c r="L1240" t="str">
        <f>_xlfn.XLOOKUP(capturaFlota2019[[#This Row],[Especie]],'DATOS TABLA FLOTA'!$K$1:$K$113,'DATOS TABLA FLOTA'!$M$1:$M$113)</f>
        <v>Abadejo</v>
      </c>
      <c r="M1240" s="3">
        <v>1216</v>
      </c>
      <c r="N1240" s="4">
        <f>VLOOKUP(capturaFlota2019[[#This Row],[Especie]],'DATOS TABLA FLOTA'!$A$1:$B$80,2,FALSE)</f>
        <v>2000</v>
      </c>
      <c r="O1240" s="4">
        <f>VLOOKUP(capturaFlota2019[[#This Row],[Especie]],'DATOS TABLA FLOTA'!$A$1:$C$80,3,FALSE)</f>
        <v>32000</v>
      </c>
      <c r="Q1240"/>
    </row>
    <row r="1241" spans="1:17" x14ac:dyDescent="0.35">
      <c r="A1241" s="5">
        <v>43497</v>
      </c>
      <c r="B1241" s="2" t="s">
        <v>3041</v>
      </c>
      <c r="C1241" s="2" t="s">
        <v>3120</v>
      </c>
      <c r="D1241" s="2" t="s">
        <v>3062</v>
      </c>
      <c r="E12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41" t="str">
        <f>_xlfn.XLOOKUP(capturaFlota2019[[#This Row],[Puerto]],'DATOS TABLA FLOTA'!$H$1:$H$21,'DATOS TABLA FLOTA'!$I$1:$I$21)</f>
        <v>Rawson</v>
      </c>
      <c r="G1241" s="3">
        <f>_xlfn.XLOOKUP(capturaFlota2019[[#This Row],[Departamento]],'DATOS TABLA FLOTA'!$O$2:$O$21,'DATOS TABLA FLOTA'!$P$2:$P$21)</f>
        <v>26077</v>
      </c>
      <c r="H1241" s="1">
        <v>-43336741</v>
      </c>
      <c r="I1241" s="1">
        <f>_xlfn.XLOOKUP(capturaFlota2019[[#This Row],[Latitud]],'DATOS TABLA FLOTA'!$Q$2:$Q$21,'DATOS TABLA FLOTA'!$R$2:$R$21)</f>
        <v>-65061964</v>
      </c>
      <c r="J1241" s="2" t="s">
        <v>3055</v>
      </c>
      <c r="K1241" t="str">
        <f>VLOOKUP(capturaFlota2019[[#This Row],[Especie]],'DATOS TABLA FLOTA'!$K$1:$M$113,2,FALSE)</f>
        <v>Peces</v>
      </c>
      <c r="L1241" t="str">
        <f>_xlfn.XLOOKUP(capturaFlota2019[[#This Row],[Especie]],'DATOS TABLA FLOTA'!$K$1:$K$113,'DATOS TABLA FLOTA'!$M$1:$M$113)</f>
        <v>Merluza hubbsi S41</v>
      </c>
      <c r="M1241" s="3">
        <v>1220</v>
      </c>
      <c r="N1241" s="4">
        <f>VLOOKUP(capturaFlota2019[[#This Row],[Especie]],'DATOS TABLA FLOTA'!$A$1:$B$80,2,FALSE)</f>
        <v>2300</v>
      </c>
      <c r="O1241" s="4">
        <f>VLOOKUP(capturaFlota2019[[#This Row],[Especie]],'DATOS TABLA FLOTA'!$A$1:$C$80,3,FALSE)</f>
        <v>36800</v>
      </c>
      <c r="Q1241"/>
    </row>
    <row r="1242" spans="1:17" x14ac:dyDescent="0.35">
      <c r="A1242" s="5">
        <v>43497</v>
      </c>
      <c r="B1242" s="2" t="s">
        <v>3041</v>
      </c>
      <c r="C1242" s="2" t="s">
        <v>3120</v>
      </c>
      <c r="D1242" s="2" t="s">
        <v>3062</v>
      </c>
      <c r="E12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42" t="str">
        <f>_xlfn.XLOOKUP(capturaFlota2019[[#This Row],[Puerto]],'DATOS TABLA FLOTA'!$H$1:$H$21,'DATOS TABLA FLOTA'!$I$1:$I$21)</f>
        <v>Rawson</v>
      </c>
      <c r="G1242" s="3">
        <f>_xlfn.XLOOKUP(capturaFlota2019[[#This Row],[Departamento]],'DATOS TABLA FLOTA'!$O$2:$O$21,'DATOS TABLA FLOTA'!$P$2:$P$21)</f>
        <v>26077</v>
      </c>
      <c r="H1242" s="1">
        <v>-43336741</v>
      </c>
      <c r="I1242" s="1">
        <f>_xlfn.XLOOKUP(capturaFlota2019[[#This Row],[Latitud]],'DATOS TABLA FLOTA'!$Q$2:$Q$21,'DATOS TABLA FLOTA'!$R$2:$R$21)</f>
        <v>-65061964</v>
      </c>
      <c r="J1242" s="2" t="s">
        <v>3072</v>
      </c>
      <c r="K1242" t="str">
        <f>VLOOKUP(capturaFlota2019[[#This Row],[Especie]],'DATOS TABLA FLOTA'!$K$1:$M$113,2,FALSE)</f>
        <v>Moluscos</v>
      </c>
      <c r="L1242" t="str">
        <f>_xlfn.XLOOKUP(capturaFlota2019[[#This Row],[Especie]],'DATOS TABLA FLOTA'!$K$1:$K$113,'DATOS TABLA FLOTA'!$M$1:$M$113)</f>
        <v>otras especies</v>
      </c>
      <c r="M1242" s="3">
        <v>1225</v>
      </c>
      <c r="N1242" s="4">
        <f>VLOOKUP(capturaFlota2019[[#This Row],[Especie]],'DATOS TABLA FLOTA'!$A$1:$B$80,2,FALSE)</f>
        <v>3150</v>
      </c>
      <c r="O1242" s="4">
        <f>VLOOKUP(capturaFlota2019[[#This Row],[Especie]],'DATOS TABLA FLOTA'!$A$1:$C$80,3,FALSE)</f>
        <v>50400</v>
      </c>
      <c r="Q1242"/>
    </row>
    <row r="1243" spans="1:17" x14ac:dyDescent="0.35">
      <c r="A1243" s="5">
        <v>43497</v>
      </c>
      <c r="B1243" s="2" t="s">
        <v>3053</v>
      </c>
      <c r="C1243" s="2" t="s">
        <v>3068</v>
      </c>
      <c r="D1243" s="2" t="s">
        <v>3043</v>
      </c>
      <c r="E12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3" t="str">
        <f>_xlfn.XLOOKUP(capturaFlota2019[[#This Row],[Puerto]],'DATOS TABLA FLOTA'!$H$1:$H$21,'DATOS TABLA FLOTA'!$I$1:$I$21)</f>
        <v>General Pueyrredon</v>
      </c>
      <c r="G1243" s="3">
        <f>_xlfn.XLOOKUP(capturaFlota2019[[#This Row],[Departamento]],'DATOS TABLA FLOTA'!$O$2:$O$21,'DATOS TABLA FLOTA'!$P$2:$P$21)</f>
        <v>6357</v>
      </c>
      <c r="H1243" s="1">
        <v>-3804915</v>
      </c>
      <c r="I1243" s="1">
        <f>_xlfn.XLOOKUP(capturaFlota2019[[#This Row],[Latitud]],'DATOS TABLA FLOTA'!$Q$2:$Q$21,'DATOS TABLA FLOTA'!$R$2:$R$21)</f>
        <v>-57536848</v>
      </c>
      <c r="J1243" s="2" t="s">
        <v>3088</v>
      </c>
      <c r="K1243" t="str">
        <f>VLOOKUP(capturaFlota2019[[#This Row],[Especie]],'DATOS TABLA FLOTA'!$K$1:$M$113,2,FALSE)</f>
        <v>Peces</v>
      </c>
      <c r="L1243" t="str">
        <f>_xlfn.XLOOKUP(capturaFlota2019[[#This Row],[Especie]],'DATOS TABLA FLOTA'!$K$1:$K$113,'DATOS TABLA FLOTA'!$M$1:$M$113)</f>
        <v>Variado costero</v>
      </c>
      <c r="M1243" s="3">
        <v>1231</v>
      </c>
      <c r="N1243" s="4">
        <f>VLOOKUP(capturaFlota2019[[#This Row],[Especie]],'DATOS TABLA FLOTA'!$A$1:$B$80,2,FALSE)</f>
        <v>2500</v>
      </c>
      <c r="O1243" s="4">
        <f>VLOOKUP(capturaFlota2019[[#This Row],[Especie]],'DATOS TABLA FLOTA'!$A$1:$C$80,3,FALSE)</f>
        <v>40000</v>
      </c>
      <c r="Q1243"/>
    </row>
    <row r="1244" spans="1:17" x14ac:dyDescent="0.35">
      <c r="A1244" s="5">
        <v>43586</v>
      </c>
      <c r="B1244" s="2" t="s">
        <v>3053</v>
      </c>
      <c r="C1244" s="2" t="s">
        <v>3068</v>
      </c>
      <c r="D1244" s="2" t="s">
        <v>3043</v>
      </c>
      <c r="E12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4" t="str">
        <f>_xlfn.XLOOKUP(capturaFlota2019[[#This Row],[Puerto]],'DATOS TABLA FLOTA'!$H$1:$H$21,'DATOS TABLA FLOTA'!$I$1:$I$21)</f>
        <v>General Pueyrredon</v>
      </c>
      <c r="G1244" s="3">
        <f>_xlfn.XLOOKUP(capturaFlota2019[[#This Row],[Departamento]],'DATOS TABLA FLOTA'!$O$2:$O$21,'DATOS TABLA FLOTA'!$P$2:$P$21)</f>
        <v>6357</v>
      </c>
      <c r="H1244" s="1">
        <v>-3804915</v>
      </c>
      <c r="I1244" s="1">
        <f>_xlfn.XLOOKUP(capturaFlota2019[[#This Row],[Latitud]],'DATOS TABLA FLOTA'!$Q$2:$Q$21,'DATOS TABLA FLOTA'!$R$2:$R$21)</f>
        <v>-57536848</v>
      </c>
      <c r="J1244" s="2" t="s">
        <v>3089</v>
      </c>
      <c r="K1244" t="str">
        <f>VLOOKUP(capturaFlota2019[[#This Row],[Especie]],'DATOS TABLA FLOTA'!$K$1:$M$113,2,FALSE)</f>
        <v>Peces</v>
      </c>
      <c r="L1244" t="str">
        <f>_xlfn.XLOOKUP(capturaFlota2019[[#This Row],[Especie]],'DATOS TABLA FLOTA'!$K$1:$K$113,'DATOS TABLA FLOTA'!$M$1:$M$113)</f>
        <v>otras especies</v>
      </c>
      <c r="M1244" s="3">
        <v>1233</v>
      </c>
      <c r="N1244" s="4">
        <f>VLOOKUP(capturaFlota2019[[#This Row],[Especie]],'DATOS TABLA FLOTA'!$A$1:$B$80,2,FALSE)</f>
        <v>2200</v>
      </c>
      <c r="O1244" s="4">
        <f>VLOOKUP(capturaFlota2019[[#This Row],[Especie]],'DATOS TABLA FLOTA'!$A$1:$C$80,3,FALSE)</f>
        <v>35200</v>
      </c>
      <c r="Q1244"/>
    </row>
    <row r="1245" spans="1:17" x14ac:dyDescent="0.35">
      <c r="A1245" s="5">
        <v>43497</v>
      </c>
      <c r="B1245" s="2" t="s">
        <v>3053</v>
      </c>
      <c r="C1245" s="2" t="s">
        <v>3068</v>
      </c>
      <c r="D1245" s="2" t="s">
        <v>3043</v>
      </c>
      <c r="E12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5" t="str">
        <f>_xlfn.XLOOKUP(capturaFlota2019[[#This Row],[Puerto]],'DATOS TABLA FLOTA'!$H$1:$H$21,'DATOS TABLA FLOTA'!$I$1:$I$21)</f>
        <v>General Pueyrredon</v>
      </c>
      <c r="G1245" s="3">
        <f>_xlfn.XLOOKUP(capturaFlota2019[[#This Row],[Departamento]],'DATOS TABLA FLOTA'!$O$2:$O$21,'DATOS TABLA FLOTA'!$P$2:$P$21)</f>
        <v>6357</v>
      </c>
      <c r="H1245" s="1">
        <v>-3804915</v>
      </c>
      <c r="I1245" s="1">
        <f>_xlfn.XLOOKUP(capturaFlota2019[[#This Row],[Latitud]],'DATOS TABLA FLOTA'!$Q$2:$Q$21,'DATOS TABLA FLOTA'!$R$2:$R$21)</f>
        <v>-57536848</v>
      </c>
      <c r="J1245" s="2" t="s">
        <v>3087</v>
      </c>
      <c r="K1245" t="str">
        <f>VLOOKUP(capturaFlota2019[[#This Row],[Especie]],'DATOS TABLA FLOTA'!$K$1:$M$113,2,FALSE)</f>
        <v>Peces</v>
      </c>
      <c r="L1245" t="str">
        <f>_xlfn.XLOOKUP(capturaFlota2019[[#This Row],[Especie]],'DATOS TABLA FLOTA'!$K$1:$K$113,'DATOS TABLA FLOTA'!$M$1:$M$113)</f>
        <v>otras especies</v>
      </c>
      <c r="M1245" s="3">
        <v>1244</v>
      </c>
      <c r="N1245" s="4">
        <f>VLOOKUP(capturaFlota2019[[#This Row],[Especie]],'DATOS TABLA FLOTA'!$A$1:$B$80,2,FALSE)</f>
        <v>2500</v>
      </c>
      <c r="O1245" s="4">
        <f>VLOOKUP(capturaFlota2019[[#This Row],[Especie]],'DATOS TABLA FLOTA'!$A$1:$C$80,3,FALSE)</f>
        <v>40000</v>
      </c>
      <c r="Q1245"/>
    </row>
    <row r="1246" spans="1:17" x14ac:dyDescent="0.35">
      <c r="A1246" s="5">
        <v>43647</v>
      </c>
      <c r="B1246" s="2" t="s">
        <v>3053</v>
      </c>
      <c r="C1246" s="2" t="s">
        <v>3150</v>
      </c>
      <c r="D1246" s="2" t="s">
        <v>3043</v>
      </c>
      <c r="E12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6" t="str">
        <f>_xlfn.XLOOKUP(capturaFlota2019[[#This Row],[Puerto]],'DATOS TABLA FLOTA'!$H$1:$H$21,'DATOS TABLA FLOTA'!$I$1:$I$21)</f>
        <v>General Lavalle</v>
      </c>
      <c r="G1246" s="3">
        <f>_xlfn.XLOOKUP(capturaFlota2019[[#This Row],[Departamento]],'DATOS TABLA FLOTA'!$O$2:$O$21,'DATOS TABLA FLOTA'!$P$2:$P$21)</f>
        <v>6336</v>
      </c>
      <c r="H1246" s="1">
        <v>-36398453</v>
      </c>
      <c r="I1246" s="1">
        <f>_xlfn.XLOOKUP(capturaFlota2019[[#This Row],[Latitud]],'DATOS TABLA FLOTA'!$Q$2:$Q$21,'DATOS TABLA FLOTA'!$R$2:$R$21)</f>
        <v>-56946467</v>
      </c>
      <c r="J1246" s="2" t="s">
        <v>3073</v>
      </c>
      <c r="K1246" t="str">
        <f>VLOOKUP(capturaFlota2019[[#This Row],[Especie]],'DATOS TABLA FLOTA'!$K$1:$M$113,2,FALSE)</f>
        <v>Moluscos</v>
      </c>
      <c r="L1246" t="str">
        <f>_xlfn.XLOOKUP(capturaFlota2019[[#This Row],[Especie]],'DATOS TABLA FLOTA'!$K$1:$K$113,'DATOS TABLA FLOTA'!$M$1:$M$113)</f>
        <v>otras especies</v>
      </c>
      <c r="M1246" s="3">
        <v>1244</v>
      </c>
      <c r="N1246" s="4">
        <f>VLOOKUP(capturaFlota2019[[#This Row],[Especie]],'DATOS TABLA FLOTA'!$A$1:$B$80,2,FALSE)</f>
        <v>1800</v>
      </c>
      <c r="O1246" s="4">
        <f>VLOOKUP(capturaFlota2019[[#This Row],[Especie]],'DATOS TABLA FLOTA'!$A$1:$C$80,3,FALSE)</f>
        <v>28800</v>
      </c>
      <c r="Q1246"/>
    </row>
    <row r="1247" spans="1:17" x14ac:dyDescent="0.35">
      <c r="A1247" s="5">
        <v>43617</v>
      </c>
      <c r="B1247" s="2" t="s">
        <v>3041</v>
      </c>
      <c r="C1247" s="2" t="s">
        <v>3068</v>
      </c>
      <c r="D1247" s="2" t="s">
        <v>3043</v>
      </c>
      <c r="E12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7" t="str">
        <f>_xlfn.XLOOKUP(capturaFlota2019[[#This Row],[Puerto]],'DATOS TABLA FLOTA'!$H$1:$H$21,'DATOS TABLA FLOTA'!$I$1:$I$21)</f>
        <v>General Pueyrredon</v>
      </c>
      <c r="G1247" s="3">
        <f>_xlfn.XLOOKUP(capturaFlota2019[[#This Row],[Departamento]],'DATOS TABLA FLOTA'!$O$2:$O$21,'DATOS TABLA FLOTA'!$P$2:$P$21)</f>
        <v>6357</v>
      </c>
      <c r="H1247" s="1">
        <v>-3804915</v>
      </c>
      <c r="I1247" s="1">
        <f>_xlfn.XLOOKUP(capturaFlota2019[[#This Row],[Latitud]],'DATOS TABLA FLOTA'!$Q$2:$Q$21,'DATOS TABLA FLOTA'!$R$2:$R$21)</f>
        <v>-57536848</v>
      </c>
      <c r="J1247" s="2" t="s">
        <v>3074</v>
      </c>
      <c r="K1247" t="str">
        <f>VLOOKUP(capturaFlota2019[[#This Row],[Especie]],'DATOS TABLA FLOTA'!$K$1:$M$113,2,FALSE)</f>
        <v>Peces</v>
      </c>
      <c r="L1247" t="str">
        <f>_xlfn.XLOOKUP(capturaFlota2019[[#This Row],[Especie]],'DATOS TABLA FLOTA'!$K$1:$K$113,'DATOS TABLA FLOTA'!$M$1:$M$113)</f>
        <v>Variado costero</v>
      </c>
      <c r="M1247" s="3">
        <v>1246</v>
      </c>
      <c r="N1247" s="4">
        <f>VLOOKUP(capturaFlota2019[[#This Row],[Especie]],'DATOS TABLA FLOTA'!$A$1:$B$80,2,FALSE)</f>
        <v>1800</v>
      </c>
      <c r="O1247" s="4">
        <f>VLOOKUP(capturaFlota2019[[#This Row],[Especie]],'DATOS TABLA FLOTA'!$A$1:$C$80,3,FALSE)</f>
        <v>28800</v>
      </c>
      <c r="Q1247"/>
    </row>
    <row r="1248" spans="1:17" x14ac:dyDescent="0.35">
      <c r="A1248" s="5">
        <v>43525</v>
      </c>
      <c r="B1248" s="2" t="s">
        <v>3053</v>
      </c>
      <c r="C1248" s="2" t="s">
        <v>3150</v>
      </c>
      <c r="D1248" s="2" t="s">
        <v>3043</v>
      </c>
      <c r="E12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48" t="str">
        <f>_xlfn.XLOOKUP(capturaFlota2019[[#This Row],[Puerto]],'DATOS TABLA FLOTA'!$H$1:$H$21,'DATOS TABLA FLOTA'!$I$1:$I$21)</f>
        <v>General Lavalle</v>
      </c>
      <c r="G1248" s="3">
        <f>_xlfn.XLOOKUP(capturaFlota2019[[#This Row],[Departamento]],'DATOS TABLA FLOTA'!$O$2:$O$21,'DATOS TABLA FLOTA'!$P$2:$P$21)</f>
        <v>6336</v>
      </c>
      <c r="H1248" s="1">
        <v>-36398453</v>
      </c>
      <c r="I1248" s="1">
        <f>_xlfn.XLOOKUP(capturaFlota2019[[#This Row],[Latitud]],'DATOS TABLA FLOTA'!$Q$2:$Q$21,'DATOS TABLA FLOTA'!$R$2:$R$21)</f>
        <v>-56946467</v>
      </c>
      <c r="J1248" s="2" t="s">
        <v>3113</v>
      </c>
      <c r="K1248" t="str">
        <f>VLOOKUP(capturaFlota2019[[#This Row],[Especie]],'DATOS TABLA FLOTA'!$K$1:$M$113,2,FALSE)</f>
        <v>Peces</v>
      </c>
      <c r="L1248" t="str">
        <f>_xlfn.XLOOKUP(capturaFlota2019[[#This Row],[Especie]],'DATOS TABLA FLOTA'!$K$1:$K$113,'DATOS TABLA FLOTA'!$M$1:$M$113)</f>
        <v>Variado costero</v>
      </c>
      <c r="M1248" s="3">
        <v>1248</v>
      </c>
      <c r="N1248" s="4">
        <f>VLOOKUP(capturaFlota2019[[#This Row],[Especie]],'DATOS TABLA FLOTA'!$A$1:$B$80,2,FALSE)</f>
        <v>2100</v>
      </c>
      <c r="O1248" s="4">
        <f>VLOOKUP(capturaFlota2019[[#This Row],[Especie]],'DATOS TABLA FLOTA'!$A$1:$C$80,3,FALSE)</f>
        <v>33600</v>
      </c>
      <c r="Q1248"/>
    </row>
    <row r="1249" spans="1:17" x14ac:dyDescent="0.35">
      <c r="A1249" s="5">
        <v>43497</v>
      </c>
      <c r="B1249" s="2" t="s">
        <v>3059</v>
      </c>
      <c r="C1249" s="2" t="s">
        <v>3061</v>
      </c>
      <c r="D1249" s="2" t="s">
        <v>3062</v>
      </c>
      <c r="E12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49" t="str">
        <f>_xlfn.XLOOKUP(capturaFlota2019[[#This Row],[Puerto]],'DATOS TABLA FLOTA'!$H$1:$H$21,'DATOS TABLA FLOTA'!$I$1:$I$21)</f>
        <v>Escalante</v>
      </c>
      <c r="G1249" s="3">
        <f>_xlfn.XLOOKUP(capturaFlota2019[[#This Row],[Departamento]],'DATOS TABLA FLOTA'!$O$2:$O$21,'DATOS TABLA FLOTA'!$P$2:$P$21)</f>
        <v>26021</v>
      </c>
      <c r="H1249" s="1">
        <v>-45862528</v>
      </c>
      <c r="I1249" s="1">
        <f>_xlfn.XLOOKUP(capturaFlota2019[[#This Row],[Latitud]],'DATOS TABLA FLOTA'!$Q$2:$Q$21,'DATOS TABLA FLOTA'!$R$2:$R$21)</f>
        <v>-6746664</v>
      </c>
      <c r="J1249" s="2" t="s">
        <v>3064</v>
      </c>
      <c r="K1249" t="str">
        <f>VLOOKUP(capturaFlota2019[[#This Row],[Especie]],'DATOS TABLA FLOTA'!$K$1:$M$113,2,FALSE)</f>
        <v>Crustáceos</v>
      </c>
      <c r="L1249" t="str">
        <f>_xlfn.XLOOKUP(capturaFlota2019[[#This Row],[Especie]],'DATOS TABLA FLOTA'!$K$1:$K$113,'DATOS TABLA FLOTA'!$M$1:$M$113)</f>
        <v>Centolla</v>
      </c>
      <c r="M1249" s="3">
        <v>1258</v>
      </c>
      <c r="N1249" s="4">
        <f>VLOOKUP(capturaFlota2019[[#This Row],[Especie]],'DATOS TABLA FLOTA'!$A$1:$B$80,2,FALSE)</f>
        <v>2890</v>
      </c>
      <c r="O1249" s="4">
        <f>VLOOKUP(capturaFlota2019[[#This Row],[Especie]],'DATOS TABLA FLOTA'!$A$1:$C$80,3,FALSE)</f>
        <v>46240</v>
      </c>
      <c r="Q1249"/>
    </row>
    <row r="1250" spans="1:17" x14ac:dyDescent="0.35">
      <c r="A1250" s="5">
        <v>43556</v>
      </c>
      <c r="B1250" s="2" t="s">
        <v>3041</v>
      </c>
      <c r="C1250" s="2" t="s">
        <v>3107</v>
      </c>
      <c r="D1250" s="2" t="s">
        <v>3043</v>
      </c>
      <c r="E12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0" t="str">
        <f>_xlfn.XLOOKUP(capturaFlota2019[[#This Row],[Puerto]],'DATOS TABLA FLOTA'!$H$1:$H$21,'DATOS TABLA FLOTA'!$I$1:$I$21)</f>
        <v>Necochea</v>
      </c>
      <c r="G1250" s="3">
        <f>_xlfn.XLOOKUP(capturaFlota2019[[#This Row],[Departamento]],'DATOS TABLA FLOTA'!$O$2:$O$21,'DATOS TABLA FLOTA'!$P$2:$P$21)</f>
        <v>6581</v>
      </c>
      <c r="H1250" s="1">
        <v>-38576184</v>
      </c>
      <c r="I1250" s="1">
        <f>_xlfn.XLOOKUP(capturaFlota2019[[#This Row],[Latitud]],'DATOS TABLA FLOTA'!$Q$2:$Q$21,'DATOS TABLA FLOTA'!$R$2:$R$21)</f>
        <v>-58701949</v>
      </c>
      <c r="J1250" s="2" t="s">
        <v>3071</v>
      </c>
      <c r="K1250" t="str">
        <f>VLOOKUP(capturaFlota2019[[#This Row],[Especie]],'DATOS TABLA FLOTA'!$K$1:$M$113,2,FALSE)</f>
        <v>Crustáceos</v>
      </c>
      <c r="L1250" t="str">
        <f>_xlfn.XLOOKUP(capturaFlota2019[[#This Row],[Especie]],'DATOS TABLA FLOTA'!$K$1:$K$113,'DATOS TABLA FLOTA'!$M$1:$M$113)</f>
        <v>otras especies</v>
      </c>
      <c r="M1250" s="3">
        <v>1264</v>
      </c>
      <c r="N1250" s="4">
        <f>VLOOKUP(capturaFlota2019[[#This Row],[Especie]],'DATOS TABLA FLOTA'!$A$1:$B$80,2,FALSE)</f>
        <v>4300</v>
      </c>
      <c r="O1250" s="4">
        <f>VLOOKUP(capturaFlota2019[[#This Row],[Especie]],'DATOS TABLA FLOTA'!$A$1:$C$80,3,FALSE)</f>
        <v>68800</v>
      </c>
      <c r="Q1250"/>
    </row>
    <row r="1251" spans="1:17" x14ac:dyDescent="0.35">
      <c r="A1251" s="5">
        <v>43586</v>
      </c>
      <c r="B1251" s="2" t="s">
        <v>3053</v>
      </c>
      <c r="C1251" s="2" t="s">
        <v>3127</v>
      </c>
      <c r="D1251" s="2" t="s">
        <v>3124</v>
      </c>
      <c r="E12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51" t="str">
        <f>_xlfn.XLOOKUP(capturaFlota2019[[#This Row],[Puerto]],'DATOS TABLA FLOTA'!$H$1:$H$21,'DATOS TABLA FLOTA'!$I$1:$I$21)</f>
        <v>San Antonio</v>
      </c>
      <c r="G1251" s="3">
        <f>_xlfn.XLOOKUP(capturaFlota2019[[#This Row],[Departamento]],'DATOS TABLA FLOTA'!$O$2:$O$21,'DATOS TABLA FLOTA'!$P$2:$P$21)</f>
        <v>62077</v>
      </c>
      <c r="H1251" s="1">
        <v>-40725698</v>
      </c>
      <c r="I1251" s="1">
        <f>_xlfn.XLOOKUP(capturaFlota2019[[#This Row],[Latitud]],'DATOS TABLA FLOTA'!$Q$2:$Q$21,'DATOS TABLA FLOTA'!$R$2:$R$21)</f>
        <v>-64934194</v>
      </c>
      <c r="J1251" s="2" t="s">
        <v>3052</v>
      </c>
      <c r="K1251" t="str">
        <f>VLOOKUP(capturaFlota2019[[#This Row],[Especie]],'DATOS TABLA FLOTA'!$K$1:$M$113,2,FALSE)</f>
        <v>Moluscos</v>
      </c>
      <c r="L1251" t="str">
        <f>_xlfn.XLOOKUP(capturaFlota2019[[#This Row],[Especie]],'DATOS TABLA FLOTA'!$K$1:$K$113,'DATOS TABLA FLOTA'!$M$1:$M$113)</f>
        <v>Calamar Illex</v>
      </c>
      <c r="M1251" s="3">
        <v>1276</v>
      </c>
      <c r="N1251" s="4">
        <f>VLOOKUP(capturaFlota2019[[#This Row],[Especie]],'DATOS TABLA FLOTA'!$A$1:$B$80,2,FALSE)</f>
        <v>3299</v>
      </c>
      <c r="O1251" s="4">
        <f>VLOOKUP(capturaFlota2019[[#This Row],[Especie]],'DATOS TABLA FLOTA'!$A$1:$C$80,3,FALSE)</f>
        <v>52784</v>
      </c>
      <c r="Q1251"/>
    </row>
    <row r="1252" spans="1:17" x14ac:dyDescent="0.35">
      <c r="A1252" s="5">
        <v>43556</v>
      </c>
      <c r="B1252" s="2" t="s">
        <v>3047</v>
      </c>
      <c r="C1252" s="2" t="s">
        <v>3111</v>
      </c>
      <c r="D1252" s="2" t="s">
        <v>3043</v>
      </c>
      <c r="E12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2" t="str">
        <f>_xlfn.XLOOKUP(capturaFlota2019[[#This Row],[Puerto]],'DATOS TABLA FLOTA'!$H$1:$H$21,'DATOS TABLA FLOTA'!$I$1:$I$21)</f>
        <v>sin especificar</v>
      </c>
      <c r="G1252" s="3">
        <f>_xlfn.XLOOKUP(capturaFlota2019[[#This Row],[Departamento]],'DATOS TABLA FLOTA'!$O$2:$O$21,'DATOS TABLA FLOTA'!$P$2:$P$21)</f>
        <v>6999</v>
      </c>
      <c r="I1252" s="1">
        <f>_xlfn.XLOOKUP(capturaFlota2019[[#This Row],[Latitud]],'DATOS TABLA FLOTA'!$Q$2:$Q$21,'DATOS TABLA FLOTA'!$R$2:$R$21)</f>
        <v>0</v>
      </c>
      <c r="J1252" s="2" t="s">
        <v>3052</v>
      </c>
      <c r="K1252" t="str">
        <f>VLOOKUP(capturaFlota2019[[#This Row],[Especie]],'DATOS TABLA FLOTA'!$K$1:$M$113,2,FALSE)</f>
        <v>Moluscos</v>
      </c>
      <c r="L1252" t="str">
        <f>_xlfn.XLOOKUP(capturaFlota2019[[#This Row],[Especie]],'DATOS TABLA FLOTA'!$K$1:$K$113,'DATOS TABLA FLOTA'!$M$1:$M$113)</f>
        <v>Calamar Illex</v>
      </c>
      <c r="M1252" s="3">
        <v>1285</v>
      </c>
      <c r="N1252" s="4">
        <f>VLOOKUP(capturaFlota2019[[#This Row],[Especie]],'DATOS TABLA FLOTA'!$A$1:$B$80,2,FALSE)</f>
        <v>3299</v>
      </c>
      <c r="O1252" s="4">
        <f>VLOOKUP(capturaFlota2019[[#This Row],[Especie]],'DATOS TABLA FLOTA'!$A$1:$C$80,3,FALSE)</f>
        <v>52784</v>
      </c>
      <c r="Q1252"/>
    </row>
    <row r="1253" spans="1:17" x14ac:dyDescent="0.35">
      <c r="A1253" s="5">
        <v>43556</v>
      </c>
      <c r="B1253" s="2" t="s">
        <v>3041</v>
      </c>
      <c r="C1253" s="2" t="s">
        <v>3127</v>
      </c>
      <c r="D1253" s="2" t="s">
        <v>3124</v>
      </c>
      <c r="E12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53" t="str">
        <f>_xlfn.XLOOKUP(capturaFlota2019[[#This Row],[Puerto]],'DATOS TABLA FLOTA'!$H$1:$H$21,'DATOS TABLA FLOTA'!$I$1:$I$21)</f>
        <v>San Antonio</v>
      </c>
      <c r="G1253" s="3">
        <f>_xlfn.XLOOKUP(capturaFlota2019[[#This Row],[Departamento]],'DATOS TABLA FLOTA'!$O$2:$O$21,'DATOS TABLA FLOTA'!$P$2:$P$21)</f>
        <v>62077</v>
      </c>
      <c r="H1253" s="1">
        <v>-40725698</v>
      </c>
      <c r="I1253" s="1">
        <f>_xlfn.XLOOKUP(capturaFlota2019[[#This Row],[Latitud]],'DATOS TABLA FLOTA'!$Q$2:$Q$21,'DATOS TABLA FLOTA'!$R$2:$R$21)</f>
        <v>-64934194</v>
      </c>
      <c r="J1253" s="2" t="s">
        <v>3085</v>
      </c>
      <c r="K1253" t="str">
        <f>VLOOKUP(capturaFlota2019[[#This Row],[Especie]],'DATOS TABLA FLOTA'!$K$1:$M$113,2,FALSE)</f>
        <v>Peces</v>
      </c>
      <c r="L1253" t="str">
        <f>_xlfn.XLOOKUP(capturaFlota2019[[#This Row],[Especie]],'DATOS TABLA FLOTA'!$K$1:$K$113,'DATOS TABLA FLOTA'!$M$1:$M$113)</f>
        <v>otras especies</v>
      </c>
      <c r="M1253" s="3">
        <v>1286</v>
      </c>
      <c r="N1253" s="4">
        <f>VLOOKUP(capturaFlota2019[[#This Row],[Especie]],'DATOS TABLA FLOTA'!$A$1:$B$80,2,FALSE)</f>
        <v>1900</v>
      </c>
      <c r="O1253" s="4">
        <f>VLOOKUP(capturaFlota2019[[#This Row],[Especie]],'DATOS TABLA FLOTA'!$A$1:$C$80,3,FALSE)</f>
        <v>30400</v>
      </c>
      <c r="Q1253"/>
    </row>
    <row r="1254" spans="1:17" x14ac:dyDescent="0.35">
      <c r="A1254" s="5">
        <v>43739</v>
      </c>
      <c r="B1254" s="2" t="s">
        <v>3041</v>
      </c>
      <c r="C1254" s="2" t="s">
        <v>3068</v>
      </c>
      <c r="D1254" s="2" t="s">
        <v>3043</v>
      </c>
      <c r="E12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4" t="str">
        <f>_xlfn.XLOOKUP(capturaFlota2019[[#This Row],[Puerto]],'DATOS TABLA FLOTA'!$H$1:$H$21,'DATOS TABLA FLOTA'!$I$1:$I$21)</f>
        <v>General Pueyrredon</v>
      </c>
      <c r="G1254" s="3">
        <f>_xlfn.XLOOKUP(capturaFlota2019[[#This Row],[Departamento]],'DATOS TABLA FLOTA'!$O$2:$O$21,'DATOS TABLA FLOTA'!$P$2:$P$21)</f>
        <v>6357</v>
      </c>
      <c r="H1254" s="1">
        <v>-3804915</v>
      </c>
      <c r="I1254" s="1">
        <f>_xlfn.XLOOKUP(capturaFlota2019[[#This Row],[Latitud]],'DATOS TABLA FLOTA'!$Q$2:$Q$21,'DATOS TABLA FLOTA'!$R$2:$R$21)</f>
        <v>-57536848</v>
      </c>
      <c r="J1254" s="2" t="s">
        <v>3060</v>
      </c>
      <c r="K1254" t="str">
        <f>VLOOKUP(capturaFlota2019[[#This Row],[Especie]],'DATOS TABLA FLOTA'!$K$1:$M$113,2,FALSE)</f>
        <v>Peces</v>
      </c>
      <c r="L1254" t="str">
        <f>_xlfn.XLOOKUP(capturaFlota2019[[#This Row],[Especie]],'DATOS TABLA FLOTA'!$K$1:$K$113,'DATOS TABLA FLOTA'!$M$1:$M$113)</f>
        <v>otras especies</v>
      </c>
      <c r="M1254" s="3">
        <v>1288</v>
      </c>
      <c r="N1254" s="4">
        <f>VLOOKUP(capturaFlota2019[[#This Row],[Especie]],'DATOS TABLA FLOTA'!$A$1:$B$80,2,FALSE)</f>
        <v>2910</v>
      </c>
      <c r="O1254" s="4">
        <f>VLOOKUP(capturaFlota2019[[#This Row],[Especie]],'DATOS TABLA FLOTA'!$A$1:$C$80,3,FALSE)</f>
        <v>46560</v>
      </c>
      <c r="Q1254"/>
    </row>
    <row r="1255" spans="1:17" x14ac:dyDescent="0.35">
      <c r="A1255" s="5">
        <v>43739</v>
      </c>
      <c r="B1255" s="2" t="s">
        <v>3041</v>
      </c>
      <c r="C1255" s="2" t="s">
        <v>3068</v>
      </c>
      <c r="D1255" s="2" t="s">
        <v>3043</v>
      </c>
      <c r="E12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5" t="str">
        <f>_xlfn.XLOOKUP(capturaFlota2019[[#This Row],[Puerto]],'DATOS TABLA FLOTA'!$H$1:$H$21,'DATOS TABLA FLOTA'!$I$1:$I$21)</f>
        <v>General Pueyrredon</v>
      </c>
      <c r="G1255" s="3">
        <f>_xlfn.XLOOKUP(capturaFlota2019[[#This Row],[Departamento]],'DATOS TABLA FLOTA'!$O$2:$O$21,'DATOS TABLA FLOTA'!$P$2:$P$21)</f>
        <v>6357</v>
      </c>
      <c r="H1255" s="1">
        <v>-3804915</v>
      </c>
      <c r="I1255" s="1">
        <f>_xlfn.XLOOKUP(capturaFlota2019[[#This Row],[Latitud]],'DATOS TABLA FLOTA'!$Q$2:$Q$21,'DATOS TABLA FLOTA'!$R$2:$R$21)</f>
        <v>-57536848</v>
      </c>
      <c r="J1255" s="2" t="s">
        <v>3090</v>
      </c>
      <c r="K1255" t="str">
        <f>VLOOKUP(capturaFlota2019[[#This Row],[Especie]],'DATOS TABLA FLOTA'!$K$1:$M$113,2,FALSE)</f>
        <v>Peces</v>
      </c>
      <c r="L1255" t="str">
        <f>_xlfn.XLOOKUP(capturaFlota2019[[#This Row],[Especie]],'DATOS TABLA FLOTA'!$K$1:$K$113,'DATOS TABLA FLOTA'!$M$1:$M$113)</f>
        <v>otras especies</v>
      </c>
      <c r="M1255" s="3">
        <v>1291</v>
      </c>
      <c r="N1255" s="4">
        <f>VLOOKUP(capturaFlota2019[[#This Row],[Especie]],'DATOS TABLA FLOTA'!$A$1:$B$80,2,FALSE)</f>
        <v>2200</v>
      </c>
      <c r="O1255" s="4">
        <f>VLOOKUP(capturaFlota2019[[#This Row],[Especie]],'DATOS TABLA FLOTA'!$A$1:$C$80,3,FALSE)</f>
        <v>35200</v>
      </c>
      <c r="Q1255"/>
    </row>
    <row r="1256" spans="1:17" x14ac:dyDescent="0.35">
      <c r="A1256" s="5">
        <v>43617</v>
      </c>
      <c r="B1256" s="2" t="s">
        <v>3067</v>
      </c>
      <c r="C1256" s="2" t="s">
        <v>3068</v>
      </c>
      <c r="D1256" s="2" t="s">
        <v>3043</v>
      </c>
      <c r="E12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6" t="str">
        <f>_xlfn.XLOOKUP(capturaFlota2019[[#This Row],[Puerto]],'DATOS TABLA FLOTA'!$H$1:$H$21,'DATOS TABLA FLOTA'!$I$1:$I$21)</f>
        <v>General Pueyrredon</v>
      </c>
      <c r="G1256" s="3">
        <f>_xlfn.XLOOKUP(capturaFlota2019[[#This Row],[Departamento]],'DATOS TABLA FLOTA'!$O$2:$O$21,'DATOS TABLA FLOTA'!$P$2:$P$21)</f>
        <v>6357</v>
      </c>
      <c r="H1256" s="1">
        <v>-3804915</v>
      </c>
      <c r="I1256" s="1">
        <f>_xlfn.XLOOKUP(capturaFlota2019[[#This Row],[Latitud]],'DATOS TABLA FLOTA'!$Q$2:$Q$21,'DATOS TABLA FLOTA'!$R$2:$R$21)</f>
        <v>-57536848</v>
      </c>
      <c r="J1256" s="2" t="s">
        <v>3119</v>
      </c>
      <c r="K1256" t="str">
        <f>VLOOKUP(capturaFlota2019[[#This Row],[Especie]],'DATOS TABLA FLOTA'!$K$1:$M$113,2,FALSE)</f>
        <v>Peces</v>
      </c>
      <c r="L1256" t="str">
        <f>_xlfn.XLOOKUP(capturaFlota2019[[#This Row],[Especie]],'DATOS TABLA FLOTA'!$K$1:$K$113,'DATOS TABLA FLOTA'!$M$1:$M$113)</f>
        <v>otras especies</v>
      </c>
      <c r="M1256" s="3">
        <v>1296</v>
      </c>
      <c r="N1256" s="4">
        <f>VLOOKUP(capturaFlota2019[[#This Row],[Especie]],'DATOS TABLA FLOTA'!$A$1:$B$80,2,FALSE)</f>
        <v>2900</v>
      </c>
      <c r="O1256" s="4">
        <f>VLOOKUP(capturaFlota2019[[#This Row],[Especie]],'DATOS TABLA FLOTA'!$A$1:$C$80,3,FALSE)</f>
        <v>46400</v>
      </c>
      <c r="Q1256"/>
    </row>
    <row r="1257" spans="1:17" x14ac:dyDescent="0.35">
      <c r="A1257" s="5">
        <v>43678</v>
      </c>
      <c r="B1257" s="2" t="s">
        <v>3059</v>
      </c>
      <c r="C1257" s="2" t="s">
        <v>3120</v>
      </c>
      <c r="D1257" s="2" t="s">
        <v>3062</v>
      </c>
      <c r="E12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57" t="str">
        <f>_xlfn.XLOOKUP(capturaFlota2019[[#This Row],[Puerto]],'DATOS TABLA FLOTA'!$H$1:$H$21,'DATOS TABLA FLOTA'!$I$1:$I$21)</f>
        <v>Rawson</v>
      </c>
      <c r="G1257" s="3">
        <f>_xlfn.XLOOKUP(capturaFlota2019[[#This Row],[Departamento]],'DATOS TABLA FLOTA'!$O$2:$O$21,'DATOS TABLA FLOTA'!$P$2:$P$21)</f>
        <v>26077</v>
      </c>
      <c r="H1257" s="1">
        <v>-43336741</v>
      </c>
      <c r="I1257" s="1">
        <f>_xlfn.XLOOKUP(capturaFlota2019[[#This Row],[Latitud]],'DATOS TABLA FLOTA'!$Q$2:$Q$21,'DATOS TABLA FLOTA'!$R$2:$R$21)</f>
        <v>-65061964</v>
      </c>
      <c r="J1257" s="2" t="s">
        <v>3101</v>
      </c>
      <c r="K1257" t="str">
        <f>VLOOKUP(capturaFlota2019[[#This Row],[Especie]],'DATOS TABLA FLOTA'!$K$1:$M$113,2,FALSE)</f>
        <v>Crustáceos</v>
      </c>
      <c r="L1257" t="str">
        <f>_xlfn.XLOOKUP(capturaFlota2019[[#This Row],[Especie]],'DATOS TABLA FLOTA'!$K$1:$K$113,'DATOS TABLA FLOTA'!$M$1:$M$113)</f>
        <v>Langostino</v>
      </c>
      <c r="M1257" s="3">
        <v>1296</v>
      </c>
      <c r="N1257" s="4">
        <f>VLOOKUP(capturaFlota2019[[#This Row],[Especie]],'DATOS TABLA FLOTA'!$A$1:$B$80,2,FALSE)</f>
        <v>3000</v>
      </c>
      <c r="O1257" s="4">
        <f>VLOOKUP(capturaFlota2019[[#This Row],[Especie]],'DATOS TABLA FLOTA'!$A$1:$C$80,3,FALSE)</f>
        <v>48000</v>
      </c>
      <c r="Q1257"/>
    </row>
    <row r="1258" spans="1:17" x14ac:dyDescent="0.35">
      <c r="A1258" s="5">
        <v>43586</v>
      </c>
      <c r="B1258" s="2" t="s">
        <v>3053</v>
      </c>
      <c r="C1258" s="2" t="s">
        <v>3150</v>
      </c>
      <c r="D1258" s="2" t="s">
        <v>3043</v>
      </c>
      <c r="E12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8" t="str">
        <f>_xlfn.XLOOKUP(capturaFlota2019[[#This Row],[Puerto]],'DATOS TABLA FLOTA'!$H$1:$H$21,'DATOS TABLA FLOTA'!$I$1:$I$21)</f>
        <v>General Lavalle</v>
      </c>
      <c r="G1258" s="3">
        <f>_xlfn.XLOOKUP(capturaFlota2019[[#This Row],[Departamento]],'DATOS TABLA FLOTA'!$O$2:$O$21,'DATOS TABLA FLOTA'!$P$2:$P$21)</f>
        <v>6336</v>
      </c>
      <c r="H1258" s="1">
        <v>-36398453</v>
      </c>
      <c r="I1258" s="1">
        <f>_xlfn.XLOOKUP(capturaFlota2019[[#This Row],[Latitud]],'DATOS TABLA FLOTA'!$Q$2:$Q$21,'DATOS TABLA FLOTA'!$R$2:$R$21)</f>
        <v>-56946467</v>
      </c>
      <c r="J1258" s="2" t="s">
        <v>3093</v>
      </c>
      <c r="K1258" t="str">
        <f>VLOOKUP(capturaFlota2019[[#This Row],[Especie]],'DATOS TABLA FLOTA'!$K$1:$M$113,2,FALSE)</f>
        <v>Peces</v>
      </c>
      <c r="L1258" t="str">
        <f>_xlfn.XLOOKUP(capturaFlota2019[[#This Row],[Especie]],'DATOS TABLA FLOTA'!$K$1:$K$113,'DATOS TABLA FLOTA'!$M$1:$M$113)</f>
        <v>Variado costero</v>
      </c>
      <c r="M1258" s="3">
        <v>1299</v>
      </c>
      <c r="N1258" s="4">
        <f>VLOOKUP(capturaFlota2019[[#This Row],[Especie]],'DATOS TABLA FLOTA'!$A$1:$B$80,2,FALSE)</f>
        <v>2100</v>
      </c>
      <c r="O1258" s="4">
        <f>VLOOKUP(capturaFlota2019[[#This Row],[Especie]],'DATOS TABLA FLOTA'!$A$1:$C$80,3,FALSE)</f>
        <v>33600</v>
      </c>
      <c r="Q1258"/>
    </row>
    <row r="1259" spans="1:17" x14ac:dyDescent="0.35">
      <c r="A1259" s="5">
        <v>43586</v>
      </c>
      <c r="B1259" s="2" t="s">
        <v>3116</v>
      </c>
      <c r="C1259" s="2" t="s">
        <v>3068</v>
      </c>
      <c r="D1259" s="2" t="s">
        <v>3043</v>
      </c>
      <c r="E12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59" t="str">
        <f>_xlfn.XLOOKUP(capturaFlota2019[[#This Row],[Puerto]],'DATOS TABLA FLOTA'!$H$1:$H$21,'DATOS TABLA FLOTA'!$I$1:$I$21)</f>
        <v>General Pueyrredon</v>
      </c>
      <c r="G1259" s="3">
        <f>_xlfn.XLOOKUP(capturaFlota2019[[#This Row],[Departamento]],'DATOS TABLA FLOTA'!$O$2:$O$21,'DATOS TABLA FLOTA'!$P$2:$P$21)</f>
        <v>6357</v>
      </c>
      <c r="H1259" s="1">
        <v>-3804915</v>
      </c>
      <c r="I1259" s="1">
        <f>_xlfn.XLOOKUP(capturaFlota2019[[#This Row],[Latitud]],'DATOS TABLA FLOTA'!$Q$2:$Q$21,'DATOS TABLA FLOTA'!$R$2:$R$21)</f>
        <v>-57536848</v>
      </c>
      <c r="J1259" s="2" t="s">
        <v>3064</v>
      </c>
      <c r="K1259" t="str">
        <f>VLOOKUP(capturaFlota2019[[#This Row],[Especie]],'DATOS TABLA FLOTA'!$K$1:$M$113,2,FALSE)</f>
        <v>Crustáceos</v>
      </c>
      <c r="L1259" t="str">
        <f>_xlfn.XLOOKUP(capturaFlota2019[[#This Row],[Especie]],'DATOS TABLA FLOTA'!$K$1:$K$113,'DATOS TABLA FLOTA'!$M$1:$M$113)</f>
        <v>Centolla</v>
      </c>
      <c r="M1259" s="3">
        <v>1300</v>
      </c>
      <c r="N1259" s="4">
        <f>VLOOKUP(capturaFlota2019[[#This Row],[Especie]],'DATOS TABLA FLOTA'!$A$1:$B$80,2,FALSE)</f>
        <v>2890</v>
      </c>
      <c r="O1259" s="4">
        <f>VLOOKUP(capturaFlota2019[[#This Row],[Especie]],'DATOS TABLA FLOTA'!$A$1:$C$80,3,FALSE)</f>
        <v>46240</v>
      </c>
      <c r="Q1259"/>
    </row>
    <row r="1260" spans="1:17" x14ac:dyDescent="0.35">
      <c r="A1260" s="5">
        <v>43497</v>
      </c>
      <c r="B1260" s="2" t="s">
        <v>3041</v>
      </c>
      <c r="C1260" s="2" t="s">
        <v>3120</v>
      </c>
      <c r="D1260" s="2" t="s">
        <v>3062</v>
      </c>
      <c r="E12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60" t="str">
        <f>_xlfn.XLOOKUP(capturaFlota2019[[#This Row],[Puerto]],'DATOS TABLA FLOTA'!$H$1:$H$21,'DATOS TABLA FLOTA'!$I$1:$I$21)</f>
        <v>Rawson</v>
      </c>
      <c r="G1260" s="3">
        <f>_xlfn.XLOOKUP(capturaFlota2019[[#This Row],[Departamento]],'DATOS TABLA FLOTA'!$O$2:$O$21,'DATOS TABLA FLOTA'!$P$2:$P$21)</f>
        <v>26077</v>
      </c>
      <c r="H1260" s="1">
        <v>-43336741</v>
      </c>
      <c r="I1260" s="1">
        <f>_xlfn.XLOOKUP(capturaFlota2019[[#This Row],[Latitud]],'DATOS TABLA FLOTA'!$Q$2:$Q$21,'DATOS TABLA FLOTA'!$R$2:$R$21)</f>
        <v>-65061964</v>
      </c>
      <c r="J1260" s="2" t="s">
        <v>3060</v>
      </c>
      <c r="K1260" t="str">
        <f>VLOOKUP(capturaFlota2019[[#This Row],[Especie]],'DATOS TABLA FLOTA'!$K$1:$M$113,2,FALSE)</f>
        <v>Peces</v>
      </c>
      <c r="L1260" t="str">
        <f>_xlfn.XLOOKUP(capturaFlota2019[[#This Row],[Especie]],'DATOS TABLA FLOTA'!$K$1:$K$113,'DATOS TABLA FLOTA'!$M$1:$M$113)</f>
        <v>otras especies</v>
      </c>
      <c r="M1260" s="3">
        <v>1307</v>
      </c>
      <c r="N1260" s="4">
        <f>VLOOKUP(capturaFlota2019[[#This Row],[Especie]],'DATOS TABLA FLOTA'!$A$1:$B$80,2,FALSE)</f>
        <v>2910</v>
      </c>
      <c r="O1260" s="4">
        <f>VLOOKUP(capturaFlota2019[[#This Row],[Especie]],'DATOS TABLA FLOTA'!$A$1:$C$80,3,FALSE)</f>
        <v>46560</v>
      </c>
      <c r="Q1260"/>
    </row>
    <row r="1261" spans="1:17" x14ac:dyDescent="0.35">
      <c r="A1261" s="5">
        <v>43586</v>
      </c>
      <c r="B1261" s="2" t="s">
        <v>3059</v>
      </c>
      <c r="C1261" s="2" t="s">
        <v>3123</v>
      </c>
      <c r="D1261" s="2" t="s">
        <v>3124</v>
      </c>
      <c r="E12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61" t="str">
        <f>_xlfn.XLOOKUP(capturaFlota2019[[#This Row],[Puerto]],'DATOS TABLA FLOTA'!$H$1:$H$21,'DATOS TABLA FLOTA'!$I$1:$I$21)</f>
        <v>San Antonio</v>
      </c>
      <c r="G1261" s="3">
        <f>_xlfn.XLOOKUP(capturaFlota2019[[#This Row],[Departamento]],'DATOS TABLA FLOTA'!$O$2:$O$21,'DATOS TABLA FLOTA'!$P$2:$P$21)</f>
        <v>62077</v>
      </c>
      <c r="H1261" s="1">
        <v>-4079875</v>
      </c>
      <c r="I1261" s="1">
        <f>_xlfn.XLOOKUP(capturaFlota2019[[#This Row],[Latitud]],'DATOS TABLA FLOTA'!$Q$2:$Q$21,'DATOS TABLA FLOTA'!$R$2:$R$21)</f>
        <v>-64883536</v>
      </c>
      <c r="J1261" s="2" t="s">
        <v>3052</v>
      </c>
      <c r="K1261" t="str">
        <f>VLOOKUP(capturaFlota2019[[#This Row],[Especie]],'DATOS TABLA FLOTA'!$K$1:$M$113,2,FALSE)</f>
        <v>Moluscos</v>
      </c>
      <c r="L1261" t="str">
        <f>_xlfn.XLOOKUP(capturaFlota2019[[#This Row],[Especie]],'DATOS TABLA FLOTA'!$K$1:$K$113,'DATOS TABLA FLOTA'!$M$1:$M$113)</f>
        <v>Calamar Illex</v>
      </c>
      <c r="M1261" s="3">
        <v>1312</v>
      </c>
      <c r="N1261" s="4">
        <f>VLOOKUP(capturaFlota2019[[#This Row],[Especie]],'DATOS TABLA FLOTA'!$A$1:$B$80,2,FALSE)</f>
        <v>3299</v>
      </c>
      <c r="O1261" s="4">
        <f>VLOOKUP(capturaFlota2019[[#This Row],[Especie]],'DATOS TABLA FLOTA'!$A$1:$C$80,3,FALSE)</f>
        <v>52784</v>
      </c>
      <c r="Q1261"/>
    </row>
    <row r="1262" spans="1:17" x14ac:dyDescent="0.35">
      <c r="A1262" s="5">
        <v>43586</v>
      </c>
      <c r="B1262" s="2" t="s">
        <v>3053</v>
      </c>
      <c r="C1262" s="2" t="s">
        <v>3068</v>
      </c>
      <c r="D1262" s="2" t="s">
        <v>3043</v>
      </c>
      <c r="E12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2" t="str">
        <f>_xlfn.XLOOKUP(capturaFlota2019[[#This Row],[Puerto]],'DATOS TABLA FLOTA'!$H$1:$H$21,'DATOS TABLA FLOTA'!$I$1:$I$21)</f>
        <v>General Pueyrredon</v>
      </c>
      <c r="G1262" s="3">
        <f>_xlfn.XLOOKUP(capturaFlota2019[[#This Row],[Departamento]],'DATOS TABLA FLOTA'!$O$2:$O$21,'DATOS TABLA FLOTA'!$P$2:$P$21)</f>
        <v>6357</v>
      </c>
      <c r="H1262" s="1">
        <v>-3804915</v>
      </c>
      <c r="I1262" s="1">
        <f>_xlfn.XLOOKUP(capturaFlota2019[[#This Row],[Latitud]],'DATOS TABLA FLOTA'!$Q$2:$Q$21,'DATOS TABLA FLOTA'!$R$2:$R$21)</f>
        <v>-57536848</v>
      </c>
      <c r="J1262" s="2" t="s">
        <v>3071</v>
      </c>
      <c r="K1262" t="str">
        <f>VLOOKUP(capturaFlota2019[[#This Row],[Especie]],'DATOS TABLA FLOTA'!$K$1:$M$113,2,FALSE)</f>
        <v>Crustáceos</v>
      </c>
      <c r="L1262" t="str">
        <f>_xlfn.XLOOKUP(capturaFlota2019[[#This Row],[Especie]],'DATOS TABLA FLOTA'!$K$1:$K$113,'DATOS TABLA FLOTA'!$M$1:$M$113)</f>
        <v>otras especies</v>
      </c>
      <c r="M1262" s="3">
        <v>1320</v>
      </c>
      <c r="N1262" s="4">
        <f>VLOOKUP(capturaFlota2019[[#This Row],[Especie]],'DATOS TABLA FLOTA'!$A$1:$B$80,2,FALSE)</f>
        <v>4300</v>
      </c>
      <c r="O1262" s="4">
        <f>VLOOKUP(capturaFlota2019[[#This Row],[Especie]],'DATOS TABLA FLOTA'!$A$1:$C$80,3,FALSE)</f>
        <v>68800</v>
      </c>
      <c r="Q1262"/>
    </row>
    <row r="1263" spans="1:17" x14ac:dyDescent="0.35">
      <c r="A1263" s="5">
        <v>43586</v>
      </c>
      <c r="B1263" s="2" t="s">
        <v>3067</v>
      </c>
      <c r="C1263" s="2" t="s">
        <v>3117</v>
      </c>
      <c r="D1263" s="2" t="s">
        <v>3062</v>
      </c>
      <c r="E12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63" t="str">
        <f>_xlfn.XLOOKUP(capturaFlota2019[[#This Row],[Puerto]],'DATOS TABLA FLOTA'!$H$1:$H$21,'DATOS TABLA FLOTA'!$I$1:$I$21)</f>
        <v>Biedma</v>
      </c>
      <c r="G1263" s="3">
        <f>_xlfn.XLOOKUP(capturaFlota2019[[#This Row],[Departamento]],'DATOS TABLA FLOTA'!$O$2:$O$21,'DATOS TABLA FLOTA'!$P$2:$P$21)</f>
        <v>26007</v>
      </c>
      <c r="H1263" s="1">
        <v>-42723398</v>
      </c>
      <c r="I1263" s="1">
        <f>_xlfn.XLOOKUP(capturaFlota2019[[#This Row],[Latitud]],'DATOS TABLA FLOTA'!$Q$2:$Q$21,'DATOS TABLA FLOTA'!$R$2:$R$21)</f>
        <v>-6503362</v>
      </c>
      <c r="J1263" s="2" t="s">
        <v>3119</v>
      </c>
      <c r="K1263" t="str">
        <f>VLOOKUP(capturaFlota2019[[#This Row],[Especie]],'DATOS TABLA FLOTA'!$K$1:$M$113,2,FALSE)</f>
        <v>Peces</v>
      </c>
      <c r="L1263" t="str">
        <f>_xlfn.XLOOKUP(capturaFlota2019[[#This Row],[Especie]],'DATOS TABLA FLOTA'!$K$1:$K$113,'DATOS TABLA FLOTA'!$M$1:$M$113)</f>
        <v>otras especies</v>
      </c>
      <c r="M1263" s="3">
        <v>1323</v>
      </c>
      <c r="N1263" s="4">
        <f>VLOOKUP(capturaFlota2019[[#This Row],[Especie]],'DATOS TABLA FLOTA'!$A$1:$B$80,2,FALSE)</f>
        <v>2900</v>
      </c>
      <c r="O1263" s="4">
        <f>VLOOKUP(capturaFlota2019[[#This Row],[Especie]],'DATOS TABLA FLOTA'!$A$1:$C$80,3,FALSE)</f>
        <v>46400</v>
      </c>
      <c r="Q1263"/>
    </row>
    <row r="1264" spans="1:17" x14ac:dyDescent="0.35">
      <c r="A1264" s="5">
        <v>43647</v>
      </c>
      <c r="B1264" s="2" t="s">
        <v>3041</v>
      </c>
      <c r="C1264" s="2" t="s">
        <v>3143</v>
      </c>
      <c r="D1264" s="2" t="s">
        <v>3043</v>
      </c>
      <c r="E12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4" t="str">
        <f>_xlfn.XLOOKUP(capturaFlota2019[[#This Row],[Puerto]],'DATOS TABLA FLOTA'!$H$1:$H$21,'DATOS TABLA FLOTA'!$I$1:$I$21)</f>
        <v>Castelli</v>
      </c>
      <c r="G1264" s="3">
        <f>_xlfn.XLOOKUP(capturaFlota2019[[#This Row],[Departamento]],'DATOS TABLA FLOTA'!$O$2:$O$21,'DATOS TABLA FLOTA'!$P$2:$P$21)</f>
        <v>6168</v>
      </c>
      <c r="H1264" s="1">
        <v>-35745949</v>
      </c>
      <c r="I1264" s="1">
        <f>_xlfn.XLOOKUP(capturaFlota2019[[#This Row],[Latitud]],'DATOS TABLA FLOTA'!$Q$2:$Q$21,'DATOS TABLA FLOTA'!$R$2:$R$21)</f>
        <v>-57380561</v>
      </c>
      <c r="J1264" s="2" t="s">
        <v>3106</v>
      </c>
      <c r="K1264" t="str">
        <f>VLOOKUP(capturaFlota2019[[#This Row],[Especie]],'DATOS TABLA FLOTA'!$K$1:$M$113,2,FALSE)</f>
        <v>Peces</v>
      </c>
      <c r="L1264" t="str">
        <f>_xlfn.XLOOKUP(capturaFlota2019[[#This Row],[Especie]],'DATOS TABLA FLOTA'!$K$1:$K$113,'DATOS TABLA FLOTA'!$M$1:$M$113)</f>
        <v>otras especies</v>
      </c>
      <c r="M1264" s="3">
        <v>1323</v>
      </c>
      <c r="N1264" s="4">
        <f>VLOOKUP(capturaFlota2019[[#This Row],[Especie]],'DATOS TABLA FLOTA'!$A$1:$B$80,2,FALSE)</f>
        <v>3500</v>
      </c>
      <c r="O1264" s="4">
        <f>VLOOKUP(capturaFlota2019[[#This Row],[Especie]],'DATOS TABLA FLOTA'!$A$1:$C$80,3,FALSE)</f>
        <v>56000</v>
      </c>
      <c r="Q1264"/>
    </row>
    <row r="1265" spans="1:17" x14ac:dyDescent="0.35">
      <c r="A1265" s="5">
        <v>43739</v>
      </c>
      <c r="B1265" s="2" t="s">
        <v>3053</v>
      </c>
      <c r="C1265" s="2" t="s">
        <v>3150</v>
      </c>
      <c r="D1265" s="2" t="s">
        <v>3043</v>
      </c>
      <c r="E12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5" t="str">
        <f>_xlfn.XLOOKUP(capturaFlota2019[[#This Row],[Puerto]],'DATOS TABLA FLOTA'!$H$1:$H$21,'DATOS TABLA FLOTA'!$I$1:$I$21)</f>
        <v>General Lavalle</v>
      </c>
      <c r="G1265" s="3">
        <f>_xlfn.XLOOKUP(capturaFlota2019[[#This Row],[Departamento]],'DATOS TABLA FLOTA'!$O$2:$O$21,'DATOS TABLA FLOTA'!$P$2:$P$21)</f>
        <v>6336</v>
      </c>
      <c r="H1265" s="1">
        <v>-36398453</v>
      </c>
      <c r="I1265" s="1">
        <f>_xlfn.XLOOKUP(capturaFlota2019[[#This Row],[Latitud]],'DATOS TABLA FLOTA'!$Q$2:$Q$21,'DATOS TABLA FLOTA'!$R$2:$R$21)</f>
        <v>-56946467</v>
      </c>
      <c r="J1265" s="2" t="s">
        <v>3165</v>
      </c>
      <c r="K1265" t="str">
        <f>VLOOKUP(capturaFlota2019[[#This Row],[Especie]],'DATOS TABLA FLOTA'!$K$1:$M$113,2,FALSE)</f>
        <v>Peces</v>
      </c>
      <c r="L1265" t="str">
        <f>_xlfn.XLOOKUP(capturaFlota2019[[#This Row],[Especie]],'DATOS TABLA FLOTA'!$K$1:$K$113,'DATOS TABLA FLOTA'!$M$1:$M$113)</f>
        <v>Rayas (sin V. Cost)</v>
      </c>
      <c r="M1265" s="3">
        <v>1324</v>
      </c>
      <c r="N1265" s="4">
        <f>VLOOKUP(capturaFlota2019[[#This Row],[Especie]],'DATOS TABLA FLOTA'!$A$1:$B$80,2,FALSE)</f>
        <v>3900</v>
      </c>
      <c r="O1265" s="4">
        <f>VLOOKUP(capturaFlota2019[[#This Row],[Especie]],'DATOS TABLA FLOTA'!$A$1:$C$80,3,FALSE)</f>
        <v>62400</v>
      </c>
      <c r="Q1265"/>
    </row>
    <row r="1266" spans="1:17" x14ac:dyDescent="0.35">
      <c r="A1266" s="5">
        <v>43678</v>
      </c>
      <c r="B1266" s="2" t="s">
        <v>3053</v>
      </c>
      <c r="C1266" s="2" t="s">
        <v>3068</v>
      </c>
      <c r="D1266" s="2" t="s">
        <v>3043</v>
      </c>
      <c r="E12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6" t="str">
        <f>_xlfn.XLOOKUP(capturaFlota2019[[#This Row],[Puerto]],'DATOS TABLA FLOTA'!$H$1:$H$21,'DATOS TABLA FLOTA'!$I$1:$I$21)</f>
        <v>General Pueyrredon</v>
      </c>
      <c r="G1266" s="3">
        <f>_xlfn.XLOOKUP(capturaFlota2019[[#This Row],[Departamento]],'DATOS TABLA FLOTA'!$O$2:$O$21,'DATOS TABLA FLOTA'!$P$2:$P$21)</f>
        <v>6357</v>
      </c>
      <c r="H1266" s="1">
        <v>-3804915</v>
      </c>
      <c r="I1266" s="1">
        <f>_xlfn.XLOOKUP(capturaFlota2019[[#This Row],[Latitud]],'DATOS TABLA FLOTA'!$Q$2:$Q$21,'DATOS TABLA FLOTA'!$R$2:$R$21)</f>
        <v>-57536848</v>
      </c>
      <c r="J1266" s="2" t="s">
        <v>3104</v>
      </c>
      <c r="K1266" t="str">
        <f>VLOOKUP(capturaFlota2019[[#This Row],[Especie]],'DATOS TABLA FLOTA'!$K$1:$M$113,2,FALSE)</f>
        <v>Peces</v>
      </c>
      <c r="L1266" t="str">
        <f>_xlfn.XLOOKUP(capturaFlota2019[[#This Row],[Especie]],'DATOS TABLA FLOTA'!$K$1:$K$113,'DATOS TABLA FLOTA'!$M$1:$M$113)</f>
        <v>otras especies</v>
      </c>
      <c r="M1266" s="3">
        <v>1330</v>
      </c>
      <c r="N1266" s="4">
        <f>VLOOKUP(capturaFlota2019[[#This Row],[Especie]],'DATOS TABLA FLOTA'!$A$1:$B$80,2,FALSE)</f>
        <v>2800</v>
      </c>
      <c r="O1266" s="4">
        <f>VLOOKUP(capturaFlota2019[[#This Row],[Especie]],'DATOS TABLA FLOTA'!$A$1:$C$80,3,FALSE)</f>
        <v>44800</v>
      </c>
      <c r="Q1266"/>
    </row>
    <row r="1267" spans="1:17" x14ac:dyDescent="0.35">
      <c r="A1267" s="5">
        <v>43709</v>
      </c>
      <c r="B1267" s="2" t="s">
        <v>3053</v>
      </c>
      <c r="C1267" s="2" t="s">
        <v>3068</v>
      </c>
      <c r="D1267" s="2" t="s">
        <v>3043</v>
      </c>
      <c r="E12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7" t="str">
        <f>_xlfn.XLOOKUP(capturaFlota2019[[#This Row],[Puerto]],'DATOS TABLA FLOTA'!$H$1:$H$21,'DATOS TABLA FLOTA'!$I$1:$I$21)</f>
        <v>General Pueyrredon</v>
      </c>
      <c r="G1267" s="3">
        <f>_xlfn.XLOOKUP(capturaFlota2019[[#This Row],[Departamento]],'DATOS TABLA FLOTA'!$O$2:$O$21,'DATOS TABLA FLOTA'!$P$2:$P$21)</f>
        <v>6357</v>
      </c>
      <c r="H1267" s="1">
        <v>-3804915</v>
      </c>
      <c r="I1267" s="1">
        <f>_xlfn.XLOOKUP(capturaFlota2019[[#This Row],[Latitud]],'DATOS TABLA FLOTA'!$Q$2:$Q$21,'DATOS TABLA FLOTA'!$R$2:$R$21)</f>
        <v>-57536848</v>
      </c>
      <c r="J1267" s="2" t="s">
        <v>3089</v>
      </c>
      <c r="K1267" t="str">
        <f>VLOOKUP(capturaFlota2019[[#This Row],[Especie]],'DATOS TABLA FLOTA'!$K$1:$M$113,2,FALSE)</f>
        <v>Peces</v>
      </c>
      <c r="L1267" t="str">
        <f>_xlfn.XLOOKUP(capturaFlota2019[[#This Row],[Especie]],'DATOS TABLA FLOTA'!$K$1:$K$113,'DATOS TABLA FLOTA'!$M$1:$M$113)</f>
        <v>otras especies</v>
      </c>
      <c r="M1267" s="3">
        <v>1330</v>
      </c>
      <c r="N1267" s="4">
        <f>VLOOKUP(capturaFlota2019[[#This Row],[Especie]],'DATOS TABLA FLOTA'!$A$1:$B$80,2,FALSE)</f>
        <v>2200</v>
      </c>
      <c r="O1267" s="4">
        <f>VLOOKUP(capturaFlota2019[[#This Row],[Especie]],'DATOS TABLA FLOTA'!$A$1:$C$80,3,FALSE)</f>
        <v>35200</v>
      </c>
      <c r="Q1267"/>
    </row>
    <row r="1268" spans="1:17" x14ac:dyDescent="0.35">
      <c r="A1268" s="5">
        <v>43647</v>
      </c>
      <c r="B1268" s="2" t="s">
        <v>3147</v>
      </c>
      <c r="C1268" s="2" t="s">
        <v>3068</v>
      </c>
      <c r="D1268" s="2" t="s">
        <v>3043</v>
      </c>
      <c r="E12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8" t="str">
        <f>_xlfn.XLOOKUP(capturaFlota2019[[#This Row],[Puerto]],'DATOS TABLA FLOTA'!$H$1:$H$21,'DATOS TABLA FLOTA'!$I$1:$I$21)</f>
        <v>General Pueyrredon</v>
      </c>
      <c r="G1268" s="3">
        <f>_xlfn.XLOOKUP(capturaFlota2019[[#This Row],[Departamento]],'DATOS TABLA FLOTA'!$O$2:$O$21,'DATOS TABLA FLOTA'!$P$2:$P$21)</f>
        <v>6357</v>
      </c>
      <c r="H1268" s="1">
        <v>-3804915</v>
      </c>
      <c r="I1268" s="1">
        <f>_xlfn.XLOOKUP(capturaFlota2019[[#This Row],[Latitud]],'DATOS TABLA FLOTA'!$Q$2:$Q$21,'DATOS TABLA FLOTA'!$R$2:$R$21)</f>
        <v>-57536848</v>
      </c>
      <c r="J1268" s="2" t="s">
        <v>3101</v>
      </c>
      <c r="K1268" t="str">
        <f>VLOOKUP(capturaFlota2019[[#This Row],[Especie]],'DATOS TABLA FLOTA'!$K$1:$M$113,2,FALSE)</f>
        <v>Crustáceos</v>
      </c>
      <c r="L1268" t="str">
        <f>_xlfn.XLOOKUP(capturaFlota2019[[#This Row],[Especie]],'DATOS TABLA FLOTA'!$K$1:$K$113,'DATOS TABLA FLOTA'!$M$1:$M$113)</f>
        <v>Langostino</v>
      </c>
      <c r="M1268" s="3">
        <v>1336</v>
      </c>
      <c r="N1268" s="4">
        <f>VLOOKUP(capturaFlota2019[[#This Row],[Especie]],'DATOS TABLA FLOTA'!$A$1:$B$80,2,FALSE)</f>
        <v>3000</v>
      </c>
      <c r="O1268" s="4">
        <f>VLOOKUP(capturaFlota2019[[#This Row],[Especie]],'DATOS TABLA FLOTA'!$A$1:$C$80,3,FALSE)</f>
        <v>48000</v>
      </c>
      <c r="Q1268"/>
    </row>
    <row r="1269" spans="1:17" x14ac:dyDescent="0.35">
      <c r="A1269" s="5">
        <v>43739</v>
      </c>
      <c r="B1269" s="2" t="s">
        <v>3053</v>
      </c>
      <c r="C1269" s="2" t="s">
        <v>3111</v>
      </c>
      <c r="D1269" s="2" t="s">
        <v>3043</v>
      </c>
      <c r="E12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69" t="str">
        <f>_xlfn.XLOOKUP(capturaFlota2019[[#This Row],[Puerto]],'DATOS TABLA FLOTA'!$H$1:$H$21,'DATOS TABLA FLOTA'!$I$1:$I$21)</f>
        <v>sin especificar</v>
      </c>
      <c r="G1269" s="3">
        <f>_xlfn.XLOOKUP(capturaFlota2019[[#This Row],[Departamento]],'DATOS TABLA FLOTA'!$O$2:$O$21,'DATOS TABLA FLOTA'!$P$2:$P$21)</f>
        <v>6999</v>
      </c>
      <c r="I1269" s="1">
        <f>_xlfn.XLOOKUP(capturaFlota2019[[#This Row],[Latitud]],'DATOS TABLA FLOTA'!$Q$2:$Q$21,'DATOS TABLA FLOTA'!$R$2:$R$21)</f>
        <v>0</v>
      </c>
      <c r="J1269" s="2" t="s">
        <v>3088</v>
      </c>
      <c r="K1269" t="str">
        <f>VLOOKUP(capturaFlota2019[[#This Row],[Especie]],'DATOS TABLA FLOTA'!$K$1:$M$113,2,FALSE)</f>
        <v>Peces</v>
      </c>
      <c r="L1269" t="str">
        <f>_xlfn.XLOOKUP(capturaFlota2019[[#This Row],[Especie]],'DATOS TABLA FLOTA'!$K$1:$K$113,'DATOS TABLA FLOTA'!$M$1:$M$113)</f>
        <v>Variado costero</v>
      </c>
      <c r="M1269" s="3">
        <v>1339</v>
      </c>
      <c r="N1269" s="4">
        <f>VLOOKUP(capturaFlota2019[[#This Row],[Especie]],'DATOS TABLA FLOTA'!$A$1:$B$80,2,FALSE)</f>
        <v>2500</v>
      </c>
      <c r="O1269" s="4">
        <f>VLOOKUP(capturaFlota2019[[#This Row],[Especie]],'DATOS TABLA FLOTA'!$A$1:$C$80,3,FALSE)</f>
        <v>40000</v>
      </c>
      <c r="Q1269"/>
    </row>
    <row r="1270" spans="1:17" x14ac:dyDescent="0.35">
      <c r="A1270" s="5">
        <v>43525</v>
      </c>
      <c r="B1270" s="2" t="s">
        <v>3053</v>
      </c>
      <c r="C1270" s="2" t="s">
        <v>3068</v>
      </c>
      <c r="D1270" s="2" t="s">
        <v>3043</v>
      </c>
      <c r="E12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0" t="str">
        <f>_xlfn.XLOOKUP(capturaFlota2019[[#This Row],[Puerto]],'DATOS TABLA FLOTA'!$H$1:$H$21,'DATOS TABLA FLOTA'!$I$1:$I$21)</f>
        <v>General Pueyrredon</v>
      </c>
      <c r="G1270" s="3">
        <f>_xlfn.XLOOKUP(capturaFlota2019[[#This Row],[Departamento]],'DATOS TABLA FLOTA'!$O$2:$O$21,'DATOS TABLA FLOTA'!$P$2:$P$21)</f>
        <v>6357</v>
      </c>
      <c r="H1270" s="1">
        <v>-3804915</v>
      </c>
      <c r="I1270" s="1">
        <f>_xlfn.XLOOKUP(capturaFlota2019[[#This Row],[Latitud]],'DATOS TABLA FLOTA'!$Q$2:$Q$21,'DATOS TABLA FLOTA'!$R$2:$R$21)</f>
        <v>-57536848</v>
      </c>
      <c r="J1270" s="2" t="s">
        <v>3072</v>
      </c>
      <c r="K1270" t="str">
        <f>VLOOKUP(capturaFlota2019[[#This Row],[Especie]],'DATOS TABLA FLOTA'!$K$1:$M$113,2,FALSE)</f>
        <v>Moluscos</v>
      </c>
      <c r="L1270" t="str">
        <f>_xlfn.XLOOKUP(capturaFlota2019[[#This Row],[Especie]],'DATOS TABLA FLOTA'!$K$1:$K$113,'DATOS TABLA FLOTA'!$M$1:$M$113)</f>
        <v>otras especies</v>
      </c>
      <c r="M1270" s="3">
        <v>1346</v>
      </c>
      <c r="N1270" s="4">
        <f>VLOOKUP(capturaFlota2019[[#This Row],[Especie]],'DATOS TABLA FLOTA'!$A$1:$B$80,2,FALSE)</f>
        <v>3150</v>
      </c>
      <c r="O1270" s="4">
        <f>VLOOKUP(capturaFlota2019[[#This Row],[Especie]],'DATOS TABLA FLOTA'!$A$1:$C$80,3,FALSE)</f>
        <v>50400</v>
      </c>
      <c r="Q1270"/>
    </row>
    <row r="1271" spans="1:17" x14ac:dyDescent="0.35">
      <c r="A1271" s="5">
        <v>43466</v>
      </c>
      <c r="B1271" s="2" t="s">
        <v>3059</v>
      </c>
      <c r="C1271" s="2" t="s">
        <v>3068</v>
      </c>
      <c r="D1271" s="2" t="s">
        <v>3043</v>
      </c>
      <c r="E12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1" t="str">
        <f>_xlfn.XLOOKUP(capturaFlota2019[[#This Row],[Puerto]],'DATOS TABLA FLOTA'!$H$1:$H$21,'DATOS TABLA FLOTA'!$I$1:$I$21)</f>
        <v>General Pueyrredon</v>
      </c>
      <c r="G1271" s="3">
        <f>_xlfn.XLOOKUP(capturaFlota2019[[#This Row],[Departamento]],'DATOS TABLA FLOTA'!$O$2:$O$21,'DATOS TABLA FLOTA'!$P$2:$P$21)</f>
        <v>6357</v>
      </c>
      <c r="H1271" s="1">
        <v>-3804915</v>
      </c>
      <c r="I1271" s="1">
        <f>_xlfn.XLOOKUP(capturaFlota2019[[#This Row],[Latitud]],'DATOS TABLA FLOTA'!$Q$2:$Q$21,'DATOS TABLA FLOTA'!$R$2:$R$21)</f>
        <v>-57536848</v>
      </c>
      <c r="J1271" s="2" t="s">
        <v>3088</v>
      </c>
      <c r="K1271" t="str">
        <f>VLOOKUP(capturaFlota2019[[#This Row],[Especie]],'DATOS TABLA FLOTA'!$K$1:$M$113,2,FALSE)</f>
        <v>Peces</v>
      </c>
      <c r="L1271" t="str">
        <f>_xlfn.XLOOKUP(capturaFlota2019[[#This Row],[Especie]],'DATOS TABLA FLOTA'!$K$1:$K$113,'DATOS TABLA FLOTA'!$M$1:$M$113)</f>
        <v>Variado costero</v>
      </c>
      <c r="M1271" s="3">
        <v>1350</v>
      </c>
      <c r="N1271" s="4">
        <f>VLOOKUP(capturaFlota2019[[#This Row],[Especie]],'DATOS TABLA FLOTA'!$A$1:$B$80,2,FALSE)</f>
        <v>2500</v>
      </c>
      <c r="O1271" s="4">
        <f>VLOOKUP(capturaFlota2019[[#This Row],[Especie]],'DATOS TABLA FLOTA'!$A$1:$C$80,3,FALSE)</f>
        <v>40000</v>
      </c>
      <c r="Q1271"/>
    </row>
    <row r="1272" spans="1:17" x14ac:dyDescent="0.35">
      <c r="A1272" s="5">
        <v>43586</v>
      </c>
      <c r="B1272" s="2" t="s">
        <v>3067</v>
      </c>
      <c r="C1272" s="2" t="s">
        <v>3132</v>
      </c>
      <c r="D1272" s="2" t="s">
        <v>3133</v>
      </c>
      <c r="E12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72" t="str">
        <f>_xlfn.XLOOKUP(capturaFlota2019[[#This Row],[Puerto]],'DATOS TABLA FLOTA'!$H$1:$H$21,'DATOS TABLA FLOTA'!$I$1:$I$21)</f>
        <v>Ushuaia</v>
      </c>
      <c r="G1272" s="3">
        <f>_xlfn.XLOOKUP(capturaFlota2019[[#This Row],[Departamento]],'DATOS TABLA FLOTA'!$O$2:$O$21,'DATOS TABLA FLOTA'!$P$2:$P$21)</f>
        <v>94015</v>
      </c>
      <c r="H1272" s="1">
        <v>-54808106</v>
      </c>
      <c r="I1272" s="1">
        <f>_xlfn.XLOOKUP(capturaFlota2019[[#This Row],[Latitud]],'DATOS TABLA FLOTA'!$Q$2:$Q$21,'DATOS TABLA FLOTA'!$R$2:$R$21)</f>
        <v>-68304301</v>
      </c>
      <c r="J1272" s="2" t="s">
        <v>3057</v>
      </c>
      <c r="K1272" t="str">
        <f>VLOOKUP(capturaFlota2019[[#This Row],[Especie]],'DATOS TABLA FLOTA'!$K$1:$M$113,2,FALSE)</f>
        <v>Peces</v>
      </c>
      <c r="L1272" t="str">
        <f>_xlfn.XLOOKUP(capturaFlota2019[[#This Row],[Especie]],'DATOS TABLA FLOTA'!$K$1:$K$113,'DATOS TABLA FLOTA'!$M$1:$M$113)</f>
        <v>Rayas (sin V. Cost)</v>
      </c>
      <c r="M1272" s="3">
        <v>1356</v>
      </c>
      <c r="N1272" s="4">
        <f>VLOOKUP(capturaFlota2019[[#This Row],[Especie]],'DATOS TABLA FLOTA'!$A$1:$B$80,2,FALSE)</f>
        <v>3900</v>
      </c>
      <c r="O1272" s="4">
        <f>VLOOKUP(capturaFlota2019[[#This Row],[Especie]],'DATOS TABLA FLOTA'!$A$1:$C$80,3,FALSE)</f>
        <v>62400</v>
      </c>
      <c r="Q1272"/>
    </row>
    <row r="1273" spans="1:17" x14ac:dyDescent="0.35">
      <c r="A1273" s="5">
        <v>43647</v>
      </c>
      <c r="B1273" s="2" t="s">
        <v>3053</v>
      </c>
      <c r="C1273" s="2" t="s">
        <v>3068</v>
      </c>
      <c r="D1273" s="2" t="s">
        <v>3043</v>
      </c>
      <c r="E12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3" t="str">
        <f>_xlfn.XLOOKUP(capturaFlota2019[[#This Row],[Puerto]],'DATOS TABLA FLOTA'!$H$1:$H$21,'DATOS TABLA FLOTA'!$I$1:$I$21)</f>
        <v>General Pueyrredon</v>
      </c>
      <c r="G1273" s="3">
        <f>_xlfn.XLOOKUP(capturaFlota2019[[#This Row],[Departamento]],'DATOS TABLA FLOTA'!$O$2:$O$21,'DATOS TABLA FLOTA'!$P$2:$P$21)</f>
        <v>6357</v>
      </c>
      <c r="H1273" s="1">
        <v>-3804915</v>
      </c>
      <c r="I1273" s="1">
        <f>_xlfn.XLOOKUP(capturaFlota2019[[#This Row],[Latitud]],'DATOS TABLA FLOTA'!$Q$2:$Q$21,'DATOS TABLA FLOTA'!$R$2:$R$21)</f>
        <v>-57536848</v>
      </c>
      <c r="J1273" s="2" t="s">
        <v>3082</v>
      </c>
      <c r="K1273" t="str">
        <f>VLOOKUP(capturaFlota2019[[#This Row],[Especie]],'DATOS TABLA FLOTA'!$K$1:$M$113,2,FALSE)</f>
        <v>Peces</v>
      </c>
      <c r="L1273" t="str">
        <f>_xlfn.XLOOKUP(capturaFlota2019[[#This Row],[Especie]],'DATOS TABLA FLOTA'!$K$1:$K$113,'DATOS TABLA FLOTA'!$M$1:$M$113)</f>
        <v>otras especies</v>
      </c>
      <c r="M1273" s="3">
        <v>1361</v>
      </c>
      <c r="N1273" s="4">
        <f>VLOOKUP(capturaFlota2019[[#This Row],[Especie]],'DATOS TABLA FLOTA'!$A$1:$B$80,2,FALSE)</f>
        <v>2100</v>
      </c>
      <c r="O1273" s="4">
        <f>VLOOKUP(capturaFlota2019[[#This Row],[Especie]],'DATOS TABLA FLOTA'!$A$1:$C$80,3,FALSE)</f>
        <v>33600</v>
      </c>
      <c r="Q1273"/>
    </row>
    <row r="1274" spans="1:17" x14ac:dyDescent="0.35">
      <c r="A1274" s="5">
        <v>43586</v>
      </c>
      <c r="B1274" s="2" t="s">
        <v>3053</v>
      </c>
      <c r="C1274" s="2" t="s">
        <v>3068</v>
      </c>
      <c r="D1274" s="2" t="s">
        <v>3043</v>
      </c>
      <c r="E12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4" t="str">
        <f>_xlfn.XLOOKUP(capturaFlota2019[[#This Row],[Puerto]],'DATOS TABLA FLOTA'!$H$1:$H$21,'DATOS TABLA FLOTA'!$I$1:$I$21)</f>
        <v>General Pueyrredon</v>
      </c>
      <c r="G1274" s="3">
        <f>_xlfn.XLOOKUP(capturaFlota2019[[#This Row],[Departamento]],'DATOS TABLA FLOTA'!$O$2:$O$21,'DATOS TABLA FLOTA'!$P$2:$P$21)</f>
        <v>6357</v>
      </c>
      <c r="H1274" s="1">
        <v>-3804915</v>
      </c>
      <c r="I1274" s="1">
        <f>_xlfn.XLOOKUP(capturaFlota2019[[#This Row],[Latitud]],'DATOS TABLA FLOTA'!$Q$2:$Q$21,'DATOS TABLA FLOTA'!$R$2:$R$21)</f>
        <v>-57536848</v>
      </c>
      <c r="J1274" s="2" t="s">
        <v>3109</v>
      </c>
      <c r="K1274" t="str">
        <f>VLOOKUP(capturaFlota2019[[#This Row],[Especie]],'DATOS TABLA FLOTA'!$K$1:$M$113,2,FALSE)</f>
        <v>Peces</v>
      </c>
      <c r="L1274" t="str">
        <f>_xlfn.XLOOKUP(capturaFlota2019[[#This Row],[Especie]],'DATOS TABLA FLOTA'!$K$1:$K$113,'DATOS TABLA FLOTA'!$M$1:$M$113)</f>
        <v>Rayas (sin V. Cost)</v>
      </c>
      <c r="M1274" s="3">
        <v>1365</v>
      </c>
      <c r="N1274" s="4">
        <f>VLOOKUP(capturaFlota2019[[#This Row],[Especie]],'DATOS TABLA FLOTA'!$A$1:$B$80,2,FALSE)</f>
        <v>3000</v>
      </c>
      <c r="O1274" s="4">
        <f>VLOOKUP(capturaFlota2019[[#This Row],[Especie]],'DATOS TABLA FLOTA'!$A$1:$C$80,3,FALSE)</f>
        <v>48000</v>
      </c>
      <c r="Q1274"/>
    </row>
    <row r="1275" spans="1:17" x14ac:dyDescent="0.35">
      <c r="A1275" s="5">
        <v>43586</v>
      </c>
      <c r="B1275" s="2" t="s">
        <v>3053</v>
      </c>
      <c r="C1275" s="2" t="s">
        <v>3068</v>
      </c>
      <c r="D1275" s="2" t="s">
        <v>3043</v>
      </c>
      <c r="E12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5" t="str">
        <f>_xlfn.XLOOKUP(capturaFlota2019[[#This Row],[Puerto]],'DATOS TABLA FLOTA'!$H$1:$H$21,'DATOS TABLA FLOTA'!$I$1:$I$21)</f>
        <v>General Pueyrredon</v>
      </c>
      <c r="G1275" s="3">
        <f>_xlfn.XLOOKUP(capturaFlota2019[[#This Row],[Departamento]],'DATOS TABLA FLOTA'!$O$2:$O$21,'DATOS TABLA FLOTA'!$P$2:$P$21)</f>
        <v>6357</v>
      </c>
      <c r="H1275" s="1">
        <v>-3804915</v>
      </c>
      <c r="I1275" s="1">
        <f>_xlfn.XLOOKUP(capturaFlota2019[[#This Row],[Latitud]],'DATOS TABLA FLOTA'!$Q$2:$Q$21,'DATOS TABLA FLOTA'!$R$2:$R$21)</f>
        <v>-57536848</v>
      </c>
      <c r="J1275" s="2" t="s">
        <v>3162</v>
      </c>
      <c r="K1275" t="str">
        <f>VLOOKUP(capturaFlota2019[[#This Row],[Especie]],'DATOS TABLA FLOTA'!$K$1:$M$113,2,FALSE)</f>
        <v>Peces</v>
      </c>
      <c r="L1275" t="str">
        <f>_xlfn.XLOOKUP(capturaFlota2019[[#This Row],[Especie]],'DATOS TABLA FLOTA'!$K$1:$K$113,'DATOS TABLA FLOTA'!$M$1:$M$113)</f>
        <v>Rayas (sin V. Cost)</v>
      </c>
      <c r="M1275" s="3">
        <v>1365</v>
      </c>
      <c r="N1275" s="4">
        <f>VLOOKUP(capturaFlota2019[[#This Row],[Especie]],'DATOS TABLA FLOTA'!$A$1:$B$80,2,FALSE)</f>
        <v>3000</v>
      </c>
      <c r="O1275" s="4">
        <f>VLOOKUP(capturaFlota2019[[#This Row],[Especie]],'DATOS TABLA FLOTA'!$A$1:$C$80,3,FALSE)</f>
        <v>48000</v>
      </c>
      <c r="Q1275"/>
    </row>
    <row r="1276" spans="1:17" x14ac:dyDescent="0.35">
      <c r="A1276" s="5">
        <v>43497</v>
      </c>
      <c r="B1276" s="2" t="s">
        <v>3041</v>
      </c>
      <c r="C1276" s="2" t="s">
        <v>3107</v>
      </c>
      <c r="D1276" s="2" t="s">
        <v>3043</v>
      </c>
      <c r="E12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6" t="str">
        <f>_xlfn.XLOOKUP(capturaFlota2019[[#This Row],[Puerto]],'DATOS TABLA FLOTA'!$H$1:$H$21,'DATOS TABLA FLOTA'!$I$1:$I$21)</f>
        <v>Necochea</v>
      </c>
      <c r="G1276" s="3">
        <f>_xlfn.XLOOKUP(capturaFlota2019[[#This Row],[Departamento]],'DATOS TABLA FLOTA'!$O$2:$O$21,'DATOS TABLA FLOTA'!$P$2:$P$21)</f>
        <v>6581</v>
      </c>
      <c r="H1276" s="1">
        <v>-38576184</v>
      </c>
      <c r="I1276" s="1">
        <f>_xlfn.XLOOKUP(capturaFlota2019[[#This Row],[Latitud]],'DATOS TABLA FLOTA'!$Q$2:$Q$21,'DATOS TABLA FLOTA'!$R$2:$R$21)</f>
        <v>-58701949</v>
      </c>
      <c r="J1276" s="2" t="s">
        <v>3082</v>
      </c>
      <c r="K1276" t="str">
        <f>VLOOKUP(capturaFlota2019[[#This Row],[Especie]],'DATOS TABLA FLOTA'!$K$1:$M$113,2,FALSE)</f>
        <v>Peces</v>
      </c>
      <c r="L1276" t="str">
        <f>_xlfn.XLOOKUP(capturaFlota2019[[#This Row],[Especie]],'DATOS TABLA FLOTA'!$K$1:$K$113,'DATOS TABLA FLOTA'!$M$1:$M$113)</f>
        <v>otras especies</v>
      </c>
      <c r="M1276" s="3">
        <v>1370</v>
      </c>
      <c r="N1276" s="4">
        <f>VLOOKUP(capturaFlota2019[[#This Row],[Especie]],'DATOS TABLA FLOTA'!$A$1:$B$80,2,FALSE)</f>
        <v>2100</v>
      </c>
      <c r="O1276" s="4">
        <f>VLOOKUP(capturaFlota2019[[#This Row],[Especie]],'DATOS TABLA FLOTA'!$A$1:$C$80,3,FALSE)</f>
        <v>33600</v>
      </c>
      <c r="Q1276"/>
    </row>
    <row r="1277" spans="1:17" x14ac:dyDescent="0.35">
      <c r="A1277" s="5">
        <v>43525</v>
      </c>
      <c r="B1277" s="2" t="s">
        <v>3053</v>
      </c>
      <c r="C1277" s="2" t="s">
        <v>3068</v>
      </c>
      <c r="D1277" s="2" t="s">
        <v>3043</v>
      </c>
      <c r="E12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7" t="str">
        <f>_xlfn.XLOOKUP(capturaFlota2019[[#This Row],[Puerto]],'DATOS TABLA FLOTA'!$H$1:$H$21,'DATOS TABLA FLOTA'!$I$1:$I$21)</f>
        <v>General Pueyrredon</v>
      </c>
      <c r="G1277" s="3">
        <f>_xlfn.XLOOKUP(capturaFlota2019[[#This Row],[Departamento]],'DATOS TABLA FLOTA'!$O$2:$O$21,'DATOS TABLA FLOTA'!$P$2:$P$21)</f>
        <v>6357</v>
      </c>
      <c r="H1277" s="1">
        <v>-3804915</v>
      </c>
      <c r="I1277" s="1">
        <f>_xlfn.XLOOKUP(capturaFlota2019[[#This Row],[Latitud]],'DATOS TABLA FLOTA'!$Q$2:$Q$21,'DATOS TABLA FLOTA'!$R$2:$R$21)</f>
        <v>-57536848</v>
      </c>
      <c r="J1277" s="2" t="s">
        <v>3099</v>
      </c>
      <c r="K1277" t="str">
        <f>VLOOKUP(capturaFlota2019[[#This Row],[Especie]],'DATOS TABLA FLOTA'!$K$1:$M$113,2,FALSE)</f>
        <v>Peces</v>
      </c>
      <c r="L1277" t="str">
        <f>_xlfn.XLOOKUP(capturaFlota2019[[#This Row],[Especie]],'DATOS TABLA FLOTA'!$K$1:$K$113,'DATOS TABLA FLOTA'!$M$1:$M$113)</f>
        <v>otras especies</v>
      </c>
      <c r="M1277" s="3">
        <v>1376</v>
      </c>
      <c r="N1277" s="4">
        <f>VLOOKUP(capturaFlota2019[[#This Row],[Especie]],'DATOS TABLA FLOTA'!$A$1:$B$80,2,FALSE)</f>
        <v>2100</v>
      </c>
      <c r="O1277" s="4">
        <f>VLOOKUP(capturaFlota2019[[#This Row],[Especie]],'DATOS TABLA FLOTA'!$A$1:$C$80,3,FALSE)</f>
        <v>33600</v>
      </c>
      <c r="Q1277"/>
    </row>
    <row r="1278" spans="1:17" x14ac:dyDescent="0.35">
      <c r="A1278" s="5">
        <v>43678</v>
      </c>
      <c r="B1278" s="2" t="s">
        <v>3047</v>
      </c>
      <c r="C1278" s="2" t="s">
        <v>3111</v>
      </c>
      <c r="D1278" s="2" t="s">
        <v>3043</v>
      </c>
      <c r="E12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8" t="str">
        <f>_xlfn.XLOOKUP(capturaFlota2019[[#This Row],[Puerto]],'DATOS TABLA FLOTA'!$H$1:$H$21,'DATOS TABLA FLOTA'!$I$1:$I$21)</f>
        <v>sin especificar</v>
      </c>
      <c r="G1278" s="3">
        <f>_xlfn.XLOOKUP(capturaFlota2019[[#This Row],[Departamento]],'DATOS TABLA FLOTA'!$O$2:$O$21,'DATOS TABLA FLOTA'!$P$2:$P$21)</f>
        <v>6999</v>
      </c>
      <c r="I1278" s="1">
        <f>_xlfn.XLOOKUP(capturaFlota2019[[#This Row],[Latitud]],'DATOS TABLA FLOTA'!$Q$2:$Q$21,'DATOS TABLA FLOTA'!$R$2:$R$21)</f>
        <v>0</v>
      </c>
      <c r="J1278" s="2" t="s">
        <v>3052</v>
      </c>
      <c r="K1278" t="str">
        <f>VLOOKUP(capturaFlota2019[[#This Row],[Especie]],'DATOS TABLA FLOTA'!$K$1:$M$113,2,FALSE)</f>
        <v>Moluscos</v>
      </c>
      <c r="L1278" t="str">
        <f>_xlfn.XLOOKUP(capturaFlota2019[[#This Row],[Especie]],'DATOS TABLA FLOTA'!$K$1:$K$113,'DATOS TABLA FLOTA'!$M$1:$M$113)</f>
        <v>Calamar Illex</v>
      </c>
      <c r="M1278" s="3">
        <v>1380</v>
      </c>
      <c r="N1278" s="4">
        <f>VLOOKUP(capturaFlota2019[[#This Row],[Especie]],'DATOS TABLA FLOTA'!$A$1:$B$80,2,FALSE)</f>
        <v>3299</v>
      </c>
      <c r="O1278" s="4">
        <f>VLOOKUP(capturaFlota2019[[#This Row],[Especie]],'DATOS TABLA FLOTA'!$A$1:$C$80,3,FALSE)</f>
        <v>52784</v>
      </c>
      <c r="Q1278"/>
    </row>
    <row r="1279" spans="1:17" x14ac:dyDescent="0.35">
      <c r="A1279" s="5">
        <v>43466</v>
      </c>
      <c r="B1279" s="2" t="s">
        <v>3053</v>
      </c>
      <c r="C1279" s="2" t="s">
        <v>3068</v>
      </c>
      <c r="D1279" s="2" t="s">
        <v>3043</v>
      </c>
      <c r="E12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79" t="str">
        <f>_xlfn.XLOOKUP(capturaFlota2019[[#This Row],[Puerto]],'DATOS TABLA FLOTA'!$H$1:$H$21,'DATOS TABLA FLOTA'!$I$1:$I$21)</f>
        <v>General Pueyrredon</v>
      </c>
      <c r="G1279" s="3">
        <f>_xlfn.XLOOKUP(capturaFlota2019[[#This Row],[Departamento]],'DATOS TABLA FLOTA'!$O$2:$O$21,'DATOS TABLA FLOTA'!$P$2:$P$21)</f>
        <v>6357</v>
      </c>
      <c r="H1279" s="1">
        <v>-3804915</v>
      </c>
      <c r="I1279" s="1">
        <f>_xlfn.XLOOKUP(capturaFlota2019[[#This Row],[Latitud]],'DATOS TABLA FLOTA'!$Q$2:$Q$21,'DATOS TABLA FLOTA'!$R$2:$R$21)</f>
        <v>-57536848</v>
      </c>
      <c r="J1279" s="2" t="s">
        <v>3084</v>
      </c>
      <c r="K1279" t="str">
        <f>VLOOKUP(capturaFlota2019[[#This Row],[Especie]],'DATOS TABLA FLOTA'!$K$1:$M$113,2,FALSE)</f>
        <v>Peces</v>
      </c>
      <c r="L1279" t="str">
        <f>_xlfn.XLOOKUP(capturaFlota2019[[#This Row],[Especie]],'DATOS TABLA FLOTA'!$K$1:$K$113,'DATOS TABLA FLOTA'!$M$1:$M$113)</f>
        <v>otras especies</v>
      </c>
      <c r="M1279" s="3">
        <v>1381</v>
      </c>
      <c r="N1279" s="4">
        <f>VLOOKUP(capturaFlota2019[[#This Row],[Especie]],'DATOS TABLA FLOTA'!$A$1:$B$80,2,FALSE)</f>
        <v>1890</v>
      </c>
      <c r="O1279" s="4">
        <f>VLOOKUP(capturaFlota2019[[#This Row],[Especie]],'DATOS TABLA FLOTA'!$A$1:$C$80,3,FALSE)</f>
        <v>30240</v>
      </c>
      <c r="Q1279"/>
    </row>
    <row r="1280" spans="1:17" x14ac:dyDescent="0.35">
      <c r="A1280" s="5">
        <v>43497</v>
      </c>
      <c r="B1280" s="2" t="s">
        <v>3067</v>
      </c>
      <c r="C1280" s="2" t="s">
        <v>3132</v>
      </c>
      <c r="D1280" s="2" t="s">
        <v>3133</v>
      </c>
      <c r="E12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80" t="str">
        <f>_xlfn.XLOOKUP(capturaFlota2019[[#This Row],[Puerto]],'DATOS TABLA FLOTA'!$H$1:$H$21,'DATOS TABLA FLOTA'!$I$1:$I$21)</f>
        <v>Ushuaia</v>
      </c>
      <c r="G1280" s="3">
        <f>_xlfn.XLOOKUP(capturaFlota2019[[#This Row],[Departamento]],'DATOS TABLA FLOTA'!$O$2:$O$21,'DATOS TABLA FLOTA'!$P$2:$P$21)</f>
        <v>94015</v>
      </c>
      <c r="H1280" s="1">
        <v>-54808106</v>
      </c>
      <c r="I1280" s="1">
        <f>_xlfn.XLOOKUP(capturaFlota2019[[#This Row],[Latitud]],'DATOS TABLA FLOTA'!$Q$2:$Q$21,'DATOS TABLA FLOTA'!$R$2:$R$21)</f>
        <v>-68304301</v>
      </c>
      <c r="J1280" s="2" t="s">
        <v>3057</v>
      </c>
      <c r="K1280" t="str">
        <f>VLOOKUP(capturaFlota2019[[#This Row],[Especie]],'DATOS TABLA FLOTA'!$K$1:$M$113,2,FALSE)</f>
        <v>Peces</v>
      </c>
      <c r="L1280" t="str">
        <f>_xlfn.XLOOKUP(capturaFlota2019[[#This Row],[Especie]],'DATOS TABLA FLOTA'!$K$1:$K$113,'DATOS TABLA FLOTA'!$M$1:$M$113)</f>
        <v>Rayas (sin V. Cost)</v>
      </c>
      <c r="M1280" s="3">
        <v>1390</v>
      </c>
      <c r="N1280" s="4">
        <f>VLOOKUP(capturaFlota2019[[#This Row],[Especie]],'DATOS TABLA FLOTA'!$A$1:$B$80,2,FALSE)</f>
        <v>3900</v>
      </c>
      <c r="O1280" s="4">
        <f>VLOOKUP(capturaFlota2019[[#This Row],[Especie]],'DATOS TABLA FLOTA'!$A$1:$C$80,3,FALSE)</f>
        <v>62400</v>
      </c>
      <c r="Q1280"/>
    </row>
    <row r="1281" spans="1:17" x14ac:dyDescent="0.35">
      <c r="A1281" s="5">
        <v>43770</v>
      </c>
      <c r="B1281" s="2" t="s">
        <v>3053</v>
      </c>
      <c r="C1281" s="2" t="s">
        <v>3068</v>
      </c>
      <c r="D1281" s="2" t="s">
        <v>3043</v>
      </c>
      <c r="E12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1" t="str">
        <f>_xlfn.XLOOKUP(capturaFlota2019[[#This Row],[Puerto]],'DATOS TABLA FLOTA'!$H$1:$H$21,'DATOS TABLA FLOTA'!$I$1:$I$21)</f>
        <v>General Pueyrredon</v>
      </c>
      <c r="G1281" s="3">
        <f>_xlfn.XLOOKUP(capturaFlota2019[[#This Row],[Departamento]],'DATOS TABLA FLOTA'!$O$2:$O$21,'DATOS TABLA FLOTA'!$P$2:$P$21)</f>
        <v>6357</v>
      </c>
      <c r="H1281" s="1">
        <v>-3804915</v>
      </c>
      <c r="I1281" s="1">
        <f>_xlfn.XLOOKUP(capturaFlota2019[[#This Row],[Latitud]],'DATOS TABLA FLOTA'!$Q$2:$Q$21,'DATOS TABLA FLOTA'!$R$2:$R$21)</f>
        <v>-57536848</v>
      </c>
      <c r="J1281" s="2" t="s">
        <v>3168</v>
      </c>
      <c r="K1281" t="str">
        <f>VLOOKUP(capturaFlota2019[[#This Row],[Especie]],'DATOS TABLA FLOTA'!$K$1:$M$113,2,FALSE)</f>
        <v>Peces</v>
      </c>
      <c r="L1281" t="str">
        <f>_xlfn.XLOOKUP(capturaFlota2019[[#This Row],[Especie]],'DATOS TABLA FLOTA'!$K$1:$K$113,'DATOS TABLA FLOTA'!$M$1:$M$113)</f>
        <v>Anchoíta</v>
      </c>
      <c r="M1281" s="3">
        <v>1396</v>
      </c>
      <c r="N1281" s="4">
        <f>VLOOKUP(capturaFlota2019[[#This Row],[Especie]],'DATOS TABLA FLOTA'!$A$1:$B$80,2,FALSE)</f>
        <v>3500</v>
      </c>
      <c r="O1281" s="4">
        <f>VLOOKUP(capturaFlota2019[[#This Row],[Especie]],'DATOS TABLA FLOTA'!$A$1:$C$80,3,FALSE)</f>
        <v>56000</v>
      </c>
      <c r="Q1281"/>
    </row>
    <row r="1282" spans="1:17" x14ac:dyDescent="0.35">
      <c r="A1282" s="5">
        <v>43497</v>
      </c>
      <c r="B1282" s="2" t="s">
        <v>3059</v>
      </c>
      <c r="C1282" s="2" t="s">
        <v>3068</v>
      </c>
      <c r="D1282" s="2" t="s">
        <v>3043</v>
      </c>
      <c r="E12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2" t="str">
        <f>_xlfn.XLOOKUP(capturaFlota2019[[#This Row],[Puerto]],'DATOS TABLA FLOTA'!$H$1:$H$21,'DATOS TABLA FLOTA'!$I$1:$I$21)</f>
        <v>General Pueyrredon</v>
      </c>
      <c r="G1282" s="3">
        <f>_xlfn.XLOOKUP(capturaFlota2019[[#This Row],[Departamento]],'DATOS TABLA FLOTA'!$O$2:$O$21,'DATOS TABLA FLOTA'!$P$2:$P$21)</f>
        <v>6357</v>
      </c>
      <c r="H1282" s="1">
        <v>-3804915</v>
      </c>
      <c r="I1282" s="1">
        <f>_xlfn.XLOOKUP(capturaFlota2019[[#This Row],[Latitud]],'DATOS TABLA FLOTA'!$Q$2:$Q$21,'DATOS TABLA FLOTA'!$R$2:$R$21)</f>
        <v>-57536848</v>
      </c>
      <c r="J1282" s="2" t="s">
        <v>3066</v>
      </c>
      <c r="K1282" t="str">
        <f>VLOOKUP(capturaFlota2019[[#This Row],[Especie]],'DATOS TABLA FLOTA'!$K$1:$M$113,2,FALSE)</f>
        <v>Peces</v>
      </c>
      <c r="L1282" t="str">
        <f>_xlfn.XLOOKUP(capturaFlota2019[[#This Row],[Especie]],'DATOS TABLA FLOTA'!$K$1:$K$113,'DATOS TABLA FLOTA'!$M$1:$M$113)</f>
        <v>otras especies</v>
      </c>
      <c r="M1282" s="3">
        <v>1400</v>
      </c>
      <c r="N1282" s="4">
        <f>VLOOKUP(capturaFlota2019[[#This Row],[Especie]],'DATOS TABLA FLOTA'!$A$1:$B$80,2,FALSE)</f>
        <v>2200</v>
      </c>
      <c r="O1282" s="4">
        <f>VLOOKUP(capturaFlota2019[[#This Row],[Especie]],'DATOS TABLA FLOTA'!$A$1:$C$80,3,FALSE)</f>
        <v>35200</v>
      </c>
      <c r="Q1282"/>
    </row>
    <row r="1283" spans="1:17" x14ac:dyDescent="0.35">
      <c r="A1283" s="5">
        <v>43525</v>
      </c>
      <c r="B1283" s="2" t="s">
        <v>3053</v>
      </c>
      <c r="C1283" s="2" t="s">
        <v>3123</v>
      </c>
      <c r="D1283" s="2" t="s">
        <v>3124</v>
      </c>
      <c r="E12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83" t="str">
        <f>_xlfn.XLOOKUP(capturaFlota2019[[#This Row],[Puerto]],'DATOS TABLA FLOTA'!$H$1:$H$21,'DATOS TABLA FLOTA'!$I$1:$I$21)</f>
        <v>San Antonio</v>
      </c>
      <c r="G1283" s="3">
        <f>_xlfn.XLOOKUP(capturaFlota2019[[#This Row],[Departamento]],'DATOS TABLA FLOTA'!$O$2:$O$21,'DATOS TABLA FLOTA'!$P$2:$P$21)</f>
        <v>62077</v>
      </c>
      <c r="H1283" s="1">
        <v>-4079875</v>
      </c>
      <c r="I1283" s="1">
        <f>_xlfn.XLOOKUP(capturaFlota2019[[#This Row],[Latitud]],'DATOS TABLA FLOTA'!$Q$2:$Q$21,'DATOS TABLA FLOTA'!$R$2:$R$21)</f>
        <v>-64883536</v>
      </c>
      <c r="J1283" s="2" t="s">
        <v>3087</v>
      </c>
      <c r="K1283" t="str">
        <f>VLOOKUP(capturaFlota2019[[#This Row],[Especie]],'DATOS TABLA FLOTA'!$K$1:$M$113,2,FALSE)</f>
        <v>Peces</v>
      </c>
      <c r="L1283" t="str">
        <f>_xlfn.XLOOKUP(capturaFlota2019[[#This Row],[Especie]],'DATOS TABLA FLOTA'!$K$1:$K$113,'DATOS TABLA FLOTA'!$M$1:$M$113)</f>
        <v>otras especies</v>
      </c>
      <c r="M1283" s="3">
        <v>1405</v>
      </c>
      <c r="N1283" s="4">
        <f>VLOOKUP(capturaFlota2019[[#This Row],[Especie]],'DATOS TABLA FLOTA'!$A$1:$B$80,2,FALSE)</f>
        <v>2500</v>
      </c>
      <c r="O1283" s="4">
        <f>VLOOKUP(capturaFlota2019[[#This Row],[Especie]],'DATOS TABLA FLOTA'!$A$1:$C$80,3,FALSE)</f>
        <v>40000</v>
      </c>
      <c r="Q1283"/>
    </row>
    <row r="1284" spans="1:17" x14ac:dyDescent="0.35">
      <c r="A1284" s="5">
        <v>43678</v>
      </c>
      <c r="B1284" s="2" t="s">
        <v>3041</v>
      </c>
      <c r="C1284" s="2" t="s">
        <v>3150</v>
      </c>
      <c r="D1284" s="2" t="s">
        <v>3043</v>
      </c>
      <c r="E12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4" t="str">
        <f>_xlfn.XLOOKUP(capturaFlota2019[[#This Row],[Puerto]],'DATOS TABLA FLOTA'!$H$1:$H$21,'DATOS TABLA FLOTA'!$I$1:$I$21)</f>
        <v>General Lavalle</v>
      </c>
      <c r="G1284" s="3">
        <f>_xlfn.XLOOKUP(capturaFlota2019[[#This Row],[Departamento]],'DATOS TABLA FLOTA'!$O$2:$O$21,'DATOS TABLA FLOTA'!$P$2:$P$21)</f>
        <v>6336</v>
      </c>
      <c r="H1284" s="1">
        <v>-36398453</v>
      </c>
      <c r="I1284" s="1">
        <f>_xlfn.XLOOKUP(capturaFlota2019[[#This Row],[Latitud]],'DATOS TABLA FLOTA'!$Q$2:$Q$21,'DATOS TABLA FLOTA'!$R$2:$R$21)</f>
        <v>-56946467</v>
      </c>
      <c r="J1284" s="2" t="s">
        <v>3082</v>
      </c>
      <c r="K1284" t="str">
        <f>VLOOKUP(capturaFlota2019[[#This Row],[Especie]],'DATOS TABLA FLOTA'!$K$1:$M$113,2,FALSE)</f>
        <v>Peces</v>
      </c>
      <c r="L1284" t="str">
        <f>_xlfn.XLOOKUP(capturaFlota2019[[#This Row],[Especie]],'DATOS TABLA FLOTA'!$K$1:$K$113,'DATOS TABLA FLOTA'!$M$1:$M$113)</f>
        <v>otras especies</v>
      </c>
      <c r="M1284" s="3">
        <v>1432</v>
      </c>
      <c r="N1284" s="4">
        <f>VLOOKUP(capturaFlota2019[[#This Row],[Especie]],'DATOS TABLA FLOTA'!$A$1:$B$80,2,FALSE)</f>
        <v>2100</v>
      </c>
      <c r="O1284" s="4">
        <f>VLOOKUP(capturaFlota2019[[#This Row],[Especie]],'DATOS TABLA FLOTA'!$A$1:$C$80,3,FALSE)</f>
        <v>33600</v>
      </c>
      <c r="Q1284"/>
    </row>
    <row r="1285" spans="1:17" x14ac:dyDescent="0.35">
      <c r="A1285" s="5">
        <v>43525</v>
      </c>
      <c r="B1285" s="2" t="s">
        <v>3053</v>
      </c>
      <c r="C1285" s="2" t="s">
        <v>3068</v>
      </c>
      <c r="D1285" s="2" t="s">
        <v>3043</v>
      </c>
      <c r="E12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5" t="str">
        <f>_xlfn.XLOOKUP(capturaFlota2019[[#This Row],[Puerto]],'DATOS TABLA FLOTA'!$H$1:$H$21,'DATOS TABLA FLOTA'!$I$1:$I$21)</f>
        <v>General Pueyrredon</v>
      </c>
      <c r="G1285" s="3">
        <f>_xlfn.XLOOKUP(capturaFlota2019[[#This Row],[Departamento]],'DATOS TABLA FLOTA'!$O$2:$O$21,'DATOS TABLA FLOTA'!$P$2:$P$21)</f>
        <v>6357</v>
      </c>
      <c r="H1285" s="1">
        <v>-3804915</v>
      </c>
      <c r="I1285" s="1">
        <f>_xlfn.XLOOKUP(capturaFlota2019[[#This Row],[Latitud]],'DATOS TABLA FLOTA'!$Q$2:$Q$21,'DATOS TABLA FLOTA'!$R$2:$R$21)</f>
        <v>-57536848</v>
      </c>
      <c r="J1285" s="2" t="s">
        <v>3095</v>
      </c>
      <c r="K1285" t="str">
        <f>VLOOKUP(capturaFlota2019[[#This Row],[Especie]],'DATOS TABLA FLOTA'!$K$1:$M$113,2,FALSE)</f>
        <v>Peces</v>
      </c>
      <c r="L1285" t="str">
        <f>_xlfn.XLOOKUP(capturaFlota2019[[#This Row],[Especie]],'DATOS TABLA FLOTA'!$K$1:$K$113,'DATOS TABLA FLOTA'!$M$1:$M$113)</f>
        <v>otras especies</v>
      </c>
      <c r="M1285" s="3">
        <v>1434</v>
      </c>
      <c r="N1285" s="4">
        <f>VLOOKUP(capturaFlota2019[[#This Row],[Especie]],'DATOS TABLA FLOTA'!$A$1:$B$80,2,FALSE)</f>
        <v>1980</v>
      </c>
      <c r="O1285" s="4">
        <f>VLOOKUP(capturaFlota2019[[#This Row],[Especie]],'DATOS TABLA FLOTA'!$A$1:$C$80,3,FALSE)</f>
        <v>31680</v>
      </c>
      <c r="Q1285"/>
    </row>
    <row r="1286" spans="1:17" x14ac:dyDescent="0.35">
      <c r="A1286" s="5">
        <v>43709</v>
      </c>
      <c r="B1286" s="2" t="s">
        <v>3041</v>
      </c>
      <c r="C1286" s="2" t="s">
        <v>3143</v>
      </c>
      <c r="D1286" s="2" t="s">
        <v>3043</v>
      </c>
      <c r="E12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6" t="str">
        <f>_xlfn.XLOOKUP(capturaFlota2019[[#This Row],[Puerto]],'DATOS TABLA FLOTA'!$H$1:$H$21,'DATOS TABLA FLOTA'!$I$1:$I$21)</f>
        <v>Castelli</v>
      </c>
      <c r="G1286" s="3">
        <f>_xlfn.XLOOKUP(capturaFlota2019[[#This Row],[Departamento]],'DATOS TABLA FLOTA'!$O$2:$O$21,'DATOS TABLA FLOTA'!$P$2:$P$21)</f>
        <v>6168</v>
      </c>
      <c r="H1286" s="1">
        <v>-35745949</v>
      </c>
      <c r="I1286" s="1">
        <f>_xlfn.XLOOKUP(capturaFlota2019[[#This Row],[Latitud]],'DATOS TABLA FLOTA'!$Q$2:$Q$21,'DATOS TABLA FLOTA'!$R$2:$R$21)</f>
        <v>-57380561</v>
      </c>
      <c r="J1286" s="2" t="s">
        <v>3106</v>
      </c>
      <c r="K1286" t="str">
        <f>VLOOKUP(capturaFlota2019[[#This Row],[Especie]],'DATOS TABLA FLOTA'!$K$1:$M$113,2,FALSE)</f>
        <v>Peces</v>
      </c>
      <c r="L1286" t="str">
        <f>_xlfn.XLOOKUP(capturaFlota2019[[#This Row],[Especie]],'DATOS TABLA FLOTA'!$K$1:$K$113,'DATOS TABLA FLOTA'!$M$1:$M$113)</f>
        <v>otras especies</v>
      </c>
      <c r="M1286" s="3">
        <v>1436</v>
      </c>
      <c r="N1286" s="4">
        <f>VLOOKUP(capturaFlota2019[[#This Row],[Especie]],'DATOS TABLA FLOTA'!$A$1:$B$80,2,FALSE)</f>
        <v>3500</v>
      </c>
      <c r="O1286" s="4">
        <f>VLOOKUP(capturaFlota2019[[#This Row],[Especie]],'DATOS TABLA FLOTA'!$A$1:$C$80,3,FALSE)</f>
        <v>56000</v>
      </c>
      <c r="Q1286"/>
    </row>
    <row r="1287" spans="1:17" x14ac:dyDescent="0.35">
      <c r="A1287" s="5">
        <v>43556</v>
      </c>
      <c r="B1287" s="2" t="s">
        <v>3041</v>
      </c>
      <c r="C1287" s="2" t="s">
        <v>3107</v>
      </c>
      <c r="D1287" s="2" t="s">
        <v>3043</v>
      </c>
      <c r="E12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7" t="str">
        <f>_xlfn.XLOOKUP(capturaFlota2019[[#This Row],[Puerto]],'DATOS TABLA FLOTA'!$H$1:$H$21,'DATOS TABLA FLOTA'!$I$1:$I$21)</f>
        <v>Necochea</v>
      </c>
      <c r="G1287" s="3">
        <f>_xlfn.XLOOKUP(capturaFlota2019[[#This Row],[Departamento]],'DATOS TABLA FLOTA'!$O$2:$O$21,'DATOS TABLA FLOTA'!$P$2:$P$21)</f>
        <v>6581</v>
      </c>
      <c r="H1287" s="1">
        <v>-38576184</v>
      </c>
      <c r="I1287" s="1">
        <f>_xlfn.XLOOKUP(capturaFlota2019[[#This Row],[Latitud]],'DATOS TABLA FLOTA'!$Q$2:$Q$21,'DATOS TABLA FLOTA'!$R$2:$R$21)</f>
        <v>-58701949</v>
      </c>
      <c r="J1287" s="2" t="s">
        <v>3078</v>
      </c>
      <c r="K1287" t="str">
        <f>VLOOKUP(capturaFlota2019[[#This Row],[Especie]],'DATOS TABLA FLOTA'!$K$1:$M$113,2,FALSE)</f>
        <v>Peces</v>
      </c>
      <c r="L1287" t="str">
        <f>_xlfn.XLOOKUP(capturaFlota2019[[#This Row],[Especie]],'DATOS TABLA FLOTA'!$K$1:$K$113,'DATOS TABLA FLOTA'!$M$1:$M$113)</f>
        <v>otras especies</v>
      </c>
      <c r="M1287" s="3">
        <v>1440</v>
      </c>
      <c r="N1287" s="4">
        <f>VLOOKUP(capturaFlota2019[[#This Row],[Especie]],'DATOS TABLA FLOTA'!$A$1:$B$80,2,FALSE)</f>
        <v>1700</v>
      </c>
      <c r="O1287" s="4">
        <f>VLOOKUP(capturaFlota2019[[#This Row],[Especie]],'DATOS TABLA FLOTA'!$A$1:$C$80,3,FALSE)</f>
        <v>27200</v>
      </c>
      <c r="Q1287"/>
    </row>
    <row r="1288" spans="1:17" x14ac:dyDescent="0.35">
      <c r="A1288" s="5">
        <v>43586</v>
      </c>
      <c r="B1288" s="2" t="s">
        <v>3053</v>
      </c>
      <c r="C1288" s="2" t="s">
        <v>3121</v>
      </c>
      <c r="D1288" s="2" t="s">
        <v>3043</v>
      </c>
      <c r="E12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8" t="str">
        <f>_xlfn.XLOOKUP(capturaFlota2019[[#This Row],[Puerto]],'DATOS TABLA FLOTA'!$H$1:$H$21,'DATOS TABLA FLOTA'!$I$1:$I$21)</f>
        <v>Coronel de Marina Leonardo Rosales</v>
      </c>
      <c r="G1288" s="3">
        <f>_xlfn.XLOOKUP(capturaFlota2019[[#This Row],[Departamento]],'DATOS TABLA FLOTA'!$O$2:$O$21,'DATOS TABLA FLOTA'!$P$2:$P$21)</f>
        <v>6182</v>
      </c>
      <c r="H1288" s="1">
        <v>-3889977</v>
      </c>
      <c r="I1288" s="1">
        <f>_xlfn.XLOOKUP(capturaFlota2019[[#This Row],[Latitud]],'DATOS TABLA FLOTA'!$Q$2:$Q$21,'DATOS TABLA FLOTA'!$R$2:$R$21)</f>
        <v>-62079012</v>
      </c>
      <c r="J1288" s="2" t="s">
        <v>3045</v>
      </c>
      <c r="K1288" t="str">
        <f>VLOOKUP(capturaFlota2019[[#This Row],[Especie]],'DATOS TABLA FLOTA'!$K$1:$M$113,2,FALSE)</f>
        <v>Crustáceos</v>
      </c>
      <c r="L1288" t="str">
        <f>_xlfn.XLOOKUP(capturaFlota2019[[#This Row],[Especie]],'DATOS TABLA FLOTA'!$K$1:$K$113,'DATOS TABLA FLOTA'!$M$1:$M$113)</f>
        <v>otras especies</v>
      </c>
      <c r="M1288" s="3">
        <v>1440</v>
      </c>
      <c r="N1288" s="4">
        <f>VLOOKUP(capturaFlota2019[[#This Row],[Especie]],'DATOS TABLA FLOTA'!$A$1:$B$80,2,FALSE)</f>
        <v>3000</v>
      </c>
      <c r="O1288" s="4">
        <f>VLOOKUP(capturaFlota2019[[#This Row],[Especie]],'DATOS TABLA FLOTA'!$A$1:$C$80,3,FALSE)</f>
        <v>48000</v>
      </c>
      <c r="Q1288"/>
    </row>
    <row r="1289" spans="1:17" x14ac:dyDescent="0.35">
      <c r="A1289" s="5">
        <v>43678</v>
      </c>
      <c r="B1289" s="2" t="s">
        <v>3067</v>
      </c>
      <c r="C1289" s="2" t="s">
        <v>3068</v>
      </c>
      <c r="D1289" s="2" t="s">
        <v>3043</v>
      </c>
      <c r="E12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89" t="str">
        <f>_xlfn.XLOOKUP(capturaFlota2019[[#This Row],[Puerto]],'DATOS TABLA FLOTA'!$H$1:$H$21,'DATOS TABLA FLOTA'!$I$1:$I$21)</f>
        <v>General Pueyrredon</v>
      </c>
      <c r="G1289" s="3">
        <f>_xlfn.XLOOKUP(capturaFlota2019[[#This Row],[Departamento]],'DATOS TABLA FLOTA'!$O$2:$O$21,'DATOS TABLA FLOTA'!$P$2:$P$21)</f>
        <v>6357</v>
      </c>
      <c r="H1289" s="1">
        <v>-3804915</v>
      </c>
      <c r="I1289" s="1">
        <f>_xlfn.XLOOKUP(capturaFlota2019[[#This Row],[Latitud]],'DATOS TABLA FLOTA'!$Q$2:$Q$21,'DATOS TABLA FLOTA'!$R$2:$R$21)</f>
        <v>-57536848</v>
      </c>
      <c r="J1289" s="2" t="s">
        <v>3055</v>
      </c>
      <c r="K1289" t="str">
        <f>VLOOKUP(capturaFlota2019[[#This Row],[Especie]],'DATOS TABLA FLOTA'!$K$1:$M$113,2,FALSE)</f>
        <v>Peces</v>
      </c>
      <c r="L1289" t="str">
        <f>_xlfn.XLOOKUP(capturaFlota2019[[#This Row],[Especie]],'DATOS TABLA FLOTA'!$K$1:$K$113,'DATOS TABLA FLOTA'!$M$1:$M$113)</f>
        <v>Merluza hubbsi S41</v>
      </c>
      <c r="M1289" s="3">
        <v>1440</v>
      </c>
      <c r="N1289" s="4">
        <f>VLOOKUP(capturaFlota2019[[#This Row],[Especie]],'DATOS TABLA FLOTA'!$A$1:$B$80,2,FALSE)</f>
        <v>2300</v>
      </c>
      <c r="O1289" s="4">
        <f>VLOOKUP(capturaFlota2019[[#This Row],[Especie]],'DATOS TABLA FLOTA'!$A$1:$C$80,3,FALSE)</f>
        <v>36800</v>
      </c>
      <c r="Q1289"/>
    </row>
    <row r="1290" spans="1:17" x14ac:dyDescent="0.35">
      <c r="A1290" s="5">
        <v>43739</v>
      </c>
      <c r="B1290" s="2" t="s">
        <v>3041</v>
      </c>
      <c r="C1290" s="2" t="s">
        <v>3111</v>
      </c>
      <c r="D1290" s="2" t="s">
        <v>3043</v>
      </c>
      <c r="E12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0" t="str">
        <f>_xlfn.XLOOKUP(capturaFlota2019[[#This Row],[Puerto]],'DATOS TABLA FLOTA'!$H$1:$H$21,'DATOS TABLA FLOTA'!$I$1:$I$21)</f>
        <v>sin especificar</v>
      </c>
      <c r="G1290" s="3">
        <f>_xlfn.XLOOKUP(capturaFlota2019[[#This Row],[Departamento]],'DATOS TABLA FLOTA'!$O$2:$O$21,'DATOS TABLA FLOTA'!$P$2:$P$21)</f>
        <v>6999</v>
      </c>
      <c r="I1290" s="1">
        <f>_xlfn.XLOOKUP(capturaFlota2019[[#This Row],[Latitud]],'DATOS TABLA FLOTA'!$Q$2:$Q$21,'DATOS TABLA FLOTA'!$R$2:$R$21)</f>
        <v>0</v>
      </c>
      <c r="J1290" s="2" t="s">
        <v>3088</v>
      </c>
      <c r="K1290" t="str">
        <f>VLOOKUP(capturaFlota2019[[#This Row],[Especie]],'DATOS TABLA FLOTA'!$K$1:$M$113,2,FALSE)</f>
        <v>Peces</v>
      </c>
      <c r="L1290" t="str">
        <f>_xlfn.XLOOKUP(capturaFlota2019[[#This Row],[Especie]],'DATOS TABLA FLOTA'!$K$1:$K$113,'DATOS TABLA FLOTA'!$M$1:$M$113)</f>
        <v>Variado costero</v>
      </c>
      <c r="M1290" s="3">
        <v>1443</v>
      </c>
      <c r="N1290" s="4">
        <f>VLOOKUP(capturaFlota2019[[#This Row],[Especie]],'DATOS TABLA FLOTA'!$A$1:$B$80,2,FALSE)</f>
        <v>2500</v>
      </c>
      <c r="O1290" s="4">
        <f>VLOOKUP(capturaFlota2019[[#This Row],[Especie]],'DATOS TABLA FLOTA'!$A$1:$C$80,3,FALSE)</f>
        <v>40000</v>
      </c>
      <c r="Q1290"/>
    </row>
    <row r="1291" spans="1:17" x14ac:dyDescent="0.35">
      <c r="A1291" s="5">
        <v>43709</v>
      </c>
      <c r="B1291" s="2" t="s">
        <v>3059</v>
      </c>
      <c r="C1291" s="2" t="s">
        <v>3068</v>
      </c>
      <c r="D1291" s="2" t="s">
        <v>3043</v>
      </c>
      <c r="E12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1" t="str">
        <f>_xlfn.XLOOKUP(capturaFlota2019[[#This Row],[Puerto]],'DATOS TABLA FLOTA'!$H$1:$H$21,'DATOS TABLA FLOTA'!$I$1:$I$21)</f>
        <v>General Pueyrredon</v>
      </c>
      <c r="G1291" s="3">
        <f>_xlfn.XLOOKUP(capturaFlota2019[[#This Row],[Departamento]],'DATOS TABLA FLOTA'!$O$2:$O$21,'DATOS TABLA FLOTA'!$P$2:$P$21)</f>
        <v>6357</v>
      </c>
      <c r="H1291" s="1">
        <v>-3804915</v>
      </c>
      <c r="I1291" s="1">
        <f>_xlfn.XLOOKUP(capturaFlota2019[[#This Row],[Latitud]],'DATOS TABLA FLOTA'!$Q$2:$Q$21,'DATOS TABLA FLOTA'!$R$2:$R$21)</f>
        <v>-57536848</v>
      </c>
      <c r="J1291" s="2" t="s">
        <v>3057</v>
      </c>
      <c r="K1291" t="str">
        <f>VLOOKUP(capturaFlota2019[[#This Row],[Especie]],'DATOS TABLA FLOTA'!$K$1:$M$113,2,FALSE)</f>
        <v>Peces</v>
      </c>
      <c r="L1291" t="str">
        <f>_xlfn.XLOOKUP(capturaFlota2019[[#This Row],[Especie]],'DATOS TABLA FLOTA'!$K$1:$K$113,'DATOS TABLA FLOTA'!$M$1:$M$113)</f>
        <v>Rayas (sin V. Cost)</v>
      </c>
      <c r="M1291" s="3">
        <v>1456</v>
      </c>
      <c r="N1291" s="4">
        <f>VLOOKUP(capturaFlota2019[[#This Row],[Especie]],'DATOS TABLA FLOTA'!$A$1:$B$80,2,FALSE)</f>
        <v>3900</v>
      </c>
      <c r="O1291" s="4">
        <f>VLOOKUP(capturaFlota2019[[#This Row],[Especie]],'DATOS TABLA FLOTA'!$A$1:$C$80,3,FALSE)</f>
        <v>62400</v>
      </c>
      <c r="Q1291"/>
    </row>
    <row r="1292" spans="1:17" x14ac:dyDescent="0.35">
      <c r="A1292" s="5">
        <v>43556</v>
      </c>
      <c r="B1292" s="2" t="s">
        <v>3147</v>
      </c>
      <c r="C1292" s="2" t="s">
        <v>3117</v>
      </c>
      <c r="D1292" s="2" t="s">
        <v>3062</v>
      </c>
      <c r="E12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292" t="str">
        <f>_xlfn.XLOOKUP(capturaFlota2019[[#This Row],[Puerto]],'DATOS TABLA FLOTA'!$H$1:$H$21,'DATOS TABLA FLOTA'!$I$1:$I$21)</f>
        <v>Biedma</v>
      </c>
      <c r="G1292" s="3">
        <f>_xlfn.XLOOKUP(capturaFlota2019[[#This Row],[Departamento]],'DATOS TABLA FLOTA'!$O$2:$O$21,'DATOS TABLA FLOTA'!$P$2:$P$21)</f>
        <v>26007</v>
      </c>
      <c r="H1292" s="1">
        <v>-42723398</v>
      </c>
      <c r="I1292" s="1">
        <f>_xlfn.XLOOKUP(capturaFlota2019[[#This Row],[Latitud]],'DATOS TABLA FLOTA'!$Q$2:$Q$21,'DATOS TABLA FLOTA'!$R$2:$R$21)</f>
        <v>-6503362</v>
      </c>
      <c r="J1292" s="2" t="s">
        <v>3092</v>
      </c>
      <c r="K1292" t="str">
        <f>VLOOKUP(capturaFlota2019[[#This Row],[Especie]],'DATOS TABLA FLOTA'!$K$1:$M$113,2,FALSE)</f>
        <v>Peces</v>
      </c>
      <c r="L1292" t="str">
        <f>_xlfn.XLOOKUP(capturaFlota2019[[#This Row],[Especie]],'DATOS TABLA FLOTA'!$K$1:$K$113,'DATOS TABLA FLOTA'!$M$1:$M$113)</f>
        <v>otras especies</v>
      </c>
      <c r="M1292" s="3">
        <v>1461</v>
      </c>
      <c r="N1292" s="4">
        <f>VLOOKUP(capturaFlota2019[[#This Row],[Especie]],'DATOS TABLA FLOTA'!$A$1:$B$80,2,FALSE)</f>
        <v>2200</v>
      </c>
      <c r="O1292" s="4">
        <f>VLOOKUP(capturaFlota2019[[#This Row],[Especie]],'DATOS TABLA FLOTA'!$A$1:$C$80,3,FALSE)</f>
        <v>35200</v>
      </c>
      <c r="Q1292"/>
    </row>
    <row r="1293" spans="1:17" x14ac:dyDescent="0.35">
      <c r="A1293" s="5">
        <v>43586</v>
      </c>
      <c r="B1293" s="2" t="s">
        <v>3059</v>
      </c>
      <c r="C1293" s="2" t="s">
        <v>3068</v>
      </c>
      <c r="D1293" s="2" t="s">
        <v>3043</v>
      </c>
      <c r="E12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3" t="str">
        <f>_xlfn.XLOOKUP(capturaFlota2019[[#This Row],[Puerto]],'DATOS TABLA FLOTA'!$H$1:$H$21,'DATOS TABLA FLOTA'!$I$1:$I$21)</f>
        <v>General Pueyrredon</v>
      </c>
      <c r="G1293" s="3">
        <f>_xlfn.XLOOKUP(capturaFlota2019[[#This Row],[Departamento]],'DATOS TABLA FLOTA'!$O$2:$O$21,'DATOS TABLA FLOTA'!$P$2:$P$21)</f>
        <v>6357</v>
      </c>
      <c r="H1293" s="1">
        <v>-3804915</v>
      </c>
      <c r="I1293" s="1">
        <f>_xlfn.XLOOKUP(capturaFlota2019[[#This Row],[Latitud]],'DATOS TABLA FLOTA'!$Q$2:$Q$21,'DATOS TABLA FLOTA'!$R$2:$R$21)</f>
        <v>-57536848</v>
      </c>
      <c r="J1293" s="2" t="s">
        <v>3093</v>
      </c>
      <c r="K1293" t="str">
        <f>VLOOKUP(capturaFlota2019[[#This Row],[Especie]],'DATOS TABLA FLOTA'!$K$1:$M$113,2,FALSE)</f>
        <v>Peces</v>
      </c>
      <c r="L1293" t="str">
        <f>_xlfn.XLOOKUP(capturaFlota2019[[#This Row],[Especie]],'DATOS TABLA FLOTA'!$K$1:$K$113,'DATOS TABLA FLOTA'!$M$1:$M$113)</f>
        <v>Variado costero</v>
      </c>
      <c r="M1293" s="3">
        <v>1463</v>
      </c>
      <c r="N1293" s="4">
        <f>VLOOKUP(capturaFlota2019[[#This Row],[Especie]],'DATOS TABLA FLOTA'!$A$1:$B$80,2,FALSE)</f>
        <v>2100</v>
      </c>
      <c r="O1293" s="4">
        <f>VLOOKUP(capturaFlota2019[[#This Row],[Especie]],'DATOS TABLA FLOTA'!$A$1:$C$80,3,FALSE)</f>
        <v>33600</v>
      </c>
      <c r="Q1293"/>
    </row>
    <row r="1294" spans="1:17" x14ac:dyDescent="0.35">
      <c r="A1294" s="5">
        <v>43739</v>
      </c>
      <c r="B1294" s="2" t="s">
        <v>3041</v>
      </c>
      <c r="C1294" s="2" t="s">
        <v>3068</v>
      </c>
      <c r="D1294" s="2" t="s">
        <v>3043</v>
      </c>
      <c r="E12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4" t="str">
        <f>_xlfn.XLOOKUP(capturaFlota2019[[#This Row],[Puerto]],'DATOS TABLA FLOTA'!$H$1:$H$21,'DATOS TABLA FLOTA'!$I$1:$I$21)</f>
        <v>General Pueyrredon</v>
      </c>
      <c r="G1294" s="3">
        <f>_xlfn.XLOOKUP(capturaFlota2019[[#This Row],[Departamento]],'DATOS TABLA FLOTA'!$O$2:$O$21,'DATOS TABLA FLOTA'!$P$2:$P$21)</f>
        <v>6357</v>
      </c>
      <c r="H1294" s="1">
        <v>-3804915</v>
      </c>
      <c r="I1294" s="1">
        <f>_xlfn.XLOOKUP(capturaFlota2019[[#This Row],[Latitud]],'DATOS TABLA FLOTA'!$Q$2:$Q$21,'DATOS TABLA FLOTA'!$R$2:$R$21)</f>
        <v>-57536848</v>
      </c>
      <c r="J1294" s="2" t="s">
        <v>3083</v>
      </c>
      <c r="K1294" t="str">
        <f>VLOOKUP(capturaFlota2019[[#This Row],[Especie]],'DATOS TABLA FLOTA'!$K$1:$M$113,2,FALSE)</f>
        <v>Peces</v>
      </c>
      <c r="L1294" t="str">
        <f>_xlfn.XLOOKUP(capturaFlota2019[[#This Row],[Especie]],'DATOS TABLA FLOTA'!$K$1:$K$113,'DATOS TABLA FLOTA'!$M$1:$M$113)</f>
        <v>Variado costero</v>
      </c>
      <c r="M1294" s="3">
        <v>1467</v>
      </c>
      <c r="N1294" s="4">
        <f>VLOOKUP(capturaFlota2019[[#This Row],[Especie]],'DATOS TABLA FLOTA'!$A$1:$B$80,2,FALSE)</f>
        <v>2300</v>
      </c>
      <c r="O1294" s="4">
        <f>VLOOKUP(capturaFlota2019[[#This Row],[Especie]],'DATOS TABLA FLOTA'!$A$1:$C$80,3,FALSE)</f>
        <v>36800</v>
      </c>
      <c r="Q1294"/>
    </row>
    <row r="1295" spans="1:17" x14ac:dyDescent="0.35">
      <c r="A1295" s="5">
        <v>43556</v>
      </c>
      <c r="B1295" s="2" t="s">
        <v>3041</v>
      </c>
      <c r="C1295" s="2" t="s">
        <v>3127</v>
      </c>
      <c r="D1295" s="2" t="s">
        <v>3124</v>
      </c>
      <c r="E12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295" t="str">
        <f>_xlfn.XLOOKUP(capturaFlota2019[[#This Row],[Puerto]],'DATOS TABLA FLOTA'!$H$1:$H$21,'DATOS TABLA FLOTA'!$I$1:$I$21)</f>
        <v>San Antonio</v>
      </c>
      <c r="G1295" s="3">
        <f>_xlfn.XLOOKUP(capturaFlota2019[[#This Row],[Departamento]],'DATOS TABLA FLOTA'!$O$2:$O$21,'DATOS TABLA FLOTA'!$P$2:$P$21)</f>
        <v>62077</v>
      </c>
      <c r="H1295" s="1">
        <v>-40725698</v>
      </c>
      <c r="I1295" s="1">
        <f>_xlfn.XLOOKUP(capturaFlota2019[[#This Row],[Latitud]],'DATOS TABLA FLOTA'!$Q$2:$Q$21,'DATOS TABLA FLOTA'!$R$2:$R$21)</f>
        <v>-64934194</v>
      </c>
      <c r="J1295" s="2" t="s">
        <v>3088</v>
      </c>
      <c r="K1295" t="str">
        <f>VLOOKUP(capturaFlota2019[[#This Row],[Especie]],'DATOS TABLA FLOTA'!$K$1:$M$113,2,FALSE)</f>
        <v>Peces</v>
      </c>
      <c r="L1295" t="str">
        <f>_xlfn.XLOOKUP(capturaFlota2019[[#This Row],[Especie]],'DATOS TABLA FLOTA'!$K$1:$K$113,'DATOS TABLA FLOTA'!$M$1:$M$113)</f>
        <v>Variado costero</v>
      </c>
      <c r="M1295" s="3">
        <v>1472</v>
      </c>
      <c r="N1295" s="4">
        <f>VLOOKUP(capturaFlota2019[[#This Row],[Especie]],'DATOS TABLA FLOTA'!$A$1:$B$80,2,FALSE)</f>
        <v>2500</v>
      </c>
      <c r="O1295" s="4">
        <f>VLOOKUP(capturaFlota2019[[#This Row],[Especie]],'DATOS TABLA FLOTA'!$A$1:$C$80,3,FALSE)</f>
        <v>40000</v>
      </c>
      <c r="Q1295"/>
    </row>
    <row r="1296" spans="1:17" x14ac:dyDescent="0.35">
      <c r="A1296" s="5">
        <v>43556</v>
      </c>
      <c r="B1296" s="2" t="s">
        <v>3067</v>
      </c>
      <c r="C1296" s="2" t="s">
        <v>3132</v>
      </c>
      <c r="D1296" s="2" t="s">
        <v>3133</v>
      </c>
      <c r="E12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96" t="str">
        <f>_xlfn.XLOOKUP(capturaFlota2019[[#This Row],[Puerto]],'DATOS TABLA FLOTA'!$H$1:$H$21,'DATOS TABLA FLOTA'!$I$1:$I$21)</f>
        <v>Ushuaia</v>
      </c>
      <c r="G1296" s="3">
        <f>_xlfn.XLOOKUP(capturaFlota2019[[#This Row],[Departamento]],'DATOS TABLA FLOTA'!$O$2:$O$21,'DATOS TABLA FLOTA'!$P$2:$P$21)</f>
        <v>94015</v>
      </c>
      <c r="H1296" s="1">
        <v>-54808106</v>
      </c>
      <c r="I1296" s="1">
        <f>_xlfn.XLOOKUP(capturaFlota2019[[#This Row],[Latitud]],'DATOS TABLA FLOTA'!$Q$2:$Q$21,'DATOS TABLA FLOTA'!$R$2:$R$21)</f>
        <v>-68304301</v>
      </c>
      <c r="J1296" s="2" t="s">
        <v>3136</v>
      </c>
      <c r="K1296" t="str">
        <f>VLOOKUP(capturaFlota2019[[#This Row],[Especie]],'DATOS TABLA FLOTA'!$K$1:$M$113,2,FALSE)</f>
        <v>Peces</v>
      </c>
      <c r="L1296" t="str">
        <f>_xlfn.XLOOKUP(capturaFlota2019[[#This Row],[Especie]],'DATOS TABLA FLOTA'!$K$1:$K$113,'DATOS TABLA FLOTA'!$M$1:$M$113)</f>
        <v>Merluza de cola</v>
      </c>
      <c r="M1296" s="3">
        <v>1473</v>
      </c>
      <c r="N1296" s="4">
        <f>VLOOKUP(capturaFlota2019[[#This Row],[Especie]],'DATOS TABLA FLOTA'!$A$1:$B$80,2,FALSE)</f>
        <v>2000</v>
      </c>
      <c r="O1296" s="4">
        <f>VLOOKUP(capturaFlota2019[[#This Row],[Especie]],'DATOS TABLA FLOTA'!$A$1:$C$80,3,FALSE)</f>
        <v>32000</v>
      </c>
      <c r="Q1296"/>
    </row>
    <row r="1297" spans="1:17" x14ac:dyDescent="0.35">
      <c r="A1297" s="5">
        <v>43678</v>
      </c>
      <c r="B1297" s="2" t="s">
        <v>3067</v>
      </c>
      <c r="C1297" s="2" t="s">
        <v>3132</v>
      </c>
      <c r="D1297" s="2" t="s">
        <v>3133</v>
      </c>
      <c r="E12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297" t="str">
        <f>_xlfn.XLOOKUP(capturaFlota2019[[#This Row],[Puerto]],'DATOS TABLA FLOTA'!$H$1:$H$21,'DATOS TABLA FLOTA'!$I$1:$I$21)</f>
        <v>Ushuaia</v>
      </c>
      <c r="G1297" s="3">
        <f>_xlfn.XLOOKUP(capturaFlota2019[[#This Row],[Departamento]],'DATOS TABLA FLOTA'!$O$2:$O$21,'DATOS TABLA FLOTA'!$P$2:$P$21)</f>
        <v>94015</v>
      </c>
      <c r="H1297" s="1">
        <v>-54808106</v>
      </c>
      <c r="I1297" s="1">
        <f>_xlfn.XLOOKUP(capturaFlota2019[[#This Row],[Latitud]],'DATOS TABLA FLOTA'!$Q$2:$Q$21,'DATOS TABLA FLOTA'!$R$2:$R$21)</f>
        <v>-68304301</v>
      </c>
      <c r="J1297" s="2" t="s">
        <v>3138</v>
      </c>
      <c r="K1297" t="str">
        <f>VLOOKUP(capturaFlota2019[[#This Row],[Especie]],'DATOS TABLA FLOTA'!$K$1:$M$113,2,FALSE)</f>
        <v>Peces</v>
      </c>
      <c r="L1297" t="str">
        <f>_xlfn.XLOOKUP(capturaFlota2019[[#This Row],[Especie]],'DATOS TABLA FLOTA'!$K$1:$K$113,'DATOS TABLA FLOTA'!$M$1:$M$113)</f>
        <v>Polaca</v>
      </c>
      <c r="M1297" s="3">
        <v>1474</v>
      </c>
      <c r="N1297" s="4">
        <f>VLOOKUP(capturaFlota2019[[#This Row],[Especie]],'DATOS TABLA FLOTA'!$A$1:$B$80,2,FALSE)</f>
        <v>2300</v>
      </c>
      <c r="O1297" s="4">
        <f>VLOOKUP(capturaFlota2019[[#This Row],[Especie]],'DATOS TABLA FLOTA'!$A$1:$C$80,3,FALSE)</f>
        <v>36800</v>
      </c>
      <c r="Q1297"/>
    </row>
    <row r="1298" spans="1:17" x14ac:dyDescent="0.35">
      <c r="A1298" s="5">
        <v>43525</v>
      </c>
      <c r="B1298" s="2" t="s">
        <v>3059</v>
      </c>
      <c r="C1298" s="2" t="s">
        <v>3068</v>
      </c>
      <c r="D1298" s="2" t="s">
        <v>3043</v>
      </c>
      <c r="E12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8" t="str">
        <f>_xlfn.XLOOKUP(capturaFlota2019[[#This Row],[Puerto]],'DATOS TABLA FLOTA'!$H$1:$H$21,'DATOS TABLA FLOTA'!$I$1:$I$21)</f>
        <v>General Pueyrredon</v>
      </c>
      <c r="G1298" s="3">
        <f>_xlfn.XLOOKUP(capturaFlota2019[[#This Row],[Departamento]],'DATOS TABLA FLOTA'!$O$2:$O$21,'DATOS TABLA FLOTA'!$P$2:$P$21)</f>
        <v>6357</v>
      </c>
      <c r="H1298" s="1">
        <v>-3804915</v>
      </c>
      <c r="I1298" s="1">
        <f>_xlfn.XLOOKUP(capturaFlota2019[[#This Row],[Latitud]],'DATOS TABLA FLOTA'!$Q$2:$Q$21,'DATOS TABLA FLOTA'!$R$2:$R$21)</f>
        <v>-57536848</v>
      </c>
      <c r="J1298" s="2" t="s">
        <v>3101</v>
      </c>
      <c r="K1298" t="str">
        <f>VLOOKUP(capturaFlota2019[[#This Row],[Especie]],'DATOS TABLA FLOTA'!$K$1:$M$113,2,FALSE)</f>
        <v>Crustáceos</v>
      </c>
      <c r="L1298" t="str">
        <f>_xlfn.XLOOKUP(capturaFlota2019[[#This Row],[Especie]],'DATOS TABLA FLOTA'!$K$1:$K$113,'DATOS TABLA FLOTA'!$M$1:$M$113)</f>
        <v>Langostino</v>
      </c>
      <c r="M1298" s="3">
        <v>1475</v>
      </c>
      <c r="N1298" s="4">
        <f>VLOOKUP(capturaFlota2019[[#This Row],[Especie]],'DATOS TABLA FLOTA'!$A$1:$B$80,2,FALSE)</f>
        <v>3000</v>
      </c>
      <c r="O1298" s="4">
        <f>VLOOKUP(capturaFlota2019[[#This Row],[Especie]],'DATOS TABLA FLOTA'!$A$1:$C$80,3,FALSE)</f>
        <v>48000</v>
      </c>
      <c r="Q1298"/>
    </row>
    <row r="1299" spans="1:17" x14ac:dyDescent="0.35">
      <c r="A1299" s="5">
        <v>43525</v>
      </c>
      <c r="B1299" s="2" t="s">
        <v>3059</v>
      </c>
      <c r="C1299" s="2" t="s">
        <v>3068</v>
      </c>
      <c r="D1299" s="2" t="s">
        <v>3043</v>
      </c>
      <c r="E12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299" t="str">
        <f>_xlfn.XLOOKUP(capturaFlota2019[[#This Row],[Puerto]],'DATOS TABLA FLOTA'!$H$1:$H$21,'DATOS TABLA FLOTA'!$I$1:$I$21)</f>
        <v>General Pueyrredon</v>
      </c>
      <c r="G1299" s="3">
        <f>_xlfn.XLOOKUP(capturaFlota2019[[#This Row],[Departamento]],'DATOS TABLA FLOTA'!$O$2:$O$21,'DATOS TABLA FLOTA'!$P$2:$P$21)</f>
        <v>6357</v>
      </c>
      <c r="H1299" s="1">
        <v>-3804915</v>
      </c>
      <c r="I1299" s="1">
        <f>_xlfn.XLOOKUP(capturaFlota2019[[#This Row],[Latitud]],'DATOS TABLA FLOTA'!$Q$2:$Q$21,'DATOS TABLA FLOTA'!$R$2:$R$21)</f>
        <v>-57536848</v>
      </c>
      <c r="J1299" s="2" t="s">
        <v>3060</v>
      </c>
      <c r="K1299" t="str">
        <f>VLOOKUP(capturaFlota2019[[#This Row],[Especie]],'DATOS TABLA FLOTA'!$K$1:$M$113,2,FALSE)</f>
        <v>Peces</v>
      </c>
      <c r="L1299" t="str">
        <f>_xlfn.XLOOKUP(capturaFlota2019[[#This Row],[Especie]],'DATOS TABLA FLOTA'!$K$1:$K$113,'DATOS TABLA FLOTA'!$M$1:$M$113)</f>
        <v>otras especies</v>
      </c>
      <c r="M1299" s="3">
        <v>1477</v>
      </c>
      <c r="N1299" s="4">
        <f>VLOOKUP(capturaFlota2019[[#This Row],[Especie]],'DATOS TABLA FLOTA'!$A$1:$B$80,2,FALSE)</f>
        <v>2910</v>
      </c>
      <c r="O1299" s="4">
        <f>VLOOKUP(capturaFlota2019[[#This Row],[Especie]],'DATOS TABLA FLOTA'!$A$1:$C$80,3,FALSE)</f>
        <v>46560</v>
      </c>
      <c r="Q1299"/>
    </row>
    <row r="1300" spans="1:17" x14ac:dyDescent="0.35">
      <c r="A1300" s="5">
        <v>43525</v>
      </c>
      <c r="B1300" s="2" t="s">
        <v>3067</v>
      </c>
      <c r="C1300" s="2" t="s">
        <v>3068</v>
      </c>
      <c r="D1300" s="2" t="s">
        <v>3043</v>
      </c>
      <c r="E13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0" t="str">
        <f>_xlfn.XLOOKUP(capturaFlota2019[[#This Row],[Puerto]],'DATOS TABLA FLOTA'!$H$1:$H$21,'DATOS TABLA FLOTA'!$I$1:$I$21)</f>
        <v>General Pueyrredon</v>
      </c>
      <c r="G1300" s="3">
        <f>_xlfn.XLOOKUP(capturaFlota2019[[#This Row],[Departamento]],'DATOS TABLA FLOTA'!$O$2:$O$21,'DATOS TABLA FLOTA'!$P$2:$P$21)</f>
        <v>6357</v>
      </c>
      <c r="H1300" s="1">
        <v>-3804915</v>
      </c>
      <c r="I1300" s="1">
        <f>_xlfn.XLOOKUP(capturaFlota2019[[#This Row],[Latitud]],'DATOS TABLA FLOTA'!$Q$2:$Q$21,'DATOS TABLA FLOTA'!$R$2:$R$21)</f>
        <v>-57536848</v>
      </c>
      <c r="J1300" s="2" t="s">
        <v>3072</v>
      </c>
      <c r="K1300" t="str">
        <f>VLOOKUP(capturaFlota2019[[#This Row],[Especie]],'DATOS TABLA FLOTA'!$K$1:$M$113,2,FALSE)</f>
        <v>Moluscos</v>
      </c>
      <c r="L1300" t="str">
        <f>_xlfn.XLOOKUP(capturaFlota2019[[#This Row],[Especie]],'DATOS TABLA FLOTA'!$K$1:$K$113,'DATOS TABLA FLOTA'!$M$1:$M$113)</f>
        <v>otras especies</v>
      </c>
      <c r="M1300" s="3">
        <v>1481</v>
      </c>
      <c r="N1300" s="4">
        <f>VLOOKUP(capturaFlota2019[[#This Row],[Especie]],'DATOS TABLA FLOTA'!$A$1:$B$80,2,FALSE)</f>
        <v>3150</v>
      </c>
      <c r="O1300" s="4">
        <f>VLOOKUP(capturaFlota2019[[#This Row],[Especie]],'DATOS TABLA FLOTA'!$A$1:$C$80,3,FALSE)</f>
        <v>50400</v>
      </c>
      <c r="Q1300"/>
    </row>
    <row r="1301" spans="1:17" x14ac:dyDescent="0.35">
      <c r="A1301" s="5">
        <v>43617</v>
      </c>
      <c r="B1301" s="2" t="s">
        <v>3053</v>
      </c>
      <c r="C1301" s="2" t="s">
        <v>3068</v>
      </c>
      <c r="D1301" s="2" t="s">
        <v>3043</v>
      </c>
      <c r="E13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1" t="str">
        <f>_xlfn.XLOOKUP(capturaFlota2019[[#This Row],[Puerto]],'DATOS TABLA FLOTA'!$H$1:$H$21,'DATOS TABLA FLOTA'!$I$1:$I$21)</f>
        <v>General Pueyrredon</v>
      </c>
      <c r="G1301" s="3">
        <f>_xlfn.XLOOKUP(capturaFlota2019[[#This Row],[Departamento]],'DATOS TABLA FLOTA'!$O$2:$O$21,'DATOS TABLA FLOTA'!$P$2:$P$21)</f>
        <v>6357</v>
      </c>
      <c r="H1301" s="1">
        <v>-3804915</v>
      </c>
      <c r="I1301" s="1">
        <f>_xlfn.XLOOKUP(capturaFlota2019[[#This Row],[Latitud]],'DATOS TABLA FLOTA'!$Q$2:$Q$21,'DATOS TABLA FLOTA'!$R$2:$R$21)</f>
        <v>-57536848</v>
      </c>
      <c r="J1301" s="2" t="s">
        <v>3099</v>
      </c>
      <c r="K1301" t="str">
        <f>VLOOKUP(capturaFlota2019[[#This Row],[Especie]],'DATOS TABLA FLOTA'!$K$1:$M$113,2,FALSE)</f>
        <v>Peces</v>
      </c>
      <c r="L1301" t="str">
        <f>_xlfn.XLOOKUP(capturaFlota2019[[#This Row],[Especie]],'DATOS TABLA FLOTA'!$K$1:$K$113,'DATOS TABLA FLOTA'!$M$1:$M$113)</f>
        <v>otras especies</v>
      </c>
      <c r="M1301" s="3">
        <v>1483</v>
      </c>
      <c r="N1301" s="4">
        <f>VLOOKUP(capturaFlota2019[[#This Row],[Especie]],'DATOS TABLA FLOTA'!$A$1:$B$80,2,FALSE)</f>
        <v>2100</v>
      </c>
      <c r="O1301" s="4">
        <f>VLOOKUP(capturaFlota2019[[#This Row],[Especie]],'DATOS TABLA FLOTA'!$A$1:$C$80,3,FALSE)</f>
        <v>33600</v>
      </c>
      <c r="Q1301"/>
    </row>
    <row r="1302" spans="1:17" x14ac:dyDescent="0.35">
      <c r="A1302" s="5">
        <v>43739</v>
      </c>
      <c r="B1302" s="2" t="s">
        <v>3059</v>
      </c>
      <c r="C1302" s="2" t="s">
        <v>3068</v>
      </c>
      <c r="D1302" s="2" t="s">
        <v>3043</v>
      </c>
      <c r="E13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2" t="str">
        <f>_xlfn.XLOOKUP(capturaFlota2019[[#This Row],[Puerto]],'DATOS TABLA FLOTA'!$H$1:$H$21,'DATOS TABLA FLOTA'!$I$1:$I$21)</f>
        <v>General Pueyrredon</v>
      </c>
      <c r="G1302" s="3">
        <f>_xlfn.XLOOKUP(capturaFlota2019[[#This Row],[Departamento]],'DATOS TABLA FLOTA'!$O$2:$O$21,'DATOS TABLA FLOTA'!$P$2:$P$21)</f>
        <v>6357</v>
      </c>
      <c r="H1302" s="1">
        <v>-3804915</v>
      </c>
      <c r="I1302" s="1">
        <f>_xlfn.XLOOKUP(capturaFlota2019[[#This Row],[Latitud]],'DATOS TABLA FLOTA'!$Q$2:$Q$21,'DATOS TABLA FLOTA'!$R$2:$R$21)</f>
        <v>-57536848</v>
      </c>
      <c r="J1302" s="2" t="s">
        <v>3057</v>
      </c>
      <c r="K1302" t="str">
        <f>VLOOKUP(capturaFlota2019[[#This Row],[Especie]],'DATOS TABLA FLOTA'!$K$1:$M$113,2,FALSE)</f>
        <v>Peces</v>
      </c>
      <c r="L1302" t="str">
        <f>_xlfn.XLOOKUP(capturaFlota2019[[#This Row],[Especie]],'DATOS TABLA FLOTA'!$K$1:$K$113,'DATOS TABLA FLOTA'!$M$1:$M$113)</f>
        <v>Rayas (sin V. Cost)</v>
      </c>
      <c r="M1302" s="3">
        <v>1485</v>
      </c>
      <c r="N1302" s="4">
        <f>VLOOKUP(capturaFlota2019[[#This Row],[Especie]],'DATOS TABLA FLOTA'!$A$1:$B$80,2,FALSE)</f>
        <v>3900</v>
      </c>
      <c r="O1302" s="4">
        <f>VLOOKUP(capturaFlota2019[[#This Row],[Especie]],'DATOS TABLA FLOTA'!$A$1:$C$80,3,FALSE)</f>
        <v>62400</v>
      </c>
      <c r="Q1302"/>
    </row>
    <row r="1303" spans="1:17" x14ac:dyDescent="0.35">
      <c r="A1303" s="5">
        <v>43678</v>
      </c>
      <c r="B1303" s="2" t="s">
        <v>3041</v>
      </c>
      <c r="C1303" s="2" t="s">
        <v>3042</v>
      </c>
      <c r="D1303" s="2" t="s">
        <v>3043</v>
      </c>
      <c r="E13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3" t="str">
        <f>_xlfn.XLOOKUP(capturaFlota2019[[#This Row],[Puerto]],'DATOS TABLA FLOTA'!$H$1:$H$21,'DATOS TABLA FLOTA'!$I$1:$I$21)</f>
        <v>Bahía Blanca</v>
      </c>
      <c r="G1303" s="3">
        <f>_xlfn.XLOOKUP(capturaFlota2019[[#This Row],[Departamento]],'DATOS TABLA FLOTA'!$O$2:$O$21,'DATOS TABLA FLOTA'!$P$2:$P$21)</f>
        <v>6056</v>
      </c>
      <c r="H1303" s="1">
        <v>-38789246</v>
      </c>
      <c r="I1303" s="1">
        <f>_xlfn.XLOOKUP(capturaFlota2019[[#This Row],[Latitud]],'DATOS TABLA FLOTA'!$Q$2:$Q$21,'DATOS TABLA FLOTA'!$R$2:$R$21)</f>
        <v>-62272499</v>
      </c>
      <c r="J1303" s="2" t="s">
        <v>3090</v>
      </c>
      <c r="K1303" t="str">
        <f>VLOOKUP(capturaFlota2019[[#This Row],[Especie]],'DATOS TABLA FLOTA'!$K$1:$M$113,2,FALSE)</f>
        <v>Peces</v>
      </c>
      <c r="L1303" t="str">
        <f>_xlfn.XLOOKUP(capturaFlota2019[[#This Row],[Especie]],'DATOS TABLA FLOTA'!$K$1:$K$113,'DATOS TABLA FLOTA'!$M$1:$M$113)</f>
        <v>otras especies</v>
      </c>
      <c r="M1303" s="3">
        <v>1497</v>
      </c>
      <c r="N1303" s="4">
        <f>VLOOKUP(capturaFlota2019[[#This Row],[Especie]],'DATOS TABLA FLOTA'!$A$1:$B$80,2,FALSE)</f>
        <v>2200</v>
      </c>
      <c r="O1303" s="4">
        <f>VLOOKUP(capturaFlota2019[[#This Row],[Especie]],'DATOS TABLA FLOTA'!$A$1:$C$80,3,FALSE)</f>
        <v>35200</v>
      </c>
      <c r="Q1303"/>
    </row>
    <row r="1304" spans="1:17" x14ac:dyDescent="0.35">
      <c r="A1304" s="5">
        <v>43525</v>
      </c>
      <c r="B1304" s="2" t="s">
        <v>3059</v>
      </c>
      <c r="C1304" s="2" t="s">
        <v>3068</v>
      </c>
      <c r="D1304" s="2" t="s">
        <v>3043</v>
      </c>
      <c r="E13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4" t="str">
        <f>_xlfn.XLOOKUP(capturaFlota2019[[#This Row],[Puerto]],'DATOS TABLA FLOTA'!$H$1:$H$21,'DATOS TABLA FLOTA'!$I$1:$I$21)</f>
        <v>General Pueyrredon</v>
      </c>
      <c r="G1304" s="3">
        <f>_xlfn.XLOOKUP(capturaFlota2019[[#This Row],[Departamento]],'DATOS TABLA FLOTA'!$O$2:$O$21,'DATOS TABLA FLOTA'!$P$2:$P$21)</f>
        <v>6357</v>
      </c>
      <c r="H1304" s="1">
        <v>-3804915</v>
      </c>
      <c r="I1304" s="1">
        <f>_xlfn.XLOOKUP(capturaFlota2019[[#This Row],[Latitud]],'DATOS TABLA FLOTA'!$Q$2:$Q$21,'DATOS TABLA FLOTA'!$R$2:$R$21)</f>
        <v>-57536848</v>
      </c>
      <c r="J1304" s="2" t="s">
        <v>3087</v>
      </c>
      <c r="K1304" t="str">
        <f>VLOOKUP(capturaFlota2019[[#This Row],[Especie]],'DATOS TABLA FLOTA'!$K$1:$M$113,2,FALSE)</f>
        <v>Peces</v>
      </c>
      <c r="L1304" t="str">
        <f>_xlfn.XLOOKUP(capturaFlota2019[[#This Row],[Especie]],'DATOS TABLA FLOTA'!$K$1:$K$113,'DATOS TABLA FLOTA'!$M$1:$M$113)</f>
        <v>otras especies</v>
      </c>
      <c r="M1304" s="3">
        <v>1500</v>
      </c>
      <c r="N1304" s="4">
        <f>VLOOKUP(capturaFlota2019[[#This Row],[Especie]],'DATOS TABLA FLOTA'!$A$1:$B$80,2,FALSE)</f>
        <v>2500</v>
      </c>
      <c r="O1304" s="4">
        <f>VLOOKUP(capturaFlota2019[[#This Row],[Especie]],'DATOS TABLA FLOTA'!$A$1:$C$80,3,FALSE)</f>
        <v>40000</v>
      </c>
      <c r="Q1304"/>
    </row>
    <row r="1305" spans="1:17" x14ac:dyDescent="0.35">
      <c r="A1305" s="5">
        <v>43525</v>
      </c>
      <c r="B1305" s="2" t="s">
        <v>3147</v>
      </c>
      <c r="C1305" s="2" t="s">
        <v>3117</v>
      </c>
      <c r="D1305" s="2" t="s">
        <v>3062</v>
      </c>
      <c r="E13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05" t="str">
        <f>_xlfn.XLOOKUP(capturaFlota2019[[#This Row],[Puerto]],'DATOS TABLA FLOTA'!$H$1:$H$21,'DATOS TABLA FLOTA'!$I$1:$I$21)</f>
        <v>Biedma</v>
      </c>
      <c r="G1305" s="3">
        <f>_xlfn.XLOOKUP(capturaFlota2019[[#This Row],[Departamento]],'DATOS TABLA FLOTA'!$O$2:$O$21,'DATOS TABLA FLOTA'!$P$2:$P$21)</f>
        <v>26007</v>
      </c>
      <c r="H1305" s="1">
        <v>-42723398</v>
      </c>
      <c r="I1305" s="1">
        <f>_xlfn.XLOOKUP(capturaFlota2019[[#This Row],[Latitud]],'DATOS TABLA FLOTA'!$Q$2:$Q$21,'DATOS TABLA FLOTA'!$R$2:$R$21)</f>
        <v>-6503362</v>
      </c>
      <c r="J1305" s="2" t="s">
        <v>3101</v>
      </c>
      <c r="K1305" t="str">
        <f>VLOOKUP(capturaFlota2019[[#This Row],[Especie]],'DATOS TABLA FLOTA'!$K$1:$M$113,2,FALSE)</f>
        <v>Crustáceos</v>
      </c>
      <c r="L1305" t="str">
        <f>_xlfn.XLOOKUP(capturaFlota2019[[#This Row],[Especie]],'DATOS TABLA FLOTA'!$K$1:$K$113,'DATOS TABLA FLOTA'!$M$1:$M$113)</f>
        <v>Langostino</v>
      </c>
      <c r="M1305" s="3">
        <v>1500</v>
      </c>
      <c r="N1305" s="4">
        <f>VLOOKUP(capturaFlota2019[[#This Row],[Especie]],'DATOS TABLA FLOTA'!$A$1:$B$80,2,FALSE)</f>
        <v>3000</v>
      </c>
      <c r="O1305" s="4">
        <f>VLOOKUP(capturaFlota2019[[#This Row],[Especie]],'DATOS TABLA FLOTA'!$A$1:$C$80,3,FALSE)</f>
        <v>48000</v>
      </c>
      <c r="Q1305"/>
    </row>
    <row r="1306" spans="1:17" x14ac:dyDescent="0.35">
      <c r="A1306" s="5">
        <v>43647</v>
      </c>
      <c r="B1306" s="2" t="s">
        <v>3041</v>
      </c>
      <c r="C1306" s="2" t="s">
        <v>3107</v>
      </c>
      <c r="D1306" s="2" t="s">
        <v>3043</v>
      </c>
      <c r="E13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6" t="str">
        <f>_xlfn.XLOOKUP(capturaFlota2019[[#This Row],[Puerto]],'DATOS TABLA FLOTA'!$H$1:$H$21,'DATOS TABLA FLOTA'!$I$1:$I$21)</f>
        <v>Necochea</v>
      </c>
      <c r="G1306" s="3">
        <f>_xlfn.XLOOKUP(capturaFlota2019[[#This Row],[Departamento]],'DATOS TABLA FLOTA'!$O$2:$O$21,'DATOS TABLA FLOTA'!$P$2:$P$21)</f>
        <v>6581</v>
      </c>
      <c r="H1306" s="1">
        <v>-38576184</v>
      </c>
      <c r="I1306" s="1">
        <f>_xlfn.XLOOKUP(capturaFlota2019[[#This Row],[Latitud]],'DATOS TABLA FLOTA'!$Q$2:$Q$21,'DATOS TABLA FLOTA'!$R$2:$R$21)</f>
        <v>-58701949</v>
      </c>
      <c r="J1306" s="2" t="s">
        <v>3087</v>
      </c>
      <c r="K1306" t="str">
        <f>VLOOKUP(capturaFlota2019[[#This Row],[Especie]],'DATOS TABLA FLOTA'!$K$1:$M$113,2,FALSE)</f>
        <v>Peces</v>
      </c>
      <c r="L1306" t="str">
        <f>_xlfn.XLOOKUP(capturaFlota2019[[#This Row],[Especie]],'DATOS TABLA FLOTA'!$K$1:$K$113,'DATOS TABLA FLOTA'!$M$1:$M$113)</f>
        <v>otras especies</v>
      </c>
      <c r="M1306" s="3">
        <v>1500</v>
      </c>
      <c r="N1306" s="4">
        <f>VLOOKUP(capturaFlota2019[[#This Row],[Especie]],'DATOS TABLA FLOTA'!$A$1:$B$80,2,FALSE)</f>
        <v>2500</v>
      </c>
      <c r="O1306" s="4">
        <f>VLOOKUP(capturaFlota2019[[#This Row],[Especie]],'DATOS TABLA FLOTA'!$A$1:$C$80,3,FALSE)</f>
        <v>40000</v>
      </c>
      <c r="Q1306"/>
    </row>
    <row r="1307" spans="1:17" x14ac:dyDescent="0.35">
      <c r="A1307" s="5">
        <v>43678</v>
      </c>
      <c r="B1307" s="2" t="s">
        <v>3041</v>
      </c>
      <c r="C1307" s="2" t="s">
        <v>3068</v>
      </c>
      <c r="D1307" s="2" t="s">
        <v>3043</v>
      </c>
      <c r="E13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7" t="str">
        <f>_xlfn.XLOOKUP(capturaFlota2019[[#This Row],[Puerto]],'DATOS TABLA FLOTA'!$H$1:$H$21,'DATOS TABLA FLOTA'!$I$1:$I$21)</f>
        <v>General Pueyrredon</v>
      </c>
      <c r="G1307" s="3">
        <f>_xlfn.XLOOKUP(capturaFlota2019[[#This Row],[Departamento]],'DATOS TABLA FLOTA'!$O$2:$O$21,'DATOS TABLA FLOTA'!$P$2:$P$21)</f>
        <v>6357</v>
      </c>
      <c r="H1307" s="1">
        <v>-3804915</v>
      </c>
      <c r="I1307" s="1">
        <f>_xlfn.XLOOKUP(capturaFlota2019[[#This Row],[Latitud]],'DATOS TABLA FLOTA'!$Q$2:$Q$21,'DATOS TABLA FLOTA'!$R$2:$R$21)</f>
        <v>-57536848</v>
      </c>
      <c r="J1307" s="2" t="s">
        <v>3057</v>
      </c>
      <c r="K1307" t="str">
        <f>VLOOKUP(capturaFlota2019[[#This Row],[Especie]],'DATOS TABLA FLOTA'!$K$1:$M$113,2,FALSE)</f>
        <v>Peces</v>
      </c>
      <c r="L1307" t="str">
        <f>_xlfn.XLOOKUP(capturaFlota2019[[#This Row],[Especie]],'DATOS TABLA FLOTA'!$K$1:$K$113,'DATOS TABLA FLOTA'!$M$1:$M$113)</f>
        <v>Rayas (sin V. Cost)</v>
      </c>
      <c r="M1307" s="3">
        <v>1500</v>
      </c>
      <c r="N1307" s="4">
        <f>VLOOKUP(capturaFlota2019[[#This Row],[Especie]],'DATOS TABLA FLOTA'!$A$1:$B$80,2,FALSE)</f>
        <v>3900</v>
      </c>
      <c r="O1307" s="4">
        <f>VLOOKUP(capturaFlota2019[[#This Row],[Especie]],'DATOS TABLA FLOTA'!$A$1:$C$80,3,FALSE)</f>
        <v>62400</v>
      </c>
      <c r="Q1307"/>
    </row>
    <row r="1308" spans="1:17" x14ac:dyDescent="0.35">
      <c r="A1308" s="5">
        <v>43739</v>
      </c>
      <c r="B1308" s="2" t="s">
        <v>3067</v>
      </c>
      <c r="C1308" s="2" t="s">
        <v>3132</v>
      </c>
      <c r="D1308" s="2" t="s">
        <v>3133</v>
      </c>
      <c r="E13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08" t="str">
        <f>_xlfn.XLOOKUP(capturaFlota2019[[#This Row],[Puerto]],'DATOS TABLA FLOTA'!$H$1:$H$21,'DATOS TABLA FLOTA'!$I$1:$I$21)</f>
        <v>Ushuaia</v>
      </c>
      <c r="G1308" s="3">
        <f>_xlfn.XLOOKUP(capturaFlota2019[[#This Row],[Departamento]],'DATOS TABLA FLOTA'!$O$2:$O$21,'DATOS TABLA FLOTA'!$P$2:$P$21)</f>
        <v>94015</v>
      </c>
      <c r="H1308" s="1">
        <v>-54808106</v>
      </c>
      <c r="I1308" s="1">
        <f>_xlfn.XLOOKUP(capturaFlota2019[[#This Row],[Latitud]],'DATOS TABLA FLOTA'!$Q$2:$Q$21,'DATOS TABLA FLOTA'!$R$2:$R$21)</f>
        <v>-68304301</v>
      </c>
      <c r="J1308" s="2" t="s">
        <v>3057</v>
      </c>
      <c r="K1308" t="str">
        <f>VLOOKUP(capturaFlota2019[[#This Row],[Especie]],'DATOS TABLA FLOTA'!$K$1:$M$113,2,FALSE)</f>
        <v>Peces</v>
      </c>
      <c r="L1308" t="str">
        <f>_xlfn.XLOOKUP(capturaFlota2019[[#This Row],[Especie]],'DATOS TABLA FLOTA'!$K$1:$K$113,'DATOS TABLA FLOTA'!$M$1:$M$113)</f>
        <v>Rayas (sin V. Cost)</v>
      </c>
      <c r="M1308" s="3">
        <v>1500</v>
      </c>
      <c r="N1308" s="4">
        <f>VLOOKUP(capturaFlota2019[[#This Row],[Especie]],'DATOS TABLA FLOTA'!$A$1:$B$80,2,FALSE)</f>
        <v>3900</v>
      </c>
      <c r="O1308" s="4">
        <f>VLOOKUP(capturaFlota2019[[#This Row],[Especie]],'DATOS TABLA FLOTA'!$A$1:$C$80,3,FALSE)</f>
        <v>62400</v>
      </c>
      <c r="Q1308"/>
    </row>
    <row r="1309" spans="1:17" x14ac:dyDescent="0.35">
      <c r="A1309" s="5">
        <v>43556</v>
      </c>
      <c r="B1309" s="2" t="s">
        <v>3053</v>
      </c>
      <c r="C1309" s="2" t="s">
        <v>3068</v>
      </c>
      <c r="D1309" s="2" t="s">
        <v>3043</v>
      </c>
      <c r="E13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09" t="str">
        <f>_xlfn.XLOOKUP(capturaFlota2019[[#This Row],[Puerto]],'DATOS TABLA FLOTA'!$H$1:$H$21,'DATOS TABLA FLOTA'!$I$1:$I$21)</f>
        <v>General Pueyrredon</v>
      </c>
      <c r="G1309" s="3">
        <f>_xlfn.XLOOKUP(capturaFlota2019[[#This Row],[Departamento]],'DATOS TABLA FLOTA'!$O$2:$O$21,'DATOS TABLA FLOTA'!$P$2:$P$21)</f>
        <v>6357</v>
      </c>
      <c r="H1309" s="1">
        <v>-3804915</v>
      </c>
      <c r="I1309" s="1">
        <f>_xlfn.XLOOKUP(capturaFlota2019[[#This Row],[Latitud]],'DATOS TABLA FLOTA'!$Q$2:$Q$21,'DATOS TABLA FLOTA'!$R$2:$R$21)</f>
        <v>-57536848</v>
      </c>
      <c r="J1309" s="2" t="s">
        <v>3114</v>
      </c>
      <c r="K1309" t="str">
        <f>VLOOKUP(capturaFlota2019[[#This Row],[Especie]],'DATOS TABLA FLOTA'!$K$1:$M$113,2,FALSE)</f>
        <v>Peces</v>
      </c>
      <c r="L1309" t="str">
        <f>_xlfn.XLOOKUP(capturaFlota2019[[#This Row],[Especie]],'DATOS TABLA FLOTA'!$K$1:$K$113,'DATOS TABLA FLOTA'!$M$1:$M$113)</f>
        <v>otras especies</v>
      </c>
      <c r="M1309" s="3">
        <v>1516</v>
      </c>
      <c r="N1309" s="4">
        <f>VLOOKUP(capturaFlota2019[[#This Row],[Especie]],'DATOS TABLA FLOTA'!$A$1:$B$80,2,FALSE)</f>
        <v>1500</v>
      </c>
      <c r="O1309" s="4">
        <f>VLOOKUP(capturaFlota2019[[#This Row],[Especie]],'DATOS TABLA FLOTA'!$A$1:$C$80,3,FALSE)</f>
        <v>24000</v>
      </c>
      <c r="Q1309"/>
    </row>
    <row r="1310" spans="1:17" x14ac:dyDescent="0.35">
      <c r="A1310" s="5">
        <v>43678</v>
      </c>
      <c r="B1310" s="2" t="s">
        <v>3059</v>
      </c>
      <c r="C1310" s="2" t="s">
        <v>3061</v>
      </c>
      <c r="D1310" s="2" t="s">
        <v>3062</v>
      </c>
      <c r="E13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10" t="str">
        <f>_xlfn.XLOOKUP(capturaFlota2019[[#This Row],[Puerto]],'DATOS TABLA FLOTA'!$H$1:$H$21,'DATOS TABLA FLOTA'!$I$1:$I$21)</f>
        <v>Escalante</v>
      </c>
      <c r="G1310" s="3">
        <f>_xlfn.XLOOKUP(capturaFlota2019[[#This Row],[Departamento]],'DATOS TABLA FLOTA'!$O$2:$O$21,'DATOS TABLA FLOTA'!$P$2:$P$21)</f>
        <v>26021</v>
      </c>
      <c r="H1310" s="1">
        <v>-45862528</v>
      </c>
      <c r="I1310" s="1">
        <f>_xlfn.XLOOKUP(capturaFlota2019[[#This Row],[Latitud]],'DATOS TABLA FLOTA'!$Q$2:$Q$21,'DATOS TABLA FLOTA'!$R$2:$R$21)</f>
        <v>-6746664</v>
      </c>
      <c r="J1310" s="2" t="s">
        <v>3101</v>
      </c>
      <c r="K1310" t="str">
        <f>VLOOKUP(capturaFlota2019[[#This Row],[Especie]],'DATOS TABLA FLOTA'!$K$1:$M$113,2,FALSE)</f>
        <v>Crustáceos</v>
      </c>
      <c r="L1310" t="str">
        <f>_xlfn.XLOOKUP(capturaFlota2019[[#This Row],[Especie]],'DATOS TABLA FLOTA'!$K$1:$K$113,'DATOS TABLA FLOTA'!$M$1:$M$113)</f>
        <v>Langostino</v>
      </c>
      <c r="M1310" s="3">
        <v>1518</v>
      </c>
      <c r="N1310" s="4">
        <f>VLOOKUP(capturaFlota2019[[#This Row],[Especie]],'DATOS TABLA FLOTA'!$A$1:$B$80,2,FALSE)</f>
        <v>3000</v>
      </c>
      <c r="O1310" s="4">
        <f>VLOOKUP(capturaFlota2019[[#This Row],[Especie]],'DATOS TABLA FLOTA'!$A$1:$C$80,3,FALSE)</f>
        <v>48000</v>
      </c>
      <c r="Q1310"/>
    </row>
    <row r="1311" spans="1:17" x14ac:dyDescent="0.35">
      <c r="A1311" s="5">
        <v>43466</v>
      </c>
      <c r="B1311" s="2" t="s">
        <v>3067</v>
      </c>
      <c r="C1311" s="2" t="s">
        <v>3117</v>
      </c>
      <c r="D1311" s="2" t="s">
        <v>3062</v>
      </c>
      <c r="E13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11" t="str">
        <f>_xlfn.XLOOKUP(capturaFlota2019[[#This Row],[Puerto]],'DATOS TABLA FLOTA'!$H$1:$H$21,'DATOS TABLA FLOTA'!$I$1:$I$21)</f>
        <v>Biedma</v>
      </c>
      <c r="G1311" s="3">
        <f>_xlfn.XLOOKUP(capturaFlota2019[[#This Row],[Departamento]],'DATOS TABLA FLOTA'!$O$2:$O$21,'DATOS TABLA FLOTA'!$P$2:$P$21)</f>
        <v>26007</v>
      </c>
      <c r="H1311" s="1">
        <v>-42723398</v>
      </c>
      <c r="I1311" s="1">
        <f>_xlfn.XLOOKUP(capturaFlota2019[[#This Row],[Latitud]],'DATOS TABLA FLOTA'!$Q$2:$Q$21,'DATOS TABLA FLOTA'!$R$2:$R$21)</f>
        <v>-6503362</v>
      </c>
      <c r="J1311" s="2" t="s">
        <v>3065</v>
      </c>
      <c r="K1311" t="str">
        <f>VLOOKUP(capturaFlota2019[[#This Row],[Especie]],'DATOS TABLA FLOTA'!$K$1:$M$113,2,FALSE)</f>
        <v>Peces</v>
      </c>
      <c r="L1311" t="str">
        <f>_xlfn.XLOOKUP(capturaFlota2019[[#This Row],[Especie]],'DATOS TABLA FLOTA'!$K$1:$K$113,'DATOS TABLA FLOTA'!$M$1:$M$113)</f>
        <v>Abadejo</v>
      </c>
      <c r="M1311" s="3">
        <v>1525</v>
      </c>
      <c r="N1311" s="4">
        <f>VLOOKUP(capturaFlota2019[[#This Row],[Especie]],'DATOS TABLA FLOTA'!$A$1:$B$80,2,FALSE)</f>
        <v>2000</v>
      </c>
      <c r="O1311" s="4">
        <f>VLOOKUP(capturaFlota2019[[#This Row],[Especie]],'DATOS TABLA FLOTA'!$A$1:$C$80,3,FALSE)</f>
        <v>32000</v>
      </c>
      <c r="Q1311"/>
    </row>
    <row r="1312" spans="1:17" x14ac:dyDescent="0.35">
      <c r="A1312" s="5">
        <v>43497</v>
      </c>
      <c r="B1312" s="2" t="s">
        <v>3059</v>
      </c>
      <c r="C1312" s="2" t="s">
        <v>3115</v>
      </c>
      <c r="D1312" s="2" t="s">
        <v>3049</v>
      </c>
      <c r="E13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12" t="str">
        <f>_xlfn.XLOOKUP(capturaFlota2019[[#This Row],[Puerto]],'DATOS TABLA FLOTA'!$H$1:$H$21,'DATOS TABLA FLOTA'!$I$1:$I$21)</f>
        <v>Deseado</v>
      </c>
      <c r="G1312" s="3">
        <f>_xlfn.XLOOKUP(capturaFlota2019[[#This Row],[Departamento]],'DATOS TABLA FLOTA'!$O$2:$O$21,'DATOS TABLA FLOTA'!$P$2:$P$21)</f>
        <v>78014</v>
      </c>
      <c r="H1312" s="1">
        <v>-47753106</v>
      </c>
      <c r="I1312" s="1">
        <f>_xlfn.XLOOKUP(capturaFlota2019[[#This Row],[Latitud]],'DATOS TABLA FLOTA'!$Q$2:$Q$21,'DATOS TABLA FLOTA'!$R$2:$R$21)</f>
        <v>-65911745</v>
      </c>
      <c r="J1312" s="2" t="s">
        <v>3109</v>
      </c>
      <c r="K1312" t="str">
        <f>VLOOKUP(capturaFlota2019[[#This Row],[Especie]],'DATOS TABLA FLOTA'!$K$1:$M$113,2,FALSE)</f>
        <v>Peces</v>
      </c>
      <c r="L1312" t="str">
        <f>_xlfn.XLOOKUP(capturaFlota2019[[#This Row],[Especie]],'DATOS TABLA FLOTA'!$K$1:$K$113,'DATOS TABLA FLOTA'!$M$1:$M$113)</f>
        <v>Rayas (sin V. Cost)</v>
      </c>
      <c r="M1312" s="3">
        <v>1540</v>
      </c>
      <c r="N1312" s="4">
        <f>VLOOKUP(capturaFlota2019[[#This Row],[Especie]],'DATOS TABLA FLOTA'!$A$1:$B$80,2,FALSE)</f>
        <v>3000</v>
      </c>
      <c r="O1312" s="4">
        <f>VLOOKUP(capturaFlota2019[[#This Row],[Especie]],'DATOS TABLA FLOTA'!$A$1:$C$80,3,FALSE)</f>
        <v>48000</v>
      </c>
      <c r="Q1312"/>
    </row>
    <row r="1313" spans="1:17" x14ac:dyDescent="0.35">
      <c r="A1313" s="5">
        <v>43525</v>
      </c>
      <c r="B1313" s="2" t="s">
        <v>3059</v>
      </c>
      <c r="C1313" s="2" t="s">
        <v>3068</v>
      </c>
      <c r="D1313" s="2" t="s">
        <v>3043</v>
      </c>
      <c r="E13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13" t="str">
        <f>_xlfn.XLOOKUP(capturaFlota2019[[#This Row],[Puerto]],'DATOS TABLA FLOTA'!$H$1:$H$21,'DATOS TABLA FLOTA'!$I$1:$I$21)</f>
        <v>General Pueyrredon</v>
      </c>
      <c r="G1313" s="3">
        <f>_xlfn.XLOOKUP(capturaFlota2019[[#This Row],[Departamento]],'DATOS TABLA FLOTA'!$O$2:$O$21,'DATOS TABLA FLOTA'!$P$2:$P$21)</f>
        <v>6357</v>
      </c>
      <c r="H1313" s="1">
        <v>-3804915</v>
      </c>
      <c r="I1313" s="1">
        <f>_xlfn.XLOOKUP(capturaFlota2019[[#This Row],[Latitud]],'DATOS TABLA FLOTA'!$Q$2:$Q$21,'DATOS TABLA FLOTA'!$R$2:$R$21)</f>
        <v>-57536848</v>
      </c>
      <c r="J1313" s="2" t="s">
        <v>3085</v>
      </c>
      <c r="K1313" t="str">
        <f>VLOOKUP(capturaFlota2019[[#This Row],[Especie]],'DATOS TABLA FLOTA'!$K$1:$M$113,2,FALSE)</f>
        <v>Peces</v>
      </c>
      <c r="L1313" t="str">
        <f>_xlfn.XLOOKUP(capturaFlota2019[[#This Row],[Especie]],'DATOS TABLA FLOTA'!$K$1:$K$113,'DATOS TABLA FLOTA'!$M$1:$M$113)</f>
        <v>otras especies</v>
      </c>
      <c r="M1313" s="3">
        <v>1540</v>
      </c>
      <c r="N1313" s="4">
        <f>VLOOKUP(capturaFlota2019[[#This Row],[Especie]],'DATOS TABLA FLOTA'!$A$1:$B$80,2,FALSE)</f>
        <v>1900</v>
      </c>
      <c r="O1313" s="4">
        <f>VLOOKUP(capturaFlota2019[[#This Row],[Especie]],'DATOS TABLA FLOTA'!$A$1:$C$80,3,FALSE)</f>
        <v>30400</v>
      </c>
      <c r="Q1313"/>
    </row>
    <row r="1314" spans="1:17" x14ac:dyDescent="0.35">
      <c r="A1314" s="5">
        <v>43556</v>
      </c>
      <c r="B1314" s="2" t="s">
        <v>3053</v>
      </c>
      <c r="C1314" s="2" t="s">
        <v>3068</v>
      </c>
      <c r="D1314" s="2" t="s">
        <v>3043</v>
      </c>
      <c r="E13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14" t="str">
        <f>_xlfn.XLOOKUP(capturaFlota2019[[#This Row],[Puerto]],'DATOS TABLA FLOTA'!$H$1:$H$21,'DATOS TABLA FLOTA'!$I$1:$I$21)</f>
        <v>General Pueyrredon</v>
      </c>
      <c r="G1314" s="3">
        <f>_xlfn.XLOOKUP(capturaFlota2019[[#This Row],[Departamento]],'DATOS TABLA FLOTA'!$O$2:$O$21,'DATOS TABLA FLOTA'!$P$2:$P$21)</f>
        <v>6357</v>
      </c>
      <c r="H1314" s="1">
        <v>-3804915</v>
      </c>
      <c r="I1314" s="1">
        <f>_xlfn.XLOOKUP(capturaFlota2019[[#This Row],[Latitud]],'DATOS TABLA FLOTA'!$Q$2:$Q$21,'DATOS TABLA FLOTA'!$R$2:$R$21)</f>
        <v>-57536848</v>
      </c>
      <c r="J1314" s="2" t="s">
        <v>3085</v>
      </c>
      <c r="K1314" t="str">
        <f>VLOOKUP(capturaFlota2019[[#This Row],[Especie]],'DATOS TABLA FLOTA'!$K$1:$M$113,2,FALSE)</f>
        <v>Peces</v>
      </c>
      <c r="L1314" t="str">
        <f>_xlfn.XLOOKUP(capturaFlota2019[[#This Row],[Especie]],'DATOS TABLA FLOTA'!$K$1:$K$113,'DATOS TABLA FLOTA'!$M$1:$M$113)</f>
        <v>otras especies</v>
      </c>
      <c r="M1314" s="3">
        <v>1540</v>
      </c>
      <c r="N1314" s="4">
        <f>VLOOKUP(capturaFlota2019[[#This Row],[Especie]],'DATOS TABLA FLOTA'!$A$1:$B$80,2,FALSE)</f>
        <v>1900</v>
      </c>
      <c r="O1314" s="4">
        <f>VLOOKUP(capturaFlota2019[[#This Row],[Especie]],'DATOS TABLA FLOTA'!$A$1:$C$80,3,FALSE)</f>
        <v>30400</v>
      </c>
      <c r="Q1314"/>
    </row>
    <row r="1315" spans="1:17" x14ac:dyDescent="0.35">
      <c r="A1315" s="5">
        <v>43678</v>
      </c>
      <c r="B1315" s="2" t="s">
        <v>3147</v>
      </c>
      <c r="C1315" s="2" t="s">
        <v>3061</v>
      </c>
      <c r="D1315" s="2" t="s">
        <v>3062</v>
      </c>
      <c r="E13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15" t="str">
        <f>_xlfn.XLOOKUP(capturaFlota2019[[#This Row],[Puerto]],'DATOS TABLA FLOTA'!$H$1:$H$21,'DATOS TABLA FLOTA'!$I$1:$I$21)</f>
        <v>Escalante</v>
      </c>
      <c r="G1315" s="3">
        <f>_xlfn.XLOOKUP(capturaFlota2019[[#This Row],[Departamento]],'DATOS TABLA FLOTA'!$O$2:$O$21,'DATOS TABLA FLOTA'!$P$2:$P$21)</f>
        <v>26021</v>
      </c>
      <c r="H1315" s="1">
        <v>-45862528</v>
      </c>
      <c r="I1315" s="1">
        <f>_xlfn.XLOOKUP(capturaFlota2019[[#This Row],[Latitud]],'DATOS TABLA FLOTA'!$Q$2:$Q$21,'DATOS TABLA FLOTA'!$R$2:$R$21)</f>
        <v>-6746664</v>
      </c>
      <c r="J1315" s="2" t="s">
        <v>3101</v>
      </c>
      <c r="K1315" t="str">
        <f>VLOOKUP(capturaFlota2019[[#This Row],[Especie]],'DATOS TABLA FLOTA'!$K$1:$M$113,2,FALSE)</f>
        <v>Crustáceos</v>
      </c>
      <c r="L1315" t="str">
        <f>_xlfn.XLOOKUP(capturaFlota2019[[#This Row],[Especie]],'DATOS TABLA FLOTA'!$K$1:$K$113,'DATOS TABLA FLOTA'!$M$1:$M$113)</f>
        <v>Langostino</v>
      </c>
      <c r="M1315" s="3">
        <v>1541</v>
      </c>
      <c r="N1315" s="4">
        <f>VLOOKUP(capturaFlota2019[[#This Row],[Especie]],'DATOS TABLA FLOTA'!$A$1:$B$80,2,FALSE)</f>
        <v>3000</v>
      </c>
      <c r="O1315" s="4">
        <f>VLOOKUP(capturaFlota2019[[#This Row],[Especie]],'DATOS TABLA FLOTA'!$A$1:$C$80,3,FALSE)</f>
        <v>48000</v>
      </c>
      <c r="Q1315"/>
    </row>
    <row r="1316" spans="1:17" x14ac:dyDescent="0.35">
      <c r="A1316" s="5">
        <v>43617</v>
      </c>
      <c r="B1316" s="2" t="s">
        <v>3059</v>
      </c>
      <c r="C1316" s="2" t="s">
        <v>3068</v>
      </c>
      <c r="D1316" s="2" t="s">
        <v>3043</v>
      </c>
      <c r="E13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16" t="str">
        <f>_xlfn.XLOOKUP(capturaFlota2019[[#This Row],[Puerto]],'DATOS TABLA FLOTA'!$H$1:$H$21,'DATOS TABLA FLOTA'!$I$1:$I$21)</f>
        <v>General Pueyrredon</v>
      </c>
      <c r="G1316" s="3">
        <f>_xlfn.XLOOKUP(capturaFlota2019[[#This Row],[Departamento]],'DATOS TABLA FLOTA'!$O$2:$O$21,'DATOS TABLA FLOTA'!$P$2:$P$21)</f>
        <v>6357</v>
      </c>
      <c r="H1316" s="1">
        <v>-3804915</v>
      </c>
      <c r="I1316" s="1">
        <f>_xlfn.XLOOKUP(capturaFlota2019[[#This Row],[Latitud]],'DATOS TABLA FLOTA'!$Q$2:$Q$21,'DATOS TABLA FLOTA'!$R$2:$R$21)</f>
        <v>-57536848</v>
      </c>
      <c r="J1316" s="2" t="s">
        <v>3087</v>
      </c>
      <c r="K1316" t="str">
        <f>VLOOKUP(capturaFlota2019[[#This Row],[Especie]],'DATOS TABLA FLOTA'!$K$1:$M$113,2,FALSE)</f>
        <v>Peces</v>
      </c>
      <c r="L1316" t="str">
        <f>_xlfn.XLOOKUP(capturaFlota2019[[#This Row],[Especie]],'DATOS TABLA FLOTA'!$K$1:$K$113,'DATOS TABLA FLOTA'!$M$1:$M$113)</f>
        <v>otras especies</v>
      </c>
      <c r="M1316" s="3">
        <v>1546</v>
      </c>
      <c r="N1316" s="4">
        <f>VLOOKUP(capturaFlota2019[[#This Row],[Especie]],'DATOS TABLA FLOTA'!$A$1:$B$80,2,FALSE)</f>
        <v>2500</v>
      </c>
      <c r="O1316" s="4">
        <f>VLOOKUP(capturaFlota2019[[#This Row],[Especie]],'DATOS TABLA FLOTA'!$A$1:$C$80,3,FALSE)</f>
        <v>40000</v>
      </c>
      <c r="Q1316"/>
    </row>
    <row r="1317" spans="1:17" x14ac:dyDescent="0.35">
      <c r="A1317" s="5">
        <v>43770</v>
      </c>
      <c r="B1317" s="2" t="s">
        <v>3059</v>
      </c>
      <c r="C1317" s="2" t="s">
        <v>3068</v>
      </c>
      <c r="D1317" s="2" t="s">
        <v>3043</v>
      </c>
      <c r="E13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17" t="str">
        <f>_xlfn.XLOOKUP(capturaFlota2019[[#This Row],[Puerto]],'DATOS TABLA FLOTA'!$H$1:$H$21,'DATOS TABLA FLOTA'!$I$1:$I$21)</f>
        <v>General Pueyrredon</v>
      </c>
      <c r="G1317" s="3">
        <f>_xlfn.XLOOKUP(capturaFlota2019[[#This Row],[Departamento]],'DATOS TABLA FLOTA'!$O$2:$O$21,'DATOS TABLA FLOTA'!$P$2:$P$21)</f>
        <v>6357</v>
      </c>
      <c r="H1317" s="1">
        <v>-3804915</v>
      </c>
      <c r="I1317" s="1">
        <f>_xlfn.XLOOKUP(capturaFlota2019[[#This Row],[Latitud]],'DATOS TABLA FLOTA'!$Q$2:$Q$21,'DATOS TABLA FLOTA'!$R$2:$R$21)</f>
        <v>-57536848</v>
      </c>
      <c r="J1317" s="2" t="s">
        <v>3168</v>
      </c>
      <c r="K1317" t="str">
        <f>VLOOKUP(capturaFlota2019[[#This Row],[Especie]],'DATOS TABLA FLOTA'!$K$1:$M$113,2,FALSE)</f>
        <v>Peces</v>
      </c>
      <c r="L1317" t="str">
        <f>_xlfn.XLOOKUP(capturaFlota2019[[#This Row],[Especie]],'DATOS TABLA FLOTA'!$K$1:$K$113,'DATOS TABLA FLOTA'!$M$1:$M$113)</f>
        <v>Anchoíta</v>
      </c>
      <c r="M1317" s="3">
        <v>1549</v>
      </c>
      <c r="N1317" s="4">
        <f>VLOOKUP(capturaFlota2019[[#This Row],[Especie]],'DATOS TABLA FLOTA'!$A$1:$B$80,2,FALSE)</f>
        <v>3500</v>
      </c>
      <c r="O1317" s="4">
        <f>VLOOKUP(capturaFlota2019[[#This Row],[Especie]],'DATOS TABLA FLOTA'!$A$1:$C$80,3,FALSE)</f>
        <v>56000</v>
      </c>
      <c r="Q1317"/>
    </row>
    <row r="1318" spans="1:17" x14ac:dyDescent="0.35">
      <c r="A1318" s="5">
        <v>43586</v>
      </c>
      <c r="B1318" s="2" t="s">
        <v>3116</v>
      </c>
      <c r="C1318" s="2" t="s">
        <v>3061</v>
      </c>
      <c r="D1318" s="2" t="s">
        <v>3062</v>
      </c>
      <c r="E13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18" t="str">
        <f>_xlfn.XLOOKUP(capturaFlota2019[[#This Row],[Puerto]],'DATOS TABLA FLOTA'!$H$1:$H$21,'DATOS TABLA FLOTA'!$I$1:$I$21)</f>
        <v>Escalante</v>
      </c>
      <c r="G1318" s="3">
        <f>_xlfn.XLOOKUP(capturaFlota2019[[#This Row],[Departamento]],'DATOS TABLA FLOTA'!$O$2:$O$21,'DATOS TABLA FLOTA'!$P$2:$P$21)</f>
        <v>26021</v>
      </c>
      <c r="H1318" s="1">
        <v>-45862528</v>
      </c>
      <c r="I1318" s="1">
        <f>_xlfn.XLOOKUP(capturaFlota2019[[#This Row],[Latitud]],'DATOS TABLA FLOTA'!$Q$2:$Q$21,'DATOS TABLA FLOTA'!$R$2:$R$21)</f>
        <v>-6746664</v>
      </c>
      <c r="J1318" s="2" t="s">
        <v>3064</v>
      </c>
      <c r="K1318" t="str">
        <f>VLOOKUP(capturaFlota2019[[#This Row],[Especie]],'DATOS TABLA FLOTA'!$K$1:$M$113,2,FALSE)</f>
        <v>Crustáceos</v>
      </c>
      <c r="L1318" t="str">
        <f>_xlfn.XLOOKUP(capturaFlota2019[[#This Row],[Especie]],'DATOS TABLA FLOTA'!$K$1:$K$113,'DATOS TABLA FLOTA'!$M$1:$M$113)</f>
        <v>Centolla</v>
      </c>
      <c r="M1318" s="3">
        <v>1559</v>
      </c>
      <c r="N1318" s="4">
        <f>VLOOKUP(capturaFlota2019[[#This Row],[Especie]],'DATOS TABLA FLOTA'!$A$1:$B$80,2,FALSE)</f>
        <v>2890</v>
      </c>
      <c r="O1318" s="4">
        <f>VLOOKUP(capturaFlota2019[[#This Row],[Especie]],'DATOS TABLA FLOTA'!$A$1:$C$80,3,FALSE)</f>
        <v>46240</v>
      </c>
      <c r="Q1318"/>
    </row>
    <row r="1319" spans="1:17" x14ac:dyDescent="0.35">
      <c r="A1319" s="5">
        <v>43466</v>
      </c>
      <c r="B1319" s="2" t="s">
        <v>3041</v>
      </c>
      <c r="C1319" s="2" t="s">
        <v>3127</v>
      </c>
      <c r="D1319" s="2" t="s">
        <v>3124</v>
      </c>
      <c r="E13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19" t="str">
        <f>_xlfn.XLOOKUP(capturaFlota2019[[#This Row],[Puerto]],'DATOS TABLA FLOTA'!$H$1:$H$21,'DATOS TABLA FLOTA'!$I$1:$I$21)</f>
        <v>San Antonio</v>
      </c>
      <c r="G1319" s="3">
        <f>_xlfn.XLOOKUP(capturaFlota2019[[#This Row],[Departamento]],'DATOS TABLA FLOTA'!$O$2:$O$21,'DATOS TABLA FLOTA'!$P$2:$P$21)</f>
        <v>62077</v>
      </c>
      <c r="H1319" s="1">
        <v>-40725698</v>
      </c>
      <c r="I1319" s="1">
        <f>_xlfn.XLOOKUP(capturaFlota2019[[#This Row],[Latitud]],'DATOS TABLA FLOTA'!$Q$2:$Q$21,'DATOS TABLA FLOTA'!$R$2:$R$21)</f>
        <v>-64934194</v>
      </c>
      <c r="J1319" s="2" t="s">
        <v>3055</v>
      </c>
      <c r="K1319" t="str">
        <f>VLOOKUP(capturaFlota2019[[#This Row],[Especie]],'DATOS TABLA FLOTA'!$K$1:$M$113,2,FALSE)</f>
        <v>Peces</v>
      </c>
      <c r="L1319" t="str">
        <f>_xlfn.XLOOKUP(capturaFlota2019[[#This Row],[Especie]],'DATOS TABLA FLOTA'!$K$1:$K$113,'DATOS TABLA FLOTA'!$M$1:$M$113)</f>
        <v>Merluza hubbsi S41</v>
      </c>
      <c r="M1319" s="3">
        <v>1560</v>
      </c>
      <c r="N1319" s="4">
        <f>VLOOKUP(capturaFlota2019[[#This Row],[Especie]],'DATOS TABLA FLOTA'!$A$1:$B$80,2,FALSE)</f>
        <v>2300</v>
      </c>
      <c r="O1319" s="4">
        <f>VLOOKUP(capturaFlota2019[[#This Row],[Especie]],'DATOS TABLA FLOTA'!$A$1:$C$80,3,FALSE)</f>
        <v>36800</v>
      </c>
      <c r="Q1319"/>
    </row>
    <row r="1320" spans="1:17" x14ac:dyDescent="0.35">
      <c r="A1320" s="5">
        <v>43525</v>
      </c>
      <c r="B1320" s="2" t="s">
        <v>3053</v>
      </c>
      <c r="C1320" s="2" t="s">
        <v>3127</v>
      </c>
      <c r="D1320" s="2" t="s">
        <v>3124</v>
      </c>
      <c r="E13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20" t="str">
        <f>_xlfn.XLOOKUP(capturaFlota2019[[#This Row],[Puerto]],'DATOS TABLA FLOTA'!$H$1:$H$21,'DATOS TABLA FLOTA'!$I$1:$I$21)</f>
        <v>San Antonio</v>
      </c>
      <c r="G1320" s="3">
        <f>_xlfn.XLOOKUP(capturaFlota2019[[#This Row],[Departamento]],'DATOS TABLA FLOTA'!$O$2:$O$21,'DATOS TABLA FLOTA'!$P$2:$P$21)</f>
        <v>62077</v>
      </c>
      <c r="H1320" s="1">
        <v>-40725698</v>
      </c>
      <c r="I1320" s="1">
        <f>_xlfn.XLOOKUP(capturaFlota2019[[#This Row],[Latitud]],'DATOS TABLA FLOTA'!$Q$2:$Q$21,'DATOS TABLA FLOTA'!$R$2:$R$21)</f>
        <v>-64934194</v>
      </c>
      <c r="J1320" s="2" t="s">
        <v>3085</v>
      </c>
      <c r="K1320" t="str">
        <f>VLOOKUP(capturaFlota2019[[#This Row],[Especie]],'DATOS TABLA FLOTA'!$K$1:$M$113,2,FALSE)</f>
        <v>Peces</v>
      </c>
      <c r="L1320" t="str">
        <f>_xlfn.XLOOKUP(capturaFlota2019[[#This Row],[Especie]],'DATOS TABLA FLOTA'!$K$1:$K$113,'DATOS TABLA FLOTA'!$M$1:$M$113)</f>
        <v>otras especies</v>
      </c>
      <c r="M1320" s="3">
        <v>1560</v>
      </c>
      <c r="N1320" s="4">
        <f>VLOOKUP(capturaFlota2019[[#This Row],[Especie]],'DATOS TABLA FLOTA'!$A$1:$B$80,2,FALSE)</f>
        <v>1900</v>
      </c>
      <c r="O1320" s="4">
        <f>VLOOKUP(capturaFlota2019[[#This Row],[Especie]],'DATOS TABLA FLOTA'!$A$1:$C$80,3,FALSE)</f>
        <v>30400</v>
      </c>
      <c r="Q1320"/>
    </row>
    <row r="1321" spans="1:17" x14ac:dyDescent="0.35">
      <c r="A1321" s="5">
        <v>43709</v>
      </c>
      <c r="B1321" s="2" t="s">
        <v>3041</v>
      </c>
      <c r="C1321" s="2" t="s">
        <v>3048</v>
      </c>
      <c r="D1321" s="2" t="s">
        <v>3049</v>
      </c>
      <c r="E13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21" t="str">
        <f>_xlfn.XLOOKUP(capturaFlota2019[[#This Row],[Puerto]],'DATOS TABLA FLOTA'!$H$1:$H$21,'DATOS TABLA FLOTA'!$I$1:$I$21)</f>
        <v>Deseado</v>
      </c>
      <c r="G1321" s="3">
        <f>_xlfn.XLOOKUP(capturaFlota2019[[#This Row],[Departamento]],'DATOS TABLA FLOTA'!$O$2:$O$21,'DATOS TABLA FLOTA'!$P$2:$P$21)</f>
        <v>78014</v>
      </c>
      <c r="H1321" s="1">
        <v>-46436049</v>
      </c>
      <c r="I1321" s="1">
        <f>_xlfn.XLOOKUP(capturaFlota2019[[#This Row],[Latitud]],'DATOS TABLA FLOTA'!$Q$2:$Q$21,'DATOS TABLA FLOTA'!$R$2:$R$21)</f>
        <v>-67514904</v>
      </c>
      <c r="J1321" s="2" t="s">
        <v>3055</v>
      </c>
      <c r="K1321" t="str">
        <f>VLOOKUP(capturaFlota2019[[#This Row],[Especie]],'DATOS TABLA FLOTA'!$K$1:$M$113,2,FALSE)</f>
        <v>Peces</v>
      </c>
      <c r="L1321" t="str">
        <f>_xlfn.XLOOKUP(capturaFlota2019[[#This Row],[Especie]],'DATOS TABLA FLOTA'!$K$1:$K$113,'DATOS TABLA FLOTA'!$M$1:$M$113)</f>
        <v>Merluza hubbsi S41</v>
      </c>
      <c r="M1321" s="3">
        <v>1560</v>
      </c>
      <c r="N1321" s="4">
        <f>VLOOKUP(capturaFlota2019[[#This Row],[Especie]],'DATOS TABLA FLOTA'!$A$1:$B$80,2,FALSE)</f>
        <v>2300</v>
      </c>
      <c r="O1321" s="4">
        <f>VLOOKUP(capturaFlota2019[[#This Row],[Especie]],'DATOS TABLA FLOTA'!$A$1:$C$80,3,FALSE)</f>
        <v>36800</v>
      </c>
      <c r="Q1321"/>
    </row>
    <row r="1322" spans="1:17" x14ac:dyDescent="0.35">
      <c r="A1322" s="5">
        <v>43647</v>
      </c>
      <c r="B1322" s="2" t="s">
        <v>3067</v>
      </c>
      <c r="C1322" s="2" t="s">
        <v>3132</v>
      </c>
      <c r="D1322" s="2" t="s">
        <v>3133</v>
      </c>
      <c r="E13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22" t="str">
        <f>_xlfn.XLOOKUP(capturaFlota2019[[#This Row],[Puerto]],'DATOS TABLA FLOTA'!$H$1:$H$21,'DATOS TABLA FLOTA'!$I$1:$I$21)</f>
        <v>Ushuaia</v>
      </c>
      <c r="G1322" s="3">
        <f>_xlfn.XLOOKUP(capturaFlota2019[[#This Row],[Departamento]],'DATOS TABLA FLOTA'!$O$2:$O$21,'DATOS TABLA FLOTA'!$P$2:$P$21)</f>
        <v>94015</v>
      </c>
      <c r="H1322" s="1">
        <v>-54808106</v>
      </c>
      <c r="I1322" s="1">
        <f>_xlfn.XLOOKUP(capturaFlota2019[[#This Row],[Latitud]],'DATOS TABLA FLOTA'!$Q$2:$Q$21,'DATOS TABLA FLOTA'!$R$2:$R$21)</f>
        <v>-68304301</v>
      </c>
      <c r="J1322" s="2" t="s">
        <v>3055</v>
      </c>
      <c r="K1322" t="str">
        <f>VLOOKUP(capturaFlota2019[[#This Row],[Especie]],'DATOS TABLA FLOTA'!$K$1:$M$113,2,FALSE)</f>
        <v>Peces</v>
      </c>
      <c r="L1322" t="str">
        <f>_xlfn.XLOOKUP(capturaFlota2019[[#This Row],[Especie]],'DATOS TABLA FLOTA'!$K$1:$K$113,'DATOS TABLA FLOTA'!$M$1:$M$113)</f>
        <v>Merluza hubbsi S41</v>
      </c>
      <c r="M1322" s="3">
        <v>1568</v>
      </c>
      <c r="N1322" s="4">
        <f>VLOOKUP(capturaFlota2019[[#This Row],[Especie]],'DATOS TABLA FLOTA'!$A$1:$B$80,2,FALSE)</f>
        <v>2300</v>
      </c>
      <c r="O1322" s="4">
        <f>VLOOKUP(capturaFlota2019[[#This Row],[Especie]],'DATOS TABLA FLOTA'!$A$1:$C$80,3,FALSE)</f>
        <v>36800</v>
      </c>
      <c r="Q1322"/>
    </row>
    <row r="1323" spans="1:17" x14ac:dyDescent="0.35">
      <c r="A1323" s="5">
        <v>43586</v>
      </c>
      <c r="B1323" s="2" t="s">
        <v>3059</v>
      </c>
      <c r="C1323" s="2" t="s">
        <v>3068</v>
      </c>
      <c r="D1323" s="2" t="s">
        <v>3043</v>
      </c>
      <c r="E13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3" t="str">
        <f>_xlfn.XLOOKUP(capturaFlota2019[[#This Row],[Puerto]],'DATOS TABLA FLOTA'!$H$1:$H$21,'DATOS TABLA FLOTA'!$I$1:$I$21)</f>
        <v>General Pueyrredon</v>
      </c>
      <c r="G1323" s="3">
        <f>_xlfn.XLOOKUP(capturaFlota2019[[#This Row],[Departamento]],'DATOS TABLA FLOTA'!$O$2:$O$21,'DATOS TABLA FLOTA'!$P$2:$P$21)</f>
        <v>6357</v>
      </c>
      <c r="H1323" s="1">
        <v>-3804915</v>
      </c>
      <c r="I1323" s="1">
        <f>_xlfn.XLOOKUP(capturaFlota2019[[#This Row],[Latitud]],'DATOS TABLA FLOTA'!$Q$2:$Q$21,'DATOS TABLA FLOTA'!$R$2:$R$21)</f>
        <v>-57536848</v>
      </c>
      <c r="J1323" s="2" t="s">
        <v>3087</v>
      </c>
      <c r="K1323" t="str">
        <f>VLOOKUP(capturaFlota2019[[#This Row],[Especie]],'DATOS TABLA FLOTA'!$K$1:$M$113,2,FALSE)</f>
        <v>Peces</v>
      </c>
      <c r="L1323" t="str">
        <f>_xlfn.XLOOKUP(capturaFlota2019[[#This Row],[Especie]],'DATOS TABLA FLOTA'!$K$1:$K$113,'DATOS TABLA FLOTA'!$M$1:$M$113)</f>
        <v>otras especies</v>
      </c>
      <c r="M1323" s="3">
        <v>1569</v>
      </c>
      <c r="N1323" s="4">
        <f>VLOOKUP(capturaFlota2019[[#This Row],[Especie]],'DATOS TABLA FLOTA'!$A$1:$B$80,2,FALSE)</f>
        <v>2500</v>
      </c>
      <c r="O1323" s="4">
        <f>VLOOKUP(capturaFlota2019[[#This Row],[Especie]],'DATOS TABLA FLOTA'!$A$1:$C$80,3,FALSE)</f>
        <v>40000</v>
      </c>
      <c r="Q1323"/>
    </row>
    <row r="1324" spans="1:17" x14ac:dyDescent="0.35">
      <c r="A1324" s="5">
        <v>43466</v>
      </c>
      <c r="B1324" s="2" t="s">
        <v>3053</v>
      </c>
      <c r="C1324" s="2" t="s">
        <v>3121</v>
      </c>
      <c r="D1324" s="2" t="s">
        <v>3043</v>
      </c>
      <c r="E13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4" t="str">
        <f>_xlfn.XLOOKUP(capturaFlota2019[[#This Row],[Puerto]],'DATOS TABLA FLOTA'!$H$1:$H$21,'DATOS TABLA FLOTA'!$I$1:$I$21)</f>
        <v>Coronel de Marina Leonardo Rosales</v>
      </c>
      <c r="G1324" s="3">
        <f>_xlfn.XLOOKUP(capturaFlota2019[[#This Row],[Departamento]],'DATOS TABLA FLOTA'!$O$2:$O$21,'DATOS TABLA FLOTA'!$P$2:$P$21)</f>
        <v>6182</v>
      </c>
      <c r="H1324" s="1">
        <v>-3889977</v>
      </c>
      <c r="I1324" s="1">
        <f>_xlfn.XLOOKUP(capturaFlota2019[[#This Row],[Latitud]],'DATOS TABLA FLOTA'!$Q$2:$Q$21,'DATOS TABLA FLOTA'!$R$2:$R$21)</f>
        <v>-62079012</v>
      </c>
      <c r="J1324" s="2" t="s">
        <v>3084</v>
      </c>
      <c r="K1324" t="str">
        <f>VLOOKUP(capturaFlota2019[[#This Row],[Especie]],'DATOS TABLA FLOTA'!$K$1:$M$113,2,FALSE)</f>
        <v>Peces</v>
      </c>
      <c r="L1324" t="str">
        <f>_xlfn.XLOOKUP(capturaFlota2019[[#This Row],[Especie]],'DATOS TABLA FLOTA'!$K$1:$K$113,'DATOS TABLA FLOTA'!$M$1:$M$113)</f>
        <v>otras especies</v>
      </c>
      <c r="M1324" s="3">
        <v>1575</v>
      </c>
      <c r="N1324" s="4">
        <f>VLOOKUP(capturaFlota2019[[#This Row],[Especie]],'DATOS TABLA FLOTA'!$A$1:$B$80,2,FALSE)</f>
        <v>1890</v>
      </c>
      <c r="O1324" s="4">
        <f>VLOOKUP(capturaFlota2019[[#This Row],[Especie]],'DATOS TABLA FLOTA'!$A$1:$C$80,3,FALSE)</f>
        <v>30240</v>
      </c>
      <c r="Q1324"/>
    </row>
    <row r="1325" spans="1:17" x14ac:dyDescent="0.35">
      <c r="A1325" s="5">
        <v>43556</v>
      </c>
      <c r="B1325" s="2" t="s">
        <v>3041</v>
      </c>
      <c r="C1325" s="2" t="s">
        <v>3068</v>
      </c>
      <c r="D1325" s="2" t="s">
        <v>3043</v>
      </c>
      <c r="E13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5" t="str">
        <f>_xlfn.XLOOKUP(capturaFlota2019[[#This Row],[Puerto]],'DATOS TABLA FLOTA'!$H$1:$H$21,'DATOS TABLA FLOTA'!$I$1:$I$21)</f>
        <v>General Pueyrredon</v>
      </c>
      <c r="G1325" s="3">
        <f>_xlfn.XLOOKUP(capturaFlota2019[[#This Row],[Departamento]],'DATOS TABLA FLOTA'!$O$2:$O$21,'DATOS TABLA FLOTA'!$P$2:$P$21)</f>
        <v>6357</v>
      </c>
      <c r="H1325" s="1">
        <v>-3804915</v>
      </c>
      <c r="I1325" s="1">
        <f>_xlfn.XLOOKUP(capturaFlota2019[[#This Row],[Latitud]],'DATOS TABLA FLOTA'!$Q$2:$Q$21,'DATOS TABLA FLOTA'!$R$2:$R$21)</f>
        <v>-57536848</v>
      </c>
      <c r="J1325" s="2" t="s">
        <v>3092</v>
      </c>
      <c r="K1325" t="str">
        <f>VLOOKUP(capturaFlota2019[[#This Row],[Especie]],'DATOS TABLA FLOTA'!$K$1:$M$113,2,FALSE)</f>
        <v>Peces</v>
      </c>
      <c r="L1325" t="str">
        <f>_xlfn.XLOOKUP(capturaFlota2019[[#This Row],[Especie]],'DATOS TABLA FLOTA'!$K$1:$K$113,'DATOS TABLA FLOTA'!$M$1:$M$113)</f>
        <v>otras especies</v>
      </c>
      <c r="M1325" s="3">
        <v>1578</v>
      </c>
      <c r="N1325" s="4">
        <f>VLOOKUP(capturaFlota2019[[#This Row],[Especie]],'DATOS TABLA FLOTA'!$A$1:$B$80,2,FALSE)</f>
        <v>2200</v>
      </c>
      <c r="O1325" s="4">
        <f>VLOOKUP(capturaFlota2019[[#This Row],[Especie]],'DATOS TABLA FLOTA'!$A$1:$C$80,3,FALSE)</f>
        <v>35200</v>
      </c>
      <c r="Q1325"/>
    </row>
    <row r="1326" spans="1:17" x14ac:dyDescent="0.35">
      <c r="A1326" s="5">
        <v>43647</v>
      </c>
      <c r="B1326" s="2" t="s">
        <v>3041</v>
      </c>
      <c r="C1326" s="2" t="s">
        <v>3128</v>
      </c>
      <c r="D1326" s="2" t="s">
        <v>3043</v>
      </c>
      <c r="E13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6" t="str">
        <f>_xlfn.XLOOKUP(capturaFlota2019[[#This Row],[Puerto]],'DATOS TABLA FLOTA'!$H$1:$H$21,'DATOS TABLA FLOTA'!$I$1:$I$21)</f>
        <v>La Costa</v>
      </c>
      <c r="G1326" s="3">
        <f>_xlfn.XLOOKUP(capturaFlota2019[[#This Row],[Departamento]],'DATOS TABLA FLOTA'!$O$2:$O$21,'DATOS TABLA FLOTA'!$P$2:$P$21)</f>
        <v>6420</v>
      </c>
      <c r="H1326" s="1">
        <v>-36342328</v>
      </c>
      <c r="I1326" s="1">
        <f>_xlfn.XLOOKUP(capturaFlota2019[[#This Row],[Latitud]],'DATOS TABLA FLOTA'!$Q$2:$Q$21,'DATOS TABLA FLOTA'!$R$2:$R$21)</f>
        <v>-56746143</v>
      </c>
      <c r="J1326" s="2" t="s">
        <v>3113</v>
      </c>
      <c r="K1326" t="str">
        <f>VLOOKUP(capturaFlota2019[[#This Row],[Especie]],'DATOS TABLA FLOTA'!$K$1:$M$113,2,FALSE)</f>
        <v>Peces</v>
      </c>
      <c r="L1326" t="str">
        <f>_xlfn.XLOOKUP(capturaFlota2019[[#This Row],[Especie]],'DATOS TABLA FLOTA'!$K$1:$K$113,'DATOS TABLA FLOTA'!$M$1:$M$113)</f>
        <v>Variado costero</v>
      </c>
      <c r="M1326" s="3">
        <v>1581</v>
      </c>
      <c r="N1326" s="4">
        <f>VLOOKUP(capturaFlota2019[[#This Row],[Especie]],'DATOS TABLA FLOTA'!$A$1:$B$80,2,FALSE)</f>
        <v>2100</v>
      </c>
      <c r="O1326" s="4">
        <f>VLOOKUP(capturaFlota2019[[#This Row],[Especie]],'DATOS TABLA FLOTA'!$A$1:$C$80,3,FALSE)</f>
        <v>33600</v>
      </c>
      <c r="Q1326"/>
    </row>
    <row r="1327" spans="1:17" x14ac:dyDescent="0.35">
      <c r="A1327" s="5">
        <v>43739</v>
      </c>
      <c r="B1327" s="2" t="s">
        <v>3041</v>
      </c>
      <c r="C1327" s="2" t="s">
        <v>3150</v>
      </c>
      <c r="D1327" s="2" t="s">
        <v>3043</v>
      </c>
      <c r="E13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7" t="str">
        <f>_xlfn.XLOOKUP(capturaFlota2019[[#This Row],[Puerto]],'DATOS TABLA FLOTA'!$H$1:$H$21,'DATOS TABLA FLOTA'!$I$1:$I$21)</f>
        <v>General Lavalle</v>
      </c>
      <c r="G1327" s="3">
        <f>_xlfn.XLOOKUP(capturaFlota2019[[#This Row],[Departamento]],'DATOS TABLA FLOTA'!$O$2:$O$21,'DATOS TABLA FLOTA'!$P$2:$P$21)</f>
        <v>6336</v>
      </c>
      <c r="H1327" s="1">
        <v>-36398453</v>
      </c>
      <c r="I1327" s="1">
        <f>_xlfn.XLOOKUP(capturaFlota2019[[#This Row],[Latitud]],'DATOS TABLA FLOTA'!$Q$2:$Q$21,'DATOS TABLA FLOTA'!$R$2:$R$21)</f>
        <v>-56946467</v>
      </c>
      <c r="J1327" s="2" t="s">
        <v>3152</v>
      </c>
      <c r="K1327" t="str">
        <f>VLOOKUP(capturaFlota2019[[#This Row],[Especie]],'DATOS TABLA FLOTA'!$K$1:$M$113,2,FALSE)</f>
        <v>Peces</v>
      </c>
      <c r="L1327" t="str">
        <f>_xlfn.XLOOKUP(capturaFlota2019[[#This Row],[Especie]],'DATOS TABLA FLOTA'!$K$1:$K$113,'DATOS TABLA FLOTA'!$M$1:$M$113)</f>
        <v>Variado costero</v>
      </c>
      <c r="M1327" s="3">
        <v>1584</v>
      </c>
      <c r="N1327" s="4">
        <f>VLOOKUP(capturaFlota2019[[#This Row],[Especie]],'DATOS TABLA FLOTA'!$A$1:$B$80,2,FALSE)</f>
        <v>2500</v>
      </c>
      <c r="O1327" s="4">
        <f>VLOOKUP(capturaFlota2019[[#This Row],[Especie]],'DATOS TABLA FLOTA'!$A$1:$C$80,3,FALSE)</f>
        <v>40000</v>
      </c>
      <c r="Q1327"/>
    </row>
    <row r="1328" spans="1:17" x14ac:dyDescent="0.35">
      <c r="A1328" s="5">
        <v>43556</v>
      </c>
      <c r="B1328" s="2" t="s">
        <v>3053</v>
      </c>
      <c r="C1328" s="2" t="s">
        <v>3068</v>
      </c>
      <c r="D1328" s="2" t="s">
        <v>3043</v>
      </c>
      <c r="E13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28" t="str">
        <f>_xlfn.XLOOKUP(capturaFlota2019[[#This Row],[Puerto]],'DATOS TABLA FLOTA'!$H$1:$H$21,'DATOS TABLA FLOTA'!$I$1:$I$21)</f>
        <v>General Pueyrredon</v>
      </c>
      <c r="G1328" s="3">
        <f>_xlfn.XLOOKUP(capturaFlota2019[[#This Row],[Departamento]],'DATOS TABLA FLOTA'!$O$2:$O$21,'DATOS TABLA FLOTA'!$P$2:$P$21)</f>
        <v>6357</v>
      </c>
      <c r="H1328" s="1">
        <v>-3804915</v>
      </c>
      <c r="I1328" s="1">
        <f>_xlfn.XLOOKUP(capturaFlota2019[[#This Row],[Latitud]],'DATOS TABLA FLOTA'!$Q$2:$Q$21,'DATOS TABLA FLOTA'!$R$2:$R$21)</f>
        <v>-57536848</v>
      </c>
      <c r="J1328" s="2" t="s">
        <v>3091</v>
      </c>
      <c r="K1328" t="str">
        <f>VLOOKUP(capturaFlota2019[[#This Row],[Especie]],'DATOS TABLA FLOTA'!$K$1:$M$113,2,FALSE)</f>
        <v>Peces</v>
      </c>
      <c r="L1328" t="str">
        <f>_xlfn.XLOOKUP(capturaFlota2019[[#This Row],[Especie]],'DATOS TABLA FLOTA'!$K$1:$K$113,'DATOS TABLA FLOTA'!$M$1:$M$113)</f>
        <v>Variado costero</v>
      </c>
      <c r="M1328" s="3">
        <v>1586</v>
      </c>
      <c r="N1328" s="4">
        <f>VLOOKUP(capturaFlota2019[[#This Row],[Especie]],'DATOS TABLA FLOTA'!$A$1:$B$80,2,FALSE)</f>
        <v>2300</v>
      </c>
      <c r="O1328" s="4">
        <f>VLOOKUP(capturaFlota2019[[#This Row],[Especie]],'DATOS TABLA FLOTA'!$A$1:$C$80,3,FALSE)</f>
        <v>36800</v>
      </c>
      <c r="Q1328"/>
    </row>
    <row r="1329" spans="1:17" x14ac:dyDescent="0.35">
      <c r="A1329" s="5">
        <v>43586</v>
      </c>
      <c r="B1329" s="2" t="s">
        <v>3053</v>
      </c>
      <c r="C1329" s="2" t="s">
        <v>3127</v>
      </c>
      <c r="D1329" s="2" t="s">
        <v>3124</v>
      </c>
      <c r="E13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29" t="str">
        <f>_xlfn.XLOOKUP(capturaFlota2019[[#This Row],[Puerto]],'DATOS TABLA FLOTA'!$H$1:$H$21,'DATOS TABLA FLOTA'!$I$1:$I$21)</f>
        <v>San Antonio</v>
      </c>
      <c r="G1329" s="3">
        <f>_xlfn.XLOOKUP(capturaFlota2019[[#This Row],[Departamento]],'DATOS TABLA FLOTA'!$O$2:$O$21,'DATOS TABLA FLOTA'!$P$2:$P$21)</f>
        <v>62077</v>
      </c>
      <c r="H1329" s="1">
        <v>-40725698</v>
      </c>
      <c r="I1329" s="1">
        <f>_xlfn.XLOOKUP(capturaFlota2019[[#This Row],[Latitud]],'DATOS TABLA FLOTA'!$Q$2:$Q$21,'DATOS TABLA FLOTA'!$R$2:$R$21)</f>
        <v>-64934194</v>
      </c>
      <c r="J1329" s="2" t="s">
        <v>3087</v>
      </c>
      <c r="K1329" t="str">
        <f>VLOOKUP(capturaFlota2019[[#This Row],[Especie]],'DATOS TABLA FLOTA'!$K$1:$M$113,2,FALSE)</f>
        <v>Peces</v>
      </c>
      <c r="L1329" t="str">
        <f>_xlfn.XLOOKUP(capturaFlota2019[[#This Row],[Especie]],'DATOS TABLA FLOTA'!$K$1:$K$113,'DATOS TABLA FLOTA'!$M$1:$M$113)</f>
        <v>otras especies</v>
      </c>
      <c r="M1329" s="3">
        <v>1590</v>
      </c>
      <c r="N1329" s="4">
        <f>VLOOKUP(capturaFlota2019[[#This Row],[Especie]],'DATOS TABLA FLOTA'!$A$1:$B$80,2,FALSE)</f>
        <v>2500</v>
      </c>
      <c r="O1329" s="4">
        <f>VLOOKUP(capturaFlota2019[[#This Row],[Especie]],'DATOS TABLA FLOTA'!$A$1:$C$80,3,FALSE)</f>
        <v>40000</v>
      </c>
      <c r="Q1329"/>
    </row>
    <row r="1330" spans="1:17" x14ac:dyDescent="0.35">
      <c r="A1330" s="5">
        <v>43647</v>
      </c>
      <c r="B1330" s="2" t="s">
        <v>3047</v>
      </c>
      <c r="C1330" s="2" t="s">
        <v>3117</v>
      </c>
      <c r="D1330" s="2" t="s">
        <v>3062</v>
      </c>
      <c r="E13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30" t="str">
        <f>_xlfn.XLOOKUP(capturaFlota2019[[#This Row],[Puerto]],'DATOS TABLA FLOTA'!$H$1:$H$21,'DATOS TABLA FLOTA'!$I$1:$I$21)</f>
        <v>Biedma</v>
      </c>
      <c r="G1330" s="3">
        <f>_xlfn.XLOOKUP(capturaFlota2019[[#This Row],[Departamento]],'DATOS TABLA FLOTA'!$O$2:$O$21,'DATOS TABLA FLOTA'!$P$2:$P$21)</f>
        <v>26007</v>
      </c>
      <c r="H1330" s="1">
        <v>-42723398</v>
      </c>
      <c r="I1330" s="1">
        <f>_xlfn.XLOOKUP(capturaFlota2019[[#This Row],[Latitud]],'DATOS TABLA FLOTA'!$Q$2:$Q$21,'DATOS TABLA FLOTA'!$R$2:$R$21)</f>
        <v>-6503362</v>
      </c>
      <c r="J1330" s="2" t="s">
        <v>3052</v>
      </c>
      <c r="K1330" t="str">
        <f>VLOOKUP(capturaFlota2019[[#This Row],[Especie]],'DATOS TABLA FLOTA'!$K$1:$M$113,2,FALSE)</f>
        <v>Moluscos</v>
      </c>
      <c r="L1330" t="str">
        <f>_xlfn.XLOOKUP(capturaFlota2019[[#This Row],[Especie]],'DATOS TABLA FLOTA'!$K$1:$K$113,'DATOS TABLA FLOTA'!$M$1:$M$113)</f>
        <v>Calamar Illex</v>
      </c>
      <c r="M1330" s="3">
        <v>1591</v>
      </c>
      <c r="N1330" s="4">
        <f>VLOOKUP(capturaFlota2019[[#This Row],[Especie]],'DATOS TABLA FLOTA'!$A$1:$B$80,2,FALSE)</f>
        <v>3299</v>
      </c>
      <c r="O1330" s="4">
        <f>VLOOKUP(capturaFlota2019[[#This Row],[Especie]],'DATOS TABLA FLOTA'!$A$1:$C$80,3,FALSE)</f>
        <v>52784</v>
      </c>
      <c r="Q1330"/>
    </row>
    <row r="1331" spans="1:17" x14ac:dyDescent="0.35">
      <c r="A1331" s="5">
        <v>43678</v>
      </c>
      <c r="B1331" s="2" t="s">
        <v>3059</v>
      </c>
      <c r="C1331" s="2" t="s">
        <v>3068</v>
      </c>
      <c r="D1331" s="2" t="s">
        <v>3043</v>
      </c>
      <c r="E13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1" t="str">
        <f>_xlfn.XLOOKUP(capturaFlota2019[[#This Row],[Puerto]],'DATOS TABLA FLOTA'!$H$1:$H$21,'DATOS TABLA FLOTA'!$I$1:$I$21)</f>
        <v>General Pueyrredon</v>
      </c>
      <c r="G1331" s="3">
        <f>_xlfn.XLOOKUP(capturaFlota2019[[#This Row],[Departamento]],'DATOS TABLA FLOTA'!$O$2:$O$21,'DATOS TABLA FLOTA'!$P$2:$P$21)</f>
        <v>6357</v>
      </c>
      <c r="H1331" s="1">
        <v>-3804915</v>
      </c>
      <c r="I1331" s="1">
        <f>_xlfn.XLOOKUP(capturaFlota2019[[#This Row],[Latitud]],'DATOS TABLA FLOTA'!$Q$2:$Q$21,'DATOS TABLA FLOTA'!$R$2:$R$21)</f>
        <v>-57536848</v>
      </c>
      <c r="J1331" s="2" t="s">
        <v>3094</v>
      </c>
      <c r="K1331" t="str">
        <f>VLOOKUP(capturaFlota2019[[#This Row],[Especie]],'DATOS TABLA FLOTA'!$K$1:$M$113,2,FALSE)</f>
        <v>Peces</v>
      </c>
      <c r="L1331" t="str">
        <f>_xlfn.XLOOKUP(capturaFlota2019[[#This Row],[Especie]],'DATOS TABLA FLOTA'!$K$1:$K$113,'DATOS TABLA FLOTA'!$M$1:$M$113)</f>
        <v>otras especies</v>
      </c>
      <c r="M1331" s="3">
        <v>1591</v>
      </c>
      <c r="N1331" s="4">
        <f>VLOOKUP(capturaFlota2019[[#This Row],[Especie]],'DATOS TABLA FLOTA'!$A$1:$B$80,2,FALSE)</f>
        <v>2180</v>
      </c>
      <c r="O1331" s="4">
        <f>VLOOKUP(capturaFlota2019[[#This Row],[Especie]],'DATOS TABLA FLOTA'!$A$1:$C$80,3,FALSE)</f>
        <v>34880</v>
      </c>
      <c r="Q1331"/>
    </row>
    <row r="1332" spans="1:17" x14ac:dyDescent="0.35">
      <c r="A1332" s="5">
        <v>43739</v>
      </c>
      <c r="B1332" s="2" t="s">
        <v>3053</v>
      </c>
      <c r="C1332" s="2" t="s">
        <v>3150</v>
      </c>
      <c r="D1332" s="2" t="s">
        <v>3043</v>
      </c>
      <c r="E13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2" t="str">
        <f>_xlfn.XLOOKUP(capturaFlota2019[[#This Row],[Puerto]],'DATOS TABLA FLOTA'!$H$1:$H$21,'DATOS TABLA FLOTA'!$I$1:$I$21)</f>
        <v>General Lavalle</v>
      </c>
      <c r="G1332" s="3">
        <f>_xlfn.XLOOKUP(capturaFlota2019[[#This Row],[Departamento]],'DATOS TABLA FLOTA'!$O$2:$O$21,'DATOS TABLA FLOTA'!$P$2:$P$21)</f>
        <v>6336</v>
      </c>
      <c r="H1332" s="1">
        <v>-36398453</v>
      </c>
      <c r="I1332" s="1">
        <f>_xlfn.XLOOKUP(capturaFlota2019[[#This Row],[Latitud]],'DATOS TABLA FLOTA'!$Q$2:$Q$21,'DATOS TABLA FLOTA'!$R$2:$R$21)</f>
        <v>-56946467</v>
      </c>
      <c r="J1332" s="2" t="s">
        <v>3152</v>
      </c>
      <c r="K1332" t="str">
        <f>VLOOKUP(capturaFlota2019[[#This Row],[Especie]],'DATOS TABLA FLOTA'!$K$1:$M$113,2,FALSE)</f>
        <v>Peces</v>
      </c>
      <c r="L1332" t="str">
        <f>_xlfn.XLOOKUP(capturaFlota2019[[#This Row],[Especie]],'DATOS TABLA FLOTA'!$K$1:$K$113,'DATOS TABLA FLOTA'!$M$1:$M$113)</f>
        <v>Variado costero</v>
      </c>
      <c r="M1332" s="3">
        <v>1598</v>
      </c>
      <c r="N1332" s="4">
        <f>VLOOKUP(capturaFlota2019[[#This Row],[Especie]],'DATOS TABLA FLOTA'!$A$1:$B$80,2,FALSE)</f>
        <v>2500</v>
      </c>
      <c r="O1332" s="4">
        <f>VLOOKUP(capturaFlota2019[[#This Row],[Especie]],'DATOS TABLA FLOTA'!$A$1:$C$80,3,FALSE)</f>
        <v>40000</v>
      </c>
      <c r="Q1332"/>
    </row>
    <row r="1333" spans="1:17" x14ac:dyDescent="0.35">
      <c r="A1333" s="5">
        <v>43586</v>
      </c>
      <c r="B1333" s="2" t="s">
        <v>3053</v>
      </c>
      <c r="C1333" s="2" t="s">
        <v>3150</v>
      </c>
      <c r="D1333" s="2" t="s">
        <v>3043</v>
      </c>
      <c r="E13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3" t="str">
        <f>_xlfn.XLOOKUP(capturaFlota2019[[#This Row],[Puerto]],'DATOS TABLA FLOTA'!$H$1:$H$21,'DATOS TABLA FLOTA'!$I$1:$I$21)</f>
        <v>General Lavalle</v>
      </c>
      <c r="G1333" s="3">
        <f>_xlfn.XLOOKUP(capturaFlota2019[[#This Row],[Departamento]],'DATOS TABLA FLOTA'!$O$2:$O$21,'DATOS TABLA FLOTA'!$P$2:$P$21)</f>
        <v>6336</v>
      </c>
      <c r="H1333" s="1">
        <v>-36398453</v>
      </c>
      <c r="I1333" s="1">
        <f>_xlfn.XLOOKUP(capturaFlota2019[[#This Row],[Latitud]],'DATOS TABLA FLOTA'!$Q$2:$Q$21,'DATOS TABLA FLOTA'!$R$2:$R$21)</f>
        <v>-56946467</v>
      </c>
      <c r="J1333" s="2" t="s">
        <v>3089</v>
      </c>
      <c r="K1333" t="str">
        <f>VLOOKUP(capturaFlota2019[[#This Row],[Especie]],'DATOS TABLA FLOTA'!$K$1:$M$113,2,FALSE)</f>
        <v>Peces</v>
      </c>
      <c r="L1333" t="str">
        <f>_xlfn.XLOOKUP(capturaFlota2019[[#This Row],[Especie]],'DATOS TABLA FLOTA'!$K$1:$K$113,'DATOS TABLA FLOTA'!$M$1:$M$113)</f>
        <v>otras especies</v>
      </c>
      <c r="M1333" s="3">
        <v>1599</v>
      </c>
      <c r="N1333" s="4">
        <f>VLOOKUP(capturaFlota2019[[#This Row],[Especie]],'DATOS TABLA FLOTA'!$A$1:$B$80,2,FALSE)</f>
        <v>2200</v>
      </c>
      <c r="O1333" s="4">
        <f>VLOOKUP(capturaFlota2019[[#This Row],[Especie]],'DATOS TABLA FLOTA'!$A$1:$C$80,3,FALSE)</f>
        <v>35200</v>
      </c>
      <c r="Q1333"/>
    </row>
    <row r="1334" spans="1:17" x14ac:dyDescent="0.35">
      <c r="A1334" s="5">
        <v>43556</v>
      </c>
      <c r="B1334" s="2" t="s">
        <v>3067</v>
      </c>
      <c r="C1334" s="2" t="s">
        <v>3068</v>
      </c>
      <c r="D1334" s="2" t="s">
        <v>3043</v>
      </c>
      <c r="E13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4" t="str">
        <f>_xlfn.XLOOKUP(capturaFlota2019[[#This Row],[Puerto]],'DATOS TABLA FLOTA'!$H$1:$H$21,'DATOS TABLA FLOTA'!$I$1:$I$21)</f>
        <v>General Pueyrredon</v>
      </c>
      <c r="G1334" s="3">
        <f>_xlfn.XLOOKUP(capturaFlota2019[[#This Row],[Departamento]],'DATOS TABLA FLOTA'!$O$2:$O$21,'DATOS TABLA FLOTA'!$P$2:$P$21)</f>
        <v>6357</v>
      </c>
      <c r="H1334" s="1">
        <v>-3804915</v>
      </c>
      <c r="I1334" s="1">
        <f>_xlfn.XLOOKUP(capturaFlota2019[[#This Row],[Latitud]],'DATOS TABLA FLOTA'!$Q$2:$Q$21,'DATOS TABLA FLOTA'!$R$2:$R$21)</f>
        <v>-57536848</v>
      </c>
      <c r="J1334" s="2" t="s">
        <v>3096</v>
      </c>
      <c r="K1334" t="str">
        <f>VLOOKUP(capturaFlota2019[[#This Row],[Especie]],'DATOS TABLA FLOTA'!$K$1:$M$113,2,FALSE)</f>
        <v>Peces</v>
      </c>
      <c r="L1334" t="str">
        <f>_xlfn.XLOOKUP(capturaFlota2019[[#This Row],[Especie]],'DATOS TABLA FLOTA'!$K$1:$K$113,'DATOS TABLA FLOTA'!$M$1:$M$113)</f>
        <v>otras especies</v>
      </c>
      <c r="M1334" s="3">
        <v>1607</v>
      </c>
      <c r="N1334" s="4">
        <f>VLOOKUP(capturaFlota2019[[#This Row],[Especie]],'DATOS TABLA FLOTA'!$A$1:$B$80,2,FALSE)</f>
        <v>1900</v>
      </c>
      <c r="O1334" s="4">
        <f>VLOOKUP(capturaFlota2019[[#This Row],[Especie]],'DATOS TABLA FLOTA'!$A$1:$C$80,3,FALSE)</f>
        <v>30400</v>
      </c>
      <c r="Q1334"/>
    </row>
    <row r="1335" spans="1:17" x14ac:dyDescent="0.35">
      <c r="A1335" s="5">
        <v>43678</v>
      </c>
      <c r="B1335" s="2" t="s">
        <v>3041</v>
      </c>
      <c r="C1335" s="2" t="s">
        <v>3107</v>
      </c>
      <c r="D1335" s="2" t="s">
        <v>3043</v>
      </c>
      <c r="E13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5" t="str">
        <f>_xlfn.XLOOKUP(capturaFlota2019[[#This Row],[Puerto]],'DATOS TABLA FLOTA'!$H$1:$H$21,'DATOS TABLA FLOTA'!$I$1:$I$21)</f>
        <v>Necochea</v>
      </c>
      <c r="G1335" s="3">
        <f>_xlfn.XLOOKUP(capturaFlota2019[[#This Row],[Departamento]],'DATOS TABLA FLOTA'!$O$2:$O$21,'DATOS TABLA FLOTA'!$P$2:$P$21)</f>
        <v>6581</v>
      </c>
      <c r="H1335" s="1">
        <v>-38576184</v>
      </c>
      <c r="I1335" s="1">
        <f>_xlfn.XLOOKUP(capturaFlota2019[[#This Row],[Latitud]],'DATOS TABLA FLOTA'!$Q$2:$Q$21,'DATOS TABLA FLOTA'!$R$2:$R$21)</f>
        <v>-58701949</v>
      </c>
      <c r="J1335" s="2" t="s">
        <v>3060</v>
      </c>
      <c r="K1335" t="str">
        <f>VLOOKUP(capturaFlota2019[[#This Row],[Especie]],'DATOS TABLA FLOTA'!$K$1:$M$113,2,FALSE)</f>
        <v>Peces</v>
      </c>
      <c r="L1335" t="str">
        <f>_xlfn.XLOOKUP(capturaFlota2019[[#This Row],[Especie]],'DATOS TABLA FLOTA'!$K$1:$K$113,'DATOS TABLA FLOTA'!$M$1:$M$113)</f>
        <v>otras especies</v>
      </c>
      <c r="M1335" s="3">
        <v>1615</v>
      </c>
      <c r="N1335" s="4">
        <f>VLOOKUP(capturaFlota2019[[#This Row],[Especie]],'DATOS TABLA FLOTA'!$A$1:$B$80,2,FALSE)</f>
        <v>2910</v>
      </c>
      <c r="O1335" s="4">
        <f>VLOOKUP(capturaFlota2019[[#This Row],[Especie]],'DATOS TABLA FLOTA'!$A$1:$C$80,3,FALSE)</f>
        <v>46560</v>
      </c>
      <c r="Q1335"/>
    </row>
    <row r="1336" spans="1:17" x14ac:dyDescent="0.35">
      <c r="A1336" s="5">
        <v>43647</v>
      </c>
      <c r="B1336" s="2" t="s">
        <v>3053</v>
      </c>
      <c r="C1336" s="2" t="s">
        <v>3120</v>
      </c>
      <c r="D1336" s="2" t="s">
        <v>3062</v>
      </c>
      <c r="E13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36" t="str">
        <f>_xlfn.XLOOKUP(capturaFlota2019[[#This Row],[Puerto]],'DATOS TABLA FLOTA'!$H$1:$H$21,'DATOS TABLA FLOTA'!$I$1:$I$21)</f>
        <v>Rawson</v>
      </c>
      <c r="G1336" s="3">
        <f>_xlfn.XLOOKUP(capturaFlota2019[[#This Row],[Departamento]],'DATOS TABLA FLOTA'!$O$2:$O$21,'DATOS TABLA FLOTA'!$P$2:$P$21)</f>
        <v>26077</v>
      </c>
      <c r="H1336" s="1">
        <v>-43336741</v>
      </c>
      <c r="I1336" s="1">
        <f>_xlfn.XLOOKUP(capturaFlota2019[[#This Row],[Latitud]],'DATOS TABLA FLOTA'!$Q$2:$Q$21,'DATOS TABLA FLOTA'!$R$2:$R$21)</f>
        <v>-65061964</v>
      </c>
      <c r="J1336" s="2" t="s">
        <v>3101</v>
      </c>
      <c r="K1336" t="str">
        <f>VLOOKUP(capturaFlota2019[[#This Row],[Especie]],'DATOS TABLA FLOTA'!$K$1:$M$113,2,FALSE)</f>
        <v>Crustáceos</v>
      </c>
      <c r="L1336" t="str">
        <f>_xlfn.XLOOKUP(capturaFlota2019[[#This Row],[Especie]],'DATOS TABLA FLOTA'!$K$1:$K$113,'DATOS TABLA FLOTA'!$M$1:$M$113)</f>
        <v>Langostino</v>
      </c>
      <c r="M1336" s="3">
        <v>1617</v>
      </c>
      <c r="N1336" s="4">
        <f>VLOOKUP(capturaFlota2019[[#This Row],[Especie]],'DATOS TABLA FLOTA'!$A$1:$B$80,2,FALSE)</f>
        <v>3000</v>
      </c>
      <c r="O1336" s="4">
        <f>VLOOKUP(capturaFlota2019[[#This Row],[Especie]],'DATOS TABLA FLOTA'!$A$1:$C$80,3,FALSE)</f>
        <v>48000</v>
      </c>
      <c r="Q1336"/>
    </row>
    <row r="1337" spans="1:17" x14ac:dyDescent="0.35">
      <c r="A1337" s="5">
        <v>43497</v>
      </c>
      <c r="B1337" s="2" t="s">
        <v>3067</v>
      </c>
      <c r="C1337" s="2" t="s">
        <v>3132</v>
      </c>
      <c r="D1337" s="2" t="s">
        <v>3133</v>
      </c>
      <c r="E13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37" t="str">
        <f>_xlfn.XLOOKUP(capturaFlota2019[[#This Row],[Puerto]],'DATOS TABLA FLOTA'!$H$1:$H$21,'DATOS TABLA FLOTA'!$I$1:$I$21)</f>
        <v>Ushuaia</v>
      </c>
      <c r="G1337" s="3">
        <f>_xlfn.XLOOKUP(capturaFlota2019[[#This Row],[Departamento]],'DATOS TABLA FLOTA'!$O$2:$O$21,'DATOS TABLA FLOTA'!$P$2:$P$21)</f>
        <v>94015</v>
      </c>
      <c r="H1337" s="1">
        <v>-54808106</v>
      </c>
      <c r="I1337" s="1">
        <f>_xlfn.XLOOKUP(capturaFlota2019[[#This Row],[Latitud]],'DATOS TABLA FLOTA'!$Q$2:$Q$21,'DATOS TABLA FLOTA'!$R$2:$R$21)</f>
        <v>-68304301</v>
      </c>
      <c r="J1337" s="2" t="s">
        <v>3138</v>
      </c>
      <c r="K1337" t="str">
        <f>VLOOKUP(capturaFlota2019[[#This Row],[Especie]],'DATOS TABLA FLOTA'!$K$1:$M$113,2,FALSE)</f>
        <v>Peces</v>
      </c>
      <c r="L1337" t="str">
        <f>_xlfn.XLOOKUP(capturaFlota2019[[#This Row],[Especie]],'DATOS TABLA FLOTA'!$K$1:$K$113,'DATOS TABLA FLOTA'!$M$1:$M$113)</f>
        <v>Polaca</v>
      </c>
      <c r="M1337" s="3">
        <v>1620</v>
      </c>
      <c r="N1337" s="4">
        <f>VLOOKUP(capturaFlota2019[[#This Row],[Especie]],'DATOS TABLA FLOTA'!$A$1:$B$80,2,FALSE)</f>
        <v>2300</v>
      </c>
      <c r="O1337" s="4">
        <f>VLOOKUP(capturaFlota2019[[#This Row],[Especie]],'DATOS TABLA FLOTA'!$A$1:$C$80,3,FALSE)</f>
        <v>36800</v>
      </c>
      <c r="Q1337"/>
    </row>
    <row r="1338" spans="1:17" x14ac:dyDescent="0.35">
      <c r="A1338" s="5">
        <v>43709</v>
      </c>
      <c r="B1338" s="2" t="s">
        <v>3041</v>
      </c>
      <c r="C1338" s="2" t="s">
        <v>3111</v>
      </c>
      <c r="D1338" s="2" t="s">
        <v>3043</v>
      </c>
      <c r="E13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8" t="str">
        <f>_xlfn.XLOOKUP(capturaFlota2019[[#This Row],[Puerto]],'DATOS TABLA FLOTA'!$H$1:$H$21,'DATOS TABLA FLOTA'!$I$1:$I$21)</f>
        <v>sin especificar</v>
      </c>
      <c r="G1338" s="3">
        <f>_xlfn.XLOOKUP(capturaFlota2019[[#This Row],[Departamento]],'DATOS TABLA FLOTA'!$O$2:$O$21,'DATOS TABLA FLOTA'!$P$2:$P$21)</f>
        <v>6999</v>
      </c>
      <c r="I1338" s="1">
        <f>_xlfn.XLOOKUP(capturaFlota2019[[#This Row],[Latitud]],'DATOS TABLA FLOTA'!$Q$2:$Q$21,'DATOS TABLA FLOTA'!$R$2:$R$21)</f>
        <v>0</v>
      </c>
      <c r="J1338" s="2" t="s">
        <v>3113</v>
      </c>
      <c r="K1338" t="str">
        <f>VLOOKUP(capturaFlota2019[[#This Row],[Especie]],'DATOS TABLA FLOTA'!$K$1:$M$113,2,FALSE)</f>
        <v>Peces</v>
      </c>
      <c r="L1338" t="str">
        <f>_xlfn.XLOOKUP(capturaFlota2019[[#This Row],[Especie]],'DATOS TABLA FLOTA'!$K$1:$K$113,'DATOS TABLA FLOTA'!$M$1:$M$113)</f>
        <v>Variado costero</v>
      </c>
      <c r="M1338" s="3">
        <v>1620</v>
      </c>
      <c r="N1338" s="4">
        <f>VLOOKUP(capturaFlota2019[[#This Row],[Especie]],'DATOS TABLA FLOTA'!$A$1:$B$80,2,FALSE)</f>
        <v>2100</v>
      </c>
      <c r="O1338" s="4">
        <f>VLOOKUP(capturaFlota2019[[#This Row],[Especie]],'DATOS TABLA FLOTA'!$A$1:$C$80,3,FALSE)</f>
        <v>33600</v>
      </c>
      <c r="Q1338"/>
    </row>
    <row r="1339" spans="1:17" x14ac:dyDescent="0.35">
      <c r="A1339" s="5">
        <v>43709</v>
      </c>
      <c r="B1339" s="2" t="s">
        <v>3041</v>
      </c>
      <c r="C1339" s="2" t="s">
        <v>3111</v>
      </c>
      <c r="D1339" s="2" t="s">
        <v>3043</v>
      </c>
      <c r="E13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39" t="str">
        <f>_xlfn.XLOOKUP(capturaFlota2019[[#This Row],[Puerto]],'DATOS TABLA FLOTA'!$H$1:$H$21,'DATOS TABLA FLOTA'!$I$1:$I$21)</f>
        <v>sin especificar</v>
      </c>
      <c r="G1339" s="3">
        <f>_xlfn.XLOOKUP(capturaFlota2019[[#This Row],[Departamento]],'DATOS TABLA FLOTA'!$O$2:$O$21,'DATOS TABLA FLOTA'!$P$2:$P$21)</f>
        <v>6999</v>
      </c>
      <c r="I1339" s="1">
        <f>_xlfn.XLOOKUP(capturaFlota2019[[#This Row],[Latitud]],'DATOS TABLA FLOTA'!$Q$2:$Q$21,'DATOS TABLA FLOTA'!$R$2:$R$21)</f>
        <v>0</v>
      </c>
      <c r="J1339" s="2" t="s">
        <v>3057</v>
      </c>
      <c r="K1339" t="str">
        <f>VLOOKUP(capturaFlota2019[[#This Row],[Especie]],'DATOS TABLA FLOTA'!$K$1:$M$113,2,FALSE)</f>
        <v>Peces</v>
      </c>
      <c r="L1339" t="str">
        <f>_xlfn.XLOOKUP(capturaFlota2019[[#This Row],[Especie]],'DATOS TABLA FLOTA'!$K$1:$K$113,'DATOS TABLA FLOTA'!$M$1:$M$113)</f>
        <v>Rayas (sin V. Cost)</v>
      </c>
      <c r="M1339" s="3">
        <v>1620</v>
      </c>
      <c r="N1339" s="4">
        <f>VLOOKUP(capturaFlota2019[[#This Row],[Especie]],'DATOS TABLA FLOTA'!$A$1:$B$80,2,FALSE)</f>
        <v>3900</v>
      </c>
      <c r="O1339" s="4">
        <f>VLOOKUP(capturaFlota2019[[#This Row],[Especie]],'DATOS TABLA FLOTA'!$A$1:$C$80,3,FALSE)</f>
        <v>62400</v>
      </c>
      <c r="Q1339"/>
    </row>
    <row r="1340" spans="1:17" x14ac:dyDescent="0.35">
      <c r="A1340" s="5">
        <v>43525</v>
      </c>
      <c r="B1340" s="2" t="s">
        <v>3041</v>
      </c>
      <c r="C1340" s="2" t="s">
        <v>3143</v>
      </c>
      <c r="D1340" s="2" t="s">
        <v>3043</v>
      </c>
      <c r="E13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0" t="str">
        <f>_xlfn.XLOOKUP(capturaFlota2019[[#This Row],[Puerto]],'DATOS TABLA FLOTA'!$H$1:$H$21,'DATOS TABLA FLOTA'!$I$1:$I$21)</f>
        <v>Castelli</v>
      </c>
      <c r="G1340" s="3">
        <f>_xlfn.XLOOKUP(capturaFlota2019[[#This Row],[Departamento]],'DATOS TABLA FLOTA'!$O$2:$O$21,'DATOS TABLA FLOTA'!$P$2:$P$21)</f>
        <v>6168</v>
      </c>
      <c r="H1340" s="1">
        <v>-35745949</v>
      </c>
      <c r="I1340" s="1">
        <f>_xlfn.XLOOKUP(capturaFlota2019[[#This Row],[Latitud]],'DATOS TABLA FLOTA'!$Q$2:$Q$21,'DATOS TABLA FLOTA'!$R$2:$R$21)</f>
        <v>-57380561</v>
      </c>
      <c r="J1340" s="2" t="s">
        <v>3090</v>
      </c>
      <c r="K1340" t="str">
        <f>VLOOKUP(capturaFlota2019[[#This Row],[Especie]],'DATOS TABLA FLOTA'!$K$1:$M$113,2,FALSE)</f>
        <v>Peces</v>
      </c>
      <c r="L1340" t="str">
        <f>_xlfn.XLOOKUP(capturaFlota2019[[#This Row],[Especie]],'DATOS TABLA FLOTA'!$K$1:$K$113,'DATOS TABLA FLOTA'!$M$1:$M$113)</f>
        <v>otras especies</v>
      </c>
      <c r="M1340" s="3">
        <v>1625</v>
      </c>
      <c r="N1340" s="4">
        <f>VLOOKUP(capturaFlota2019[[#This Row],[Especie]],'DATOS TABLA FLOTA'!$A$1:$B$80,2,FALSE)</f>
        <v>2200</v>
      </c>
      <c r="O1340" s="4">
        <f>VLOOKUP(capturaFlota2019[[#This Row],[Especie]],'DATOS TABLA FLOTA'!$A$1:$C$80,3,FALSE)</f>
        <v>35200</v>
      </c>
      <c r="Q1340"/>
    </row>
    <row r="1341" spans="1:17" x14ac:dyDescent="0.35">
      <c r="A1341" s="5">
        <v>43647</v>
      </c>
      <c r="B1341" s="2" t="s">
        <v>3067</v>
      </c>
      <c r="C1341" s="2" t="s">
        <v>3132</v>
      </c>
      <c r="D1341" s="2" t="s">
        <v>3133</v>
      </c>
      <c r="E13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41" t="str">
        <f>_xlfn.XLOOKUP(capturaFlota2019[[#This Row],[Puerto]],'DATOS TABLA FLOTA'!$H$1:$H$21,'DATOS TABLA FLOTA'!$I$1:$I$21)</f>
        <v>Ushuaia</v>
      </c>
      <c r="G1341" s="3">
        <f>_xlfn.XLOOKUP(capturaFlota2019[[#This Row],[Departamento]],'DATOS TABLA FLOTA'!$O$2:$O$21,'DATOS TABLA FLOTA'!$P$2:$P$21)</f>
        <v>94015</v>
      </c>
      <c r="H1341" s="1">
        <v>-54808106</v>
      </c>
      <c r="I1341" s="1">
        <f>_xlfn.XLOOKUP(capturaFlota2019[[#This Row],[Latitud]],'DATOS TABLA FLOTA'!$Q$2:$Q$21,'DATOS TABLA FLOTA'!$R$2:$R$21)</f>
        <v>-68304301</v>
      </c>
      <c r="J1341" s="2" t="s">
        <v>3134</v>
      </c>
      <c r="K1341" t="str">
        <f>VLOOKUP(capturaFlota2019[[#This Row],[Especie]],'DATOS TABLA FLOTA'!$K$1:$M$113,2,FALSE)</f>
        <v>Peces</v>
      </c>
      <c r="L1341" t="str">
        <f>_xlfn.XLOOKUP(capturaFlota2019[[#This Row],[Especie]],'DATOS TABLA FLOTA'!$K$1:$K$113,'DATOS TABLA FLOTA'!$M$1:$M$113)</f>
        <v>otras especies</v>
      </c>
      <c r="M1341" s="3">
        <v>1634</v>
      </c>
      <c r="N1341" s="4">
        <f>VLOOKUP(capturaFlota2019[[#This Row],[Especie]],'DATOS TABLA FLOTA'!$A$1:$B$80,2,FALSE)</f>
        <v>2500</v>
      </c>
      <c r="O1341" s="4">
        <f>VLOOKUP(capturaFlota2019[[#This Row],[Especie]],'DATOS TABLA FLOTA'!$A$1:$C$80,3,FALSE)</f>
        <v>40000</v>
      </c>
      <c r="Q1341"/>
    </row>
    <row r="1342" spans="1:17" x14ac:dyDescent="0.35">
      <c r="A1342" s="5">
        <v>43586</v>
      </c>
      <c r="B1342" s="2" t="s">
        <v>3053</v>
      </c>
      <c r="C1342" s="2" t="s">
        <v>3127</v>
      </c>
      <c r="D1342" s="2" t="s">
        <v>3124</v>
      </c>
      <c r="E13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42" t="str">
        <f>_xlfn.XLOOKUP(capturaFlota2019[[#This Row],[Puerto]],'DATOS TABLA FLOTA'!$H$1:$H$21,'DATOS TABLA FLOTA'!$I$1:$I$21)</f>
        <v>San Antonio</v>
      </c>
      <c r="G1342" s="3">
        <f>_xlfn.XLOOKUP(capturaFlota2019[[#This Row],[Departamento]],'DATOS TABLA FLOTA'!$O$2:$O$21,'DATOS TABLA FLOTA'!$P$2:$P$21)</f>
        <v>62077</v>
      </c>
      <c r="H1342" s="1">
        <v>-40725698</v>
      </c>
      <c r="I1342" s="1">
        <f>_xlfn.XLOOKUP(capturaFlota2019[[#This Row],[Latitud]],'DATOS TABLA FLOTA'!$Q$2:$Q$21,'DATOS TABLA FLOTA'!$R$2:$R$21)</f>
        <v>-64934194</v>
      </c>
      <c r="J1342" s="2" t="s">
        <v>3094</v>
      </c>
      <c r="K1342" t="str">
        <f>VLOOKUP(capturaFlota2019[[#This Row],[Especie]],'DATOS TABLA FLOTA'!$K$1:$M$113,2,FALSE)</f>
        <v>Peces</v>
      </c>
      <c r="L1342" t="str">
        <f>_xlfn.XLOOKUP(capturaFlota2019[[#This Row],[Especie]],'DATOS TABLA FLOTA'!$K$1:$K$113,'DATOS TABLA FLOTA'!$M$1:$M$113)</f>
        <v>otras especies</v>
      </c>
      <c r="M1342" s="3">
        <v>1645</v>
      </c>
      <c r="N1342" s="4">
        <f>VLOOKUP(capturaFlota2019[[#This Row],[Especie]],'DATOS TABLA FLOTA'!$A$1:$B$80,2,FALSE)</f>
        <v>2180</v>
      </c>
      <c r="O1342" s="4">
        <f>VLOOKUP(capturaFlota2019[[#This Row],[Especie]],'DATOS TABLA FLOTA'!$A$1:$C$80,3,FALSE)</f>
        <v>34880</v>
      </c>
      <c r="Q1342"/>
    </row>
    <row r="1343" spans="1:17" x14ac:dyDescent="0.35">
      <c r="A1343" s="5">
        <v>43525</v>
      </c>
      <c r="B1343" s="2" t="s">
        <v>3053</v>
      </c>
      <c r="C1343" s="2" t="s">
        <v>3068</v>
      </c>
      <c r="D1343" s="2" t="s">
        <v>3043</v>
      </c>
      <c r="E13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3" t="str">
        <f>_xlfn.XLOOKUP(capturaFlota2019[[#This Row],[Puerto]],'DATOS TABLA FLOTA'!$H$1:$H$21,'DATOS TABLA FLOTA'!$I$1:$I$21)</f>
        <v>General Pueyrredon</v>
      </c>
      <c r="G1343" s="3">
        <f>_xlfn.XLOOKUP(capturaFlota2019[[#This Row],[Departamento]],'DATOS TABLA FLOTA'!$O$2:$O$21,'DATOS TABLA FLOTA'!$P$2:$P$21)</f>
        <v>6357</v>
      </c>
      <c r="H1343" s="1">
        <v>-3804915</v>
      </c>
      <c r="I1343" s="1">
        <f>_xlfn.XLOOKUP(capturaFlota2019[[#This Row],[Latitud]],'DATOS TABLA FLOTA'!$Q$2:$Q$21,'DATOS TABLA FLOTA'!$R$2:$R$21)</f>
        <v>-57536848</v>
      </c>
      <c r="J1343" s="2" t="s">
        <v>3080</v>
      </c>
      <c r="K1343" t="str">
        <f>VLOOKUP(capturaFlota2019[[#This Row],[Especie]],'DATOS TABLA FLOTA'!$K$1:$M$113,2,FALSE)</f>
        <v>Peces</v>
      </c>
      <c r="L1343" t="str">
        <f>_xlfn.XLOOKUP(capturaFlota2019[[#This Row],[Especie]],'DATOS TABLA FLOTA'!$K$1:$K$113,'DATOS TABLA FLOTA'!$M$1:$M$113)</f>
        <v>otras especies</v>
      </c>
      <c r="M1343" s="3">
        <v>1650</v>
      </c>
      <c r="N1343" s="4">
        <f>VLOOKUP(capturaFlota2019[[#This Row],[Especie]],'DATOS TABLA FLOTA'!$A$1:$B$80,2,FALSE)</f>
        <v>1599</v>
      </c>
      <c r="O1343" s="4">
        <f>VLOOKUP(capturaFlota2019[[#This Row],[Especie]],'DATOS TABLA FLOTA'!$A$1:$C$80,3,FALSE)</f>
        <v>25584</v>
      </c>
      <c r="Q1343"/>
    </row>
    <row r="1344" spans="1:17" x14ac:dyDescent="0.35">
      <c r="A1344" s="5">
        <v>43556</v>
      </c>
      <c r="B1344" s="2" t="s">
        <v>3067</v>
      </c>
      <c r="C1344" s="2" t="s">
        <v>3115</v>
      </c>
      <c r="D1344" s="2" t="s">
        <v>3049</v>
      </c>
      <c r="E13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44" t="str">
        <f>_xlfn.XLOOKUP(capturaFlota2019[[#This Row],[Puerto]],'DATOS TABLA FLOTA'!$H$1:$H$21,'DATOS TABLA FLOTA'!$I$1:$I$21)</f>
        <v>Deseado</v>
      </c>
      <c r="G1344" s="3">
        <f>_xlfn.XLOOKUP(capturaFlota2019[[#This Row],[Departamento]],'DATOS TABLA FLOTA'!$O$2:$O$21,'DATOS TABLA FLOTA'!$P$2:$P$21)</f>
        <v>78014</v>
      </c>
      <c r="H1344" s="1">
        <v>-47753106</v>
      </c>
      <c r="I1344" s="1">
        <f>_xlfn.XLOOKUP(capturaFlota2019[[#This Row],[Latitud]],'DATOS TABLA FLOTA'!$Q$2:$Q$21,'DATOS TABLA FLOTA'!$R$2:$R$21)</f>
        <v>-65911745</v>
      </c>
      <c r="J1344" s="2" t="s">
        <v>3157</v>
      </c>
      <c r="K1344" t="str">
        <f>VLOOKUP(capturaFlota2019[[#This Row],[Especie]],'DATOS TABLA FLOTA'!$K$1:$M$113,2,FALSE)</f>
        <v>Peces</v>
      </c>
      <c r="L1344" t="str">
        <f>_xlfn.XLOOKUP(capturaFlota2019[[#This Row],[Especie]],'DATOS TABLA FLOTA'!$K$1:$K$113,'DATOS TABLA FLOTA'!$M$1:$M$113)</f>
        <v>otras especies</v>
      </c>
      <c r="M1344" s="3">
        <v>1650</v>
      </c>
      <c r="N1344" s="4">
        <f>VLOOKUP(capturaFlota2019[[#This Row],[Especie]],'DATOS TABLA FLOTA'!$A$1:$B$80,2,FALSE)</f>
        <v>1800</v>
      </c>
      <c r="O1344" s="4">
        <f>VLOOKUP(capturaFlota2019[[#This Row],[Especie]],'DATOS TABLA FLOTA'!$A$1:$C$80,3,FALSE)</f>
        <v>28800</v>
      </c>
      <c r="Q1344"/>
    </row>
    <row r="1345" spans="1:17" x14ac:dyDescent="0.35">
      <c r="A1345" s="5">
        <v>43586</v>
      </c>
      <c r="B1345" s="2" t="s">
        <v>3053</v>
      </c>
      <c r="C1345" s="2" t="s">
        <v>3068</v>
      </c>
      <c r="D1345" s="2" t="s">
        <v>3043</v>
      </c>
      <c r="E13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5" t="str">
        <f>_xlfn.XLOOKUP(capturaFlota2019[[#This Row],[Puerto]],'DATOS TABLA FLOTA'!$H$1:$H$21,'DATOS TABLA FLOTA'!$I$1:$I$21)</f>
        <v>General Pueyrredon</v>
      </c>
      <c r="G1345" s="3">
        <f>_xlfn.XLOOKUP(capturaFlota2019[[#This Row],[Departamento]],'DATOS TABLA FLOTA'!$O$2:$O$21,'DATOS TABLA FLOTA'!$P$2:$P$21)</f>
        <v>6357</v>
      </c>
      <c r="H1345" s="1">
        <v>-3804915</v>
      </c>
      <c r="I1345" s="1">
        <f>_xlfn.XLOOKUP(capturaFlota2019[[#This Row],[Latitud]],'DATOS TABLA FLOTA'!$Q$2:$Q$21,'DATOS TABLA FLOTA'!$R$2:$R$21)</f>
        <v>-57536848</v>
      </c>
      <c r="J1345" s="2" t="s">
        <v>3083</v>
      </c>
      <c r="K1345" t="str">
        <f>VLOOKUP(capturaFlota2019[[#This Row],[Especie]],'DATOS TABLA FLOTA'!$K$1:$M$113,2,FALSE)</f>
        <v>Peces</v>
      </c>
      <c r="L1345" t="str">
        <f>_xlfn.XLOOKUP(capturaFlota2019[[#This Row],[Especie]],'DATOS TABLA FLOTA'!$K$1:$K$113,'DATOS TABLA FLOTA'!$M$1:$M$113)</f>
        <v>Variado costero</v>
      </c>
      <c r="M1345" s="3">
        <v>1650</v>
      </c>
      <c r="N1345" s="4">
        <f>VLOOKUP(capturaFlota2019[[#This Row],[Especie]],'DATOS TABLA FLOTA'!$A$1:$B$80,2,FALSE)</f>
        <v>2300</v>
      </c>
      <c r="O1345" s="4">
        <f>VLOOKUP(capturaFlota2019[[#This Row],[Especie]],'DATOS TABLA FLOTA'!$A$1:$C$80,3,FALSE)</f>
        <v>36800</v>
      </c>
      <c r="Q1345"/>
    </row>
    <row r="1346" spans="1:17" x14ac:dyDescent="0.35">
      <c r="A1346" s="5">
        <v>43525</v>
      </c>
      <c r="B1346" s="2" t="s">
        <v>3053</v>
      </c>
      <c r="C1346" s="2" t="s">
        <v>3150</v>
      </c>
      <c r="D1346" s="2" t="s">
        <v>3043</v>
      </c>
      <c r="E13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6" t="str">
        <f>_xlfn.XLOOKUP(capturaFlota2019[[#This Row],[Puerto]],'DATOS TABLA FLOTA'!$H$1:$H$21,'DATOS TABLA FLOTA'!$I$1:$I$21)</f>
        <v>General Lavalle</v>
      </c>
      <c r="G1346" s="3">
        <f>_xlfn.XLOOKUP(capturaFlota2019[[#This Row],[Departamento]],'DATOS TABLA FLOTA'!$O$2:$O$21,'DATOS TABLA FLOTA'!$P$2:$P$21)</f>
        <v>6336</v>
      </c>
      <c r="H1346" s="1">
        <v>-36398453</v>
      </c>
      <c r="I1346" s="1">
        <f>_xlfn.XLOOKUP(capturaFlota2019[[#This Row],[Latitud]],'DATOS TABLA FLOTA'!$Q$2:$Q$21,'DATOS TABLA FLOTA'!$R$2:$R$21)</f>
        <v>-56946467</v>
      </c>
      <c r="J1346" s="2" t="s">
        <v>3091</v>
      </c>
      <c r="K1346" t="str">
        <f>VLOOKUP(capturaFlota2019[[#This Row],[Especie]],'DATOS TABLA FLOTA'!$K$1:$M$113,2,FALSE)</f>
        <v>Peces</v>
      </c>
      <c r="L1346" t="str">
        <f>_xlfn.XLOOKUP(capturaFlota2019[[#This Row],[Especie]],'DATOS TABLA FLOTA'!$K$1:$K$113,'DATOS TABLA FLOTA'!$M$1:$M$113)</f>
        <v>Variado costero</v>
      </c>
      <c r="M1346" s="3">
        <v>1656</v>
      </c>
      <c r="N1346" s="4">
        <f>VLOOKUP(capturaFlota2019[[#This Row],[Especie]],'DATOS TABLA FLOTA'!$A$1:$B$80,2,FALSE)</f>
        <v>2300</v>
      </c>
      <c r="O1346" s="4">
        <f>VLOOKUP(capturaFlota2019[[#This Row],[Especie]],'DATOS TABLA FLOTA'!$A$1:$C$80,3,FALSE)</f>
        <v>36800</v>
      </c>
      <c r="Q1346"/>
    </row>
    <row r="1347" spans="1:17" x14ac:dyDescent="0.35">
      <c r="A1347" s="5">
        <v>43586</v>
      </c>
      <c r="B1347" s="2" t="s">
        <v>3041</v>
      </c>
      <c r="C1347" s="2" t="s">
        <v>3150</v>
      </c>
      <c r="D1347" s="2" t="s">
        <v>3043</v>
      </c>
      <c r="E13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7" t="str">
        <f>_xlfn.XLOOKUP(capturaFlota2019[[#This Row],[Puerto]],'DATOS TABLA FLOTA'!$H$1:$H$21,'DATOS TABLA FLOTA'!$I$1:$I$21)</f>
        <v>General Lavalle</v>
      </c>
      <c r="G1347" s="3">
        <f>_xlfn.XLOOKUP(capturaFlota2019[[#This Row],[Departamento]],'DATOS TABLA FLOTA'!$O$2:$O$21,'DATOS TABLA FLOTA'!$P$2:$P$21)</f>
        <v>6336</v>
      </c>
      <c r="H1347" s="1">
        <v>-36398453</v>
      </c>
      <c r="I1347" s="1">
        <f>_xlfn.XLOOKUP(capturaFlota2019[[#This Row],[Latitud]],'DATOS TABLA FLOTA'!$Q$2:$Q$21,'DATOS TABLA FLOTA'!$R$2:$R$21)</f>
        <v>-56946467</v>
      </c>
      <c r="J1347" s="2" t="s">
        <v>3160</v>
      </c>
      <c r="K1347" t="str">
        <f>VLOOKUP(capturaFlota2019[[#This Row],[Especie]],'DATOS TABLA FLOTA'!$K$1:$M$113,2,FALSE)</f>
        <v>Peces</v>
      </c>
      <c r="L1347" t="str">
        <f>_xlfn.XLOOKUP(capturaFlota2019[[#This Row],[Especie]],'DATOS TABLA FLOTA'!$K$1:$K$113,'DATOS TABLA FLOTA'!$M$1:$M$113)</f>
        <v>otras especies</v>
      </c>
      <c r="M1347" s="3">
        <v>1663</v>
      </c>
      <c r="N1347" s="4">
        <f>VLOOKUP(capturaFlota2019[[#This Row],[Especie]],'DATOS TABLA FLOTA'!$A$1:$B$80,2,FALSE)</f>
        <v>2780</v>
      </c>
      <c r="O1347" s="4">
        <f>VLOOKUP(capturaFlota2019[[#This Row],[Especie]],'DATOS TABLA FLOTA'!$A$1:$C$80,3,FALSE)</f>
        <v>44480</v>
      </c>
      <c r="Q1347"/>
    </row>
    <row r="1348" spans="1:17" x14ac:dyDescent="0.35">
      <c r="A1348" s="5">
        <v>43678</v>
      </c>
      <c r="B1348" s="2" t="s">
        <v>3041</v>
      </c>
      <c r="C1348" s="2" t="s">
        <v>3068</v>
      </c>
      <c r="D1348" s="2" t="s">
        <v>3043</v>
      </c>
      <c r="E13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8" t="str">
        <f>_xlfn.XLOOKUP(capturaFlota2019[[#This Row],[Puerto]],'DATOS TABLA FLOTA'!$H$1:$H$21,'DATOS TABLA FLOTA'!$I$1:$I$21)</f>
        <v>General Pueyrredon</v>
      </c>
      <c r="G1348" s="3">
        <f>_xlfn.XLOOKUP(capturaFlota2019[[#This Row],[Departamento]],'DATOS TABLA FLOTA'!$O$2:$O$21,'DATOS TABLA FLOTA'!$P$2:$P$21)</f>
        <v>6357</v>
      </c>
      <c r="H1348" s="1">
        <v>-3804915</v>
      </c>
      <c r="I1348" s="1">
        <f>_xlfn.XLOOKUP(capturaFlota2019[[#This Row],[Latitud]],'DATOS TABLA FLOTA'!$Q$2:$Q$21,'DATOS TABLA FLOTA'!$R$2:$R$21)</f>
        <v>-57536848</v>
      </c>
      <c r="J1348" s="2" t="s">
        <v>3072</v>
      </c>
      <c r="K1348" t="str">
        <f>VLOOKUP(capturaFlota2019[[#This Row],[Especie]],'DATOS TABLA FLOTA'!$K$1:$M$113,2,FALSE)</f>
        <v>Moluscos</v>
      </c>
      <c r="L1348" t="str">
        <f>_xlfn.XLOOKUP(capturaFlota2019[[#This Row],[Especie]],'DATOS TABLA FLOTA'!$K$1:$K$113,'DATOS TABLA FLOTA'!$M$1:$M$113)</f>
        <v>otras especies</v>
      </c>
      <c r="M1348" s="3">
        <v>1667</v>
      </c>
      <c r="N1348" s="4">
        <f>VLOOKUP(capturaFlota2019[[#This Row],[Especie]],'DATOS TABLA FLOTA'!$A$1:$B$80,2,FALSE)</f>
        <v>3150</v>
      </c>
      <c r="O1348" s="4">
        <f>VLOOKUP(capturaFlota2019[[#This Row],[Especie]],'DATOS TABLA FLOTA'!$A$1:$C$80,3,FALSE)</f>
        <v>50400</v>
      </c>
      <c r="Q1348"/>
    </row>
    <row r="1349" spans="1:17" x14ac:dyDescent="0.35">
      <c r="A1349" s="5">
        <v>43647</v>
      </c>
      <c r="B1349" s="2" t="s">
        <v>3041</v>
      </c>
      <c r="C1349" s="2" t="s">
        <v>3128</v>
      </c>
      <c r="D1349" s="2" t="s">
        <v>3043</v>
      </c>
      <c r="E13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49" t="str">
        <f>_xlfn.XLOOKUP(capturaFlota2019[[#This Row],[Puerto]],'DATOS TABLA FLOTA'!$H$1:$H$21,'DATOS TABLA FLOTA'!$I$1:$I$21)</f>
        <v>La Costa</v>
      </c>
      <c r="G1349" s="3">
        <f>_xlfn.XLOOKUP(capturaFlota2019[[#This Row],[Departamento]],'DATOS TABLA FLOTA'!$O$2:$O$21,'DATOS TABLA FLOTA'!$P$2:$P$21)</f>
        <v>6420</v>
      </c>
      <c r="H1349" s="1">
        <v>-36342328</v>
      </c>
      <c r="I1349" s="1">
        <f>_xlfn.XLOOKUP(capturaFlota2019[[#This Row],[Latitud]],'DATOS TABLA FLOTA'!$Q$2:$Q$21,'DATOS TABLA FLOTA'!$R$2:$R$21)</f>
        <v>-56746143</v>
      </c>
      <c r="J1349" s="2" t="s">
        <v>3145</v>
      </c>
      <c r="K1349" t="str">
        <f>VLOOKUP(capturaFlota2019[[#This Row],[Especie]],'DATOS TABLA FLOTA'!$K$1:$M$113,2,FALSE)</f>
        <v>Peces</v>
      </c>
      <c r="L1349" t="str">
        <f>_xlfn.XLOOKUP(capturaFlota2019[[#This Row],[Especie]],'DATOS TABLA FLOTA'!$K$1:$K$113,'DATOS TABLA FLOTA'!$M$1:$M$113)</f>
        <v>Variado costero</v>
      </c>
      <c r="M1349" s="3">
        <v>1670</v>
      </c>
      <c r="N1349" s="4">
        <f>VLOOKUP(capturaFlota2019[[#This Row],[Especie]],'DATOS TABLA FLOTA'!$A$1:$B$80,2,FALSE)</f>
        <v>3190</v>
      </c>
      <c r="O1349" s="4">
        <f>VLOOKUP(capturaFlota2019[[#This Row],[Especie]],'DATOS TABLA FLOTA'!$A$1:$C$80,3,FALSE)</f>
        <v>51040</v>
      </c>
      <c r="Q1349"/>
    </row>
    <row r="1350" spans="1:17" x14ac:dyDescent="0.35">
      <c r="A1350" s="5">
        <v>43586</v>
      </c>
      <c r="B1350" s="2" t="s">
        <v>3067</v>
      </c>
      <c r="C1350" s="2" t="s">
        <v>3132</v>
      </c>
      <c r="D1350" s="2" t="s">
        <v>3133</v>
      </c>
      <c r="E13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50" t="str">
        <f>_xlfn.XLOOKUP(capturaFlota2019[[#This Row],[Puerto]],'DATOS TABLA FLOTA'!$H$1:$H$21,'DATOS TABLA FLOTA'!$I$1:$I$21)</f>
        <v>Ushuaia</v>
      </c>
      <c r="G1350" s="3">
        <f>_xlfn.XLOOKUP(capturaFlota2019[[#This Row],[Departamento]],'DATOS TABLA FLOTA'!$O$2:$O$21,'DATOS TABLA FLOTA'!$P$2:$P$21)</f>
        <v>94015</v>
      </c>
      <c r="H1350" s="1">
        <v>-54808106</v>
      </c>
      <c r="I1350" s="1">
        <f>_xlfn.XLOOKUP(capturaFlota2019[[#This Row],[Latitud]],'DATOS TABLA FLOTA'!$Q$2:$Q$21,'DATOS TABLA FLOTA'!$R$2:$R$21)</f>
        <v>-68304301</v>
      </c>
      <c r="J1350" s="2" t="s">
        <v>3104</v>
      </c>
      <c r="K1350" t="str">
        <f>VLOOKUP(capturaFlota2019[[#This Row],[Especie]],'DATOS TABLA FLOTA'!$K$1:$M$113,2,FALSE)</f>
        <v>Peces</v>
      </c>
      <c r="L1350" t="str">
        <f>_xlfn.XLOOKUP(capturaFlota2019[[#This Row],[Especie]],'DATOS TABLA FLOTA'!$K$1:$K$113,'DATOS TABLA FLOTA'!$M$1:$M$113)</f>
        <v>otras especies</v>
      </c>
      <c r="M1350" s="3">
        <v>1672</v>
      </c>
      <c r="N1350" s="4">
        <f>VLOOKUP(capturaFlota2019[[#This Row],[Especie]],'DATOS TABLA FLOTA'!$A$1:$B$80,2,FALSE)</f>
        <v>2800</v>
      </c>
      <c r="O1350" s="4">
        <f>VLOOKUP(capturaFlota2019[[#This Row],[Especie]],'DATOS TABLA FLOTA'!$A$1:$C$80,3,FALSE)</f>
        <v>44800</v>
      </c>
      <c r="Q1350"/>
    </row>
    <row r="1351" spans="1:17" x14ac:dyDescent="0.35">
      <c r="A1351" s="5">
        <v>43770</v>
      </c>
      <c r="B1351" s="2" t="s">
        <v>3053</v>
      </c>
      <c r="C1351" s="2" t="s">
        <v>3068</v>
      </c>
      <c r="D1351" s="2" t="s">
        <v>3043</v>
      </c>
      <c r="E13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1" t="str">
        <f>_xlfn.XLOOKUP(capturaFlota2019[[#This Row],[Puerto]],'DATOS TABLA FLOTA'!$H$1:$H$21,'DATOS TABLA FLOTA'!$I$1:$I$21)</f>
        <v>General Pueyrredon</v>
      </c>
      <c r="G1351" s="3">
        <f>_xlfn.XLOOKUP(capturaFlota2019[[#This Row],[Departamento]],'DATOS TABLA FLOTA'!$O$2:$O$21,'DATOS TABLA FLOTA'!$P$2:$P$21)</f>
        <v>6357</v>
      </c>
      <c r="H1351" s="1">
        <v>-3804915</v>
      </c>
      <c r="I1351" s="1">
        <f>_xlfn.XLOOKUP(capturaFlota2019[[#This Row],[Latitud]],'DATOS TABLA FLOTA'!$Q$2:$Q$21,'DATOS TABLA FLOTA'!$R$2:$R$21)</f>
        <v>-57536848</v>
      </c>
      <c r="J1351" s="2" t="s">
        <v>3139</v>
      </c>
      <c r="K1351" t="str">
        <f>VLOOKUP(capturaFlota2019[[#This Row],[Especie]],'DATOS TABLA FLOTA'!$K$1:$M$113,2,FALSE)</f>
        <v>Peces</v>
      </c>
      <c r="L1351" t="str">
        <f>_xlfn.XLOOKUP(capturaFlota2019[[#This Row],[Especie]],'DATOS TABLA FLOTA'!$K$1:$K$113,'DATOS TABLA FLOTA'!$M$1:$M$113)</f>
        <v>otras especies</v>
      </c>
      <c r="M1351" s="3">
        <v>1680</v>
      </c>
      <c r="N1351" s="4">
        <f>VLOOKUP(capturaFlota2019[[#This Row],[Especie]],'DATOS TABLA FLOTA'!$A$1:$B$80,2,FALSE)</f>
        <v>3000</v>
      </c>
      <c r="O1351" s="4">
        <f>VLOOKUP(capturaFlota2019[[#This Row],[Especie]],'DATOS TABLA FLOTA'!$A$1:$C$80,3,FALSE)</f>
        <v>48000</v>
      </c>
      <c r="Q1351"/>
    </row>
    <row r="1352" spans="1:17" x14ac:dyDescent="0.35">
      <c r="A1352" s="5">
        <v>43525</v>
      </c>
      <c r="B1352" s="2" t="s">
        <v>3041</v>
      </c>
      <c r="C1352" s="2" t="s">
        <v>3068</v>
      </c>
      <c r="D1352" s="2" t="s">
        <v>3043</v>
      </c>
      <c r="E13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2" t="str">
        <f>_xlfn.XLOOKUP(capturaFlota2019[[#This Row],[Puerto]],'DATOS TABLA FLOTA'!$H$1:$H$21,'DATOS TABLA FLOTA'!$I$1:$I$21)</f>
        <v>General Pueyrredon</v>
      </c>
      <c r="G1352" s="3">
        <f>_xlfn.XLOOKUP(capturaFlota2019[[#This Row],[Departamento]],'DATOS TABLA FLOTA'!$O$2:$O$21,'DATOS TABLA FLOTA'!$P$2:$P$21)</f>
        <v>6357</v>
      </c>
      <c r="H1352" s="1">
        <v>-3804915</v>
      </c>
      <c r="I1352" s="1">
        <f>_xlfn.XLOOKUP(capturaFlota2019[[#This Row],[Latitud]],'DATOS TABLA FLOTA'!$Q$2:$Q$21,'DATOS TABLA FLOTA'!$R$2:$R$21)</f>
        <v>-57536848</v>
      </c>
      <c r="J1352" s="2" t="s">
        <v>3098</v>
      </c>
      <c r="K1352" t="str">
        <f>VLOOKUP(capturaFlota2019[[#This Row],[Especie]],'DATOS TABLA FLOTA'!$K$1:$M$113,2,FALSE)</f>
        <v>Peces</v>
      </c>
      <c r="L1352" t="str">
        <f>_xlfn.XLOOKUP(capturaFlota2019[[#This Row],[Especie]],'DATOS TABLA FLOTA'!$K$1:$K$113,'DATOS TABLA FLOTA'!$M$1:$M$113)</f>
        <v>otras especies</v>
      </c>
      <c r="M1352" s="3">
        <v>1683</v>
      </c>
      <c r="N1352" s="4">
        <f>VLOOKUP(capturaFlota2019[[#This Row],[Especie]],'DATOS TABLA FLOTA'!$A$1:$B$80,2,FALSE)</f>
        <v>4500</v>
      </c>
      <c r="O1352" s="4">
        <f>VLOOKUP(capturaFlota2019[[#This Row],[Especie]],'DATOS TABLA FLOTA'!$A$1:$C$80,3,FALSE)</f>
        <v>72000</v>
      </c>
      <c r="Q1352"/>
    </row>
    <row r="1353" spans="1:17" x14ac:dyDescent="0.35">
      <c r="A1353" s="5">
        <v>43739</v>
      </c>
      <c r="B1353" s="2" t="s">
        <v>3059</v>
      </c>
      <c r="C1353" s="2" t="s">
        <v>3048</v>
      </c>
      <c r="D1353" s="2" t="s">
        <v>3049</v>
      </c>
      <c r="E13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53" t="str">
        <f>_xlfn.XLOOKUP(capturaFlota2019[[#This Row],[Puerto]],'DATOS TABLA FLOTA'!$H$1:$H$21,'DATOS TABLA FLOTA'!$I$1:$I$21)</f>
        <v>Deseado</v>
      </c>
      <c r="G1353" s="3">
        <f>_xlfn.XLOOKUP(capturaFlota2019[[#This Row],[Departamento]],'DATOS TABLA FLOTA'!$O$2:$O$21,'DATOS TABLA FLOTA'!$P$2:$P$21)</f>
        <v>78014</v>
      </c>
      <c r="H1353" s="1">
        <v>-46436049</v>
      </c>
      <c r="I1353" s="1">
        <f>_xlfn.XLOOKUP(capturaFlota2019[[#This Row],[Latitud]],'DATOS TABLA FLOTA'!$Q$2:$Q$21,'DATOS TABLA FLOTA'!$R$2:$R$21)</f>
        <v>-67514904</v>
      </c>
      <c r="J1353" s="2" t="s">
        <v>3055</v>
      </c>
      <c r="K1353" t="str">
        <f>VLOOKUP(capturaFlota2019[[#This Row],[Especie]],'DATOS TABLA FLOTA'!$K$1:$M$113,2,FALSE)</f>
        <v>Peces</v>
      </c>
      <c r="L1353" t="str">
        <f>_xlfn.XLOOKUP(capturaFlota2019[[#This Row],[Especie]],'DATOS TABLA FLOTA'!$K$1:$K$113,'DATOS TABLA FLOTA'!$M$1:$M$113)</f>
        <v>Merluza hubbsi S41</v>
      </c>
      <c r="M1353" s="3">
        <v>1700</v>
      </c>
      <c r="N1353" s="4">
        <f>VLOOKUP(capturaFlota2019[[#This Row],[Especie]],'DATOS TABLA FLOTA'!$A$1:$B$80,2,FALSE)</f>
        <v>2300</v>
      </c>
      <c r="O1353" s="4">
        <f>VLOOKUP(capturaFlota2019[[#This Row],[Especie]],'DATOS TABLA FLOTA'!$A$1:$C$80,3,FALSE)</f>
        <v>36800</v>
      </c>
      <c r="Q1353"/>
    </row>
    <row r="1354" spans="1:17" x14ac:dyDescent="0.35">
      <c r="A1354" s="5">
        <v>43525</v>
      </c>
      <c r="B1354" s="2" t="s">
        <v>3041</v>
      </c>
      <c r="C1354" s="2" t="s">
        <v>3068</v>
      </c>
      <c r="D1354" s="2" t="s">
        <v>3043</v>
      </c>
      <c r="E13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4" t="str">
        <f>_xlfn.XLOOKUP(capturaFlota2019[[#This Row],[Puerto]],'DATOS TABLA FLOTA'!$H$1:$H$21,'DATOS TABLA FLOTA'!$I$1:$I$21)</f>
        <v>General Pueyrredon</v>
      </c>
      <c r="G1354" s="3">
        <f>_xlfn.XLOOKUP(capturaFlota2019[[#This Row],[Departamento]],'DATOS TABLA FLOTA'!$O$2:$O$21,'DATOS TABLA FLOTA'!$P$2:$P$21)</f>
        <v>6357</v>
      </c>
      <c r="H1354" s="1">
        <v>-3804915</v>
      </c>
      <c r="I1354" s="1">
        <f>_xlfn.XLOOKUP(capturaFlota2019[[#This Row],[Latitud]],'DATOS TABLA FLOTA'!$Q$2:$Q$21,'DATOS TABLA FLOTA'!$R$2:$R$21)</f>
        <v>-57536848</v>
      </c>
      <c r="J1354" s="2" t="s">
        <v>3074</v>
      </c>
      <c r="K1354" t="str">
        <f>VLOOKUP(capturaFlota2019[[#This Row],[Especie]],'DATOS TABLA FLOTA'!$K$1:$M$113,2,FALSE)</f>
        <v>Peces</v>
      </c>
      <c r="L1354" t="str">
        <f>_xlfn.XLOOKUP(capturaFlota2019[[#This Row],[Especie]],'DATOS TABLA FLOTA'!$K$1:$K$113,'DATOS TABLA FLOTA'!$M$1:$M$113)</f>
        <v>Variado costero</v>
      </c>
      <c r="M1354" s="3">
        <v>1703</v>
      </c>
      <c r="N1354" s="4">
        <f>VLOOKUP(capturaFlota2019[[#This Row],[Especie]],'DATOS TABLA FLOTA'!$A$1:$B$80,2,FALSE)</f>
        <v>1800</v>
      </c>
      <c r="O1354" s="4">
        <f>VLOOKUP(capturaFlota2019[[#This Row],[Especie]],'DATOS TABLA FLOTA'!$A$1:$C$80,3,FALSE)</f>
        <v>28800</v>
      </c>
      <c r="Q1354"/>
    </row>
    <row r="1355" spans="1:17" x14ac:dyDescent="0.35">
      <c r="A1355" s="5">
        <v>43678</v>
      </c>
      <c r="B1355" s="2" t="s">
        <v>3041</v>
      </c>
      <c r="C1355" s="2" t="s">
        <v>3068</v>
      </c>
      <c r="D1355" s="2" t="s">
        <v>3043</v>
      </c>
      <c r="E13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5" t="str">
        <f>_xlfn.XLOOKUP(capturaFlota2019[[#This Row],[Puerto]],'DATOS TABLA FLOTA'!$H$1:$H$21,'DATOS TABLA FLOTA'!$I$1:$I$21)</f>
        <v>General Pueyrredon</v>
      </c>
      <c r="G1355" s="3">
        <f>_xlfn.XLOOKUP(capturaFlota2019[[#This Row],[Departamento]],'DATOS TABLA FLOTA'!$O$2:$O$21,'DATOS TABLA FLOTA'!$P$2:$P$21)</f>
        <v>6357</v>
      </c>
      <c r="H1355" s="1">
        <v>-3804915</v>
      </c>
      <c r="I1355" s="1">
        <f>_xlfn.XLOOKUP(capturaFlota2019[[#This Row],[Latitud]],'DATOS TABLA FLOTA'!$Q$2:$Q$21,'DATOS TABLA FLOTA'!$R$2:$R$21)</f>
        <v>-57536848</v>
      </c>
      <c r="J1355" s="2" t="s">
        <v>3105</v>
      </c>
      <c r="K1355" t="str">
        <f>VLOOKUP(capturaFlota2019[[#This Row],[Especie]],'DATOS TABLA FLOTA'!$K$1:$M$113,2,FALSE)</f>
        <v>Peces</v>
      </c>
      <c r="L1355" t="str">
        <f>_xlfn.XLOOKUP(capturaFlota2019[[#This Row],[Especie]],'DATOS TABLA FLOTA'!$K$1:$K$113,'DATOS TABLA FLOTA'!$M$1:$M$113)</f>
        <v>Variado costero</v>
      </c>
      <c r="M1355" s="3">
        <v>1708</v>
      </c>
      <c r="N1355" s="4">
        <f>VLOOKUP(capturaFlota2019[[#This Row],[Especie]],'DATOS TABLA FLOTA'!$A$1:$B$80,2,FALSE)</f>
        <v>1890</v>
      </c>
      <c r="O1355" s="4">
        <f>VLOOKUP(capturaFlota2019[[#This Row],[Especie]],'DATOS TABLA FLOTA'!$A$1:$C$80,3,FALSE)</f>
        <v>30240</v>
      </c>
      <c r="Q1355"/>
    </row>
    <row r="1356" spans="1:17" x14ac:dyDescent="0.35">
      <c r="A1356" s="5">
        <v>43586</v>
      </c>
      <c r="B1356" s="2" t="s">
        <v>3059</v>
      </c>
      <c r="C1356" s="2" t="s">
        <v>3115</v>
      </c>
      <c r="D1356" s="2" t="s">
        <v>3049</v>
      </c>
      <c r="E13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56" t="str">
        <f>_xlfn.XLOOKUP(capturaFlota2019[[#This Row],[Puerto]],'DATOS TABLA FLOTA'!$H$1:$H$21,'DATOS TABLA FLOTA'!$I$1:$I$21)</f>
        <v>Deseado</v>
      </c>
      <c r="G1356" s="3">
        <f>_xlfn.XLOOKUP(capturaFlota2019[[#This Row],[Departamento]],'DATOS TABLA FLOTA'!$O$2:$O$21,'DATOS TABLA FLOTA'!$P$2:$P$21)</f>
        <v>78014</v>
      </c>
      <c r="H1356" s="1">
        <v>-47753106</v>
      </c>
      <c r="I1356" s="1">
        <f>_xlfn.XLOOKUP(capturaFlota2019[[#This Row],[Latitud]],'DATOS TABLA FLOTA'!$Q$2:$Q$21,'DATOS TABLA FLOTA'!$R$2:$R$21)</f>
        <v>-65911745</v>
      </c>
      <c r="J1356" s="2" t="s">
        <v>3055</v>
      </c>
      <c r="K1356" t="str">
        <f>VLOOKUP(capturaFlota2019[[#This Row],[Especie]],'DATOS TABLA FLOTA'!$K$1:$M$113,2,FALSE)</f>
        <v>Peces</v>
      </c>
      <c r="L1356" t="str">
        <f>_xlfn.XLOOKUP(capturaFlota2019[[#This Row],[Especie]],'DATOS TABLA FLOTA'!$K$1:$K$113,'DATOS TABLA FLOTA'!$M$1:$M$113)</f>
        <v>Merluza hubbsi S41</v>
      </c>
      <c r="M1356" s="3">
        <v>1715</v>
      </c>
      <c r="N1356" s="4">
        <f>VLOOKUP(capturaFlota2019[[#This Row],[Especie]],'DATOS TABLA FLOTA'!$A$1:$B$80,2,FALSE)</f>
        <v>2300</v>
      </c>
      <c r="O1356" s="4">
        <f>VLOOKUP(capturaFlota2019[[#This Row],[Especie]],'DATOS TABLA FLOTA'!$A$1:$C$80,3,FALSE)</f>
        <v>36800</v>
      </c>
      <c r="Q1356"/>
    </row>
    <row r="1357" spans="1:17" x14ac:dyDescent="0.35">
      <c r="A1357" s="5">
        <v>43556</v>
      </c>
      <c r="B1357" s="2" t="s">
        <v>3067</v>
      </c>
      <c r="C1357" s="2" t="s">
        <v>3132</v>
      </c>
      <c r="D1357" s="2" t="s">
        <v>3133</v>
      </c>
      <c r="E13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57" t="str">
        <f>_xlfn.XLOOKUP(capturaFlota2019[[#This Row],[Puerto]],'DATOS TABLA FLOTA'!$H$1:$H$21,'DATOS TABLA FLOTA'!$I$1:$I$21)</f>
        <v>Ushuaia</v>
      </c>
      <c r="G1357" s="3">
        <f>_xlfn.XLOOKUP(capturaFlota2019[[#This Row],[Departamento]],'DATOS TABLA FLOTA'!$O$2:$O$21,'DATOS TABLA FLOTA'!$P$2:$P$21)</f>
        <v>94015</v>
      </c>
      <c r="H1357" s="1">
        <v>-54808106</v>
      </c>
      <c r="I1357" s="1">
        <f>_xlfn.XLOOKUP(capturaFlota2019[[#This Row],[Latitud]],'DATOS TABLA FLOTA'!$Q$2:$Q$21,'DATOS TABLA FLOTA'!$R$2:$R$21)</f>
        <v>-68304301</v>
      </c>
      <c r="J1357" s="2" t="s">
        <v>3138</v>
      </c>
      <c r="K1357" t="str">
        <f>VLOOKUP(capturaFlota2019[[#This Row],[Especie]],'DATOS TABLA FLOTA'!$K$1:$M$113,2,FALSE)</f>
        <v>Peces</v>
      </c>
      <c r="L1357" t="str">
        <f>_xlfn.XLOOKUP(capturaFlota2019[[#This Row],[Especie]],'DATOS TABLA FLOTA'!$K$1:$K$113,'DATOS TABLA FLOTA'!$M$1:$M$113)</f>
        <v>Polaca</v>
      </c>
      <c r="M1357" s="3">
        <v>1716</v>
      </c>
      <c r="N1357" s="4">
        <f>VLOOKUP(capturaFlota2019[[#This Row],[Especie]],'DATOS TABLA FLOTA'!$A$1:$B$80,2,FALSE)</f>
        <v>2300</v>
      </c>
      <c r="O1357" s="4">
        <f>VLOOKUP(capturaFlota2019[[#This Row],[Especie]],'DATOS TABLA FLOTA'!$A$1:$C$80,3,FALSE)</f>
        <v>36800</v>
      </c>
      <c r="Q1357"/>
    </row>
    <row r="1358" spans="1:17" x14ac:dyDescent="0.35">
      <c r="A1358" s="5">
        <v>43739</v>
      </c>
      <c r="B1358" s="2" t="s">
        <v>3067</v>
      </c>
      <c r="C1358" s="2" t="s">
        <v>3132</v>
      </c>
      <c r="D1358" s="2" t="s">
        <v>3133</v>
      </c>
      <c r="E13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58" t="str">
        <f>_xlfn.XLOOKUP(capturaFlota2019[[#This Row],[Puerto]],'DATOS TABLA FLOTA'!$H$1:$H$21,'DATOS TABLA FLOTA'!$I$1:$I$21)</f>
        <v>Ushuaia</v>
      </c>
      <c r="G1358" s="3">
        <f>_xlfn.XLOOKUP(capturaFlota2019[[#This Row],[Departamento]],'DATOS TABLA FLOTA'!$O$2:$O$21,'DATOS TABLA FLOTA'!$P$2:$P$21)</f>
        <v>94015</v>
      </c>
      <c r="H1358" s="1">
        <v>-54808106</v>
      </c>
      <c r="I1358" s="1">
        <f>_xlfn.XLOOKUP(capturaFlota2019[[#This Row],[Latitud]],'DATOS TABLA FLOTA'!$Q$2:$Q$21,'DATOS TABLA FLOTA'!$R$2:$R$21)</f>
        <v>-68304301</v>
      </c>
      <c r="J1358" s="2" t="s">
        <v>3138</v>
      </c>
      <c r="K1358" t="str">
        <f>VLOOKUP(capturaFlota2019[[#This Row],[Especie]],'DATOS TABLA FLOTA'!$K$1:$M$113,2,FALSE)</f>
        <v>Peces</v>
      </c>
      <c r="L1358" t="str">
        <f>_xlfn.XLOOKUP(capturaFlota2019[[#This Row],[Especie]],'DATOS TABLA FLOTA'!$K$1:$K$113,'DATOS TABLA FLOTA'!$M$1:$M$113)</f>
        <v>Polaca</v>
      </c>
      <c r="M1358" s="3">
        <v>1726</v>
      </c>
      <c r="N1358" s="4">
        <f>VLOOKUP(capturaFlota2019[[#This Row],[Especie]],'DATOS TABLA FLOTA'!$A$1:$B$80,2,FALSE)</f>
        <v>2300</v>
      </c>
      <c r="O1358" s="4">
        <f>VLOOKUP(capturaFlota2019[[#This Row],[Especie]],'DATOS TABLA FLOTA'!$A$1:$C$80,3,FALSE)</f>
        <v>36800</v>
      </c>
      <c r="Q1358"/>
    </row>
    <row r="1359" spans="1:17" x14ac:dyDescent="0.35">
      <c r="A1359" s="5">
        <v>43678</v>
      </c>
      <c r="B1359" s="2" t="s">
        <v>3041</v>
      </c>
      <c r="C1359" s="2" t="s">
        <v>3143</v>
      </c>
      <c r="D1359" s="2" t="s">
        <v>3043</v>
      </c>
      <c r="E13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59" t="str">
        <f>_xlfn.XLOOKUP(capturaFlota2019[[#This Row],[Puerto]],'DATOS TABLA FLOTA'!$H$1:$H$21,'DATOS TABLA FLOTA'!$I$1:$I$21)</f>
        <v>Castelli</v>
      </c>
      <c r="G1359" s="3">
        <f>_xlfn.XLOOKUP(capturaFlota2019[[#This Row],[Departamento]],'DATOS TABLA FLOTA'!$O$2:$O$21,'DATOS TABLA FLOTA'!$P$2:$P$21)</f>
        <v>6168</v>
      </c>
      <c r="H1359" s="1">
        <v>-35745949</v>
      </c>
      <c r="I1359" s="1">
        <f>_xlfn.XLOOKUP(capturaFlota2019[[#This Row],[Latitud]],'DATOS TABLA FLOTA'!$Q$2:$Q$21,'DATOS TABLA FLOTA'!$R$2:$R$21)</f>
        <v>-57380561</v>
      </c>
      <c r="J1359" s="2" t="s">
        <v>3088</v>
      </c>
      <c r="K1359" t="str">
        <f>VLOOKUP(capturaFlota2019[[#This Row],[Especie]],'DATOS TABLA FLOTA'!$K$1:$M$113,2,FALSE)</f>
        <v>Peces</v>
      </c>
      <c r="L1359" t="str">
        <f>_xlfn.XLOOKUP(capturaFlota2019[[#This Row],[Especie]],'DATOS TABLA FLOTA'!$K$1:$K$113,'DATOS TABLA FLOTA'!$M$1:$M$113)</f>
        <v>Variado costero</v>
      </c>
      <c r="M1359" s="3">
        <v>1728</v>
      </c>
      <c r="N1359" s="4">
        <f>VLOOKUP(capturaFlota2019[[#This Row],[Especie]],'DATOS TABLA FLOTA'!$A$1:$B$80,2,FALSE)</f>
        <v>2500</v>
      </c>
      <c r="O1359" s="4">
        <f>VLOOKUP(capturaFlota2019[[#This Row],[Especie]],'DATOS TABLA FLOTA'!$A$1:$C$80,3,FALSE)</f>
        <v>40000</v>
      </c>
      <c r="Q1359"/>
    </row>
    <row r="1360" spans="1:17" x14ac:dyDescent="0.35">
      <c r="A1360" s="5">
        <v>43497</v>
      </c>
      <c r="B1360" s="2" t="s">
        <v>3059</v>
      </c>
      <c r="C1360" s="2" t="s">
        <v>3068</v>
      </c>
      <c r="D1360" s="2" t="s">
        <v>3043</v>
      </c>
      <c r="E13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0" t="str">
        <f>_xlfn.XLOOKUP(capturaFlota2019[[#This Row],[Puerto]],'DATOS TABLA FLOTA'!$H$1:$H$21,'DATOS TABLA FLOTA'!$I$1:$I$21)</f>
        <v>General Pueyrredon</v>
      </c>
      <c r="G1360" s="3">
        <f>_xlfn.XLOOKUP(capturaFlota2019[[#This Row],[Departamento]],'DATOS TABLA FLOTA'!$O$2:$O$21,'DATOS TABLA FLOTA'!$P$2:$P$21)</f>
        <v>6357</v>
      </c>
      <c r="H1360" s="1">
        <v>-3804915</v>
      </c>
      <c r="I1360" s="1">
        <f>_xlfn.XLOOKUP(capturaFlota2019[[#This Row],[Latitud]],'DATOS TABLA FLOTA'!$Q$2:$Q$21,'DATOS TABLA FLOTA'!$R$2:$R$21)</f>
        <v>-57536848</v>
      </c>
      <c r="J1360" s="2" t="s">
        <v>3104</v>
      </c>
      <c r="K1360" t="str">
        <f>VLOOKUP(capturaFlota2019[[#This Row],[Especie]],'DATOS TABLA FLOTA'!$K$1:$M$113,2,FALSE)</f>
        <v>Peces</v>
      </c>
      <c r="L1360" t="str">
        <f>_xlfn.XLOOKUP(capturaFlota2019[[#This Row],[Especie]],'DATOS TABLA FLOTA'!$K$1:$K$113,'DATOS TABLA FLOTA'!$M$1:$M$113)</f>
        <v>otras especies</v>
      </c>
      <c r="M1360" s="3">
        <v>1730</v>
      </c>
      <c r="N1360" s="4">
        <f>VLOOKUP(capturaFlota2019[[#This Row],[Especie]],'DATOS TABLA FLOTA'!$A$1:$B$80,2,FALSE)</f>
        <v>2800</v>
      </c>
      <c r="O1360" s="4">
        <f>VLOOKUP(capturaFlota2019[[#This Row],[Especie]],'DATOS TABLA FLOTA'!$A$1:$C$80,3,FALSE)</f>
        <v>44800</v>
      </c>
      <c r="Q1360"/>
    </row>
    <row r="1361" spans="1:17" x14ac:dyDescent="0.35">
      <c r="A1361" s="5">
        <v>43525</v>
      </c>
      <c r="B1361" s="2" t="s">
        <v>3116</v>
      </c>
      <c r="C1361" s="2" t="s">
        <v>3132</v>
      </c>
      <c r="D1361" s="2" t="s">
        <v>3133</v>
      </c>
      <c r="E13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361" t="str">
        <f>_xlfn.XLOOKUP(capturaFlota2019[[#This Row],[Puerto]],'DATOS TABLA FLOTA'!$H$1:$H$21,'DATOS TABLA FLOTA'!$I$1:$I$21)</f>
        <v>Ushuaia</v>
      </c>
      <c r="G1361" s="3">
        <f>_xlfn.XLOOKUP(capturaFlota2019[[#This Row],[Departamento]],'DATOS TABLA FLOTA'!$O$2:$O$21,'DATOS TABLA FLOTA'!$P$2:$P$21)</f>
        <v>94015</v>
      </c>
      <c r="H1361" s="1">
        <v>-54808106</v>
      </c>
      <c r="I1361" s="1">
        <f>_xlfn.XLOOKUP(capturaFlota2019[[#This Row],[Latitud]],'DATOS TABLA FLOTA'!$Q$2:$Q$21,'DATOS TABLA FLOTA'!$R$2:$R$21)</f>
        <v>-68304301</v>
      </c>
      <c r="J1361" s="2" t="s">
        <v>3064</v>
      </c>
      <c r="K1361" t="str">
        <f>VLOOKUP(capturaFlota2019[[#This Row],[Especie]],'DATOS TABLA FLOTA'!$K$1:$M$113,2,FALSE)</f>
        <v>Crustáceos</v>
      </c>
      <c r="L1361" t="str">
        <f>_xlfn.XLOOKUP(capturaFlota2019[[#This Row],[Especie]],'DATOS TABLA FLOTA'!$K$1:$K$113,'DATOS TABLA FLOTA'!$M$1:$M$113)</f>
        <v>Centolla</v>
      </c>
      <c r="M1361" s="3">
        <v>1733</v>
      </c>
      <c r="N1361" s="4">
        <f>VLOOKUP(capturaFlota2019[[#This Row],[Especie]],'DATOS TABLA FLOTA'!$A$1:$B$80,2,FALSE)</f>
        <v>2890</v>
      </c>
      <c r="O1361" s="4">
        <f>VLOOKUP(capturaFlota2019[[#This Row],[Especie]],'DATOS TABLA FLOTA'!$A$1:$C$80,3,FALSE)</f>
        <v>46240</v>
      </c>
      <c r="Q1361"/>
    </row>
    <row r="1362" spans="1:17" x14ac:dyDescent="0.35">
      <c r="A1362" s="5">
        <v>43497</v>
      </c>
      <c r="B1362" s="2" t="s">
        <v>3041</v>
      </c>
      <c r="C1362" s="2" t="s">
        <v>3107</v>
      </c>
      <c r="D1362" s="2" t="s">
        <v>3043</v>
      </c>
      <c r="E13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2" t="str">
        <f>_xlfn.XLOOKUP(capturaFlota2019[[#This Row],[Puerto]],'DATOS TABLA FLOTA'!$H$1:$H$21,'DATOS TABLA FLOTA'!$I$1:$I$21)</f>
        <v>Necochea</v>
      </c>
      <c r="G1362" s="3">
        <f>_xlfn.XLOOKUP(capturaFlota2019[[#This Row],[Departamento]],'DATOS TABLA FLOTA'!$O$2:$O$21,'DATOS TABLA FLOTA'!$P$2:$P$21)</f>
        <v>6581</v>
      </c>
      <c r="H1362" s="1">
        <v>-38576184</v>
      </c>
      <c r="I1362" s="1">
        <f>_xlfn.XLOOKUP(capturaFlota2019[[#This Row],[Latitud]],'DATOS TABLA FLOTA'!$Q$2:$Q$21,'DATOS TABLA FLOTA'!$R$2:$R$21)</f>
        <v>-58701949</v>
      </c>
      <c r="J1362" s="2" t="s">
        <v>3060</v>
      </c>
      <c r="K1362" t="str">
        <f>VLOOKUP(capturaFlota2019[[#This Row],[Especie]],'DATOS TABLA FLOTA'!$K$1:$M$113,2,FALSE)</f>
        <v>Peces</v>
      </c>
      <c r="L1362" t="str">
        <f>_xlfn.XLOOKUP(capturaFlota2019[[#This Row],[Especie]],'DATOS TABLA FLOTA'!$K$1:$K$113,'DATOS TABLA FLOTA'!$M$1:$M$113)</f>
        <v>otras especies</v>
      </c>
      <c r="M1362" s="3">
        <v>1734</v>
      </c>
      <c r="N1362" s="4">
        <f>VLOOKUP(capturaFlota2019[[#This Row],[Especie]],'DATOS TABLA FLOTA'!$A$1:$B$80,2,FALSE)</f>
        <v>2910</v>
      </c>
      <c r="O1362" s="4">
        <f>VLOOKUP(capturaFlota2019[[#This Row],[Especie]],'DATOS TABLA FLOTA'!$A$1:$C$80,3,FALSE)</f>
        <v>46560</v>
      </c>
      <c r="Q1362"/>
    </row>
    <row r="1363" spans="1:17" x14ac:dyDescent="0.35">
      <c r="A1363" s="5">
        <v>43466</v>
      </c>
      <c r="B1363" s="2" t="s">
        <v>3053</v>
      </c>
      <c r="C1363" s="2" t="s">
        <v>3068</v>
      </c>
      <c r="D1363" s="2" t="s">
        <v>3043</v>
      </c>
      <c r="E13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3" t="str">
        <f>_xlfn.XLOOKUP(capturaFlota2019[[#This Row],[Puerto]],'DATOS TABLA FLOTA'!$H$1:$H$21,'DATOS TABLA FLOTA'!$I$1:$I$21)</f>
        <v>General Pueyrredon</v>
      </c>
      <c r="G1363" s="3">
        <f>_xlfn.XLOOKUP(capturaFlota2019[[#This Row],[Departamento]],'DATOS TABLA FLOTA'!$O$2:$O$21,'DATOS TABLA FLOTA'!$P$2:$P$21)</f>
        <v>6357</v>
      </c>
      <c r="H1363" s="1">
        <v>-3804915</v>
      </c>
      <c r="I1363" s="1">
        <f>_xlfn.XLOOKUP(capturaFlota2019[[#This Row],[Latitud]],'DATOS TABLA FLOTA'!$Q$2:$Q$21,'DATOS TABLA FLOTA'!$R$2:$R$21)</f>
        <v>-57536848</v>
      </c>
      <c r="J1363" s="2" t="s">
        <v>3057</v>
      </c>
      <c r="K1363" t="str">
        <f>VLOOKUP(capturaFlota2019[[#This Row],[Especie]],'DATOS TABLA FLOTA'!$K$1:$M$113,2,FALSE)</f>
        <v>Peces</v>
      </c>
      <c r="L1363" t="str">
        <f>_xlfn.XLOOKUP(capturaFlota2019[[#This Row],[Especie]],'DATOS TABLA FLOTA'!$K$1:$K$113,'DATOS TABLA FLOTA'!$M$1:$M$113)</f>
        <v>Rayas (sin V. Cost)</v>
      </c>
      <c r="M1363" s="3">
        <v>1735</v>
      </c>
      <c r="N1363" s="4">
        <f>VLOOKUP(capturaFlota2019[[#This Row],[Especie]],'DATOS TABLA FLOTA'!$A$1:$B$80,2,FALSE)</f>
        <v>3900</v>
      </c>
      <c r="O1363" s="4">
        <f>VLOOKUP(capturaFlota2019[[#This Row],[Especie]],'DATOS TABLA FLOTA'!$A$1:$C$80,3,FALSE)</f>
        <v>62400</v>
      </c>
      <c r="Q1363"/>
    </row>
    <row r="1364" spans="1:17" x14ac:dyDescent="0.35">
      <c r="A1364" s="5">
        <v>43466</v>
      </c>
      <c r="B1364" s="2" t="s">
        <v>3053</v>
      </c>
      <c r="C1364" s="2" t="s">
        <v>3068</v>
      </c>
      <c r="D1364" s="2" t="s">
        <v>3043</v>
      </c>
      <c r="E13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4" t="str">
        <f>_xlfn.XLOOKUP(capturaFlota2019[[#This Row],[Puerto]],'DATOS TABLA FLOTA'!$H$1:$H$21,'DATOS TABLA FLOTA'!$I$1:$I$21)</f>
        <v>General Pueyrredon</v>
      </c>
      <c r="G1364" s="3">
        <f>_xlfn.XLOOKUP(capturaFlota2019[[#This Row],[Departamento]],'DATOS TABLA FLOTA'!$O$2:$O$21,'DATOS TABLA FLOTA'!$P$2:$P$21)</f>
        <v>6357</v>
      </c>
      <c r="H1364" s="1">
        <v>-3804915</v>
      </c>
      <c r="I1364" s="1">
        <f>_xlfn.XLOOKUP(capturaFlota2019[[#This Row],[Latitud]],'DATOS TABLA FLOTA'!$Q$2:$Q$21,'DATOS TABLA FLOTA'!$R$2:$R$21)</f>
        <v>-57536848</v>
      </c>
      <c r="J1364" s="2" t="s">
        <v>3057</v>
      </c>
      <c r="K1364" t="str">
        <f>VLOOKUP(capturaFlota2019[[#This Row],[Especie]],'DATOS TABLA FLOTA'!$K$1:$M$113,2,FALSE)</f>
        <v>Peces</v>
      </c>
      <c r="L1364" t="str">
        <f>_xlfn.XLOOKUP(capturaFlota2019[[#This Row],[Especie]],'DATOS TABLA FLOTA'!$K$1:$K$113,'DATOS TABLA FLOTA'!$M$1:$M$113)</f>
        <v>Rayas (sin V. Cost)</v>
      </c>
      <c r="M1364" s="3">
        <v>1744</v>
      </c>
      <c r="N1364" s="4">
        <f>VLOOKUP(capturaFlota2019[[#This Row],[Especie]],'DATOS TABLA FLOTA'!$A$1:$B$80,2,FALSE)</f>
        <v>3900</v>
      </c>
      <c r="O1364" s="4">
        <f>VLOOKUP(capturaFlota2019[[#This Row],[Especie]],'DATOS TABLA FLOTA'!$A$1:$C$80,3,FALSE)</f>
        <v>62400</v>
      </c>
      <c r="Q1364"/>
    </row>
    <row r="1365" spans="1:17" x14ac:dyDescent="0.35">
      <c r="A1365" s="5">
        <v>43617</v>
      </c>
      <c r="B1365" s="2" t="s">
        <v>3041</v>
      </c>
      <c r="C1365" s="2" t="s">
        <v>3150</v>
      </c>
      <c r="D1365" s="2" t="s">
        <v>3043</v>
      </c>
      <c r="E13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5" t="str">
        <f>_xlfn.XLOOKUP(capturaFlota2019[[#This Row],[Puerto]],'DATOS TABLA FLOTA'!$H$1:$H$21,'DATOS TABLA FLOTA'!$I$1:$I$21)</f>
        <v>General Lavalle</v>
      </c>
      <c r="G1365" s="3">
        <f>_xlfn.XLOOKUP(capturaFlota2019[[#This Row],[Departamento]],'DATOS TABLA FLOTA'!$O$2:$O$21,'DATOS TABLA FLOTA'!$P$2:$P$21)</f>
        <v>6336</v>
      </c>
      <c r="H1365" s="1">
        <v>-36398453</v>
      </c>
      <c r="I1365" s="1">
        <f>_xlfn.XLOOKUP(capturaFlota2019[[#This Row],[Latitud]],'DATOS TABLA FLOTA'!$Q$2:$Q$21,'DATOS TABLA FLOTA'!$R$2:$R$21)</f>
        <v>-56946467</v>
      </c>
      <c r="J1365" s="2" t="s">
        <v>3159</v>
      </c>
      <c r="K1365" t="str">
        <f>VLOOKUP(capturaFlota2019[[#This Row],[Especie]],'DATOS TABLA FLOTA'!$K$1:$M$113,2,FALSE)</f>
        <v>Peces</v>
      </c>
      <c r="L1365" t="str">
        <f>_xlfn.XLOOKUP(capturaFlota2019[[#This Row],[Especie]],'DATOS TABLA FLOTA'!$K$1:$K$113,'DATOS TABLA FLOTA'!$M$1:$M$113)</f>
        <v>Variado costero</v>
      </c>
      <c r="M1365" s="3">
        <v>1750</v>
      </c>
      <c r="N1365" s="4">
        <f>VLOOKUP(capturaFlota2019[[#This Row],[Especie]],'DATOS TABLA FLOTA'!$A$1:$B$80,2,FALSE)</f>
        <v>1999</v>
      </c>
      <c r="O1365" s="4">
        <f>VLOOKUP(capturaFlota2019[[#This Row],[Especie]],'DATOS TABLA FLOTA'!$A$1:$C$80,3,FALSE)</f>
        <v>31984</v>
      </c>
      <c r="Q1365"/>
    </row>
    <row r="1366" spans="1:17" x14ac:dyDescent="0.35">
      <c r="A1366" s="5">
        <v>43497</v>
      </c>
      <c r="B1366" s="2" t="s">
        <v>3059</v>
      </c>
      <c r="C1366" s="2" t="s">
        <v>3068</v>
      </c>
      <c r="D1366" s="2" t="s">
        <v>3043</v>
      </c>
      <c r="E13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6" t="str">
        <f>_xlfn.XLOOKUP(capturaFlota2019[[#This Row],[Puerto]],'DATOS TABLA FLOTA'!$H$1:$H$21,'DATOS TABLA FLOTA'!$I$1:$I$21)</f>
        <v>General Pueyrredon</v>
      </c>
      <c r="G1366" s="3">
        <f>_xlfn.XLOOKUP(capturaFlota2019[[#This Row],[Departamento]],'DATOS TABLA FLOTA'!$O$2:$O$21,'DATOS TABLA FLOTA'!$P$2:$P$21)</f>
        <v>6357</v>
      </c>
      <c r="H1366" s="1">
        <v>-3804915</v>
      </c>
      <c r="I1366" s="1">
        <f>_xlfn.XLOOKUP(capturaFlota2019[[#This Row],[Latitud]],'DATOS TABLA FLOTA'!$Q$2:$Q$21,'DATOS TABLA FLOTA'!$R$2:$R$21)</f>
        <v>-57536848</v>
      </c>
      <c r="J1366" s="2" t="s">
        <v>3055</v>
      </c>
      <c r="K1366" t="str">
        <f>VLOOKUP(capturaFlota2019[[#This Row],[Especie]],'DATOS TABLA FLOTA'!$K$1:$M$113,2,FALSE)</f>
        <v>Peces</v>
      </c>
      <c r="L1366" t="str">
        <f>_xlfn.XLOOKUP(capturaFlota2019[[#This Row],[Especie]],'DATOS TABLA FLOTA'!$K$1:$K$113,'DATOS TABLA FLOTA'!$M$1:$M$113)</f>
        <v>Merluza hubbsi S41</v>
      </c>
      <c r="M1366" s="3">
        <v>1760</v>
      </c>
      <c r="N1366" s="4">
        <f>VLOOKUP(capturaFlota2019[[#This Row],[Especie]],'DATOS TABLA FLOTA'!$A$1:$B$80,2,FALSE)</f>
        <v>2300</v>
      </c>
      <c r="O1366" s="4">
        <f>VLOOKUP(capturaFlota2019[[#This Row],[Especie]],'DATOS TABLA FLOTA'!$A$1:$C$80,3,FALSE)</f>
        <v>36800</v>
      </c>
      <c r="Q1366"/>
    </row>
    <row r="1367" spans="1:17" x14ac:dyDescent="0.35">
      <c r="A1367" s="5">
        <v>43497</v>
      </c>
      <c r="B1367" s="2" t="s">
        <v>3041</v>
      </c>
      <c r="C1367" s="2" t="s">
        <v>3127</v>
      </c>
      <c r="D1367" s="2" t="s">
        <v>3124</v>
      </c>
      <c r="E13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67" t="str">
        <f>_xlfn.XLOOKUP(capturaFlota2019[[#This Row],[Puerto]],'DATOS TABLA FLOTA'!$H$1:$H$21,'DATOS TABLA FLOTA'!$I$1:$I$21)</f>
        <v>San Antonio</v>
      </c>
      <c r="G1367" s="3">
        <f>_xlfn.XLOOKUP(capturaFlota2019[[#This Row],[Departamento]],'DATOS TABLA FLOTA'!$O$2:$O$21,'DATOS TABLA FLOTA'!$P$2:$P$21)</f>
        <v>62077</v>
      </c>
      <c r="H1367" s="1">
        <v>-40725698</v>
      </c>
      <c r="I1367" s="1">
        <f>_xlfn.XLOOKUP(capturaFlota2019[[#This Row],[Latitud]],'DATOS TABLA FLOTA'!$Q$2:$Q$21,'DATOS TABLA FLOTA'!$R$2:$R$21)</f>
        <v>-64934194</v>
      </c>
      <c r="J1367" s="2" t="s">
        <v>3087</v>
      </c>
      <c r="K1367" t="str">
        <f>VLOOKUP(capturaFlota2019[[#This Row],[Especie]],'DATOS TABLA FLOTA'!$K$1:$M$113,2,FALSE)</f>
        <v>Peces</v>
      </c>
      <c r="L1367" t="str">
        <f>_xlfn.XLOOKUP(capturaFlota2019[[#This Row],[Especie]],'DATOS TABLA FLOTA'!$K$1:$K$113,'DATOS TABLA FLOTA'!$M$1:$M$113)</f>
        <v>otras especies</v>
      </c>
      <c r="M1367" s="3">
        <v>1760</v>
      </c>
      <c r="N1367" s="4">
        <f>VLOOKUP(capturaFlota2019[[#This Row],[Especie]],'DATOS TABLA FLOTA'!$A$1:$B$80,2,FALSE)</f>
        <v>2500</v>
      </c>
      <c r="O1367" s="4">
        <f>VLOOKUP(capturaFlota2019[[#This Row],[Especie]],'DATOS TABLA FLOTA'!$A$1:$C$80,3,FALSE)</f>
        <v>40000</v>
      </c>
      <c r="Q1367"/>
    </row>
    <row r="1368" spans="1:17" x14ac:dyDescent="0.35">
      <c r="A1368" s="5">
        <v>43647</v>
      </c>
      <c r="B1368" s="2" t="s">
        <v>3053</v>
      </c>
      <c r="C1368" s="2" t="s">
        <v>3068</v>
      </c>
      <c r="D1368" s="2" t="s">
        <v>3043</v>
      </c>
      <c r="E13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8" t="str">
        <f>_xlfn.XLOOKUP(capturaFlota2019[[#This Row],[Puerto]],'DATOS TABLA FLOTA'!$H$1:$H$21,'DATOS TABLA FLOTA'!$I$1:$I$21)</f>
        <v>General Pueyrredon</v>
      </c>
      <c r="G1368" s="3">
        <f>_xlfn.XLOOKUP(capturaFlota2019[[#This Row],[Departamento]],'DATOS TABLA FLOTA'!$O$2:$O$21,'DATOS TABLA FLOTA'!$P$2:$P$21)</f>
        <v>6357</v>
      </c>
      <c r="H1368" s="1">
        <v>-3804915</v>
      </c>
      <c r="I1368" s="1">
        <f>_xlfn.XLOOKUP(capturaFlota2019[[#This Row],[Latitud]],'DATOS TABLA FLOTA'!$Q$2:$Q$21,'DATOS TABLA FLOTA'!$R$2:$R$21)</f>
        <v>-57536848</v>
      </c>
      <c r="J1368" s="2" t="s">
        <v>3052</v>
      </c>
      <c r="K1368" t="str">
        <f>VLOOKUP(capturaFlota2019[[#This Row],[Especie]],'DATOS TABLA FLOTA'!$K$1:$M$113,2,FALSE)</f>
        <v>Moluscos</v>
      </c>
      <c r="L1368" t="str">
        <f>_xlfn.XLOOKUP(capturaFlota2019[[#This Row],[Especie]],'DATOS TABLA FLOTA'!$K$1:$K$113,'DATOS TABLA FLOTA'!$M$1:$M$113)</f>
        <v>Calamar Illex</v>
      </c>
      <c r="M1368" s="3">
        <v>1766</v>
      </c>
      <c r="N1368" s="4">
        <f>VLOOKUP(capturaFlota2019[[#This Row],[Especie]],'DATOS TABLA FLOTA'!$A$1:$B$80,2,FALSE)</f>
        <v>3299</v>
      </c>
      <c r="O1368" s="4">
        <f>VLOOKUP(capturaFlota2019[[#This Row],[Especie]],'DATOS TABLA FLOTA'!$A$1:$C$80,3,FALSE)</f>
        <v>52784</v>
      </c>
      <c r="Q1368"/>
    </row>
    <row r="1369" spans="1:17" x14ac:dyDescent="0.35">
      <c r="A1369" s="5">
        <v>43525</v>
      </c>
      <c r="B1369" s="2" t="s">
        <v>3059</v>
      </c>
      <c r="C1369" s="2" t="s">
        <v>3068</v>
      </c>
      <c r="D1369" s="2" t="s">
        <v>3043</v>
      </c>
      <c r="E13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69" t="str">
        <f>_xlfn.XLOOKUP(capturaFlota2019[[#This Row],[Puerto]],'DATOS TABLA FLOTA'!$H$1:$H$21,'DATOS TABLA FLOTA'!$I$1:$I$21)</f>
        <v>General Pueyrredon</v>
      </c>
      <c r="G1369" s="3">
        <f>_xlfn.XLOOKUP(capturaFlota2019[[#This Row],[Departamento]],'DATOS TABLA FLOTA'!$O$2:$O$21,'DATOS TABLA FLOTA'!$P$2:$P$21)</f>
        <v>6357</v>
      </c>
      <c r="H1369" s="1">
        <v>-3804915</v>
      </c>
      <c r="I1369" s="1">
        <f>_xlfn.XLOOKUP(capturaFlota2019[[#This Row],[Latitud]],'DATOS TABLA FLOTA'!$Q$2:$Q$21,'DATOS TABLA FLOTA'!$R$2:$R$21)</f>
        <v>-57536848</v>
      </c>
      <c r="J1369" s="2" t="s">
        <v>3084</v>
      </c>
      <c r="K1369" t="str">
        <f>VLOOKUP(capturaFlota2019[[#This Row],[Especie]],'DATOS TABLA FLOTA'!$K$1:$M$113,2,FALSE)</f>
        <v>Peces</v>
      </c>
      <c r="L1369" t="str">
        <f>_xlfn.XLOOKUP(capturaFlota2019[[#This Row],[Especie]],'DATOS TABLA FLOTA'!$K$1:$K$113,'DATOS TABLA FLOTA'!$M$1:$M$113)</f>
        <v>otras especies</v>
      </c>
      <c r="M1369" s="3">
        <v>1776</v>
      </c>
      <c r="N1369" s="4">
        <f>VLOOKUP(capturaFlota2019[[#This Row],[Especie]],'DATOS TABLA FLOTA'!$A$1:$B$80,2,FALSE)</f>
        <v>1890</v>
      </c>
      <c r="O1369" s="4">
        <f>VLOOKUP(capturaFlota2019[[#This Row],[Especie]],'DATOS TABLA FLOTA'!$A$1:$C$80,3,FALSE)</f>
        <v>30240</v>
      </c>
      <c r="Q1369"/>
    </row>
    <row r="1370" spans="1:17" x14ac:dyDescent="0.35">
      <c r="A1370" s="5">
        <v>43586</v>
      </c>
      <c r="B1370" s="2" t="s">
        <v>3041</v>
      </c>
      <c r="C1370" s="2" t="s">
        <v>3068</v>
      </c>
      <c r="D1370" s="2" t="s">
        <v>3043</v>
      </c>
      <c r="E13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0" t="str">
        <f>_xlfn.XLOOKUP(capturaFlota2019[[#This Row],[Puerto]],'DATOS TABLA FLOTA'!$H$1:$H$21,'DATOS TABLA FLOTA'!$I$1:$I$21)</f>
        <v>General Pueyrredon</v>
      </c>
      <c r="G1370" s="3">
        <f>_xlfn.XLOOKUP(capturaFlota2019[[#This Row],[Departamento]],'DATOS TABLA FLOTA'!$O$2:$O$21,'DATOS TABLA FLOTA'!$P$2:$P$21)</f>
        <v>6357</v>
      </c>
      <c r="H1370" s="1">
        <v>-3804915</v>
      </c>
      <c r="I1370" s="1">
        <f>_xlfn.XLOOKUP(capturaFlota2019[[#This Row],[Latitud]],'DATOS TABLA FLOTA'!$Q$2:$Q$21,'DATOS TABLA FLOTA'!$R$2:$R$21)</f>
        <v>-57536848</v>
      </c>
      <c r="J1370" s="2" t="s">
        <v>3088</v>
      </c>
      <c r="K1370" t="str">
        <f>VLOOKUP(capturaFlota2019[[#This Row],[Especie]],'DATOS TABLA FLOTA'!$K$1:$M$113,2,FALSE)</f>
        <v>Peces</v>
      </c>
      <c r="L1370" t="str">
        <f>_xlfn.XLOOKUP(capturaFlota2019[[#This Row],[Especie]],'DATOS TABLA FLOTA'!$K$1:$K$113,'DATOS TABLA FLOTA'!$M$1:$M$113)</f>
        <v>Variado costero</v>
      </c>
      <c r="M1370" s="3">
        <v>1784</v>
      </c>
      <c r="N1370" s="4">
        <f>VLOOKUP(capturaFlota2019[[#This Row],[Especie]],'DATOS TABLA FLOTA'!$A$1:$B$80,2,FALSE)</f>
        <v>2500</v>
      </c>
      <c r="O1370" s="4">
        <f>VLOOKUP(capturaFlota2019[[#This Row],[Especie]],'DATOS TABLA FLOTA'!$A$1:$C$80,3,FALSE)</f>
        <v>40000</v>
      </c>
      <c r="Q1370"/>
    </row>
    <row r="1371" spans="1:17" x14ac:dyDescent="0.35">
      <c r="A1371" s="5">
        <v>43678</v>
      </c>
      <c r="B1371" s="2" t="s">
        <v>3041</v>
      </c>
      <c r="C1371" s="2" t="s">
        <v>3107</v>
      </c>
      <c r="D1371" s="2" t="s">
        <v>3043</v>
      </c>
      <c r="E13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1" t="str">
        <f>_xlfn.XLOOKUP(capturaFlota2019[[#This Row],[Puerto]],'DATOS TABLA FLOTA'!$H$1:$H$21,'DATOS TABLA FLOTA'!$I$1:$I$21)</f>
        <v>Necochea</v>
      </c>
      <c r="G1371" s="3">
        <f>_xlfn.XLOOKUP(capturaFlota2019[[#This Row],[Departamento]],'DATOS TABLA FLOTA'!$O$2:$O$21,'DATOS TABLA FLOTA'!$P$2:$P$21)</f>
        <v>6581</v>
      </c>
      <c r="H1371" s="1">
        <v>-38576184</v>
      </c>
      <c r="I1371" s="1">
        <f>_xlfn.XLOOKUP(capturaFlota2019[[#This Row],[Latitud]],'DATOS TABLA FLOTA'!$Q$2:$Q$21,'DATOS TABLA FLOTA'!$R$2:$R$21)</f>
        <v>-58701949</v>
      </c>
      <c r="J1371" s="2" t="s">
        <v>3081</v>
      </c>
      <c r="K1371" t="str">
        <f>VLOOKUP(capturaFlota2019[[#This Row],[Especie]],'DATOS TABLA FLOTA'!$K$1:$M$113,2,FALSE)</f>
        <v>Peces</v>
      </c>
      <c r="L1371" t="str">
        <f>_xlfn.XLOOKUP(capturaFlota2019[[#This Row],[Especie]],'DATOS TABLA FLOTA'!$K$1:$K$113,'DATOS TABLA FLOTA'!$M$1:$M$113)</f>
        <v>Variado costero</v>
      </c>
      <c r="M1371" s="3">
        <v>1790</v>
      </c>
      <c r="N1371" s="4">
        <f>VLOOKUP(capturaFlota2019[[#This Row],[Especie]],'DATOS TABLA FLOTA'!$A$1:$B$80,2,FALSE)</f>
        <v>2900</v>
      </c>
      <c r="O1371" s="4">
        <f>VLOOKUP(capturaFlota2019[[#This Row],[Especie]],'DATOS TABLA FLOTA'!$A$1:$C$80,3,FALSE)</f>
        <v>46400</v>
      </c>
      <c r="Q1371"/>
    </row>
    <row r="1372" spans="1:17" x14ac:dyDescent="0.35">
      <c r="A1372" s="5">
        <v>43556</v>
      </c>
      <c r="B1372" s="2" t="s">
        <v>3059</v>
      </c>
      <c r="C1372" s="2" t="s">
        <v>3068</v>
      </c>
      <c r="D1372" s="2" t="s">
        <v>3043</v>
      </c>
      <c r="E13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2" t="str">
        <f>_xlfn.XLOOKUP(capturaFlota2019[[#This Row],[Puerto]],'DATOS TABLA FLOTA'!$H$1:$H$21,'DATOS TABLA FLOTA'!$I$1:$I$21)</f>
        <v>General Pueyrredon</v>
      </c>
      <c r="G1372" s="3">
        <f>_xlfn.XLOOKUP(capturaFlota2019[[#This Row],[Departamento]],'DATOS TABLA FLOTA'!$O$2:$O$21,'DATOS TABLA FLOTA'!$P$2:$P$21)</f>
        <v>6357</v>
      </c>
      <c r="H1372" s="1">
        <v>-3804915</v>
      </c>
      <c r="I1372" s="1">
        <f>_xlfn.XLOOKUP(capturaFlota2019[[#This Row],[Latitud]],'DATOS TABLA FLOTA'!$Q$2:$Q$21,'DATOS TABLA FLOTA'!$R$2:$R$21)</f>
        <v>-57536848</v>
      </c>
      <c r="J1372" s="2" t="s">
        <v>3094</v>
      </c>
      <c r="K1372" t="str">
        <f>VLOOKUP(capturaFlota2019[[#This Row],[Especie]],'DATOS TABLA FLOTA'!$K$1:$M$113,2,FALSE)</f>
        <v>Peces</v>
      </c>
      <c r="L1372" t="str">
        <f>_xlfn.XLOOKUP(capturaFlota2019[[#This Row],[Especie]],'DATOS TABLA FLOTA'!$K$1:$K$113,'DATOS TABLA FLOTA'!$M$1:$M$113)</f>
        <v>otras especies</v>
      </c>
      <c r="M1372" s="3">
        <v>1799</v>
      </c>
      <c r="N1372" s="4">
        <f>VLOOKUP(capturaFlota2019[[#This Row],[Especie]],'DATOS TABLA FLOTA'!$A$1:$B$80,2,FALSE)</f>
        <v>2180</v>
      </c>
      <c r="O1372" s="4">
        <f>VLOOKUP(capturaFlota2019[[#This Row],[Especie]],'DATOS TABLA FLOTA'!$A$1:$C$80,3,FALSE)</f>
        <v>34880</v>
      </c>
      <c r="Q1372"/>
    </row>
    <row r="1373" spans="1:17" x14ac:dyDescent="0.35">
      <c r="A1373" s="5">
        <v>43586</v>
      </c>
      <c r="B1373" s="2" t="s">
        <v>3053</v>
      </c>
      <c r="C1373" s="2" t="s">
        <v>3127</v>
      </c>
      <c r="D1373" s="2" t="s">
        <v>3124</v>
      </c>
      <c r="E13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73" t="str">
        <f>_xlfn.XLOOKUP(capturaFlota2019[[#This Row],[Puerto]],'DATOS TABLA FLOTA'!$H$1:$H$21,'DATOS TABLA FLOTA'!$I$1:$I$21)</f>
        <v>San Antonio</v>
      </c>
      <c r="G1373" s="3">
        <f>_xlfn.XLOOKUP(capturaFlota2019[[#This Row],[Departamento]],'DATOS TABLA FLOTA'!$O$2:$O$21,'DATOS TABLA FLOTA'!$P$2:$P$21)</f>
        <v>62077</v>
      </c>
      <c r="H1373" s="1">
        <v>-40725698</v>
      </c>
      <c r="I1373" s="1">
        <f>_xlfn.XLOOKUP(capturaFlota2019[[#This Row],[Latitud]],'DATOS TABLA FLOTA'!$Q$2:$Q$21,'DATOS TABLA FLOTA'!$R$2:$R$21)</f>
        <v>-64934194</v>
      </c>
      <c r="J1373" s="2" t="s">
        <v>3098</v>
      </c>
      <c r="K1373" t="str">
        <f>VLOOKUP(capturaFlota2019[[#This Row],[Especie]],'DATOS TABLA FLOTA'!$K$1:$M$113,2,FALSE)</f>
        <v>Peces</v>
      </c>
      <c r="L1373" t="str">
        <f>_xlfn.XLOOKUP(capturaFlota2019[[#This Row],[Especie]],'DATOS TABLA FLOTA'!$K$1:$K$113,'DATOS TABLA FLOTA'!$M$1:$M$113)</f>
        <v>otras especies</v>
      </c>
      <c r="M1373" s="3">
        <v>1799</v>
      </c>
      <c r="N1373" s="4">
        <f>VLOOKUP(capturaFlota2019[[#This Row],[Especie]],'DATOS TABLA FLOTA'!$A$1:$B$80,2,FALSE)</f>
        <v>4500</v>
      </c>
      <c r="O1373" s="4">
        <f>VLOOKUP(capturaFlota2019[[#This Row],[Especie]],'DATOS TABLA FLOTA'!$A$1:$C$80,3,FALSE)</f>
        <v>72000</v>
      </c>
      <c r="Q1373"/>
    </row>
    <row r="1374" spans="1:17" x14ac:dyDescent="0.35">
      <c r="A1374" s="5">
        <v>43525</v>
      </c>
      <c r="B1374" s="2" t="s">
        <v>3059</v>
      </c>
      <c r="C1374" s="2" t="s">
        <v>3068</v>
      </c>
      <c r="D1374" s="2" t="s">
        <v>3043</v>
      </c>
      <c r="E13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4" t="str">
        <f>_xlfn.XLOOKUP(capturaFlota2019[[#This Row],[Puerto]],'DATOS TABLA FLOTA'!$H$1:$H$21,'DATOS TABLA FLOTA'!$I$1:$I$21)</f>
        <v>General Pueyrredon</v>
      </c>
      <c r="G1374" s="3">
        <f>_xlfn.XLOOKUP(capturaFlota2019[[#This Row],[Departamento]],'DATOS TABLA FLOTA'!$O$2:$O$21,'DATOS TABLA FLOTA'!$P$2:$P$21)</f>
        <v>6357</v>
      </c>
      <c r="H1374" s="1">
        <v>-3804915</v>
      </c>
      <c r="I1374" s="1">
        <f>_xlfn.XLOOKUP(capturaFlota2019[[#This Row],[Latitud]],'DATOS TABLA FLOTA'!$Q$2:$Q$21,'DATOS TABLA FLOTA'!$R$2:$R$21)</f>
        <v>-57536848</v>
      </c>
      <c r="J1374" s="2" t="s">
        <v>3055</v>
      </c>
      <c r="K1374" t="str">
        <f>VLOOKUP(capturaFlota2019[[#This Row],[Especie]],'DATOS TABLA FLOTA'!$K$1:$M$113,2,FALSE)</f>
        <v>Peces</v>
      </c>
      <c r="L1374" t="str">
        <f>_xlfn.XLOOKUP(capturaFlota2019[[#This Row],[Especie]],'DATOS TABLA FLOTA'!$K$1:$K$113,'DATOS TABLA FLOTA'!$M$1:$M$113)</f>
        <v>Merluza hubbsi S41</v>
      </c>
      <c r="M1374" s="3">
        <v>1800</v>
      </c>
      <c r="N1374" s="4">
        <f>VLOOKUP(capturaFlota2019[[#This Row],[Especie]],'DATOS TABLA FLOTA'!$A$1:$B$80,2,FALSE)</f>
        <v>2300</v>
      </c>
      <c r="O1374" s="4">
        <f>VLOOKUP(capturaFlota2019[[#This Row],[Especie]],'DATOS TABLA FLOTA'!$A$1:$C$80,3,FALSE)</f>
        <v>36800</v>
      </c>
      <c r="Q1374"/>
    </row>
    <row r="1375" spans="1:17" x14ac:dyDescent="0.35">
      <c r="A1375" s="5">
        <v>43497</v>
      </c>
      <c r="B1375" s="2" t="s">
        <v>3053</v>
      </c>
      <c r="C1375" s="2" t="s">
        <v>3068</v>
      </c>
      <c r="D1375" s="2" t="s">
        <v>3043</v>
      </c>
      <c r="E13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5" t="str">
        <f>_xlfn.XLOOKUP(capturaFlota2019[[#This Row],[Puerto]],'DATOS TABLA FLOTA'!$H$1:$H$21,'DATOS TABLA FLOTA'!$I$1:$I$21)</f>
        <v>General Pueyrredon</v>
      </c>
      <c r="G1375" s="3">
        <f>_xlfn.XLOOKUP(capturaFlota2019[[#This Row],[Departamento]],'DATOS TABLA FLOTA'!$O$2:$O$21,'DATOS TABLA FLOTA'!$P$2:$P$21)</f>
        <v>6357</v>
      </c>
      <c r="H1375" s="1">
        <v>-3804915</v>
      </c>
      <c r="I1375" s="1">
        <f>_xlfn.XLOOKUP(capturaFlota2019[[#This Row],[Latitud]],'DATOS TABLA FLOTA'!$Q$2:$Q$21,'DATOS TABLA FLOTA'!$R$2:$R$21)</f>
        <v>-57536848</v>
      </c>
      <c r="J1375" s="2" t="s">
        <v>3105</v>
      </c>
      <c r="K1375" t="str">
        <f>VLOOKUP(capturaFlota2019[[#This Row],[Especie]],'DATOS TABLA FLOTA'!$K$1:$M$113,2,FALSE)</f>
        <v>Peces</v>
      </c>
      <c r="L1375" t="str">
        <f>_xlfn.XLOOKUP(capturaFlota2019[[#This Row],[Especie]],'DATOS TABLA FLOTA'!$K$1:$K$113,'DATOS TABLA FLOTA'!$M$1:$M$113)</f>
        <v>Variado costero</v>
      </c>
      <c r="M1375" s="3">
        <v>1811</v>
      </c>
      <c r="N1375" s="4">
        <f>VLOOKUP(capturaFlota2019[[#This Row],[Especie]],'DATOS TABLA FLOTA'!$A$1:$B$80,2,FALSE)</f>
        <v>1890</v>
      </c>
      <c r="O1375" s="4">
        <f>VLOOKUP(capturaFlota2019[[#This Row],[Especie]],'DATOS TABLA FLOTA'!$A$1:$C$80,3,FALSE)</f>
        <v>30240</v>
      </c>
      <c r="Q1375"/>
    </row>
    <row r="1376" spans="1:17" x14ac:dyDescent="0.35">
      <c r="A1376" s="5">
        <v>43497</v>
      </c>
      <c r="B1376" s="2" t="s">
        <v>3047</v>
      </c>
      <c r="C1376" s="2" t="s">
        <v>3121</v>
      </c>
      <c r="D1376" s="2" t="s">
        <v>3043</v>
      </c>
      <c r="E13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6" t="str">
        <f>_xlfn.XLOOKUP(capturaFlota2019[[#This Row],[Puerto]],'DATOS TABLA FLOTA'!$H$1:$H$21,'DATOS TABLA FLOTA'!$I$1:$I$21)</f>
        <v>Coronel de Marina Leonardo Rosales</v>
      </c>
      <c r="G1376" s="3">
        <f>_xlfn.XLOOKUP(capturaFlota2019[[#This Row],[Departamento]],'DATOS TABLA FLOTA'!$O$2:$O$21,'DATOS TABLA FLOTA'!$P$2:$P$21)</f>
        <v>6182</v>
      </c>
      <c r="H1376" s="1">
        <v>-3889977</v>
      </c>
      <c r="I1376" s="1">
        <f>_xlfn.XLOOKUP(capturaFlota2019[[#This Row],[Latitud]],'DATOS TABLA FLOTA'!$Q$2:$Q$21,'DATOS TABLA FLOTA'!$R$2:$R$21)</f>
        <v>-62079012</v>
      </c>
      <c r="J1376" s="2" t="s">
        <v>3052</v>
      </c>
      <c r="K1376" t="str">
        <f>VLOOKUP(capturaFlota2019[[#This Row],[Especie]],'DATOS TABLA FLOTA'!$K$1:$M$113,2,FALSE)</f>
        <v>Moluscos</v>
      </c>
      <c r="L1376" t="str">
        <f>_xlfn.XLOOKUP(capturaFlota2019[[#This Row],[Especie]],'DATOS TABLA FLOTA'!$K$1:$K$113,'DATOS TABLA FLOTA'!$M$1:$M$113)</f>
        <v>Calamar Illex</v>
      </c>
      <c r="M1376" s="3">
        <v>1812</v>
      </c>
      <c r="N1376" s="4">
        <f>VLOOKUP(capturaFlota2019[[#This Row],[Especie]],'DATOS TABLA FLOTA'!$A$1:$B$80,2,FALSE)</f>
        <v>3299</v>
      </c>
      <c r="O1376" s="4">
        <f>VLOOKUP(capturaFlota2019[[#This Row],[Especie]],'DATOS TABLA FLOTA'!$A$1:$C$80,3,FALSE)</f>
        <v>52784</v>
      </c>
      <c r="Q1376"/>
    </row>
    <row r="1377" spans="1:17" x14ac:dyDescent="0.35">
      <c r="A1377" s="5">
        <v>43617</v>
      </c>
      <c r="B1377" s="2" t="s">
        <v>3059</v>
      </c>
      <c r="C1377" s="2" t="s">
        <v>3068</v>
      </c>
      <c r="D1377" s="2" t="s">
        <v>3043</v>
      </c>
      <c r="E13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7" t="str">
        <f>_xlfn.XLOOKUP(capturaFlota2019[[#This Row],[Puerto]],'DATOS TABLA FLOTA'!$H$1:$H$21,'DATOS TABLA FLOTA'!$I$1:$I$21)</f>
        <v>General Pueyrredon</v>
      </c>
      <c r="G1377" s="3">
        <f>_xlfn.XLOOKUP(capturaFlota2019[[#This Row],[Departamento]],'DATOS TABLA FLOTA'!$O$2:$O$21,'DATOS TABLA FLOTA'!$P$2:$P$21)</f>
        <v>6357</v>
      </c>
      <c r="H1377" s="1">
        <v>-3804915</v>
      </c>
      <c r="I1377" s="1">
        <f>_xlfn.XLOOKUP(capturaFlota2019[[#This Row],[Latitud]],'DATOS TABLA FLOTA'!$Q$2:$Q$21,'DATOS TABLA FLOTA'!$R$2:$R$21)</f>
        <v>-57536848</v>
      </c>
      <c r="J1377" s="2" t="s">
        <v>3084</v>
      </c>
      <c r="K1377" t="str">
        <f>VLOOKUP(capturaFlota2019[[#This Row],[Especie]],'DATOS TABLA FLOTA'!$K$1:$M$113,2,FALSE)</f>
        <v>Peces</v>
      </c>
      <c r="L1377" t="str">
        <f>_xlfn.XLOOKUP(capturaFlota2019[[#This Row],[Especie]],'DATOS TABLA FLOTA'!$K$1:$K$113,'DATOS TABLA FLOTA'!$M$1:$M$113)</f>
        <v>otras especies</v>
      </c>
      <c r="M1377" s="3">
        <v>1822</v>
      </c>
      <c r="N1377" s="4">
        <f>VLOOKUP(capturaFlota2019[[#This Row],[Especie]],'DATOS TABLA FLOTA'!$A$1:$B$80,2,FALSE)</f>
        <v>1890</v>
      </c>
      <c r="O1377" s="4">
        <f>VLOOKUP(capturaFlota2019[[#This Row],[Especie]],'DATOS TABLA FLOTA'!$A$1:$C$80,3,FALSE)</f>
        <v>30240</v>
      </c>
      <c r="Q1377"/>
    </row>
    <row r="1378" spans="1:17" x14ac:dyDescent="0.35">
      <c r="A1378" s="5">
        <v>43556</v>
      </c>
      <c r="B1378" s="2" t="s">
        <v>3147</v>
      </c>
      <c r="C1378" s="2" t="s">
        <v>3111</v>
      </c>
      <c r="D1378" s="2" t="s">
        <v>3043</v>
      </c>
      <c r="E13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78" t="str">
        <f>_xlfn.XLOOKUP(capturaFlota2019[[#This Row],[Puerto]],'DATOS TABLA FLOTA'!$H$1:$H$21,'DATOS TABLA FLOTA'!$I$1:$I$21)</f>
        <v>sin especificar</v>
      </c>
      <c r="G1378" s="3">
        <f>_xlfn.XLOOKUP(capturaFlota2019[[#This Row],[Departamento]],'DATOS TABLA FLOTA'!$O$2:$O$21,'DATOS TABLA FLOTA'!$P$2:$P$21)</f>
        <v>6999</v>
      </c>
      <c r="I1378" s="1">
        <f>_xlfn.XLOOKUP(capturaFlota2019[[#This Row],[Latitud]],'DATOS TABLA FLOTA'!$Q$2:$Q$21,'DATOS TABLA FLOTA'!$R$2:$R$21)</f>
        <v>0</v>
      </c>
      <c r="J1378" s="2" t="s">
        <v>3101</v>
      </c>
      <c r="K1378" t="str">
        <f>VLOOKUP(capturaFlota2019[[#This Row],[Especie]],'DATOS TABLA FLOTA'!$K$1:$M$113,2,FALSE)</f>
        <v>Crustáceos</v>
      </c>
      <c r="L1378" t="str">
        <f>_xlfn.XLOOKUP(capturaFlota2019[[#This Row],[Especie]],'DATOS TABLA FLOTA'!$K$1:$K$113,'DATOS TABLA FLOTA'!$M$1:$M$113)</f>
        <v>Langostino</v>
      </c>
      <c r="M1378" s="3">
        <v>1827</v>
      </c>
      <c r="N1378" s="4">
        <f>VLOOKUP(capturaFlota2019[[#This Row],[Especie]],'DATOS TABLA FLOTA'!$A$1:$B$80,2,FALSE)</f>
        <v>3000</v>
      </c>
      <c r="O1378" s="4">
        <f>VLOOKUP(capturaFlota2019[[#This Row],[Especie]],'DATOS TABLA FLOTA'!$A$1:$C$80,3,FALSE)</f>
        <v>48000</v>
      </c>
      <c r="Q1378"/>
    </row>
    <row r="1379" spans="1:17" x14ac:dyDescent="0.35">
      <c r="A1379" s="5">
        <v>43556</v>
      </c>
      <c r="B1379" s="2" t="s">
        <v>3067</v>
      </c>
      <c r="C1379" s="2" t="s">
        <v>3115</v>
      </c>
      <c r="D1379" s="2" t="s">
        <v>3049</v>
      </c>
      <c r="E13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79" t="str">
        <f>_xlfn.XLOOKUP(capturaFlota2019[[#This Row],[Puerto]],'DATOS TABLA FLOTA'!$H$1:$H$21,'DATOS TABLA FLOTA'!$I$1:$I$21)</f>
        <v>Deseado</v>
      </c>
      <c r="G1379" s="3">
        <f>_xlfn.XLOOKUP(capturaFlota2019[[#This Row],[Departamento]],'DATOS TABLA FLOTA'!$O$2:$O$21,'DATOS TABLA FLOTA'!$P$2:$P$21)</f>
        <v>78014</v>
      </c>
      <c r="H1379" s="1">
        <v>-47753106</v>
      </c>
      <c r="I1379" s="1">
        <f>_xlfn.XLOOKUP(capturaFlota2019[[#This Row],[Latitud]],'DATOS TABLA FLOTA'!$Q$2:$Q$21,'DATOS TABLA FLOTA'!$R$2:$R$21)</f>
        <v>-65911745</v>
      </c>
      <c r="J1379" s="2" t="s">
        <v>3076</v>
      </c>
      <c r="K1379" t="str">
        <f>VLOOKUP(capturaFlota2019[[#This Row],[Especie]],'DATOS TABLA FLOTA'!$K$1:$M$113,2,FALSE)</f>
        <v>Peces</v>
      </c>
      <c r="L1379" t="str">
        <f>_xlfn.XLOOKUP(capturaFlota2019[[#This Row],[Especie]],'DATOS TABLA FLOTA'!$K$1:$K$113,'DATOS TABLA FLOTA'!$M$1:$M$113)</f>
        <v>otras especies</v>
      </c>
      <c r="M1379" s="3">
        <v>1830</v>
      </c>
      <c r="N1379" s="4">
        <f>VLOOKUP(capturaFlota2019[[#This Row],[Especie]],'DATOS TABLA FLOTA'!$A$1:$B$80,2,FALSE)</f>
        <v>2900</v>
      </c>
      <c r="O1379" s="4">
        <f>VLOOKUP(capturaFlota2019[[#This Row],[Especie]],'DATOS TABLA FLOTA'!$A$1:$C$80,3,FALSE)</f>
        <v>46400</v>
      </c>
      <c r="Q1379"/>
    </row>
    <row r="1380" spans="1:17" x14ac:dyDescent="0.35">
      <c r="A1380" s="5">
        <v>43556</v>
      </c>
      <c r="B1380" s="2" t="s">
        <v>3047</v>
      </c>
      <c r="C1380" s="2" t="s">
        <v>3115</v>
      </c>
      <c r="D1380" s="2" t="s">
        <v>3049</v>
      </c>
      <c r="E13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380" t="str">
        <f>_xlfn.XLOOKUP(capturaFlota2019[[#This Row],[Puerto]],'DATOS TABLA FLOTA'!$H$1:$H$21,'DATOS TABLA FLOTA'!$I$1:$I$21)</f>
        <v>Deseado</v>
      </c>
      <c r="G1380" s="3">
        <f>_xlfn.XLOOKUP(capturaFlota2019[[#This Row],[Departamento]],'DATOS TABLA FLOTA'!$O$2:$O$21,'DATOS TABLA FLOTA'!$P$2:$P$21)</f>
        <v>78014</v>
      </c>
      <c r="H1380" s="1">
        <v>-47753106</v>
      </c>
      <c r="I1380" s="1">
        <f>_xlfn.XLOOKUP(capturaFlota2019[[#This Row],[Latitud]],'DATOS TABLA FLOTA'!$Q$2:$Q$21,'DATOS TABLA FLOTA'!$R$2:$R$21)</f>
        <v>-65911745</v>
      </c>
      <c r="J1380" s="2" t="s">
        <v>3052</v>
      </c>
      <c r="K1380" t="str">
        <f>VLOOKUP(capturaFlota2019[[#This Row],[Especie]],'DATOS TABLA FLOTA'!$K$1:$M$113,2,FALSE)</f>
        <v>Moluscos</v>
      </c>
      <c r="L1380" t="str">
        <f>_xlfn.XLOOKUP(capturaFlota2019[[#This Row],[Especie]],'DATOS TABLA FLOTA'!$K$1:$K$113,'DATOS TABLA FLOTA'!$M$1:$M$113)</f>
        <v>Calamar Illex</v>
      </c>
      <c r="M1380" s="3">
        <v>1830</v>
      </c>
      <c r="N1380" s="4">
        <f>VLOOKUP(capturaFlota2019[[#This Row],[Especie]],'DATOS TABLA FLOTA'!$A$1:$B$80,2,FALSE)</f>
        <v>3299</v>
      </c>
      <c r="O1380" s="4">
        <f>VLOOKUP(capturaFlota2019[[#This Row],[Especie]],'DATOS TABLA FLOTA'!$A$1:$C$80,3,FALSE)</f>
        <v>52784</v>
      </c>
      <c r="Q1380"/>
    </row>
    <row r="1381" spans="1:17" x14ac:dyDescent="0.35">
      <c r="A1381" s="5">
        <v>43497</v>
      </c>
      <c r="B1381" s="2" t="s">
        <v>3041</v>
      </c>
      <c r="C1381" s="2" t="s">
        <v>3111</v>
      </c>
      <c r="D1381" s="2" t="s">
        <v>3043</v>
      </c>
      <c r="E13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1" t="str">
        <f>_xlfn.XLOOKUP(capturaFlota2019[[#This Row],[Puerto]],'DATOS TABLA FLOTA'!$H$1:$H$21,'DATOS TABLA FLOTA'!$I$1:$I$21)</f>
        <v>sin especificar</v>
      </c>
      <c r="G1381" s="3">
        <f>_xlfn.XLOOKUP(capturaFlota2019[[#This Row],[Departamento]],'DATOS TABLA FLOTA'!$O$2:$O$21,'DATOS TABLA FLOTA'!$P$2:$P$21)</f>
        <v>6999</v>
      </c>
      <c r="I1381" s="1">
        <f>_xlfn.XLOOKUP(capturaFlota2019[[#This Row],[Latitud]],'DATOS TABLA FLOTA'!$Q$2:$Q$21,'DATOS TABLA FLOTA'!$R$2:$R$21)</f>
        <v>0</v>
      </c>
      <c r="J1381" s="2" t="s">
        <v>3060</v>
      </c>
      <c r="K1381" t="str">
        <f>VLOOKUP(capturaFlota2019[[#This Row],[Especie]],'DATOS TABLA FLOTA'!$K$1:$M$113,2,FALSE)</f>
        <v>Peces</v>
      </c>
      <c r="L1381" t="str">
        <f>_xlfn.XLOOKUP(capturaFlota2019[[#This Row],[Especie]],'DATOS TABLA FLOTA'!$K$1:$K$113,'DATOS TABLA FLOTA'!$M$1:$M$113)</f>
        <v>otras especies</v>
      </c>
      <c r="M1381" s="3">
        <v>1832</v>
      </c>
      <c r="N1381" s="4">
        <f>VLOOKUP(capturaFlota2019[[#This Row],[Especie]],'DATOS TABLA FLOTA'!$A$1:$B$80,2,FALSE)</f>
        <v>2910</v>
      </c>
      <c r="O1381" s="4">
        <f>VLOOKUP(capturaFlota2019[[#This Row],[Especie]],'DATOS TABLA FLOTA'!$A$1:$C$80,3,FALSE)</f>
        <v>46560</v>
      </c>
      <c r="Q1381"/>
    </row>
    <row r="1382" spans="1:17" x14ac:dyDescent="0.35">
      <c r="A1382" s="5">
        <v>43586</v>
      </c>
      <c r="B1382" s="2" t="s">
        <v>3067</v>
      </c>
      <c r="C1382" s="2" t="s">
        <v>3117</v>
      </c>
      <c r="D1382" s="2" t="s">
        <v>3062</v>
      </c>
      <c r="E13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382" t="str">
        <f>_xlfn.XLOOKUP(capturaFlota2019[[#This Row],[Puerto]],'DATOS TABLA FLOTA'!$H$1:$H$21,'DATOS TABLA FLOTA'!$I$1:$I$21)</f>
        <v>Biedma</v>
      </c>
      <c r="G1382" s="3">
        <f>_xlfn.XLOOKUP(capturaFlota2019[[#This Row],[Departamento]],'DATOS TABLA FLOTA'!$O$2:$O$21,'DATOS TABLA FLOTA'!$P$2:$P$21)</f>
        <v>26007</v>
      </c>
      <c r="H1382" s="1">
        <v>-42723398</v>
      </c>
      <c r="I1382" s="1">
        <f>_xlfn.XLOOKUP(capturaFlota2019[[#This Row],[Latitud]],'DATOS TABLA FLOTA'!$Q$2:$Q$21,'DATOS TABLA FLOTA'!$R$2:$R$21)</f>
        <v>-6503362</v>
      </c>
      <c r="J1382" s="2" t="s">
        <v>3072</v>
      </c>
      <c r="K1382" t="str">
        <f>VLOOKUP(capturaFlota2019[[#This Row],[Especie]],'DATOS TABLA FLOTA'!$K$1:$M$113,2,FALSE)</f>
        <v>Moluscos</v>
      </c>
      <c r="L1382" t="str">
        <f>_xlfn.XLOOKUP(capturaFlota2019[[#This Row],[Especie]],'DATOS TABLA FLOTA'!$K$1:$K$113,'DATOS TABLA FLOTA'!$M$1:$M$113)</f>
        <v>otras especies</v>
      </c>
      <c r="M1382" s="3">
        <v>1842</v>
      </c>
      <c r="N1382" s="4">
        <f>VLOOKUP(capturaFlota2019[[#This Row],[Especie]],'DATOS TABLA FLOTA'!$A$1:$B$80,2,FALSE)</f>
        <v>3150</v>
      </c>
      <c r="O1382" s="4">
        <f>VLOOKUP(capturaFlota2019[[#This Row],[Especie]],'DATOS TABLA FLOTA'!$A$1:$C$80,3,FALSE)</f>
        <v>50400</v>
      </c>
      <c r="Q1382"/>
    </row>
    <row r="1383" spans="1:17" x14ac:dyDescent="0.35">
      <c r="A1383" s="5">
        <v>43739</v>
      </c>
      <c r="B1383" s="2" t="s">
        <v>3053</v>
      </c>
      <c r="C1383" s="2" t="s">
        <v>3128</v>
      </c>
      <c r="D1383" s="2" t="s">
        <v>3043</v>
      </c>
      <c r="E13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3" t="str">
        <f>_xlfn.XLOOKUP(capturaFlota2019[[#This Row],[Puerto]],'DATOS TABLA FLOTA'!$H$1:$H$21,'DATOS TABLA FLOTA'!$I$1:$I$21)</f>
        <v>La Costa</v>
      </c>
      <c r="G1383" s="3">
        <f>_xlfn.XLOOKUP(capturaFlota2019[[#This Row],[Departamento]],'DATOS TABLA FLOTA'!$O$2:$O$21,'DATOS TABLA FLOTA'!$P$2:$P$21)</f>
        <v>6420</v>
      </c>
      <c r="H1383" s="1">
        <v>-36342328</v>
      </c>
      <c r="I1383" s="1">
        <f>_xlfn.XLOOKUP(capturaFlota2019[[#This Row],[Latitud]],'DATOS TABLA FLOTA'!$Q$2:$Q$21,'DATOS TABLA FLOTA'!$R$2:$R$21)</f>
        <v>-56746143</v>
      </c>
      <c r="J1383" s="2" t="s">
        <v>3082</v>
      </c>
      <c r="K1383" t="str">
        <f>VLOOKUP(capturaFlota2019[[#This Row],[Especie]],'DATOS TABLA FLOTA'!$K$1:$M$113,2,FALSE)</f>
        <v>Peces</v>
      </c>
      <c r="L1383" t="str">
        <f>_xlfn.XLOOKUP(capturaFlota2019[[#This Row],[Especie]],'DATOS TABLA FLOTA'!$K$1:$K$113,'DATOS TABLA FLOTA'!$M$1:$M$113)</f>
        <v>otras especies</v>
      </c>
      <c r="M1383" s="3">
        <v>1842</v>
      </c>
      <c r="N1383" s="4">
        <f>VLOOKUP(capturaFlota2019[[#This Row],[Especie]],'DATOS TABLA FLOTA'!$A$1:$B$80,2,FALSE)</f>
        <v>2100</v>
      </c>
      <c r="O1383" s="4">
        <f>VLOOKUP(capturaFlota2019[[#This Row],[Especie]],'DATOS TABLA FLOTA'!$A$1:$C$80,3,FALSE)</f>
        <v>33600</v>
      </c>
      <c r="Q1383"/>
    </row>
    <row r="1384" spans="1:17" x14ac:dyDescent="0.35">
      <c r="A1384" s="5">
        <v>43525</v>
      </c>
      <c r="B1384" s="2" t="s">
        <v>3053</v>
      </c>
      <c r="C1384" s="2" t="s">
        <v>3068</v>
      </c>
      <c r="D1384" s="2" t="s">
        <v>3043</v>
      </c>
      <c r="E13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4" t="str">
        <f>_xlfn.XLOOKUP(capturaFlota2019[[#This Row],[Puerto]],'DATOS TABLA FLOTA'!$H$1:$H$21,'DATOS TABLA FLOTA'!$I$1:$I$21)</f>
        <v>General Pueyrredon</v>
      </c>
      <c r="G1384" s="3">
        <f>_xlfn.XLOOKUP(capturaFlota2019[[#This Row],[Departamento]],'DATOS TABLA FLOTA'!$O$2:$O$21,'DATOS TABLA FLOTA'!$P$2:$P$21)</f>
        <v>6357</v>
      </c>
      <c r="H1384" s="1">
        <v>-3804915</v>
      </c>
      <c r="I1384" s="1">
        <f>_xlfn.XLOOKUP(capturaFlota2019[[#This Row],[Latitud]],'DATOS TABLA FLOTA'!$Q$2:$Q$21,'DATOS TABLA FLOTA'!$R$2:$R$21)</f>
        <v>-57536848</v>
      </c>
      <c r="J1384" s="2" t="s">
        <v>3055</v>
      </c>
      <c r="K1384" t="str">
        <f>VLOOKUP(capturaFlota2019[[#This Row],[Especie]],'DATOS TABLA FLOTA'!$K$1:$M$113,2,FALSE)</f>
        <v>Peces</v>
      </c>
      <c r="L1384" t="str">
        <f>_xlfn.XLOOKUP(capturaFlota2019[[#This Row],[Especie]],'DATOS TABLA FLOTA'!$K$1:$K$113,'DATOS TABLA FLOTA'!$M$1:$M$113)</f>
        <v>Merluza hubbsi S41</v>
      </c>
      <c r="M1384" s="3">
        <v>1846</v>
      </c>
      <c r="N1384" s="4">
        <f>VLOOKUP(capturaFlota2019[[#This Row],[Especie]],'DATOS TABLA FLOTA'!$A$1:$B$80,2,FALSE)</f>
        <v>2300</v>
      </c>
      <c r="O1384" s="4">
        <f>VLOOKUP(capturaFlota2019[[#This Row],[Especie]],'DATOS TABLA FLOTA'!$A$1:$C$80,3,FALSE)</f>
        <v>36800</v>
      </c>
      <c r="Q1384"/>
    </row>
    <row r="1385" spans="1:17" x14ac:dyDescent="0.35">
      <c r="A1385" s="5">
        <v>43497</v>
      </c>
      <c r="B1385" s="2" t="s">
        <v>3041</v>
      </c>
      <c r="C1385" s="2" t="s">
        <v>3068</v>
      </c>
      <c r="D1385" s="2" t="s">
        <v>3043</v>
      </c>
      <c r="E13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5" t="str">
        <f>_xlfn.XLOOKUP(capturaFlota2019[[#This Row],[Puerto]],'DATOS TABLA FLOTA'!$H$1:$H$21,'DATOS TABLA FLOTA'!$I$1:$I$21)</f>
        <v>General Pueyrredon</v>
      </c>
      <c r="G1385" s="3">
        <f>_xlfn.XLOOKUP(capturaFlota2019[[#This Row],[Departamento]],'DATOS TABLA FLOTA'!$O$2:$O$21,'DATOS TABLA FLOTA'!$P$2:$P$21)</f>
        <v>6357</v>
      </c>
      <c r="H1385" s="1">
        <v>-3804915</v>
      </c>
      <c r="I1385" s="1">
        <f>_xlfn.XLOOKUP(capturaFlota2019[[#This Row],[Latitud]],'DATOS TABLA FLOTA'!$Q$2:$Q$21,'DATOS TABLA FLOTA'!$R$2:$R$21)</f>
        <v>-57536848</v>
      </c>
      <c r="J1385" s="2" t="s">
        <v>3092</v>
      </c>
      <c r="K1385" t="str">
        <f>VLOOKUP(capturaFlota2019[[#This Row],[Especie]],'DATOS TABLA FLOTA'!$K$1:$M$113,2,FALSE)</f>
        <v>Peces</v>
      </c>
      <c r="L1385" t="str">
        <f>_xlfn.XLOOKUP(capturaFlota2019[[#This Row],[Especie]],'DATOS TABLA FLOTA'!$K$1:$K$113,'DATOS TABLA FLOTA'!$M$1:$M$113)</f>
        <v>otras especies</v>
      </c>
      <c r="M1385" s="3">
        <v>1858</v>
      </c>
      <c r="N1385" s="4">
        <f>VLOOKUP(capturaFlota2019[[#This Row],[Especie]],'DATOS TABLA FLOTA'!$A$1:$B$80,2,FALSE)</f>
        <v>2200</v>
      </c>
      <c r="O1385" s="4">
        <f>VLOOKUP(capturaFlota2019[[#This Row],[Especie]],'DATOS TABLA FLOTA'!$A$1:$C$80,3,FALSE)</f>
        <v>35200</v>
      </c>
      <c r="Q1385"/>
    </row>
    <row r="1386" spans="1:17" x14ac:dyDescent="0.35">
      <c r="A1386" s="5">
        <v>43617</v>
      </c>
      <c r="B1386" s="2" t="s">
        <v>3041</v>
      </c>
      <c r="C1386" s="2" t="s">
        <v>3068</v>
      </c>
      <c r="D1386" s="2" t="s">
        <v>3043</v>
      </c>
      <c r="E13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6" t="str">
        <f>_xlfn.XLOOKUP(capturaFlota2019[[#This Row],[Puerto]],'DATOS TABLA FLOTA'!$H$1:$H$21,'DATOS TABLA FLOTA'!$I$1:$I$21)</f>
        <v>General Pueyrredon</v>
      </c>
      <c r="G1386" s="3">
        <f>_xlfn.XLOOKUP(capturaFlota2019[[#This Row],[Departamento]],'DATOS TABLA FLOTA'!$O$2:$O$21,'DATOS TABLA FLOTA'!$P$2:$P$21)</f>
        <v>6357</v>
      </c>
      <c r="H1386" s="1">
        <v>-3804915</v>
      </c>
      <c r="I1386" s="1">
        <f>_xlfn.XLOOKUP(capturaFlota2019[[#This Row],[Latitud]],'DATOS TABLA FLOTA'!$Q$2:$Q$21,'DATOS TABLA FLOTA'!$R$2:$R$21)</f>
        <v>-57536848</v>
      </c>
      <c r="J1386" s="2" t="s">
        <v>3097</v>
      </c>
      <c r="K1386" t="str">
        <f>VLOOKUP(capturaFlota2019[[#This Row],[Especie]],'DATOS TABLA FLOTA'!$K$1:$M$113,2,FALSE)</f>
        <v>Peces</v>
      </c>
      <c r="L1386" t="str">
        <f>_xlfn.XLOOKUP(capturaFlota2019[[#This Row],[Especie]],'DATOS TABLA FLOTA'!$K$1:$K$113,'DATOS TABLA FLOTA'!$M$1:$M$113)</f>
        <v>otras especies</v>
      </c>
      <c r="M1386" s="3">
        <v>1868</v>
      </c>
      <c r="N1386" s="4">
        <f>VLOOKUP(capturaFlota2019[[#This Row],[Especie]],'DATOS TABLA FLOTA'!$A$1:$B$80,2,FALSE)</f>
        <v>3980</v>
      </c>
      <c r="O1386" s="4">
        <f>VLOOKUP(capturaFlota2019[[#This Row],[Especie]],'DATOS TABLA FLOTA'!$A$1:$C$80,3,FALSE)</f>
        <v>63680</v>
      </c>
      <c r="Q1386"/>
    </row>
    <row r="1387" spans="1:17" x14ac:dyDescent="0.35">
      <c r="A1387" s="5">
        <v>43739</v>
      </c>
      <c r="B1387" s="2" t="s">
        <v>3041</v>
      </c>
      <c r="C1387" s="2" t="s">
        <v>3068</v>
      </c>
      <c r="D1387" s="2" t="s">
        <v>3043</v>
      </c>
      <c r="E13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7" t="str">
        <f>_xlfn.XLOOKUP(capturaFlota2019[[#This Row],[Puerto]],'DATOS TABLA FLOTA'!$H$1:$H$21,'DATOS TABLA FLOTA'!$I$1:$I$21)</f>
        <v>General Pueyrredon</v>
      </c>
      <c r="G1387" s="3">
        <f>_xlfn.XLOOKUP(capturaFlota2019[[#This Row],[Departamento]],'DATOS TABLA FLOTA'!$O$2:$O$21,'DATOS TABLA FLOTA'!$P$2:$P$21)</f>
        <v>6357</v>
      </c>
      <c r="H1387" s="1">
        <v>-3804915</v>
      </c>
      <c r="I1387" s="1">
        <f>_xlfn.XLOOKUP(capturaFlota2019[[#This Row],[Latitud]],'DATOS TABLA FLOTA'!$Q$2:$Q$21,'DATOS TABLA FLOTA'!$R$2:$R$21)</f>
        <v>-57536848</v>
      </c>
      <c r="J1387" s="2" t="s">
        <v>3084</v>
      </c>
      <c r="K1387" t="str">
        <f>VLOOKUP(capturaFlota2019[[#This Row],[Especie]],'DATOS TABLA FLOTA'!$K$1:$M$113,2,FALSE)</f>
        <v>Peces</v>
      </c>
      <c r="L1387" t="str">
        <f>_xlfn.XLOOKUP(capturaFlota2019[[#This Row],[Especie]],'DATOS TABLA FLOTA'!$K$1:$K$113,'DATOS TABLA FLOTA'!$M$1:$M$113)</f>
        <v>otras especies</v>
      </c>
      <c r="M1387" s="3">
        <v>1869</v>
      </c>
      <c r="N1387" s="4">
        <f>VLOOKUP(capturaFlota2019[[#This Row],[Especie]],'DATOS TABLA FLOTA'!$A$1:$B$80,2,FALSE)</f>
        <v>1890</v>
      </c>
      <c r="O1387" s="4">
        <f>VLOOKUP(capturaFlota2019[[#This Row],[Especie]],'DATOS TABLA FLOTA'!$A$1:$C$80,3,FALSE)</f>
        <v>30240</v>
      </c>
      <c r="Q1387"/>
    </row>
    <row r="1388" spans="1:17" x14ac:dyDescent="0.35">
      <c r="A1388" s="5">
        <v>43586</v>
      </c>
      <c r="B1388" s="2" t="s">
        <v>3059</v>
      </c>
      <c r="C1388" s="2" t="s">
        <v>3068</v>
      </c>
      <c r="D1388" s="2" t="s">
        <v>3043</v>
      </c>
      <c r="E13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8" t="str">
        <f>_xlfn.XLOOKUP(capturaFlota2019[[#This Row],[Puerto]],'DATOS TABLA FLOTA'!$H$1:$H$21,'DATOS TABLA FLOTA'!$I$1:$I$21)</f>
        <v>General Pueyrredon</v>
      </c>
      <c r="G1388" s="3">
        <f>_xlfn.XLOOKUP(capturaFlota2019[[#This Row],[Departamento]],'DATOS TABLA FLOTA'!$O$2:$O$21,'DATOS TABLA FLOTA'!$P$2:$P$21)</f>
        <v>6357</v>
      </c>
      <c r="H1388" s="1">
        <v>-3804915</v>
      </c>
      <c r="I1388" s="1">
        <f>_xlfn.XLOOKUP(capturaFlota2019[[#This Row],[Latitud]],'DATOS TABLA FLOTA'!$Q$2:$Q$21,'DATOS TABLA FLOTA'!$R$2:$R$21)</f>
        <v>-57536848</v>
      </c>
      <c r="J1388" s="2" t="s">
        <v>3087</v>
      </c>
      <c r="K1388" t="str">
        <f>VLOOKUP(capturaFlota2019[[#This Row],[Especie]],'DATOS TABLA FLOTA'!$K$1:$M$113,2,FALSE)</f>
        <v>Peces</v>
      </c>
      <c r="L1388" t="str">
        <f>_xlfn.XLOOKUP(capturaFlota2019[[#This Row],[Especie]],'DATOS TABLA FLOTA'!$K$1:$K$113,'DATOS TABLA FLOTA'!$M$1:$M$113)</f>
        <v>otras especies</v>
      </c>
      <c r="M1388" s="3">
        <v>1878</v>
      </c>
      <c r="N1388" s="4">
        <f>VLOOKUP(capturaFlota2019[[#This Row],[Especie]],'DATOS TABLA FLOTA'!$A$1:$B$80,2,FALSE)</f>
        <v>2500</v>
      </c>
      <c r="O1388" s="4">
        <f>VLOOKUP(capturaFlota2019[[#This Row],[Especie]],'DATOS TABLA FLOTA'!$A$1:$C$80,3,FALSE)</f>
        <v>40000</v>
      </c>
      <c r="Q1388"/>
    </row>
    <row r="1389" spans="1:17" x14ac:dyDescent="0.35">
      <c r="A1389" s="5">
        <v>43497</v>
      </c>
      <c r="B1389" s="2" t="s">
        <v>3041</v>
      </c>
      <c r="C1389" s="2" t="s">
        <v>3068</v>
      </c>
      <c r="D1389" s="2" t="s">
        <v>3043</v>
      </c>
      <c r="E13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89" t="str">
        <f>_xlfn.XLOOKUP(capturaFlota2019[[#This Row],[Puerto]],'DATOS TABLA FLOTA'!$H$1:$H$21,'DATOS TABLA FLOTA'!$I$1:$I$21)</f>
        <v>General Pueyrredon</v>
      </c>
      <c r="G1389" s="3">
        <f>_xlfn.XLOOKUP(capturaFlota2019[[#This Row],[Departamento]],'DATOS TABLA FLOTA'!$O$2:$O$21,'DATOS TABLA FLOTA'!$P$2:$P$21)</f>
        <v>6357</v>
      </c>
      <c r="H1389" s="1">
        <v>-3804915</v>
      </c>
      <c r="I1389" s="1">
        <f>_xlfn.XLOOKUP(capturaFlota2019[[#This Row],[Latitud]],'DATOS TABLA FLOTA'!$Q$2:$Q$21,'DATOS TABLA FLOTA'!$R$2:$R$21)</f>
        <v>-57536848</v>
      </c>
      <c r="J1389" s="2" t="s">
        <v>3057</v>
      </c>
      <c r="K1389" t="str">
        <f>VLOOKUP(capturaFlota2019[[#This Row],[Especie]],'DATOS TABLA FLOTA'!$K$1:$M$113,2,FALSE)</f>
        <v>Peces</v>
      </c>
      <c r="L1389" t="str">
        <f>_xlfn.XLOOKUP(capturaFlota2019[[#This Row],[Especie]],'DATOS TABLA FLOTA'!$K$1:$K$113,'DATOS TABLA FLOTA'!$M$1:$M$113)</f>
        <v>Rayas (sin V. Cost)</v>
      </c>
      <c r="M1389" s="3">
        <v>1881</v>
      </c>
      <c r="N1389" s="4">
        <f>VLOOKUP(capturaFlota2019[[#This Row],[Especie]],'DATOS TABLA FLOTA'!$A$1:$B$80,2,FALSE)</f>
        <v>3900</v>
      </c>
      <c r="O1389" s="4">
        <f>VLOOKUP(capturaFlota2019[[#This Row],[Especie]],'DATOS TABLA FLOTA'!$A$1:$C$80,3,FALSE)</f>
        <v>62400</v>
      </c>
      <c r="Q1389"/>
    </row>
    <row r="1390" spans="1:17" x14ac:dyDescent="0.35">
      <c r="A1390" s="5">
        <v>43525</v>
      </c>
      <c r="B1390" s="2" t="s">
        <v>3041</v>
      </c>
      <c r="C1390" s="2" t="s">
        <v>3111</v>
      </c>
      <c r="D1390" s="2" t="s">
        <v>3043</v>
      </c>
      <c r="E13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0" t="str">
        <f>_xlfn.XLOOKUP(capturaFlota2019[[#This Row],[Puerto]],'DATOS TABLA FLOTA'!$H$1:$H$21,'DATOS TABLA FLOTA'!$I$1:$I$21)</f>
        <v>sin especificar</v>
      </c>
      <c r="G1390" s="3">
        <f>_xlfn.XLOOKUP(capturaFlota2019[[#This Row],[Departamento]],'DATOS TABLA FLOTA'!$O$2:$O$21,'DATOS TABLA FLOTA'!$P$2:$P$21)</f>
        <v>6999</v>
      </c>
      <c r="I1390" s="1">
        <f>_xlfn.XLOOKUP(capturaFlota2019[[#This Row],[Latitud]],'DATOS TABLA FLOTA'!$Q$2:$Q$21,'DATOS TABLA FLOTA'!$R$2:$R$21)</f>
        <v>0</v>
      </c>
      <c r="J1390" s="2" t="s">
        <v>3113</v>
      </c>
      <c r="K1390" t="str">
        <f>VLOOKUP(capturaFlota2019[[#This Row],[Especie]],'DATOS TABLA FLOTA'!$K$1:$M$113,2,FALSE)</f>
        <v>Peces</v>
      </c>
      <c r="L1390" t="str">
        <f>_xlfn.XLOOKUP(capturaFlota2019[[#This Row],[Especie]],'DATOS TABLA FLOTA'!$K$1:$K$113,'DATOS TABLA FLOTA'!$M$1:$M$113)</f>
        <v>Variado costero</v>
      </c>
      <c r="M1390" s="3">
        <v>1886</v>
      </c>
      <c r="N1390" s="4">
        <f>VLOOKUP(capturaFlota2019[[#This Row],[Especie]],'DATOS TABLA FLOTA'!$A$1:$B$80,2,FALSE)</f>
        <v>2100</v>
      </c>
      <c r="O1390" s="4">
        <f>VLOOKUP(capturaFlota2019[[#This Row],[Especie]],'DATOS TABLA FLOTA'!$A$1:$C$80,3,FALSE)</f>
        <v>33600</v>
      </c>
      <c r="Q1390"/>
    </row>
    <row r="1391" spans="1:17" x14ac:dyDescent="0.35">
      <c r="A1391" s="5">
        <v>43466</v>
      </c>
      <c r="B1391" s="2" t="s">
        <v>3059</v>
      </c>
      <c r="C1391" s="2" t="s">
        <v>3068</v>
      </c>
      <c r="D1391" s="2" t="s">
        <v>3043</v>
      </c>
      <c r="E13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1" t="str">
        <f>_xlfn.XLOOKUP(capturaFlota2019[[#This Row],[Puerto]],'DATOS TABLA FLOTA'!$H$1:$H$21,'DATOS TABLA FLOTA'!$I$1:$I$21)</f>
        <v>General Pueyrredon</v>
      </c>
      <c r="G1391" s="3">
        <f>_xlfn.XLOOKUP(capturaFlota2019[[#This Row],[Departamento]],'DATOS TABLA FLOTA'!$O$2:$O$21,'DATOS TABLA FLOTA'!$P$2:$P$21)</f>
        <v>6357</v>
      </c>
      <c r="H1391" s="1">
        <v>-3804915</v>
      </c>
      <c r="I1391" s="1">
        <f>_xlfn.XLOOKUP(capturaFlota2019[[#This Row],[Latitud]],'DATOS TABLA FLOTA'!$Q$2:$Q$21,'DATOS TABLA FLOTA'!$R$2:$R$21)</f>
        <v>-57536848</v>
      </c>
      <c r="J1391" s="2" t="s">
        <v>3079</v>
      </c>
      <c r="K1391" t="str">
        <f>VLOOKUP(capturaFlota2019[[#This Row],[Especie]],'DATOS TABLA FLOTA'!$K$1:$M$113,2,FALSE)</f>
        <v>Peces</v>
      </c>
      <c r="L1391" t="str">
        <f>_xlfn.XLOOKUP(capturaFlota2019[[#This Row],[Especie]],'DATOS TABLA FLOTA'!$K$1:$K$113,'DATOS TABLA FLOTA'!$M$1:$M$113)</f>
        <v>otras especies</v>
      </c>
      <c r="M1391" s="3">
        <v>1887</v>
      </c>
      <c r="N1391" s="4">
        <f>VLOOKUP(capturaFlota2019[[#This Row],[Especie]],'DATOS TABLA FLOTA'!$A$1:$B$80,2,FALSE)</f>
        <v>2100</v>
      </c>
      <c r="O1391" s="4">
        <f>VLOOKUP(capturaFlota2019[[#This Row],[Especie]],'DATOS TABLA FLOTA'!$A$1:$C$80,3,FALSE)</f>
        <v>33600</v>
      </c>
      <c r="Q1391"/>
    </row>
    <row r="1392" spans="1:17" x14ac:dyDescent="0.35">
      <c r="A1392" s="5">
        <v>43647</v>
      </c>
      <c r="B1392" s="2" t="s">
        <v>3041</v>
      </c>
      <c r="C1392" s="2" t="s">
        <v>3127</v>
      </c>
      <c r="D1392" s="2" t="s">
        <v>3124</v>
      </c>
      <c r="E13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92" t="str">
        <f>_xlfn.XLOOKUP(capturaFlota2019[[#This Row],[Puerto]],'DATOS TABLA FLOTA'!$H$1:$H$21,'DATOS TABLA FLOTA'!$I$1:$I$21)</f>
        <v>San Antonio</v>
      </c>
      <c r="G1392" s="3">
        <f>_xlfn.XLOOKUP(capturaFlota2019[[#This Row],[Departamento]],'DATOS TABLA FLOTA'!$O$2:$O$21,'DATOS TABLA FLOTA'!$P$2:$P$21)</f>
        <v>62077</v>
      </c>
      <c r="H1392" s="1">
        <v>-40725698</v>
      </c>
      <c r="I1392" s="1">
        <f>_xlfn.XLOOKUP(capturaFlota2019[[#This Row],[Latitud]],'DATOS TABLA FLOTA'!$Q$2:$Q$21,'DATOS TABLA FLOTA'!$R$2:$R$21)</f>
        <v>-64934194</v>
      </c>
      <c r="J1392" s="2" t="s">
        <v>3098</v>
      </c>
      <c r="K1392" t="str">
        <f>VLOOKUP(capturaFlota2019[[#This Row],[Especie]],'DATOS TABLA FLOTA'!$K$1:$M$113,2,FALSE)</f>
        <v>Peces</v>
      </c>
      <c r="L1392" t="str">
        <f>_xlfn.XLOOKUP(capturaFlota2019[[#This Row],[Especie]],'DATOS TABLA FLOTA'!$K$1:$K$113,'DATOS TABLA FLOTA'!$M$1:$M$113)</f>
        <v>otras especies</v>
      </c>
      <c r="M1392" s="3">
        <v>1888</v>
      </c>
      <c r="N1392" s="4">
        <f>VLOOKUP(capturaFlota2019[[#This Row],[Especie]],'DATOS TABLA FLOTA'!$A$1:$B$80,2,FALSE)</f>
        <v>4500</v>
      </c>
      <c r="O1392" s="4">
        <f>VLOOKUP(capturaFlota2019[[#This Row],[Especie]],'DATOS TABLA FLOTA'!$A$1:$C$80,3,FALSE)</f>
        <v>72000</v>
      </c>
      <c r="Q1392"/>
    </row>
    <row r="1393" spans="1:17" x14ac:dyDescent="0.35">
      <c r="A1393" s="5">
        <v>43617</v>
      </c>
      <c r="B1393" s="2" t="s">
        <v>3053</v>
      </c>
      <c r="C1393" s="2" t="s">
        <v>3127</v>
      </c>
      <c r="D1393" s="2" t="s">
        <v>3124</v>
      </c>
      <c r="E13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393" t="str">
        <f>_xlfn.XLOOKUP(capturaFlota2019[[#This Row],[Puerto]],'DATOS TABLA FLOTA'!$H$1:$H$21,'DATOS TABLA FLOTA'!$I$1:$I$21)</f>
        <v>San Antonio</v>
      </c>
      <c r="G1393" s="3">
        <f>_xlfn.XLOOKUP(capturaFlota2019[[#This Row],[Departamento]],'DATOS TABLA FLOTA'!$O$2:$O$21,'DATOS TABLA FLOTA'!$P$2:$P$21)</f>
        <v>62077</v>
      </c>
      <c r="H1393" s="1">
        <v>-40725698</v>
      </c>
      <c r="I1393" s="1">
        <f>_xlfn.XLOOKUP(capturaFlota2019[[#This Row],[Latitud]],'DATOS TABLA FLOTA'!$Q$2:$Q$21,'DATOS TABLA FLOTA'!$R$2:$R$21)</f>
        <v>-64934194</v>
      </c>
      <c r="J1393" s="2" t="s">
        <v>3057</v>
      </c>
      <c r="K1393" t="str">
        <f>VLOOKUP(capturaFlota2019[[#This Row],[Especie]],'DATOS TABLA FLOTA'!$K$1:$M$113,2,FALSE)</f>
        <v>Peces</v>
      </c>
      <c r="L1393" t="str">
        <f>_xlfn.XLOOKUP(capturaFlota2019[[#This Row],[Especie]],'DATOS TABLA FLOTA'!$K$1:$K$113,'DATOS TABLA FLOTA'!$M$1:$M$113)</f>
        <v>Rayas (sin V. Cost)</v>
      </c>
      <c r="M1393" s="3">
        <v>1890</v>
      </c>
      <c r="N1393" s="4">
        <f>VLOOKUP(capturaFlota2019[[#This Row],[Especie]],'DATOS TABLA FLOTA'!$A$1:$B$80,2,FALSE)</f>
        <v>3900</v>
      </c>
      <c r="O1393" s="4">
        <f>VLOOKUP(capturaFlota2019[[#This Row],[Especie]],'DATOS TABLA FLOTA'!$A$1:$C$80,3,FALSE)</f>
        <v>62400</v>
      </c>
      <c r="Q1393"/>
    </row>
    <row r="1394" spans="1:17" x14ac:dyDescent="0.35">
      <c r="A1394" s="5">
        <v>43709</v>
      </c>
      <c r="B1394" s="2" t="s">
        <v>3053</v>
      </c>
      <c r="C1394" s="2" t="s">
        <v>3068</v>
      </c>
      <c r="D1394" s="2" t="s">
        <v>3043</v>
      </c>
      <c r="E13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4" t="str">
        <f>_xlfn.XLOOKUP(capturaFlota2019[[#This Row],[Puerto]],'DATOS TABLA FLOTA'!$H$1:$H$21,'DATOS TABLA FLOTA'!$I$1:$I$21)</f>
        <v>General Pueyrredon</v>
      </c>
      <c r="G1394" s="3">
        <f>_xlfn.XLOOKUP(capturaFlota2019[[#This Row],[Departamento]],'DATOS TABLA FLOTA'!$O$2:$O$21,'DATOS TABLA FLOTA'!$P$2:$P$21)</f>
        <v>6357</v>
      </c>
      <c r="H1394" s="1">
        <v>-3804915</v>
      </c>
      <c r="I1394" s="1">
        <f>_xlfn.XLOOKUP(capturaFlota2019[[#This Row],[Latitud]],'DATOS TABLA FLOTA'!$Q$2:$Q$21,'DATOS TABLA FLOTA'!$R$2:$R$21)</f>
        <v>-57536848</v>
      </c>
      <c r="J1394" s="2" t="s">
        <v>3081</v>
      </c>
      <c r="K1394" t="str">
        <f>VLOOKUP(capturaFlota2019[[#This Row],[Especie]],'DATOS TABLA FLOTA'!$K$1:$M$113,2,FALSE)</f>
        <v>Peces</v>
      </c>
      <c r="L1394" t="str">
        <f>_xlfn.XLOOKUP(capturaFlota2019[[#This Row],[Especie]],'DATOS TABLA FLOTA'!$K$1:$K$113,'DATOS TABLA FLOTA'!$M$1:$M$113)</f>
        <v>Variado costero</v>
      </c>
      <c r="M1394" s="3">
        <v>1890</v>
      </c>
      <c r="N1394" s="4">
        <f>VLOOKUP(capturaFlota2019[[#This Row],[Especie]],'DATOS TABLA FLOTA'!$A$1:$B$80,2,FALSE)</f>
        <v>2900</v>
      </c>
      <c r="O1394" s="4">
        <f>VLOOKUP(capturaFlota2019[[#This Row],[Especie]],'DATOS TABLA FLOTA'!$A$1:$C$80,3,FALSE)</f>
        <v>46400</v>
      </c>
      <c r="Q1394"/>
    </row>
    <row r="1395" spans="1:17" x14ac:dyDescent="0.35">
      <c r="A1395" s="5">
        <v>43739</v>
      </c>
      <c r="B1395" s="2" t="s">
        <v>3059</v>
      </c>
      <c r="C1395" s="2" t="s">
        <v>3068</v>
      </c>
      <c r="D1395" s="2" t="s">
        <v>3043</v>
      </c>
      <c r="E13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5" t="str">
        <f>_xlfn.XLOOKUP(capturaFlota2019[[#This Row],[Puerto]],'DATOS TABLA FLOTA'!$H$1:$H$21,'DATOS TABLA FLOTA'!$I$1:$I$21)</f>
        <v>General Pueyrredon</v>
      </c>
      <c r="G1395" s="3">
        <f>_xlfn.XLOOKUP(capturaFlota2019[[#This Row],[Departamento]],'DATOS TABLA FLOTA'!$O$2:$O$21,'DATOS TABLA FLOTA'!$P$2:$P$21)</f>
        <v>6357</v>
      </c>
      <c r="H1395" s="1">
        <v>-3804915</v>
      </c>
      <c r="I1395" s="1">
        <f>_xlfn.XLOOKUP(capturaFlota2019[[#This Row],[Latitud]],'DATOS TABLA FLOTA'!$Q$2:$Q$21,'DATOS TABLA FLOTA'!$R$2:$R$21)</f>
        <v>-57536848</v>
      </c>
      <c r="J1395" s="2" t="s">
        <v>3099</v>
      </c>
      <c r="K1395" t="str">
        <f>VLOOKUP(capturaFlota2019[[#This Row],[Especie]],'DATOS TABLA FLOTA'!$K$1:$M$113,2,FALSE)</f>
        <v>Peces</v>
      </c>
      <c r="L1395" t="str">
        <f>_xlfn.XLOOKUP(capturaFlota2019[[#This Row],[Especie]],'DATOS TABLA FLOTA'!$K$1:$K$113,'DATOS TABLA FLOTA'!$M$1:$M$113)</f>
        <v>otras especies</v>
      </c>
      <c r="M1395" s="3">
        <v>1895</v>
      </c>
      <c r="N1395" s="4">
        <f>VLOOKUP(capturaFlota2019[[#This Row],[Especie]],'DATOS TABLA FLOTA'!$A$1:$B$80,2,FALSE)</f>
        <v>2100</v>
      </c>
      <c r="O1395" s="4">
        <f>VLOOKUP(capturaFlota2019[[#This Row],[Especie]],'DATOS TABLA FLOTA'!$A$1:$C$80,3,FALSE)</f>
        <v>33600</v>
      </c>
      <c r="Q1395"/>
    </row>
    <row r="1396" spans="1:17" x14ac:dyDescent="0.35">
      <c r="A1396" s="5">
        <v>43647</v>
      </c>
      <c r="B1396" s="2" t="s">
        <v>3041</v>
      </c>
      <c r="C1396" s="2" t="s">
        <v>3107</v>
      </c>
      <c r="D1396" s="2" t="s">
        <v>3043</v>
      </c>
      <c r="E13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6" t="str">
        <f>_xlfn.XLOOKUP(capturaFlota2019[[#This Row],[Puerto]],'DATOS TABLA FLOTA'!$H$1:$H$21,'DATOS TABLA FLOTA'!$I$1:$I$21)</f>
        <v>Necochea</v>
      </c>
      <c r="G1396" s="3">
        <f>_xlfn.XLOOKUP(capturaFlota2019[[#This Row],[Departamento]],'DATOS TABLA FLOTA'!$O$2:$O$21,'DATOS TABLA FLOTA'!$P$2:$P$21)</f>
        <v>6581</v>
      </c>
      <c r="H1396" s="1">
        <v>-38576184</v>
      </c>
      <c r="I1396" s="1">
        <f>_xlfn.XLOOKUP(capturaFlota2019[[#This Row],[Latitud]],'DATOS TABLA FLOTA'!$Q$2:$Q$21,'DATOS TABLA FLOTA'!$R$2:$R$21)</f>
        <v>-58701949</v>
      </c>
      <c r="J1396" s="2" t="s">
        <v>3156</v>
      </c>
      <c r="K1396" t="str">
        <f>VLOOKUP(capturaFlota2019[[#This Row],[Especie]],'DATOS TABLA FLOTA'!$K$1:$M$113,2,FALSE)</f>
        <v>Moluscos</v>
      </c>
      <c r="L1396" t="str">
        <f>_xlfn.XLOOKUP(capturaFlota2019[[#This Row],[Especie]],'DATOS TABLA FLOTA'!$K$1:$K$113,'DATOS TABLA FLOTA'!$M$1:$M$113)</f>
        <v>otras especies</v>
      </c>
      <c r="M1396" s="3">
        <v>1915</v>
      </c>
      <c r="N1396" s="4">
        <f>VLOOKUP(capturaFlota2019[[#This Row],[Especie]],'DATOS TABLA FLOTA'!$A$1:$B$80,2,FALSE)</f>
        <v>4200</v>
      </c>
      <c r="O1396" s="4">
        <f>VLOOKUP(capturaFlota2019[[#This Row],[Especie]],'DATOS TABLA FLOTA'!$A$1:$C$80,3,FALSE)</f>
        <v>67200</v>
      </c>
      <c r="Q1396"/>
    </row>
    <row r="1397" spans="1:17" x14ac:dyDescent="0.35">
      <c r="A1397" s="5">
        <v>43678</v>
      </c>
      <c r="B1397" s="2" t="s">
        <v>3147</v>
      </c>
      <c r="C1397" s="2" t="s">
        <v>3111</v>
      </c>
      <c r="D1397" s="2" t="s">
        <v>3043</v>
      </c>
      <c r="E13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7" t="str">
        <f>_xlfn.XLOOKUP(capturaFlota2019[[#This Row],[Puerto]],'DATOS TABLA FLOTA'!$H$1:$H$21,'DATOS TABLA FLOTA'!$I$1:$I$21)</f>
        <v>sin especificar</v>
      </c>
      <c r="G1397" s="3">
        <f>_xlfn.XLOOKUP(capturaFlota2019[[#This Row],[Departamento]],'DATOS TABLA FLOTA'!$O$2:$O$21,'DATOS TABLA FLOTA'!$P$2:$P$21)</f>
        <v>6999</v>
      </c>
      <c r="I1397" s="1">
        <f>_xlfn.XLOOKUP(capturaFlota2019[[#This Row],[Latitud]],'DATOS TABLA FLOTA'!$Q$2:$Q$21,'DATOS TABLA FLOTA'!$R$2:$R$21)</f>
        <v>0</v>
      </c>
      <c r="J1397" s="2" t="s">
        <v>3055</v>
      </c>
      <c r="K1397" t="str">
        <f>VLOOKUP(capturaFlota2019[[#This Row],[Especie]],'DATOS TABLA FLOTA'!$K$1:$M$113,2,FALSE)</f>
        <v>Peces</v>
      </c>
      <c r="L1397" t="str">
        <f>_xlfn.XLOOKUP(capturaFlota2019[[#This Row],[Especie]],'DATOS TABLA FLOTA'!$K$1:$K$113,'DATOS TABLA FLOTA'!$M$1:$M$113)</f>
        <v>Merluza hubbsi S41</v>
      </c>
      <c r="M1397" s="3">
        <v>1915</v>
      </c>
      <c r="N1397" s="4">
        <f>VLOOKUP(capturaFlota2019[[#This Row],[Especie]],'DATOS TABLA FLOTA'!$A$1:$B$80,2,FALSE)</f>
        <v>2300</v>
      </c>
      <c r="O1397" s="4">
        <f>VLOOKUP(capturaFlota2019[[#This Row],[Especie]],'DATOS TABLA FLOTA'!$A$1:$C$80,3,FALSE)</f>
        <v>36800</v>
      </c>
      <c r="Q1397"/>
    </row>
    <row r="1398" spans="1:17" x14ac:dyDescent="0.35">
      <c r="A1398" s="5">
        <v>43525</v>
      </c>
      <c r="B1398" s="2" t="s">
        <v>3053</v>
      </c>
      <c r="C1398" s="2" t="s">
        <v>3068</v>
      </c>
      <c r="D1398" s="2" t="s">
        <v>3043</v>
      </c>
      <c r="E13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8" t="str">
        <f>_xlfn.XLOOKUP(capturaFlota2019[[#This Row],[Puerto]],'DATOS TABLA FLOTA'!$H$1:$H$21,'DATOS TABLA FLOTA'!$I$1:$I$21)</f>
        <v>General Pueyrredon</v>
      </c>
      <c r="G1398" s="3">
        <f>_xlfn.XLOOKUP(capturaFlota2019[[#This Row],[Departamento]],'DATOS TABLA FLOTA'!$O$2:$O$21,'DATOS TABLA FLOTA'!$P$2:$P$21)</f>
        <v>6357</v>
      </c>
      <c r="H1398" s="1">
        <v>-3804915</v>
      </c>
      <c r="I1398" s="1">
        <f>_xlfn.XLOOKUP(capturaFlota2019[[#This Row],[Latitud]],'DATOS TABLA FLOTA'!$Q$2:$Q$21,'DATOS TABLA FLOTA'!$R$2:$R$21)</f>
        <v>-57536848</v>
      </c>
      <c r="J1398" s="2" t="s">
        <v>3071</v>
      </c>
      <c r="K1398" t="str">
        <f>VLOOKUP(capturaFlota2019[[#This Row],[Especie]],'DATOS TABLA FLOTA'!$K$1:$M$113,2,FALSE)</f>
        <v>Crustáceos</v>
      </c>
      <c r="L1398" t="str">
        <f>_xlfn.XLOOKUP(capturaFlota2019[[#This Row],[Especie]],'DATOS TABLA FLOTA'!$K$1:$K$113,'DATOS TABLA FLOTA'!$M$1:$M$113)</f>
        <v>otras especies</v>
      </c>
      <c r="M1398" s="3">
        <v>1916</v>
      </c>
      <c r="N1398" s="4">
        <f>VLOOKUP(capturaFlota2019[[#This Row],[Especie]],'DATOS TABLA FLOTA'!$A$1:$B$80,2,FALSE)</f>
        <v>4300</v>
      </c>
      <c r="O1398" s="4">
        <f>VLOOKUP(capturaFlota2019[[#This Row],[Especie]],'DATOS TABLA FLOTA'!$A$1:$C$80,3,FALSE)</f>
        <v>68800</v>
      </c>
      <c r="Q1398"/>
    </row>
    <row r="1399" spans="1:17" x14ac:dyDescent="0.35">
      <c r="A1399" s="5">
        <v>43556</v>
      </c>
      <c r="B1399" s="2" t="s">
        <v>3059</v>
      </c>
      <c r="C1399" s="2" t="s">
        <v>3068</v>
      </c>
      <c r="D1399" s="2" t="s">
        <v>3043</v>
      </c>
      <c r="E13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399" t="str">
        <f>_xlfn.XLOOKUP(capturaFlota2019[[#This Row],[Puerto]],'DATOS TABLA FLOTA'!$H$1:$H$21,'DATOS TABLA FLOTA'!$I$1:$I$21)</f>
        <v>General Pueyrredon</v>
      </c>
      <c r="G1399" s="3">
        <f>_xlfn.XLOOKUP(capturaFlota2019[[#This Row],[Departamento]],'DATOS TABLA FLOTA'!$O$2:$O$21,'DATOS TABLA FLOTA'!$P$2:$P$21)</f>
        <v>6357</v>
      </c>
      <c r="H1399" s="1">
        <v>-3804915</v>
      </c>
      <c r="I1399" s="1">
        <f>_xlfn.XLOOKUP(capturaFlota2019[[#This Row],[Latitud]],'DATOS TABLA FLOTA'!$Q$2:$Q$21,'DATOS TABLA FLOTA'!$R$2:$R$21)</f>
        <v>-57536848</v>
      </c>
      <c r="J1399" s="2" t="s">
        <v>3074</v>
      </c>
      <c r="K1399" t="str">
        <f>VLOOKUP(capturaFlota2019[[#This Row],[Especie]],'DATOS TABLA FLOTA'!$K$1:$M$113,2,FALSE)</f>
        <v>Peces</v>
      </c>
      <c r="L1399" t="str">
        <f>_xlfn.XLOOKUP(capturaFlota2019[[#This Row],[Especie]],'DATOS TABLA FLOTA'!$K$1:$K$113,'DATOS TABLA FLOTA'!$M$1:$M$113)</f>
        <v>Variado costero</v>
      </c>
      <c r="M1399" s="3">
        <v>1917</v>
      </c>
      <c r="N1399" s="4">
        <f>VLOOKUP(capturaFlota2019[[#This Row],[Especie]],'DATOS TABLA FLOTA'!$A$1:$B$80,2,FALSE)</f>
        <v>1800</v>
      </c>
      <c r="O1399" s="4">
        <f>VLOOKUP(capturaFlota2019[[#This Row],[Especie]],'DATOS TABLA FLOTA'!$A$1:$C$80,3,FALSE)</f>
        <v>28800</v>
      </c>
      <c r="Q1399"/>
    </row>
    <row r="1400" spans="1:17" x14ac:dyDescent="0.35">
      <c r="A1400" s="5">
        <v>43556</v>
      </c>
      <c r="B1400" s="2" t="s">
        <v>3053</v>
      </c>
      <c r="C1400" s="2" t="s">
        <v>3150</v>
      </c>
      <c r="D1400" s="2" t="s">
        <v>3043</v>
      </c>
      <c r="E14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0" t="str">
        <f>_xlfn.XLOOKUP(capturaFlota2019[[#This Row],[Puerto]],'DATOS TABLA FLOTA'!$H$1:$H$21,'DATOS TABLA FLOTA'!$I$1:$I$21)</f>
        <v>General Lavalle</v>
      </c>
      <c r="G1400" s="3">
        <f>_xlfn.XLOOKUP(capturaFlota2019[[#This Row],[Departamento]],'DATOS TABLA FLOTA'!$O$2:$O$21,'DATOS TABLA FLOTA'!$P$2:$P$21)</f>
        <v>6336</v>
      </c>
      <c r="H1400" s="1">
        <v>-36398453</v>
      </c>
      <c r="I1400" s="1">
        <f>_xlfn.XLOOKUP(capturaFlota2019[[#This Row],[Latitud]],'DATOS TABLA FLOTA'!$Q$2:$Q$21,'DATOS TABLA FLOTA'!$R$2:$R$21)</f>
        <v>-56946467</v>
      </c>
      <c r="J1400" s="2" t="s">
        <v>3082</v>
      </c>
      <c r="K1400" t="str">
        <f>VLOOKUP(capturaFlota2019[[#This Row],[Especie]],'DATOS TABLA FLOTA'!$K$1:$M$113,2,FALSE)</f>
        <v>Peces</v>
      </c>
      <c r="L1400" t="str">
        <f>_xlfn.XLOOKUP(capturaFlota2019[[#This Row],[Especie]],'DATOS TABLA FLOTA'!$K$1:$K$113,'DATOS TABLA FLOTA'!$M$1:$M$113)</f>
        <v>otras especies</v>
      </c>
      <c r="M1400" s="3">
        <v>1919</v>
      </c>
      <c r="N1400" s="4">
        <f>VLOOKUP(capturaFlota2019[[#This Row],[Especie]],'DATOS TABLA FLOTA'!$A$1:$B$80,2,FALSE)</f>
        <v>2100</v>
      </c>
      <c r="O1400" s="4">
        <f>VLOOKUP(capturaFlota2019[[#This Row],[Especie]],'DATOS TABLA FLOTA'!$A$1:$C$80,3,FALSE)</f>
        <v>33600</v>
      </c>
      <c r="Q1400"/>
    </row>
    <row r="1401" spans="1:17" x14ac:dyDescent="0.35">
      <c r="A1401" s="5">
        <v>43556</v>
      </c>
      <c r="B1401" s="2" t="s">
        <v>3041</v>
      </c>
      <c r="C1401" s="2" t="s">
        <v>3068</v>
      </c>
      <c r="D1401" s="2" t="s">
        <v>3043</v>
      </c>
      <c r="E14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1" t="str">
        <f>_xlfn.XLOOKUP(capturaFlota2019[[#This Row],[Puerto]],'DATOS TABLA FLOTA'!$H$1:$H$21,'DATOS TABLA FLOTA'!$I$1:$I$21)</f>
        <v>General Pueyrredon</v>
      </c>
      <c r="G1401" s="3">
        <f>_xlfn.XLOOKUP(capturaFlota2019[[#This Row],[Departamento]],'DATOS TABLA FLOTA'!$O$2:$O$21,'DATOS TABLA FLOTA'!$P$2:$P$21)</f>
        <v>6357</v>
      </c>
      <c r="H1401" s="1">
        <v>-3804915</v>
      </c>
      <c r="I1401" s="1">
        <f>_xlfn.XLOOKUP(capturaFlota2019[[#This Row],[Latitud]],'DATOS TABLA FLOTA'!$Q$2:$Q$21,'DATOS TABLA FLOTA'!$R$2:$R$21)</f>
        <v>-57536848</v>
      </c>
      <c r="J1401" s="2" t="s">
        <v>3065</v>
      </c>
      <c r="K1401" t="str">
        <f>VLOOKUP(capturaFlota2019[[#This Row],[Especie]],'DATOS TABLA FLOTA'!$K$1:$M$113,2,FALSE)</f>
        <v>Peces</v>
      </c>
      <c r="L1401" t="str">
        <f>_xlfn.XLOOKUP(capturaFlota2019[[#This Row],[Especie]],'DATOS TABLA FLOTA'!$K$1:$K$113,'DATOS TABLA FLOTA'!$M$1:$M$113)</f>
        <v>Abadejo</v>
      </c>
      <c r="M1401" s="3">
        <v>1921</v>
      </c>
      <c r="N1401" s="4">
        <f>VLOOKUP(capturaFlota2019[[#This Row],[Especie]],'DATOS TABLA FLOTA'!$A$1:$B$80,2,FALSE)</f>
        <v>2000</v>
      </c>
      <c r="O1401" s="4">
        <f>VLOOKUP(capturaFlota2019[[#This Row],[Especie]],'DATOS TABLA FLOTA'!$A$1:$C$80,3,FALSE)</f>
        <v>32000</v>
      </c>
      <c r="Q1401"/>
    </row>
    <row r="1402" spans="1:17" x14ac:dyDescent="0.35">
      <c r="A1402" s="5">
        <v>43678</v>
      </c>
      <c r="B1402" s="2" t="s">
        <v>3041</v>
      </c>
      <c r="C1402" s="2" t="s">
        <v>3068</v>
      </c>
      <c r="D1402" s="2" t="s">
        <v>3043</v>
      </c>
      <c r="E14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2" t="str">
        <f>_xlfn.XLOOKUP(capturaFlota2019[[#This Row],[Puerto]],'DATOS TABLA FLOTA'!$H$1:$H$21,'DATOS TABLA FLOTA'!$I$1:$I$21)</f>
        <v>General Pueyrredon</v>
      </c>
      <c r="G1402" s="3">
        <f>_xlfn.XLOOKUP(capturaFlota2019[[#This Row],[Departamento]],'DATOS TABLA FLOTA'!$O$2:$O$21,'DATOS TABLA FLOTA'!$P$2:$P$21)</f>
        <v>6357</v>
      </c>
      <c r="H1402" s="1">
        <v>-3804915</v>
      </c>
      <c r="I1402" s="1">
        <f>_xlfn.XLOOKUP(capturaFlota2019[[#This Row],[Latitud]],'DATOS TABLA FLOTA'!$Q$2:$Q$21,'DATOS TABLA FLOTA'!$R$2:$R$21)</f>
        <v>-57536848</v>
      </c>
      <c r="J1402" s="2" t="s">
        <v>3085</v>
      </c>
      <c r="K1402" t="str">
        <f>VLOOKUP(capturaFlota2019[[#This Row],[Especie]],'DATOS TABLA FLOTA'!$K$1:$M$113,2,FALSE)</f>
        <v>Peces</v>
      </c>
      <c r="L1402" t="str">
        <f>_xlfn.XLOOKUP(capturaFlota2019[[#This Row],[Especie]],'DATOS TABLA FLOTA'!$K$1:$K$113,'DATOS TABLA FLOTA'!$M$1:$M$113)</f>
        <v>otras especies</v>
      </c>
      <c r="M1402" s="3">
        <v>1921</v>
      </c>
      <c r="N1402" s="4">
        <f>VLOOKUP(capturaFlota2019[[#This Row],[Especie]],'DATOS TABLA FLOTA'!$A$1:$B$80,2,FALSE)</f>
        <v>1900</v>
      </c>
      <c r="O1402" s="4">
        <f>VLOOKUP(capturaFlota2019[[#This Row],[Especie]],'DATOS TABLA FLOTA'!$A$1:$C$80,3,FALSE)</f>
        <v>30400</v>
      </c>
      <c r="Q1402"/>
    </row>
    <row r="1403" spans="1:17" x14ac:dyDescent="0.35">
      <c r="A1403" s="5">
        <v>43497</v>
      </c>
      <c r="B1403" s="2" t="s">
        <v>3041</v>
      </c>
      <c r="C1403" s="2" t="s">
        <v>3068</v>
      </c>
      <c r="D1403" s="2" t="s">
        <v>3043</v>
      </c>
      <c r="E14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3" t="str">
        <f>_xlfn.XLOOKUP(capturaFlota2019[[#This Row],[Puerto]],'DATOS TABLA FLOTA'!$H$1:$H$21,'DATOS TABLA FLOTA'!$I$1:$I$21)</f>
        <v>General Pueyrredon</v>
      </c>
      <c r="G1403" s="3">
        <f>_xlfn.XLOOKUP(capturaFlota2019[[#This Row],[Departamento]],'DATOS TABLA FLOTA'!$O$2:$O$21,'DATOS TABLA FLOTA'!$P$2:$P$21)</f>
        <v>6357</v>
      </c>
      <c r="H1403" s="1">
        <v>-3804915</v>
      </c>
      <c r="I1403" s="1">
        <f>_xlfn.XLOOKUP(capturaFlota2019[[#This Row],[Latitud]],'DATOS TABLA FLOTA'!$Q$2:$Q$21,'DATOS TABLA FLOTA'!$R$2:$R$21)</f>
        <v>-57536848</v>
      </c>
      <c r="J1403" s="2" t="s">
        <v>3082</v>
      </c>
      <c r="K1403" t="str">
        <f>VLOOKUP(capturaFlota2019[[#This Row],[Especie]],'DATOS TABLA FLOTA'!$K$1:$M$113,2,FALSE)</f>
        <v>Peces</v>
      </c>
      <c r="L1403" t="str">
        <f>_xlfn.XLOOKUP(capturaFlota2019[[#This Row],[Especie]],'DATOS TABLA FLOTA'!$K$1:$K$113,'DATOS TABLA FLOTA'!$M$1:$M$113)</f>
        <v>otras especies</v>
      </c>
      <c r="M1403" s="3">
        <v>1922</v>
      </c>
      <c r="N1403" s="4">
        <f>VLOOKUP(capturaFlota2019[[#This Row],[Especie]],'DATOS TABLA FLOTA'!$A$1:$B$80,2,FALSE)</f>
        <v>2100</v>
      </c>
      <c r="O1403" s="4">
        <f>VLOOKUP(capturaFlota2019[[#This Row],[Especie]],'DATOS TABLA FLOTA'!$A$1:$C$80,3,FALSE)</f>
        <v>33600</v>
      </c>
      <c r="Q1403"/>
    </row>
    <row r="1404" spans="1:17" x14ac:dyDescent="0.35">
      <c r="A1404" s="5">
        <v>43586</v>
      </c>
      <c r="B1404" s="2" t="s">
        <v>3053</v>
      </c>
      <c r="C1404" s="2" t="s">
        <v>3150</v>
      </c>
      <c r="D1404" s="2" t="s">
        <v>3043</v>
      </c>
      <c r="E14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4" t="str">
        <f>_xlfn.XLOOKUP(capturaFlota2019[[#This Row],[Puerto]],'DATOS TABLA FLOTA'!$H$1:$H$21,'DATOS TABLA FLOTA'!$I$1:$I$21)</f>
        <v>General Lavalle</v>
      </c>
      <c r="G1404" s="3">
        <f>_xlfn.XLOOKUP(capturaFlota2019[[#This Row],[Departamento]],'DATOS TABLA FLOTA'!$O$2:$O$21,'DATOS TABLA FLOTA'!$P$2:$P$21)</f>
        <v>6336</v>
      </c>
      <c r="H1404" s="1">
        <v>-36398453</v>
      </c>
      <c r="I1404" s="1">
        <f>_xlfn.XLOOKUP(capturaFlota2019[[#This Row],[Latitud]],'DATOS TABLA FLOTA'!$Q$2:$Q$21,'DATOS TABLA FLOTA'!$R$2:$R$21)</f>
        <v>-56946467</v>
      </c>
      <c r="J1404" s="2" t="s">
        <v>3085</v>
      </c>
      <c r="K1404" t="str">
        <f>VLOOKUP(capturaFlota2019[[#This Row],[Especie]],'DATOS TABLA FLOTA'!$K$1:$M$113,2,FALSE)</f>
        <v>Peces</v>
      </c>
      <c r="L1404" t="str">
        <f>_xlfn.XLOOKUP(capturaFlota2019[[#This Row],[Especie]],'DATOS TABLA FLOTA'!$K$1:$K$113,'DATOS TABLA FLOTA'!$M$1:$M$113)</f>
        <v>otras especies</v>
      </c>
      <c r="M1404" s="3">
        <v>1924</v>
      </c>
      <c r="N1404" s="4">
        <f>VLOOKUP(capturaFlota2019[[#This Row],[Especie]],'DATOS TABLA FLOTA'!$A$1:$B$80,2,FALSE)</f>
        <v>1900</v>
      </c>
      <c r="O1404" s="4">
        <f>VLOOKUP(capturaFlota2019[[#This Row],[Especie]],'DATOS TABLA FLOTA'!$A$1:$C$80,3,FALSE)</f>
        <v>30400</v>
      </c>
      <c r="Q1404"/>
    </row>
    <row r="1405" spans="1:17" x14ac:dyDescent="0.35">
      <c r="A1405" s="5">
        <v>43678</v>
      </c>
      <c r="B1405" s="2" t="s">
        <v>3053</v>
      </c>
      <c r="C1405" s="2" t="s">
        <v>3111</v>
      </c>
      <c r="D1405" s="2" t="s">
        <v>3043</v>
      </c>
      <c r="E14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5" t="str">
        <f>_xlfn.XLOOKUP(capturaFlota2019[[#This Row],[Puerto]],'DATOS TABLA FLOTA'!$H$1:$H$21,'DATOS TABLA FLOTA'!$I$1:$I$21)</f>
        <v>sin especificar</v>
      </c>
      <c r="G1405" s="3">
        <f>_xlfn.XLOOKUP(capturaFlota2019[[#This Row],[Departamento]],'DATOS TABLA FLOTA'!$O$2:$O$21,'DATOS TABLA FLOTA'!$P$2:$P$21)</f>
        <v>6999</v>
      </c>
      <c r="I1405" s="1">
        <f>_xlfn.XLOOKUP(capturaFlota2019[[#This Row],[Latitud]],'DATOS TABLA FLOTA'!$Q$2:$Q$21,'DATOS TABLA FLOTA'!$R$2:$R$21)</f>
        <v>0</v>
      </c>
      <c r="J1405" s="2" t="s">
        <v>3102</v>
      </c>
      <c r="K1405" t="str">
        <f>VLOOKUP(capturaFlota2019[[#This Row],[Especie]],'DATOS TABLA FLOTA'!$K$1:$M$113,2,FALSE)</f>
        <v>Peces</v>
      </c>
      <c r="L1405" t="str">
        <f>_xlfn.XLOOKUP(capturaFlota2019[[#This Row],[Especie]],'DATOS TABLA FLOTA'!$K$1:$K$113,'DATOS TABLA FLOTA'!$M$1:$M$113)</f>
        <v>Variado costero</v>
      </c>
      <c r="M1405" s="3">
        <v>1930</v>
      </c>
      <c r="N1405" s="4">
        <f>VLOOKUP(capturaFlota2019[[#This Row],[Especie]],'DATOS TABLA FLOTA'!$A$1:$B$80,2,FALSE)</f>
        <v>1500</v>
      </c>
      <c r="O1405" s="4">
        <f>VLOOKUP(capturaFlota2019[[#This Row],[Especie]],'DATOS TABLA FLOTA'!$A$1:$C$80,3,FALSE)</f>
        <v>24000</v>
      </c>
      <c r="Q1405"/>
    </row>
    <row r="1406" spans="1:17" x14ac:dyDescent="0.35">
      <c r="A1406" s="5">
        <v>43739</v>
      </c>
      <c r="B1406" s="2" t="s">
        <v>3059</v>
      </c>
      <c r="C1406" s="2" t="s">
        <v>3068</v>
      </c>
      <c r="D1406" s="2" t="s">
        <v>3043</v>
      </c>
      <c r="E14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6" t="str">
        <f>_xlfn.XLOOKUP(capturaFlota2019[[#This Row],[Puerto]],'DATOS TABLA FLOTA'!$H$1:$H$21,'DATOS TABLA FLOTA'!$I$1:$I$21)</f>
        <v>General Pueyrredon</v>
      </c>
      <c r="G1406" s="3">
        <f>_xlfn.XLOOKUP(capturaFlota2019[[#This Row],[Departamento]],'DATOS TABLA FLOTA'!$O$2:$O$21,'DATOS TABLA FLOTA'!$P$2:$P$21)</f>
        <v>6357</v>
      </c>
      <c r="H1406" s="1">
        <v>-3804915</v>
      </c>
      <c r="I1406" s="1">
        <f>_xlfn.XLOOKUP(capturaFlota2019[[#This Row],[Latitud]],'DATOS TABLA FLOTA'!$Q$2:$Q$21,'DATOS TABLA FLOTA'!$R$2:$R$21)</f>
        <v>-57536848</v>
      </c>
      <c r="J1406" s="2" t="s">
        <v>3084</v>
      </c>
      <c r="K1406" t="str">
        <f>VLOOKUP(capturaFlota2019[[#This Row],[Especie]],'DATOS TABLA FLOTA'!$K$1:$M$113,2,FALSE)</f>
        <v>Peces</v>
      </c>
      <c r="L1406" t="str">
        <f>_xlfn.XLOOKUP(capturaFlota2019[[#This Row],[Especie]],'DATOS TABLA FLOTA'!$K$1:$K$113,'DATOS TABLA FLOTA'!$M$1:$M$113)</f>
        <v>otras especies</v>
      </c>
      <c r="M1406" s="3">
        <v>1952</v>
      </c>
      <c r="N1406" s="4">
        <f>VLOOKUP(capturaFlota2019[[#This Row],[Especie]],'DATOS TABLA FLOTA'!$A$1:$B$80,2,FALSE)</f>
        <v>1890</v>
      </c>
      <c r="O1406" s="4">
        <f>VLOOKUP(capturaFlota2019[[#This Row],[Especie]],'DATOS TABLA FLOTA'!$A$1:$C$80,3,FALSE)</f>
        <v>30240</v>
      </c>
      <c r="Q1406"/>
    </row>
    <row r="1407" spans="1:17" x14ac:dyDescent="0.35">
      <c r="A1407" s="5">
        <v>43497</v>
      </c>
      <c r="B1407" s="2" t="s">
        <v>3067</v>
      </c>
      <c r="C1407" s="2" t="s">
        <v>3068</v>
      </c>
      <c r="D1407" s="2" t="s">
        <v>3043</v>
      </c>
      <c r="E14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7" t="str">
        <f>_xlfn.XLOOKUP(capturaFlota2019[[#This Row],[Puerto]],'DATOS TABLA FLOTA'!$H$1:$H$21,'DATOS TABLA FLOTA'!$I$1:$I$21)</f>
        <v>General Pueyrredon</v>
      </c>
      <c r="G1407" s="3">
        <f>_xlfn.XLOOKUP(capturaFlota2019[[#This Row],[Departamento]],'DATOS TABLA FLOTA'!$O$2:$O$21,'DATOS TABLA FLOTA'!$P$2:$P$21)</f>
        <v>6357</v>
      </c>
      <c r="H1407" s="1">
        <v>-3804915</v>
      </c>
      <c r="I1407" s="1">
        <f>_xlfn.XLOOKUP(capturaFlota2019[[#This Row],[Latitud]],'DATOS TABLA FLOTA'!$Q$2:$Q$21,'DATOS TABLA FLOTA'!$R$2:$R$21)</f>
        <v>-57536848</v>
      </c>
      <c r="J1407" s="2" t="s">
        <v>3095</v>
      </c>
      <c r="K1407" t="str">
        <f>VLOOKUP(capturaFlota2019[[#This Row],[Especie]],'DATOS TABLA FLOTA'!$K$1:$M$113,2,FALSE)</f>
        <v>Peces</v>
      </c>
      <c r="L1407" t="str">
        <f>_xlfn.XLOOKUP(capturaFlota2019[[#This Row],[Especie]],'DATOS TABLA FLOTA'!$K$1:$K$113,'DATOS TABLA FLOTA'!$M$1:$M$113)</f>
        <v>otras especies</v>
      </c>
      <c r="M1407" s="3">
        <v>1957</v>
      </c>
      <c r="N1407" s="4">
        <f>VLOOKUP(capturaFlota2019[[#This Row],[Especie]],'DATOS TABLA FLOTA'!$A$1:$B$80,2,FALSE)</f>
        <v>1980</v>
      </c>
      <c r="O1407" s="4">
        <f>VLOOKUP(capturaFlota2019[[#This Row],[Especie]],'DATOS TABLA FLOTA'!$A$1:$C$80,3,FALSE)</f>
        <v>31680</v>
      </c>
      <c r="Q1407"/>
    </row>
    <row r="1408" spans="1:17" x14ac:dyDescent="0.35">
      <c r="A1408" s="5">
        <v>43525</v>
      </c>
      <c r="B1408" s="2" t="s">
        <v>3041</v>
      </c>
      <c r="C1408" s="2" t="s">
        <v>3107</v>
      </c>
      <c r="D1408" s="2" t="s">
        <v>3043</v>
      </c>
      <c r="E14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08" t="str">
        <f>_xlfn.XLOOKUP(capturaFlota2019[[#This Row],[Puerto]],'DATOS TABLA FLOTA'!$H$1:$H$21,'DATOS TABLA FLOTA'!$I$1:$I$21)</f>
        <v>Necochea</v>
      </c>
      <c r="G1408" s="3">
        <f>_xlfn.XLOOKUP(capturaFlota2019[[#This Row],[Departamento]],'DATOS TABLA FLOTA'!$O$2:$O$21,'DATOS TABLA FLOTA'!$P$2:$P$21)</f>
        <v>6581</v>
      </c>
      <c r="H1408" s="1">
        <v>-38576184</v>
      </c>
      <c r="I1408" s="1">
        <f>_xlfn.XLOOKUP(capturaFlota2019[[#This Row],[Latitud]],'DATOS TABLA FLOTA'!$Q$2:$Q$21,'DATOS TABLA FLOTA'!$R$2:$R$21)</f>
        <v>-58701949</v>
      </c>
      <c r="J1408" s="2" t="s">
        <v>3092</v>
      </c>
      <c r="K1408" t="str">
        <f>VLOOKUP(capturaFlota2019[[#This Row],[Especie]],'DATOS TABLA FLOTA'!$K$1:$M$113,2,FALSE)</f>
        <v>Peces</v>
      </c>
      <c r="L1408" t="str">
        <f>_xlfn.XLOOKUP(capturaFlota2019[[#This Row],[Especie]],'DATOS TABLA FLOTA'!$K$1:$K$113,'DATOS TABLA FLOTA'!$M$1:$M$113)</f>
        <v>otras especies</v>
      </c>
      <c r="M1408" s="3">
        <v>1976</v>
      </c>
      <c r="N1408" s="4">
        <f>VLOOKUP(capturaFlota2019[[#This Row],[Especie]],'DATOS TABLA FLOTA'!$A$1:$B$80,2,FALSE)</f>
        <v>2200</v>
      </c>
      <c r="O1408" s="4">
        <f>VLOOKUP(capturaFlota2019[[#This Row],[Especie]],'DATOS TABLA FLOTA'!$A$1:$C$80,3,FALSE)</f>
        <v>35200</v>
      </c>
      <c r="Q1408"/>
    </row>
    <row r="1409" spans="1:17" x14ac:dyDescent="0.35">
      <c r="A1409" s="5">
        <v>43617</v>
      </c>
      <c r="B1409" s="2" t="s">
        <v>3116</v>
      </c>
      <c r="C1409" s="2" t="s">
        <v>3117</v>
      </c>
      <c r="D1409" s="2" t="s">
        <v>3062</v>
      </c>
      <c r="E14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09" t="str">
        <f>_xlfn.XLOOKUP(capturaFlota2019[[#This Row],[Puerto]],'DATOS TABLA FLOTA'!$H$1:$H$21,'DATOS TABLA FLOTA'!$I$1:$I$21)</f>
        <v>Biedma</v>
      </c>
      <c r="G1409" s="3">
        <f>_xlfn.XLOOKUP(capturaFlota2019[[#This Row],[Departamento]],'DATOS TABLA FLOTA'!$O$2:$O$21,'DATOS TABLA FLOTA'!$P$2:$P$21)</f>
        <v>26007</v>
      </c>
      <c r="H1409" s="1">
        <v>-42723398</v>
      </c>
      <c r="I1409" s="1">
        <f>_xlfn.XLOOKUP(capturaFlota2019[[#This Row],[Latitud]],'DATOS TABLA FLOTA'!$Q$2:$Q$21,'DATOS TABLA FLOTA'!$R$2:$R$21)</f>
        <v>-6503362</v>
      </c>
      <c r="J1409" s="2" t="s">
        <v>3064</v>
      </c>
      <c r="K1409" t="str">
        <f>VLOOKUP(capturaFlota2019[[#This Row],[Especie]],'DATOS TABLA FLOTA'!$K$1:$M$113,2,FALSE)</f>
        <v>Crustáceos</v>
      </c>
      <c r="L1409" t="str">
        <f>_xlfn.XLOOKUP(capturaFlota2019[[#This Row],[Especie]],'DATOS TABLA FLOTA'!$K$1:$K$113,'DATOS TABLA FLOTA'!$M$1:$M$113)</f>
        <v>Centolla</v>
      </c>
      <c r="M1409" s="3">
        <v>2000</v>
      </c>
      <c r="N1409" s="4">
        <f>VLOOKUP(capturaFlota2019[[#This Row],[Especie]],'DATOS TABLA FLOTA'!$A$1:$B$80,2,FALSE)</f>
        <v>2890</v>
      </c>
      <c r="O1409" s="4">
        <f>VLOOKUP(capturaFlota2019[[#This Row],[Especie]],'DATOS TABLA FLOTA'!$A$1:$C$80,3,FALSE)</f>
        <v>46240</v>
      </c>
      <c r="Q1409"/>
    </row>
    <row r="1410" spans="1:17" x14ac:dyDescent="0.35">
      <c r="A1410" s="5">
        <v>43678</v>
      </c>
      <c r="B1410" s="2" t="s">
        <v>3067</v>
      </c>
      <c r="C1410" s="2" t="s">
        <v>3132</v>
      </c>
      <c r="D1410" s="2" t="s">
        <v>3133</v>
      </c>
      <c r="E14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410" t="str">
        <f>_xlfn.XLOOKUP(capturaFlota2019[[#This Row],[Puerto]],'DATOS TABLA FLOTA'!$H$1:$H$21,'DATOS TABLA FLOTA'!$I$1:$I$21)</f>
        <v>Ushuaia</v>
      </c>
      <c r="G1410" s="3">
        <f>_xlfn.XLOOKUP(capturaFlota2019[[#This Row],[Departamento]],'DATOS TABLA FLOTA'!$O$2:$O$21,'DATOS TABLA FLOTA'!$P$2:$P$21)</f>
        <v>94015</v>
      </c>
      <c r="H1410" s="1">
        <v>-54808106</v>
      </c>
      <c r="I1410" s="1">
        <f>_xlfn.XLOOKUP(capturaFlota2019[[#This Row],[Latitud]],'DATOS TABLA FLOTA'!$Q$2:$Q$21,'DATOS TABLA FLOTA'!$R$2:$R$21)</f>
        <v>-68304301</v>
      </c>
      <c r="J1410" s="2" t="s">
        <v>3057</v>
      </c>
      <c r="K1410" t="str">
        <f>VLOOKUP(capturaFlota2019[[#This Row],[Especie]],'DATOS TABLA FLOTA'!$K$1:$M$113,2,FALSE)</f>
        <v>Peces</v>
      </c>
      <c r="L1410" t="str">
        <f>_xlfn.XLOOKUP(capturaFlota2019[[#This Row],[Especie]],'DATOS TABLA FLOTA'!$K$1:$K$113,'DATOS TABLA FLOTA'!$M$1:$M$113)</f>
        <v>Rayas (sin V. Cost)</v>
      </c>
      <c r="M1410" s="3">
        <v>2000</v>
      </c>
      <c r="N1410" s="4">
        <f>VLOOKUP(capturaFlota2019[[#This Row],[Especie]],'DATOS TABLA FLOTA'!$A$1:$B$80,2,FALSE)</f>
        <v>3900</v>
      </c>
      <c r="O1410" s="4">
        <f>VLOOKUP(capturaFlota2019[[#This Row],[Especie]],'DATOS TABLA FLOTA'!$A$1:$C$80,3,FALSE)</f>
        <v>62400</v>
      </c>
      <c r="Q1410"/>
    </row>
    <row r="1411" spans="1:17" x14ac:dyDescent="0.35">
      <c r="A1411" s="5">
        <v>43709</v>
      </c>
      <c r="B1411" s="2" t="s">
        <v>3041</v>
      </c>
      <c r="C1411" s="2" t="s">
        <v>3128</v>
      </c>
      <c r="D1411" s="2" t="s">
        <v>3043</v>
      </c>
      <c r="E14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1" t="str">
        <f>_xlfn.XLOOKUP(capturaFlota2019[[#This Row],[Puerto]],'DATOS TABLA FLOTA'!$H$1:$H$21,'DATOS TABLA FLOTA'!$I$1:$I$21)</f>
        <v>La Costa</v>
      </c>
      <c r="G1411" s="3">
        <f>_xlfn.XLOOKUP(capturaFlota2019[[#This Row],[Departamento]],'DATOS TABLA FLOTA'!$O$2:$O$21,'DATOS TABLA FLOTA'!$P$2:$P$21)</f>
        <v>6420</v>
      </c>
      <c r="H1411" s="1">
        <v>-36342328</v>
      </c>
      <c r="I1411" s="1">
        <f>_xlfn.XLOOKUP(capturaFlota2019[[#This Row],[Latitud]],'DATOS TABLA FLOTA'!$Q$2:$Q$21,'DATOS TABLA FLOTA'!$R$2:$R$21)</f>
        <v>-56746143</v>
      </c>
      <c r="J1411" s="2" t="s">
        <v>3113</v>
      </c>
      <c r="K1411" t="str">
        <f>VLOOKUP(capturaFlota2019[[#This Row],[Especie]],'DATOS TABLA FLOTA'!$K$1:$M$113,2,FALSE)</f>
        <v>Peces</v>
      </c>
      <c r="L1411" t="str">
        <f>_xlfn.XLOOKUP(capturaFlota2019[[#This Row],[Especie]],'DATOS TABLA FLOTA'!$K$1:$K$113,'DATOS TABLA FLOTA'!$M$1:$M$113)</f>
        <v>Variado costero</v>
      </c>
      <c r="M1411" s="3">
        <v>2000</v>
      </c>
      <c r="N1411" s="4">
        <f>VLOOKUP(capturaFlota2019[[#This Row],[Especie]],'DATOS TABLA FLOTA'!$A$1:$B$80,2,FALSE)</f>
        <v>2100</v>
      </c>
      <c r="O1411" s="4">
        <f>VLOOKUP(capturaFlota2019[[#This Row],[Especie]],'DATOS TABLA FLOTA'!$A$1:$C$80,3,FALSE)</f>
        <v>33600</v>
      </c>
      <c r="Q1411"/>
    </row>
    <row r="1412" spans="1:17" x14ac:dyDescent="0.35">
      <c r="A1412" s="5">
        <v>43525</v>
      </c>
      <c r="B1412" s="2" t="s">
        <v>3059</v>
      </c>
      <c r="C1412" s="2" t="s">
        <v>3123</v>
      </c>
      <c r="D1412" s="2" t="s">
        <v>3124</v>
      </c>
      <c r="E14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12" t="str">
        <f>_xlfn.XLOOKUP(capturaFlota2019[[#This Row],[Puerto]],'DATOS TABLA FLOTA'!$H$1:$H$21,'DATOS TABLA FLOTA'!$I$1:$I$21)</f>
        <v>San Antonio</v>
      </c>
      <c r="G1412" s="3">
        <f>_xlfn.XLOOKUP(capturaFlota2019[[#This Row],[Departamento]],'DATOS TABLA FLOTA'!$O$2:$O$21,'DATOS TABLA FLOTA'!$P$2:$P$21)</f>
        <v>62077</v>
      </c>
      <c r="H1412" s="1">
        <v>-4079875</v>
      </c>
      <c r="I1412" s="1">
        <f>_xlfn.XLOOKUP(capturaFlota2019[[#This Row],[Latitud]],'DATOS TABLA FLOTA'!$Q$2:$Q$21,'DATOS TABLA FLOTA'!$R$2:$R$21)</f>
        <v>-64883536</v>
      </c>
      <c r="J1412" s="2" t="s">
        <v>3055</v>
      </c>
      <c r="K1412" t="str">
        <f>VLOOKUP(capturaFlota2019[[#This Row],[Especie]],'DATOS TABLA FLOTA'!$K$1:$M$113,2,FALSE)</f>
        <v>Peces</v>
      </c>
      <c r="L1412" t="str">
        <f>_xlfn.XLOOKUP(capturaFlota2019[[#This Row],[Especie]],'DATOS TABLA FLOTA'!$K$1:$K$113,'DATOS TABLA FLOTA'!$M$1:$M$113)</f>
        <v>Merluza hubbsi S41</v>
      </c>
      <c r="M1412" s="3">
        <v>2001</v>
      </c>
      <c r="N1412" s="4">
        <f>VLOOKUP(capturaFlota2019[[#This Row],[Especie]],'DATOS TABLA FLOTA'!$A$1:$B$80,2,FALSE)</f>
        <v>2300</v>
      </c>
      <c r="O1412" s="4">
        <f>VLOOKUP(capturaFlota2019[[#This Row],[Especie]],'DATOS TABLA FLOTA'!$A$1:$C$80,3,FALSE)</f>
        <v>36800</v>
      </c>
      <c r="Q1412"/>
    </row>
    <row r="1413" spans="1:17" x14ac:dyDescent="0.35">
      <c r="A1413" s="5">
        <v>43739</v>
      </c>
      <c r="B1413" s="2" t="s">
        <v>3053</v>
      </c>
      <c r="C1413" s="2" t="s">
        <v>3150</v>
      </c>
      <c r="D1413" s="2" t="s">
        <v>3043</v>
      </c>
      <c r="E14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3" t="str">
        <f>_xlfn.XLOOKUP(capturaFlota2019[[#This Row],[Puerto]],'DATOS TABLA FLOTA'!$H$1:$H$21,'DATOS TABLA FLOTA'!$I$1:$I$21)</f>
        <v>General Lavalle</v>
      </c>
      <c r="G1413" s="3">
        <f>_xlfn.XLOOKUP(capturaFlota2019[[#This Row],[Departamento]],'DATOS TABLA FLOTA'!$O$2:$O$21,'DATOS TABLA FLOTA'!$P$2:$P$21)</f>
        <v>6336</v>
      </c>
      <c r="H1413" s="1">
        <v>-36398453</v>
      </c>
      <c r="I1413" s="1">
        <f>_xlfn.XLOOKUP(capturaFlota2019[[#This Row],[Latitud]],'DATOS TABLA FLOTA'!$Q$2:$Q$21,'DATOS TABLA FLOTA'!$R$2:$R$21)</f>
        <v>-56946467</v>
      </c>
      <c r="J1413" s="2" t="s">
        <v>3090</v>
      </c>
      <c r="K1413" t="str">
        <f>VLOOKUP(capturaFlota2019[[#This Row],[Especie]],'DATOS TABLA FLOTA'!$K$1:$M$113,2,FALSE)</f>
        <v>Peces</v>
      </c>
      <c r="L1413" t="str">
        <f>_xlfn.XLOOKUP(capturaFlota2019[[#This Row],[Especie]],'DATOS TABLA FLOTA'!$K$1:$K$113,'DATOS TABLA FLOTA'!$M$1:$M$113)</f>
        <v>otras especies</v>
      </c>
      <c r="M1413" s="3">
        <v>2002</v>
      </c>
      <c r="N1413" s="4">
        <f>VLOOKUP(capturaFlota2019[[#This Row],[Especie]],'DATOS TABLA FLOTA'!$A$1:$B$80,2,FALSE)</f>
        <v>2200</v>
      </c>
      <c r="O1413" s="4">
        <f>VLOOKUP(capturaFlota2019[[#This Row],[Especie]],'DATOS TABLA FLOTA'!$A$1:$C$80,3,FALSE)</f>
        <v>35200</v>
      </c>
      <c r="Q1413"/>
    </row>
    <row r="1414" spans="1:17" x14ac:dyDescent="0.35">
      <c r="A1414" s="5">
        <v>43709</v>
      </c>
      <c r="B1414" s="2" t="s">
        <v>3041</v>
      </c>
      <c r="C1414" s="2" t="s">
        <v>3128</v>
      </c>
      <c r="D1414" s="2" t="s">
        <v>3043</v>
      </c>
      <c r="E14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4" t="str">
        <f>_xlfn.XLOOKUP(capturaFlota2019[[#This Row],[Puerto]],'DATOS TABLA FLOTA'!$H$1:$H$21,'DATOS TABLA FLOTA'!$I$1:$I$21)</f>
        <v>La Costa</v>
      </c>
      <c r="G1414" s="3">
        <f>_xlfn.XLOOKUP(capturaFlota2019[[#This Row],[Departamento]],'DATOS TABLA FLOTA'!$O$2:$O$21,'DATOS TABLA FLOTA'!$P$2:$P$21)</f>
        <v>6420</v>
      </c>
      <c r="H1414" s="1">
        <v>-36342328</v>
      </c>
      <c r="I1414" s="1">
        <f>_xlfn.XLOOKUP(capturaFlota2019[[#This Row],[Latitud]],'DATOS TABLA FLOTA'!$Q$2:$Q$21,'DATOS TABLA FLOTA'!$R$2:$R$21)</f>
        <v>-56746143</v>
      </c>
      <c r="J1414" s="2" t="s">
        <v>3088</v>
      </c>
      <c r="K1414" t="str">
        <f>VLOOKUP(capturaFlota2019[[#This Row],[Especie]],'DATOS TABLA FLOTA'!$K$1:$M$113,2,FALSE)</f>
        <v>Peces</v>
      </c>
      <c r="L1414" t="str">
        <f>_xlfn.XLOOKUP(capturaFlota2019[[#This Row],[Especie]],'DATOS TABLA FLOTA'!$K$1:$K$113,'DATOS TABLA FLOTA'!$M$1:$M$113)</f>
        <v>Variado costero</v>
      </c>
      <c r="M1414" s="3">
        <v>2010</v>
      </c>
      <c r="N1414" s="4">
        <f>VLOOKUP(capturaFlota2019[[#This Row],[Especie]],'DATOS TABLA FLOTA'!$A$1:$B$80,2,FALSE)</f>
        <v>2500</v>
      </c>
      <c r="O1414" s="4">
        <f>VLOOKUP(capturaFlota2019[[#This Row],[Especie]],'DATOS TABLA FLOTA'!$A$1:$C$80,3,FALSE)</f>
        <v>40000</v>
      </c>
      <c r="Q1414"/>
    </row>
    <row r="1415" spans="1:17" x14ac:dyDescent="0.35">
      <c r="A1415" s="5">
        <v>43525</v>
      </c>
      <c r="B1415" s="2" t="s">
        <v>3041</v>
      </c>
      <c r="C1415" s="2" t="s">
        <v>3048</v>
      </c>
      <c r="D1415" s="2" t="s">
        <v>3049</v>
      </c>
      <c r="E14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15" t="str">
        <f>_xlfn.XLOOKUP(capturaFlota2019[[#This Row],[Puerto]],'DATOS TABLA FLOTA'!$H$1:$H$21,'DATOS TABLA FLOTA'!$I$1:$I$21)</f>
        <v>Deseado</v>
      </c>
      <c r="G1415" s="3">
        <f>_xlfn.XLOOKUP(capturaFlota2019[[#This Row],[Departamento]],'DATOS TABLA FLOTA'!$O$2:$O$21,'DATOS TABLA FLOTA'!$P$2:$P$21)</f>
        <v>78014</v>
      </c>
      <c r="H1415" s="1">
        <v>-46436049</v>
      </c>
      <c r="I1415" s="1">
        <f>_xlfn.XLOOKUP(capturaFlota2019[[#This Row],[Latitud]],'DATOS TABLA FLOTA'!$Q$2:$Q$21,'DATOS TABLA FLOTA'!$R$2:$R$21)</f>
        <v>-67514904</v>
      </c>
      <c r="J1415" s="2" t="s">
        <v>3055</v>
      </c>
      <c r="K1415" t="str">
        <f>VLOOKUP(capturaFlota2019[[#This Row],[Especie]],'DATOS TABLA FLOTA'!$K$1:$M$113,2,FALSE)</f>
        <v>Peces</v>
      </c>
      <c r="L1415" t="str">
        <f>_xlfn.XLOOKUP(capturaFlota2019[[#This Row],[Especie]],'DATOS TABLA FLOTA'!$K$1:$K$113,'DATOS TABLA FLOTA'!$M$1:$M$113)</f>
        <v>Merluza hubbsi S41</v>
      </c>
      <c r="M1415" s="3">
        <v>2014</v>
      </c>
      <c r="N1415" s="4">
        <f>VLOOKUP(capturaFlota2019[[#This Row],[Especie]],'DATOS TABLA FLOTA'!$A$1:$B$80,2,FALSE)</f>
        <v>2300</v>
      </c>
      <c r="O1415" s="4">
        <f>VLOOKUP(capturaFlota2019[[#This Row],[Especie]],'DATOS TABLA FLOTA'!$A$1:$C$80,3,FALSE)</f>
        <v>36800</v>
      </c>
      <c r="Q1415"/>
    </row>
    <row r="1416" spans="1:17" x14ac:dyDescent="0.35">
      <c r="A1416" s="5">
        <v>43617</v>
      </c>
      <c r="B1416" s="2" t="s">
        <v>3067</v>
      </c>
      <c r="C1416" s="2" t="s">
        <v>3117</v>
      </c>
      <c r="D1416" s="2" t="s">
        <v>3062</v>
      </c>
      <c r="E14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16" t="str">
        <f>_xlfn.XLOOKUP(capturaFlota2019[[#This Row],[Puerto]],'DATOS TABLA FLOTA'!$H$1:$H$21,'DATOS TABLA FLOTA'!$I$1:$I$21)</f>
        <v>Biedma</v>
      </c>
      <c r="G1416" s="3">
        <f>_xlfn.XLOOKUP(capturaFlota2019[[#This Row],[Departamento]],'DATOS TABLA FLOTA'!$O$2:$O$21,'DATOS TABLA FLOTA'!$P$2:$P$21)</f>
        <v>26007</v>
      </c>
      <c r="H1416" s="1">
        <v>-42723398</v>
      </c>
      <c r="I1416" s="1">
        <f>_xlfn.XLOOKUP(capturaFlota2019[[#This Row],[Latitud]],'DATOS TABLA FLOTA'!$Q$2:$Q$21,'DATOS TABLA FLOTA'!$R$2:$R$21)</f>
        <v>-6503362</v>
      </c>
      <c r="J1416" s="2" t="s">
        <v>3065</v>
      </c>
      <c r="K1416" t="str">
        <f>VLOOKUP(capturaFlota2019[[#This Row],[Especie]],'DATOS TABLA FLOTA'!$K$1:$M$113,2,FALSE)</f>
        <v>Peces</v>
      </c>
      <c r="L1416" t="str">
        <f>_xlfn.XLOOKUP(capturaFlota2019[[#This Row],[Especie]],'DATOS TABLA FLOTA'!$K$1:$K$113,'DATOS TABLA FLOTA'!$M$1:$M$113)</f>
        <v>Abadejo</v>
      </c>
      <c r="M1416" s="3">
        <v>2026</v>
      </c>
      <c r="N1416" s="4">
        <f>VLOOKUP(capturaFlota2019[[#This Row],[Especie]],'DATOS TABLA FLOTA'!$A$1:$B$80,2,FALSE)</f>
        <v>2000</v>
      </c>
      <c r="O1416" s="4">
        <f>VLOOKUP(capturaFlota2019[[#This Row],[Especie]],'DATOS TABLA FLOTA'!$A$1:$C$80,3,FALSE)</f>
        <v>32000</v>
      </c>
      <c r="Q1416"/>
    </row>
    <row r="1417" spans="1:17" x14ac:dyDescent="0.35">
      <c r="A1417" s="5">
        <v>43770</v>
      </c>
      <c r="B1417" s="2" t="s">
        <v>3059</v>
      </c>
      <c r="C1417" s="2" t="s">
        <v>3068</v>
      </c>
      <c r="D1417" s="2" t="s">
        <v>3043</v>
      </c>
      <c r="E14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7" t="str">
        <f>_xlfn.XLOOKUP(capturaFlota2019[[#This Row],[Puerto]],'DATOS TABLA FLOTA'!$H$1:$H$21,'DATOS TABLA FLOTA'!$I$1:$I$21)</f>
        <v>General Pueyrredon</v>
      </c>
      <c r="G1417" s="3">
        <f>_xlfn.XLOOKUP(capturaFlota2019[[#This Row],[Departamento]],'DATOS TABLA FLOTA'!$O$2:$O$21,'DATOS TABLA FLOTA'!$P$2:$P$21)</f>
        <v>6357</v>
      </c>
      <c r="H1417" s="1">
        <v>-3804915</v>
      </c>
      <c r="I1417" s="1">
        <f>_xlfn.XLOOKUP(capturaFlota2019[[#This Row],[Latitud]],'DATOS TABLA FLOTA'!$Q$2:$Q$21,'DATOS TABLA FLOTA'!$R$2:$R$21)</f>
        <v>-57536848</v>
      </c>
      <c r="J1417" s="2" t="s">
        <v>3163</v>
      </c>
      <c r="K1417" t="str">
        <f>VLOOKUP(capturaFlota2019[[#This Row],[Especie]],'DATOS TABLA FLOTA'!$K$1:$M$113,2,FALSE)</f>
        <v>Peces</v>
      </c>
      <c r="L1417" t="str">
        <f>_xlfn.XLOOKUP(capturaFlota2019[[#This Row],[Especie]],'DATOS TABLA FLOTA'!$K$1:$K$113,'DATOS TABLA FLOTA'!$M$1:$M$113)</f>
        <v>otras especies</v>
      </c>
      <c r="M1417" s="3">
        <v>2030</v>
      </c>
      <c r="N1417" s="4">
        <f>VLOOKUP(capturaFlota2019[[#This Row],[Especie]],'DATOS TABLA FLOTA'!$A$1:$B$80,2,FALSE)</f>
        <v>3590</v>
      </c>
      <c r="O1417" s="4">
        <f>VLOOKUP(capturaFlota2019[[#This Row],[Especie]],'DATOS TABLA FLOTA'!$A$1:$C$80,3,FALSE)</f>
        <v>57440</v>
      </c>
      <c r="Q1417"/>
    </row>
    <row r="1418" spans="1:17" x14ac:dyDescent="0.35">
      <c r="A1418" s="5">
        <v>43556</v>
      </c>
      <c r="B1418" s="2" t="s">
        <v>3041</v>
      </c>
      <c r="C1418" s="2" t="s">
        <v>3107</v>
      </c>
      <c r="D1418" s="2" t="s">
        <v>3043</v>
      </c>
      <c r="E14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8" t="str">
        <f>_xlfn.XLOOKUP(capturaFlota2019[[#This Row],[Puerto]],'DATOS TABLA FLOTA'!$H$1:$H$21,'DATOS TABLA FLOTA'!$I$1:$I$21)</f>
        <v>Necochea</v>
      </c>
      <c r="G1418" s="3">
        <f>_xlfn.XLOOKUP(capturaFlota2019[[#This Row],[Departamento]],'DATOS TABLA FLOTA'!$O$2:$O$21,'DATOS TABLA FLOTA'!$P$2:$P$21)</f>
        <v>6581</v>
      </c>
      <c r="H1418" s="1">
        <v>-38576184</v>
      </c>
      <c r="I1418" s="1">
        <f>_xlfn.XLOOKUP(capturaFlota2019[[#This Row],[Latitud]],'DATOS TABLA FLOTA'!$Q$2:$Q$21,'DATOS TABLA FLOTA'!$R$2:$R$21)</f>
        <v>-58701949</v>
      </c>
      <c r="J1418" s="2" t="s">
        <v>3087</v>
      </c>
      <c r="K1418" t="str">
        <f>VLOOKUP(capturaFlota2019[[#This Row],[Especie]],'DATOS TABLA FLOTA'!$K$1:$M$113,2,FALSE)</f>
        <v>Peces</v>
      </c>
      <c r="L1418" t="str">
        <f>_xlfn.XLOOKUP(capturaFlota2019[[#This Row],[Especie]],'DATOS TABLA FLOTA'!$K$1:$K$113,'DATOS TABLA FLOTA'!$M$1:$M$113)</f>
        <v>otras especies</v>
      </c>
      <c r="M1418" s="3">
        <v>2032</v>
      </c>
      <c r="N1418" s="4">
        <f>VLOOKUP(capturaFlota2019[[#This Row],[Especie]],'DATOS TABLA FLOTA'!$A$1:$B$80,2,FALSE)</f>
        <v>2500</v>
      </c>
      <c r="O1418" s="4">
        <f>VLOOKUP(capturaFlota2019[[#This Row],[Especie]],'DATOS TABLA FLOTA'!$A$1:$C$80,3,FALSE)</f>
        <v>40000</v>
      </c>
      <c r="Q1418"/>
    </row>
    <row r="1419" spans="1:17" x14ac:dyDescent="0.35">
      <c r="A1419" s="5">
        <v>43497</v>
      </c>
      <c r="B1419" s="2" t="s">
        <v>3053</v>
      </c>
      <c r="C1419" s="2" t="s">
        <v>3111</v>
      </c>
      <c r="D1419" s="2" t="s">
        <v>3043</v>
      </c>
      <c r="E14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19" t="str">
        <f>_xlfn.XLOOKUP(capturaFlota2019[[#This Row],[Puerto]],'DATOS TABLA FLOTA'!$H$1:$H$21,'DATOS TABLA FLOTA'!$I$1:$I$21)</f>
        <v>sin especificar</v>
      </c>
      <c r="G1419" s="3">
        <f>_xlfn.XLOOKUP(capturaFlota2019[[#This Row],[Departamento]],'DATOS TABLA FLOTA'!$O$2:$O$21,'DATOS TABLA FLOTA'!$P$2:$P$21)</f>
        <v>6999</v>
      </c>
      <c r="I1419" s="1">
        <f>_xlfn.XLOOKUP(capturaFlota2019[[#This Row],[Latitud]],'DATOS TABLA FLOTA'!$Q$2:$Q$21,'DATOS TABLA FLOTA'!$R$2:$R$21)</f>
        <v>0</v>
      </c>
      <c r="J1419" s="2" t="s">
        <v>3057</v>
      </c>
      <c r="K1419" t="str">
        <f>VLOOKUP(capturaFlota2019[[#This Row],[Especie]],'DATOS TABLA FLOTA'!$K$1:$M$113,2,FALSE)</f>
        <v>Peces</v>
      </c>
      <c r="L1419" t="str">
        <f>_xlfn.XLOOKUP(capturaFlota2019[[#This Row],[Especie]],'DATOS TABLA FLOTA'!$K$1:$K$113,'DATOS TABLA FLOTA'!$M$1:$M$113)</f>
        <v>Rayas (sin V. Cost)</v>
      </c>
      <c r="M1419" s="3">
        <v>2037</v>
      </c>
      <c r="N1419" s="4">
        <f>VLOOKUP(capturaFlota2019[[#This Row],[Especie]],'DATOS TABLA FLOTA'!$A$1:$B$80,2,FALSE)</f>
        <v>3900</v>
      </c>
      <c r="O1419" s="4">
        <f>VLOOKUP(capturaFlota2019[[#This Row],[Especie]],'DATOS TABLA FLOTA'!$A$1:$C$80,3,FALSE)</f>
        <v>62400</v>
      </c>
      <c r="Q1419"/>
    </row>
    <row r="1420" spans="1:17" x14ac:dyDescent="0.35">
      <c r="A1420" s="5">
        <v>43497</v>
      </c>
      <c r="B1420" s="2" t="s">
        <v>3059</v>
      </c>
      <c r="C1420" s="2" t="s">
        <v>3115</v>
      </c>
      <c r="D1420" s="2" t="s">
        <v>3049</v>
      </c>
      <c r="E14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20" t="str">
        <f>_xlfn.XLOOKUP(capturaFlota2019[[#This Row],[Puerto]],'DATOS TABLA FLOTA'!$H$1:$H$21,'DATOS TABLA FLOTA'!$I$1:$I$21)</f>
        <v>Deseado</v>
      </c>
      <c r="G1420" s="3">
        <f>_xlfn.XLOOKUP(capturaFlota2019[[#This Row],[Departamento]],'DATOS TABLA FLOTA'!$O$2:$O$21,'DATOS TABLA FLOTA'!$P$2:$P$21)</f>
        <v>78014</v>
      </c>
      <c r="H1420" s="1">
        <v>-47753106</v>
      </c>
      <c r="I1420" s="1">
        <f>_xlfn.XLOOKUP(capturaFlota2019[[#This Row],[Latitud]],'DATOS TABLA FLOTA'!$Q$2:$Q$21,'DATOS TABLA FLOTA'!$R$2:$R$21)</f>
        <v>-65911745</v>
      </c>
      <c r="J1420" s="2" t="s">
        <v>3095</v>
      </c>
      <c r="K1420" t="str">
        <f>VLOOKUP(capturaFlota2019[[#This Row],[Especie]],'DATOS TABLA FLOTA'!$K$1:$M$113,2,FALSE)</f>
        <v>Peces</v>
      </c>
      <c r="L1420" t="str">
        <f>_xlfn.XLOOKUP(capturaFlota2019[[#This Row],[Especie]],'DATOS TABLA FLOTA'!$K$1:$K$113,'DATOS TABLA FLOTA'!$M$1:$M$113)</f>
        <v>otras especies</v>
      </c>
      <c r="M1420" s="3">
        <v>2040</v>
      </c>
      <c r="N1420" s="4">
        <f>VLOOKUP(capturaFlota2019[[#This Row],[Especie]],'DATOS TABLA FLOTA'!$A$1:$B$80,2,FALSE)</f>
        <v>1980</v>
      </c>
      <c r="O1420" s="4">
        <f>VLOOKUP(capturaFlota2019[[#This Row],[Especie]],'DATOS TABLA FLOTA'!$A$1:$C$80,3,FALSE)</f>
        <v>31680</v>
      </c>
      <c r="Q1420"/>
    </row>
    <row r="1421" spans="1:17" x14ac:dyDescent="0.35">
      <c r="A1421" s="5">
        <v>43556</v>
      </c>
      <c r="B1421" s="2" t="s">
        <v>3059</v>
      </c>
      <c r="C1421" s="2" t="s">
        <v>3068</v>
      </c>
      <c r="D1421" s="2" t="s">
        <v>3043</v>
      </c>
      <c r="E14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1" t="str">
        <f>_xlfn.XLOOKUP(capturaFlota2019[[#This Row],[Puerto]],'DATOS TABLA FLOTA'!$H$1:$H$21,'DATOS TABLA FLOTA'!$I$1:$I$21)</f>
        <v>General Pueyrredon</v>
      </c>
      <c r="G1421" s="3">
        <f>_xlfn.XLOOKUP(capturaFlota2019[[#This Row],[Departamento]],'DATOS TABLA FLOTA'!$O$2:$O$21,'DATOS TABLA FLOTA'!$P$2:$P$21)</f>
        <v>6357</v>
      </c>
      <c r="H1421" s="1">
        <v>-3804915</v>
      </c>
      <c r="I1421" s="1">
        <f>_xlfn.XLOOKUP(capturaFlota2019[[#This Row],[Latitud]],'DATOS TABLA FLOTA'!$Q$2:$Q$21,'DATOS TABLA FLOTA'!$R$2:$R$21)</f>
        <v>-57536848</v>
      </c>
      <c r="J1421" s="2" t="s">
        <v>3076</v>
      </c>
      <c r="K1421" t="str">
        <f>VLOOKUP(capturaFlota2019[[#This Row],[Especie]],'DATOS TABLA FLOTA'!$K$1:$M$113,2,FALSE)</f>
        <v>Peces</v>
      </c>
      <c r="L1421" t="str">
        <f>_xlfn.XLOOKUP(capturaFlota2019[[#This Row],[Especie]],'DATOS TABLA FLOTA'!$K$1:$K$113,'DATOS TABLA FLOTA'!$M$1:$M$113)</f>
        <v>otras especies</v>
      </c>
      <c r="M1421" s="3">
        <v>2040</v>
      </c>
      <c r="N1421" s="4">
        <f>VLOOKUP(capturaFlota2019[[#This Row],[Especie]],'DATOS TABLA FLOTA'!$A$1:$B$80,2,FALSE)</f>
        <v>2900</v>
      </c>
      <c r="O1421" s="4">
        <f>VLOOKUP(capturaFlota2019[[#This Row],[Especie]],'DATOS TABLA FLOTA'!$A$1:$C$80,3,FALSE)</f>
        <v>46400</v>
      </c>
      <c r="Q1421"/>
    </row>
    <row r="1422" spans="1:17" x14ac:dyDescent="0.35">
      <c r="A1422" s="5">
        <v>43709</v>
      </c>
      <c r="B1422" s="2" t="s">
        <v>3053</v>
      </c>
      <c r="C1422" s="2" t="s">
        <v>3128</v>
      </c>
      <c r="D1422" s="2" t="s">
        <v>3043</v>
      </c>
      <c r="E14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2" t="str">
        <f>_xlfn.XLOOKUP(capturaFlota2019[[#This Row],[Puerto]],'DATOS TABLA FLOTA'!$H$1:$H$21,'DATOS TABLA FLOTA'!$I$1:$I$21)</f>
        <v>La Costa</v>
      </c>
      <c r="G1422" s="3">
        <f>_xlfn.XLOOKUP(capturaFlota2019[[#This Row],[Departamento]],'DATOS TABLA FLOTA'!$O$2:$O$21,'DATOS TABLA FLOTA'!$P$2:$P$21)</f>
        <v>6420</v>
      </c>
      <c r="H1422" s="1">
        <v>-36342328</v>
      </c>
      <c r="I1422" s="1">
        <f>_xlfn.XLOOKUP(capturaFlota2019[[#This Row],[Latitud]],'DATOS TABLA FLOTA'!$Q$2:$Q$21,'DATOS TABLA FLOTA'!$R$2:$R$21)</f>
        <v>-56746143</v>
      </c>
      <c r="J1422" s="2" t="s">
        <v>3082</v>
      </c>
      <c r="K1422" t="str">
        <f>VLOOKUP(capturaFlota2019[[#This Row],[Especie]],'DATOS TABLA FLOTA'!$K$1:$M$113,2,FALSE)</f>
        <v>Peces</v>
      </c>
      <c r="L1422" t="str">
        <f>_xlfn.XLOOKUP(capturaFlota2019[[#This Row],[Especie]],'DATOS TABLA FLOTA'!$K$1:$K$113,'DATOS TABLA FLOTA'!$M$1:$M$113)</f>
        <v>otras especies</v>
      </c>
      <c r="M1422" s="3">
        <v>2040</v>
      </c>
      <c r="N1422" s="4">
        <f>VLOOKUP(capturaFlota2019[[#This Row],[Especie]],'DATOS TABLA FLOTA'!$A$1:$B$80,2,FALSE)</f>
        <v>2100</v>
      </c>
      <c r="O1422" s="4">
        <f>VLOOKUP(capturaFlota2019[[#This Row],[Especie]],'DATOS TABLA FLOTA'!$A$1:$C$80,3,FALSE)</f>
        <v>33600</v>
      </c>
      <c r="Q1422"/>
    </row>
    <row r="1423" spans="1:17" x14ac:dyDescent="0.35">
      <c r="A1423" s="5">
        <v>43678</v>
      </c>
      <c r="B1423" s="2" t="s">
        <v>3041</v>
      </c>
      <c r="C1423" s="2" t="s">
        <v>3111</v>
      </c>
      <c r="D1423" s="2" t="s">
        <v>3043</v>
      </c>
      <c r="E14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3" t="str">
        <f>_xlfn.XLOOKUP(capturaFlota2019[[#This Row],[Puerto]],'DATOS TABLA FLOTA'!$H$1:$H$21,'DATOS TABLA FLOTA'!$I$1:$I$21)</f>
        <v>sin especificar</v>
      </c>
      <c r="G1423" s="3">
        <f>_xlfn.XLOOKUP(capturaFlota2019[[#This Row],[Departamento]],'DATOS TABLA FLOTA'!$O$2:$O$21,'DATOS TABLA FLOTA'!$P$2:$P$21)</f>
        <v>6999</v>
      </c>
      <c r="I1423" s="1">
        <f>_xlfn.XLOOKUP(capturaFlota2019[[#This Row],[Latitud]],'DATOS TABLA FLOTA'!$Q$2:$Q$21,'DATOS TABLA FLOTA'!$R$2:$R$21)</f>
        <v>0</v>
      </c>
      <c r="J1423" s="2" t="s">
        <v>3102</v>
      </c>
      <c r="K1423" t="str">
        <f>VLOOKUP(capturaFlota2019[[#This Row],[Especie]],'DATOS TABLA FLOTA'!$K$1:$M$113,2,FALSE)</f>
        <v>Peces</v>
      </c>
      <c r="L1423" t="str">
        <f>_xlfn.XLOOKUP(capturaFlota2019[[#This Row],[Especie]],'DATOS TABLA FLOTA'!$K$1:$K$113,'DATOS TABLA FLOTA'!$M$1:$M$113)</f>
        <v>Variado costero</v>
      </c>
      <c r="M1423" s="3">
        <v>2042</v>
      </c>
      <c r="N1423" s="4">
        <f>VLOOKUP(capturaFlota2019[[#This Row],[Especie]],'DATOS TABLA FLOTA'!$A$1:$B$80,2,FALSE)</f>
        <v>1500</v>
      </c>
      <c r="O1423" s="4">
        <f>VLOOKUP(capturaFlota2019[[#This Row],[Especie]],'DATOS TABLA FLOTA'!$A$1:$C$80,3,FALSE)</f>
        <v>24000</v>
      </c>
      <c r="Q1423"/>
    </row>
    <row r="1424" spans="1:17" x14ac:dyDescent="0.35">
      <c r="A1424" s="5">
        <v>43617</v>
      </c>
      <c r="B1424" s="2" t="s">
        <v>3147</v>
      </c>
      <c r="C1424" s="2" t="s">
        <v>3117</v>
      </c>
      <c r="D1424" s="2" t="s">
        <v>3062</v>
      </c>
      <c r="E14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24" t="str">
        <f>_xlfn.XLOOKUP(capturaFlota2019[[#This Row],[Puerto]],'DATOS TABLA FLOTA'!$H$1:$H$21,'DATOS TABLA FLOTA'!$I$1:$I$21)</f>
        <v>Biedma</v>
      </c>
      <c r="G1424" s="3">
        <f>_xlfn.XLOOKUP(capturaFlota2019[[#This Row],[Departamento]],'DATOS TABLA FLOTA'!$O$2:$O$21,'DATOS TABLA FLOTA'!$P$2:$P$21)</f>
        <v>26007</v>
      </c>
      <c r="H1424" s="1">
        <v>-42723398</v>
      </c>
      <c r="I1424" s="1">
        <f>_xlfn.XLOOKUP(capturaFlota2019[[#This Row],[Latitud]],'DATOS TABLA FLOTA'!$Q$2:$Q$21,'DATOS TABLA FLOTA'!$R$2:$R$21)</f>
        <v>-6503362</v>
      </c>
      <c r="J1424" s="2" t="s">
        <v>3101</v>
      </c>
      <c r="K1424" t="str">
        <f>VLOOKUP(capturaFlota2019[[#This Row],[Especie]],'DATOS TABLA FLOTA'!$K$1:$M$113,2,FALSE)</f>
        <v>Crustáceos</v>
      </c>
      <c r="L1424" t="str">
        <f>_xlfn.XLOOKUP(capturaFlota2019[[#This Row],[Especie]],'DATOS TABLA FLOTA'!$K$1:$K$113,'DATOS TABLA FLOTA'!$M$1:$M$113)</f>
        <v>Langostino</v>
      </c>
      <c r="M1424" s="3">
        <v>2045</v>
      </c>
      <c r="N1424" s="4">
        <f>VLOOKUP(capturaFlota2019[[#This Row],[Especie]],'DATOS TABLA FLOTA'!$A$1:$B$80,2,FALSE)</f>
        <v>3000</v>
      </c>
      <c r="O1424" s="4">
        <f>VLOOKUP(capturaFlota2019[[#This Row],[Especie]],'DATOS TABLA FLOTA'!$A$1:$C$80,3,FALSE)</f>
        <v>48000</v>
      </c>
      <c r="Q1424"/>
    </row>
    <row r="1425" spans="1:17" x14ac:dyDescent="0.35">
      <c r="A1425" s="5">
        <v>43678</v>
      </c>
      <c r="B1425" s="2" t="s">
        <v>3053</v>
      </c>
      <c r="C1425" s="2" t="s">
        <v>3150</v>
      </c>
      <c r="D1425" s="2" t="s">
        <v>3043</v>
      </c>
      <c r="E14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5" t="str">
        <f>_xlfn.XLOOKUP(capturaFlota2019[[#This Row],[Puerto]],'DATOS TABLA FLOTA'!$H$1:$H$21,'DATOS TABLA FLOTA'!$I$1:$I$21)</f>
        <v>General Lavalle</v>
      </c>
      <c r="G1425" s="3">
        <f>_xlfn.XLOOKUP(capturaFlota2019[[#This Row],[Departamento]],'DATOS TABLA FLOTA'!$O$2:$O$21,'DATOS TABLA FLOTA'!$P$2:$P$21)</f>
        <v>6336</v>
      </c>
      <c r="H1425" s="1">
        <v>-36398453</v>
      </c>
      <c r="I1425" s="1">
        <f>_xlfn.XLOOKUP(capturaFlota2019[[#This Row],[Latitud]],'DATOS TABLA FLOTA'!$Q$2:$Q$21,'DATOS TABLA FLOTA'!$R$2:$R$21)</f>
        <v>-56946467</v>
      </c>
      <c r="J1425" s="2" t="s">
        <v>3159</v>
      </c>
      <c r="K1425" t="str">
        <f>VLOOKUP(capturaFlota2019[[#This Row],[Especie]],'DATOS TABLA FLOTA'!$K$1:$M$113,2,FALSE)</f>
        <v>Peces</v>
      </c>
      <c r="L1425" t="str">
        <f>_xlfn.XLOOKUP(capturaFlota2019[[#This Row],[Especie]],'DATOS TABLA FLOTA'!$K$1:$K$113,'DATOS TABLA FLOTA'!$M$1:$M$113)</f>
        <v>Variado costero</v>
      </c>
      <c r="M1425" s="3">
        <v>2049</v>
      </c>
      <c r="N1425" s="4">
        <f>VLOOKUP(capturaFlota2019[[#This Row],[Especie]],'DATOS TABLA FLOTA'!$A$1:$B$80,2,FALSE)</f>
        <v>1999</v>
      </c>
      <c r="O1425" s="4">
        <f>VLOOKUP(capturaFlota2019[[#This Row],[Especie]],'DATOS TABLA FLOTA'!$A$1:$C$80,3,FALSE)</f>
        <v>31984</v>
      </c>
      <c r="Q1425"/>
    </row>
    <row r="1426" spans="1:17" x14ac:dyDescent="0.35">
      <c r="A1426" s="5">
        <v>43709</v>
      </c>
      <c r="B1426" s="2" t="s">
        <v>3067</v>
      </c>
      <c r="C1426" s="2" t="s">
        <v>3117</v>
      </c>
      <c r="D1426" s="2" t="s">
        <v>3062</v>
      </c>
      <c r="E14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26" t="str">
        <f>_xlfn.XLOOKUP(capturaFlota2019[[#This Row],[Puerto]],'DATOS TABLA FLOTA'!$H$1:$H$21,'DATOS TABLA FLOTA'!$I$1:$I$21)</f>
        <v>Biedma</v>
      </c>
      <c r="G1426" s="3">
        <f>_xlfn.XLOOKUP(capturaFlota2019[[#This Row],[Departamento]],'DATOS TABLA FLOTA'!$O$2:$O$21,'DATOS TABLA FLOTA'!$P$2:$P$21)</f>
        <v>26007</v>
      </c>
      <c r="H1426" s="1">
        <v>-42723398</v>
      </c>
      <c r="I1426" s="1">
        <f>_xlfn.XLOOKUP(capturaFlota2019[[#This Row],[Latitud]],'DATOS TABLA FLOTA'!$Q$2:$Q$21,'DATOS TABLA FLOTA'!$R$2:$R$21)</f>
        <v>-6503362</v>
      </c>
      <c r="J1426" s="2" t="s">
        <v>3095</v>
      </c>
      <c r="K1426" t="str">
        <f>VLOOKUP(capturaFlota2019[[#This Row],[Especie]],'DATOS TABLA FLOTA'!$K$1:$M$113,2,FALSE)</f>
        <v>Peces</v>
      </c>
      <c r="L1426" t="str">
        <f>_xlfn.XLOOKUP(capturaFlota2019[[#This Row],[Especie]],'DATOS TABLA FLOTA'!$K$1:$K$113,'DATOS TABLA FLOTA'!$M$1:$M$113)</f>
        <v>otras especies</v>
      </c>
      <c r="M1426" s="3">
        <v>2050</v>
      </c>
      <c r="N1426" s="4">
        <f>VLOOKUP(capturaFlota2019[[#This Row],[Especie]],'DATOS TABLA FLOTA'!$A$1:$B$80,2,FALSE)</f>
        <v>1980</v>
      </c>
      <c r="O1426" s="4">
        <f>VLOOKUP(capturaFlota2019[[#This Row],[Especie]],'DATOS TABLA FLOTA'!$A$1:$C$80,3,FALSE)</f>
        <v>31680</v>
      </c>
      <c r="Q1426"/>
    </row>
    <row r="1427" spans="1:17" x14ac:dyDescent="0.35">
      <c r="A1427" s="5">
        <v>43586</v>
      </c>
      <c r="B1427" s="2" t="s">
        <v>3059</v>
      </c>
      <c r="C1427" s="2" t="s">
        <v>3068</v>
      </c>
      <c r="D1427" s="2" t="s">
        <v>3043</v>
      </c>
      <c r="E14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27" t="str">
        <f>_xlfn.XLOOKUP(capturaFlota2019[[#This Row],[Puerto]],'DATOS TABLA FLOTA'!$H$1:$H$21,'DATOS TABLA FLOTA'!$I$1:$I$21)</f>
        <v>General Pueyrredon</v>
      </c>
      <c r="G1427" s="3">
        <f>_xlfn.XLOOKUP(capturaFlota2019[[#This Row],[Departamento]],'DATOS TABLA FLOTA'!$O$2:$O$21,'DATOS TABLA FLOTA'!$P$2:$P$21)</f>
        <v>6357</v>
      </c>
      <c r="H1427" s="1">
        <v>-3804915</v>
      </c>
      <c r="I1427" s="1">
        <f>_xlfn.XLOOKUP(capturaFlota2019[[#This Row],[Latitud]],'DATOS TABLA FLOTA'!$Q$2:$Q$21,'DATOS TABLA FLOTA'!$R$2:$R$21)</f>
        <v>-57536848</v>
      </c>
      <c r="J1427" s="2" t="s">
        <v>3066</v>
      </c>
      <c r="K1427" t="str">
        <f>VLOOKUP(capturaFlota2019[[#This Row],[Especie]],'DATOS TABLA FLOTA'!$K$1:$M$113,2,FALSE)</f>
        <v>Peces</v>
      </c>
      <c r="L1427" t="str">
        <f>_xlfn.XLOOKUP(capturaFlota2019[[#This Row],[Especie]],'DATOS TABLA FLOTA'!$K$1:$K$113,'DATOS TABLA FLOTA'!$M$1:$M$113)</f>
        <v>otras especies</v>
      </c>
      <c r="M1427" s="3">
        <v>2054</v>
      </c>
      <c r="N1427" s="4">
        <f>VLOOKUP(capturaFlota2019[[#This Row],[Especie]],'DATOS TABLA FLOTA'!$A$1:$B$80,2,FALSE)</f>
        <v>2200</v>
      </c>
      <c r="O1427" s="4">
        <f>VLOOKUP(capturaFlota2019[[#This Row],[Especie]],'DATOS TABLA FLOTA'!$A$1:$C$80,3,FALSE)</f>
        <v>35200</v>
      </c>
      <c r="Q1427"/>
    </row>
    <row r="1428" spans="1:17" x14ac:dyDescent="0.35">
      <c r="A1428" s="5">
        <v>43586</v>
      </c>
      <c r="B1428" s="2" t="s">
        <v>3067</v>
      </c>
      <c r="C1428" s="2" t="s">
        <v>3117</v>
      </c>
      <c r="D1428" s="2" t="s">
        <v>3062</v>
      </c>
      <c r="E14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28" t="str">
        <f>_xlfn.XLOOKUP(capturaFlota2019[[#This Row],[Puerto]],'DATOS TABLA FLOTA'!$H$1:$H$21,'DATOS TABLA FLOTA'!$I$1:$I$21)</f>
        <v>Biedma</v>
      </c>
      <c r="G1428" s="3">
        <f>_xlfn.XLOOKUP(capturaFlota2019[[#This Row],[Departamento]],'DATOS TABLA FLOTA'!$O$2:$O$21,'DATOS TABLA FLOTA'!$P$2:$P$21)</f>
        <v>26007</v>
      </c>
      <c r="H1428" s="1">
        <v>-42723398</v>
      </c>
      <c r="I1428" s="1">
        <f>_xlfn.XLOOKUP(capturaFlota2019[[#This Row],[Latitud]],'DATOS TABLA FLOTA'!$Q$2:$Q$21,'DATOS TABLA FLOTA'!$R$2:$R$21)</f>
        <v>-6503362</v>
      </c>
      <c r="J1428" s="2" t="s">
        <v>3052</v>
      </c>
      <c r="K1428" t="str">
        <f>VLOOKUP(capturaFlota2019[[#This Row],[Especie]],'DATOS TABLA FLOTA'!$K$1:$M$113,2,FALSE)</f>
        <v>Moluscos</v>
      </c>
      <c r="L1428" t="str">
        <f>_xlfn.XLOOKUP(capturaFlota2019[[#This Row],[Especie]],'DATOS TABLA FLOTA'!$K$1:$K$113,'DATOS TABLA FLOTA'!$M$1:$M$113)</f>
        <v>Calamar Illex</v>
      </c>
      <c r="M1428" s="3">
        <v>2064</v>
      </c>
      <c r="N1428" s="4">
        <f>VLOOKUP(capturaFlota2019[[#This Row],[Especie]],'DATOS TABLA FLOTA'!$A$1:$B$80,2,FALSE)</f>
        <v>3299</v>
      </c>
      <c r="O1428" s="4">
        <f>VLOOKUP(capturaFlota2019[[#This Row],[Especie]],'DATOS TABLA FLOTA'!$A$1:$C$80,3,FALSE)</f>
        <v>52784</v>
      </c>
      <c r="Q1428"/>
    </row>
    <row r="1429" spans="1:17" x14ac:dyDescent="0.35">
      <c r="A1429" s="5">
        <v>43556</v>
      </c>
      <c r="B1429" s="2" t="s">
        <v>3067</v>
      </c>
      <c r="C1429" s="2" t="s">
        <v>3132</v>
      </c>
      <c r="D1429" s="2" t="s">
        <v>3133</v>
      </c>
      <c r="E14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429" t="str">
        <f>_xlfn.XLOOKUP(capturaFlota2019[[#This Row],[Puerto]],'DATOS TABLA FLOTA'!$H$1:$H$21,'DATOS TABLA FLOTA'!$I$1:$I$21)</f>
        <v>Ushuaia</v>
      </c>
      <c r="G1429" s="3">
        <f>_xlfn.XLOOKUP(capturaFlota2019[[#This Row],[Departamento]],'DATOS TABLA FLOTA'!$O$2:$O$21,'DATOS TABLA FLOTA'!$P$2:$P$21)</f>
        <v>94015</v>
      </c>
      <c r="H1429" s="1">
        <v>-54808106</v>
      </c>
      <c r="I1429" s="1">
        <f>_xlfn.XLOOKUP(capturaFlota2019[[#This Row],[Latitud]],'DATOS TABLA FLOTA'!$Q$2:$Q$21,'DATOS TABLA FLOTA'!$R$2:$R$21)</f>
        <v>-68304301</v>
      </c>
      <c r="J1429" s="2" t="s">
        <v>3070</v>
      </c>
      <c r="K1429" t="str">
        <f>VLOOKUP(capturaFlota2019[[#This Row],[Especie]],'DATOS TABLA FLOTA'!$K$1:$M$113,2,FALSE)</f>
        <v>Moluscos</v>
      </c>
      <c r="L1429" t="str">
        <f>_xlfn.XLOOKUP(capturaFlota2019[[#This Row],[Especie]],'DATOS TABLA FLOTA'!$K$1:$K$113,'DATOS TABLA FLOTA'!$M$1:$M$113)</f>
        <v>Vieira (callos)</v>
      </c>
      <c r="M1429" s="3">
        <v>2070</v>
      </c>
      <c r="N1429" s="4">
        <f>VLOOKUP(capturaFlota2019[[#This Row],[Especie]],'DATOS TABLA FLOTA'!$A$1:$B$80,2,FALSE)</f>
        <v>2999</v>
      </c>
      <c r="O1429" s="4">
        <f>VLOOKUP(capturaFlota2019[[#This Row],[Especie]],'DATOS TABLA FLOTA'!$A$1:$C$80,3,FALSE)</f>
        <v>47984</v>
      </c>
      <c r="Q1429"/>
    </row>
    <row r="1430" spans="1:17" x14ac:dyDescent="0.35">
      <c r="A1430" s="5">
        <v>43586</v>
      </c>
      <c r="B1430" s="2" t="s">
        <v>3041</v>
      </c>
      <c r="C1430" s="2" t="s">
        <v>3127</v>
      </c>
      <c r="D1430" s="2" t="s">
        <v>3124</v>
      </c>
      <c r="E14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30" t="str">
        <f>_xlfn.XLOOKUP(capturaFlota2019[[#This Row],[Puerto]],'DATOS TABLA FLOTA'!$H$1:$H$21,'DATOS TABLA FLOTA'!$I$1:$I$21)</f>
        <v>San Antonio</v>
      </c>
      <c r="G1430" s="3">
        <f>_xlfn.XLOOKUP(capturaFlota2019[[#This Row],[Departamento]],'DATOS TABLA FLOTA'!$O$2:$O$21,'DATOS TABLA FLOTA'!$P$2:$P$21)</f>
        <v>62077</v>
      </c>
      <c r="H1430" s="1">
        <v>-40725698</v>
      </c>
      <c r="I1430" s="1">
        <f>_xlfn.XLOOKUP(capturaFlota2019[[#This Row],[Latitud]],'DATOS TABLA FLOTA'!$Q$2:$Q$21,'DATOS TABLA FLOTA'!$R$2:$R$21)</f>
        <v>-64934194</v>
      </c>
      <c r="J1430" s="2" t="s">
        <v>3102</v>
      </c>
      <c r="K1430" t="str">
        <f>VLOOKUP(capturaFlota2019[[#This Row],[Especie]],'DATOS TABLA FLOTA'!$K$1:$M$113,2,FALSE)</f>
        <v>Peces</v>
      </c>
      <c r="L1430" t="str">
        <f>_xlfn.XLOOKUP(capturaFlota2019[[#This Row],[Especie]],'DATOS TABLA FLOTA'!$K$1:$K$113,'DATOS TABLA FLOTA'!$M$1:$M$113)</f>
        <v>Variado costero</v>
      </c>
      <c r="M1430" s="3">
        <v>2096</v>
      </c>
      <c r="N1430" s="4">
        <f>VLOOKUP(capturaFlota2019[[#This Row],[Especie]],'DATOS TABLA FLOTA'!$A$1:$B$80,2,FALSE)</f>
        <v>1500</v>
      </c>
      <c r="O1430" s="4">
        <f>VLOOKUP(capturaFlota2019[[#This Row],[Especie]],'DATOS TABLA FLOTA'!$A$1:$C$80,3,FALSE)</f>
        <v>24000</v>
      </c>
      <c r="Q1430"/>
    </row>
    <row r="1431" spans="1:17" x14ac:dyDescent="0.35">
      <c r="A1431" s="5">
        <v>43678</v>
      </c>
      <c r="B1431" s="2" t="s">
        <v>3053</v>
      </c>
      <c r="C1431" s="2" t="s">
        <v>3148</v>
      </c>
      <c r="D1431" s="2" t="s">
        <v>3062</v>
      </c>
      <c r="E14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31" t="str">
        <f>_xlfn.XLOOKUP(capturaFlota2019[[#This Row],[Puerto]],'DATOS TABLA FLOTA'!$H$1:$H$21,'DATOS TABLA FLOTA'!$I$1:$I$21)</f>
        <v>Florentino Ameghino</v>
      </c>
      <c r="G1431" s="3">
        <f>_xlfn.XLOOKUP(capturaFlota2019[[#This Row],[Departamento]],'DATOS TABLA FLOTA'!$O$2:$O$21,'DATOS TABLA FLOTA'!$P$2:$P$21)</f>
        <v>26028</v>
      </c>
      <c r="H1431" s="1">
        <v>-44798941</v>
      </c>
      <c r="I1431" s="1">
        <f>_xlfn.XLOOKUP(capturaFlota2019[[#This Row],[Latitud]],'DATOS TABLA FLOTA'!$Q$2:$Q$21,'DATOS TABLA FLOTA'!$R$2:$R$21)</f>
        <v>-65709705</v>
      </c>
      <c r="J1431" s="2" t="s">
        <v>3101</v>
      </c>
      <c r="K1431" t="str">
        <f>VLOOKUP(capturaFlota2019[[#This Row],[Especie]],'DATOS TABLA FLOTA'!$K$1:$M$113,2,FALSE)</f>
        <v>Crustáceos</v>
      </c>
      <c r="L1431" t="str">
        <f>_xlfn.XLOOKUP(capturaFlota2019[[#This Row],[Especie]],'DATOS TABLA FLOTA'!$K$1:$K$113,'DATOS TABLA FLOTA'!$M$1:$M$113)</f>
        <v>Langostino</v>
      </c>
      <c r="M1431" s="3">
        <v>2097</v>
      </c>
      <c r="N1431" s="4">
        <f>VLOOKUP(capturaFlota2019[[#This Row],[Especie]],'DATOS TABLA FLOTA'!$A$1:$B$80,2,FALSE)</f>
        <v>3000</v>
      </c>
      <c r="O1431" s="4">
        <f>VLOOKUP(capturaFlota2019[[#This Row],[Especie]],'DATOS TABLA FLOTA'!$A$1:$C$80,3,FALSE)</f>
        <v>48000</v>
      </c>
      <c r="Q1431"/>
    </row>
    <row r="1432" spans="1:17" x14ac:dyDescent="0.35">
      <c r="A1432" s="5">
        <v>43586</v>
      </c>
      <c r="B1432" s="2" t="s">
        <v>3053</v>
      </c>
      <c r="C1432" s="2" t="s">
        <v>3143</v>
      </c>
      <c r="D1432" s="2" t="s">
        <v>3043</v>
      </c>
      <c r="E14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2" t="str">
        <f>_xlfn.XLOOKUP(capturaFlota2019[[#This Row],[Puerto]],'DATOS TABLA FLOTA'!$H$1:$H$21,'DATOS TABLA FLOTA'!$I$1:$I$21)</f>
        <v>Castelli</v>
      </c>
      <c r="G1432" s="3">
        <f>_xlfn.XLOOKUP(capturaFlota2019[[#This Row],[Departamento]],'DATOS TABLA FLOTA'!$O$2:$O$21,'DATOS TABLA FLOTA'!$P$2:$P$21)</f>
        <v>6168</v>
      </c>
      <c r="H1432" s="1">
        <v>-35745949</v>
      </c>
      <c r="I1432" s="1">
        <f>_xlfn.XLOOKUP(capturaFlota2019[[#This Row],[Latitud]],'DATOS TABLA FLOTA'!$Q$2:$Q$21,'DATOS TABLA FLOTA'!$R$2:$R$21)</f>
        <v>-57380561</v>
      </c>
      <c r="J1432" s="2" t="s">
        <v>3082</v>
      </c>
      <c r="K1432" t="str">
        <f>VLOOKUP(capturaFlota2019[[#This Row],[Especie]],'DATOS TABLA FLOTA'!$K$1:$M$113,2,FALSE)</f>
        <v>Peces</v>
      </c>
      <c r="L1432" t="str">
        <f>_xlfn.XLOOKUP(capturaFlota2019[[#This Row],[Especie]],'DATOS TABLA FLOTA'!$K$1:$K$113,'DATOS TABLA FLOTA'!$M$1:$M$113)</f>
        <v>otras especies</v>
      </c>
      <c r="M1432" s="3">
        <v>2099</v>
      </c>
      <c r="N1432" s="4">
        <f>VLOOKUP(capturaFlota2019[[#This Row],[Especie]],'DATOS TABLA FLOTA'!$A$1:$B$80,2,FALSE)</f>
        <v>2100</v>
      </c>
      <c r="O1432" s="4">
        <f>VLOOKUP(capturaFlota2019[[#This Row],[Especie]],'DATOS TABLA FLOTA'!$A$1:$C$80,3,FALSE)</f>
        <v>33600</v>
      </c>
      <c r="Q1432"/>
    </row>
    <row r="1433" spans="1:17" x14ac:dyDescent="0.35">
      <c r="A1433" s="5">
        <v>43466</v>
      </c>
      <c r="B1433" s="2" t="s">
        <v>3059</v>
      </c>
      <c r="C1433" s="2" t="s">
        <v>3068</v>
      </c>
      <c r="D1433" s="2" t="s">
        <v>3043</v>
      </c>
      <c r="E14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3" t="str">
        <f>_xlfn.XLOOKUP(capturaFlota2019[[#This Row],[Puerto]],'DATOS TABLA FLOTA'!$H$1:$H$21,'DATOS TABLA FLOTA'!$I$1:$I$21)</f>
        <v>General Pueyrredon</v>
      </c>
      <c r="G1433" s="3">
        <f>_xlfn.XLOOKUP(capturaFlota2019[[#This Row],[Departamento]],'DATOS TABLA FLOTA'!$O$2:$O$21,'DATOS TABLA FLOTA'!$P$2:$P$21)</f>
        <v>6357</v>
      </c>
      <c r="H1433" s="1">
        <v>-3804915</v>
      </c>
      <c r="I1433" s="1">
        <f>_xlfn.XLOOKUP(capturaFlota2019[[#This Row],[Latitud]],'DATOS TABLA FLOTA'!$Q$2:$Q$21,'DATOS TABLA FLOTA'!$R$2:$R$21)</f>
        <v>-57536848</v>
      </c>
      <c r="J1433" s="2" t="s">
        <v>3099</v>
      </c>
      <c r="K1433" t="str">
        <f>VLOOKUP(capturaFlota2019[[#This Row],[Especie]],'DATOS TABLA FLOTA'!$K$1:$M$113,2,FALSE)</f>
        <v>Peces</v>
      </c>
      <c r="L1433" t="str">
        <f>_xlfn.XLOOKUP(capturaFlota2019[[#This Row],[Especie]],'DATOS TABLA FLOTA'!$K$1:$K$113,'DATOS TABLA FLOTA'!$M$1:$M$113)</f>
        <v>otras especies</v>
      </c>
      <c r="M1433" s="3">
        <v>2115</v>
      </c>
      <c r="N1433" s="4">
        <f>VLOOKUP(capturaFlota2019[[#This Row],[Especie]],'DATOS TABLA FLOTA'!$A$1:$B$80,2,FALSE)</f>
        <v>2100</v>
      </c>
      <c r="O1433" s="4">
        <f>VLOOKUP(capturaFlota2019[[#This Row],[Especie]],'DATOS TABLA FLOTA'!$A$1:$C$80,3,FALSE)</f>
        <v>33600</v>
      </c>
      <c r="Q1433"/>
    </row>
    <row r="1434" spans="1:17" x14ac:dyDescent="0.35">
      <c r="A1434" s="5">
        <v>43678</v>
      </c>
      <c r="B1434" s="2" t="s">
        <v>3053</v>
      </c>
      <c r="C1434" s="2" t="s">
        <v>3068</v>
      </c>
      <c r="D1434" s="2" t="s">
        <v>3043</v>
      </c>
      <c r="E14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4" t="str">
        <f>_xlfn.XLOOKUP(capturaFlota2019[[#This Row],[Puerto]],'DATOS TABLA FLOTA'!$H$1:$H$21,'DATOS TABLA FLOTA'!$I$1:$I$21)</f>
        <v>General Pueyrredon</v>
      </c>
      <c r="G1434" s="3">
        <f>_xlfn.XLOOKUP(capturaFlota2019[[#This Row],[Departamento]],'DATOS TABLA FLOTA'!$O$2:$O$21,'DATOS TABLA FLOTA'!$P$2:$P$21)</f>
        <v>6357</v>
      </c>
      <c r="H1434" s="1">
        <v>-3804915</v>
      </c>
      <c r="I1434" s="1">
        <f>_xlfn.XLOOKUP(capturaFlota2019[[#This Row],[Latitud]],'DATOS TABLA FLOTA'!$Q$2:$Q$21,'DATOS TABLA FLOTA'!$R$2:$R$21)</f>
        <v>-57536848</v>
      </c>
      <c r="J1434" s="2" t="s">
        <v>3080</v>
      </c>
      <c r="K1434" t="str">
        <f>VLOOKUP(capturaFlota2019[[#This Row],[Especie]],'DATOS TABLA FLOTA'!$K$1:$M$113,2,FALSE)</f>
        <v>Peces</v>
      </c>
      <c r="L1434" t="str">
        <f>_xlfn.XLOOKUP(capturaFlota2019[[#This Row],[Especie]],'DATOS TABLA FLOTA'!$K$1:$K$113,'DATOS TABLA FLOTA'!$M$1:$M$113)</f>
        <v>otras especies</v>
      </c>
      <c r="M1434" s="3">
        <v>2116</v>
      </c>
      <c r="N1434" s="4">
        <f>VLOOKUP(capturaFlota2019[[#This Row],[Especie]],'DATOS TABLA FLOTA'!$A$1:$B$80,2,FALSE)</f>
        <v>1599</v>
      </c>
      <c r="O1434" s="4">
        <f>VLOOKUP(capturaFlota2019[[#This Row],[Especie]],'DATOS TABLA FLOTA'!$A$1:$C$80,3,FALSE)</f>
        <v>25584</v>
      </c>
      <c r="Q1434"/>
    </row>
    <row r="1435" spans="1:17" x14ac:dyDescent="0.35">
      <c r="A1435" s="5">
        <v>43739</v>
      </c>
      <c r="B1435" s="2" t="s">
        <v>3059</v>
      </c>
      <c r="C1435" s="2" t="s">
        <v>3068</v>
      </c>
      <c r="D1435" s="2" t="s">
        <v>3043</v>
      </c>
      <c r="E14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5" t="str">
        <f>_xlfn.XLOOKUP(capturaFlota2019[[#This Row],[Puerto]],'DATOS TABLA FLOTA'!$H$1:$H$21,'DATOS TABLA FLOTA'!$I$1:$I$21)</f>
        <v>General Pueyrredon</v>
      </c>
      <c r="G1435" s="3">
        <f>_xlfn.XLOOKUP(capturaFlota2019[[#This Row],[Departamento]],'DATOS TABLA FLOTA'!$O$2:$O$21,'DATOS TABLA FLOTA'!$P$2:$P$21)</f>
        <v>6357</v>
      </c>
      <c r="H1435" s="1">
        <v>-3804915</v>
      </c>
      <c r="I1435" s="1">
        <f>_xlfn.XLOOKUP(capturaFlota2019[[#This Row],[Latitud]],'DATOS TABLA FLOTA'!$Q$2:$Q$21,'DATOS TABLA FLOTA'!$R$2:$R$21)</f>
        <v>-57536848</v>
      </c>
      <c r="J1435" s="2" t="s">
        <v>3163</v>
      </c>
      <c r="K1435" t="str">
        <f>VLOOKUP(capturaFlota2019[[#This Row],[Especie]],'DATOS TABLA FLOTA'!$K$1:$M$113,2,FALSE)</f>
        <v>Peces</v>
      </c>
      <c r="L1435" t="str">
        <f>_xlfn.XLOOKUP(capturaFlota2019[[#This Row],[Especie]],'DATOS TABLA FLOTA'!$K$1:$K$113,'DATOS TABLA FLOTA'!$M$1:$M$113)</f>
        <v>otras especies</v>
      </c>
      <c r="M1435" s="3">
        <v>2120</v>
      </c>
      <c r="N1435" s="4">
        <f>VLOOKUP(capturaFlota2019[[#This Row],[Especie]],'DATOS TABLA FLOTA'!$A$1:$B$80,2,FALSE)</f>
        <v>3590</v>
      </c>
      <c r="O1435" s="4">
        <f>VLOOKUP(capturaFlota2019[[#This Row],[Especie]],'DATOS TABLA FLOTA'!$A$1:$C$80,3,FALSE)</f>
        <v>57440</v>
      </c>
      <c r="Q1435"/>
    </row>
    <row r="1436" spans="1:17" x14ac:dyDescent="0.35">
      <c r="A1436" s="5">
        <v>43466</v>
      </c>
      <c r="B1436" s="2" t="s">
        <v>3059</v>
      </c>
      <c r="C1436" s="2" t="s">
        <v>3048</v>
      </c>
      <c r="D1436" s="2" t="s">
        <v>3049</v>
      </c>
      <c r="E14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36" t="str">
        <f>_xlfn.XLOOKUP(capturaFlota2019[[#This Row],[Puerto]],'DATOS TABLA FLOTA'!$H$1:$H$21,'DATOS TABLA FLOTA'!$I$1:$I$21)</f>
        <v>Deseado</v>
      </c>
      <c r="G1436" s="3">
        <f>_xlfn.XLOOKUP(capturaFlota2019[[#This Row],[Departamento]],'DATOS TABLA FLOTA'!$O$2:$O$21,'DATOS TABLA FLOTA'!$P$2:$P$21)</f>
        <v>78014</v>
      </c>
      <c r="H1436" s="1">
        <v>-46436049</v>
      </c>
      <c r="I1436" s="1">
        <f>_xlfn.XLOOKUP(capturaFlota2019[[#This Row],[Latitud]],'DATOS TABLA FLOTA'!$Q$2:$Q$21,'DATOS TABLA FLOTA'!$R$2:$R$21)</f>
        <v>-67514904</v>
      </c>
      <c r="J1436" s="2" t="s">
        <v>3055</v>
      </c>
      <c r="K1436" t="str">
        <f>VLOOKUP(capturaFlota2019[[#This Row],[Especie]],'DATOS TABLA FLOTA'!$K$1:$M$113,2,FALSE)</f>
        <v>Peces</v>
      </c>
      <c r="L1436" t="str">
        <f>_xlfn.XLOOKUP(capturaFlota2019[[#This Row],[Especie]],'DATOS TABLA FLOTA'!$K$1:$K$113,'DATOS TABLA FLOTA'!$M$1:$M$113)</f>
        <v>Merluza hubbsi S41</v>
      </c>
      <c r="M1436" s="3">
        <v>2123</v>
      </c>
      <c r="N1436" s="4">
        <f>VLOOKUP(capturaFlota2019[[#This Row],[Especie]],'DATOS TABLA FLOTA'!$A$1:$B$80,2,FALSE)</f>
        <v>2300</v>
      </c>
      <c r="O1436" s="4">
        <f>VLOOKUP(capturaFlota2019[[#This Row],[Especie]],'DATOS TABLA FLOTA'!$A$1:$C$80,3,FALSE)</f>
        <v>36800</v>
      </c>
      <c r="Q1436"/>
    </row>
    <row r="1437" spans="1:17" x14ac:dyDescent="0.35">
      <c r="A1437" s="5">
        <v>43466</v>
      </c>
      <c r="B1437" s="2" t="s">
        <v>3059</v>
      </c>
      <c r="C1437" s="2" t="s">
        <v>3107</v>
      </c>
      <c r="D1437" s="2" t="s">
        <v>3043</v>
      </c>
      <c r="E14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7" t="str">
        <f>_xlfn.XLOOKUP(capturaFlota2019[[#This Row],[Puerto]],'DATOS TABLA FLOTA'!$H$1:$H$21,'DATOS TABLA FLOTA'!$I$1:$I$21)</f>
        <v>Necochea</v>
      </c>
      <c r="G1437" s="3">
        <f>_xlfn.XLOOKUP(capturaFlota2019[[#This Row],[Departamento]],'DATOS TABLA FLOTA'!$O$2:$O$21,'DATOS TABLA FLOTA'!$P$2:$P$21)</f>
        <v>6581</v>
      </c>
      <c r="H1437" s="1">
        <v>-38576184</v>
      </c>
      <c r="I1437" s="1">
        <f>_xlfn.XLOOKUP(capturaFlota2019[[#This Row],[Latitud]],'DATOS TABLA FLOTA'!$Q$2:$Q$21,'DATOS TABLA FLOTA'!$R$2:$R$21)</f>
        <v>-58701949</v>
      </c>
      <c r="J1437" s="2" t="s">
        <v>3109</v>
      </c>
      <c r="K1437" t="str">
        <f>VLOOKUP(capturaFlota2019[[#This Row],[Especie]],'DATOS TABLA FLOTA'!$K$1:$M$113,2,FALSE)</f>
        <v>Peces</v>
      </c>
      <c r="L1437" t="str">
        <f>_xlfn.XLOOKUP(capturaFlota2019[[#This Row],[Especie]],'DATOS TABLA FLOTA'!$K$1:$K$113,'DATOS TABLA FLOTA'!$M$1:$M$113)</f>
        <v>Rayas (sin V. Cost)</v>
      </c>
      <c r="M1437" s="3">
        <v>2126</v>
      </c>
      <c r="N1437" s="4">
        <f>VLOOKUP(capturaFlota2019[[#This Row],[Especie]],'DATOS TABLA FLOTA'!$A$1:$B$80,2,FALSE)</f>
        <v>3000</v>
      </c>
      <c r="O1437" s="4">
        <f>VLOOKUP(capturaFlota2019[[#This Row],[Especie]],'DATOS TABLA FLOTA'!$A$1:$C$80,3,FALSE)</f>
        <v>48000</v>
      </c>
      <c r="Q1437"/>
    </row>
    <row r="1438" spans="1:17" x14ac:dyDescent="0.35">
      <c r="A1438" s="5">
        <v>43678</v>
      </c>
      <c r="B1438" s="2" t="s">
        <v>3041</v>
      </c>
      <c r="C1438" s="2" t="s">
        <v>3107</v>
      </c>
      <c r="D1438" s="2" t="s">
        <v>3043</v>
      </c>
      <c r="E14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8" t="str">
        <f>_xlfn.XLOOKUP(capturaFlota2019[[#This Row],[Puerto]],'DATOS TABLA FLOTA'!$H$1:$H$21,'DATOS TABLA FLOTA'!$I$1:$I$21)</f>
        <v>Necochea</v>
      </c>
      <c r="G1438" s="3">
        <f>_xlfn.XLOOKUP(capturaFlota2019[[#This Row],[Departamento]],'DATOS TABLA FLOTA'!$O$2:$O$21,'DATOS TABLA FLOTA'!$P$2:$P$21)</f>
        <v>6581</v>
      </c>
      <c r="H1438" s="1">
        <v>-38576184</v>
      </c>
      <c r="I1438" s="1">
        <f>_xlfn.XLOOKUP(capturaFlota2019[[#This Row],[Latitud]],'DATOS TABLA FLOTA'!$Q$2:$Q$21,'DATOS TABLA FLOTA'!$R$2:$R$21)</f>
        <v>-58701949</v>
      </c>
      <c r="J1438" s="2" t="s">
        <v>3085</v>
      </c>
      <c r="K1438" t="str">
        <f>VLOOKUP(capturaFlota2019[[#This Row],[Especie]],'DATOS TABLA FLOTA'!$K$1:$M$113,2,FALSE)</f>
        <v>Peces</v>
      </c>
      <c r="L1438" t="str">
        <f>_xlfn.XLOOKUP(capturaFlota2019[[#This Row],[Especie]],'DATOS TABLA FLOTA'!$K$1:$K$113,'DATOS TABLA FLOTA'!$M$1:$M$113)</f>
        <v>otras especies</v>
      </c>
      <c r="M1438" s="3">
        <v>2130</v>
      </c>
      <c r="N1438" s="4">
        <f>VLOOKUP(capturaFlota2019[[#This Row],[Especie]],'DATOS TABLA FLOTA'!$A$1:$B$80,2,FALSE)</f>
        <v>1900</v>
      </c>
      <c r="O1438" s="4">
        <f>VLOOKUP(capturaFlota2019[[#This Row],[Especie]],'DATOS TABLA FLOTA'!$A$1:$C$80,3,FALSE)</f>
        <v>30400</v>
      </c>
      <c r="Q1438"/>
    </row>
    <row r="1439" spans="1:17" x14ac:dyDescent="0.35">
      <c r="A1439" s="5">
        <v>43525</v>
      </c>
      <c r="B1439" s="2" t="s">
        <v>3053</v>
      </c>
      <c r="C1439" s="2" t="s">
        <v>3068</v>
      </c>
      <c r="D1439" s="2" t="s">
        <v>3043</v>
      </c>
      <c r="E14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39" t="str">
        <f>_xlfn.XLOOKUP(capturaFlota2019[[#This Row],[Puerto]],'DATOS TABLA FLOTA'!$H$1:$H$21,'DATOS TABLA FLOTA'!$I$1:$I$21)</f>
        <v>General Pueyrredon</v>
      </c>
      <c r="G1439" s="3">
        <f>_xlfn.XLOOKUP(capturaFlota2019[[#This Row],[Departamento]],'DATOS TABLA FLOTA'!$O$2:$O$21,'DATOS TABLA FLOTA'!$P$2:$P$21)</f>
        <v>6357</v>
      </c>
      <c r="H1439" s="1">
        <v>-3804915</v>
      </c>
      <c r="I1439" s="1">
        <f>_xlfn.XLOOKUP(capturaFlota2019[[#This Row],[Latitud]],'DATOS TABLA FLOTA'!$Q$2:$Q$21,'DATOS TABLA FLOTA'!$R$2:$R$21)</f>
        <v>-57536848</v>
      </c>
      <c r="J1439" s="2" t="s">
        <v>3087</v>
      </c>
      <c r="K1439" t="str">
        <f>VLOOKUP(capturaFlota2019[[#This Row],[Especie]],'DATOS TABLA FLOTA'!$K$1:$M$113,2,FALSE)</f>
        <v>Peces</v>
      </c>
      <c r="L1439" t="str">
        <f>_xlfn.XLOOKUP(capturaFlota2019[[#This Row],[Especie]],'DATOS TABLA FLOTA'!$K$1:$K$113,'DATOS TABLA FLOTA'!$M$1:$M$113)</f>
        <v>otras especies</v>
      </c>
      <c r="M1439" s="3">
        <v>2134</v>
      </c>
      <c r="N1439" s="4">
        <f>VLOOKUP(capturaFlota2019[[#This Row],[Especie]],'DATOS TABLA FLOTA'!$A$1:$B$80,2,FALSE)</f>
        <v>2500</v>
      </c>
      <c r="O1439" s="4">
        <f>VLOOKUP(capturaFlota2019[[#This Row],[Especie]],'DATOS TABLA FLOTA'!$A$1:$C$80,3,FALSE)</f>
        <v>40000</v>
      </c>
      <c r="Q1439"/>
    </row>
    <row r="1440" spans="1:17" x14ac:dyDescent="0.35">
      <c r="A1440" s="5">
        <v>43647</v>
      </c>
      <c r="B1440" s="2" t="s">
        <v>3041</v>
      </c>
      <c r="C1440" s="2" t="s">
        <v>3107</v>
      </c>
      <c r="D1440" s="2" t="s">
        <v>3043</v>
      </c>
      <c r="E14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0" t="str">
        <f>_xlfn.XLOOKUP(capturaFlota2019[[#This Row],[Puerto]],'DATOS TABLA FLOTA'!$H$1:$H$21,'DATOS TABLA FLOTA'!$I$1:$I$21)</f>
        <v>Necochea</v>
      </c>
      <c r="G1440" s="3">
        <f>_xlfn.XLOOKUP(capturaFlota2019[[#This Row],[Departamento]],'DATOS TABLA FLOTA'!$O$2:$O$21,'DATOS TABLA FLOTA'!$P$2:$P$21)</f>
        <v>6581</v>
      </c>
      <c r="H1440" s="1">
        <v>-38576184</v>
      </c>
      <c r="I1440" s="1">
        <f>_xlfn.XLOOKUP(capturaFlota2019[[#This Row],[Latitud]],'DATOS TABLA FLOTA'!$Q$2:$Q$21,'DATOS TABLA FLOTA'!$R$2:$R$21)</f>
        <v>-58701949</v>
      </c>
      <c r="J1440" s="2" t="s">
        <v>3081</v>
      </c>
      <c r="K1440" t="str">
        <f>VLOOKUP(capturaFlota2019[[#This Row],[Especie]],'DATOS TABLA FLOTA'!$K$1:$M$113,2,FALSE)</f>
        <v>Peces</v>
      </c>
      <c r="L1440" t="str">
        <f>_xlfn.XLOOKUP(capturaFlota2019[[#This Row],[Especie]],'DATOS TABLA FLOTA'!$K$1:$K$113,'DATOS TABLA FLOTA'!$M$1:$M$113)</f>
        <v>Variado costero</v>
      </c>
      <c r="M1440" s="3">
        <v>2165</v>
      </c>
      <c r="N1440" s="4">
        <f>VLOOKUP(capturaFlota2019[[#This Row],[Especie]],'DATOS TABLA FLOTA'!$A$1:$B$80,2,FALSE)</f>
        <v>2900</v>
      </c>
      <c r="O1440" s="4">
        <f>VLOOKUP(capturaFlota2019[[#This Row],[Especie]],'DATOS TABLA FLOTA'!$A$1:$C$80,3,FALSE)</f>
        <v>46400</v>
      </c>
      <c r="Q1440"/>
    </row>
    <row r="1441" spans="1:17" x14ac:dyDescent="0.35">
      <c r="A1441" s="5">
        <v>43739</v>
      </c>
      <c r="B1441" s="2" t="s">
        <v>3059</v>
      </c>
      <c r="C1441" s="2" t="s">
        <v>3123</v>
      </c>
      <c r="D1441" s="2" t="s">
        <v>3124</v>
      </c>
      <c r="E14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41" t="str">
        <f>_xlfn.XLOOKUP(capturaFlota2019[[#This Row],[Puerto]],'DATOS TABLA FLOTA'!$H$1:$H$21,'DATOS TABLA FLOTA'!$I$1:$I$21)</f>
        <v>San Antonio</v>
      </c>
      <c r="G1441" s="3">
        <f>_xlfn.XLOOKUP(capturaFlota2019[[#This Row],[Departamento]],'DATOS TABLA FLOTA'!$O$2:$O$21,'DATOS TABLA FLOTA'!$P$2:$P$21)</f>
        <v>62077</v>
      </c>
      <c r="H1441" s="1">
        <v>-4079875</v>
      </c>
      <c r="I1441" s="1">
        <f>_xlfn.XLOOKUP(capturaFlota2019[[#This Row],[Latitud]],'DATOS TABLA FLOTA'!$Q$2:$Q$21,'DATOS TABLA FLOTA'!$R$2:$R$21)</f>
        <v>-64883536</v>
      </c>
      <c r="J1441" s="2" t="s">
        <v>3055</v>
      </c>
      <c r="K1441" t="str">
        <f>VLOOKUP(capturaFlota2019[[#This Row],[Especie]],'DATOS TABLA FLOTA'!$K$1:$M$113,2,FALSE)</f>
        <v>Peces</v>
      </c>
      <c r="L1441" t="str">
        <f>_xlfn.XLOOKUP(capturaFlota2019[[#This Row],[Especie]],'DATOS TABLA FLOTA'!$K$1:$K$113,'DATOS TABLA FLOTA'!$M$1:$M$113)</f>
        <v>Merluza hubbsi S41</v>
      </c>
      <c r="M1441" s="3">
        <v>2170</v>
      </c>
      <c r="N1441" s="4">
        <f>VLOOKUP(capturaFlota2019[[#This Row],[Especie]],'DATOS TABLA FLOTA'!$A$1:$B$80,2,FALSE)</f>
        <v>2300</v>
      </c>
      <c r="O1441" s="4">
        <f>VLOOKUP(capturaFlota2019[[#This Row],[Especie]],'DATOS TABLA FLOTA'!$A$1:$C$80,3,FALSE)</f>
        <v>36800</v>
      </c>
      <c r="Q1441"/>
    </row>
    <row r="1442" spans="1:17" x14ac:dyDescent="0.35">
      <c r="A1442" s="5">
        <v>43678</v>
      </c>
      <c r="B1442" s="2" t="s">
        <v>3053</v>
      </c>
      <c r="C1442" s="2" t="s">
        <v>3068</v>
      </c>
      <c r="D1442" s="2" t="s">
        <v>3043</v>
      </c>
      <c r="E14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2" t="str">
        <f>_xlfn.XLOOKUP(capturaFlota2019[[#This Row],[Puerto]],'DATOS TABLA FLOTA'!$H$1:$H$21,'DATOS TABLA FLOTA'!$I$1:$I$21)</f>
        <v>General Pueyrredon</v>
      </c>
      <c r="G1442" s="3">
        <f>_xlfn.XLOOKUP(capturaFlota2019[[#This Row],[Departamento]],'DATOS TABLA FLOTA'!$O$2:$O$21,'DATOS TABLA FLOTA'!$P$2:$P$21)</f>
        <v>6357</v>
      </c>
      <c r="H1442" s="1">
        <v>-3804915</v>
      </c>
      <c r="I1442" s="1">
        <f>_xlfn.XLOOKUP(capturaFlota2019[[#This Row],[Latitud]],'DATOS TABLA FLOTA'!$Q$2:$Q$21,'DATOS TABLA FLOTA'!$R$2:$R$21)</f>
        <v>-57536848</v>
      </c>
      <c r="J1442" s="2" t="s">
        <v>3087</v>
      </c>
      <c r="K1442" t="str">
        <f>VLOOKUP(capturaFlota2019[[#This Row],[Especie]],'DATOS TABLA FLOTA'!$K$1:$M$113,2,FALSE)</f>
        <v>Peces</v>
      </c>
      <c r="L1442" t="str">
        <f>_xlfn.XLOOKUP(capturaFlota2019[[#This Row],[Especie]],'DATOS TABLA FLOTA'!$K$1:$K$113,'DATOS TABLA FLOTA'!$M$1:$M$113)</f>
        <v>otras especies</v>
      </c>
      <c r="M1442" s="3">
        <v>2175</v>
      </c>
      <c r="N1442" s="4">
        <f>VLOOKUP(capturaFlota2019[[#This Row],[Especie]],'DATOS TABLA FLOTA'!$A$1:$B$80,2,FALSE)</f>
        <v>2500</v>
      </c>
      <c r="O1442" s="4">
        <f>VLOOKUP(capturaFlota2019[[#This Row],[Especie]],'DATOS TABLA FLOTA'!$A$1:$C$80,3,FALSE)</f>
        <v>40000</v>
      </c>
      <c r="Q1442"/>
    </row>
    <row r="1443" spans="1:17" x14ac:dyDescent="0.35">
      <c r="A1443" s="5">
        <v>43586</v>
      </c>
      <c r="B1443" s="2" t="s">
        <v>3041</v>
      </c>
      <c r="C1443" s="2" t="s">
        <v>3127</v>
      </c>
      <c r="D1443" s="2" t="s">
        <v>3124</v>
      </c>
      <c r="E14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43" t="str">
        <f>_xlfn.XLOOKUP(capturaFlota2019[[#This Row],[Puerto]],'DATOS TABLA FLOTA'!$H$1:$H$21,'DATOS TABLA FLOTA'!$I$1:$I$21)</f>
        <v>San Antonio</v>
      </c>
      <c r="G1443" s="3">
        <f>_xlfn.XLOOKUP(capturaFlota2019[[#This Row],[Departamento]],'DATOS TABLA FLOTA'!$O$2:$O$21,'DATOS TABLA FLOTA'!$P$2:$P$21)</f>
        <v>62077</v>
      </c>
      <c r="H1443" s="1">
        <v>-40725698</v>
      </c>
      <c r="I1443" s="1">
        <f>_xlfn.XLOOKUP(capturaFlota2019[[#This Row],[Latitud]],'DATOS TABLA FLOTA'!$Q$2:$Q$21,'DATOS TABLA FLOTA'!$R$2:$R$21)</f>
        <v>-64934194</v>
      </c>
      <c r="J1443" s="2" t="s">
        <v>3098</v>
      </c>
      <c r="K1443" t="str">
        <f>VLOOKUP(capturaFlota2019[[#This Row],[Especie]],'DATOS TABLA FLOTA'!$K$1:$M$113,2,FALSE)</f>
        <v>Peces</v>
      </c>
      <c r="L1443" t="str">
        <f>_xlfn.XLOOKUP(capturaFlota2019[[#This Row],[Especie]],'DATOS TABLA FLOTA'!$K$1:$K$113,'DATOS TABLA FLOTA'!$M$1:$M$113)</f>
        <v>otras especies</v>
      </c>
      <c r="M1443" s="3">
        <v>2176</v>
      </c>
      <c r="N1443" s="4">
        <f>VLOOKUP(capturaFlota2019[[#This Row],[Especie]],'DATOS TABLA FLOTA'!$A$1:$B$80,2,FALSE)</f>
        <v>4500</v>
      </c>
      <c r="O1443" s="4">
        <f>VLOOKUP(capturaFlota2019[[#This Row],[Especie]],'DATOS TABLA FLOTA'!$A$1:$C$80,3,FALSE)</f>
        <v>72000</v>
      </c>
      <c r="Q1443"/>
    </row>
    <row r="1444" spans="1:17" x14ac:dyDescent="0.35">
      <c r="A1444" s="5">
        <v>43739</v>
      </c>
      <c r="B1444" s="2" t="s">
        <v>3041</v>
      </c>
      <c r="C1444" s="2" t="s">
        <v>3121</v>
      </c>
      <c r="D1444" s="2" t="s">
        <v>3043</v>
      </c>
      <c r="E14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4" t="str">
        <f>_xlfn.XLOOKUP(capturaFlota2019[[#This Row],[Puerto]],'DATOS TABLA FLOTA'!$H$1:$H$21,'DATOS TABLA FLOTA'!$I$1:$I$21)</f>
        <v>Coronel de Marina Leonardo Rosales</v>
      </c>
      <c r="G1444" s="3">
        <f>_xlfn.XLOOKUP(capturaFlota2019[[#This Row],[Departamento]],'DATOS TABLA FLOTA'!$O$2:$O$21,'DATOS TABLA FLOTA'!$P$2:$P$21)</f>
        <v>6182</v>
      </c>
      <c r="H1444" s="1">
        <v>-3889977</v>
      </c>
      <c r="I1444" s="1">
        <f>_xlfn.XLOOKUP(capturaFlota2019[[#This Row],[Latitud]],'DATOS TABLA FLOTA'!$Q$2:$Q$21,'DATOS TABLA FLOTA'!$R$2:$R$21)</f>
        <v>-62079012</v>
      </c>
      <c r="J1444" s="2" t="s">
        <v>3101</v>
      </c>
      <c r="K1444" t="str">
        <f>VLOOKUP(capturaFlota2019[[#This Row],[Especie]],'DATOS TABLA FLOTA'!$K$1:$M$113,2,FALSE)</f>
        <v>Crustáceos</v>
      </c>
      <c r="L1444" t="str">
        <f>_xlfn.XLOOKUP(capturaFlota2019[[#This Row],[Especie]],'DATOS TABLA FLOTA'!$K$1:$K$113,'DATOS TABLA FLOTA'!$M$1:$M$113)</f>
        <v>Langostino</v>
      </c>
      <c r="M1444" s="3">
        <v>2179</v>
      </c>
      <c r="N1444" s="4">
        <f>VLOOKUP(capturaFlota2019[[#This Row],[Especie]],'DATOS TABLA FLOTA'!$A$1:$B$80,2,FALSE)</f>
        <v>3000</v>
      </c>
      <c r="O1444" s="4">
        <f>VLOOKUP(capturaFlota2019[[#This Row],[Especie]],'DATOS TABLA FLOTA'!$A$1:$C$80,3,FALSE)</f>
        <v>48000</v>
      </c>
      <c r="Q1444"/>
    </row>
    <row r="1445" spans="1:17" x14ac:dyDescent="0.35">
      <c r="A1445" s="5">
        <v>43556</v>
      </c>
      <c r="B1445" s="2" t="s">
        <v>3059</v>
      </c>
      <c r="C1445" s="2" t="s">
        <v>3068</v>
      </c>
      <c r="D1445" s="2" t="s">
        <v>3043</v>
      </c>
      <c r="E14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5" t="str">
        <f>_xlfn.XLOOKUP(capturaFlota2019[[#This Row],[Puerto]],'DATOS TABLA FLOTA'!$H$1:$H$21,'DATOS TABLA FLOTA'!$I$1:$I$21)</f>
        <v>General Pueyrredon</v>
      </c>
      <c r="G1445" s="3">
        <f>_xlfn.XLOOKUP(capturaFlota2019[[#This Row],[Departamento]],'DATOS TABLA FLOTA'!$O$2:$O$21,'DATOS TABLA FLOTA'!$P$2:$P$21)</f>
        <v>6357</v>
      </c>
      <c r="H1445" s="1">
        <v>-3804915</v>
      </c>
      <c r="I1445" s="1">
        <f>_xlfn.XLOOKUP(capturaFlota2019[[#This Row],[Latitud]],'DATOS TABLA FLOTA'!$Q$2:$Q$21,'DATOS TABLA FLOTA'!$R$2:$R$21)</f>
        <v>-57536848</v>
      </c>
      <c r="J1445" s="2" t="s">
        <v>3099</v>
      </c>
      <c r="K1445" t="str">
        <f>VLOOKUP(capturaFlota2019[[#This Row],[Especie]],'DATOS TABLA FLOTA'!$K$1:$M$113,2,FALSE)</f>
        <v>Peces</v>
      </c>
      <c r="L1445" t="str">
        <f>_xlfn.XLOOKUP(capturaFlota2019[[#This Row],[Especie]],'DATOS TABLA FLOTA'!$K$1:$K$113,'DATOS TABLA FLOTA'!$M$1:$M$113)</f>
        <v>otras especies</v>
      </c>
      <c r="M1445" s="3">
        <v>2199</v>
      </c>
      <c r="N1445" s="4">
        <f>VLOOKUP(capturaFlota2019[[#This Row],[Especie]],'DATOS TABLA FLOTA'!$A$1:$B$80,2,FALSE)</f>
        <v>2100</v>
      </c>
      <c r="O1445" s="4">
        <f>VLOOKUP(capturaFlota2019[[#This Row],[Especie]],'DATOS TABLA FLOTA'!$A$1:$C$80,3,FALSE)</f>
        <v>33600</v>
      </c>
      <c r="Q1445"/>
    </row>
    <row r="1446" spans="1:17" x14ac:dyDescent="0.35">
      <c r="A1446" s="5">
        <v>43617</v>
      </c>
      <c r="B1446" s="2" t="s">
        <v>3053</v>
      </c>
      <c r="C1446" s="2" t="s">
        <v>3068</v>
      </c>
      <c r="D1446" s="2" t="s">
        <v>3043</v>
      </c>
      <c r="E14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6" t="str">
        <f>_xlfn.XLOOKUP(capturaFlota2019[[#This Row],[Puerto]],'DATOS TABLA FLOTA'!$H$1:$H$21,'DATOS TABLA FLOTA'!$I$1:$I$21)</f>
        <v>General Pueyrredon</v>
      </c>
      <c r="G1446" s="3">
        <f>_xlfn.XLOOKUP(capturaFlota2019[[#This Row],[Departamento]],'DATOS TABLA FLOTA'!$O$2:$O$21,'DATOS TABLA FLOTA'!$P$2:$P$21)</f>
        <v>6357</v>
      </c>
      <c r="H1446" s="1">
        <v>-3804915</v>
      </c>
      <c r="I1446" s="1">
        <f>_xlfn.XLOOKUP(capturaFlota2019[[#This Row],[Latitud]],'DATOS TABLA FLOTA'!$Q$2:$Q$21,'DATOS TABLA FLOTA'!$R$2:$R$21)</f>
        <v>-57536848</v>
      </c>
      <c r="J1446" s="2" t="s">
        <v>3052</v>
      </c>
      <c r="K1446" t="str">
        <f>VLOOKUP(capturaFlota2019[[#This Row],[Especie]],'DATOS TABLA FLOTA'!$K$1:$M$113,2,FALSE)</f>
        <v>Moluscos</v>
      </c>
      <c r="L1446" t="str">
        <f>_xlfn.XLOOKUP(capturaFlota2019[[#This Row],[Especie]],'DATOS TABLA FLOTA'!$K$1:$K$113,'DATOS TABLA FLOTA'!$M$1:$M$113)</f>
        <v>Calamar Illex</v>
      </c>
      <c r="M1446" s="3">
        <v>2199</v>
      </c>
      <c r="N1446" s="4">
        <f>VLOOKUP(capturaFlota2019[[#This Row],[Especie]],'DATOS TABLA FLOTA'!$A$1:$B$80,2,FALSE)</f>
        <v>3299</v>
      </c>
      <c r="O1446" s="4">
        <f>VLOOKUP(capturaFlota2019[[#This Row],[Especie]],'DATOS TABLA FLOTA'!$A$1:$C$80,3,FALSE)</f>
        <v>52784</v>
      </c>
      <c r="Q1446"/>
    </row>
    <row r="1447" spans="1:17" x14ac:dyDescent="0.35">
      <c r="A1447" s="5">
        <v>43709</v>
      </c>
      <c r="B1447" s="2" t="s">
        <v>3041</v>
      </c>
      <c r="C1447" s="2" t="s">
        <v>3150</v>
      </c>
      <c r="D1447" s="2" t="s">
        <v>3043</v>
      </c>
      <c r="E14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7" t="str">
        <f>_xlfn.XLOOKUP(capturaFlota2019[[#This Row],[Puerto]],'DATOS TABLA FLOTA'!$H$1:$H$21,'DATOS TABLA FLOTA'!$I$1:$I$21)</f>
        <v>General Lavalle</v>
      </c>
      <c r="G1447" s="3">
        <f>_xlfn.XLOOKUP(capturaFlota2019[[#This Row],[Departamento]],'DATOS TABLA FLOTA'!$O$2:$O$21,'DATOS TABLA FLOTA'!$P$2:$P$21)</f>
        <v>6336</v>
      </c>
      <c r="H1447" s="1">
        <v>-36398453</v>
      </c>
      <c r="I1447" s="1">
        <f>_xlfn.XLOOKUP(capturaFlota2019[[#This Row],[Latitud]],'DATOS TABLA FLOTA'!$Q$2:$Q$21,'DATOS TABLA FLOTA'!$R$2:$R$21)</f>
        <v>-56946467</v>
      </c>
      <c r="J1447" s="2" t="s">
        <v>3090</v>
      </c>
      <c r="K1447" t="str">
        <f>VLOOKUP(capturaFlota2019[[#This Row],[Especie]],'DATOS TABLA FLOTA'!$K$1:$M$113,2,FALSE)</f>
        <v>Peces</v>
      </c>
      <c r="L1447" t="str">
        <f>_xlfn.XLOOKUP(capturaFlota2019[[#This Row],[Especie]],'DATOS TABLA FLOTA'!$K$1:$K$113,'DATOS TABLA FLOTA'!$M$1:$M$113)</f>
        <v>otras especies</v>
      </c>
      <c r="M1447" s="3">
        <v>2200</v>
      </c>
      <c r="N1447" s="4">
        <f>VLOOKUP(capturaFlota2019[[#This Row],[Especie]],'DATOS TABLA FLOTA'!$A$1:$B$80,2,FALSE)</f>
        <v>2200</v>
      </c>
      <c r="O1447" s="4">
        <f>VLOOKUP(capturaFlota2019[[#This Row],[Especie]],'DATOS TABLA FLOTA'!$A$1:$C$80,3,FALSE)</f>
        <v>35200</v>
      </c>
      <c r="Q1447"/>
    </row>
    <row r="1448" spans="1:17" x14ac:dyDescent="0.35">
      <c r="A1448" s="5">
        <v>43739</v>
      </c>
      <c r="B1448" s="2" t="s">
        <v>3067</v>
      </c>
      <c r="C1448" s="2" t="s">
        <v>3068</v>
      </c>
      <c r="D1448" s="2" t="s">
        <v>3043</v>
      </c>
      <c r="E14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48" t="str">
        <f>_xlfn.XLOOKUP(capturaFlota2019[[#This Row],[Puerto]],'DATOS TABLA FLOTA'!$H$1:$H$21,'DATOS TABLA FLOTA'!$I$1:$I$21)</f>
        <v>General Pueyrredon</v>
      </c>
      <c r="G1448" s="3">
        <f>_xlfn.XLOOKUP(capturaFlota2019[[#This Row],[Departamento]],'DATOS TABLA FLOTA'!$O$2:$O$21,'DATOS TABLA FLOTA'!$P$2:$P$21)</f>
        <v>6357</v>
      </c>
      <c r="H1448" s="1">
        <v>-3804915</v>
      </c>
      <c r="I1448" s="1">
        <f>_xlfn.XLOOKUP(capturaFlota2019[[#This Row],[Latitud]],'DATOS TABLA FLOTA'!$Q$2:$Q$21,'DATOS TABLA FLOTA'!$R$2:$R$21)</f>
        <v>-57536848</v>
      </c>
      <c r="J1448" s="2" t="s">
        <v>3119</v>
      </c>
      <c r="K1448" t="str">
        <f>VLOOKUP(capturaFlota2019[[#This Row],[Especie]],'DATOS TABLA FLOTA'!$K$1:$M$113,2,FALSE)</f>
        <v>Peces</v>
      </c>
      <c r="L1448" t="str">
        <f>_xlfn.XLOOKUP(capturaFlota2019[[#This Row],[Especie]],'DATOS TABLA FLOTA'!$K$1:$K$113,'DATOS TABLA FLOTA'!$M$1:$M$113)</f>
        <v>otras especies</v>
      </c>
      <c r="M1448" s="3">
        <v>2200</v>
      </c>
      <c r="N1448" s="4">
        <f>VLOOKUP(capturaFlota2019[[#This Row],[Especie]],'DATOS TABLA FLOTA'!$A$1:$B$80,2,FALSE)</f>
        <v>2900</v>
      </c>
      <c r="O1448" s="4">
        <f>VLOOKUP(capturaFlota2019[[#This Row],[Especie]],'DATOS TABLA FLOTA'!$A$1:$C$80,3,FALSE)</f>
        <v>46400</v>
      </c>
      <c r="Q1448"/>
    </row>
    <row r="1449" spans="1:17" x14ac:dyDescent="0.35">
      <c r="A1449" s="5">
        <v>43556</v>
      </c>
      <c r="B1449" s="2" t="s">
        <v>3053</v>
      </c>
      <c r="C1449" s="2" t="s">
        <v>3127</v>
      </c>
      <c r="D1449" s="2" t="s">
        <v>3124</v>
      </c>
      <c r="E14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49" t="str">
        <f>_xlfn.XLOOKUP(capturaFlota2019[[#This Row],[Puerto]],'DATOS TABLA FLOTA'!$H$1:$H$21,'DATOS TABLA FLOTA'!$I$1:$I$21)</f>
        <v>San Antonio</v>
      </c>
      <c r="G1449" s="3">
        <f>_xlfn.XLOOKUP(capturaFlota2019[[#This Row],[Departamento]],'DATOS TABLA FLOTA'!$O$2:$O$21,'DATOS TABLA FLOTA'!$P$2:$P$21)</f>
        <v>62077</v>
      </c>
      <c r="H1449" s="1">
        <v>-40725698</v>
      </c>
      <c r="I1449" s="1">
        <f>_xlfn.XLOOKUP(capturaFlota2019[[#This Row],[Latitud]],'DATOS TABLA FLOTA'!$Q$2:$Q$21,'DATOS TABLA FLOTA'!$R$2:$R$21)</f>
        <v>-64934194</v>
      </c>
      <c r="J1449" s="2" t="s">
        <v>3085</v>
      </c>
      <c r="K1449" t="str">
        <f>VLOOKUP(capturaFlota2019[[#This Row],[Especie]],'DATOS TABLA FLOTA'!$K$1:$M$113,2,FALSE)</f>
        <v>Peces</v>
      </c>
      <c r="L1449" t="str">
        <f>_xlfn.XLOOKUP(capturaFlota2019[[#This Row],[Especie]],'DATOS TABLA FLOTA'!$K$1:$K$113,'DATOS TABLA FLOTA'!$M$1:$M$113)</f>
        <v>otras especies</v>
      </c>
      <c r="M1449" s="3">
        <v>2214</v>
      </c>
      <c r="N1449" s="4">
        <f>VLOOKUP(capturaFlota2019[[#This Row],[Especie]],'DATOS TABLA FLOTA'!$A$1:$B$80,2,FALSE)</f>
        <v>1900</v>
      </c>
      <c r="O1449" s="4">
        <f>VLOOKUP(capturaFlota2019[[#This Row],[Especie]],'DATOS TABLA FLOTA'!$A$1:$C$80,3,FALSE)</f>
        <v>30400</v>
      </c>
      <c r="Q1449"/>
    </row>
    <row r="1450" spans="1:17" x14ac:dyDescent="0.35">
      <c r="A1450" s="5">
        <v>43678</v>
      </c>
      <c r="B1450" s="2" t="s">
        <v>3041</v>
      </c>
      <c r="C1450" s="2" t="s">
        <v>3143</v>
      </c>
      <c r="D1450" s="2" t="s">
        <v>3043</v>
      </c>
      <c r="E14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0" t="str">
        <f>_xlfn.XLOOKUP(capturaFlota2019[[#This Row],[Puerto]],'DATOS TABLA FLOTA'!$H$1:$H$21,'DATOS TABLA FLOTA'!$I$1:$I$21)</f>
        <v>Castelli</v>
      </c>
      <c r="G1450" s="3">
        <f>_xlfn.XLOOKUP(capturaFlota2019[[#This Row],[Departamento]],'DATOS TABLA FLOTA'!$O$2:$O$21,'DATOS TABLA FLOTA'!$P$2:$P$21)</f>
        <v>6168</v>
      </c>
      <c r="H1450" s="1">
        <v>-35745949</v>
      </c>
      <c r="I1450" s="1">
        <f>_xlfn.XLOOKUP(capturaFlota2019[[#This Row],[Latitud]],'DATOS TABLA FLOTA'!$Q$2:$Q$21,'DATOS TABLA FLOTA'!$R$2:$R$21)</f>
        <v>-57380561</v>
      </c>
      <c r="J1450" s="2" t="s">
        <v>3074</v>
      </c>
      <c r="K1450" t="str">
        <f>VLOOKUP(capturaFlota2019[[#This Row],[Especie]],'DATOS TABLA FLOTA'!$K$1:$M$113,2,FALSE)</f>
        <v>Peces</v>
      </c>
      <c r="L1450" t="str">
        <f>_xlfn.XLOOKUP(capturaFlota2019[[#This Row],[Especie]],'DATOS TABLA FLOTA'!$K$1:$K$113,'DATOS TABLA FLOTA'!$M$1:$M$113)</f>
        <v>Variado costero</v>
      </c>
      <c r="M1450" s="3">
        <v>2217</v>
      </c>
      <c r="N1450" s="4">
        <f>VLOOKUP(capturaFlota2019[[#This Row],[Especie]],'DATOS TABLA FLOTA'!$A$1:$B$80,2,FALSE)</f>
        <v>1800</v>
      </c>
      <c r="O1450" s="4">
        <f>VLOOKUP(capturaFlota2019[[#This Row],[Especie]],'DATOS TABLA FLOTA'!$A$1:$C$80,3,FALSE)</f>
        <v>28800</v>
      </c>
      <c r="Q1450"/>
    </row>
    <row r="1451" spans="1:17" x14ac:dyDescent="0.35">
      <c r="A1451" s="5">
        <v>43647</v>
      </c>
      <c r="B1451" s="2" t="s">
        <v>3053</v>
      </c>
      <c r="C1451" s="2" t="s">
        <v>3068</v>
      </c>
      <c r="D1451" s="2" t="s">
        <v>3043</v>
      </c>
      <c r="E14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1" t="str">
        <f>_xlfn.XLOOKUP(capturaFlota2019[[#This Row],[Puerto]],'DATOS TABLA FLOTA'!$H$1:$H$21,'DATOS TABLA FLOTA'!$I$1:$I$21)</f>
        <v>General Pueyrredon</v>
      </c>
      <c r="G1451" s="3">
        <f>_xlfn.XLOOKUP(capturaFlota2019[[#This Row],[Departamento]],'DATOS TABLA FLOTA'!$O$2:$O$21,'DATOS TABLA FLOTA'!$P$2:$P$21)</f>
        <v>6357</v>
      </c>
      <c r="H1451" s="1">
        <v>-3804915</v>
      </c>
      <c r="I1451" s="1">
        <f>_xlfn.XLOOKUP(capturaFlota2019[[#This Row],[Latitud]],'DATOS TABLA FLOTA'!$Q$2:$Q$21,'DATOS TABLA FLOTA'!$R$2:$R$21)</f>
        <v>-57536848</v>
      </c>
      <c r="J1451" s="2" t="s">
        <v>3094</v>
      </c>
      <c r="K1451" t="str">
        <f>VLOOKUP(capturaFlota2019[[#This Row],[Especie]],'DATOS TABLA FLOTA'!$K$1:$M$113,2,FALSE)</f>
        <v>Peces</v>
      </c>
      <c r="L1451" t="str">
        <f>_xlfn.XLOOKUP(capturaFlota2019[[#This Row],[Especie]],'DATOS TABLA FLOTA'!$K$1:$K$113,'DATOS TABLA FLOTA'!$M$1:$M$113)</f>
        <v>otras especies</v>
      </c>
      <c r="M1451" s="3">
        <v>2220</v>
      </c>
      <c r="N1451" s="4">
        <f>VLOOKUP(capturaFlota2019[[#This Row],[Especie]],'DATOS TABLA FLOTA'!$A$1:$B$80,2,FALSE)</f>
        <v>2180</v>
      </c>
      <c r="O1451" s="4">
        <f>VLOOKUP(capturaFlota2019[[#This Row],[Especie]],'DATOS TABLA FLOTA'!$A$1:$C$80,3,FALSE)</f>
        <v>34880</v>
      </c>
      <c r="Q1451"/>
    </row>
    <row r="1452" spans="1:17" x14ac:dyDescent="0.35">
      <c r="A1452" s="5">
        <v>43525</v>
      </c>
      <c r="B1452" s="2" t="s">
        <v>3053</v>
      </c>
      <c r="C1452" s="2" t="s">
        <v>3068</v>
      </c>
      <c r="D1452" s="2" t="s">
        <v>3043</v>
      </c>
      <c r="E14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2" t="str">
        <f>_xlfn.XLOOKUP(capturaFlota2019[[#This Row],[Puerto]],'DATOS TABLA FLOTA'!$H$1:$H$21,'DATOS TABLA FLOTA'!$I$1:$I$21)</f>
        <v>General Pueyrredon</v>
      </c>
      <c r="G1452" s="3">
        <f>_xlfn.XLOOKUP(capturaFlota2019[[#This Row],[Departamento]],'DATOS TABLA FLOTA'!$O$2:$O$21,'DATOS TABLA FLOTA'!$P$2:$P$21)</f>
        <v>6357</v>
      </c>
      <c r="H1452" s="1">
        <v>-3804915</v>
      </c>
      <c r="I1452" s="1">
        <f>_xlfn.XLOOKUP(capturaFlota2019[[#This Row],[Latitud]],'DATOS TABLA FLOTA'!$Q$2:$Q$21,'DATOS TABLA FLOTA'!$R$2:$R$21)</f>
        <v>-57536848</v>
      </c>
      <c r="J1452" s="2" t="s">
        <v>3082</v>
      </c>
      <c r="K1452" t="str">
        <f>VLOOKUP(capturaFlota2019[[#This Row],[Especie]],'DATOS TABLA FLOTA'!$K$1:$M$113,2,FALSE)</f>
        <v>Peces</v>
      </c>
      <c r="L1452" t="str">
        <f>_xlfn.XLOOKUP(capturaFlota2019[[#This Row],[Especie]],'DATOS TABLA FLOTA'!$K$1:$K$113,'DATOS TABLA FLOTA'!$M$1:$M$113)</f>
        <v>otras especies</v>
      </c>
      <c r="M1452" s="3">
        <v>2221</v>
      </c>
      <c r="N1452" s="4">
        <f>VLOOKUP(capturaFlota2019[[#This Row],[Especie]],'DATOS TABLA FLOTA'!$A$1:$B$80,2,FALSE)</f>
        <v>2100</v>
      </c>
      <c r="O1452" s="4">
        <f>VLOOKUP(capturaFlota2019[[#This Row],[Especie]],'DATOS TABLA FLOTA'!$A$1:$C$80,3,FALSE)</f>
        <v>33600</v>
      </c>
      <c r="Q1452"/>
    </row>
    <row r="1453" spans="1:17" x14ac:dyDescent="0.35">
      <c r="A1453" s="5">
        <v>43586</v>
      </c>
      <c r="B1453" s="2" t="s">
        <v>3059</v>
      </c>
      <c r="C1453" s="2" t="s">
        <v>3068</v>
      </c>
      <c r="D1453" s="2" t="s">
        <v>3043</v>
      </c>
      <c r="E14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3" t="str">
        <f>_xlfn.XLOOKUP(capturaFlota2019[[#This Row],[Puerto]],'DATOS TABLA FLOTA'!$H$1:$H$21,'DATOS TABLA FLOTA'!$I$1:$I$21)</f>
        <v>General Pueyrredon</v>
      </c>
      <c r="G1453" s="3">
        <f>_xlfn.XLOOKUP(capturaFlota2019[[#This Row],[Departamento]],'DATOS TABLA FLOTA'!$O$2:$O$21,'DATOS TABLA FLOTA'!$P$2:$P$21)</f>
        <v>6357</v>
      </c>
      <c r="H1453" s="1">
        <v>-3804915</v>
      </c>
      <c r="I1453" s="1">
        <f>_xlfn.XLOOKUP(capturaFlota2019[[#This Row],[Latitud]],'DATOS TABLA FLOTA'!$Q$2:$Q$21,'DATOS TABLA FLOTA'!$R$2:$R$21)</f>
        <v>-57536848</v>
      </c>
      <c r="J1453" s="2" t="s">
        <v>3093</v>
      </c>
      <c r="K1453" t="str">
        <f>VLOOKUP(capturaFlota2019[[#This Row],[Especie]],'DATOS TABLA FLOTA'!$K$1:$M$113,2,FALSE)</f>
        <v>Peces</v>
      </c>
      <c r="L1453" t="str">
        <f>_xlfn.XLOOKUP(capturaFlota2019[[#This Row],[Especie]],'DATOS TABLA FLOTA'!$K$1:$K$113,'DATOS TABLA FLOTA'!$M$1:$M$113)</f>
        <v>Variado costero</v>
      </c>
      <c r="M1453" s="3">
        <v>2227</v>
      </c>
      <c r="N1453" s="4">
        <f>VLOOKUP(capturaFlota2019[[#This Row],[Especie]],'DATOS TABLA FLOTA'!$A$1:$B$80,2,FALSE)</f>
        <v>2100</v>
      </c>
      <c r="O1453" s="4">
        <f>VLOOKUP(capturaFlota2019[[#This Row],[Especie]],'DATOS TABLA FLOTA'!$A$1:$C$80,3,FALSE)</f>
        <v>33600</v>
      </c>
      <c r="Q1453"/>
    </row>
    <row r="1454" spans="1:17" x14ac:dyDescent="0.35">
      <c r="A1454" s="5">
        <v>43739</v>
      </c>
      <c r="B1454" s="2" t="s">
        <v>3053</v>
      </c>
      <c r="C1454" s="2" t="s">
        <v>3150</v>
      </c>
      <c r="D1454" s="2" t="s">
        <v>3043</v>
      </c>
      <c r="E14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4" t="str">
        <f>_xlfn.XLOOKUP(capturaFlota2019[[#This Row],[Puerto]],'DATOS TABLA FLOTA'!$H$1:$H$21,'DATOS TABLA FLOTA'!$I$1:$I$21)</f>
        <v>General Lavalle</v>
      </c>
      <c r="G1454" s="3">
        <f>_xlfn.XLOOKUP(capturaFlota2019[[#This Row],[Departamento]],'DATOS TABLA FLOTA'!$O$2:$O$21,'DATOS TABLA FLOTA'!$P$2:$P$21)</f>
        <v>6336</v>
      </c>
      <c r="H1454" s="1">
        <v>-36398453</v>
      </c>
      <c r="I1454" s="1">
        <f>_xlfn.XLOOKUP(capturaFlota2019[[#This Row],[Latitud]],'DATOS TABLA FLOTA'!$Q$2:$Q$21,'DATOS TABLA FLOTA'!$R$2:$R$21)</f>
        <v>-56946467</v>
      </c>
      <c r="J1454" s="2" t="s">
        <v>3077</v>
      </c>
      <c r="K1454" t="str">
        <f>VLOOKUP(capturaFlota2019[[#This Row],[Especie]],'DATOS TABLA FLOTA'!$K$1:$M$113,2,FALSE)</f>
        <v>Peces</v>
      </c>
      <c r="L1454" t="str">
        <f>_xlfn.XLOOKUP(capturaFlota2019[[#This Row],[Especie]],'DATOS TABLA FLOTA'!$K$1:$K$113,'DATOS TABLA FLOTA'!$M$1:$M$113)</f>
        <v>otras especies</v>
      </c>
      <c r="M1454" s="3">
        <v>2232</v>
      </c>
      <c r="N1454" s="4">
        <f>VLOOKUP(capturaFlota2019[[#This Row],[Especie]],'DATOS TABLA FLOTA'!$A$1:$B$80,2,FALSE)</f>
        <v>1900</v>
      </c>
      <c r="O1454" s="4">
        <f>VLOOKUP(capturaFlota2019[[#This Row],[Especie]],'DATOS TABLA FLOTA'!$A$1:$C$80,3,FALSE)</f>
        <v>30400</v>
      </c>
      <c r="Q1454"/>
    </row>
    <row r="1455" spans="1:17" x14ac:dyDescent="0.35">
      <c r="A1455" s="5">
        <v>43586</v>
      </c>
      <c r="B1455" s="2" t="s">
        <v>3041</v>
      </c>
      <c r="C1455" s="2" t="s">
        <v>3150</v>
      </c>
      <c r="D1455" s="2" t="s">
        <v>3043</v>
      </c>
      <c r="E14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5" t="str">
        <f>_xlfn.XLOOKUP(capturaFlota2019[[#This Row],[Puerto]],'DATOS TABLA FLOTA'!$H$1:$H$21,'DATOS TABLA FLOTA'!$I$1:$I$21)</f>
        <v>General Lavalle</v>
      </c>
      <c r="G1455" s="3">
        <f>_xlfn.XLOOKUP(capturaFlota2019[[#This Row],[Departamento]],'DATOS TABLA FLOTA'!$O$2:$O$21,'DATOS TABLA FLOTA'!$P$2:$P$21)</f>
        <v>6336</v>
      </c>
      <c r="H1455" s="1">
        <v>-36398453</v>
      </c>
      <c r="I1455" s="1">
        <f>_xlfn.XLOOKUP(capturaFlota2019[[#This Row],[Latitud]],'DATOS TABLA FLOTA'!$Q$2:$Q$21,'DATOS TABLA FLOTA'!$R$2:$R$21)</f>
        <v>-56946467</v>
      </c>
      <c r="J1455" s="2" t="s">
        <v>3091</v>
      </c>
      <c r="K1455" t="str">
        <f>VLOOKUP(capturaFlota2019[[#This Row],[Especie]],'DATOS TABLA FLOTA'!$K$1:$M$113,2,FALSE)</f>
        <v>Peces</v>
      </c>
      <c r="L1455" t="str">
        <f>_xlfn.XLOOKUP(capturaFlota2019[[#This Row],[Especie]],'DATOS TABLA FLOTA'!$K$1:$K$113,'DATOS TABLA FLOTA'!$M$1:$M$113)</f>
        <v>Variado costero</v>
      </c>
      <c r="M1455" s="3">
        <v>2240</v>
      </c>
      <c r="N1455" s="4">
        <f>VLOOKUP(capturaFlota2019[[#This Row],[Especie]],'DATOS TABLA FLOTA'!$A$1:$B$80,2,FALSE)</f>
        <v>2300</v>
      </c>
      <c r="O1455" s="4">
        <f>VLOOKUP(capturaFlota2019[[#This Row],[Especie]],'DATOS TABLA FLOTA'!$A$1:$C$80,3,FALSE)</f>
        <v>36800</v>
      </c>
      <c r="Q1455"/>
    </row>
    <row r="1456" spans="1:17" x14ac:dyDescent="0.35">
      <c r="A1456" s="5">
        <v>43617</v>
      </c>
      <c r="B1456" s="2" t="s">
        <v>3067</v>
      </c>
      <c r="C1456" s="2" t="s">
        <v>3132</v>
      </c>
      <c r="D1456" s="2" t="s">
        <v>3133</v>
      </c>
      <c r="E14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456" t="str">
        <f>_xlfn.XLOOKUP(capturaFlota2019[[#This Row],[Puerto]],'DATOS TABLA FLOTA'!$H$1:$H$21,'DATOS TABLA FLOTA'!$I$1:$I$21)</f>
        <v>Ushuaia</v>
      </c>
      <c r="G1456" s="3">
        <f>_xlfn.XLOOKUP(capturaFlota2019[[#This Row],[Departamento]],'DATOS TABLA FLOTA'!$O$2:$O$21,'DATOS TABLA FLOTA'!$P$2:$P$21)</f>
        <v>94015</v>
      </c>
      <c r="H1456" s="1">
        <v>-54808106</v>
      </c>
      <c r="I1456" s="1">
        <f>_xlfn.XLOOKUP(capturaFlota2019[[#This Row],[Latitud]],'DATOS TABLA FLOTA'!$Q$2:$Q$21,'DATOS TABLA FLOTA'!$R$2:$R$21)</f>
        <v>-68304301</v>
      </c>
      <c r="J1456" s="2" t="s">
        <v>3055</v>
      </c>
      <c r="K1456" t="str">
        <f>VLOOKUP(capturaFlota2019[[#This Row],[Especie]],'DATOS TABLA FLOTA'!$K$1:$M$113,2,FALSE)</f>
        <v>Peces</v>
      </c>
      <c r="L1456" t="str">
        <f>_xlfn.XLOOKUP(capturaFlota2019[[#This Row],[Especie]],'DATOS TABLA FLOTA'!$K$1:$K$113,'DATOS TABLA FLOTA'!$M$1:$M$113)</f>
        <v>Merluza hubbsi S41</v>
      </c>
      <c r="M1456" s="3">
        <v>2240</v>
      </c>
      <c r="N1456" s="4">
        <f>VLOOKUP(capturaFlota2019[[#This Row],[Especie]],'DATOS TABLA FLOTA'!$A$1:$B$80,2,FALSE)</f>
        <v>2300</v>
      </c>
      <c r="O1456" s="4">
        <f>VLOOKUP(capturaFlota2019[[#This Row],[Especie]],'DATOS TABLA FLOTA'!$A$1:$C$80,3,FALSE)</f>
        <v>36800</v>
      </c>
      <c r="Q1456"/>
    </row>
    <row r="1457" spans="1:17" x14ac:dyDescent="0.35">
      <c r="A1457" s="5">
        <v>43678</v>
      </c>
      <c r="B1457" s="2" t="s">
        <v>3041</v>
      </c>
      <c r="C1457" s="2" t="s">
        <v>3068</v>
      </c>
      <c r="D1457" s="2" t="s">
        <v>3043</v>
      </c>
      <c r="E14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7" t="str">
        <f>_xlfn.XLOOKUP(capturaFlota2019[[#This Row],[Puerto]],'DATOS TABLA FLOTA'!$H$1:$H$21,'DATOS TABLA FLOTA'!$I$1:$I$21)</f>
        <v>General Pueyrredon</v>
      </c>
      <c r="G1457" s="3">
        <f>_xlfn.XLOOKUP(capturaFlota2019[[#This Row],[Departamento]],'DATOS TABLA FLOTA'!$O$2:$O$21,'DATOS TABLA FLOTA'!$P$2:$P$21)</f>
        <v>6357</v>
      </c>
      <c r="H1457" s="1">
        <v>-3804915</v>
      </c>
      <c r="I1457" s="1">
        <f>_xlfn.XLOOKUP(capturaFlota2019[[#This Row],[Latitud]],'DATOS TABLA FLOTA'!$Q$2:$Q$21,'DATOS TABLA FLOTA'!$R$2:$R$21)</f>
        <v>-57536848</v>
      </c>
      <c r="J1457" s="2" t="s">
        <v>3078</v>
      </c>
      <c r="K1457" t="str">
        <f>VLOOKUP(capturaFlota2019[[#This Row],[Especie]],'DATOS TABLA FLOTA'!$K$1:$M$113,2,FALSE)</f>
        <v>Peces</v>
      </c>
      <c r="L1457" t="str">
        <f>_xlfn.XLOOKUP(capturaFlota2019[[#This Row],[Especie]],'DATOS TABLA FLOTA'!$K$1:$K$113,'DATOS TABLA FLOTA'!$M$1:$M$113)</f>
        <v>otras especies</v>
      </c>
      <c r="M1457" s="3">
        <v>2245</v>
      </c>
      <c r="N1457" s="4">
        <f>VLOOKUP(capturaFlota2019[[#This Row],[Especie]],'DATOS TABLA FLOTA'!$A$1:$B$80,2,FALSE)</f>
        <v>1700</v>
      </c>
      <c r="O1457" s="4">
        <f>VLOOKUP(capturaFlota2019[[#This Row],[Especie]],'DATOS TABLA FLOTA'!$A$1:$C$80,3,FALSE)</f>
        <v>27200</v>
      </c>
      <c r="Q1457"/>
    </row>
    <row r="1458" spans="1:17" x14ac:dyDescent="0.35">
      <c r="A1458" s="5">
        <v>43617</v>
      </c>
      <c r="B1458" s="2" t="s">
        <v>3041</v>
      </c>
      <c r="C1458" s="2" t="s">
        <v>3068</v>
      </c>
      <c r="D1458" s="2" t="s">
        <v>3043</v>
      </c>
      <c r="E14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8" t="str">
        <f>_xlfn.XLOOKUP(capturaFlota2019[[#This Row],[Puerto]],'DATOS TABLA FLOTA'!$H$1:$H$21,'DATOS TABLA FLOTA'!$I$1:$I$21)</f>
        <v>General Pueyrredon</v>
      </c>
      <c r="G1458" s="3">
        <f>_xlfn.XLOOKUP(capturaFlota2019[[#This Row],[Departamento]],'DATOS TABLA FLOTA'!$O$2:$O$21,'DATOS TABLA FLOTA'!$P$2:$P$21)</f>
        <v>6357</v>
      </c>
      <c r="H1458" s="1">
        <v>-3804915</v>
      </c>
      <c r="I1458" s="1">
        <f>_xlfn.XLOOKUP(capturaFlota2019[[#This Row],[Latitud]],'DATOS TABLA FLOTA'!$Q$2:$Q$21,'DATOS TABLA FLOTA'!$R$2:$R$21)</f>
        <v>-57536848</v>
      </c>
      <c r="J1458" s="2" t="s">
        <v>3082</v>
      </c>
      <c r="K1458" t="str">
        <f>VLOOKUP(capturaFlota2019[[#This Row],[Especie]],'DATOS TABLA FLOTA'!$K$1:$M$113,2,FALSE)</f>
        <v>Peces</v>
      </c>
      <c r="L1458" t="str">
        <f>_xlfn.XLOOKUP(capturaFlota2019[[#This Row],[Especie]],'DATOS TABLA FLOTA'!$K$1:$K$113,'DATOS TABLA FLOTA'!$M$1:$M$113)</f>
        <v>otras especies</v>
      </c>
      <c r="M1458" s="3">
        <v>2262</v>
      </c>
      <c r="N1458" s="4">
        <f>VLOOKUP(capturaFlota2019[[#This Row],[Especie]],'DATOS TABLA FLOTA'!$A$1:$B$80,2,FALSE)</f>
        <v>2100</v>
      </c>
      <c r="O1458" s="4">
        <f>VLOOKUP(capturaFlota2019[[#This Row],[Especie]],'DATOS TABLA FLOTA'!$A$1:$C$80,3,FALSE)</f>
        <v>33600</v>
      </c>
      <c r="Q1458"/>
    </row>
    <row r="1459" spans="1:17" x14ac:dyDescent="0.35">
      <c r="A1459" s="5">
        <v>43647</v>
      </c>
      <c r="B1459" s="2" t="s">
        <v>3067</v>
      </c>
      <c r="C1459" s="2" t="s">
        <v>3068</v>
      </c>
      <c r="D1459" s="2" t="s">
        <v>3043</v>
      </c>
      <c r="E14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59" t="str">
        <f>_xlfn.XLOOKUP(capturaFlota2019[[#This Row],[Puerto]],'DATOS TABLA FLOTA'!$H$1:$H$21,'DATOS TABLA FLOTA'!$I$1:$I$21)</f>
        <v>General Pueyrredon</v>
      </c>
      <c r="G1459" s="3">
        <f>_xlfn.XLOOKUP(capturaFlota2019[[#This Row],[Departamento]],'DATOS TABLA FLOTA'!$O$2:$O$21,'DATOS TABLA FLOTA'!$P$2:$P$21)</f>
        <v>6357</v>
      </c>
      <c r="H1459" s="1">
        <v>-3804915</v>
      </c>
      <c r="I1459" s="1">
        <f>_xlfn.XLOOKUP(capturaFlota2019[[#This Row],[Latitud]],'DATOS TABLA FLOTA'!$Q$2:$Q$21,'DATOS TABLA FLOTA'!$R$2:$R$21)</f>
        <v>-57536848</v>
      </c>
      <c r="J1459" s="2" t="s">
        <v>3095</v>
      </c>
      <c r="K1459" t="str">
        <f>VLOOKUP(capturaFlota2019[[#This Row],[Especie]],'DATOS TABLA FLOTA'!$K$1:$M$113,2,FALSE)</f>
        <v>Peces</v>
      </c>
      <c r="L1459" t="str">
        <f>_xlfn.XLOOKUP(capturaFlota2019[[#This Row],[Especie]],'DATOS TABLA FLOTA'!$K$1:$K$113,'DATOS TABLA FLOTA'!$M$1:$M$113)</f>
        <v>otras especies</v>
      </c>
      <c r="M1459" s="3">
        <v>2262</v>
      </c>
      <c r="N1459" s="4">
        <f>VLOOKUP(capturaFlota2019[[#This Row],[Especie]],'DATOS TABLA FLOTA'!$A$1:$B$80,2,FALSE)</f>
        <v>1980</v>
      </c>
      <c r="O1459" s="4">
        <f>VLOOKUP(capturaFlota2019[[#This Row],[Especie]],'DATOS TABLA FLOTA'!$A$1:$C$80,3,FALSE)</f>
        <v>31680</v>
      </c>
      <c r="Q1459"/>
    </row>
    <row r="1460" spans="1:17" x14ac:dyDescent="0.35">
      <c r="A1460" s="5">
        <v>43647</v>
      </c>
      <c r="B1460" s="2" t="s">
        <v>3067</v>
      </c>
      <c r="C1460" s="2" t="s">
        <v>3132</v>
      </c>
      <c r="D1460" s="2" t="s">
        <v>3133</v>
      </c>
      <c r="E14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460" t="str">
        <f>_xlfn.XLOOKUP(capturaFlota2019[[#This Row],[Puerto]],'DATOS TABLA FLOTA'!$H$1:$H$21,'DATOS TABLA FLOTA'!$I$1:$I$21)</f>
        <v>Ushuaia</v>
      </c>
      <c r="G1460" s="3">
        <f>_xlfn.XLOOKUP(capturaFlota2019[[#This Row],[Departamento]],'DATOS TABLA FLOTA'!$O$2:$O$21,'DATOS TABLA FLOTA'!$P$2:$P$21)</f>
        <v>94015</v>
      </c>
      <c r="H1460" s="1">
        <v>-54808106</v>
      </c>
      <c r="I1460" s="1">
        <f>_xlfn.XLOOKUP(capturaFlota2019[[#This Row],[Latitud]],'DATOS TABLA FLOTA'!$Q$2:$Q$21,'DATOS TABLA FLOTA'!$R$2:$R$21)</f>
        <v>-68304301</v>
      </c>
      <c r="J1460" s="2" t="s">
        <v>3057</v>
      </c>
      <c r="K1460" t="str">
        <f>VLOOKUP(capturaFlota2019[[#This Row],[Especie]],'DATOS TABLA FLOTA'!$K$1:$M$113,2,FALSE)</f>
        <v>Peces</v>
      </c>
      <c r="L1460" t="str">
        <f>_xlfn.XLOOKUP(capturaFlota2019[[#This Row],[Especie]],'DATOS TABLA FLOTA'!$K$1:$K$113,'DATOS TABLA FLOTA'!$M$1:$M$113)</f>
        <v>Rayas (sin V. Cost)</v>
      </c>
      <c r="M1460" s="3">
        <v>2264</v>
      </c>
      <c r="N1460" s="4">
        <f>VLOOKUP(capturaFlota2019[[#This Row],[Especie]],'DATOS TABLA FLOTA'!$A$1:$B$80,2,FALSE)</f>
        <v>3900</v>
      </c>
      <c r="O1460" s="4">
        <f>VLOOKUP(capturaFlota2019[[#This Row],[Especie]],'DATOS TABLA FLOTA'!$A$1:$C$80,3,FALSE)</f>
        <v>62400</v>
      </c>
      <c r="Q1460"/>
    </row>
    <row r="1461" spans="1:17" x14ac:dyDescent="0.35">
      <c r="A1461" s="5">
        <v>43466</v>
      </c>
      <c r="B1461" s="2" t="s">
        <v>3041</v>
      </c>
      <c r="C1461" s="2" t="s">
        <v>3120</v>
      </c>
      <c r="D1461" s="2" t="s">
        <v>3062</v>
      </c>
      <c r="E14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61" t="str">
        <f>_xlfn.XLOOKUP(capturaFlota2019[[#This Row],[Puerto]],'DATOS TABLA FLOTA'!$H$1:$H$21,'DATOS TABLA FLOTA'!$I$1:$I$21)</f>
        <v>Rawson</v>
      </c>
      <c r="G1461" s="3">
        <f>_xlfn.XLOOKUP(capturaFlota2019[[#This Row],[Departamento]],'DATOS TABLA FLOTA'!$O$2:$O$21,'DATOS TABLA FLOTA'!$P$2:$P$21)</f>
        <v>26077</v>
      </c>
      <c r="H1461" s="1">
        <v>-43336741</v>
      </c>
      <c r="I1461" s="1">
        <f>_xlfn.XLOOKUP(capturaFlota2019[[#This Row],[Latitud]],'DATOS TABLA FLOTA'!$Q$2:$Q$21,'DATOS TABLA FLOTA'!$R$2:$R$21)</f>
        <v>-65061964</v>
      </c>
      <c r="J1461" s="2" t="s">
        <v>3055</v>
      </c>
      <c r="K1461" t="str">
        <f>VLOOKUP(capturaFlota2019[[#This Row],[Especie]],'DATOS TABLA FLOTA'!$K$1:$M$113,2,FALSE)</f>
        <v>Peces</v>
      </c>
      <c r="L1461" t="str">
        <f>_xlfn.XLOOKUP(capturaFlota2019[[#This Row],[Especie]],'DATOS TABLA FLOTA'!$K$1:$K$113,'DATOS TABLA FLOTA'!$M$1:$M$113)</f>
        <v>Merluza hubbsi S41</v>
      </c>
      <c r="M1461" s="3">
        <v>2265</v>
      </c>
      <c r="N1461" s="4">
        <f>VLOOKUP(capturaFlota2019[[#This Row],[Especie]],'DATOS TABLA FLOTA'!$A$1:$B$80,2,FALSE)</f>
        <v>2300</v>
      </c>
      <c r="O1461" s="4">
        <f>VLOOKUP(capturaFlota2019[[#This Row],[Especie]],'DATOS TABLA FLOTA'!$A$1:$C$80,3,FALSE)</f>
        <v>36800</v>
      </c>
      <c r="Q1461"/>
    </row>
    <row r="1462" spans="1:17" x14ac:dyDescent="0.35">
      <c r="A1462" s="5">
        <v>43739</v>
      </c>
      <c r="B1462" s="2" t="s">
        <v>3147</v>
      </c>
      <c r="C1462" s="2" t="s">
        <v>3048</v>
      </c>
      <c r="D1462" s="2" t="s">
        <v>3049</v>
      </c>
      <c r="E14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62" t="str">
        <f>_xlfn.XLOOKUP(capturaFlota2019[[#This Row],[Puerto]],'DATOS TABLA FLOTA'!$H$1:$H$21,'DATOS TABLA FLOTA'!$I$1:$I$21)</f>
        <v>Deseado</v>
      </c>
      <c r="G1462" s="3">
        <f>_xlfn.XLOOKUP(capturaFlota2019[[#This Row],[Departamento]],'DATOS TABLA FLOTA'!$O$2:$O$21,'DATOS TABLA FLOTA'!$P$2:$P$21)</f>
        <v>78014</v>
      </c>
      <c r="H1462" s="1">
        <v>-46436049</v>
      </c>
      <c r="I1462" s="1">
        <f>_xlfn.XLOOKUP(capturaFlota2019[[#This Row],[Latitud]],'DATOS TABLA FLOTA'!$Q$2:$Q$21,'DATOS TABLA FLOTA'!$R$2:$R$21)</f>
        <v>-67514904</v>
      </c>
      <c r="J1462" s="2" t="s">
        <v>3101</v>
      </c>
      <c r="K1462" t="str">
        <f>VLOOKUP(capturaFlota2019[[#This Row],[Especie]],'DATOS TABLA FLOTA'!$K$1:$M$113,2,FALSE)</f>
        <v>Crustáceos</v>
      </c>
      <c r="L1462" t="str">
        <f>_xlfn.XLOOKUP(capturaFlota2019[[#This Row],[Especie]],'DATOS TABLA FLOTA'!$K$1:$K$113,'DATOS TABLA FLOTA'!$M$1:$M$113)</f>
        <v>Langostino</v>
      </c>
      <c r="M1462" s="3">
        <v>2271</v>
      </c>
      <c r="N1462" s="4">
        <f>VLOOKUP(capturaFlota2019[[#This Row],[Especie]],'DATOS TABLA FLOTA'!$A$1:$B$80,2,FALSE)</f>
        <v>3000</v>
      </c>
      <c r="O1462" s="4">
        <f>VLOOKUP(capturaFlota2019[[#This Row],[Especie]],'DATOS TABLA FLOTA'!$A$1:$C$80,3,FALSE)</f>
        <v>48000</v>
      </c>
      <c r="Q1462"/>
    </row>
    <row r="1463" spans="1:17" x14ac:dyDescent="0.35">
      <c r="A1463" s="5">
        <v>43709</v>
      </c>
      <c r="B1463" s="2" t="s">
        <v>3059</v>
      </c>
      <c r="C1463" s="2" t="s">
        <v>3068</v>
      </c>
      <c r="D1463" s="2" t="s">
        <v>3043</v>
      </c>
      <c r="E14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3" t="str">
        <f>_xlfn.XLOOKUP(capturaFlota2019[[#This Row],[Puerto]],'DATOS TABLA FLOTA'!$H$1:$H$21,'DATOS TABLA FLOTA'!$I$1:$I$21)</f>
        <v>General Pueyrredon</v>
      </c>
      <c r="G1463" s="3">
        <f>_xlfn.XLOOKUP(capturaFlota2019[[#This Row],[Departamento]],'DATOS TABLA FLOTA'!$O$2:$O$21,'DATOS TABLA FLOTA'!$P$2:$P$21)</f>
        <v>6357</v>
      </c>
      <c r="H1463" s="1">
        <v>-3804915</v>
      </c>
      <c r="I1463" s="1">
        <f>_xlfn.XLOOKUP(capturaFlota2019[[#This Row],[Latitud]],'DATOS TABLA FLOTA'!$Q$2:$Q$21,'DATOS TABLA FLOTA'!$R$2:$R$21)</f>
        <v>-57536848</v>
      </c>
      <c r="J1463" s="2" t="s">
        <v>3087</v>
      </c>
      <c r="K1463" t="str">
        <f>VLOOKUP(capturaFlota2019[[#This Row],[Especie]],'DATOS TABLA FLOTA'!$K$1:$M$113,2,FALSE)</f>
        <v>Peces</v>
      </c>
      <c r="L1463" t="str">
        <f>_xlfn.XLOOKUP(capturaFlota2019[[#This Row],[Especie]],'DATOS TABLA FLOTA'!$K$1:$K$113,'DATOS TABLA FLOTA'!$M$1:$M$113)</f>
        <v>otras especies</v>
      </c>
      <c r="M1463" s="3">
        <v>2272</v>
      </c>
      <c r="N1463" s="4">
        <f>VLOOKUP(capturaFlota2019[[#This Row],[Especie]],'DATOS TABLA FLOTA'!$A$1:$B$80,2,FALSE)</f>
        <v>2500</v>
      </c>
      <c r="O1463" s="4">
        <f>VLOOKUP(capturaFlota2019[[#This Row],[Especie]],'DATOS TABLA FLOTA'!$A$1:$C$80,3,FALSE)</f>
        <v>40000</v>
      </c>
      <c r="Q1463"/>
    </row>
    <row r="1464" spans="1:17" x14ac:dyDescent="0.35">
      <c r="A1464" s="5">
        <v>43556</v>
      </c>
      <c r="B1464" s="2" t="s">
        <v>3041</v>
      </c>
      <c r="C1464" s="2" t="s">
        <v>3107</v>
      </c>
      <c r="D1464" s="2" t="s">
        <v>3043</v>
      </c>
      <c r="E14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4" t="str">
        <f>_xlfn.XLOOKUP(capturaFlota2019[[#This Row],[Puerto]],'DATOS TABLA FLOTA'!$H$1:$H$21,'DATOS TABLA FLOTA'!$I$1:$I$21)</f>
        <v>Necochea</v>
      </c>
      <c r="G1464" s="3">
        <f>_xlfn.XLOOKUP(capturaFlota2019[[#This Row],[Departamento]],'DATOS TABLA FLOTA'!$O$2:$O$21,'DATOS TABLA FLOTA'!$P$2:$P$21)</f>
        <v>6581</v>
      </c>
      <c r="H1464" s="1">
        <v>-38576184</v>
      </c>
      <c r="I1464" s="1">
        <f>_xlfn.XLOOKUP(capturaFlota2019[[#This Row],[Latitud]],'DATOS TABLA FLOTA'!$Q$2:$Q$21,'DATOS TABLA FLOTA'!$R$2:$R$21)</f>
        <v>-58701949</v>
      </c>
      <c r="J1464" s="2" t="s">
        <v>3072</v>
      </c>
      <c r="K1464" t="str">
        <f>VLOOKUP(capturaFlota2019[[#This Row],[Especie]],'DATOS TABLA FLOTA'!$K$1:$M$113,2,FALSE)</f>
        <v>Moluscos</v>
      </c>
      <c r="L1464" t="str">
        <f>_xlfn.XLOOKUP(capturaFlota2019[[#This Row],[Especie]],'DATOS TABLA FLOTA'!$K$1:$K$113,'DATOS TABLA FLOTA'!$M$1:$M$113)</f>
        <v>otras especies</v>
      </c>
      <c r="M1464" s="3">
        <v>2278</v>
      </c>
      <c r="N1464" s="4">
        <f>VLOOKUP(capturaFlota2019[[#This Row],[Especie]],'DATOS TABLA FLOTA'!$A$1:$B$80,2,FALSE)</f>
        <v>3150</v>
      </c>
      <c r="O1464" s="4">
        <f>VLOOKUP(capturaFlota2019[[#This Row],[Especie]],'DATOS TABLA FLOTA'!$A$1:$C$80,3,FALSE)</f>
        <v>50400</v>
      </c>
      <c r="Q1464"/>
    </row>
    <row r="1465" spans="1:17" x14ac:dyDescent="0.35">
      <c r="A1465" s="5">
        <v>43466</v>
      </c>
      <c r="B1465" s="2" t="s">
        <v>3053</v>
      </c>
      <c r="C1465" s="2" t="s">
        <v>3120</v>
      </c>
      <c r="D1465" s="2" t="s">
        <v>3062</v>
      </c>
      <c r="E14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65" t="str">
        <f>_xlfn.XLOOKUP(capturaFlota2019[[#This Row],[Puerto]],'DATOS TABLA FLOTA'!$H$1:$H$21,'DATOS TABLA FLOTA'!$I$1:$I$21)</f>
        <v>Rawson</v>
      </c>
      <c r="G1465" s="3">
        <f>_xlfn.XLOOKUP(capturaFlota2019[[#This Row],[Departamento]],'DATOS TABLA FLOTA'!$O$2:$O$21,'DATOS TABLA FLOTA'!$P$2:$P$21)</f>
        <v>26077</v>
      </c>
      <c r="H1465" s="1">
        <v>-43336741</v>
      </c>
      <c r="I1465" s="1">
        <f>_xlfn.XLOOKUP(capturaFlota2019[[#This Row],[Latitud]],'DATOS TABLA FLOTA'!$Q$2:$Q$21,'DATOS TABLA FLOTA'!$R$2:$R$21)</f>
        <v>-65061964</v>
      </c>
      <c r="J1465" s="2" t="s">
        <v>3101</v>
      </c>
      <c r="K1465" t="str">
        <f>VLOOKUP(capturaFlota2019[[#This Row],[Especie]],'DATOS TABLA FLOTA'!$K$1:$M$113,2,FALSE)</f>
        <v>Crustáceos</v>
      </c>
      <c r="L1465" t="str">
        <f>_xlfn.XLOOKUP(capturaFlota2019[[#This Row],[Especie]],'DATOS TABLA FLOTA'!$K$1:$K$113,'DATOS TABLA FLOTA'!$M$1:$M$113)</f>
        <v>Langostino</v>
      </c>
      <c r="M1465" s="3">
        <v>2280</v>
      </c>
      <c r="N1465" s="4">
        <f>VLOOKUP(capturaFlota2019[[#This Row],[Especie]],'DATOS TABLA FLOTA'!$A$1:$B$80,2,FALSE)</f>
        <v>3000</v>
      </c>
      <c r="O1465" s="4">
        <f>VLOOKUP(capturaFlota2019[[#This Row],[Especie]],'DATOS TABLA FLOTA'!$A$1:$C$80,3,FALSE)</f>
        <v>48000</v>
      </c>
      <c r="Q1465"/>
    </row>
    <row r="1466" spans="1:17" x14ac:dyDescent="0.35">
      <c r="A1466" s="5">
        <v>43739</v>
      </c>
      <c r="B1466" s="2" t="s">
        <v>3041</v>
      </c>
      <c r="C1466" s="2" t="s">
        <v>3111</v>
      </c>
      <c r="D1466" s="2" t="s">
        <v>3043</v>
      </c>
      <c r="E14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6" t="str">
        <f>_xlfn.XLOOKUP(capturaFlota2019[[#This Row],[Puerto]],'DATOS TABLA FLOTA'!$H$1:$H$21,'DATOS TABLA FLOTA'!$I$1:$I$21)</f>
        <v>sin especificar</v>
      </c>
      <c r="G1466" s="3">
        <f>_xlfn.XLOOKUP(capturaFlota2019[[#This Row],[Departamento]],'DATOS TABLA FLOTA'!$O$2:$O$21,'DATOS TABLA FLOTA'!$P$2:$P$21)</f>
        <v>6999</v>
      </c>
      <c r="I1466" s="1">
        <f>_xlfn.XLOOKUP(capturaFlota2019[[#This Row],[Latitud]],'DATOS TABLA FLOTA'!$Q$2:$Q$21,'DATOS TABLA FLOTA'!$R$2:$R$21)</f>
        <v>0</v>
      </c>
      <c r="J1466" s="2" t="s">
        <v>3089</v>
      </c>
      <c r="K1466" t="str">
        <f>VLOOKUP(capturaFlota2019[[#This Row],[Especie]],'DATOS TABLA FLOTA'!$K$1:$M$113,2,FALSE)</f>
        <v>Peces</v>
      </c>
      <c r="L1466" t="str">
        <f>_xlfn.XLOOKUP(capturaFlota2019[[#This Row],[Especie]],'DATOS TABLA FLOTA'!$K$1:$K$113,'DATOS TABLA FLOTA'!$M$1:$M$113)</f>
        <v>otras especies</v>
      </c>
      <c r="M1466" s="3">
        <v>2280</v>
      </c>
      <c r="N1466" s="4">
        <f>VLOOKUP(capturaFlota2019[[#This Row],[Especie]],'DATOS TABLA FLOTA'!$A$1:$B$80,2,FALSE)</f>
        <v>2200</v>
      </c>
      <c r="O1466" s="4">
        <f>VLOOKUP(capturaFlota2019[[#This Row],[Especie]],'DATOS TABLA FLOTA'!$A$1:$C$80,3,FALSE)</f>
        <v>35200</v>
      </c>
      <c r="Q1466"/>
    </row>
    <row r="1467" spans="1:17" x14ac:dyDescent="0.35">
      <c r="A1467" s="5">
        <v>43525</v>
      </c>
      <c r="B1467" s="2" t="s">
        <v>3059</v>
      </c>
      <c r="C1467" s="2" t="s">
        <v>3068</v>
      </c>
      <c r="D1467" s="2" t="s">
        <v>3043</v>
      </c>
      <c r="E14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7" t="str">
        <f>_xlfn.XLOOKUP(capturaFlota2019[[#This Row],[Puerto]],'DATOS TABLA FLOTA'!$H$1:$H$21,'DATOS TABLA FLOTA'!$I$1:$I$21)</f>
        <v>General Pueyrredon</v>
      </c>
      <c r="G1467" s="3">
        <f>_xlfn.XLOOKUP(capturaFlota2019[[#This Row],[Departamento]],'DATOS TABLA FLOTA'!$O$2:$O$21,'DATOS TABLA FLOTA'!$P$2:$P$21)</f>
        <v>6357</v>
      </c>
      <c r="H1467" s="1">
        <v>-3804915</v>
      </c>
      <c r="I1467" s="1">
        <f>_xlfn.XLOOKUP(capturaFlota2019[[#This Row],[Latitud]],'DATOS TABLA FLOTA'!$Q$2:$Q$21,'DATOS TABLA FLOTA'!$R$2:$R$21)</f>
        <v>-57536848</v>
      </c>
      <c r="J1467" s="2" t="s">
        <v>3104</v>
      </c>
      <c r="K1467" t="str">
        <f>VLOOKUP(capturaFlota2019[[#This Row],[Especie]],'DATOS TABLA FLOTA'!$K$1:$M$113,2,FALSE)</f>
        <v>Peces</v>
      </c>
      <c r="L1467" t="str">
        <f>_xlfn.XLOOKUP(capturaFlota2019[[#This Row],[Especie]],'DATOS TABLA FLOTA'!$K$1:$K$113,'DATOS TABLA FLOTA'!$M$1:$M$113)</f>
        <v>otras especies</v>
      </c>
      <c r="M1467" s="3">
        <v>2296</v>
      </c>
      <c r="N1467" s="4">
        <f>VLOOKUP(capturaFlota2019[[#This Row],[Especie]],'DATOS TABLA FLOTA'!$A$1:$B$80,2,FALSE)</f>
        <v>2800</v>
      </c>
      <c r="O1467" s="4">
        <f>VLOOKUP(capturaFlota2019[[#This Row],[Especie]],'DATOS TABLA FLOTA'!$A$1:$C$80,3,FALSE)</f>
        <v>44800</v>
      </c>
      <c r="Q1467"/>
    </row>
    <row r="1468" spans="1:17" x14ac:dyDescent="0.35">
      <c r="A1468" s="5">
        <v>43586</v>
      </c>
      <c r="B1468" s="2" t="s">
        <v>3041</v>
      </c>
      <c r="C1468" s="2" t="s">
        <v>3150</v>
      </c>
      <c r="D1468" s="2" t="s">
        <v>3043</v>
      </c>
      <c r="E14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8" t="str">
        <f>_xlfn.XLOOKUP(capturaFlota2019[[#This Row],[Puerto]],'DATOS TABLA FLOTA'!$H$1:$H$21,'DATOS TABLA FLOTA'!$I$1:$I$21)</f>
        <v>General Lavalle</v>
      </c>
      <c r="G1468" s="3">
        <f>_xlfn.XLOOKUP(capturaFlota2019[[#This Row],[Departamento]],'DATOS TABLA FLOTA'!$O$2:$O$21,'DATOS TABLA FLOTA'!$P$2:$P$21)</f>
        <v>6336</v>
      </c>
      <c r="H1468" s="1">
        <v>-36398453</v>
      </c>
      <c r="I1468" s="1">
        <f>_xlfn.XLOOKUP(capturaFlota2019[[#This Row],[Latitud]],'DATOS TABLA FLOTA'!$Q$2:$Q$21,'DATOS TABLA FLOTA'!$R$2:$R$21)</f>
        <v>-56946467</v>
      </c>
      <c r="J1468" s="2" t="s">
        <v>3077</v>
      </c>
      <c r="K1468" t="str">
        <f>VLOOKUP(capturaFlota2019[[#This Row],[Especie]],'DATOS TABLA FLOTA'!$K$1:$M$113,2,FALSE)</f>
        <v>Peces</v>
      </c>
      <c r="L1468" t="str">
        <f>_xlfn.XLOOKUP(capturaFlota2019[[#This Row],[Especie]],'DATOS TABLA FLOTA'!$K$1:$K$113,'DATOS TABLA FLOTA'!$M$1:$M$113)</f>
        <v>otras especies</v>
      </c>
      <c r="M1468" s="3">
        <v>2305</v>
      </c>
      <c r="N1468" s="4">
        <f>VLOOKUP(capturaFlota2019[[#This Row],[Especie]],'DATOS TABLA FLOTA'!$A$1:$B$80,2,FALSE)</f>
        <v>1900</v>
      </c>
      <c r="O1468" s="4">
        <f>VLOOKUP(capturaFlota2019[[#This Row],[Especie]],'DATOS TABLA FLOTA'!$A$1:$C$80,3,FALSE)</f>
        <v>30400</v>
      </c>
      <c r="Q1468"/>
    </row>
    <row r="1469" spans="1:17" x14ac:dyDescent="0.35">
      <c r="A1469" s="5">
        <v>43709</v>
      </c>
      <c r="B1469" s="2" t="s">
        <v>3041</v>
      </c>
      <c r="C1469" s="2" t="s">
        <v>3068</v>
      </c>
      <c r="D1469" s="2" t="s">
        <v>3043</v>
      </c>
      <c r="E14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69" t="str">
        <f>_xlfn.XLOOKUP(capturaFlota2019[[#This Row],[Puerto]],'DATOS TABLA FLOTA'!$H$1:$H$21,'DATOS TABLA FLOTA'!$I$1:$I$21)</f>
        <v>General Pueyrredon</v>
      </c>
      <c r="G1469" s="3">
        <f>_xlfn.XLOOKUP(capturaFlota2019[[#This Row],[Departamento]],'DATOS TABLA FLOTA'!$O$2:$O$21,'DATOS TABLA FLOTA'!$P$2:$P$21)</f>
        <v>6357</v>
      </c>
      <c r="H1469" s="1">
        <v>-3804915</v>
      </c>
      <c r="I1469" s="1">
        <f>_xlfn.XLOOKUP(capturaFlota2019[[#This Row],[Latitud]],'DATOS TABLA FLOTA'!$Q$2:$Q$21,'DATOS TABLA FLOTA'!$R$2:$R$21)</f>
        <v>-57536848</v>
      </c>
      <c r="J1469" s="2" t="s">
        <v>3082</v>
      </c>
      <c r="K1469" t="str">
        <f>VLOOKUP(capturaFlota2019[[#This Row],[Especie]],'DATOS TABLA FLOTA'!$K$1:$M$113,2,FALSE)</f>
        <v>Peces</v>
      </c>
      <c r="L1469" t="str">
        <f>_xlfn.XLOOKUP(capturaFlota2019[[#This Row],[Especie]],'DATOS TABLA FLOTA'!$K$1:$K$113,'DATOS TABLA FLOTA'!$M$1:$M$113)</f>
        <v>otras especies</v>
      </c>
      <c r="M1469" s="3">
        <v>2313</v>
      </c>
      <c r="N1469" s="4">
        <f>VLOOKUP(capturaFlota2019[[#This Row],[Especie]],'DATOS TABLA FLOTA'!$A$1:$B$80,2,FALSE)</f>
        <v>2100</v>
      </c>
      <c r="O1469" s="4">
        <f>VLOOKUP(capturaFlota2019[[#This Row],[Especie]],'DATOS TABLA FLOTA'!$A$1:$C$80,3,FALSE)</f>
        <v>33600</v>
      </c>
      <c r="Q1469"/>
    </row>
    <row r="1470" spans="1:17" x14ac:dyDescent="0.35">
      <c r="A1470" s="5">
        <v>43556</v>
      </c>
      <c r="B1470" s="2" t="s">
        <v>3041</v>
      </c>
      <c r="C1470" s="2" t="s">
        <v>3107</v>
      </c>
      <c r="D1470" s="2" t="s">
        <v>3043</v>
      </c>
      <c r="E14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0" t="str">
        <f>_xlfn.XLOOKUP(capturaFlota2019[[#This Row],[Puerto]],'DATOS TABLA FLOTA'!$H$1:$H$21,'DATOS TABLA FLOTA'!$I$1:$I$21)</f>
        <v>Necochea</v>
      </c>
      <c r="G1470" s="3">
        <f>_xlfn.XLOOKUP(capturaFlota2019[[#This Row],[Departamento]],'DATOS TABLA FLOTA'!$O$2:$O$21,'DATOS TABLA FLOTA'!$P$2:$P$21)</f>
        <v>6581</v>
      </c>
      <c r="H1470" s="1">
        <v>-38576184</v>
      </c>
      <c r="I1470" s="1">
        <f>_xlfn.XLOOKUP(capturaFlota2019[[#This Row],[Latitud]],'DATOS TABLA FLOTA'!$Q$2:$Q$21,'DATOS TABLA FLOTA'!$R$2:$R$21)</f>
        <v>-58701949</v>
      </c>
      <c r="J1470" s="2" t="s">
        <v>3085</v>
      </c>
      <c r="K1470" t="str">
        <f>VLOOKUP(capturaFlota2019[[#This Row],[Especie]],'DATOS TABLA FLOTA'!$K$1:$M$113,2,FALSE)</f>
        <v>Peces</v>
      </c>
      <c r="L1470" t="str">
        <f>_xlfn.XLOOKUP(capturaFlota2019[[#This Row],[Especie]],'DATOS TABLA FLOTA'!$K$1:$K$113,'DATOS TABLA FLOTA'!$M$1:$M$113)</f>
        <v>otras especies</v>
      </c>
      <c r="M1470" s="3">
        <v>2315</v>
      </c>
      <c r="N1470" s="4">
        <f>VLOOKUP(capturaFlota2019[[#This Row],[Especie]],'DATOS TABLA FLOTA'!$A$1:$B$80,2,FALSE)</f>
        <v>1900</v>
      </c>
      <c r="O1470" s="4">
        <f>VLOOKUP(capturaFlota2019[[#This Row],[Especie]],'DATOS TABLA FLOTA'!$A$1:$C$80,3,FALSE)</f>
        <v>30400</v>
      </c>
      <c r="Q1470"/>
    </row>
    <row r="1471" spans="1:17" x14ac:dyDescent="0.35">
      <c r="A1471" s="5">
        <v>43709</v>
      </c>
      <c r="B1471" s="2" t="s">
        <v>3059</v>
      </c>
      <c r="C1471" s="2" t="s">
        <v>3068</v>
      </c>
      <c r="D1471" s="2" t="s">
        <v>3043</v>
      </c>
      <c r="E14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1" t="str">
        <f>_xlfn.XLOOKUP(capturaFlota2019[[#This Row],[Puerto]],'DATOS TABLA FLOTA'!$H$1:$H$21,'DATOS TABLA FLOTA'!$I$1:$I$21)</f>
        <v>General Pueyrredon</v>
      </c>
      <c r="G1471" s="3">
        <f>_xlfn.XLOOKUP(capturaFlota2019[[#This Row],[Departamento]],'DATOS TABLA FLOTA'!$O$2:$O$21,'DATOS TABLA FLOTA'!$P$2:$P$21)</f>
        <v>6357</v>
      </c>
      <c r="H1471" s="1">
        <v>-3804915</v>
      </c>
      <c r="I1471" s="1">
        <f>_xlfn.XLOOKUP(capturaFlota2019[[#This Row],[Latitud]],'DATOS TABLA FLOTA'!$Q$2:$Q$21,'DATOS TABLA FLOTA'!$R$2:$R$21)</f>
        <v>-57536848</v>
      </c>
      <c r="J1471" s="2" t="s">
        <v>3060</v>
      </c>
      <c r="K1471" t="str">
        <f>VLOOKUP(capturaFlota2019[[#This Row],[Especie]],'DATOS TABLA FLOTA'!$K$1:$M$113,2,FALSE)</f>
        <v>Peces</v>
      </c>
      <c r="L1471" t="str">
        <f>_xlfn.XLOOKUP(capturaFlota2019[[#This Row],[Especie]],'DATOS TABLA FLOTA'!$K$1:$K$113,'DATOS TABLA FLOTA'!$M$1:$M$113)</f>
        <v>otras especies</v>
      </c>
      <c r="M1471" s="3">
        <v>2325</v>
      </c>
      <c r="N1471" s="4">
        <f>VLOOKUP(capturaFlota2019[[#This Row],[Especie]],'DATOS TABLA FLOTA'!$A$1:$B$80,2,FALSE)</f>
        <v>2910</v>
      </c>
      <c r="O1471" s="4">
        <f>VLOOKUP(capturaFlota2019[[#This Row],[Especie]],'DATOS TABLA FLOTA'!$A$1:$C$80,3,FALSE)</f>
        <v>46560</v>
      </c>
      <c r="Q1471"/>
    </row>
    <row r="1472" spans="1:17" x14ac:dyDescent="0.35">
      <c r="A1472" s="5">
        <v>43466</v>
      </c>
      <c r="B1472" s="2" t="s">
        <v>3053</v>
      </c>
      <c r="C1472" s="2" t="s">
        <v>3123</v>
      </c>
      <c r="D1472" s="2" t="s">
        <v>3124</v>
      </c>
      <c r="E14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72" t="str">
        <f>_xlfn.XLOOKUP(capturaFlota2019[[#This Row],[Puerto]],'DATOS TABLA FLOTA'!$H$1:$H$21,'DATOS TABLA FLOTA'!$I$1:$I$21)</f>
        <v>San Antonio</v>
      </c>
      <c r="G1472" s="3">
        <f>_xlfn.XLOOKUP(capturaFlota2019[[#This Row],[Departamento]],'DATOS TABLA FLOTA'!$O$2:$O$21,'DATOS TABLA FLOTA'!$P$2:$P$21)</f>
        <v>62077</v>
      </c>
      <c r="H1472" s="1">
        <v>-4079875</v>
      </c>
      <c r="I1472" s="1">
        <f>_xlfn.XLOOKUP(capturaFlota2019[[#This Row],[Latitud]],'DATOS TABLA FLOTA'!$Q$2:$Q$21,'DATOS TABLA FLOTA'!$R$2:$R$21)</f>
        <v>-64883536</v>
      </c>
      <c r="J1472" s="2" t="s">
        <v>3087</v>
      </c>
      <c r="K1472" t="str">
        <f>VLOOKUP(capturaFlota2019[[#This Row],[Especie]],'DATOS TABLA FLOTA'!$K$1:$M$113,2,FALSE)</f>
        <v>Peces</v>
      </c>
      <c r="L1472" t="str">
        <f>_xlfn.XLOOKUP(capturaFlota2019[[#This Row],[Especie]],'DATOS TABLA FLOTA'!$K$1:$K$113,'DATOS TABLA FLOTA'!$M$1:$M$113)</f>
        <v>otras especies</v>
      </c>
      <c r="M1472" s="3">
        <v>2329</v>
      </c>
      <c r="N1472" s="4">
        <f>VLOOKUP(capturaFlota2019[[#This Row],[Especie]],'DATOS TABLA FLOTA'!$A$1:$B$80,2,FALSE)</f>
        <v>2500</v>
      </c>
      <c r="O1472" s="4">
        <f>VLOOKUP(capturaFlota2019[[#This Row],[Especie]],'DATOS TABLA FLOTA'!$A$1:$C$80,3,FALSE)</f>
        <v>40000</v>
      </c>
      <c r="Q1472"/>
    </row>
    <row r="1473" spans="1:17" x14ac:dyDescent="0.35">
      <c r="A1473" s="5">
        <v>43556</v>
      </c>
      <c r="B1473" s="2" t="s">
        <v>3059</v>
      </c>
      <c r="C1473" s="2" t="s">
        <v>3115</v>
      </c>
      <c r="D1473" s="2" t="s">
        <v>3049</v>
      </c>
      <c r="E14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73" t="str">
        <f>_xlfn.XLOOKUP(capturaFlota2019[[#This Row],[Puerto]],'DATOS TABLA FLOTA'!$H$1:$H$21,'DATOS TABLA FLOTA'!$I$1:$I$21)</f>
        <v>Deseado</v>
      </c>
      <c r="G1473" s="3">
        <f>_xlfn.XLOOKUP(capturaFlota2019[[#This Row],[Departamento]],'DATOS TABLA FLOTA'!$O$2:$O$21,'DATOS TABLA FLOTA'!$P$2:$P$21)</f>
        <v>78014</v>
      </c>
      <c r="H1473" s="1">
        <v>-47753106</v>
      </c>
      <c r="I1473" s="1">
        <f>_xlfn.XLOOKUP(capturaFlota2019[[#This Row],[Latitud]],'DATOS TABLA FLOTA'!$Q$2:$Q$21,'DATOS TABLA FLOTA'!$R$2:$R$21)</f>
        <v>-65911745</v>
      </c>
      <c r="J1473" s="2" t="s">
        <v>3055</v>
      </c>
      <c r="K1473" t="str">
        <f>VLOOKUP(capturaFlota2019[[#This Row],[Especie]],'DATOS TABLA FLOTA'!$K$1:$M$113,2,FALSE)</f>
        <v>Peces</v>
      </c>
      <c r="L1473" t="str">
        <f>_xlfn.XLOOKUP(capturaFlota2019[[#This Row],[Especie]],'DATOS TABLA FLOTA'!$K$1:$K$113,'DATOS TABLA FLOTA'!$M$1:$M$113)</f>
        <v>Merluza hubbsi S41</v>
      </c>
      <c r="M1473" s="3">
        <v>2330</v>
      </c>
      <c r="N1473" s="4">
        <f>VLOOKUP(capturaFlota2019[[#This Row],[Especie]],'DATOS TABLA FLOTA'!$A$1:$B$80,2,FALSE)</f>
        <v>2300</v>
      </c>
      <c r="O1473" s="4">
        <f>VLOOKUP(capturaFlota2019[[#This Row],[Especie]],'DATOS TABLA FLOTA'!$A$1:$C$80,3,FALSE)</f>
        <v>36800</v>
      </c>
      <c r="Q1473"/>
    </row>
    <row r="1474" spans="1:17" x14ac:dyDescent="0.35">
      <c r="A1474" s="5">
        <v>43556</v>
      </c>
      <c r="B1474" s="2" t="s">
        <v>3053</v>
      </c>
      <c r="C1474" s="2" t="s">
        <v>3117</v>
      </c>
      <c r="D1474" s="2" t="s">
        <v>3062</v>
      </c>
      <c r="E14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74" t="str">
        <f>_xlfn.XLOOKUP(capturaFlota2019[[#This Row],[Puerto]],'DATOS TABLA FLOTA'!$H$1:$H$21,'DATOS TABLA FLOTA'!$I$1:$I$21)</f>
        <v>Biedma</v>
      </c>
      <c r="G1474" s="3">
        <f>_xlfn.XLOOKUP(capturaFlota2019[[#This Row],[Departamento]],'DATOS TABLA FLOTA'!$O$2:$O$21,'DATOS TABLA FLOTA'!$P$2:$P$21)</f>
        <v>26007</v>
      </c>
      <c r="H1474" s="1">
        <v>-42723398</v>
      </c>
      <c r="I1474" s="1">
        <f>_xlfn.XLOOKUP(capturaFlota2019[[#This Row],[Latitud]],'DATOS TABLA FLOTA'!$Q$2:$Q$21,'DATOS TABLA FLOTA'!$R$2:$R$21)</f>
        <v>-6503362</v>
      </c>
      <c r="J1474" s="2" t="s">
        <v>3101</v>
      </c>
      <c r="K1474" t="str">
        <f>VLOOKUP(capturaFlota2019[[#This Row],[Especie]],'DATOS TABLA FLOTA'!$K$1:$M$113,2,FALSE)</f>
        <v>Crustáceos</v>
      </c>
      <c r="L1474" t="str">
        <f>_xlfn.XLOOKUP(capturaFlota2019[[#This Row],[Especie]],'DATOS TABLA FLOTA'!$K$1:$K$113,'DATOS TABLA FLOTA'!$M$1:$M$113)</f>
        <v>Langostino</v>
      </c>
      <c r="M1474" s="3">
        <v>2340</v>
      </c>
      <c r="N1474" s="4">
        <f>VLOOKUP(capturaFlota2019[[#This Row],[Especie]],'DATOS TABLA FLOTA'!$A$1:$B$80,2,FALSE)</f>
        <v>3000</v>
      </c>
      <c r="O1474" s="4">
        <f>VLOOKUP(capturaFlota2019[[#This Row],[Especie]],'DATOS TABLA FLOTA'!$A$1:$C$80,3,FALSE)</f>
        <v>48000</v>
      </c>
      <c r="Q1474"/>
    </row>
    <row r="1475" spans="1:17" x14ac:dyDescent="0.35">
      <c r="A1475" s="5">
        <v>43525</v>
      </c>
      <c r="B1475" s="2" t="s">
        <v>3053</v>
      </c>
      <c r="C1475" s="2" t="s">
        <v>3068</v>
      </c>
      <c r="D1475" s="2" t="s">
        <v>3043</v>
      </c>
      <c r="E14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5" t="str">
        <f>_xlfn.XLOOKUP(capturaFlota2019[[#This Row],[Puerto]],'DATOS TABLA FLOTA'!$H$1:$H$21,'DATOS TABLA FLOTA'!$I$1:$I$21)</f>
        <v>General Pueyrredon</v>
      </c>
      <c r="G1475" s="3">
        <f>_xlfn.XLOOKUP(capturaFlota2019[[#This Row],[Departamento]],'DATOS TABLA FLOTA'!$O$2:$O$21,'DATOS TABLA FLOTA'!$P$2:$P$21)</f>
        <v>6357</v>
      </c>
      <c r="H1475" s="1">
        <v>-3804915</v>
      </c>
      <c r="I1475" s="1">
        <f>_xlfn.XLOOKUP(capturaFlota2019[[#This Row],[Latitud]],'DATOS TABLA FLOTA'!$Q$2:$Q$21,'DATOS TABLA FLOTA'!$R$2:$R$21)</f>
        <v>-57536848</v>
      </c>
      <c r="J1475" s="2" t="s">
        <v>3114</v>
      </c>
      <c r="K1475" t="str">
        <f>VLOOKUP(capturaFlota2019[[#This Row],[Especie]],'DATOS TABLA FLOTA'!$K$1:$M$113,2,FALSE)</f>
        <v>Peces</v>
      </c>
      <c r="L1475" t="str">
        <f>_xlfn.XLOOKUP(capturaFlota2019[[#This Row],[Especie]],'DATOS TABLA FLOTA'!$K$1:$K$113,'DATOS TABLA FLOTA'!$M$1:$M$113)</f>
        <v>otras especies</v>
      </c>
      <c r="M1475" s="3">
        <v>2343</v>
      </c>
      <c r="N1475" s="4">
        <f>VLOOKUP(capturaFlota2019[[#This Row],[Especie]],'DATOS TABLA FLOTA'!$A$1:$B$80,2,FALSE)</f>
        <v>1500</v>
      </c>
      <c r="O1475" s="4">
        <f>VLOOKUP(capturaFlota2019[[#This Row],[Especie]],'DATOS TABLA FLOTA'!$A$1:$C$80,3,FALSE)</f>
        <v>24000</v>
      </c>
      <c r="Q1475"/>
    </row>
    <row r="1476" spans="1:17" x14ac:dyDescent="0.35">
      <c r="A1476" s="5">
        <v>43556</v>
      </c>
      <c r="B1476" s="2" t="s">
        <v>3041</v>
      </c>
      <c r="C1476" s="2" t="s">
        <v>3150</v>
      </c>
      <c r="D1476" s="2" t="s">
        <v>3043</v>
      </c>
      <c r="E14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6" t="str">
        <f>_xlfn.XLOOKUP(capturaFlota2019[[#This Row],[Puerto]],'DATOS TABLA FLOTA'!$H$1:$H$21,'DATOS TABLA FLOTA'!$I$1:$I$21)</f>
        <v>General Lavalle</v>
      </c>
      <c r="G1476" s="3">
        <f>_xlfn.XLOOKUP(capturaFlota2019[[#This Row],[Departamento]],'DATOS TABLA FLOTA'!$O$2:$O$21,'DATOS TABLA FLOTA'!$P$2:$P$21)</f>
        <v>6336</v>
      </c>
      <c r="H1476" s="1">
        <v>-36398453</v>
      </c>
      <c r="I1476" s="1">
        <f>_xlfn.XLOOKUP(capturaFlota2019[[#This Row],[Latitud]],'DATOS TABLA FLOTA'!$Q$2:$Q$21,'DATOS TABLA FLOTA'!$R$2:$R$21)</f>
        <v>-56946467</v>
      </c>
      <c r="J1476" s="2" t="s">
        <v>3082</v>
      </c>
      <c r="K1476" t="str">
        <f>VLOOKUP(capturaFlota2019[[#This Row],[Especie]],'DATOS TABLA FLOTA'!$K$1:$M$113,2,FALSE)</f>
        <v>Peces</v>
      </c>
      <c r="L1476" t="str">
        <f>_xlfn.XLOOKUP(capturaFlota2019[[#This Row],[Especie]],'DATOS TABLA FLOTA'!$K$1:$K$113,'DATOS TABLA FLOTA'!$M$1:$M$113)</f>
        <v>otras especies</v>
      </c>
      <c r="M1476" s="3">
        <v>2346</v>
      </c>
      <c r="N1476" s="4">
        <f>VLOOKUP(capturaFlota2019[[#This Row],[Especie]],'DATOS TABLA FLOTA'!$A$1:$B$80,2,FALSE)</f>
        <v>2100</v>
      </c>
      <c r="O1476" s="4">
        <f>VLOOKUP(capturaFlota2019[[#This Row],[Especie]],'DATOS TABLA FLOTA'!$A$1:$C$80,3,FALSE)</f>
        <v>33600</v>
      </c>
      <c r="Q1476"/>
    </row>
    <row r="1477" spans="1:17" x14ac:dyDescent="0.35">
      <c r="A1477" s="5">
        <v>43556</v>
      </c>
      <c r="B1477" s="2" t="s">
        <v>3053</v>
      </c>
      <c r="C1477" s="2" t="s">
        <v>3068</v>
      </c>
      <c r="D1477" s="2" t="s">
        <v>3043</v>
      </c>
      <c r="E14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7" t="str">
        <f>_xlfn.XLOOKUP(capturaFlota2019[[#This Row],[Puerto]],'DATOS TABLA FLOTA'!$H$1:$H$21,'DATOS TABLA FLOTA'!$I$1:$I$21)</f>
        <v>General Pueyrredon</v>
      </c>
      <c r="G1477" s="3">
        <f>_xlfn.XLOOKUP(capturaFlota2019[[#This Row],[Departamento]],'DATOS TABLA FLOTA'!$O$2:$O$21,'DATOS TABLA FLOTA'!$P$2:$P$21)</f>
        <v>6357</v>
      </c>
      <c r="H1477" s="1">
        <v>-3804915</v>
      </c>
      <c r="I1477" s="1">
        <f>_xlfn.XLOOKUP(capturaFlota2019[[#This Row],[Latitud]],'DATOS TABLA FLOTA'!$Q$2:$Q$21,'DATOS TABLA FLOTA'!$R$2:$R$21)</f>
        <v>-57536848</v>
      </c>
      <c r="J1477" s="2" t="s">
        <v>3092</v>
      </c>
      <c r="K1477" t="str">
        <f>VLOOKUP(capturaFlota2019[[#This Row],[Especie]],'DATOS TABLA FLOTA'!$K$1:$M$113,2,FALSE)</f>
        <v>Peces</v>
      </c>
      <c r="L1477" t="str">
        <f>_xlfn.XLOOKUP(capturaFlota2019[[#This Row],[Especie]],'DATOS TABLA FLOTA'!$K$1:$K$113,'DATOS TABLA FLOTA'!$M$1:$M$113)</f>
        <v>otras especies</v>
      </c>
      <c r="M1477" s="3">
        <v>2352</v>
      </c>
      <c r="N1477" s="4">
        <f>VLOOKUP(capturaFlota2019[[#This Row],[Especie]],'DATOS TABLA FLOTA'!$A$1:$B$80,2,FALSE)</f>
        <v>2200</v>
      </c>
      <c r="O1477" s="4">
        <f>VLOOKUP(capturaFlota2019[[#This Row],[Especie]],'DATOS TABLA FLOTA'!$A$1:$C$80,3,FALSE)</f>
        <v>35200</v>
      </c>
      <c r="Q1477"/>
    </row>
    <row r="1478" spans="1:17" x14ac:dyDescent="0.35">
      <c r="A1478" s="5">
        <v>43678</v>
      </c>
      <c r="B1478" s="2" t="s">
        <v>3053</v>
      </c>
      <c r="C1478" s="2" t="s">
        <v>3068</v>
      </c>
      <c r="D1478" s="2" t="s">
        <v>3043</v>
      </c>
      <c r="E14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78" t="str">
        <f>_xlfn.XLOOKUP(capturaFlota2019[[#This Row],[Puerto]],'DATOS TABLA FLOTA'!$H$1:$H$21,'DATOS TABLA FLOTA'!$I$1:$I$21)</f>
        <v>General Pueyrredon</v>
      </c>
      <c r="G1478" s="3">
        <f>_xlfn.XLOOKUP(capturaFlota2019[[#This Row],[Departamento]],'DATOS TABLA FLOTA'!$O$2:$O$21,'DATOS TABLA FLOTA'!$P$2:$P$21)</f>
        <v>6357</v>
      </c>
      <c r="H1478" s="1">
        <v>-3804915</v>
      </c>
      <c r="I1478" s="1">
        <f>_xlfn.XLOOKUP(capturaFlota2019[[#This Row],[Latitud]],'DATOS TABLA FLOTA'!$Q$2:$Q$21,'DATOS TABLA FLOTA'!$R$2:$R$21)</f>
        <v>-57536848</v>
      </c>
      <c r="J1478" s="2" t="s">
        <v>3082</v>
      </c>
      <c r="K1478" t="str">
        <f>VLOOKUP(capturaFlota2019[[#This Row],[Especie]],'DATOS TABLA FLOTA'!$K$1:$M$113,2,FALSE)</f>
        <v>Peces</v>
      </c>
      <c r="L1478" t="str">
        <f>_xlfn.XLOOKUP(capturaFlota2019[[#This Row],[Especie]],'DATOS TABLA FLOTA'!$K$1:$K$113,'DATOS TABLA FLOTA'!$M$1:$M$113)</f>
        <v>otras especies</v>
      </c>
      <c r="M1478" s="3">
        <v>2356</v>
      </c>
      <c r="N1478" s="4">
        <f>VLOOKUP(capturaFlota2019[[#This Row],[Especie]],'DATOS TABLA FLOTA'!$A$1:$B$80,2,FALSE)</f>
        <v>2100</v>
      </c>
      <c r="O1478" s="4">
        <f>VLOOKUP(capturaFlota2019[[#This Row],[Especie]],'DATOS TABLA FLOTA'!$A$1:$C$80,3,FALSE)</f>
        <v>33600</v>
      </c>
      <c r="Q1478"/>
    </row>
    <row r="1479" spans="1:17" x14ac:dyDescent="0.35">
      <c r="A1479" s="5">
        <v>43525</v>
      </c>
      <c r="B1479" s="2" t="s">
        <v>3041</v>
      </c>
      <c r="C1479" s="2" t="s">
        <v>3120</v>
      </c>
      <c r="D1479" s="2" t="s">
        <v>3062</v>
      </c>
      <c r="E14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479" t="str">
        <f>_xlfn.XLOOKUP(capturaFlota2019[[#This Row],[Puerto]],'DATOS TABLA FLOTA'!$H$1:$H$21,'DATOS TABLA FLOTA'!$I$1:$I$21)</f>
        <v>Rawson</v>
      </c>
      <c r="G1479" s="3">
        <f>_xlfn.XLOOKUP(capturaFlota2019[[#This Row],[Departamento]],'DATOS TABLA FLOTA'!$O$2:$O$21,'DATOS TABLA FLOTA'!$P$2:$P$21)</f>
        <v>26077</v>
      </c>
      <c r="H1479" s="1">
        <v>-43336741</v>
      </c>
      <c r="I1479" s="1">
        <f>_xlfn.XLOOKUP(capturaFlota2019[[#This Row],[Latitud]],'DATOS TABLA FLOTA'!$Q$2:$Q$21,'DATOS TABLA FLOTA'!$R$2:$R$21)</f>
        <v>-65061964</v>
      </c>
      <c r="J1479" s="2" t="s">
        <v>3072</v>
      </c>
      <c r="K1479" t="str">
        <f>VLOOKUP(capturaFlota2019[[#This Row],[Especie]],'DATOS TABLA FLOTA'!$K$1:$M$113,2,FALSE)</f>
        <v>Moluscos</v>
      </c>
      <c r="L1479" t="str">
        <f>_xlfn.XLOOKUP(capturaFlota2019[[#This Row],[Especie]],'DATOS TABLA FLOTA'!$K$1:$K$113,'DATOS TABLA FLOTA'!$M$1:$M$113)</f>
        <v>otras especies</v>
      </c>
      <c r="M1479" s="3">
        <v>2365</v>
      </c>
      <c r="N1479" s="4">
        <f>VLOOKUP(capturaFlota2019[[#This Row],[Especie]],'DATOS TABLA FLOTA'!$A$1:$B$80,2,FALSE)</f>
        <v>3150</v>
      </c>
      <c r="O1479" s="4">
        <f>VLOOKUP(capturaFlota2019[[#This Row],[Especie]],'DATOS TABLA FLOTA'!$A$1:$C$80,3,FALSE)</f>
        <v>50400</v>
      </c>
      <c r="Q1479"/>
    </row>
    <row r="1480" spans="1:17" x14ac:dyDescent="0.35">
      <c r="A1480" s="5">
        <v>43556</v>
      </c>
      <c r="B1480" s="2" t="s">
        <v>3041</v>
      </c>
      <c r="C1480" s="2" t="s">
        <v>3150</v>
      </c>
      <c r="D1480" s="2" t="s">
        <v>3043</v>
      </c>
      <c r="E14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80" t="str">
        <f>_xlfn.XLOOKUP(capturaFlota2019[[#This Row],[Puerto]],'DATOS TABLA FLOTA'!$H$1:$H$21,'DATOS TABLA FLOTA'!$I$1:$I$21)</f>
        <v>General Lavalle</v>
      </c>
      <c r="G1480" s="3">
        <f>_xlfn.XLOOKUP(capturaFlota2019[[#This Row],[Departamento]],'DATOS TABLA FLOTA'!$O$2:$O$21,'DATOS TABLA FLOTA'!$P$2:$P$21)</f>
        <v>6336</v>
      </c>
      <c r="H1480" s="1">
        <v>-36398453</v>
      </c>
      <c r="I1480" s="1">
        <f>_xlfn.XLOOKUP(capturaFlota2019[[#This Row],[Latitud]],'DATOS TABLA FLOTA'!$Q$2:$Q$21,'DATOS TABLA FLOTA'!$R$2:$R$21)</f>
        <v>-56946467</v>
      </c>
      <c r="J1480" s="2" t="s">
        <v>3155</v>
      </c>
      <c r="K1480" t="str">
        <f>VLOOKUP(capturaFlota2019[[#This Row],[Especie]],'DATOS TABLA FLOTA'!$K$1:$M$113,2,FALSE)</f>
        <v>Peces</v>
      </c>
      <c r="L1480" t="str">
        <f>_xlfn.XLOOKUP(capturaFlota2019[[#This Row],[Especie]],'DATOS TABLA FLOTA'!$K$1:$K$113,'DATOS TABLA FLOTA'!$M$1:$M$113)</f>
        <v>Variado costero</v>
      </c>
      <c r="M1480" s="3">
        <v>2367</v>
      </c>
      <c r="N1480" s="4">
        <f>VLOOKUP(capturaFlota2019[[#This Row],[Especie]],'DATOS TABLA FLOTA'!$A$1:$B$80,2,FALSE)</f>
        <v>3180</v>
      </c>
      <c r="O1480" s="4">
        <f>VLOOKUP(capturaFlota2019[[#This Row],[Especie]],'DATOS TABLA FLOTA'!$A$1:$C$80,3,FALSE)</f>
        <v>50880</v>
      </c>
      <c r="Q1480"/>
    </row>
    <row r="1481" spans="1:17" x14ac:dyDescent="0.35">
      <c r="A1481" s="5">
        <v>43739</v>
      </c>
      <c r="B1481" s="2" t="s">
        <v>3053</v>
      </c>
      <c r="C1481" s="2" t="s">
        <v>3068</v>
      </c>
      <c r="D1481" s="2" t="s">
        <v>3043</v>
      </c>
      <c r="E14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81" t="str">
        <f>_xlfn.XLOOKUP(capturaFlota2019[[#This Row],[Puerto]],'DATOS TABLA FLOTA'!$H$1:$H$21,'DATOS TABLA FLOTA'!$I$1:$I$21)</f>
        <v>General Pueyrredon</v>
      </c>
      <c r="G1481" s="3">
        <f>_xlfn.XLOOKUP(capturaFlota2019[[#This Row],[Departamento]],'DATOS TABLA FLOTA'!$O$2:$O$21,'DATOS TABLA FLOTA'!$P$2:$P$21)</f>
        <v>6357</v>
      </c>
      <c r="H1481" s="1">
        <v>-3804915</v>
      </c>
      <c r="I1481" s="1">
        <f>_xlfn.XLOOKUP(capturaFlota2019[[#This Row],[Latitud]],'DATOS TABLA FLOTA'!$Q$2:$Q$21,'DATOS TABLA FLOTA'!$R$2:$R$21)</f>
        <v>-57536848</v>
      </c>
      <c r="J1481" s="2" t="s">
        <v>3055</v>
      </c>
      <c r="K1481" t="str">
        <f>VLOOKUP(capturaFlota2019[[#This Row],[Especie]],'DATOS TABLA FLOTA'!$K$1:$M$113,2,FALSE)</f>
        <v>Peces</v>
      </c>
      <c r="L1481" t="str">
        <f>_xlfn.XLOOKUP(capturaFlota2019[[#This Row],[Especie]],'DATOS TABLA FLOTA'!$K$1:$K$113,'DATOS TABLA FLOTA'!$M$1:$M$113)</f>
        <v>Merluza hubbsi S41</v>
      </c>
      <c r="M1481" s="3">
        <v>2367</v>
      </c>
      <c r="N1481" s="4">
        <f>VLOOKUP(capturaFlota2019[[#This Row],[Especie]],'DATOS TABLA FLOTA'!$A$1:$B$80,2,FALSE)</f>
        <v>2300</v>
      </c>
      <c r="O1481" s="4">
        <f>VLOOKUP(capturaFlota2019[[#This Row],[Especie]],'DATOS TABLA FLOTA'!$A$1:$C$80,3,FALSE)</f>
        <v>36800</v>
      </c>
      <c r="Q1481"/>
    </row>
    <row r="1482" spans="1:17" x14ac:dyDescent="0.35">
      <c r="A1482" s="5">
        <v>43617</v>
      </c>
      <c r="B1482" s="2" t="s">
        <v>3059</v>
      </c>
      <c r="C1482" s="2" t="s">
        <v>3115</v>
      </c>
      <c r="D1482" s="2" t="s">
        <v>3049</v>
      </c>
      <c r="E14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82" t="str">
        <f>_xlfn.XLOOKUP(capturaFlota2019[[#This Row],[Puerto]],'DATOS TABLA FLOTA'!$H$1:$H$21,'DATOS TABLA FLOTA'!$I$1:$I$21)</f>
        <v>Deseado</v>
      </c>
      <c r="G1482" s="3">
        <f>_xlfn.XLOOKUP(capturaFlota2019[[#This Row],[Departamento]],'DATOS TABLA FLOTA'!$O$2:$O$21,'DATOS TABLA FLOTA'!$P$2:$P$21)</f>
        <v>78014</v>
      </c>
      <c r="H1482" s="1">
        <v>-47753106</v>
      </c>
      <c r="I1482" s="1">
        <f>_xlfn.XLOOKUP(capturaFlota2019[[#This Row],[Latitud]],'DATOS TABLA FLOTA'!$Q$2:$Q$21,'DATOS TABLA FLOTA'!$R$2:$R$21)</f>
        <v>-65911745</v>
      </c>
      <c r="J1482" s="2" t="s">
        <v>3055</v>
      </c>
      <c r="K1482" t="str">
        <f>VLOOKUP(capturaFlota2019[[#This Row],[Especie]],'DATOS TABLA FLOTA'!$K$1:$M$113,2,FALSE)</f>
        <v>Peces</v>
      </c>
      <c r="L1482" t="str">
        <f>_xlfn.XLOOKUP(capturaFlota2019[[#This Row],[Especie]],'DATOS TABLA FLOTA'!$K$1:$K$113,'DATOS TABLA FLOTA'!$M$1:$M$113)</f>
        <v>Merluza hubbsi S41</v>
      </c>
      <c r="M1482" s="3">
        <v>2370</v>
      </c>
      <c r="N1482" s="4">
        <f>VLOOKUP(capturaFlota2019[[#This Row],[Especie]],'DATOS TABLA FLOTA'!$A$1:$B$80,2,FALSE)</f>
        <v>2300</v>
      </c>
      <c r="O1482" s="4">
        <f>VLOOKUP(capturaFlota2019[[#This Row],[Especie]],'DATOS TABLA FLOTA'!$A$1:$C$80,3,FALSE)</f>
        <v>36800</v>
      </c>
      <c r="Q1482"/>
    </row>
    <row r="1483" spans="1:17" x14ac:dyDescent="0.35">
      <c r="A1483" s="5">
        <v>43709</v>
      </c>
      <c r="B1483" s="2" t="s">
        <v>3041</v>
      </c>
      <c r="C1483" s="2" t="s">
        <v>3111</v>
      </c>
      <c r="D1483" s="2" t="s">
        <v>3043</v>
      </c>
      <c r="E14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83" t="str">
        <f>_xlfn.XLOOKUP(capturaFlota2019[[#This Row],[Puerto]],'DATOS TABLA FLOTA'!$H$1:$H$21,'DATOS TABLA FLOTA'!$I$1:$I$21)</f>
        <v>sin especificar</v>
      </c>
      <c r="G1483" s="3">
        <f>_xlfn.XLOOKUP(capturaFlota2019[[#This Row],[Departamento]],'DATOS TABLA FLOTA'!$O$2:$O$21,'DATOS TABLA FLOTA'!$P$2:$P$21)</f>
        <v>6999</v>
      </c>
      <c r="I1483" s="1">
        <f>_xlfn.XLOOKUP(capturaFlota2019[[#This Row],[Latitud]],'DATOS TABLA FLOTA'!$Q$2:$Q$21,'DATOS TABLA FLOTA'!$R$2:$R$21)</f>
        <v>0</v>
      </c>
      <c r="J1483" s="2" t="s">
        <v>3102</v>
      </c>
      <c r="K1483" t="str">
        <f>VLOOKUP(capturaFlota2019[[#This Row],[Especie]],'DATOS TABLA FLOTA'!$K$1:$M$113,2,FALSE)</f>
        <v>Peces</v>
      </c>
      <c r="L1483" t="str">
        <f>_xlfn.XLOOKUP(capturaFlota2019[[#This Row],[Especie]],'DATOS TABLA FLOTA'!$K$1:$K$113,'DATOS TABLA FLOTA'!$M$1:$M$113)</f>
        <v>Variado costero</v>
      </c>
      <c r="M1483" s="3">
        <v>2370</v>
      </c>
      <c r="N1483" s="4">
        <f>VLOOKUP(capturaFlota2019[[#This Row],[Especie]],'DATOS TABLA FLOTA'!$A$1:$B$80,2,FALSE)</f>
        <v>1500</v>
      </c>
      <c r="O1483" s="4">
        <f>VLOOKUP(capturaFlota2019[[#This Row],[Especie]],'DATOS TABLA FLOTA'!$A$1:$C$80,3,FALSE)</f>
        <v>24000</v>
      </c>
      <c r="Q1483"/>
    </row>
    <row r="1484" spans="1:17" x14ac:dyDescent="0.35">
      <c r="A1484" s="5">
        <v>43770</v>
      </c>
      <c r="B1484" s="2" t="s">
        <v>3053</v>
      </c>
      <c r="C1484" s="2" t="s">
        <v>3068</v>
      </c>
      <c r="D1484" s="2" t="s">
        <v>3043</v>
      </c>
      <c r="E14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84" t="str">
        <f>_xlfn.XLOOKUP(capturaFlota2019[[#This Row],[Puerto]],'DATOS TABLA FLOTA'!$H$1:$H$21,'DATOS TABLA FLOTA'!$I$1:$I$21)</f>
        <v>General Pueyrredon</v>
      </c>
      <c r="G1484" s="3">
        <f>_xlfn.XLOOKUP(capturaFlota2019[[#This Row],[Departamento]],'DATOS TABLA FLOTA'!$O$2:$O$21,'DATOS TABLA FLOTA'!$P$2:$P$21)</f>
        <v>6357</v>
      </c>
      <c r="H1484" s="1">
        <v>-3804915</v>
      </c>
      <c r="I1484" s="1">
        <f>_xlfn.XLOOKUP(capturaFlota2019[[#This Row],[Latitud]],'DATOS TABLA FLOTA'!$Q$2:$Q$21,'DATOS TABLA FLOTA'!$R$2:$R$21)</f>
        <v>-57536848</v>
      </c>
      <c r="J1484" s="2" t="s">
        <v>3078</v>
      </c>
      <c r="K1484" t="str">
        <f>VLOOKUP(capturaFlota2019[[#This Row],[Especie]],'DATOS TABLA FLOTA'!$K$1:$M$113,2,FALSE)</f>
        <v>Peces</v>
      </c>
      <c r="L1484" t="str">
        <f>_xlfn.XLOOKUP(capturaFlota2019[[#This Row],[Especie]],'DATOS TABLA FLOTA'!$K$1:$K$113,'DATOS TABLA FLOTA'!$M$1:$M$113)</f>
        <v>otras especies</v>
      </c>
      <c r="M1484" s="3">
        <v>2381</v>
      </c>
      <c r="N1484" s="4">
        <f>VLOOKUP(capturaFlota2019[[#This Row],[Especie]],'DATOS TABLA FLOTA'!$A$1:$B$80,2,FALSE)</f>
        <v>1700</v>
      </c>
      <c r="O1484" s="4">
        <f>VLOOKUP(capturaFlota2019[[#This Row],[Especie]],'DATOS TABLA FLOTA'!$A$1:$C$80,3,FALSE)</f>
        <v>27200</v>
      </c>
      <c r="Q1484"/>
    </row>
    <row r="1485" spans="1:17" x14ac:dyDescent="0.35">
      <c r="A1485" s="5">
        <v>43497</v>
      </c>
      <c r="B1485" s="2" t="s">
        <v>3041</v>
      </c>
      <c r="C1485" s="2" t="s">
        <v>3111</v>
      </c>
      <c r="D1485" s="2" t="s">
        <v>3043</v>
      </c>
      <c r="E14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85" t="str">
        <f>_xlfn.XLOOKUP(capturaFlota2019[[#This Row],[Puerto]],'DATOS TABLA FLOTA'!$H$1:$H$21,'DATOS TABLA FLOTA'!$I$1:$I$21)</f>
        <v>sin especificar</v>
      </c>
      <c r="G1485" s="3">
        <f>_xlfn.XLOOKUP(capturaFlota2019[[#This Row],[Departamento]],'DATOS TABLA FLOTA'!$O$2:$O$21,'DATOS TABLA FLOTA'!$P$2:$P$21)</f>
        <v>6999</v>
      </c>
      <c r="I1485" s="1">
        <f>_xlfn.XLOOKUP(capturaFlota2019[[#This Row],[Latitud]],'DATOS TABLA FLOTA'!$Q$2:$Q$21,'DATOS TABLA FLOTA'!$R$2:$R$21)</f>
        <v>0</v>
      </c>
      <c r="J1485" s="2" t="s">
        <v>3084</v>
      </c>
      <c r="K1485" t="str">
        <f>VLOOKUP(capturaFlota2019[[#This Row],[Especie]],'DATOS TABLA FLOTA'!$K$1:$M$113,2,FALSE)</f>
        <v>Peces</v>
      </c>
      <c r="L1485" t="str">
        <f>_xlfn.XLOOKUP(capturaFlota2019[[#This Row],[Especie]],'DATOS TABLA FLOTA'!$K$1:$K$113,'DATOS TABLA FLOTA'!$M$1:$M$113)</f>
        <v>otras especies</v>
      </c>
      <c r="M1485" s="3">
        <v>2384</v>
      </c>
      <c r="N1485" s="4">
        <f>VLOOKUP(capturaFlota2019[[#This Row],[Especie]],'DATOS TABLA FLOTA'!$A$1:$B$80,2,FALSE)</f>
        <v>1890</v>
      </c>
      <c r="O1485" s="4">
        <f>VLOOKUP(capturaFlota2019[[#This Row],[Especie]],'DATOS TABLA FLOTA'!$A$1:$C$80,3,FALSE)</f>
        <v>30240</v>
      </c>
      <c r="Q1485"/>
    </row>
    <row r="1486" spans="1:17" x14ac:dyDescent="0.35">
      <c r="A1486" s="5">
        <v>43709</v>
      </c>
      <c r="B1486" s="2" t="s">
        <v>3041</v>
      </c>
      <c r="C1486" s="2" t="s">
        <v>3127</v>
      </c>
      <c r="D1486" s="2" t="s">
        <v>3124</v>
      </c>
      <c r="E14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86" t="str">
        <f>_xlfn.XLOOKUP(capturaFlota2019[[#This Row],[Puerto]],'DATOS TABLA FLOTA'!$H$1:$H$21,'DATOS TABLA FLOTA'!$I$1:$I$21)</f>
        <v>San Antonio</v>
      </c>
      <c r="G1486" s="3">
        <f>_xlfn.XLOOKUP(capturaFlota2019[[#This Row],[Departamento]],'DATOS TABLA FLOTA'!$O$2:$O$21,'DATOS TABLA FLOTA'!$P$2:$P$21)</f>
        <v>62077</v>
      </c>
      <c r="H1486" s="1">
        <v>-40725698</v>
      </c>
      <c r="I1486" s="1">
        <f>_xlfn.XLOOKUP(capturaFlota2019[[#This Row],[Latitud]],'DATOS TABLA FLOTA'!$Q$2:$Q$21,'DATOS TABLA FLOTA'!$R$2:$R$21)</f>
        <v>-64934194</v>
      </c>
      <c r="J1486" s="2" t="s">
        <v>3084</v>
      </c>
      <c r="K1486" t="str">
        <f>VLOOKUP(capturaFlota2019[[#This Row],[Especie]],'DATOS TABLA FLOTA'!$K$1:$M$113,2,FALSE)</f>
        <v>Peces</v>
      </c>
      <c r="L1486" t="str">
        <f>_xlfn.XLOOKUP(capturaFlota2019[[#This Row],[Especie]],'DATOS TABLA FLOTA'!$K$1:$K$113,'DATOS TABLA FLOTA'!$M$1:$M$113)</f>
        <v>otras especies</v>
      </c>
      <c r="M1486" s="3">
        <v>2387</v>
      </c>
      <c r="N1486" s="4">
        <f>VLOOKUP(capturaFlota2019[[#This Row],[Especie]],'DATOS TABLA FLOTA'!$A$1:$B$80,2,FALSE)</f>
        <v>1890</v>
      </c>
      <c r="O1486" s="4">
        <f>VLOOKUP(capturaFlota2019[[#This Row],[Especie]],'DATOS TABLA FLOTA'!$A$1:$C$80,3,FALSE)</f>
        <v>30240</v>
      </c>
      <c r="Q1486"/>
    </row>
    <row r="1487" spans="1:17" x14ac:dyDescent="0.35">
      <c r="A1487" s="5">
        <v>43617</v>
      </c>
      <c r="B1487" s="2" t="s">
        <v>3053</v>
      </c>
      <c r="C1487" s="2" t="s">
        <v>3127</v>
      </c>
      <c r="D1487" s="2" t="s">
        <v>3124</v>
      </c>
      <c r="E14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87" t="str">
        <f>_xlfn.XLOOKUP(capturaFlota2019[[#This Row],[Puerto]],'DATOS TABLA FLOTA'!$H$1:$H$21,'DATOS TABLA FLOTA'!$I$1:$I$21)</f>
        <v>San Antonio</v>
      </c>
      <c r="G1487" s="3">
        <f>_xlfn.XLOOKUP(capturaFlota2019[[#This Row],[Departamento]],'DATOS TABLA FLOTA'!$O$2:$O$21,'DATOS TABLA FLOTA'!$P$2:$P$21)</f>
        <v>62077</v>
      </c>
      <c r="H1487" s="1">
        <v>-40725698</v>
      </c>
      <c r="I1487" s="1">
        <f>_xlfn.XLOOKUP(capturaFlota2019[[#This Row],[Latitud]],'DATOS TABLA FLOTA'!$Q$2:$Q$21,'DATOS TABLA FLOTA'!$R$2:$R$21)</f>
        <v>-64934194</v>
      </c>
      <c r="J1487" s="2" t="s">
        <v>3136</v>
      </c>
      <c r="K1487" t="str">
        <f>VLOOKUP(capturaFlota2019[[#This Row],[Especie]],'DATOS TABLA FLOTA'!$K$1:$M$113,2,FALSE)</f>
        <v>Peces</v>
      </c>
      <c r="L1487" t="str">
        <f>_xlfn.XLOOKUP(capturaFlota2019[[#This Row],[Especie]],'DATOS TABLA FLOTA'!$K$1:$K$113,'DATOS TABLA FLOTA'!$M$1:$M$113)</f>
        <v>Merluza de cola</v>
      </c>
      <c r="M1487" s="3">
        <v>2388</v>
      </c>
      <c r="N1487" s="4">
        <f>VLOOKUP(capturaFlota2019[[#This Row],[Especie]],'DATOS TABLA FLOTA'!$A$1:$B$80,2,FALSE)</f>
        <v>2000</v>
      </c>
      <c r="O1487" s="4">
        <f>VLOOKUP(capturaFlota2019[[#This Row],[Especie]],'DATOS TABLA FLOTA'!$A$1:$C$80,3,FALSE)</f>
        <v>32000</v>
      </c>
      <c r="Q1487"/>
    </row>
    <row r="1488" spans="1:17" x14ac:dyDescent="0.35">
      <c r="A1488" s="5">
        <v>43466</v>
      </c>
      <c r="B1488" s="2" t="s">
        <v>3067</v>
      </c>
      <c r="C1488" s="2" t="s">
        <v>3132</v>
      </c>
      <c r="D1488" s="2" t="s">
        <v>3133</v>
      </c>
      <c r="E14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488" t="str">
        <f>_xlfn.XLOOKUP(capturaFlota2019[[#This Row],[Puerto]],'DATOS TABLA FLOTA'!$H$1:$H$21,'DATOS TABLA FLOTA'!$I$1:$I$21)</f>
        <v>Ushuaia</v>
      </c>
      <c r="G1488" s="3">
        <f>_xlfn.XLOOKUP(capturaFlota2019[[#This Row],[Departamento]],'DATOS TABLA FLOTA'!$O$2:$O$21,'DATOS TABLA FLOTA'!$P$2:$P$21)</f>
        <v>94015</v>
      </c>
      <c r="H1488" s="1">
        <v>-54808106</v>
      </c>
      <c r="I1488" s="1">
        <f>_xlfn.XLOOKUP(capturaFlota2019[[#This Row],[Latitud]],'DATOS TABLA FLOTA'!$Q$2:$Q$21,'DATOS TABLA FLOTA'!$R$2:$R$21)</f>
        <v>-68304301</v>
      </c>
      <c r="J1488" s="2" t="s">
        <v>3076</v>
      </c>
      <c r="K1488" t="str">
        <f>VLOOKUP(capturaFlota2019[[#This Row],[Especie]],'DATOS TABLA FLOTA'!$K$1:$M$113,2,FALSE)</f>
        <v>Peces</v>
      </c>
      <c r="L1488" t="str">
        <f>_xlfn.XLOOKUP(capturaFlota2019[[#This Row],[Especie]],'DATOS TABLA FLOTA'!$K$1:$K$113,'DATOS TABLA FLOTA'!$M$1:$M$113)</f>
        <v>otras especies</v>
      </c>
      <c r="M1488" s="3">
        <v>2432</v>
      </c>
      <c r="N1488" s="4">
        <f>VLOOKUP(capturaFlota2019[[#This Row],[Especie]],'DATOS TABLA FLOTA'!$A$1:$B$80,2,FALSE)</f>
        <v>2900</v>
      </c>
      <c r="O1488" s="4">
        <f>VLOOKUP(capturaFlota2019[[#This Row],[Especie]],'DATOS TABLA FLOTA'!$A$1:$C$80,3,FALSE)</f>
        <v>46400</v>
      </c>
      <c r="Q1488"/>
    </row>
    <row r="1489" spans="1:17" x14ac:dyDescent="0.35">
      <c r="A1489" s="5">
        <v>43497</v>
      </c>
      <c r="B1489" s="2" t="s">
        <v>3053</v>
      </c>
      <c r="C1489" s="2" t="s">
        <v>3123</v>
      </c>
      <c r="D1489" s="2" t="s">
        <v>3124</v>
      </c>
      <c r="E14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89" t="str">
        <f>_xlfn.XLOOKUP(capturaFlota2019[[#This Row],[Puerto]],'DATOS TABLA FLOTA'!$H$1:$H$21,'DATOS TABLA FLOTA'!$I$1:$I$21)</f>
        <v>San Antonio</v>
      </c>
      <c r="G1489" s="3">
        <f>_xlfn.XLOOKUP(capturaFlota2019[[#This Row],[Departamento]],'DATOS TABLA FLOTA'!$O$2:$O$21,'DATOS TABLA FLOTA'!$P$2:$P$21)</f>
        <v>62077</v>
      </c>
      <c r="H1489" s="1">
        <v>-4079875</v>
      </c>
      <c r="I1489" s="1">
        <f>_xlfn.XLOOKUP(capturaFlota2019[[#This Row],[Latitud]],'DATOS TABLA FLOTA'!$Q$2:$Q$21,'DATOS TABLA FLOTA'!$R$2:$R$21)</f>
        <v>-64883536</v>
      </c>
      <c r="J1489" s="2" t="s">
        <v>3098</v>
      </c>
      <c r="K1489" t="str">
        <f>VLOOKUP(capturaFlota2019[[#This Row],[Especie]],'DATOS TABLA FLOTA'!$K$1:$M$113,2,FALSE)</f>
        <v>Peces</v>
      </c>
      <c r="L1489" t="str">
        <f>_xlfn.XLOOKUP(capturaFlota2019[[#This Row],[Especie]],'DATOS TABLA FLOTA'!$K$1:$K$113,'DATOS TABLA FLOTA'!$M$1:$M$113)</f>
        <v>otras especies</v>
      </c>
      <c r="M1489" s="3">
        <v>2460</v>
      </c>
      <c r="N1489" s="4">
        <f>VLOOKUP(capturaFlota2019[[#This Row],[Especie]],'DATOS TABLA FLOTA'!$A$1:$B$80,2,FALSE)</f>
        <v>4500</v>
      </c>
      <c r="O1489" s="4">
        <f>VLOOKUP(capturaFlota2019[[#This Row],[Especie]],'DATOS TABLA FLOTA'!$A$1:$C$80,3,FALSE)</f>
        <v>72000</v>
      </c>
      <c r="Q1489"/>
    </row>
    <row r="1490" spans="1:17" x14ac:dyDescent="0.35">
      <c r="A1490" s="5">
        <v>43525</v>
      </c>
      <c r="B1490" s="2" t="s">
        <v>3041</v>
      </c>
      <c r="C1490" s="2" t="s">
        <v>3127</v>
      </c>
      <c r="D1490" s="2" t="s">
        <v>3124</v>
      </c>
      <c r="E14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90" t="str">
        <f>_xlfn.XLOOKUP(capturaFlota2019[[#This Row],[Puerto]],'DATOS TABLA FLOTA'!$H$1:$H$21,'DATOS TABLA FLOTA'!$I$1:$I$21)</f>
        <v>San Antonio</v>
      </c>
      <c r="G1490" s="3">
        <f>_xlfn.XLOOKUP(capturaFlota2019[[#This Row],[Departamento]],'DATOS TABLA FLOTA'!$O$2:$O$21,'DATOS TABLA FLOTA'!$P$2:$P$21)</f>
        <v>62077</v>
      </c>
      <c r="H1490" s="1">
        <v>-40725698</v>
      </c>
      <c r="I1490" s="1">
        <f>_xlfn.XLOOKUP(capturaFlota2019[[#This Row],[Latitud]],'DATOS TABLA FLOTA'!$Q$2:$Q$21,'DATOS TABLA FLOTA'!$R$2:$R$21)</f>
        <v>-64934194</v>
      </c>
      <c r="J1490" s="2" t="s">
        <v>3060</v>
      </c>
      <c r="K1490" t="str">
        <f>VLOOKUP(capturaFlota2019[[#This Row],[Especie]],'DATOS TABLA FLOTA'!$K$1:$M$113,2,FALSE)</f>
        <v>Peces</v>
      </c>
      <c r="L1490" t="str">
        <f>_xlfn.XLOOKUP(capturaFlota2019[[#This Row],[Especie]],'DATOS TABLA FLOTA'!$K$1:$K$113,'DATOS TABLA FLOTA'!$M$1:$M$113)</f>
        <v>otras especies</v>
      </c>
      <c r="M1490" s="3">
        <v>2464</v>
      </c>
      <c r="N1490" s="4">
        <f>VLOOKUP(capturaFlota2019[[#This Row],[Especie]],'DATOS TABLA FLOTA'!$A$1:$B$80,2,FALSE)</f>
        <v>2910</v>
      </c>
      <c r="O1490" s="4">
        <f>VLOOKUP(capturaFlota2019[[#This Row],[Especie]],'DATOS TABLA FLOTA'!$A$1:$C$80,3,FALSE)</f>
        <v>46560</v>
      </c>
      <c r="Q1490"/>
    </row>
    <row r="1491" spans="1:17" x14ac:dyDescent="0.35">
      <c r="A1491" s="5">
        <v>43770</v>
      </c>
      <c r="B1491" s="2" t="s">
        <v>3147</v>
      </c>
      <c r="C1491" s="2" t="s">
        <v>3115</v>
      </c>
      <c r="D1491" s="2" t="s">
        <v>3049</v>
      </c>
      <c r="E14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491" t="str">
        <f>_xlfn.XLOOKUP(capturaFlota2019[[#This Row],[Puerto]],'DATOS TABLA FLOTA'!$H$1:$H$21,'DATOS TABLA FLOTA'!$I$1:$I$21)</f>
        <v>Deseado</v>
      </c>
      <c r="G1491" s="3">
        <f>_xlfn.XLOOKUP(capturaFlota2019[[#This Row],[Departamento]],'DATOS TABLA FLOTA'!$O$2:$O$21,'DATOS TABLA FLOTA'!$P$2:$P$21)</f>
        <v>78014</v>
      </c>
      <c r="H1491" s="1">
        <v>-47753106</v>
      </c>
      <c r="I1491" s="1">
        <f>_xlfn.XLOOKUP(capturaFlota2019[[#This Row],[Latitud]],'DATOS TABLA FLOTA'!$Q$2:$Q$21,'DATOS TABLA FLOTA'!$R$2:$R$21)</f>
        <v>-65911745</v>
      </c>
      <c r="J1491" s="2" t="s">
        <v>3055</v>
      </c>
      <c r="K1491" t="str">
        <f>VLOOKUP(capturaFlota2019[[#This Row],[Especie]],'DATOS TABLA FLOTA'!$K$1:$M$113,2,FALSE)</f>
        <v>Peces</v>
      </c>
      <c r="L1491" t="str">
        <f>_xlfn.XLOOKUP(capturaFlota2019[[#This Row],[Especie]],'DATOS TABLA FLOTA'!$K$1:$K$113,'DATOS TABLA FLOTA'!$M$1:$M$113)</f>
        <v>Merluza hubbsi S41</v>
      </c>
      <c r="M1491" s="3">
        <v>2466</v>
      </c>
      <c r="N1491" s="4">
        <f>VLOOKUP(capturaFlota2019[[#This Row],[Especie]],'DATOS TABLA FLOTA'!$A$1:$B$80,2,FALSE)</f>
        <v>2300</v>
      </c>
      <c r="O1491" s="4">
        <f>VLOOKUP(capturaFlota2019[[#This Row],[Especie]],'DATOS TABLA FLOTA'!$A$1:$C$80,3,FALSE)</f>
        <v>36800</v>
      </c>
      <c r="Q1491"/>
    </row>
    <row r="1492" spans="1:17" x14ac:dyDescent="0.35">
      <c r="A1492" s="5">
        <v>43739</v>
      </c>
      <c r="B1492" s="2" t="s">
        <v>3059</v>
      </c>
      <c r="C1492" s="2" t="s">
        <v>3068</v>
      </c>
      <c r="D1492" s="2" t="s">
        <v>3043</v>
      </c>
      <c r="E14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2" t="str">
        <f>_xlfn.XLOOKUP(capturaFlota2019[[#This Row],[Puerto]],'DATOS TABLA FLOTA'!$H$1:$H$21,'DATOS TABLA FLOTA'!$I$1:$I$21)</f>
        <v>General Pueyrredon</v>
      </c>
      <c r="G1492" s="3">
        <f>_xlfn.XLOOKUP(capturaFlota2019[[#This Row],[Departamento]],'DATOS TABLA FLOTA'!$O$2:$O$21,'DATOS TABLA FLOTA'!$P$2:$P$21)</f>
        <v>6357</v>
      </c>
      <c r="H1492" s="1">
        <v>-3804915</v>
      </c>
      <c r="I1492" s="1">
        <f>_xlfn.XLOOKUP(capturaFlota2019[[#This Row],[Latitud]],'DATOS TABLA FLOTA'!$Q$2:$Q$21,'DATOS TABLA FLOTA'!$R$2:$R$21)</f>
        <v>-57536848</v>
      </c>
      <c r="J1492" s="2" t="s">
        <v>3074</v>
      </c>
      <c r="K1492" t="str">
        <f>VLOOKUP(capturaFlota2019[[#This Row],[Especie]],'DATOS TABLA FLOTA'!$K$1:$M$113,2,FALSE)</f>
        <v>Peces</v>
      </c>
      <c r="L1492" t="str">
        <f>_xlfn.XLOOKUP(capturaFlota2019[[#This Row],[Especie]],'DATOS TABLA FLOTA'!$K$1:$K$113,'DATOS TABLA FLOTA'!$M$1:$M$113)</f>
        <v>Variado costero</v>
      </c>
      <c r="M1492" s="3">
        <v>2470</v>
      </c>
      <c r="N1492" s="4">
        <f>VLOOKUP(capturaFlota2019[[#This Row],[Especie]],'DATOS TABLA FLOTA'!$A$1:$B$80,2,FALSE)</f>
        <v>1800</v>
      </c>
      <c r="O1492" s="4">
        <f>VLOOKUP(capturaFlota2019[[#This Row],[Especie]],'DATOS TABLA FLOTA'!$A$1:$C$80,3,FALSE)</f>
        <v>28800</v>
      </c>
      <c r="Q1492"/>
    </row>
    <row r="1493" spans="1:17" x14ac:dyDescent="0.35">
      <c r="A1493" s="5">
        <v>43647</v>
      </c>
      <c r="B1493" s="2" t="s">
        <v>3053</v>
      </c>
      <c r="C1493" s="2" t="s">
        <v>3068</v>
      </c>
      <c r="D1493" s="2" t="s">
        <v>3043</v>
      </c>
      <c r="E14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3" t="str">
        <f>_xlfn.XLOOKUP(capturaFlota2019[[#This Row],[Puerto]],'DATOS TABLA FLOTA'!$H$1:$H$21,'DATOS TABLA FLOTA'!$I$1:$I$21)</f>
        <v>General Pueyrredon</v>
      </c>
      <c r="G1493" s="3">
        <f>_xlfn.XLOOKUP(capturaFlota2019[[#This Row],[Departamento]],'DATOS TABLA FLOTA'!$O$2:$O$21,'DATOS TABLA FLOTA'!$P$2:$P$21)</f>
        <v>6357</v>
      </c>
      <c r="H1493" s="1">
        <v>-3804915</v>
      </c>
      <c r="I1493" s="1">
        <f>_xlfn.XLOOKUP(capturaFlota2019[[#This Row],[Latitud]],'DATOS TABLA FLOTA'!$Q$2:$Q$21,'DATOS TABLA FLOTA'!$R$2:$R$21)</f>
        <v>-57536848</v>
      </c>
      <c r="J1493" s="2" t="s">
        <v>3152</v>
      </c>
      <c r="K1493" t="str">
        <f>VLOOKUP(capturaFlota2019[[#This Row],[Especie]],'DATOS TABLA FLOTA'!$K$1:$M$113,2,FALSE)</f>
        <v>Peces</v>
      </c>
      <c r="L1493" t="str">
        <f>_xlfn.XLOOKUP(capturaFlota2019[[#This Row],[Especie]],'DATOS TABLA FLOTA'!$K$1:$K$113,'DATOS TABLA FLOTA'!$M$1:$M$113)</f>
        <v>Variado costero</v>
      </c>
      <c r="M1493" s="3">
        <v>2472</v>
      </c>
      <c r="N1493" s="4">
        <f>VLOOKUP(capturaFlota2019[[#This Row],[Especie]],'DATOS TABLA FLOTA'!$A$1:$B$80,2,FALSE)</f>
        <v>2500</v>
      </c>
      <c r="O1493" s="4">
        <f>VLOOKUP(capturaFlota2019[[#This Row],[Especie]],'DATOS TABLA FLOTA'!$A$1:$C$80,3,FALSE)</f>
        <v>40000</v>
      </c>
      <c r="Q1493"/>
    </row>
    <row r="1494" spans="1:17" x14ac:dyDescent="0.35">
      <c r="A1494" s="5">
        <v>43586</v>
      </c>
      <c r="B1494" s="2" t="s">
        <v>3053</v>
      </c>
      <c r="C1494" s="2" t="s">
        <v>3123</v>
      </c>
      <c r="D1494" s="2" t="s">
        <v>3124</v>
      </c>
      <c r="E14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494" t="str">
        <f>_xlfn.XLOOKUP(capturaFlota2019[[#This Row],[Puerto]],'DATOS TABLA FLOTA'!$H$1:$H$21,'DATOS TABLA FLOTA'!$I$1:$I$21)</f>
        <v>San Antonio</v>
      </c>
      <c r="G1494" s="3">
        <f>_xlfn.XLOOKUP(capturaFlota2019[[#This Row],[Departamento]],'DATOS TABLA FLOTA'!$O$2:$O$21,'DATOS TABLA FLOTA'!$P$2:$P$21)</f>
        <v>62077</v>
      </c>
      <c r="H1494" s="1">
        <v>-4079875</v>
      </c>
      <c r="I1494" s="1">
        <f>_xlfn.XLOOKUP(capturaFlota2019[[#This Row],[Latitud]],'DATOS TABLA FLOTA'!$Q$2:$Q$21,'DATOS TABLA FLOTA'!$R$2:$R$21)</f>
        <v>-64883536</v>
      </c>
      <c r="J1494" s="2" t="s">
        <v>3084</v>
      </c>
      <c r="K1494" t="str">
        <f>VLOOKUP(capturaFlota2019[[#This Row],[Especie]],'DATOS TABLA FLOTA'!$K$1:$M$113,2,FALSE)</f>
        <v>Peces</v>
      </c>
      <c r="L1494" t="str">
        <f>_xlfn.XLOOKUP(capturaFlota2019[[#This Row],[Especie]],'DATOS TABLA FLOTA'!$K$1:$K$113,'DATOS TABLA FLOTA'!$M$1:$M$113)</f>
        <v>otras especies</v>
      </c>
      <c r="M1494" s="3">
        <v>2490</v>
      </c>
      <c r="N1494" s="4">
        <f>VLOOKUP(capturaFlota2019[[#This Row],[Especie]],'DATOS TABLA FLOTA'!$A$1:$B$80,2,FALSE)</f>
        <v>1890</v>
      </c>
      <c r="O1494" s="4">
        <f>VLOOKUP(capturaFlota2019[[#This Row],[Especie]],'DATOS TABLA FLOTA'!$A$1:$C$80,3,FALSE)</f>
        <v>30240</v>
      </c>
      <c r="Q1494"/>
    </row>
    <row r="1495" spans="1:17" x14ac:dyDescent="0.35">
      <c r="A1495" s="5">
        <v>43709</v>
      </c>
      <c r="B1495" s="2" t="s">
        <v>3053</v>
      </c>
      <c r="C1495" s="2" t="s">
        <v>3068</v>
      </c>
      <c r="D1495" s="2" t="s">
        <v>3043</v>
      </c>
      <c r="E14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5" t="str">
        <f>_xlfn.XLOOKUP(capturaFlota2019[[#This Row],[Puerto]],'DATOS TABLA FLOTA'!$H$1:$H$21,'DATOS TABLA FLOTA'!$I$1:$I$21)</f>
        <v>General Pueyrredon</v>
      </c>
      <c r="G1495" s="3">
        <f>_xlfn.XLOOKUP(capturaFlota2019[[#This Row],[Departamento]],'DATOS TABLA FLOTA'!$O$2:$O$21,'DATOS TABLA FLOTA'!$P$2:$P$21)</f>
        <v>6357</v>
      </c>
      <c r="H1495" s="1">
        <v>-3804915</v>
      </c>
      <c r="I1495" s="1">
        <f>_xlfn.XLOOKUP(capturaFlota2019[[#This Row],[Latitud]],'DATOS TABLA FLOTA'!$Q$2:$Q$21,'DATOS TABLA FLOTA'!$R$2:$R$21)</f>
        <v>-57536848</v>
      </c>
      <c r="J1495" s="2" t="s">
        <v>3085</v>
      </c>
      <c r="K1495" t="str">
        <f>VLOOKUP(capturaFlota2019[[#This Row],[Especie]],'DATOS TABLA FLOTA'!$K$1:$M$113,2,FALSE)</f>
        <v>Peces</v>
      </c>
      <c r="L1495" t="str">
        <f>_xlfn.XLOOKUP(capturaFlota2019[[#This Row],[Especie]],'DATOS TABLA FLOTA'!$K$1:$K$113,'DATOS TABLA FLOTA'!$M$1:$M$113)</f>
        <v>otras especies</v>
      </c>
      <c r="M1495" s="3">
        <v>2495</v>
      </c>
      <c r="N1495" s="4">
        <f>VLOOKUP(capturaFlota2019[[#This Row],[Especie]],'DATOS TABLA FLOTA'!$A$1:$B$80,2,FALSE)</f>
        <v>1900</v>
      </c>
      <c r="O1495" s="4">
        <f>VLOOKUP(capturaFlota2019[[#This Row],[Especie]],'DATOS TABLA FLOTA'!$A$1:$C$80,3,FALSE)</f>
        <v>30400</v>
      </c>
      <c r="Q1495"/>
    </row>
    <row r="1496" spans="1:17" x14ac:dyDescent="0.35">
      <c r="A1496" s="5">
        <v>43586</v>
      </c>
      <c r="B1496" s="2" t="s">
        <v>3067</v>
      </c>
      <c r="C1496" s="2" t="s">
        <v>3068</v>
      </c>
      <c r="D1496" s="2" t="s">
        <v>3043</v>
      </c>
      <c r="E14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6" t="str">
        <f>_xlfn.XLOOKUP(capturaFlota2019[[#This Row],[Puerto]],'DATOS TABLA FLOTA'!$H$1:$H$21,'DATOS TABLA FLOTA'!$I$1:$I$21)</f>
        <v>General Pueyrredon</v>
      </c>
      <c r="G1496" s="3">
        <f>_xlfn.XLOOKUP(capturaFlota2019[[#This Row],[Departamento]],'DATOS TABLA FLOTA'!$O$2:$O$21,'DATOS TABLA FLOTA'!$P$2:$P$21)</f>
        <v>6357</v>
      </c>
      <c r="H1496" s="1">
        <v>-3804915</v>
      </c>
      <c r="I1496" s="1">
        <f>_xlfn.XLOOKUP(capturaFlota2019[[#This Row],[Latitud]],'DATOS TABLA FLOTA'!$Q$2:$Q$21,'DATOS TABLA FLOTA'!$R$2:$R$21)</f>
        <v>-57536848</v>
      </c>
      <c r="J1496" s="2" t="s">
        <v>3055</v>
      </c>
      <c r="K1496" t="str">
        <f>VLOOKUP(capturaFlota2019[[#This Row],[Especie]],'DATOS TABLA FLOTA'!$K$1:$M$113,2,FALSE)</f>
        <v>Peces</v>
      </c>
      <c r="L1496" t="str">
        <f>_xlfn.XLOOKUP(capturaFlota2019[[#This Row],[Especie]],'DATOS TABLA FLOTA'!$K$1:$K$113,'DATOS TABLA FLOTA'!$M$1:$M$113)</f>
        <v>Merluza hubbsi S41</v>
      </c>
      <c r="M1496" s="3">
        <v>2500</v>
      </c>
      <c r="N1496" s="4">
        <f>VLOOKUP(capturaFlota2019[[#This Row],[Especie]],'DATOS TABLA FLOTA'!$A$1:$B$80,2,FALSE)</f>
        <v>2300</v>
      </c>
      <c r="O1496" s="4">
        <f>VLOOKUP(capturaFlota2019[[#This Row],[Especie]],'DATOS TABLA FLOTA'!$A$1:$C$80,3,FALSE)</f>
        <v>36800</v>
      </c>
      <c r="Q1496"/>
    </row>
    <row r="1497" spans="1:17" x14ac:dyDescent="0.35">
      <c r="A1497" s="5">
        <v>43709</v>
      </c>
      <c r="B1497" s="2" t="s">
        <v>3041</v>
      </c>
      <c r="C1497" s="2" t="s">
        <v>3150</v>
      </c>
      <c r="D1497" s="2" t="s">
        <v>3043</v>
      </c>
      <c r="E14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7" t="str">
        <f>_xlfn.XLOOKUP(capturaFlota2019[[#This Row],[Puerto]],'DATOS TABLA FLOTA'!$H$1:$H$21,'DATOS TABLA FLOTA'!$I$1:$I$21)</f>
        <v>General Lavalle</v>
      </c>
      <c r="G1497" s="3">
        <f>_xlfn.XLOOKUP(capturaFlota2019[[#This Row],[Departamento]],'DATOS TABLA FLOTA'!$O$2:$O$21,'DATOS TABLA FLOTA'!$P$2:$P$21)</f>
        <v>6336</v>
      </c>
      <c r="H1497" s="1">
        <v>-36398453</v>
      </c>
      <c r="I1497" s="1">
        <f>_xlfn.XLOOKUP(capturaFlota2019[[#This Row],[Latitud]],'DATOS TABLA FLOTA'!$Q$2:$Q$21,'DATOS TABLA FLOTA'!$R$2:$R$21)</f>
        <v>-56946467</v>
      </c>
      <c r="J1497" s="2" t="s">
        <v>3161</v>
      </c>
      <c r="K1497" t="str">
        <f>VLOOKUP(capturaFlota2019[[#This Row],[Especie]],'DATOS TABLA FLOTA'!$K$1:$M$113,2,FALSE)</f>
        <v>Peces</v>
      </c>
      <c r="L1497" t="str">
        <f>_xlfn.XLOOKUP(capturaFlota2019[[#This Row],[Especie]],'DATOS TABLA FLOTA'!$K$1:$K$113,'DATOS TABLA FLOTA'!$M$1:$M$113)</f>
        <v>Variado costero</v>
      </c>
      <c r="M1497" s="3">
        <v>2506</v>
      </c>
      <c r="N1497" s="4">
        <f>VLOOKUP(capturaFlota2019[[#This Row],[Especie]],'DATOS TABLA FLOTA'!$A$1:$B$80,2,FALSE)</f>
        <v>2000</v>
      </c>
      <c r="O1497" s="4">
        <f>VLOOKUP(capturaFlota2019[[#This Row],[Especie]],'DATOS TABLA FLOTA'!$A$1:$C$80,3,FALSE)</f>
        <v>32000</v>
      </c>
      <c r="Q1497"/>
    </row>
    <row r="1498" spans="1:17" x14ac:dyDescent="0.35">
      <c r="A1498" s="5">
        <v>43556</v>
      </c>
      <c r="B1498" s="2" t="s">
        <v>3041</v>
      </c>
      <c r="C1498" s="2" t="s">
        <v>3068</v>
      </c>
      <c r="D1498" s="2" t="s">
        <v>3043</v>
      </c>
      <c r="E14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8" t="str">
        <f>_xlfn.XLOOKUP(capturaFlota2019[[#This Row],[Puerto]],'DATOS TABLA FLOTA'!$H$1:$H$21,'DATOS TABLA FLOTA'!$I$1:$I$21)</f>
        <v>General Pueyrredon</v>
      </c>
      <c r="G1498" s="3">
        <f>_xlfn.XLOOKUP(capturaFlota2019[[#This Row],[Departamento]],'DATOS TABLA FLOTA'!$O$2:$O$21,'DATOS TABLA FLOTA'!$P$2:$P$21)</f>
        <v>6357</v>
      </c>
      <c r="H1498" s="1">
        <v>-3804915</v>
      </c>
      <c r="I1498" s="1">
        <f>_xlfn.XLOOKUP(capturaFlota2019[[#This Row],[Latitud]],'DATOS TABLA FLOTA'!$Q$2:$Q$21,'DATOS TABLA FLOTA'!$R$2:$R$21)</f>
        <v>-57536848</v>
      </c>
      <c r="J1498" s="2" t="s">
        <v>3082</v>
      </c>
      <c r="K1498" t="str">
        <f>VLOOKUP(capturaFlota2019[[#This Row],[Especie]],'DATOS TABLA FLOTA'!$K$1:$M$113,2,FALSE)</f>
        <v>Peces</v>
      </c>
      <c r="L1498" t="str">
        <f>_xlfn.XLOOKUP(capturaFlota2019[[#This Row],[Especie]],'DATOS TABLA FLOTA'!$K$1:$K$113,'DATOS TABLA FLOTA'!$M$1:$M$113)</f>
        <v>otras especies</v>
      </c>
      <c r="M1498" s="3">
        <v>2520</v>
      </c>
      <c r="N1498" s="4">
        <f>VLOOKUP(capturaFlota2019[[#This Row],[Especie]],'DATOS TABLA FLOTA'!$A$1:$B$80,2,FALSE)</f>
        <v>2100</v>
      </c>
      <c r="O1498" s="4">
        <f>VLOOKUP(capturaFlota2019[[#This Row],[Especie]],'DATOS TABLA FLOTA'!$A$1:$C$80,3,FALSE)</f>
        <v>33600</v>
      </c>
      <c r="Q1498"/>
    </row>
    <row r="1499" spans="1:17" x14ac:dyDescent="0.35">
      <c r="A1499" s="5">
        <v>43739</v>
      </c>
      <c r="B1499" s="2" t="s">
        <v>3041</v>
      </c>
      <c r="C1499" s="2" t="s">
        <v>3143</v>
      </c>
      <c r="D1499" s="2" t="s">
        <v>3043</v>
      </c>
      <c r="E14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499" t="str">
        <f>_xlfn.XLOOKUP(capturaFlota2019[[#This Row],[Puerto]],'DATOS TABLA FLOTA'!$H$1:$H$21,'DATOS TABLA FLOTA'!$I$1:$I$21)</f>
        <v>Castelli</v>
      </c>
      <c r="G1499" s="3">
        <f>_xlfn.XLOOKUP(capturaFlota2019[[#This Row],[Departamento]],'DATOS TABLA FLOTA'!$O$2:$O$21,'DATOS TABLA FLOTA'!$P$2:$P$21)</f>
        <v>6168</v>
      </c>
      <c r="H1499" s="1">
        <v>-35745949</v>
      </c>
      <c r="I1499" s="1">
        <f>_xlfn.XLOOKUP(capturaFlota2019[[#This Row],[Latitud]],'DATOS TABLA FLOTA'!$Q$2:$Q$21,'DATOS TABLA FLOTA'!$R$2:$R$21)</f>
        <v>-57380561</v>
      </c>
      <c r="J1499" s="2" t="s">
        <v>3082</v>
      </c>
      <c r="K1499" t="str">
        <f>VLOOKUP(capturaFlota2019[[#This Row],[Especie]],'DATOS TABLA FLOTA'!$K$1:$M$113,2,FALSE)</f>
        <v>Peces</v>
      </c>
      <c r="L1499" t="str">
        <f>_xlfn.XLOOKUP(capturaFlota2019[[#This Row],[Especie]],'DATOS TABLA FLOTA'!$K$1:$K$113,'DATOS TABLA FLOTA'!$M$1:$M$113)</f>
        <v>otras especies</v>
      </c>
      <c r="M1499" s="3">
        <v>2522</v>
      </c>
      <c r="N1499" s="4">
        <f>VLOOKUP(capturaFlota2019[[#This Row],[Especie]],'DATOS TABLA FLOTA'!$A$1:$B$80,2,FALSE)</f>
        <v>2100</v>
      </c>
      <c r="O1499" s="4">
        <f>VLOOKUP(capturaFlota2019[[#This Row],[Especie]],'DATOS TABLA FLOTA'!$A$1:$C$80,3,FALSE)</f>
        <v>33600</v>
      </c>
      <c r="Q1499"/>
    </row>
    <row r="1500" spans="1:17" x14ac:dyDescent="0.35">
      <c r="A1500" s="5">
        <v>43647</v>
      </c>
      <c r="B1500" s="2" t="s">
        <v>3053</v>
      </c>
      <c r="C1500" s="2" t="s">
        <v>3148</v>
      </c>
      <c r="D1500" s="2" t="s">
        <v>3062</v>
      </c>
      <c r="E15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00" t="str">
        <f>_xlfn.XLOOKUP(capturaFlota2019[[#This Row],[Puerto]],'DATOS TABLA FLOTA'!$H$1:$H$21,'DATOS TABLA FLOTA'!$I$1:$I$21)</f>
        <v>Florentino Ameghino</v>
      </c>
      <c r="G1500" s="3">
        <f>_xlfn.XLOOKUP(capturaFlota2019[[#This Row],[Departamento]],'DATOS TABLA FLOTA'!$O$2:$O$21,'DATOS TABLA FLOTA'!$P$2:$P$21)</f>
        <v>26028</v>
      </c>
      <c r="H1500" s="1">
        <v>-44798941</v>
      </c>
      <c r="I1500" s="1">
        <f>_xlfn.XLOOKUP(capturaFlota2019[[#This Row],[Latitud]],'DATOS TABLA FLOTA'!$Q$2:$Q$21,'DATOS TABLA FLOTA'!$R$2:$R$21)</f>
        <v>-65709705</v>
      </c>
      <c r="J1500" s="2" t="s">
        <v>3101</v>
      </c>
      <c r="K1500" t="str">
        <f>VLOOKUP(capturaFlota2019[[#This Row],[Especie]],'DATOS TABLA FLOTA'!$K$1:$M$113,2,FALSE)</f>
        <v>Crustáceos</v>
      </c>
      <c r="L1500" t="str">
        <f>_xlfn.XLOOKUP(capturaFlota2019[[#This Row],[Especie]],'DATOS TABLA FLOTA'!$K$1:$K$113,'DATOS TABLA FLOTA'!$M$1:$M$113)</f>
        <v>Langostino</v>
      </c>
      <c r="M1500" s="3">
        <v>2533</v>
      </c>
      <c r="N1500" s="4">
        <f>VLOOKUP(capturaFlota2019[[#This Row],[Especie]],'DATOS TABLA FLOTA'!$A$1:$B$80,2,FALSE)</f>
        <v>3000</v>
      </c>
      <c r="O1500" s="4">
        <f>VLOOKUP(capturaFlota2019[[#This Row],[Especie]],'DATOS TABLA FLOTA'!$A$1:$C$80,3,FALSE)</f>
        <v>48000</v>
      </c>
      <c r="Q1500"/>
    </row>
    <row r="1501" spans="1:17" x14ac:dyDescent="0.35">
      <c r="A1501" s="5">
        <v>43709</v>
      </c>
      <c r="B1501" s="2" t="s">
        <v>3053</v>
      </c>
      <c r="C1501" s="2" t="s">
        <v>3068</v>
      </c>
      <c r="D1501" s="2" t="s">
        <v>3043</v>
      </c>
      <c r="E15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1" t="str">
        <f>_xlfn.XLOOKUP(capturaFlota2019[[#This Row],[Puerto]],'DATOS TABLA FLOTA'!$H$1:$H$21,'DATOS TABLA FLOTA'!$I$1:$I$21)</f>
        <v>General Pueyrredon</v>
      </c>
      <c r="G1501" s="3">
        <f>_xlfn.XLOOKUP(capturaFlota2019[[#This Row],[Departamento]],'DATOS TABLA FLOTA'!$O$2:$O$21,'DATOS TABLA FLOTA'!$P$2:$P$21)</f>
        <v>6357</v>
      </c>
      <c r="H1501" s="1">
        <v>-3804915</v>
      </c>
      <c r="I1501" s="1">
        <f>_xlfn.XLOOKUP(capturaFlota2019[[#This Row],[Latitud]],'DATOS TABLA FLOTA'!$Q$2:$Q$21,'DATOS TABLA FLOTA'!$R$2:$R$21)</f>
        <v>-57536848</v>
      </c>
      <c r="J1501" s="2" t="s">
        <v>3087</v>
      </c>
      <c r="K1501" t="str">
        <f>VLOOKUP(capturaFlota2019[[#This Row],[Especie]],'DATOS TABLA FLOTA'!$K$1:$M$113,2,FALSE)</f>
        <v>Peces</v>
      </c>
      <c r="L1501" t="str">
        <f>_xlfn.XLOOKUP(capturaFlota2019[[#This Row],[Especie]],'DATOS TABLA FLOTA'!$K$1:$K$113,'DATOS TABLA FLOTA'!$M$1:$M$113)</f>
        <v>otras especies</v>
      </c>
      <c r="M1501" s="3">
        <v>2533</v>
      </c>
      <c r="N1501" s="4">
        <f>VLOOKUP(capturaFlota2019[[#This Row],[Especie]],'DATOS TABLA FLOTA'!$A$1:$B$80,2,FALSE)</f>
        <v>2500</v>
      </c>
      <c r="O1501" s="4">
        <f>VLOOKUP(capturaFlota2019[[#This Row],[Especie]],'DATOS TABLA FLOTA'!$A$1:$C$80,3,FALSE)</f>
        <v>40000</v>
      </c>
      <c r="Q1501"/>
    </row>
    <row r="1502" spans="1:17" x14ac:dyDescent="0.35">
      <c r="A1502" s="5">
        <v>43709</v>
      </c>
      <c r="B1502" s="2" t="s">
        <v>3059</v>
      </c>
      <c r="C1502" s="2" t="s">
        <v>3123</v>
      </c>
      <c r="D1502" s="2" t="s">
        <v>3124</v>
      </c>
      <c r="E15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02" t="str">
        <f>_xlfn.XLOOKUP(capturaFlota2019[[#This Row],[Puerto]],'DATOS TABLA FLOTA'!$H$1:$H$21,'DATOS TABLA FLOTA'!$I$1:$I$21)</f>
        <v>San Antonio</v>
      </c>
      <c r="G1502" s="3">
        <f>_xlfn.XLOOKUP(capturaFlota2019[[#This Row],[Departamento]],'DATOS TABLA FLOTA'!$O$2:$O$21,'DATOS TABLA FLOTA'!$P$2:$P$21)</f>
        <v>62077</v>
      </c>
      <c r="H1502" s="1">
        <v>-4079875</v>
      </c>
      <c r="I1502" s="1">
        <f>_xlfn.XLOOKUP(capturaFlota2019[[#This Row],[Latitud]],'DATOS TABLA FLOTA'!$Q$2:$Q$21,'DATOS TABLA FLOTA'!$R$2:$R$21)</f>
        <v>-64883536</v>
      </c>
      <c r="J1502" s="2" t="s">
        <v>3060</v>
      </c>
      <c r="K1502" t="str">
        <f>VLOOKUP(capturaFlota2019[[#This Row],[Especie]],'DATOS TABLA FLOTA'!$K$1:$M$113,2,FALSE)</f>
        <v>Peces</v>
      </c>
      <c r="L1502" t="str">
        <f>_xlfn.XLOOKUP(capturaFlota2019[[#This Row],[Especie]],'DATOS TABLA FLOTA'!$K$1:$K$113,'DATOS TABLA FLOTA'!$M$1:$M$113)</f>
        <v>otras especies</v>
      </c>
      <c r="M1502" s="3">
        <v>2540</v>
      </c>
      <c r="N1502" s="4">
        <f>VLOOKUP(capturaFlota2019[[#This Row],[Especie]],'DATOS TABLA FLOTA'!$A$1:$B$80,2,FALSE)</f>
        <v>2910</v>
      </c>
      <c r="O1502" s="4">
        <f>VLOOKUP(capturaFlota2019[[#This Row],[Especie]],'DATOS TABLA FLOTA'!$A$1:$C$80,3,FALSE)</f>
        <v>46560</v>
      </c>
      <c r="Q1502"/>
    </row>
    <row r="1503" spans="1:17" x14ac:dyDescent="0.35">
      <c r="A1503" s="5">
        <v>43678</v>
      </c>
      <c r="B1503" s="2" t="s">
        <v>3041</v>
      </c>
      <c r="C1503" s="2" t="s">
        <v>3068</v>
      </c>
      <c r="D1503" s="2" t="s">
        <v>3043</v>
      </c>
      <c r="E15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3" t="str">
        <f>_xlfn.XLOOKUP(capturaFlota2019[[#This Row],[Puerto]],'DATOS TABLA FLOTA'!$H$1:$H$21,'DATOS TABLA FLOTA'!$I$1:$I$21)</f>
        <v>General Pueyrredon</v>
      </c>
      <c r="G1503" s="3">
        <f>_xlfn.XLOOKUP(capturaFlota2019[[#This Row],[Departamento]],'DATOS TABLA FLOTA'!$O$2:$O$21,'DATOS TABLA FLOTA'!$P$2:$P$21)</f>
        <v>6357</v>
      </c>
      <c r="H1503" s="1">
        <v>-3804915</v>
      </c>
      <c r="I1503" s="1">
        <f>_xlfn.XLOOKUP(capturaFlota2019[[#This Row],[Latitud]],'DATOS TABLA FLOTA'!$Q$2:$Q$21,'DATOS TABLA FLOTA'!$R$2:$R$21)</f>
        <v>-57536848</v>
      </c>
      <c r="J1503" s="2" t="s">
        <v>3097</v>
      </c>
      <c r="K1503" t="str">
        <f>VLOOKUP(capturaFlota2019[[#This Row],[Especie]],'DATOS TABLA FLOTA'!$K$1:$M$113,2,FALSE)</f>
        <v>Peces</v>
      </c>
      <c r="L1503" t="str">
        <f>_xlfn.XLOOKUP(capturaFlota2019[[#This Row],[Especie]],'DATOS TABLA FLOTA'!$K$1:$K$113,'DATOS TABLA FLOTA'!$M$1:$M$113)</f>
        <v>otras especies</v>
      </c>
      <c r="M1503" s="3">
        <v>2548</v>
      </c>
      <c r="N1503" s="4">
        <f>VLOOKUP(capturaFlota2019[[#This Row],[Especie]],'DATOS TABLA FLOTA'!$A$1:$B$80,2,FALSE)</f>
        <v>3980</v>
      </c>
      <c r="O1503" s="4">
        <f>VLOOKUP(capturaFlota2019[[#This Row],[Especie]],'DATOS TABLA FLOTA'!$A$1:$C$80,3,FALSE)</f>
        <v>63680</v>
      </c>
      <c r="Q1503"/>
    </row>
    <row r="1504" spans="1:17" x14ac:dyDescent="0.35">
      <c r="A1504" s="5">
        <v>43556</v>
      </c>
      <c r="B1504" s="2" t="s">
        <v>3041</v>
      </c>
      <c r="C1504" s="2" t="s">
        <v>3107</v>
      </c>
      <c r="D1504" s="2" t="s">
        <v>3043</v>
      </c>
      <c r="E15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4" t="str">
        <f>_xlfn.XLOOKUP(capturaFlota2019[[#This Row],[Puerto]],'DATOS TABLA FLOTA'!$H$1:$H$21,'DATOS TABLA FLOTA'!$I$1:$I$21)</f>
        <v>Necochea</v>
      </c>
      <c r="G1504" s="3">
        <f>_xlfn.XLOOKUP(capturaFlota2019[[#This Row],[Departamento]],'DATOS TABLA FLOTA'!$O$2:$O$21,'DATOS TABLA FLOTA'!$P$2:$P$21)</f>
        <v>6581</v>
      </c>
      <c r="H1504" s="1">
        <v>-38576184</v>
      </c>
      <c r="I1504" s="1">
        <f>_xlfn.XLOOKUP(capturaFlota2019[[#This Row],[Latitud]],'DATOS TABLA FLOTA'!$Q$2:$Q$21,'DATOS TABLA FLOTA'!$R$2:$R$21)</f>
        <v>-58701949</v>
      </c>
      <c r="J1504" s="2" t="s">
        <v>3060</v>
      </c>
      <c r="K1504" t="str">
        <f>VLOOKUP(capturaFlota2019[[#This Row],[Especie]],'DATOS TABLA FLOTA'!$K$1:$M$113,2,FALSE)</f>
        <v>Peces</v>
      </c>
      <c r="L1504" t="str">
        <f>_xlfn.XLOOKUP(capturaFlota2019[[#This Row],[Especie]],'DATOS TABLA FLOTA'!$K$1:$K$113,'DATOS TABLA FLOTA'!$M$1:$M$113)</f>
        <v>otras especies</v>
      </c>
      <c r="M1504" s="3">
        <v>2549</v>
      </c>
      <c r="N1504" s="4">
        <f>VLOOKUP(capturaFlota2019[[#This Row],[Especie]],'DATOS TABLA FLOTA'!$A$1:$B$80,2,FALSE)</f>
        <v>2910</v>
      </c>
      <c r="O1504" s="4">
        <f>VLOOKUP(capturaFlota2019[[#This Row],[Especie]],'DATOS TABLA FLOTA'!$A$1:$C$80,3,FALSE)</f>
        <v>46560</v>
      </c>
      <c r="Q1504"/>
    </row>
    <row r="1505" spans="1:17" x14ac:dyDescent="0.35">
      <c r="A1505" s="5">
        <v>43617</v>
      </c>
      <c r="B1505" s="2" t="s">
        <v>3053</v>
      </c>
      <c r="C1505" s="2" t="s">
        <v>3127</v>
      </c>
      <c r="D1505" s="2" t="s">
        <v>3124</v>
      </c>
      <c r="E15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05" t="str">
        <f>_xlfn.XLOOKUP(capturaFlota2019[[#This Row],[Puerto]],'DATOS TABLA FLOTA'!$H$1:$H$21,'DATOS TABLA FLOTA'!$I$1:$I$21)</f>
        <v>San Antonio</v>
      </c>
      <c r="G1505" s="3">
        <f>_xlfn.XLOOKUP(capturaFlota2019[[#This Row],[Departamento]],'DATOS TABLA FLOTA'!$O$2:$O$21,'DATOS TABLA FLOTA'!$P$2:$P$21)</f>
        <v>62077</v>
      </c>
      <c r="H1505" s="1">
        <v>-40725698</v>
      </c>
      <c r="I1505" s="1">
        <f>_xlfn.XLOOKUP(capturaFlota2019[[#This Row],[Latitud]],'DATOS TABLA FLOTA'!$Q$2:$Q$21,'DATOS TABLA FLOTA'!$R$2:$R$21)</f>
        <v>-64934194</v>
      </c>
      <c r="J1505" s="2" t="s">
        <v>3084</v>
      </c>
      <c r="K1505" t="str">
        <f>VLOOKUP(capturaFlota2019[[#This Row],[Especie]],'DATOS TABLA FLOTA'!$K$1:$M$113,2,FALSE)</f>
        <v>Peces</v>
      </c>
      <c r="L1505" t="str">
        <f>_xlfn.XLOOKUP(capturaFlota2019[[#This Row],[Especie]],'DATOS TABLA FLOTA'!$K$1:$K$113,'DATOS TABLA FLOTA'!$M$1:$M$113)</f>
        <v>otras especies</v>
      </c>
      <c r="M1505" s="3">
        <v>2554</v>
      </c>
      <c r="N1505" s="4">
        <f>VLOOKUP(capturaFlota2019[[#This Row],[Especie]],'DATOS TABLA FLOTA'!$A$1:$B$80,2,FALSE)</f>
        <v>1890</v>
      </c>
      <c r="O1505" s="4">
        <f>VLOOKUP(capturaFlota2019[[#This Row],[Especie]],'DATOS TABLA FLOTA'!$A$1:$C$80,3,FALSE)</f>
        <v>30240</v>
      </c>
      <c r="Q1505"/>
    </row>
    <row r="1506" spans="1:17" x14ac:dyDescent="0.35">
      <c r="A1506" s="5">
        <v>43466</v>
      </c>
      <c r="B1506" s="2" t="s">
        <v>3041</v>
      </c>
      <c r="C1506" s="2" t="s">
        <v>3068</v>
      </c>
      <c r="D1506" s="2" t="s">
        <v>3043</v>
      </c>
      <c r="E15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6" t="str">
        <f>_xlfn.XLOOKUP(capturaFlota2019[[#This Row],[Puerto]],'DATOS TABLA FLOTA'!$H$1:$H$21,'DATOS TABLA FLOTA'!$I$1:$I$21)</f>
        <v>General Pueyrredon</v>
      </c>
      <c r="G1506" s="3">
        <f>_xlfn.XLOOKUP(capturaFlota2019[[#This Row],[Departamento]],'DATOS TABLA FLOTA'!$O$2:$O$21,'DATOS TABLA FLOTA'!$P$2:$P$21)</f>
        <v>6357</v>
      </c>
      <c r="H1506" s="1">
        <v>-3804915</v>
      </c>
      <c r="I1506" s="1">
        <f>_xlfn.XLOOKUP(capturaFlota2019[[#This Row],[Latitud]],'DATOS TABLA FLOTA'!$Q$2:$Q$21,'DATOS TABLA FLOTA'!$R$2:$R$21)</f>
        <v>-57536848</v>
      </c>
      <c r="J1506" s="2" t="s">
        <v>3085</v>
      </c>
      <c r="K1506" t="str">
        <f>VLOOKUP(capturaFlota2019[[#This Row],[Especie]],'DATOS TABLA FLOTA'!$K$1:$M$113,2,FALSE)</f>
        <v>Peces</v>
      </c>
      <c r="L1506" t="str">
        <f>_xlfn.XLOOKUP(capturaFlota2019[[#This Row],[Especie]],'DATOS TABLA FLOTA'!$K$1:$K$113,'DATOS TABLA FLOTA'!$M$1:$M$113)</f>
        <v>otras especies</v>
      </c>
      <c r="M1506" s="3">
        <v>2555</v>
      </c>
      <c r="N1506" s="4">
        <f>VLOOKUP(capturaFlota2019[[#This Row],[Especie]],'DATOS TABLA FLOTA'!$A$1:$B$80,2,FALSE)</f>
        <v>1900</v>
      </c>
      <c r="O1506" s="4">
        <f>VLOOKUP(capturaFlota2019[[#This Row],[Especie]],'DATOS TABLA FLOTA'!$A$1:$C$80,3,FALSE)</f>
        <v>30400</v>
      </c>
      <c r="Q1506"/>
    </row>
    <row r="1507" spans="1:17" x14ac:dyDescent="0.35">
      <c r="A1507" s="5">
        <v>43617</v>
      </c>
      <c r="B1507" s="2" t="s">
        <v>3147</v>
      </c>
      <c r="C1507" s="2" t="s">
        <v>3048</v>
      </c>
      <c r="D1507" s="2" t="s">
        <v>3049</v>
      </c>
      <c r="E15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07" t="str">
        <f>_xlfn.XLOOKUP(capturaFlota2019[[#This Row],[Puerto]],'DATOS TABLA FLOTA'!$H$1:$H$21,'DATOS TABLA FLOTA'!$I$1:$I$21)</f>
        <v>Deseado</v>
      </c>
      <c r="G1507" s="3">
        <f>_xlfn.XLOOKUP(capturaFlota2019[[#This Row],[Departamento]],'DATOS TABLA FLOTA'!$O$2:$O$21,'DATOS TABLA FLOTA'!$P$2:$P$21)</f>
        <v>78014</v>
      </c>
      <c r="H1507" s="1">
        <v>-46436049</v>
      </c>
      <c r="I1507" s="1">
        <f>_xlfn.XLOOKUP(capturaFlota2019[[#This Row],[Latitud]],'DATOS TABLA FLOTA'!$Q$2:$Q$21,'DATOS TABLA FLOTA'!$R$2:$R$21)</f>
        <v>-67514904</v>
      </c>
      <c r="J1507" s="2" t="s">
        <v>3055</v>
      </c>
      <c r="K1507" t="str">
        <f>VLOOKUP(capturaFlota2019[[#This Row],[Especie]],'DATOS TABLA FLOTA'!$K$1:$M$113,2,FALSE)</f>
        <v>Peces</v>
      </c>
      <c r="L1507" t="str">
        <f>_xlfn.XLOOKUP(capturaFlota2019[[#This Row],[Especie]],'DATOS TABLA FLOTA'!$K$1:$K$113,'DATOS TABLA FLOTA'!$M$1:$M$113)</f>
        <v>Merluza hubbsi S41</v>
      </c>
      <c r="M1507" s="3">
        <v>2569</v>
      </c>
      <c r="N1507" s="4">
        <f>VLOOKUP(capturaFlota2019[[#This Row],[Especie]],'DATOS TABLA FLOTA'!$A$1:$B$80,2,FALSE)</f>
        <v>2300</v>
      </c>
      <c r="O1507" s="4">
        <f>VLOOKUP(capturaFlota2019[[#This Row],[Especie]],'DATOS TABLA FLOTA'!$A$1:$C$80,3,FALSE)</f>
        <v>36800</v>
      </c>
      <c r="Q1507"/>
    </row>
    <row r="1508" spans="1:17" x14ac:dyDescent="0.35">
      <c r="A1508" s="5">
        <v>43586</v>
      </c>
      <c r="B1508" s="2" t="s">
        <v>3041</v>
      </c>
      <c r="C1508" s="2" t="s">
        <v>3068</v>
      </c>
      <c r="D1508" s="2" t="s">
        <v>3043</v>
      </c>
      <c r="E15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8" t="str">
        <f>_xlfn.XLOOKUP(capturaFlota2019[[#This Row],[Puerto]],'DATOS TABLA FLOTA'!$H$1:$H$21,'DATOS TABLA FLOTA'!$I$1:$I$21)</f>
        <v>General Pueyrredon</v>
      </c>
      <c r="G1508" s="3">
        <f>_xlfn.XLOOKUP(capturaFlota2019[[#This Row],[Departamento]],'DATOS TABLA FLOTA'!$O$2:$O$21,'DATOS TABLA FLOTA'!$P$2:$P$21)</f>
        <v>6357</v>
      </c>
      <c r="H1508" s="1">
        <v>-3804915</v>
      </c>
      <c r="I1508" s="1">
        <f>_xlfn.XLOOKUP(capturaFlota2019[[#This Row],[Latitud]],'DATOS TABLA FLOTA'!$Q$2:$Q$21,'DATOS TABLA FLOTA'!$R$2:$R$21)</f>
        <v>-57536848</v>
      </c>
      <c r="J1508" s="2" t="s">
        <v>3093</v>
      </c>
      <c r="K1508" t="str">
        <f>VLOOKUP(capturaFlota2019[[#This Row],[Especie]],'DATOS TABLA FLOTA'!$K$1:$M$113,2,FALSE)</f>
        <v>Peces</v>
      </c>
      <c r="L1508" t="str">
        <f>_xlfn.XLOOKUP(capturaFlota2019[[#This Row],[Especie]],'DATOS TABLA FLOTA'!$K$1:$K$113,'DATOS TABLA FLOTA'!$M$1:$M$113)</f>
        <v>Variado costero</v>
      </c>
      <c r="M1508" s="3">
        <v>2573</v>
      </c>
      <c r="N1508" s="4">
        <f>VLOOKUP(capturaFlota2019[[#This Row],[Especie]],'DATOS TABLA FLOTA'!$A$1:$B$80,2,FALSE)</f>
        <v>2100</v>
      </c>
      <c r="O1508" s="4">
        <f>VLOOKUP(capturaFlota2019[[#This Row],[Especie]],'DATOS TABLA FLOTA'!$A$1:$C$80,3,FALSE)</f>
        <v>33600</v>
      </c>
      <c r="Q1508"/>
    </row>
    <row r="1509" spans="1:17" x14ac:dyDescent="0.35">
      <c r="A1509" s="5">
        <v>43770</v>
      </c>
      <c r="B1509" s="2" t="s">
        <v>3053</v>
      </c>
      <c r="C1509" s="2" t="s">
        <v>3068</v>
      </c>
      <c r="D1509" s="2" t="s">
        <v>3043</v>
      </c>
      <c r="E15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09" t="str">
        <f>_xlfn.XLOOKUP(capturaFlota2019[[#This Row],[Puerto]],'DATOS TABLA FLOTA'!$H$1:$H$21,'DATOS TABLA FLOTA'!$I$1:$I$21)</f>
        <v>General Pueyrredon</v>
      </c>
      <c r="G1509" s="3">
        <f>_xlfn.XLOOKUP(capturaFlota2019[[#This Row],[Departamento]],'DATOS TABLA FLOTA'!$O$2:$O$21,'DATOS TABLA FLOTA'!$P$2:$P$21)</f>
        <v>6357</v>
      </c>
      <c r="H1509" s="1">
        <v>-3804915</v>
      </c>
      <c r="I1509" s="1">
        <f>_xlfn.XLOOKUP(capturaFlota2019[[#This Row],[Latitud]],'DATOS TABLA FLOTA'!$Q$2:$Q$21,'DATOS TABLA FLOTA'!$R$2:$R$21)</f>
        <v>-57536848</v>
      </c>
      <c r="J1509" s="2" t="s">
        <v>3163</v>
      </c>
      <c r="K1509" t="str">
        <f>VLOOKUP(capturaFlota2019[[#This Row],[Especie]],'DATOS TABLA FLOTA'!$K$1:$M$113,2,FALSE)</f>
        <v>Peces</v>
      </c>
      <c r="L1509" t="str">
        <f>_xlfn.XLOOKUP(capturaFlota2019[[#This Row],[Especie]],'DATOS TABLA FLOTA'!$K$1:$K$113,'DATOS TABLA FLOTA'!$M$1:$M$113)</f>
        <v>otras especies</v>
      </c>
      <c r="M1509" s="3">
        <v>2584</v>
      </c>
      <c r="N1509" s="4">
        <f>VLOOKUP(capturaFlota2019[[#This Row],[Especie]],'DATOS TABLA FLOTA'!$A$1:$B$80,2,FALSE)</f>
        <v>3590</v>
      </c>
      <c r="O1509" s="4">
        <f>VLOOKUP(capturaFlota2019[[#This Row],[Especie]],'DATOS TABLA FLOTA'!$A$1:$C$80,3,FALSE)</f>
        <v>57440</v>
      </c>
      <c r="Q1509"/>
    </row>
    <row r="1510" spans="1:17" x14ac:dyDescent="0.35">
      <c r="A1510" s="5">
        <v>43617</v>
      </c>
      <c r="B1510" s="2" t="s">
        <v>3053</v>
      </c>
      <c r="C1510" s="2" t="s">
        <v>3123</v>
      </c>
      <c r="D1510" s="2" t="s">
        <v>3124</v>
      </c>
      <c r="E15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10" t="str">
        <f>_xlfn.XLOOKUP(capturaFlota2019[[#This Row],[Puerto]],'DATOS TABLA FLOTA'!$H$1:$H$21,'DATOS TABLA FLOTA'!$I$1:$I$21)</f>
        <v>San Antonio</v>
      </c>
      <c r="G1510" s="3">
        <f>_xlfn.XLOOKUP(capturaFlota2019[[#This Row],[Departamento]],'DATOS TABLA FLOTA'!$O$2:$O$21,'DATOS TABLA FLOTA'!$P$2:$P$21)</f>
        <v>62077</v>
      </c>
      <c r="H1510" s="1">
        <v>-4079875</v>
      </c>
      <c r="I1510" s="1">
        <f>_xlfn.XLOOKUP(capturaFlota2019[[#This Row],[Latitud]],'DATOS TABLA FLOTA'!$Q$2:$Q$21,'DATOS TABLA FLOTA'!$R$2:$R$21)</f>
        <v>-64883536</v>
      </c>
      <c r="J1510" s="2" t="s">
        <v>3085</v>
      </c>
      <c r="K1510" t="str">
        <f>VLOOKUP(capturaFlota2019[[#This Row],[Especie]],'DATOS TABLA FLOTA'!$K$1:$M$113,2,FALSE)</f>
        <v>Peces</v>
      </c>
      <c r="L1510" t="str">
        <f>_xlfn.XLOOKUP(capturaFlota2019[[#This Row],[Especie]],'DATOS TABLA FLOTA'!$K$1:$K$113,'DATOS TABLA FLOTA'!$M$1:$M$113)</f>
        <v>otras especies</v>
      </c>
      <c r="M1510" s="3">
        <v>2588</v>
      </c>
      <c r="N1510" s="4">
        <f>VLOOKUP(capturaFlota2019[[#This Row],[Especie]],'DATOS TABLA FLOTA'!$A$1:$B$80,2,FALSE)</f>
        <v>1900</v>
      </c>
      <c r="O1510" s="4">
        <f>VLOOKUP(capturaFlota2019[[#This Row],[Especie]],'DATOS TABLA FLOTA'!$A$1:$C$80,3,FALSE)</f>
        <v>30400</v>
      </c>
      <c r="Q1510"/>
    </row>
    <row r="1511" spans="1:17" x14ac:dyDescent="0.35">
      <c r="A1511" s="5">
        <v>43770</v>
      </c>
      <c r="B1511" s="2" t="s">
        <v>3053</v>
      </c>
      <c r="C1511" s="2" t="s">
        <v>3068</v>
      </c>
      <c r="D1511" s="2" t="s">
        <v>3043</v>
      </c>
      <c r="E15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1" t="str">
        <f>_xlfn.XLOOKUP(capturaFlota2019[[#This Row],[Puerto]],'DATOS TABLA FLOTA'!$H$1:$H$21,'DATOS TABLA FLOTA'!$I$1:$I$21)</f>
        <v>General Pueyrredon</v>
      </c>
      <c r="G1511" s="3">
        <f>_xlfn.XLOOKUP(capturaFlota2019[[#This Row],[Departamento]],'DATOS TABLA FLOTA'!$O$2:$O$21,'DATOS TABLA FLOTA'!$P$2:$P$21)</f>
        <v>6357</v>
      </c>
      <c r="H1511" s="1">
        <v>-3804915</v>
      </c>
      <c r="I1511" s="1">
        <f>_xlfn.XLOOKUP(capturaFlota2019[[#This Row],[Latitud]],'DATOS TABLA FLOTA'!$Q$2:$Q$21,'DATOS TABLA FLOTA'!$R$2:$R$21)</f>
        <v>-57536848</v>
      </c>
      <c r="J1511" s="2" t="s">
        <v>3094</v>
      </c>
      <c r="K1511" t="str">
        <f>VLOOKUP(capturaFlota2019[[#This Row],[Especie]],'DATOS TABLA FLOTA'!$K$1:$M$113,2,FALSE)</f>
        <v>Peces</v>
      </c>
      <c r="L1511" t="str">
        <f>_xlfn.XLOOKUP(capturaFlota2019[[#This Row],[Especie]],'DATOS TABLA FLOTA'!$K$1:$K$113,'DATOS TABLA FLOTA'!$M$1:$M$113)</f>
        <v>otras especies</v>
      </c>
      <c r="M1511" s="3">
        <v>2590</v>
      </c>
      <c r="N1511" s="4">
        <f>VLOOKUP(capturaFlota2019[[#This Row],[Especie]],'DATOS TABLA FLOTA'!$A$1:$B$80,2,FALSE)</f>
        <v>2180</v>
      </c>
      <c r="O1511" s="4">
        <f>VLOOKUP(capturaFlota2019[[#This Row],[Especie]],'DATOS TABLA FLOTA'!$A$1:$C$80,3,FALSE)</f>
        <v>34880</v>
      </c>
      <c r="Q1511"/>
    </row>
    <row r="1512" spans="1:17" x14ac:dyDescent="0.35">
      <c r="A1512" s="5">
        <v>43739</v>
      </c>
      <c r="B1512" s="2" t="s">
        <v>3053</v>
      </c>
      <c r="C1512" s="2" t="s">
        <v>3068</v>
      </c>
      <c r="D1512" s="2" t="s">
        <v>3043</v>
      </c>
      <c r="E15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2" t="str">
        <f>_xlfn.XLOOKUP(capturaFlota2019[[#This Row],[Puerto]],'DATOS TABLA FLOTA'!$H$1:$H$21,'DATOS TABLA FLOTA'!$I$1:$I$21)</f>
        <v>General Pueyrredon</v>
      </c>
      <c r="G1512" s="3">
        <f>_xlfn.XLOOKUP(capturaFlota2019[[#This Row],[Departamento]],'DATOS TABLA FLOTA'!$O$2:$O$21,'DATOS TABLA FLOTA'!$P$2:$P$21)</f>
        <v>6357</v>
      </c>
      <c r="H1512" s="1">
        <v>-3804915</v>
      </c>
      <c r="I1512" s="1">
        <f>_xlfn.XLOOKUP(capturaFlota2019[[#This Row],[Latitud]],'DATOS TABLA FLOTA'!$Q$2:$Q$21,'DATOS TABLA FLOTA'!$R$2:$R$21)</f>
        <v>-57536848</v>
      </c>
      <c r="J1512" s="2" t="s">
        <v>3098</v>
      </c>
      <c r="K1512" t="str">
        <f>VLOOKUP(capturaFlota2019[[#This Row],[Especie]],'DATOS TABLA FLOTA'!$K$1:$M$113,2,FALSE)</f>
        <v>Peces</v>
      </c>
      <c r="L1512" t="str">
        <f>_xlfn.XLOOKUP(capturaFlota2019[[#This Row],[Especie]],'DATOS TABLA FLOTA'!$K$1:$K$113,'DATOS TABLA FLOTA'!$M$1:$M$113)</f>
        <v>otras especies</v>
      </c>
      <c r="M1512" s="3">
        <v>2600</v>
      </c>
      <c r="N1512" s="4">
        <f>VLOOKUP(capturaFlota2019[[#This Row],[Especie]],'DATOS TABLA FLOTA'!$A$1:$B$80,2,FALSE)</f>
        <v>4500</v>
      </c>
      <c r="O1512" s="4">
        <f>VLOOKUP(capturaFlota2019[[#This Row],[Especie]],'DATOS TABLA FLOTA'!$A$1:$C$80,3,FALSE)</f>
        <v>72000</v>
      </c>
      <c r="Q1512"/>
    </row>
    <row r="1513" spans="1:17" x14ac:dyDescent="0.35">
      <c r="A1513" s="5">
        <v>43678</v>
      </c>
      <c r="B1513" s="2" t="s">
        <v>3067</v>
      </c>
      <c r="C1513" s="2" t="s">
        <v>3132</v>
      </c>
      <c r="D1513" s="2" t="s">
        <v>3133</v>
      </c>
      <c r="E15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513" t="str">
        <f>_xlfn.XLOOKUP(capturaFlota2019[[#This Row],[Puerto]],'DATOS TABLA FLOTA'!$H$1:$H$21,'DATOS TABLA FLOTA'!$I$1:$I$21)</f>
        <v>Ushuaia</v>
      </c>
      <c r="G1513" s="3">
        <f>_xlfn.XLOOKUP(capturaFlota2019[[#This Row],[Departamento]],'DATOS TABLA FLOTA'!$O$2:$O$21,'DATOS TABLA FLOTA'!$P$2:$P$21)</f>
        <v>94015</v>
      </c>
      <c r="H1513" s="1">
        <v>-54808106</v>
      </c>
      <c r="I1513" s="1">
        <f>_xlfn.XLOOKUP(capturaFlota2019[[#This Row],[Latitud]],'DATOS TABLA FLOTA'!$Q$2:$Q$21,'DATOS TABLA FLOTA'!$R$2:$R$21)</f>
        <v>-68304301</v>
      </c>
      <c r="J1513" s="2" t="s">
        <v>3076</v>
      </c>
      <c r="K1513" t="str">
        <f>VLOOKUP(capturaFlota2019[[#This Row],[Especie]],'DATOS TABLA FLOTA'!$K$1:$M$113,2,FALSE)</f>
        <v>Peces</v>
      </c>
      <c r="L1513" t="str">
        <f>_xlfn.XLOOKUP(capturaFlota2019[[#This Row],[Especie]],'DATOS TABLA FLOTA'!$K$1:$K$113,'DATOS TABLA FLOTA'!$M$1:$M$113)</f>
        <v>otras especies</v>
      </c>
      <c r="M1513" s="3">
        <v>2608</v>
      </c>
      <c r="N1513" s="4">
        <f>VLOOKUP(capturaFlota2019[[#This Row],[Especie]],'DATOS TABLA FLOTA'!$A$1:$B$80,2,FALSE)</f>
        <v>2900</v>
      </c>
      <c r="O1513" s="4">
        <f>VLOOKUP(capturaFlota2019[[#This Row],[Especie]],'DATOS TABLA FLOTA'!$A$1:$C$80,3,FALSE)</f>
        <v>46400</v>
      </c>
      <c r="Q1513"/>
    </row>
    <row r="1514" spans="1:17" x14ac:dyDescent="0.35">
      <c r="A1514" s="5">
        <v>43739</v>
      </c>
      <c r="B1514" s="2" t="s">
        <v>3053</v>
      </c>
      <c r="C1514" s="2" t="s">
        <v>3068</v>
      </c>
      <c r="D1514" s="2" t="s">
        <v>3043</v>
      </c>
      <c r="E15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4" t="str">
        <f>_xlfn.XLOOKUP(capturaFlota2019[[#This Row],[Puerto]],'DATOS TABLA FLOTA'!$H$1:$H$21,'DATOS TABLA FLOTA'!$I$1:$I$21)</f>
        <v>General Pueyrredon</v>
      </c>
      <c r="G1514" s="3">
        <f>_xlfn.XLOOKUP(capturaFlota2019[[#This Row],[Departamento]],'DATOS TABLA FLOTA'!$O$2:$O$21,'DATOS TABLA FLOTA'!$P$2:$P$21)</f>
        <v>6357</v>
      </c>
      <c r="H1514" s="1">
        <v>-3804915</v>
      </c>
      <c r="I1514" s="1">
        <f>_xlfn.XLOOKUP(capturaFlota2019[[#This Row],[Latitud]],'DATOS TABLA FLOTA'!$Q$2:$Q$21,'DATOS TABLA FLOTA'!$R$2:$R$21)</f>
        <v>-57536848</v>
      </c>
      <c r="J1514" s="2" t="s">
        <v>3119</v>
      </c>
      <c r="K1514" t="str">
        <f>VLOOKUP(capturaFlota2019[[#This Row],[Especie]],'DATOS TABLA FLOTA'!$K$1:$M$113,2,FALSE)</f>
        <v>Peces</v>
      </c>
      <c r="L1514" t="str">
        <f>_xlfn.XLOOKUP(capturaFlota2019[[#This Row],[Especie]],'DATOS TABLA FLOTA'!$K$1:$K$113,'DATOS TABLA FLOTA'!$M$1:$M$113)</f>
        <v>otras especies</v>
      </c>
      <c r="M1514" s="3">
        <v>2612</v>
      </c>
      <c r="N1514" s="4">
        <f>VLOOKUP(capturaFlota2019[[#This Row],[Especie]],'DATOS TABLA FLOTA'!$A$1:$B$80,2,FALSE)</f>
        <v>2900</v>
      </c>
      <c r="O1514" s="4">
        <f>VLOOKUP(capturaFlota2019[[#This Row],[Especie]],'DATOS TABLA FLOTA'!$A$1:$C$80,3,FALSE)</f>
        <v>46400</v>
      </c>
      <c r="Q1514"/>
    </row>
    <row r="1515" spans="1:17" x14ac:dyDescent="0.35">
      <c r="A1515" s="5">
        <v>43586</v>
      </c>
      <c r="B1515" s="2" t="s">
        <v>3041</v>
      </c>
      <c r="C1515" s="2" t="s">
        <v>3068</v>
      </c>
      <c r="D1515" s="2" t="s">
        <v>3043</v>
      </c>
      <c r="E15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5" t="str">
        <f>_xlfn.XLOOKUP(capturaFlota2019[[#This Row],[Puerto]],'DATOS TABLA FLOTA'!$H$1:$H$21,'DATOS TABLA FLOTA'!$I$1:$I$21)</f>
        <v>General Pueyrredon</v>
      </c>
      <c r="G1515" s="3">
        <f>_xlfn.XLOOKUP(capturaFlota2019[[#This Row],[Departamento]],'DATOS TABLA FLOTA'!$O$2:$O$21,'DATOS TABLA FLOTA'!$P$2:$P$21)</f>
        <v>6357</v>
      </c>
      <c r="H1515" s="1">
        <v>-3804915</v>
      </c>
      <c r="I1515" s="1">
        <f>_xlfn.XLOOKUP(capturaFlota2019[[#This Row],[Latitud]],'DATOS TABLA FLOTA'!$Q$2:$Q$21,'DATOS TABLA FLOTA'!$R$2:$R$21)</f>
        <v>-57536848</v>
      </c>
      <c r="J1515" s="2" t="s">
        <v>3106</v>
      </c>
      <c r="K1515" t="str">
        <f>VLOOKUP(capturaFlota2019[[#This Row],[Especie]],'DATOS TABLA FLOTA'!$K$1:$M$113,2,FALSE)</f>
        <v>Peces</v>
      </c>
      <c r="L1515" t="str">
        <f>_xlfn.XLOOKUP(capturaFlota2019[[#This Row],[Especie]],'DATOS TABLA FLOTA'!$K$1:$K$113,'DATOS TABLA FLOTA'!$M$1:$M$113)</f>
        <v>otras especies</v>
      </c>
      <c r="M1515" s="3">
        <v>2613</v>
      </c>
      <c r="N1515" s="4">
        <f>VLOOKUP(capturaFlota2019[[#This Row],[Especie]],'DATOS TABLA FLOTA'!$A$1:$B$80,2,FALSE)</f>
        <v>3500</v>
      </c>
      <c r="O1515" s="4">
        <f>VLOOKUP(capturaFlota2019[[#This Row],[Especie]],'DATOS TABLA FLOTA'!$A$1:$C$80,3,FALSE)</f>
        <v>56000</v>
      </c>
      <c r="Q1515"/>
    </row>
    <row r="1516" spans="1:17" x14ac:dyDescent="0.35">
      <c r="A1516" s="5">
        <v>43525</v>
      </c>
      <c r="B1516" s="2" t="s">
        <v>3053</v>
      </c>
      <c r="C1516" s="2" t="s">
        <v>3068</v>
      </c>
      <c r="D1516" s="2" t="s">
        <v>3043</v>
      </c>
      <c r="E15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6" t="str">
        <f>_xlfn.XLOOKUP(capturaFlota2019[[#This Row],[Puerto]],'DATOS TABLA FLOTA'!$H$1:$H$21,'DATOS TABLA FLOTA'!$I$1:$I$21)</f>
        <v>General Pueyrredon</v>
      </c>
      <c r="G1516" s="3">
        <f>_xlfn.XLOOKUP(capturaFlota2019[[#This Row],[Departamento]],'DATOS TABLA FLOTA'!$O$2:$O$21,'DATOS TABLA FLOTA'!$P$2:$P$21)</f>
        <v>6357</v>
      </c>
      <c r="H1516" s="1">
        <v>-3804915</v>
      </c>
      <c r="I1516" s="1">
        <f>_xlfn.XLOOKUP(capturaFlota2019[[#This Row],[Latitud]],'DATOS TABLA FLOTA'!$Q$2:$Q$21,'DATOS TABLA FLOTA'!$R$2:$R$21)</f>
        <v>-57536848</v>
      </c>
      <c r="J1516" s="2" t="s">
        <v>3082</v>
      </c>
      <c r="K1516" t="str">
        <f>VLOOKUP(capturaFlota2019[[#This Row],[Especie]],'DATOS TABLA FLOTA'!$K$1:$M$113,2,FALSE)</f>
        <v>Peces</v>
      </c>
      <c r="L1516" t="str">
        <f>_xlfn.XLOOKUP(capturaFlota2019[[#This Row],[Especie]],'DATOS TABLA FLOTA'!$K$1:$K$113,'DATOS TABLA FLOTA'!$M$1:$M$113)</f>
        <v>otras especies</v>
      </c>
      <c r="M1516" s="3">
        <v>2618</v>
      </c>
      <c r="N1516" s="4">
        <f>VLOOKUP(capturaFlota2019[[#This Row],[Especie]],'DATOS TABLA FLOTA'!$A$1:$B$80,2,FALSE)</f>
        <v>2100</v>
      </c>
      <c r="O1516" s="4">
        <f>VLOOKUP(capturaFlota2019[[#This Row],[Especie]],'DATOS TABLA FLOTA'!$A$1:$C$80,3,FALSE)</f>
        <v>33600</v>
      </c>
      <c r="Q1516"/>
    </row>
    <row r="1517" spans="1:17" x14ac:dyDescent="0.35">
      <c r="A1517" s="5">
        <v>43466</v>
      </c>
      <c r="B1517" s="2" t="s">
        <v>3041</v>
      </c>
      <c r="C1517" s="2" t="s">
        <v>3068</v>
      </c>
      <c r="D1517" s="2" t="s">
        <v>3043</v>
      </c>
      <c r="E15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17" t="str">
        <f>_xlfn.XLOOKUP(capturaFlota2019[[#This Row],[Puerto]],'DATOS TABLA FLOTA'!$H$1:$H$21,'DATOS TABLA FLOTA'!$I$1:$I$21)</f>
        <v>General Pueyrredon</v>
      </c>
      <c r="G1517" s="3">
        <f>_xlfn.XLOOKUP(capturaFlota2019[[#This Row],[Departamento]],'DATOS TABLA FLOTA'!$O$2:$O$21,'DATOS TABLA FLOTA'!$P$2:$P$21)</f>
        <v>6357</v>
      </c>
      <c r="H1517" s="1">
        <v>-3804915</v>
      </c>
      <c r="I1517" s="1">
        <f>_xlfn.XLOOKUP(capturaFlota2019[[#This Row],[Latitud]],'DATOS TABLA FLOTA'!$Q$2:$Q$21,'DATOS TABLA FLOTA'!$R$2:$R$21)</f>
        <v>-57536848</v>
      </c>
      <c r="J1517" s="2" t="s">
        <v>3078</v>
      </c>
      <c r="K1517" t="str">
        <f>VLOOKUP(capturaFlota2019[[#This Row],[Especie]],'DATOS TABLA FLOTA'!$K$1:$M$113,2,FALSE)</f>
        <v>Peces</v>
      </c>
      <c r="L1517" t="str">
        <f>_xlfn.XLOOKUP(capturaFlota2019[[#This Row],[Especie]],'DATOS TABLA FLOTA'!$K$1:$K$113,'DATOS TABLA FLOTA'!$M$1:$M$113)</f>
        <v>otras especies</v>
      </c>
      <c r="M1517" s="3">
        <v>2644</v>
      </c>
      <c r="N1517" s="4">
        <f>VLOOKUP(capturaFlota2019[[#This Row],[Especie]],'DATOS TABLA FLOTA'!$A$1:$B$80,2,FALSE)</f>
        <v>1700</v>
      </c>
      <c r="O1517" s="4">
        <f>VLOOKUP(capturaFlota2019[[#This Row],[Especie]],'DATOS TABLA FLOTA'!$A$1:$C$80,3,FALSE)</f>
        <v>27200</v>
      </c>
      <c r="Q1517"/>
    </row>
    <row r="1518" spans="1:17" x14ac:dyDescent="0.35">
      <c r="A1518" s="5">
        <v>43497</v>
      </c>
      <c r="B1518" s="2" t="s">
        <v>3053</v>
      </c>
      <c r="C1518" s="2" t="s">
        <v>3123</v>
      </c>
      <c r="D1518" s="2" t="s">
        <v>3124</v>
      </c>
      <c r="E15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18" t="str">
        <f>_xlfn.XLOOKUP(capturaFlota2019[[#This Row],[Puerto]],'DATOS TABLA FLOTA'!$H$1:$H$21,'DATOS TABLA FLOTA'!$I$1:$I$21)</f>
        <v>San Antonio</v>
      </c>
      <c r="G1518" s="3">
        <f>_xlfn.XLOOKUP(capturaFlota2019[[#This Row],[Departamento]],'DATOS TABLA FLOTA'!$O$2:$O$21,'DATOS TABLA FLOTA'!$P$2:$P$21)</f>
        <v>62077</v>
      </c>
      <c r="H1518" s="1">
        <v>-4079875</v>
      </c>
      <c r="I1518" s="1">
        <f>_xlfn.XLOOKUP(capturaFlota2019[[#This Row],[Latitud]],'DATOS TABLA FLOTA'!$Q$2:$Q$21,'DATOS TABLA FLOTA'!$R$2:$R$21)</f>
        <v>-64883536</v>
      </c>
      <c r="J1518" s="2" t="s">
        <v>3114</v>
      </c>
      <c r="K1518" t="str">
        <f>VLOOKUP(capturaFlota2019[[#This Row],[Especie]],'DATOS TABLA FLOTA'!$K$1:$M$113,2,FALSE)</f>
        <v>Peces</v>
      </c>
      <c r="L1518" t="str">
        <f>_xlfn.XLOOKUP(capturaFlota2019[[#This Row],[Especie]],'DATOS TABLA FLOTA'!$K$1:$K$113,'DATOS TABLA FLOTA'!$M$1:$M$113)</f>
        <v>otras especies</v>
      </c>
      <c r="M1518" s="3">
        <v>2648</v>
      </c>
      <c r="N1518" s="4">
        <f>VLOOKUP(capturaFlota2019[[#This Row],[Especie]],'DATOS TABLA FLOTA'!$A$1:$B$80,2,FALSE)</f>
        <v>1500</v>
      </c>
      <c r="O1518" s="4">
        <f>VLOOKUP(capturaFlota2019[[#This Row],[Especie]],'DATOS TABLA FLOTA'!$A$1:$C$80,3,FALSE)</f>
        <v>24000</v>
      </c>
      <c r="Q1518"/>
    </row>
    <row r="1519" spans="1:17" x14ac:dyDescent="0.35">
      <c r="A1519" s="5">
        <v>43678</v>
      </c>
      <c r="B1519" s="2" t="s">
        <v>3067</v>
      </c>
      <c r="C1519" s="2" t="s">
        <v>3117</v>
      </c>
      <c r="D1519" s="2" t="s">
        <v>3062</v>
      </c>
      <c r="E15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19" t="str">
        <f>_xlfn.XLOOKUP(capturaFlota2019[[#This Row],[Puerto]],'DATOS TABLA FLOTA'!$H$1:$H$21,'DATOS TABLA FLOTA'!$I$1:$I$21)</f>
        <v>Biedma</v>
      </c>
      <c r="G1519" s="3">
        <f>_xlfn.XLOOKUP(capturaFlota2019[[#This Row],[Departamento]],'DATOS TABLA FLOTA'!$O$2:$O$21,'DATOS TABLA FLOTA'!$P$2:$P$21)</f>
        <v>26007</v>
      </c>
      <c r="H1519" s="1">
        <v>-42723398</v>
      </c>
      <c r="I1519" s="1">
        <f>_xlfn.XLOOKUP(capturaFlota2019[[#This Row],[Latitud]],'DATOS TABLA FLOTA'!$Q$2:$Q$21,'DATOS TABLA FLOTA'!$R$2:$R$21)</f>
        <v>-6503362</v>
      </c>
      <c r="J1519" s="2" t="s">
        <v>3055</v>
      </c>
      <c r="K1519" t="str">
        <f>VLOOKUP(capturaFlota2019[[#This Row],[Especie]],'DATOS TABLA FLOTA'!$K$1:$M$113,2,FALSE)</f>
        <v>Peces</v>
      </c>
      <c r="L1519" t="str">
        <f>_xlfn.XLOOKUP(capturaFlota2019[[#This Row],[Especie]],'DATOS TABLA FLOTA'!$K$1:$K$113,'DATOS TABLA FLOTA'!$M$1:$M$113)</f>
        <v>Merluza hubbsi S41</v>
      </c>
      <c r="M1519" s="3">
        <v>2656</v>
      </c>
      <c r="N1519" s="4">
        <f>VLOOKUP(capturaFlota2019[[#This Row],[Especie]],'DATOS TABLA FLOTA'!$A$1:$B$80,2,FALSE)</f>
        <v>2300</v>
      </c>
      <c r="O1519" s="4">
        <f>VLOOKUP(capturaFlota2019[[#This Row],[Especie]],'DATOS TABLA FLOTA'!$A$1:$C$80,3,FALSE)</f>
        <v>36800</v>
      </c>
      <c r="Q1519"/>
    </row>
    <row r="1520" spans="1:17" x14ac:dyDescent="0.35">
      <c r="A1520" s="5">
        <v>43617</v>
      </c>
      <c r="B1520" s="2" t="s">
        <v>3053</v>
      </c>
      <c r="C1520" s="2" t="s">
        <v>3061</v>
      </c>
      <c r="D1520" s="2" t="s">
        <v>3062</v>
      </c>
      <c r="E15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20" t="str">
        <f>_xlfn.XLOOKUP(capturaFlota2019[[#This Row],[Puerto]],'DATOS TABLA FLOTA'!$H$1:$H$21,'DATOS TABLA FLOTA'!$I$1:$I$21)</f>
        <v>Escalante</v>
      </c>
      <c r="G1520" s="3">
        <f>_xlfn.XLOOKUP(capturaFlota2019[[#This Row],[Departamento]],'DATOS TABLA FLOTA'!$O$2:$O$21,'DATOS TABLA FLOTA'!$P$2:$P$21)</f>
        <v>26021</v>
      </c>
      <c r="H1520" s="1">
        <v>-45862528</v>
      </c>
      <c r="I1520" s="1">
        <f>_xlfn.XLOOKUP(capturaFlota2019[[#This Row],[Latitud]],'DATOS TABLA FLOTA'!$Q$2:$Q$21,'DATOS TABLA FLOTA'!$R$2:$R$21)</f>
        <v>-6746664</v>
      </c>
      <c r="J1520" s="2" t="s">
        <v>3101</v>
      </c>
      <c r="K1520" t="str">
        <f>VLOOKUP(capturaFlota2019[[#This Row],[Especie]],'DATOS TABLA FLOTA'!$K$1:$M$113,2,FALSE)</f>
        <v>Crustáceos</v>
      </c>
      <c r="L1520" t="str">
        <f>_xlfn.XLOOKUP(capturaFlota2019[[#This Row],[Especie]],'DATOS TABLA FLOTA'!$K$1:$K$113,'DATOS TABLA FLOTA'!$M$1:$M$113)</f>
        <v>Langostino</v>
      </c>
      <c r="M1520" s="3">
        <v>2662</v>
      </c>
      <c r="N1520" s="4">
        <f>VLOOKUP(capturaFlota2019[[#This Row],[Especie]],'DATOS TABLA FLOTA'!$A$1:$B$80,2,FALSE)</f>
        <v>3000</v>
      </c>
      <c r="O1520" s="4">
        <f>VLOOKUP(capturaFlota2019[[#This Row],[Especie]],'DATOS TABLA FLOTA'!$A$1:$C$80,3,FALSE)</f>
        <v>48000</v>
      </c>
      <c r="Q1520"/>
    </row>
    <row r="1521" spans="1:17" x14ac:dyDescent="0.35">
      <c r="A1521" s="5">
        <v>43709</v>
      </c>
      <c r="B1521" s="2" t="s">
        <v>3059</v>
      </c>
      <c r="C1521" s="2" t="s">
        <v>3117</v>
      </c>
      <c r="D1521" s="2" t="s">
        <v>3062</v>
      </c>
      <c r="E15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21" t="str">
        <f>_xlfn.XLOOKUP(capturaFlota2019[[#This Row],[Puerto]],'DATOS TABLA FLOTA'!$H$1:$H$21,'DATOS TABLA FLOTA'!$I$1:$I$21)</f>
        <v>Biedma</v>
      </c>
      <c r="G1521" s="3">
        <f>_xlfn.XLOOKUP(capturaFlota2019[[#This Row],[Departamento]],'DATOS TABLA FLOTA'!$O$2:$O$21,'DATOS TABLA FLOTA'!$P$2:$P$21)</f>
        <v>26007</v>
      </c>
      <c r="H1521" s="1">
        <v>-42723398</v>
      </c>
      <c r="I1521" s="1">
        <f>_xlfn.XLOOKUP(capturaFlota2019[[#This Row],[Latitud]],'DATOS TABLA FLOTA'!$Q$2:$Q$21,'DATOS TABLA FLOTA'!$R$2:$R$21)</f>
        <v>-6503362</v>
      </c>
      <c r="J1521" s="2" t="s">
        <v>3101</v>
      </c>
      <c r="K1521" t="str">
        <f>VLOOKUP(capturaFlota2019[[#This Row],[Especie]],'DATOS TABLA FLOTA'!$K$1:$M$113,2,FALSE)</f>
        <v>Crustáceos</v>
      </c>
      <c r="L1521" t="str">
        <f>_xlfn.XLOOKUP(capturaFlota2019[[#This Row],[Especie]],'DATOS TABLA FLOTA'!$K$1:$K$113,'DATOS TABLA FLOTA'!$M$1:$M$113)</f>
        <v>Langostino</v>
      </c>
      <c r="M1521" s="3">
        <v>2679</v>
      </c>
      <c r="N1521" s="4">
        <f>VLOOKUP(capturaFlota2019[[#This Row],[Especie]],'DATOS TABLA FLOTA'!$A$1:$B$80,2,FALSE)</f>
        <v>3000</v>
      </c>
      <c r="O1521" s="4">
        <f>VLOOKUP(capturaFlota2019[[#This Row],[Especie]],'DATOS TABLA FLOTA'!$A$1:$C$80,3,FALSE)</f>
        <v>48000</v>
      </c>
      <c r="Q1521"/>
    </row>
    <row r="1522" spans="1:17" x14ac:dyDescent="0.35">
      <c r="A1522" s="5">
        <v>43678</v>
      </c>
      <c r="B1522" s="2" t="s">
        <v>3053</v>
      </c>
      <c r="C1522" s="2" t="s">
        <v>3111</v>
      </c>
      <c r="D1522" s="2" t="s">
        <v>3043</v>
      </c>
      <c r="E15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2" t="str">
        <f>_xlfn.XLOOKUP(capturaFlota2019[[#This Row],[Puerto]],'DATOS TABLA FLOTA'!$H$1:$H$21,'DATOS TABLA FLOTA'!$I$1:$I$21)</f>
        <v>sin especificar</v>
      </c>
      <c r="G1522" s="3">
        <f>_xlfn.XLOOKUP(capturaFlota2019[[#This Row],[Departamento]],'DATOS TABLA FLOTA'!$O$2:$O$21,'DATOS TABLA FLOTA'!$P$2:$P$21)</f>
        <v>6999</v>
      </c>
      <c r="I1522" s="1">
        <f>_xlfn.XLOOKUP(capturaFlota2019[[#This Row],[Latitud]],'DATOS TABLA FLOTA'!$Q$2:$Q$21,'DATOS TABLA FLOTA'!$R$2:$R$21)</f>
        <v>0</v>
      </c>
      <c r="J1522" s="2" t="s">
        <v>3088</v>
      </c>
      <c r="K1522" t="str">
        <f>VLOOKUP(capturaFlota2019[[#This Row],[Especie]],'DATOS TABLA FLOTA'!$K$1:$M$113,2,FALSE)</f>
        <v>Peces</v>
      </c>
      <c r="L1522" t="str">
        <f>_xlfn.XLOOKUP(capturaFlota2019[[#This Row],[Especie]],'DATOS TABLA FLOTA'!$K$1:$K$113,'DATOS TABLA FLOTA'!$M$1:$M$113)</f>
        <v>Variado costero</v>
      </c>
      <c r="M1522" s="3">
        <v>2682</v>
      </c>
      <c r="N1522" s="4">
        <f>VLOOKUP(capturaFlota2019[[#This Row],[Especie]],'DATOS TABLA FLOTA'!$A$1:$B$80,2,FALSE)</f>
        <v>2500</v>
      </c>
      <c r="O1522" s="4">
        <f>VLOOKUP(capturaFlota2019[[#This Row],[Especie]],'DATOS TABLA FLOTA'!$A$1:$C$80,3,FALSE)</f>
        <v>40000</v>
      </c>
      <c r="Q1522"/>
    </row>
    <row r="1523" spans="1:17" x14ac:dyDescent="0.35">
      <c r="A1523" s="5">
        <v>43617</v>
      </c>
      <c r="B1523" s="2" t="s">
        <v>3059</v>
      </c>
      <c r="C1523" s="2" t="s">
        <v>3068</v>
      </c>
      <c r="D1523" s="2" t="s">
        <v>3043</v>
      </c>
      <c r="E15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3" t="str">
        <f>_xlfn.XLOOKUP(capturaFlota2019[[#This Row],[Puerto]],'DATOS TABLA FLOTA'!$H$1:$H$21,'DATOS TABLA FLOTA'!$I$1:$I$21)</f>
        <v>General Pueyrredon</v>
      </c>
      <c r="G1523" s="3">
        <f>_xlfn.XLOOKUP(capturaFlota2019[[#This Row],[Departamento]],'DATOS TABLA FLOTA'!$O$2:$O$21,'DATOS TABLA FLOTA'!$P$2:$P$21)</f>
        <v>6357</v>
      </c>
      <c r="H1523" s="1">
        <v>-3804915</v>
      </c>
      <c r="I1523" s="1">
        <f>_xlfn.XLOOKUP(capturaFlota2019[[#This Row],[Latitud]],'DATOS TABLA FLOTA'!$Q$2:$Q$21,'DATOS TABLA FLOTA'!$R$2:$R$21)</f>
        <v>-57536848</v>
      </c>
      <c r="J1523" s="2" t="s">
        <v>3085</v>
      </c>
      <c r="K1523" t="str">
        <f>VLOOKUP(capturaFlota2019[[#This Row],[Especie]],'DATOS TABLA FLOTA'!$K$1:$M$113,2,FALSE)</f>
        <v>Peces</v>
      </c>
      <c r="L1523" t="str">
        <f>_xlfn.XLOOKUP(capturaFlota2019[[#This Row],[Especie]],'DATOS TABLA FLOTA'!$K$1:$K$113,'DATOS TABLA FLOTA'!$M$1:$M$113)</f>
        <v>otras especies</v>
      </c>
      <c r="M1523" s="3">
        <v>2690</v>
      </c>
      <c r="N1523" s="4">
        <f>VLOOKUP(capturaFlota2019[[#This Row],[Especie]],'DATOS TABLA FLOTA'!$A$1:$B$80,2,FALSE)</f>
        <v>1900</v>
      </c>
      <c r="O1523" s="4">
        <f>VLOOKUP(capturaFlota2019[[#This Row],[Especie]],'DATOS TABLA FLOTA'!$A$1:$C$80,3,FALSE)</f>
        <v>30400</v>
      </c>
      <c r="Q1523"/>
    </row>
    <row r="1524" spans="1:17" x14ac:dyDescent="0.35">
      <c r="A1524" s="5">
        <v>43617</v>
      </c>
      <c r="B1524" s="2" t="s">
        <v>3067</v>
      </c>
      <c r="C1524" s="2" t="s">
        <v>3132</v>
      </c>
      <c r="D1524" s="2" t="s">
        <v>3133</v>
      </c>
      <c r="E15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524" t="str">
        <f>_xlfn.XLOOKUP(capturaFlota2019[[#This Row],[Puerto]],'DATOS TABLA FLOTA'!$H$1:$H$21,'DATOS TABLA FLOTA'!$I$1:$I$21)</f>
        <v>Ushuaia</v>
      </c>
      <c r="G1524" s="3">
        <f>_xlfn.XLOOKUP(capturaFlota2019[[#This Row],[Departamento]],'DATOS TABLA FLOTA'!$O$2:$O$21,'DATOS TABLA FLOTA'!$P$2:$P$21)</f>
        <v>94015</v>
      </c>
      <c r="H1524" s="1">
        <v>-54808106</v>
      </c>
      <c r="I1524" s="1">
        <f>_xlfn.XLOOKUP(capturaFlota2019[[#This Row],[Latitud]],'DATOS TABLA FLOTA'!$Q$2:$Q$21,'DATOS TABLA FLOTA'!$R$2:$R$21)</f>
        <v>-68304301</v>
      </c>
      <c r="J1524" s="2" t="s">
        <v>3104</v>
      </c>
      <c r="K1524" t="str">
        <f>VLOOKUP(capturaFlota2019[[#This Row],[Especie]],'DATOS TABLA FLOTA'!$K$1:$M$113,2,FALSE)</f>
        <v>Peces</v>
      </c>
      <c r="L1524" t="str">
        <f>_xlfn.XLOOKUP(capturaFlota2019[[#This Row],[Especie]],'DATOS TABLA FLOTA'!$K$1:$K$113,'DATOS TABLA FLOTA'!$M$1:$M$113)</f>
        <v>otras especies</v>
      </c>
      <c r="M1524" s="3">
        <v>2698</v>
      </c>
      <c r="N1524" s="4">
        <f>VLOOKUP(capturaFlota2019[[#This Row],[Especie]],'DATOS TABLA FLOTA'!$A$1:$B$80,2,FALSE)</f>
        <v>2800</v>
      </c>
      <c r="O1524" s="4">
        <f>VLOOKUP(capturaFlota2019[[#This Row],[Especie]],'DATOS TABLA FLOTA'!$A$1:$C$80,3,FALSE)</f>
        <v>44800</v>
      </c>
      <c r="Q1524"/>
    </row>
    <row r="1525" spans="1:17" x14ac:dyDescent="0.35">
      <c r="A1525" s="5">
        <v>43466</v>
      </c>
      <c r="B1525" s="2" t="s">
        <v>3059</v>
      </c>
      <c r="C1525" s="2" t="s">
        <v>3068</v>
      </c>
      <c r="D1525" s="2" t="s">
        <v>3043</v>
      </c>
      <c r="E15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5" t="str">
        <f>_xlfn.XLOOKUP(capturaFlota2019[[#This Row],[Puerto]],'DATOS TABLA FLOTA'!$H$1:$H$21,'DATOS TABLA FLOTA'!$I$1:$I$21)</f>
        <v>General Pueyrredon</v>
      </c>
      <c r="G1525" s="3">
        <f>_xlfn.XLOOKUP(capturaFlota2019[[#This Row],[Departamento]],'DATOS TABLA FLOTA'!$O$2:$O$21,'DATOS TABLA FLOTA'!$P$2:$P$21)</f>
        <v>6357</v>
      </c>
      <c r="H1525" s="1">
        <v>-3804915</v>
      </c>
      <c r="I1525" s="1">
        <f>_xlfn.XLOOKUP(capturaFlota2019[[#This Row],[Latitud]],'DATOS TABLA FLOTA'!$Q$2:$Q$21,'DATOS TABLA FLOTA'!$R$2:$R$21)</f>
        <v>-57536848</v>
      </c>
      <c r="J1525" s="2" t="s">
        <v>3060</v>
      </c>
      <c r="K1525" t="str">
        <f>VLOOKUP(capturaFlota2019[[#This Row],[Especie]],'DATOS TABLA FLOTA'!$K$1:$M$113,2,FALSE)</f>
        <v>Peces</v>
      </c>
      <c r="L1525" t="str">
        <f>_xlfn.XLOOKUP(capturaFlota2019[[#This Row],[Especie]],'DATOS TABLA FLOTA'!$K$1:$K$113,'DATOS TABLA FLOTA'!$M$1:$M$113)</f>
        <v>otras especies</v>
      </c>
      <c r="M1525" s="3">
        <v>2700</v>
      </c>
      <c r="N1525" s="4">
        <f>VLOOKUP(capturaFlota2019[[#This Row],[Especie]],'DATOS TABLA FLOTA'!$A$1:$B$80,2,FALSE)</f>
        <v>2910</v>
      </c>
      <c r="O1525" s="4">
        <f>VLOOKUP(capturaFlota2019[[#This Row],[Especie]],'DATOS TABLA FLOTA'!$A$1:$C$80,3,FALSE)</f>
        <v>46560</v>
      </c>
      <c r="Q1525"/>
    </row>
    <row r="1526" spans="1:17" x14ac:dyDescent="0.35">
      <c r="A1526" s="5">
        <v>43586</v>
      </c>
      <c r="B1526" s="2" t="s">
        <v>3041</v>
      </c>
      <c r="C1526" s="2" t="s">
        <v>3068</v>
      </c>
      <c r="D1526" s="2" t="s">
        <v>3043</v>
      </c>
      <c r="E15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6" t="str">
        <f>_xlfn.XLOOKUP(capturaFlota2019[[#This Row],[Puerto]],'DATOS TABLA FLOTA'!$H$1:$H$21,'DATOS TABLA FLOTA'!$I$1:$I$21)</f>
        <v>General Pueyrredon</v>
      </c>
      <c r="G1526" s="3">
        <f>_xlfn.XLOOKUP(capturaFlota2019[[#This Row],[Departamento]],'DATOS TABLA FLOTA'!$O$2:$O$21,'DATOS TABLA FLOTA'!$P$2:$P$21)</f>
        <v>6357</v>
      </c>
      <c r="H1526" s="1">
        <v>-3804915</v>
      </c>
      <c r="I1526" s="1">
        <f>_xlfn.XLOOKUP(capturaFlota2019[[#This Row],[Latitud]],'DATOS TABLA FLOTA'!$Q$2:$Q$21,'DATOS TABLA FLOTA'!$R$2:$R$21)</f>
        <v>-57536848</v>
      </c>
      <c r="J1526" s="2" t="s">
        <v>3071</v>
      </c>
      <c r="K1526" t="str">
        <f>VLOOKUP(capturaFlota2019[[#This Row],[Especie]],'DATOS TABLA FLOTA'!$K$1:$M$113,2,FALSE)</f>
        <v>Crustáceos</v>
      </c>
      <c r="L1526" t="str">
        <f>_xlfn.XLOOKUP(capturaFlota2019[[#This Row],[Especie]],'DATOS TABLA FLOTA'!$K$1:$K$113,'DATOS TABLA FLOTA'!$M$1:$M$113)</f>
        <v>otras especies</v>
      </c>
      <c r="M1526" s="3">
        <v>2702</v>
      </c>
      <c r="N1526" s="4">
        <f>VLOOKUP(capturaFlota2019[[#This Row],[Especie]],'DATOS TABLA FLOTA'!$A$1:$B$80,2,FALSE)</f>
        <v>4300</v>
      </c>
      <c r="O1526" s="4">
        <f>VLOOKUP(capturaFlota2019[[#This Row],[Especie]],'DATOS TABLA FLOTA'!$A$1:$C$80,3,FALSE)</f>
        <v>68800</v>
      </c>
      <c r="Q1526"/>
    </row>
    <row r="1527" spans="1:17" x14ac:dyDescent="0.35">
      <c r="A1527" s="5">
        <v>43617</v>
      </c>
      <c r="B1527" s="2" t="s">
        <v>3059</v>
      </c>
      <c r="C1527" s="2" t="s">
        <v>3123</v>
      </c>
      <c r="D1527" s="2" t="s">
        <v>3124</v>
      </c>
      <c r="E15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27" t="str">
        <f>_xlfn.XLOOKUP(capturaFlota2019[[#This Row],[Puerto]],'DATOS TABLA FLOTA'!$H$1:$H$21,'DATOS TABLA FLOTA'!$I$1:$I$21)</f>
        <v>San Antonio</v>
      </c>
      <c r="G1527" s="3">
        <f>_xlfn.XLOOKUP(capturaFlota2019[[#This Row],[Departamento]],'DATOS TABLA FLOTA'!$O$2:$O$21,'DATOS TABLA FLOTA'!$P$2:$P$21)</f>
        <v>62077</v>
      </c>
      <c r="H1527" s="1">
        <v>-4079875</v>
      </c>
      <c r="I1527" s="1">
        <f>_xlfn.XLOOKUP(capturaFlota2019[[#This Row],[Latitud]],'DATOS TABLA FLOTA'!$Q$2:$Q$21,'DATOS TABLA FLOTA'!$R$2:$R$21)</f>
        <v>-64883536</v>
      </c>
      <c r="J1527" s="2" t="s">
        <v>3055</v>
      </c>
      <c r="K1527" t="str">
        <f>VLOOKUP(capturaFlota2019[[#This Row],[Especie]],'DATOS TABLA FLOTA'!$K$1:$M$113,2,FALSE)</f>
        <v>Peces</v>
      </c>
      <c r="L1527" t="str">
        <f>_xlfn.XLOOKUP(capturaFlota2019[[#This Row],[Especie]],'DATOS TABLA FLOTA'!$K$1:$K$113,'DATOS TABLA FLOTA'!$M$1:$M$113)</f>
        <v>Merluza hubbsi S41</v>
      </c>
      <c r="M1527" s="3">
        <v>2708</v>
      </c>
      <c r="N1527" s="4">
        <f>VLOOKUP(capturaFlota2019[[#This Row],[Especie]],'DATOS TABLA FLOTA'!$A$1:$B$80,2,FALSE)</f>
        <v>2300</v>
      </c>
      <c r="O1527" s="4">
        <f>VLOOKUP(capturaFlota2019[[#This Row],[Especie]],'DATOS TABLA FLOTA'!$A$1:$C$80,3,FALSE)</f>
        <v>36800</v>
      </c>
      <c r="Q1527"/>
    </row>
    <row r="1528" spans="1:17" x14ac:dyDescent="0.35">
      <c r="A1528" s="5">
        <v>43770</v>
      </c>
      <c r="B1528" s="2" t="s">
        <v>3053</v>
      </c>
      <c r="C1528" s="2" t="s">
        <v>3068</v>
      </c>
      <c r="D1528" s="2" t="s">
        <v>3043</v>
      </c>
      <c r="E15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8" t="str">
        <f>_xlfn.XLOOKUP(capturaFlota2019[[#This Row],[Puerto]],'DATOS TABLA FLOTA'!$H$1:$H$21,'DATOS TABLA FLOTA'!$I$1:$I$21)</f>
        <v>General Pueyrredon</v>
      </c>
      <c r="G1528" s="3">
        <f>_xlfn.XLOOKUP(capturaFlota2019[[#This Row],[Departamento]],'DATOS TABLA FLOTA'!$O$2:$O$21,'DATOS TABLA FLOTA'!$P$2:$P$21)</f>
        <v>6357</v>
      </c>
      <c r="H1528" s="1">
        <v>-3804915</v>
      </c>
      <c r="I1528" s="1">
        <f>_xlfn.XLOOKUP(capturaFlota2019[[#This Row],[Latitud]],'DATOS TABLA FLOTA'!$Q$2:$Q$21,'DATOS TABLA FLOTA'!$R$2:$R$21)</f>
        <v>-57536848</v>
      </c>
      <c r="J1528" s="2" t="s">
        <v>3092</v>
      </c>
      <c r="K1528" t="str">
        <f>VLOOKUP(capturaFlota2019[[#This Row],[Especie]],'DATOS TABLA FLOTA'!$K$1:$M$113,2,FALSE)</f>
        <v>Peces</v>
      </c>
      <c r="L1528" t="str">
        <f>_xlfn.XLOOKUP(capturaFlota2019[[#This Row],[Especie]],'DATOS TABLA FLOTA'!$K$1:$K$113,'DATOS TABLA FLOTA'!$M$1:$M$113)</f>
        <v>otras especies</v>
      </c>
      <c r="M1528" s="3">
        <v>2725</v>
      </c>
      <c r="N1528" s="4">
        <f>VLOOKUP(capturaFlota2019[[#This Row],[Especie]],'DATOS TABLA FLOTA'!$A$1:$B$80,2,FALSE)</f>
        <v>2200</v>
      </c>
      <c r="O1528" s="4">
        <f>VLOOKUP(capturaFlota2019[[#This Row],[Especie]],'DATOS TABLA FLOTA'!$A$1:$C$80,3,FALSE)</f>
        <v>35200</v>
      </c>
      <c r="Q1528"/>
    </row>
    <row r="1529" spans="1:17" x14ac:dyDescent="0.35">
      <c r="A1529" s="5">
        <v>43647</v>
      </c>
      <c r="B1529" s="2" t="s">
        <v>3041</v>
      </c>
      <c r="C1529" s="2" t="s">
        <v>3107</v>
      </c>
      <c r="D1529" s="2" t="s">
        <v>3043</v>
      </c>
      <c r="E15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29" t="str">
        <f>_xlfn.XLOOKUP(capturaFlota2019[[#This Row],[Puerto]],'DATOS TABLA FLOTA'!$H$1:$H$21,'DATOS TABLA FLOTA'!$I$1:$I$21)</f>
        <v>Necochea</v>
      </c>
      <c r="G1529" s="3">
        <f>_xlfn.XLOOKUP(capturaFlota2019[[#This Row],[Departamento]],'DATOS TABLA FLOTA'!$O$2:$O$21,'DATOS TABLA FLOTA'!$P$2:$P$21)</f>
        <v>6581</v>
      </c>
      <c r="H1529" s="1">
        <v>-38576184</v>
      </c>
      <c r="I1529" s="1">
        <f>_xlfn.XLOOKUP(capturaFlota2019[[#This Row],[Latitud]],'DATOS TABLA FLOTA'!$Q$2:$Q$21,'DATOS TABLA FLOTA'!$R$2:$R$21)</f>
        <v>-58701949</v>
      </c>
      <c r="J1529" s="2" t="s">
        <v>3078</v>
      </c>
      <c r="K1529" t="str">
        <f>VLOOKUP(capturaFlota2019[[#This Row],[Especie]],'DATOS TABLA FLOTA'!$K$1:$M$113,2,FALSE)</f>
        <v>Peces</v>
      </c>
      <c r="L1529" t="str">
        <f>_xlfn.XLOOKUP(capturaFlota2019[[#This Row],[Especie]],'DATOS TABLA FLOTA'!$K$1:$K$113,'DATOS TABLA FLOTA'!$M$1:$M$113)</f>
        <v>otras especies</v>
      </c>
      <c r="M1529" s="3">
        <v>2760</v>
      </c>
      <c r="N1529" s="4">
        <f>VLOOKUP(capturaFlota2019[[#This Row],[Especie]],'DATOS TABLA FLOTA'!$A$1:$B$80,2,FALSE)</f>
        <v>1700</v>
      </c>
      <c r="O1529" s="4">
        <f>VLOOKUP(capturaFlota2019[[#This Row],[Especie]],'DATOS TABLA FLOTA'!$A$1:$C$80,3,FALSE)</f>
        <v>27200</v>
      </c>
      <c r="Q1529"/>
    </row>
    <row r="1530" spans="1:17" x14ac:dyDescent="0.35">
      <c r="A1530" s="5">
        <v>43556</v>
      </c>
      <c r="B1530" s="2" t="s">
        <v>3059</v>
      </c>
      <c r="C1530" s="2" t="s">
        <v>3148</v>
      </c>
      <c r="D1530" s="2" t="s">
        <v>3062</v>
      </c>
      <c r="E15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30" t="str">
        <f>_xlfn.XLOOKUP(capturaFlota2019[[#This Row],[Puerto]],'DATOS TABLA FLOTA'!$H$1:$H$21,'DATOS TABLA FLOTA'!$I$1:$I$21)</f>
        <v>Florentino Ameghino</v>
      </c>
      <c r="G1530" s="3">
        <f>_xlfn.XLOOKUP(capturaFlota2019[[#This Row],[Departamento]],'DATOS TABLA FLOTA'!$O$2:$O$21,'DATOS TABLA FLOTA'!$P$2:$P$21)</f>
        <v>26028</v>
      </c>
      <c r="H1530" s="1">
        <v>-44798941</v>
      </c>
      <c r="I1530" s="1">
        <f>_xlfn.XLOOKUP(capturaFlota2019[[#This Row],[Latitud]],'DATOS TABLA FLOTA'!$Q$2:$Q$21,'DATOS TABLA FLOTA'!$R$2:$R$21)</f>
        <v>-65709705</v>
      </c>
      <c r="J1530" s="2" t="s">
        <v>3064</v>
      </c>
      <c r="K1530" t="str">
        <f>VLOOKUP(capturaFlota2019[[#This Row],[Especie]],'DATOS TABLA FLOTA'!$K$1:$M$113,2,FALSE)</f>
        <v>Crustáceos</v>
      </c>
      <c r="L1530" t="str">
        <f>_xlfn.XLOOKUP(capturaFlota2019[[#This Row],[Especie]],'DATOS TABLA FLOTA'!$K$1:$K$113,'DATOS TABLA FLOTA'!$M$1:$M$113)</f>
        <v>Centolla</v>
      </c>
      <c r="M1530" s="3">
        <v>2781</v>
      </c>
      <c r="N1530" s="4">
        <f>VLOOKUP(capturaFlota2019[[#This Row],[Especie]],'DATOS TABLA FLOTA'!$A$1:$B$80,2,FALSE)</f>
        <v>2890</v>
      </c>
      <c r="O1530" s="4">
        <f>VLOOKUP(capturaFlota2019[[#This Row],[Especie]],'DATOS TABLA FLOTA'!$A$1:$C$80,3,FALSE)</f>
        <v>46240</v>
      </c>
      <c r="Q1530"/>
    </row>
    <row r="1531" spans="1:17" x14ac:dyDescent="0.35">
      <c r="A1531" s="5">
        <v>43466</v>
      </c>
      <c r="B1531" s="2" t="s">
        <v>3041</v>
      </c>
      <c r="C1531" s="2" t="s">
        <v>3128</v>
      </c>
      <c r="D1531" s="2" t="s">
        <v>3043</v>
      </c>
      <c r="E15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1" t="str">
        <f>_xlfn.XLOOKUP(capturaFlota2019[[#This Row],[Puerto]],'DATOS TABLA FLOTA'!$H$1:$H$21,'DATOS TABLA FLOTA'!$I$1:$I$21)</f>
        <v>La Costa</v>
      </c>
      <c r="G1531" s="3">
        <f>_xlfn.XLOOKUP(capturaFlota2019[[#This Row],[Departamento]],'DATOS TABLA FLOTA'!$O$2:$O$21,'DATOS TABLA FLOTA'!$P$2:$P$21)</f>
        <v>6420</v>
      </c>
      <c r="H1531" s="1">
        <v>-36342328</v>
      </c>
      <c r="I1531" s="1">
        <f>_xlfn.XLOOKUP(capturaFlota2019[[#This Row],[Latitud]],'DATOS TABLA FLOTA'!$Q$2:$Q$21,'DATOS TABLA FLOTA'!$R$2:$R$21)</f>
        <v>-56746143</v>
      </c>
      <c r="J1531" s="2" t="s">
        <v>3082</v>
      </c>
      <c r="K1531" t="str">
        <f>VLOOKUP(capturaFlota2019[[#This Row],[Especie]],'DATOS TABLA FLOTA'!$K$1:$M$113,2,FALSE)</f>
        <v>Peces</v>
      </c>
      <c r="L1531" t="str">
        <f>_xlfn.XLOOKUP(capturaFlota2019[[#This Row],[Especie]],'DATOS TABLA FLOTA'!$K$1:$K$113,'DATOS TABLA FLOTA'!$M$1:$M$113)</f>
        <v>otras especies</v>
      </c>
      <c r="M1531" s="3">
        <v>2784</v>
      </c>
      <c r="N1531" s="4">
        <f>VLOOKUP(capturaFlota2019[[#This Row],[Especie]],'DATOS TABLA FLOTA'!$A$1:$B$80,2,FALSE)</f>
        <v>2100</v>
      </c>
      <c r="O1531" s="4">
        <f>VLOOKUP(capturaFlota2019[[#This Row],[Especie]],'DATOS TABLA FLOTA'!$A$1:$C$80,3,FALSE)</f>
        <v>33600</v>
      </c>
      <c r="Q1531"/>
    </row>
    <row r="1532" spans="1:17" x14ac:dyDescent="0.35">
      <c r="A1532" s="5">
        <v>43525</v>
      </c>
      <c r="B1532" s="2" t="s">
        <v>3041</v>
      </c>
      <c r="C1532" s="2" t="s">
        <v>3111</v>
      </c>
      <c r="D1532" s="2" t="s">
        <v>3043</v>
      </c>
      <c r="E15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2" t="str">
        <f>_xlfn.XLOOKUP(capturaFlota2019[[#This Row],[Puerto]],'DATOS TABLA FLOTA'!$H$1:$H$21,'DATOS TABLA FLOTA'!$I$1:$I$21)</f>
        <v>sin especificar</v>
      </c>
      <c r="G1532" s="3">
        <f>_xlfn.XLOOKUP(capturaFlota2019[[#This Row],[Departamento]],'DATOS TABLA FLOTA'!$O$2:$O$21,'DATOS TABLA FLOTA'!$P$2:$P$21)</f>
        <v>6999</v>
      </c>
      <c r="I1532" s="1">
        <f>_xlfn.XLOOKUP(capturaFlota2019[[#This Row],[Latitud]],'DATOS TABLA FLOTA'!$Q$2:$Q$21,'DATOS TABLA FLOTA'!$R$2:$R$21)</f>
        <v>0</v>
      </c>
      <c r="J1532" s="2" t="s">
        <v>3153</v>
      </c>
      <c r="K1532" t="str">
        <f>VLOOKUP(capturaFlota2019[[#This Row],[Especie]],'DATOS TABLA FLOTA'!$K$1:$M$113,2,FALSE)</f>
        <v>Crustáceos</v>
      </c>
      <c r="L1532" t="str">
        <f>_xlfn.XLOOKUP(capturaFlota2019[[#This Row],[Especie]],'DATOS TABLA FLOTA'!$K$1:$K$113,'DATOS TABLA FLOTA'!$M$1:$M$113)</f>
        <v>otras especies</v>
      </c>
      <c r="M1532" s="3">
        <v>2786</v>
      </c>
      <c r="N1532" s="4">
        <f>VLOOKUP(capturaFlota2019[[#This Row],[Especie]],'DATOS TABLA FLOTA'!$A$1:$B$80,2,FALSE)</f>
        <v>1989</v>
      </c>
      <c r="O1532" s="4">
        <f>VLOOKUP(capturaFlota2019[[#This Row],[Especie]],'DATOS TABLA FLOTA'!$A$1:$C$80,3,FALSE)</f>
        <v>31824</v>
      </c>
      <c r="Q1532"/>
    </row>
    <row r="1533" spans="1:17" x14ac:dyDescent="0.35">
      <c r="A1533" s="5">
        <v>43586</v>
      </c>
      <c r="B1533" s="2" t="s">
        <v>3053</v>
      </c>
      <c r="C1533" s="2" t="s">
        <v>3068</v>
      </c>
      <c r="D1533" s="2" t="s">
        <v>3043</v>
      </c>
      <c r="E15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3" t="str">
        <f>_xlfn.XLOOKUP(capturaFlota2019[[#This Row],[Puerto]],'DATOS TABLA FLOTA'!$H$1:$H$21,'DATOS TABLA FLOTA'!$I$1:$I$21)</f>
        <v>General Pueyrredon</v>
      </c>
      <c r="G1533" s="3">
        <f>_xlfn.XLOOKUP(capturaFlota2019[[#This Row],[Departamento]],'DATOS TABLA FLOTA'!$O$2:$O$21,'DATOS TABLA FLOTA'!$P$2:$P$21)</f>
        <v>6357</v>
      </c>
      <c r="H1533" s="1">
        <v>-3804915</v>
      </c>
      <c r="I1533" s="1">
        <f>_xlfn.XLOOKUP(capturaFlota2019[[#This Row],[Latitud]],'DATOS TABLA FLOTA'!$Q$2:$Q$21,'DATOS TABLA FLOTA'!$R$2:$R$21)</f>
        <v>-57536848</v>
      </c>
      <c r="J1533" s="2" t="s">
        <v>3105</v>
      </c>
      <c r="K1533" t="str">
        <f>VLOOKUP(capturaFlota2019[[#This Row],[Especie]],'DATOS TABLA FLOTA'!$K$1:$M$113,2,FALSE)</f>
        <v>Peces</v>
      </c>
      <c r="L1533" t="str">
        <f>_xlfn.XLOOKUP(capturaFlota2019[[#This Row],[Especie]],'DATOS TABLA FLOTA'!$K$1:$K$113,'DATOS TABLA FLOTA'!$M$1:$M$113)</f>
        <v>Variado costero</v>
      </c>
      <c r="M1533" s="3">
        <v>2800</v>
      </c>
      <c r="N1533" s="4">
        <f>VLOOKUP(capturaFlota2019[[#This Row],[Especie]],'DATOS TABLA FLOTA'!$A$1:$B$80,2,FALSE)</f>
        <v>1890</v>
      </c>
      <c r="O1533" s="4">
        <f>VLOOKUP(capturaFlota2019[[#This Row],[Especie]],'DATOS TABLA FLOTA'!$A$1:$C$80,3,FALSE)</f>
        <v>30240</v>
      </c>
      <c r="Q1533"/>
    </row>
    <row r="1534" spans="1:17" x14ac:dyDescent="0.35">
      <c r="A1534" s="5">
        <v>43647</v>
      </c>
      <c r="B1534" s="2" t="s">
        <v>3041</v>
      </c>
      <c r="C1534" s="2" t="s">
        <v>3111</v>
      </c>
      <c r="D1534" s="2" t="s">
        <v>3043</v>
      </c>
      <c r="E15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4" t="str">
        <f>_xlfn.XLOOKUP(capturaFlota2019[[#This Row],[Puerto]],'DATOS TABLA FLOTA'!$H$1:$H$21,'DATOS TABLA FLOTA'!$I$1:$I$21)</f>
        <v>sin especificar</v>
      </c>
      <c r="G1534" s="3">
        <f>_xlfn.XLOOKUP(capturaFlota2019[[#This Row],[Departamento]],'DATOS TABLA FLOTA'!$O$2:$O$21,'DATOS TABLA FLOTA'!$P$2:$P$21)</f>
        <v>6999</v>
      </c>
      <c r="I1534" s="1">
        <f>_xlfn.XLOOKUP(capturaFlota2019[[#This Row],[Latitud]],'DATOS TABLA FLOTA'!$Q$2:$Q$21,'DATOS TABLA FLOTA'!$R$2:$R$21)</f>
        <v>0</v>
      </c>
      <c r="J1534" s="2" t="s">
        <v>3088</v>
      </c>
      <c r="K1534" t="str">
        <f>VLOOKUP(capturaFlota2019[[#This Row],[Especie]],'DATOS TABLA FLOTA'!$K$1:$M$113,2,FALSE)</f>
        <v>Peces</v>
      </c>
      <c r="L1534" t="str">
        <f>_xlfn.XLOOKUP(capturaFlota2019[[#This Row],[Especie]],'DATOS TABLA FLOTA'!$K$1:$K$113,'DATOS TABLA FLOTA'!$M$1:$M$113)</f>
        <v>Variado costero</v>
      </c>
      <c r="M1534" s="3">
        <v>2805</v>
      </c>
      <c r="N1534" s="4">
        <f>VLOOKUP(capturaFlota2019[[#This Row],[Especie]],'DATOS TABLA FLOTA'!$A$1:$B$80,2,FALSE)</f>
        <v>2500</v>
      </c>
      <c r="O1534" s="4">
        <f>VLOOKUP(capturaFlota2019[[#This Row],[Especie]],'DATOS TABLA FLOTA'!$A$1:$C$80,3,FALSE)</f>
        <v>40000</v>
      </c>
      <c r="Q1534"/>
    </row>
    <row r="1535" spans="1:17" x14ac:dyDescent="0.35">
      <c r="A1535" s="5">
        <v>43497</v>
      </c>
      <c r="B1535" s="2" t="s">
        <v>3041</v>
      </c>
      <c r="C1535" s="2" t="s">
        <v>3068</v>
      </c>
      <c r="D1535" s="2" t="s">
        <v>3043</v>
      </c>
      <c r="E15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5" t="str">
        <f>_xlfn.XLOOKUP(capturaFlota2019[[#This Row],[Puerto]],'DATOS TABLA FLOTA'!$H$1:$H$21,'DATOS TABLA FLOTA'!$I$1:$I$21)</f>
        <v>General Pueyrredon</v>
      </c>
      <c r="G1535" s="3">
        <f>_xlfn.XLOOKUP(capturaFlota2019[[#This Row],[Departamento]],'DATOS TABLA FLOTA'!$O$2:$O$21,'DATOS TABLA FLOTA'!$P$2:$P$21)</f>
        <v>6357</v>
      </c>
      <c r="H1535" s="1">
        <v>-3804915</v>
      </c>
      <c r="I1535" s="1">
        <f>_xlfn.XLOOKUP(capturaFlota2019[[#This Row],[Latitud]],'DATOS TABLA FLOTA'!$Q$2:$Q$21,'DATOS TABLA FLOTA'!$R$2:$R$21)</f>
        <v>-57536848</v>
      </c>
      <c r="J1535" s="2" t="s">
        <v>3140</v>
      </c>
      <c r="K1535" t="str">
        <f>VLOOKUP(capturaFlota2019[[#This Row],[Especie]],'DATOS TABLA FLOTA'!$K$1:$M$113,2,FALSE)</f>
        <v>Peces</v>
      </c>
      <c r="L1535" t="str">
        <f>_xlfn.XLOOKUP(capturaFlota2019[[#This Row],[Especie]],'DATOS TABLA FLOTA'!$K$1:$K$113,'DATOS TABLA FLOTA'!$M$1:$M$113)</f>
        <v>otras especies</v>
      </c>
      <c r="M1535" s="3">
        <v>2808</v>
      </c>
      <c r="N1535" s="4">
        <f>VLOOKUP(capturaFlota2019[[#This Row],[Especie]],'DATOS TABLA FLOTA'!$A$1:$B$80,2,FALSE)</f>
        <v>1800</v>
      </c>
      <c r="O1535" s="4">
        <f>VLOOKUP(capturaFlota2019[[#This Row],[Especie]],'DATOS TABLA FLOTA'!$A$1:$C$80,3,FALSE)</f>
        <v>28800</v>
      </c>
      <c r="Q1535"/>
    </row>
    <row r="1536" spans="1:17" x14ac:dyDescent="0.35">
      <c r="A1536" s="5">
        <v>43466</v>
      </c>
      <c r="B1536" s="2" t="s">
        <v>3041</v>
      </c>
      <c r="C1536" s="2" t="s">
        <v>3111</v>
      </c>
      <c r="D1536" s="2" t="s">
        <v>3043</v>
      </c>
      <c r="E15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6" t="str">
        <f>_xlfn.XLOOKUP(capturaFlota2019[[#This Row],[Puerto]],'DATOS TABLA FLOTA'!$H$1:$H$21,'DATOS TABLA FLOTA'!$I$1:$I$21)</f>
        <v>sin especificar</v>
      </c>
      <c r="G1536" s="3">
        <f>_xlfn.XLOOKUP(capturaFlota2019[[#This Row],[Departamento]],'DATOS TABLA FLOTA'!$O$2:$O$21,'DATOS TABLA FLOTA'!$P$2:$P$21)</f>
        <v>6999</v>
      </c>
      <c r="I1536" s="1">
        <f>_xlfn.XLOOKUP(capturaFlota2019[[#This Row],[Latitud]],'DATOS TABLA FLOTA'!$Q$2:$Q$21,'DATOS TABLA FLOTA'!$R$2:$R$21)</f>
        <v>0</v>
      </c>
      <c r="J1536" s="2" t="s">
        <v>3090</v>
      </c>
      <c r="K1536" t="str">
        <f>VLOOKUP(capturaFlota2019[[#This Row],[Especie]],'DATOS TABLA FLOTA'!$K$1:$M$113,2,FALSE)</f>
        <v>Peces</v>
      </c>
      <c r="L1536" t="str">
        <f>_xlfn.XLOOKUP(capturaFlota2019[[#This Row],[Especie]],'DATOS TABLA FLOTA'!$K$1:$K$113,'DATOS TABLA FLOTA'!$M$1:$M$113)</f>
        <v>otras especies</v>
      </c>
      <c r="M1536" s="3">
        <v>2819</v>
      </c>
      <c r="N1536" s="4">
        <f>VLOOKUP(capturaFlota2019[[#This Row],[Especie]],'DATOS TABLA FLOTA'!$A$1:$B$80,2,FALSE)</f>
        <v>2200</v>
      </c>
      <c r="O1536" s="4">
        <f>VLOOKUP(capturaFlota2019[[#This Row],[Especie]],'DATOS TABLA FLOTA'!$A$1:$C$80,3,FALSE)</f>
        <v>35200</v>
      </c>
      <c r="Q1536"/>
    </row>
    <row r="1537" spans="1:17" x14ac:dyDescent="0.35">
      <c r="A1537" s="5">
        <v>43617</v>
      </c>
      <c r="B1537" s="2" t="s">
        <v>3053</v>
      </c>
      <c r="C1537" s="2" t="s">
        <v>3120</v>
      </c>
      <c r="D1537" s="2" t="s">
        <v>3062</v>
      </c>
      <c r="E15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37" t="str">
        <f>_xlfn.XLOOKUP(capturaFlota2019[[#This Row],[Puerto]],'DATOS TABLA FLOTA'!$H$1:$H$21,'DATOS TABLA FLOTA'!$I$1:$I$21)</f>
        <v>Rawson</v>
      </c>
      <c r="G1537" s="3">
        <f>_xlfn.XLOOKUP(capturaFlota2019[[#This Row],[Departamento]],'DATOS TABLA FLOTA'!$O$2:$O$21,'DATOS TABLA FLOTA'!$P$2:$P$21)</f>
        <v>26077</v>
      </c>
      <c r="H1537" s="1">
        <v>-43336741</v>
      </c>
      <c r="I1537" s="1">
        <f>_xlfn.XLOOKUP(capturaFlota2019[[#This Row],[Latitud]],'DATOS TABLA FLOTA'!$Q$2:$Q$21,'DATOS TABLA FLOTA'!$R$2:$R$21)</f>
        <v>-65061964</v>
      </c>
      <c r="J1537" s="2" t="s">
        <v>3060</v>
      </c>
      <c r="K1537" t="str">
        <f>VLOOKUP(capturaFlota2019[[#This Row],[Especie]],'DATOS TABLA FLOTA'!$K$1:$M$113,2,FALSE)</f>
        <v>Peces</v>
      </c>
      <c r="L1537" t="str">
        <f>_xlfn.XLOOKUP(capturaFlota2019[[#This Row],[Especie]],'DATOS TABLA FLOTA'!$K$1:$K$113,'DATOS TABLA FLOTA'!$M$1:$M$113)</f>
        <v>otras especies</v>
      </c>
      <c r="M1537" s="3">
        <v>2833</v>
      </c>
      <c r="N1537" s="4">
        <f>VLOOKUP(capturaFlota2019[[#This Row],[Especie]],'DATOS TABLA FLOTA'!$A$1:$B$80,2,FALSE)</f>
        <v>2910</v>
      </c>
      <c r="O1537" s="4">
        <f>VLOOKUP(capturaFlota2019[[#This Row],[Especie]],'DATOS TABLA FLOTA'!$A$1:$C$80,3,FALSE)</f>
        <v>46560</v>
      </c>
      <c r="Q1537"/>
    </row>
    <row r="1538" spans="1:17" x14ac:dyDescent="0.35">
      <c r="A1538" s="5">
        <v>43525</v>
      </c>
      <c r="B1538" s="2" t="s">
        <v>3059</v>
      </c>
      <c r="C1538" s="2" t="s">
        <v>3115</v>
      </c>
      <c r="D1538" s="2" t="s">
        <v>3049</v>
      </c>
      <c r="E15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38" t="str">
        <f>_xlfn.XLOOKUP(capturaFlota2019[[#This Row],[Puerto]],'DATOS TABLA FLOTA'!$H$1:$H$21,'DATOS TABLA FLOTA'!$I$1:$I$21)</f>
        <v>Deseado</v>
      </c>
      <c r="G1538" s="3">
        <f>_xlfn.XLOOKUP(capturaFlota2019[[#This Row],[Departamento]],'DATOS TABLA FLOTA'!$O$2:$O$21,'DATOS TABLA FLOTA'!$P$2:$P$21)</f>
        <v>78014</v>
      </c>
      <c r="H1538" s="1">
        <v>-47753106</v>
      </c>
      <c r="I1538" s="1">
        <f>_xlfn.XLOOKUP(capturaFlota2019[[#This Row],[Latitud]],'DATOS TABLA FLOTA'!$Q$2:$Q$21,'DATOS TABLA FLOTA'!$R$2:$R$21)</f>
        <v>-65911745</v>
      </c>
      <c r="J1538" s="2" t="s">
        <v>3052</v>
      </c>
      <c r="K1538" t="str">
        <f>VLOOKUP(capturaFlota2019[[#This Row],[Especie]],'DATOS TABLA FLOTA'!$K$1:$M$113,2,FALSE)</f>
        <v>Moluscos</v>
      </c>
      <c r="L1538" t="str">
        <f>_xlfn.XLOOKUP(capturaFlota2019[[#This Row],[Especie]],'DATOS TABLA FLOTA'!$K$1:$K$113,'DATOS TABLA FLOTA'!$M$1:$M$113)</f>
        <v>Calamar Illex</v>
      </c>
      <c r="M1538" s="3">
        <v>2840</v>
      </c>
      <c r="N1538" s="4">
        <f>VLOOKUP(capturaFlota2019[[#This Row],[Especie]],'DATOS TABLA FLOTA'!$A$1:$B$80,2,FALSE)</f>
        <v>3299</v>
      </c>
      <c r="O1538" s="4">
        <f>VLOOKUP(capturaFlota2019[[#This Row],[Especie]],'DATOS TABLA FLOTA'!$A$1:$C$80,3,FALSE)</f>
        <v>52784</v>
      </c>
      <c r="Q1538"/>
    </row>
    <row r="1539" spans="1:17" x14ac:dyDescent="0.35">
      <c r="A1539" s="5">
        <v>43678</v>
      </c>
      <c r="B1539" s="2" t="s">
        <v>3041</v>
      </c>
      <c r="C1539" s="2" t="s">
        <v>3068</v>
      </c>
      <c r="D1539" s="2" t="s">
        <v>3043</v>
      </c>
      <c r="E15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39" t="str">
        <f>_xlfn.XLOOKUP(capturaFlota2019[[#This Row],[Puerto]],'DATOS TABLA FLOTA'!$H$1:$H$21,'DATOS TABLA FLOTA'!$I$1:$I$21)</f>
        <v>General Pueyrredon</v>
      </c>
      <c r="G1539" s="3">
        <f>_xlfn.XLOOKUP(capturaFlota2019[[#This Row],[Departamento]],'DATOS TABLA FLOTA'!$O$2:$O$21,'DATOS TABLA FLOTA'!$P$2:$P$21)</f>
        <v>6357</v>
      </c>
      <c r="H1539" s="1">
        <v>-3804915</v>
      </c>
      <c r="I1539" s="1">
        <f>_xlfn.XLOOKUP(capturaFlota2019[[#This Row],[Latitud]],'DATOS TABLA FLOTA'!$Q$2:$Q$21,'DATOS TABLA FLOTA'!$R$2:$R$21)</f>
        <v>-57536848</v>
      </c>
      <c r="J1539" s="2" t="s">
        <v>3055</v>
      </c>
      <c r="K1539" t="str">
        <f>VLOOKUP(capturaFlota2019[[#This Row],[Especie]],'DATOS TABLA FLOTA'!$K$1:$M$113,2,FALSE)</f>
        <v>Peces</v>
      </c>
      <c r="L1539" t="str">
        <f>_xlfn.XLOOKUP(capturaFlota2019[[#This Row],[Especie]],'DATOS TABLA FLOTA'!$K$1:$K$113,'DATOS TABLA FLOTA'!$M$1:$M$113)</f>
        <v>Merluza hubbsi S41</v>
      </c>
      <c r="M1539" s="3">
        <v>2843</v>
      </c>
      <c r="N1539" s="4">
        <f>VLOOKUP(capturaFlota2019[[#This Row],[Especie]],'DATOS TABLA FLOTA'!$A$1:$B$80,2,FALSE)</f>
        <v>2300</v>
      </c>
      <c r="O1539" s="4">
        <f>VLOOKUP(capturaFlota2019[[#This Row],[Especie]],'DATOS TABLA FLOTA'!$A$1:$C$80,3,FALSE)</f>
        <v>36800</v>
      </c>
      <c r="Q1539"/>
    </row>
    <row r="1540" spans="1:17" x14ac:dyDescent="0.35">
      <c r="A1540" s="5">
        <v>43739</v>
      </c>
      <c r="B1540" s="2" t="s">
        <v>3053</v>
      </c>
      <c r="C1540" s="2" t="s">
        <v>3068</v>
      </c>
      <c r="D1540" s="2" t="s">
        <v>3043</v>
      </c>
      <c r="E15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0" t="str">
        <f>_xlfn.XLOOKUP(capturaFlota2019[[#This Row],[Puerto]],'DATOS TABLA FLOTA'!$H$1:$H$21,'DATOS TABLA FLOTA'!$I$1:$I$21)</f>
        <v>General Pueyrredon</v>
      </c>
      <c r="G1540" s="3">
        <f>_xlfn.XLOOKUP(capturaFlota2019[[#This Row],[Departamento]],'DATOS TABLA FLOTA'!$O$2:$O$21,'DATOS TABLA FLOTA'!$P$2:$P$21)</f>
        <v>6357</v>
      </c>
      <c r="H1540" s="1">
        <v>-3804915</v>
      </c>
      <c r="I1540" s="1">
        <f>_xlfn.XLOOKUP(capturaFlota2019[[#This Row],[Latitud]],'DATOS TABLA FLOTA'!$Q$2:$Q$21,'DATOS TABLA FLOTA'!$R$2:$R$21)</f>
        <v>-57536848</v>
      </c>
      <c r="J1540" s="2" t="s">
        <v>3082</v>
      </c>
      <c r="K1540" t="str">
        <f>VLOOKUP(capturaFlota2019[[#This Row],[Especie]],'DATOS TABLA FLOTA'!$K$1:$M$113,2,FALSE)</f>
        <v>Peces</v>
      </c>
      <c r="L1540" t="str">
        <f>_xlfn.XLOOKUP(capturaFlota2019[[#This Row],[Especie]],'DATOS TABLA FLOTA'!$K$1:$K$113,'DATOS TABLA FLOTA'!$M$1:$M$113)</f>
        <v>otras especies</v>
      </c>
      <c r="M1540" s="3">
        <v>2845</v>
      </c>
      <c r="N1540" s="4">
        <f>VLOOKUP(capturaFlota2019[[#This Row],[Especie]],'DATOS TABLA FLOTA'!$A$1:$B$80,2,FALSE)</f>
        <v>2100</v>
      </c>
      <c r="O1540" s="4">
        <f>VLOOKUP(capturaFlota2019[[#This Row],[Especie]],'DATOS TABLA FLOTA'!$A$1:$C$80,3,FALSE)</f>
        <v>33600</v>
      </c>
      <c r="Q1540"/>
    </row>
    <row r="1541" spans="1:17" x14ac:dyDescent="0.35">
      <c r="A1541" s="5">
        <v>43617</v>
      </c>
      <c r="B1541" s="2" t="s">
        <v>3041</v>
      </c>
      <c r="C1541" s="2" t="s">
        <v>3068</v>
      </c>
      <c r="D1541" s="2" t="s">
        <v>3043</v>
      </c>
      <c r="E15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1" t="str">
        <f>_xlfn.XLOOKUP(capturaFlota2019[[#This Row],[Puerto]],'DATOS TABLA FLOTA'!$H$1:$H$21,'DATOS TABLA FLOTA'!$I$1:$I$21)</f>
        <v>General Pueyrredon</v>
      </c>
      <c r="G1541" s="3">
        <f>_xlfn.XLOOKUP(capturaFlota2019[[#This Row],[Departamento]],'DATOS TABLA FLOTA'!$O$2:$O$21,'DATOS TABLA FLOTA'!$P$2:$P$21)</f>
        <v>6357</v>
      </c>
      <c r="H1541" s="1">
        <v>-3804915</v>
      </c>
      <c r="I1541" s="1">
        <f>_xlfn.XLOOKUP(capturaFlota2019[[#This Row],[Latitud]],'DATOS TABLA FLOTA'!$Q$2:$Q$21,'DATOS TABLA FLOTA'!$R$2:$R$21)</f>
        <v>-57536848</v>
      </c>
      <c r="J1541" s="2" t="s">
        <v>3098</v>
      </c>
      <c r="K1541" t="str">
        <f>VLOOKUP(capturaFlota2019[[#This Row],[Especie]],'DATOS TABLA FLOTA'!$K$1:$M$113,2,FALSE)</f>
        <v>Peces</v>
      </c>
      <c r="L1541" t="str">
        <f>_xlfn.XLOOKUP(capturaFlota2019[[#This Row],[Especie]],'DATOS TABLA FLOTA'!$K$1:$K$113,'DATOS TABLA FLOTA'!$M$1:$M$113)</f>
        <v>otras especies</v>
      </c>
      <c r="M1541" s="3">
        <v>2848</v>
      </c>
      <c r="N1541" s="4">
        <f>VLOOKUP(capturaFlota2019[[#This Row],[Especie]],'DATOS TABLA FLOTA'!$A$1:$B$80,2,FALSE)</f>
        <v>4500</v>
      </c>
      <c r="O1541" s="4">
        <f>VLOOKUP(capturaFlota2019[[#This Row],[Especie]],'DATOS TABLA FLOTA'!$A$1:$C$80,3,FALSE)</f>
        <v>72000</v>
      </c>
      <c r="Q1541"/>
    </row>
    <row r="1542" spans="1:17" x14ac:dyDescent="0.35">
      <c r="A1542" s="5">
        <v>43647</v>
      </c>
      <c r="B1542" s="2" t="s">
        <v>3041</v>
      </c>
      <c r="C1542" s="2" t="s">
        <v>3128</v>
      </c>
      <c r="D1542" s="2" t="s">
        <v>3043</v>
      </c>
      <c r="E15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2" t="str">
        <f>_xlfn.XLOOKUP(capturaFlota2019[[#This Row],[Puerto]],'DATOS TABLA FLOTA'!$H$1:$H$21,'DATOS TABLA FLOTA'!$I$1:$I$21)</f>
        <v>La Costa</v>
      </c>
      <c r="G1542" s="3">
        <f>_xlfn.XLOOKUP(capturaFlota2019[[#This Row],[Departamento]],'DATOS TABLA FLOTA'!$O$2:$O$21,'DATOS TABLA FLOTA'!$P$2:$P$21)</f>
        <v>6420</v>
      </c>
      <c r="H1542" s="1">
        <v>-36342328</v>
      </c>
      <c r="I1542" s="1">
        <f>_xlfn.XLOOKUP(capturaFlota2019[[#This Row],[Latitud]],'DATOS TABLA FLOTA'!$Q$2:$Q$21,'DATOS TABLA FLOTA'!$R$2:$R$21)</f>
        <v>-56746143</v>
      </c>
      <c r="J1542" s="2" t="s">
        <v>3090</v>
      </c>
      <c r="K1542" t="str">
        <f>VLOOKUP(capturaFlota2019[[#This Row],[Especie]],'DATOS TABLA FLOTA'!$K$1:$M$113,2,FALSE)</f>
        <v>Peces</v>
      </c>
      <c r="L1542" t="str">
        <f>_xlfn.XLOOKUP(capturaFlota2019[[#This Row],[Especie]],'DATOS TABLA FLOTA'!$K$1:$K$113,'DATOS TABLA FLOTA'!$M$1:$M$113)</f>
        <v>otras especies</v>
      </c>
      <c r="M1542" s="3">
        <v>2848</v>
      </c>
      <c r="N1542" s="4">
        <f>VLOOKUP(capturaFlota2019[[#This Row],[Especie]],'DATOS TABLA FLOTA'!$A$1:$B$80,2,FALSE)</f>
        <v>2200</v>
      </c>
      <c r="O1542" s="4">
        <f>VLOOKUP(capturaFlota2019[[#This Row],[Especie]],'DATOS TABLA FLOTA'!$A$1:$C$80,3,FALSE)</f>
        <v>35200</v>
      </c>
      <c r="Q1542"/>
    </row>
    <row r="1543" spans="1:17" x14ac:dyDescent="0.35">
      <c r="A1543" s="5">
        <v>43647</v>
      </c>
      <c r="B1543" s="2" t="s">
        <v>3041</v>
      </c>
      <c r="C1543" s="2" t="s">
        <v>3111</v>
      </c>
      <c r="D1543" s="2" t="s">
        <v>3043</v>
      </c>
      <c r="E15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3" t="str">
        <f>_xlfn.XLOOKUP(capturaFlota2019[[#This Row],[Puerto]],'DATOS TABLA FLOTA'!$H$1:$H$21,'DATOS TABLA FLOTA'!$I$1:$I$21)</f>
        <v>sin especificar</v>
      </c>
      <c r="G1543" s="3">
        <f>_xlfn.XLOOKUP(capturaFlota2019[[#This Row],[Departamento]],'DATOS TABLA FLOTA'!$O$2:$O$21,'DATOS TABLA FLOTA'!$P$2:$P$21)</f>
        <v>6999</v>
      </c>
      <c r="I1543" s="1">
        <f>_xlfn.XLOOKUP(capturaFlota2019[[#This Row],[Latitud]],'DATOS TABLA FLOTA'!$Q$2:$Q$21,'DATOS TABLA FLOTA'!$R$2:$R$21)</f>
        <v>0</v>
      </c>
      <c r="J1543" s="2" t="s">
        <v>3082</v>
      </c>
      <c r="K1543" t="str">
        <f>VLOOKUP(capturaFlota2019[[#This Row],[Especie]],'DATOS TABLA FLOTA'!$K$1:$M$113,2,FALSE)</f>
        <v>Peces</v>
      </c>
      <c r="L1543" t="str">
        <f>_xlfn.XLOOKUP(capturaFlota2019[[#This Row],[Especie]],'DATOS TABLA FLOTA'!$K$1:$K$113,'DATOS TABLA FLOTA'!$M$1:$M$113)</f>
        <v>otras especies</v>
      </c>
      <c r="M1543" s="3">
        <v>2869</v>
      </c>
      <c r="N1543" s="4">
        <f>VLOOKUP(capturaFlota2019[[#This Row],[Especie]],'DATOS TABLA FLOTA'!$A$1:$B$80,2,FALSE)</f>
        <v>2100</v>
      </c>
      <c r="O1543" s="4">
        <f>VLOOKUP(capturaFlota2019[[#This Row],[Especie]],'DATOS TABLA FLOTA'!$A$1:$C$80,3,FALSE)</f>
        <v>33600</v>
      </c>
      <c r="Q1543"/>
    </row>
    <row r="1544" spans="1:17" x14ac:dyDescent="0.35">
      <c r="A1544" s="5">
        <v>43497</v>
      </c>
      <c r="B1544" s="2" t="s">
        <v>3059</v>
      </c>
      <c r="C1544" s="2" t="s">
        <v>3115</v>
      </c>
      <c r="D1544" s="2" t="s">
        <v>3049</v>
      </c>
      <c r="E15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44" t="str">
        <f>_xlfn.XLOOKUP(capturaFlota2019[[#This Row],[Puerto]],'DATOS TABLA FLOTA'!$H$1:$H$21,'DATOS TABLA FLOTA'!$I$1:$I$21)</f>
        <v>Deseado</v>
      </c>
      <c r="G1544" s="3">
        <f>_xlfn.XLOOKUP(capturaFlota2019[[#This Row],[Departamento]],'DATOS TABLA FLOTA'!$O$2:$O$21,'DATOS TABLA FLOTA'!$P$2:$P$21)</f>
        <v>78014</v>
      </c>
      <c r="H1544" s="1">
        <v>-47753106</v>
      </c>
      <c r="I1544" s="1">
        <f>_xlfn.XLOOKUP(capturaFlota2019[[#This Row],[Latitud]],'DATOS TABLA FLOTA'!$Q$2:$Q$21,'DATOS TABLA FLOTA'!$R$2:$R$21)</f>
        <v>-65911745</v>
      </c>
      <c r="J1544" s="2" t="s">
        <v>3096</v>
      </c>
      <c r="K1544" t="str">
        <f>VLOOKUP(capturaFlota2019[[#This Row],[Especie]],'DATOS TABLA FLOTA'!$K$1:$M$113,2,FALSE)</f>
        <v>Peces</v>
      </c>
      <c r="L1544" t="str">
        <f>_xlfn.XLOOKUP(capturaFlota2019[[#This Row],[Especie]],'DATOS TABLA FLOTA'!$K$1:$K$113,'DATOS TABLA FLOTA'!$M$1:$M$113)</f>
        <v>otras especies</v>
      </c>
      <c r="M1544" s="3">
        <v>2880</v>
      </c>
      <c r="N1544" s="4">
        <f>VLOOKUP(capturaFlota2019[[#This Row],[Especie]],'DATOS TABLA FLOTA'!$A$1:$B$80,2,FALSE)</f>
        <v>1900</v>
      </c>
      <c r="O1544" s="4">
        <f>VLOOKUP(capturaFlota2019[[#This Row],[Especie]],'DATOS TABLA FLOTA'!$A$1:$C$80,3,FALSE)</f>
        <v>30400</v>
      </c>
      <c r="Q1544"/>
    </row>
    <row r="1545" spans="1:17" x14ac:dyDescent="0.35">
      <c r="A1545" s="5">
        <v>43709</v>
      </c>
      <c r="B1545" s="2" t="s">
        <v>3041</v>
      </c>
      <c r="C1545" s="2" t="s">
        <v>3121</v>
      </c>
      <c r="D1545" s="2" t="s">
        <v>3043</v>
      </c>
      <c r="E15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5" t="str">
        <f>_xlfn.XLOOKUP(capturaFlota2019[[#This Row],[Puerto]],'DATOS TABLA FLOTA'!$H$1:$H$21,'DATOS TABLA FLOTA'!$I$1:$I$21)</f>
        <v>Coronel de Marina Leonardo Rosales</v>
      </c>
      <c r="G1545" s="3">
        <f>_xlfn.XLOOKUP(capturaFlota2019[[#This Row],[Departamento]],'DATOS TABLA FLOTA'!$O$2:$O$21,'DATOS TABLA FLOTA'!$P$2:$P$21)</f>
        <v>6182</v>
      </c>
      <c r="H1545" s="1">
        <v>-3889977</v>
      </c>
      <c r="I1545" s="1">
        <f>_xlfn.XLOOKUP(capturaFlota2019[[#This Row],[Latitud]],'DATOS TABLA FLOTA'!$Q$2:$Q$21,'DATOS TABLA FLOTA'!$R$2:$R$21)</f>
        <v>-62079012</v>
      </c>
      <c r="J1545" s="2" t="s">
        <v>3045</v>
      </c>
      <c r="K1545" t="str">
        <f>VLOOKUP(capturaFlota2019[[#This Row],[Especie]],'DATOS TABLA FLOTA'!$K$1:$M$113,2,FALSE)</f>
        <v>Crustáceos</v>
      </c>
      <c r="L1545" t="str">
        <f>_xlfn.XLOOKUP(capturaFlota2019[[#This Row],[Especie]],'DATOS TABLA FLOTA'!$K$1:$K$113,'DATOS TABLA FLOTA'!$M$1:$M$113)</f>
        <v>otras especies</v>
      </c>
      <c r="M1545" s="3">
        <v>2884</v>
      </c>
      <c r="N1545" s="4">
        <f>VLOOKUP(capturaFlota2019[[#This Row],[Especie]],'DATOS TABLA FLOTA'!$A$1:$B$80,2,FALSE)</f>
        <v>3000</v>
      </c>
      <c r="O1545" s="4">
        <f>VLOOKUP(capturaFlota2019[[#This Row],[Especie]],'DATOS TABLA FLOTA'!$A$1:$C$80,3,FALSE)</f>
        <v>48000</v>
      </c>
      <c r="Q1545"/>
    </row>
    <row r="1546" spans="1:17" x14ac:dyDescent="0.35">
      <c r="A1546" s="5">
        <v>43739</v>
      </c>
      <c r="B1546" s="2" t="s">
        <v>3059</v>
      </c>
      <c r="C1546" s="2" t="s">
        <v>3068</v>
      </c>
      <c r="D1546" s="2" t="s">
        <v>3043</v>
      </c>
      <c r="E15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6" t="str">
        <f>_xlfn.XLOOKUP(capturaFlota2019[[#This Row],[Puerto]],'DATOS TABLA FLOTA'!$H$1:$H$21,'DATOS TABLA FLOTA'!$I$1:$I$21)</f>
        <v>General Pueyrredon</v>
      </c>
      <c r="G1546" s="3">
        <f>_xlfn.XLOOKUP(capturaFlota2019[[#This Row],[Departamento]],'DATOS TABLA FLOTA'!$O$2:$O$21,'DATOS TABLA FLOTA'!$P$2:$P$21)</f>
        <v>6357</v>
      </c>
      <c r="H1546" s="1">
        <v>-3804915</v>
      </c>
      <c r="I1546" s="1">
        <f>_xlfn.XLOOKUP(capturaFlota2019[[#This Row],[Latitud]],'DATOS TABLA FLOTA'!$Q$2:$Q$21,'DATOS TABLA FLOTA'!$R$2:$R$21)</f>
        <v>-57536848</v>
      </c>
      <c r="J1546" s="2" t="s">
        <v>3109</v>
      </c>
      <c r="K1546" t="str">
        <f>VLOOKUP(capturaFlota2019[[#This Row],[Especie]],'DATOS TABLA FLOTA'!$K$1:$M$113,2,FALSE)</f>
        <v>Peces</v>
      </c>
      <c r="L1546" t="str">
        <f>_xlfn.XLOOKUP(capturaFlota2019[[#This Row],[Especie]],'DATOS TABLA FLOTA'!$K$1:$K$113,'DATOS TABLA FLOTA'!$M$1:$M$113)</f>
        <v>Rayas (sin V. Cost)</v>
      </c>
      <c r="M1546" s="3">
        <v>2884</v>
      </c>
      <c r="N1546" s="4">
        <f>VLOOKUP(capturaFlota2019[[#This Row],[Especie]],'DATOS TABLA FLOTA'!$A$1:$B$80,2,FALSE)</f>
        <v>3000</v>
      </c>
      <c r="O1546" s="4">
        <f>VLOOKUP(capturaFlota2019[[#This Row],[Especie]],'DATOS TABLA FLOTA'!$A$1:$C$80,3,FALSE)</f>
        <v>48000</v>
      </c>
      <c r="Q1546"/>
    </row>
    <row r="1547" spans="1:17" x14ac:dyDescent="0.35">
      <c r="A1547" s="5">
        <v>43586</v>
      </c>
      <c r="B1547" s="2" t="s">
        <v>3041</v>
      </c>
      <c r="C1547" s="2" t="s">
        <v>3107</v>
      </c>
      <c r="D1547" s="2" t="s">
        <v>3043</v>
      </c>
      <c r="E15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7" t="str">
        <f>_xlfn.XLOOKUP(capturaFlota2019[[#This Row],[Puerto]],'DATOS TABLA FLOTA'!$H$1:$H$21,'DATOS TABLA FLOTA'!$I$1:$I$21)</f>
        <v>Necochea</v>
      </c>
      <c r="G1547" s="3">
        <f>_xlfn.XLOOKUP(capturaFlota2019[[#This Row],[Departamento]],'DATOS TABLA FLOTA'!$O$2:$O$21,'DATOS TABLA FLOTA'!$P$2:$P$21)</f>
        <v>6581</v>
      </c>
      <c r="H1547" s="1">
        <v>-38576184</v>
      </c>
      <c r="I1547" s="1">
        <f>_xlfn.XLOOKUP(capturaFlota2019[[#This Row],[Latitud]],'DATOS TABLA FLOTA'!$Q$2:$Q$21,'DATOS TABLA FLOTA'!$R$2:$R$21)</f>
        <v>-58701949</v>
      </c>
      <c r="J1547" s="2" t="s">
        <v>3060</v>
      </c>
      <c r="K1547" t="str">
        <f>VLOOKUP(capturaFlota2019[[#This Row],[Especie]],'DATOS TABLA FLOTA'!$K$1:$M$113,2,FALSE)</f>
        <v>Peces</v>
      </c>
      <c r="L1547" t="str">
        <f>_xlfn.XLOOKUP(capturaFlota2019[[#This Row],[Especie]],'DATOS TABLA FLOTA'!$K$1:$K$113,'DATOS TABLA FLOTA'!$M$1:$M$113)</f>
        <v>otras especies</v>
      </c>
      <c r="M1547" s="3">
        <v>2890</v>
      </c>
      <c r="N1547" s="4">
        <f>VLOOKUP(capturaFlota2019[[#This Row],[Especie]],'DATOS TABLA FLOTA'!$A$1:$B$80,2,FALSE)</f>
        <v>2910</v>
      </c>
      <c r="O1547" s="4">
        <f>VLOOKUP(capturaFlota2019[[#This Row],[Especie]],'DATOS TABLA FLOTA'!$A$1:$C$80,3,FALSE)</f>
        <v>46560</v>
      </c>
      <c r="Q1547"/>
    </row>
    <row r="1548" spans="1:17" x14ac:dyDescent="0.35">
      <c r="A1548" s="5">
        <v>43556</v>
      </c>
      <c r="B1548" s="2" t="s">
        <v>3041</v>
      </c>
      <c r="C1548" s="2" t="s">
        <v>3111</v>
      </c>
      <c r="D1548" s="2" t="s">
        <v>3043</v>
      </c>
      <c r="E15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48" t="str">
        <f>_xlfn.XLOOKUP(capturaFlota2019[[#This Row],[Puerto]],'DATOS TABLA FLOTA'!$H$1:$H$21,'DATOS TABLA FLOTA'!$I$1:$I$21)</f>
        <v>sin especificar</v>
      </c>
      <c r="G1548" s="3">
        <f>_xlfn.XLOOKUP(capturaFlota2019[[#This Row],[Departamento]],'DATOS TABLA FLOTA'!$O$2:$O$21,'DATOS TABLA FLOTA'!$P$2:$P$21)</f>
        <v>6999</v>
      </c>
      <c r="I1548" s="1">
        <f>_xlfn.XLOOKUP(capturaFlota2019[[#This Row],[Latitud]],'DATOS TABLA FLOTA'!$Q$2:$Q$21,'DATOS TABLA FLOTA'!$R$2:$R$21)</f>
        <v>0</v>
      </c>
      <c r="J1548" s="2" t="s">
        <v>3101</v>
      </c>
      <c r="K1548" t="str">
        <f>VLOOKUP(capturaFlota2019[[#This Row],[Especie]],'DATOS TABLA FLOTA'!$K$1:$M$113,2,FALSE)</f>
        <v>Crustáceos</v>
      </c>
      <c r="L1548" t="str">
        <f>_xlfn.XLOOKUP(capturaFlota2019[[#This Row],[Especie]],'DATOS TABLA FLOTA'!$K$1:$K$113,'DATOS TABLA FLOTA'!$M$1:$M$113)</f>
        <v>Langostino</v>
      </c>
      <c r="M1548" s="3">
        <v>2891</v>
      </c>
      <c r="N1548" s="4">
        <f>VLOOKUP(capturaFlota2019[[#This Row],[Especie]],'DATOS TABLA FLOTA'!$A$1:$B$80,2,FALSE)</f>
        <v>3000</v>
      </c>
      <c r="O1548" s="4">
        <f>VLOOKUP(capturaFlota2019[[#This Row],[Especie]],'DATOS TABLA FLOTA'!$A$1:$C$80,3,FALSE)</f>
        <v>48000</v>
      </c>
      <c r="Q1548"/>
    </row>
    <row r="1549" spans="1:17" x14ac:dyDescent="0.35">
      <c r="A1549" s="5">
        <v>43739</v>
      </c>
      <c r="B1549" s="2" t="s">
        <v>3053</v>
      </c>
      <c r="C1549" s="2" t="s">
        <v>3127</v>
      </c>
      <c r="D1549" s="2" t="s">
        <v>3124</v>
      </c>
      <c r="E15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49" t="str">
        <f>_xlfn.XLOOKUP(capturaFlota2019[[#This Row],[Puerto]],'DATOS TABLA FLOTA'!$H$1:$H$21,'DATOS TABLA FLOTA'!$I$1:$I$21)</f>
        <v>San Antonio</v>
      </c>
      <c r="G1549" s="3">
        <f>_xlfn.XLOOKUP(capturaFlota2019[[#This Row],[Departamento]],'DATOS TABLA FLOTA'!$O$2:$O$21,'DATOS TABLA FLOTA'!$P$2:$P$21)</f>
        <v>62077</v>
      </c>
      <c r="H1549" s="1">
        <v>-40725698</v>
      </c>
      <c r="I1549" s="1">
        <f>_xlfn.XLOOKUP(capturaFlota2019[[#This Row],[Latitud]],'DATOS TABLA FLOTA'!$Q$2:$Q$21,'DATOS TABLA FLOTA'!$R$2:$R$21)</f>
        <v>-64934194</v>
      </c>
      <c r="J1549" s="2" t="s">
        <v>3060</v>
      </c>
      <c r="K1549" t="str">
        <f>VLOOKUP(capturaFlota2019[[#This Row],[Especie]],'DATOS TABLA FLOTA'!$K$1:$M$113,2,FALSE)</f>
        <v>Peces</v>
      </c>
      <c r="L1549" t="str">
        <f>_xlfn.XLOOKUP(capturaFlota2019[[#This Row],[Especie]],'DATOS TABLA FLOTA'!$K$1:$K$113,'DATOS TABLA FLOTA'!$M$1:$M$113)</f>
        <v>otras especies</v>
      </c>
      <c r="M1549" s="3">
        <v>2903</v>
      </c>
      <c r="N1549" s="4">
        <f>VLOOKUP(capturaFlota2019[[#This Row],[Especie]],'DATOS TABLA FLOTA'!$A$1:$B$80,2,FALSE)</f>
        <v>2910</v>
      </c>
      <c r="O1549" s="4">
        <f>VLOOKUP(capturaFlota2019[[#This Row],[Especie]],'DATOS TABLA FLOTA'!$A$1:$C$80,3,FALSE)</f>
        <v>46560</v>
      </c>
      <c r="Q1549"/>
    </row>
    <row r="1550" spans="1:17" x14ac:dyDescent="0.35">
      <c r="A1550" s="5">
        <v>43586</v>
      </c>
      <c r="B1550" s="2" t="s">
        <v>3053</v>
      </c>
      <c r="C1550" s="2" t="s">
        <v>3123</v>
      </c>
      <c r="D1550" s="2" t="s">
        <v>3124</v>
      </c>
      <c r="E15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50" t="str">
        <f>_xlfn.XLOOKUP(capturaFlota2019[[#This Row],[Puerto]],'DATOS TABLA FLOTA'!$H$1:$H$21,'DATOS TABLA FLOTA'!$I$1:$I$21)</f>
        <v>San Antonio</v>
      </c>
      <c r="G1550" s="3">
        <f>_xlfn.XLOOKUP(capturaFlota2019[[#This Row],[Departamento]],'DATOS TABLA FLOTA'!$O$2:$O$21,'DATOS TABLA FLOTA'!$P$2:$P$21)</f>
        <v>62077</v>
      </c>
      <c r="H1550" s="1">
        <v>-4079875</v>
      </c>
      <c r="I1550" s="1">
        <f>_xlfn.XLOOKUP(capturaFlota2019[[#This Row],[Latitud]],'DATOS TABLA FLOTA'!$Q$2:$Q$21,'DATOS TABLA FLOTA'!$R$2:$R$21)</f>
        <v>-64883536</v>
      </c>
      <c r="J1550" s="2" t="s">
        <v>3087</v>
      </c>
      <c r="K1550" t="str">
        <f>VLOOKUP(capturaFlota2019[[#This Row],[Especie]],'DATOS TABLA FLOTA'!$K$1:$M$113,2,FALSE)</f>
        <v>Peces</v>
      </c>
      <c r="L1550" t="str">
        <f>_xlfn.XLOOKUP(capturaFlota2019[[#This Row],[Especie]],'DATOS TABLA FLOTA'!$K$1:$K$113,'DATOS TABLA FLOTA'!$M$1:$M$113)</f>
        <v>otras especies</v>
      </c>
      <c r="M1550" s="3">
        <v>2911</v>
      </c>
      <c r="N1550" s="4">
        <f>VLOOKUP(capturaFlota2019[[#This Row],[Especie]],'DATOS TABLA FLOTA'!$A$1:$B$80,2,FALSE)</f>
        <v>2500</v>
      </c>
      <c r="O1550" s="4">
        <f>VLOOKUP(capturaFlota2019[[#This Row],[Especie]],'DATOS TABLA FLOTA'!$A$1:$C$80,3,FALSE)</f>
        <v>40000</v>
      </c>
      <c r="Q1550"/>
    </row>
    <row r="1551" spans="1:17" x14ac:dyDescent="0.35">
      <c r="A1551" s="5">
        <v>43586</v>
      </c>
      <c r="B1551" s="2" t="s">
        <v>3041</v>
      </c>
      <c r="C1551" s="2" t="s">
        <v>3127</v>
      </c>
      <c r="D1551" s="2" t="s">
        <v>3124</v>
      </c>
      <c r="E15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51" t="str">
        <f>_xlfn.XLOOKUP(capturaFlota2019[[#This Row],[Puerto]],'DATOS TABLA FLOTA'!$H$1:$H$21,'DATOS TABLA FLOTA'!$I$1:$I$21)</f>
        <v>San Antonio</v>
      </c>
      <c r="G1551" s="3">
        <f>_xlfn.XLOOKUP(capturaFlota2019[[#This Row],[Departamento]],'DATOS TABLA FLOTA'!$O$2:$O$21,'DATOS TABLA FLOTA'!$P$2:$P$21)</f>
        <v>62077</v>
      </c>
      <c r="H1551" s="1">
        <v>-40725698</v>
      </c>
      <c r="I1551" s="1">
        <f>_xlfn.XLOOKUP(capturaFlota2019[[#This Row],[Latitud]],'DATOS TABLA FLOTA'!$Q$2:$Q$21,'DATOS TABLA FLOTA'!$R$2:$R$21)</f>
        <v>-64934194</v>
      </c>
      <c r="J1551" s="2" t="s">
        <v>3057</v>
      </c>
      <c r="K1551" t="str">
        <f>VLOOKUP(capturaFlota2019[[#This Row],[Especie]],'DATOS TABLA FLOTA'!$K$1:$M$113,2,FALSE)</f>
        <v>Peces</v>
      </c>
      <c r="L1551" t="str">
        <f>_xlfn.XLOOKUP(capturaFlota2019[[#This Row],[Especie]],'DATOS TABLA FLOTA'!$K$1:$K$113,'DATOS TABLA FLOTA'!$M$1:$M$113)</f>
        <v>Rayas (sin V. Cost)</v>
      </c>
      <c r="M1551" s="3">
        <v>2912</v>
      </c>
      <c r="N1551" s="4">
        <f>VLOOKUP(capturaFlota2019[[#This Row],[Especie]],'DATOS TABLA FLOTA'!$A$1:$B$80,2,FALSE)</f>
        <v>3900</v>
      </c>
      <c r="O1551" s="4">
        <f>VLOOKUP(capturaFlota2019[[#This Row],[Especie]],'DATOS TABLA FLOTA'!$A$1:$C$80,3,FALSE)</f>
        <v>62400</v>
      </c>
      <c r="Q1551"/>
    </row>
    <row r="1552" spans="1:17" x14ac:dyDescent="0.35">
      <c r="A1552" s="5">
        <v>43739</v>
      </c>
      <c r="B1552" s="2" t="s">
        <v>3053</v>
      </c>
      <c r="C1552" s="2" t="s">
        <v>3068</v>
      </c>
      <c r="D1552" s="2" t="s">
        <v>3043</v>
      </c>
      <c r="E15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52" t="str">
        <f>_xlfn.XLOOKUP(capturaFlota2019[[#This Row],[Puerto]],'DATOS TABLA FLOTA'!$H$1:$H$21,'DATOS TABLA FLOTA'!$I$1:$I$21)</f>
        <v>General Pueyrredon</v>
      </c>
      <c r="G1552" s="3">
        <f>_xlfn.XLOOKUP(capturaFlota2019[[#This Row],[Departamento]],'DATOS TABLA FLOTA'!$O$2:$O$21,'DATOS TABLA FLOTA'!$P$2:$P$21)</f>
        <v>6357</v>
      </c>
      <c r="H1552" s="1">
        <v>-3804915</v>
      </c>
      <c r="I1552" s="1">
        <f>_xlfn.XLOOKUP(capturaFlota2019[[#This Row],[Latitud]],'DATOS TABLA FLOTA'!$Q$2:$Q$21,'DATOS TABLA FLOTA'!$R$2:$R$21)</f>
        <v>-57536848</v>
      </c>
      <c r="J1552" s="2" t="s">
        <v>3099</v>
      </c>
      <c r="K1552" t="str">
        <f>VLOOKUP(capturaFlota2019[[#This Row],[Especie]],'DATOS TABLA FLOTA'!$K$1:$M$113,2,FALSE)</f>
        <v>Peces</v>
      </c>
      <c r="L1552" t="str">
        <f>_xlfn.XLOOKUP(capturaFlota2019[[#This Row],[Especie]],'DATOS TABLA FLOTA'!$K$1:$K$113,'DATOS TABLA FLOTA'!$M$1:$M$113)</f>
        <v>otras especies</v>
      </c>
      <c r="M1552" s="3">
        <v>2912</v>
      </c>
      <c r="N1552" s="4">
        <f>VLOOKUP(capturaFlota2019[[#This Row],[Especie]],'DATOS TABLA FLOTA'!$A$1:$B$80,2,FALSE)</f>
        <v>2100</v>
      </c>
      <c r="O1552" s="4">
        <f>VLOOKUP(capturaFlota2019[[#This Row],[Especie]],'DATOS TABLA FLOTA'!$A$1:$C$80,3,FALSE)</f>
        <v>33600</v>
      </c>
      <c r="Q1552"/>
    </row>
    <row r="1553" spans="1:17" x14ac:dyDescent="0.35">
      <c r="A1553" s="5">
        <v>43770</v>
      </c>
      <c r="B1553" s="2" t="s">
        <v>3053</v>
      </c>
      <c r="C1553" s="2" t="s">
        <v>3068</v>
      </c>
      <c r="D1553" s="2" t="s">
        <v>3043</v>
      </c>
      <c r="E15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53" t="str">
        <f>_xlfn.XLOOKUP(capturaFlota2019[[#This Row],[Puerto]],'DATOS TABLA FLOTA'!$H$1:$H$21,'DATOS TABLA FLOTA'!$I$1:$I$21)</f>
        <v>General Pueyrredon</v>
      </c>
      <c r="G1553" s="3">
        <f>_xlfn.XLOOKUP(capturaFlota2019[[#This Row],[Departamento]],'DATOS TABLA FLOTA'!$O$2:$O$21,'DATOS TABLA FLOTA'!$P$2:$P$21)</f>
        <v>6357</v>
      </c>
      <c r="H1553" s="1">
        <v>-3804915</v>
      </c>
      <c r="I1553" s="1">
        <f>_xlfn.XLOOKUP(capturaFlota2019[[#This Row],[Latitud]],'DATOS TABLA FLOTA'!$Q$2:$Q$21,'DATOS TABLA FLOTA'!$R$2:$R$21)</f>
        <v>-57536848</v>
      </c>
      <c r="J1553" s="2" t="s">
        <v>3098</v>
      </c>
      <c r="K1553" t="str">
        <f>VLOOKUP(capturaFlota2019[[#This Row],[Especie]],'DATOS TABLA FLOTA'!$K$1:$M$113,2,FALSE)</f>
        <v>Peces</v>
      </c>
      <c r="L1553" t="str">
        <f>_xlfn.XLOOKUP(capturaFlota2019[[#This Row],[Especie]],'DATOS TABLA FLOTA'!$K$1:$K$113,'DATOS TABLA FLOTA'!$M$1:$M$113)</f>
        <v>otras especies</v>
      </c>
      <c r="M1553" s="3">
        <v>2926</v>
      </c>
      <c r="N1553" s="4">
        <f>VLOOKUP(capturaFlota2019[[#This Row],[Especie]],'DATOS TABLA FLOTA'!$A$1:$B$80,2,FALSE)</f>
        <v>4500</v>
      </c>
      <c r="O1553" s="4">
        <f>VLOOKUP(capturaFlota2019[[#This Row],[Especie]],'DATOS TABLA FLOTA'!$A$1:$C$80,3,FALSE)</f>
        <v>72000</v>
      </c>
      <c r="Q1553"/>
    </row>
    <row r="1554" spans="1:17" x14ac:dyDescent="0.35">
      <c r="A1554" s="5">
        <v>43678</v>
      </c>
      <c r="B1554" s="2" t="s">
        <v>3053</v>
      </c>
      <c r="C1554" s="2" t="s">
        <v>3150</v>
      </c>
      <c r="D1554" s="2" t="s">
        <v>3043</v>
      </c>
      <c r="E15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54" t="str">
        <f>_xlfn.XLOOKUP(capturaFlota2019[[#This Row],[Puerto]],'DATOS TABLA FLOTA'!$H$1:$H$21,'DATOS TABLA FLOTA'!$I$1:$I$21)</f>
        <v>General Lavalle</v>
      </c>
      <c r="G1554" s="3">
        <f>_xlfn.XLOOKUP(capturaFlota2019[[#This Row],[Departamento]],'DATOS TABLA FLOTA'!$O$2:$O$21,'DATOS TABLA FLOTA'!$P$2:$P$21)</f>
        <v>6336</v>
      </c>
      <c r="H1554" s="1">
        <v>-36398453</v>
      </c>
      <c r="I1554" s="1">
        <f>_xlfn.XLOOKUP(capturaFlota2019[[#This Row],[Latitud]],'DATOS TABLA FLOTA'!$Q$2:$Q$21,'DATOS TABLA FLOTA'!$R$2:$R$21)</f>
        <v>-56946467</v>
      </c>
      <c r="J1554" s="2" t="s">
        <v>3073</v>
      </c>
      <c r="K1554" t="str">
        <f>VLOOKUP(capturaFlota2019[[#This Row],[Especie]],'DATOS TABLA FLOTA'!$K$1:$M$113,2,FALSE)</f>
        <v>Moluscos</v>
      </c>
      <c r="L1554" t="str">
        <f>_xlfn.XLOOKUP(capturaFlota2019[[#This Row],[Especie]],'DATOS TABLA FLOTA'!$K$1:$K$113,'DATOS TABLA FLOTA'!$M$1:$M$113)</f>
        <v>otras especies</v>
      </c>
      <c r="M1554" s="3">
        <v>2953</v>
      </c>
      <c r="N1554" s="4">
        <f>VLOOKUP(capturaFlota2019[[#This Row],[Especie]],'DATOS TABLA FLOTA'!$A$1:$B$80,2,FALSE)</f>
        <v>1800</v>
      </c>
      <c r="O1554" s="4">
        <f>VLOOKUP(capturaFlota2019[[#This Row],[Especie]],'DATOS TABLA FLOTA'!$A$1:$C$80,3,FALSE)</f>
        <v>28800</v>
      </c>
      <c r="Q1554"/>
    </row>
    <row r="1555" spans="1:17" x14ac:dyDescent="0.35">
      <c r="A1555" s="5">
        <v>43647</v>
      </c>
      <c r="B1555" s="2" t="s">
        <v>3059</v>
      </c>
      <c r="C1555" s="2" t="s">
        <v>3120</v>
      </c>
      <c r="D1555" s="2" t="s">
        <v>3062</v>
      </c>
      <c r="E15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55" t="str">
        <f>_xlfn.XLOOKUP(capturaFlota2019[[#This Row],[Puerto]],'DATOS TABLA FLOTA'!$H$1:$H$21,'DATOS TABLA FLOTA'!$I$1:$I$21)</f>
        <v>Rawson</v>
      </c>
      <c r="G1555" s="3">
        <f>_xlfn.XLOOKUP(capturaFlota2019[[#This Row],[Departamento]],'DATOS TABLA FLOTA'!$O$2:$O$21,'DATOS TABLA FLOTA'!$P$2:$P$21)</f>
        <v>26077</v>
      </c>
      <c r="H1555" s="1">
        <v>-43336741</v>
      </c>
      <c r="I1555" s="1">
        <f>_xlfn.XLOOKUP(capturaFlota2019[[#This Row],[Latitud]],'DATOS TABLA FLOTA'!$Q$2:$Q$21,'DATOS TABLA FLOTA'!$R$2:$R$21)</f>
        <v>-65061964</v>
      </c>
      <c r="J1555" s="2" t="s">
        <v>3101</v>
      </c>
      <c r="K1555" t="str">
        <f>VLOOKUP(capturaFlota2019[[#This Row],[Especie]],'DATOS TABLA FLOTA'!$K$1:$M$113,2,FALSE)</f>
        <v>Crustáceos</v>
      </c>
      <c r="L1555" t="str">
        <f>_xlfn.XLOOKUP(capturaFlota2019[[#This Row],[Especie]],'DATOS TABLA FLOTA'!$K$1:$K$113,'DATOS TABLA FLOTA'!$M$1:$M$113)</f>
        <v>Langostino</v>
      </c>
      <c r="M1555" s="3">
        <v>2958</v>
      </c>
      <c r="N1555" s="4">
        <f>VLOOKUP(capturaFlota2019[[#This Row],[Especie]],'DATOS TABLA FLOTA'!$A$1:$B$80,2,FALSE)</f>
        <v>3000</v>
      </c>
      <c r="O1555" s="4">
        <f>VLOOKUP(capturaFlota2019[[#This Row],[Especie]],'DATOS TABLA FLOTA'!$A$1:$C$80,3,FALSE)</f>
        <v>48000</v>
      </c>
      <c r="Q1555"/>
    </row>
    <row r="1556" spans="1:17" x14ac:dyDescent="0.35">
      <c r="A1556" s="5">
        <v>43709</v>
      </c>
      <c r="B1556" s="2" t="s">
        <v>3067</v>
      </c>
      <c r="C1556" s="2" t="s">
        <v>3117</v>
      </c>
      <c r="D1556" s="2" t="s">
        <v>3062</v>
      </c>
      <c r="E15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56" t="str">
        <f>_xlfn.XLOOKUP(capturaFlota2019[[#This Row],[Puerto]],'DATOS TABLA FLOTA'!$H$1:$H$21,'DATOS TABLA FLOTA'!$I$1:$I$21)</f>
        <v>Biedma</v>
      </c>
      <c r="G1556" s="3">
        <f>_xlfn.XLOOKUP(capturaFlota2019[[#This Row],[Departamento]],'DATOS TABLA FLOTA'!$O$2:$O$21,'DATOS TABLA FLOTA'!$P$2:$P$21)</f>
        <v>26007</v>
      </c>
      <c r="H1556" s="1">
        <v>-42723398</v>
      </c>
      <c r="I1556" s="1">
        <f>_xlfn.XLOOKUP(capturaFlota2019[[#This Row],[Latitud]],'DATOS TABLA FLOTA'!$Q$2:$Q$21,'DATOS TABLA FLOTA'!$R$2:$R$21)</f>
        <v>-6503362</v>
      </c>
      <c r="J1556" s="2" t="s">
        <v>3119</v>
      </c>
      <c r="K1556" t="str">
        <f>VLOOKUP(capturaFlota2019[[#This Row],[Especie]],'DATOS TABLA FLOTA'!$K$1:$M$113,2,FALSE)</f>
        <v>Peces</v>
      </c>
      <c r="L1556" t="str">
        <f>_xlfn.XLOOKUP(capturaFlota2019[[#This Row],[Especie]],'DATOS TABLA FLOTA'!$K$1:$K$113,'DATOS TABLA FLOTA'!$M$1:$M$113)</f>
        <v>otras especies</v>
      </c>
      <c r="M1556" s="3">
        <v>2961</v>
      </c>
      <c r="N1556" s="4">
        <f>VLOOKUP(capturaFlota2019[[#This Row],[Especie]],'DATOS TABLA FLOTA'!$A$1:$B$80,2,FALSE)</f>
        <v>2900</v>
      </c>
      <c r="O1556" s="4">
        <f>VLOOKUP(capturaFlota2019[[#This Row],[Especie]],'DATOS TABLA FLOTA'!$A$1:$C$80,3,FALSE)</f>
        <v>46400</v>
      </c>
      <c r="Q1556"/>
    </row>
    <row r="1557" spans="1:17" x14ac:dyDescent="0.35">
      <c r="A1557" s="5">
        <v>43617</v>
      </c>
      <c r="B1557" s="2" t="s">
        <v>3041</v>
      </c>
      <c r="C1557" s="2" t="s">
        <v>3048</v>
      </c>
      <c r="D1557" s="2" t="s">
        <v>3049</v>
      </c>
      <c r="E15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57" t="str">
        <f>_xlfn.XLOOKUP(capturaFlota2019[[#This Row],[Puerto]],'DATOS TABLA FLOTA'!$H$1:$H$21,'DATOS TABLA FLOTA'!$I$1:$I$21)</f>
        <v>Deseado</v>
      </c>
      <c r="G1557" s="3">
        <f>_xlfn.XLOOKUP(capturaFlota2019[[#This Row],[Departamento]],'DATOS TABLA FLOTA'!$O$2:$O$21,'DATOS TABLA FLOTA'!$P$2:$P$21)</f>
        <v>78014</v>
      </c>
      <c r="H1557" s="1">
        <v>-46436049</v>
      </c>
      <c r="I1557" s="1">
        <f>_xlfn.XLOOKUP(capturaFlota2019[[#This Row],[Latitud]],'DATOS TABLA FLOTA'!$Q$2:$Q$21,'DATOS TABLA FLOTA'!$R$2:$R$21)</f>
        <v>-67514904</v>
      </c>
      <c r="J1557" s="2" t="s">
        <v>3055</v>
      </c>
      <c r="K1557" t="str">
        <f>VLOOKUP(capturaFlota2019[[#This Row],[Especie]],'DATOS TABLA FLOTA'!$K$1:$M$113,2,FALSE)</f>
        <v>Peces</v>
      </c>
      <c r="L1557" t="str">
        <f>_xlfn.XLOOKUP(capturaFlota2019[[#This Row],[Especie]],'DATOS TABLA FLOTA'!$K$1:$K$113,'DATOS TABLA FLOTA'!$M$1:$M$113)</f>
        <v>Merluza hubbsi S41</v>
      </c>
      <c r="M1557" s="3">
        <v>2966</v>
      </c>
      <c r="N1557" s="4">
        <f>VLOOKUP(capturaFlota2019[[#This Row],[Especie]],'DATOS TABLA FLOTA'!$A$1:$B$80,2,FALSE)</f>
        <v>2300</v>
      </c>
      <c r="O1557" s="4">
        <f>VLOOKUP(capturaFlota2019[[#This Row],[Especie]],'DATOS TABLA FLOTA'!$A$1:$C$80,3,FALSE)</f>
        <v>36800</v>
      </c>
      <c r="Q1557"/>
    </row>
    <row r="1558" spans="1:17" x14ac:dyDescent="0.35">
      <c r="A1558" s="5">
        <v>43739</v>
      </c>
      <c r="B1558" s="2" t="s">
        <v>3059</v>
      </c>
      <c r="C1558" s="2" t="s">
        <v>3048</v>
      </c>
      <c r="D1558" s="2" t="s">
        <v>3049</v>
      </c>
      <c r="E15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58" t="str">
        <f>_xlfn.XLOOKUP(capturaFlota2019[[#This Row],[Puerto]],'DATOS TABLA FLOTA'!$H$1:$H$21,'DATOS TABLA FLOTA'!$I$1:$I$21)</f>
        <v>Deseado</v>
      </c>
      <c r="G1558" s="3">
        <f>_xlfn.XLOOKUP(capturaFlota2019[[#This Row],[Departamento]],'DATOS TABLA FLOTA'!$O$2:$O$21,'DATOS TABLA FLOTA'!$P$2:$P$21)</f>
        <v>78014</v>
      </c>
      <c r="H1558" s="1">
        <v>-46436049</v>
      </c>
      <c r="I1558" s="1">
        <f>_xlfn.XLOOKUP(capturaFlota2019[[#This Row],[Latitud]],'DATOS TABLA FLOTA'!$Q$2:$Q$21,'DATOS TABLA FLOTA'!$R$2:$R$21)</f>
        <v>-67514904</v>
      </c>
      <c r="J1558" s="2" t="s">
        <v>3066</v>
      </c>
      <c r="K1558" t="str">
        <f>VLOOKUP(capturaFlota2019[[#This Row],[Especie]],'DATOS TABLA FLOTA'!$K$1:$M$113,2,FALSE)</f>
        <v>Peces</v>
      </c>
      <c r="L1558" t="str">
        <f>_xlfn.XLOOKUP(capturaFlota2019[[#This Row],[Especie]],'DATOS TABLA FLOTA'!$K$1:$K$113,'DATOS TABLA FLOTA'!$M$1:$M$113)</f>
        <v>otras especies</v>
      </c>
      <c r="M1558" s="3">
        <v>2969</v>
      </c>
      <c r="N1558" s="4">
        <f>VLOOKUP(capturaFlota2019[[#This Row],[Especie]],'DATOS TABLA FLOTA'!$A$1:$B$80,2,FALSE)</f>
        <v>2200</v>
      </c>
      <c r="O1558" s="4">
        <f>VLOOKUP(capturaFlota2019[[#This Row],[Especie]],'DATOS TABLA FLOTA'!$A$1:$C$80,3,FALSE)</f>
        <v>35200</v>
      </c>
      <c r="Q1558"/>
    </row>
    <row r="1559" spans="1:17" x14ac:dyDescent="0.35">
      <c r="A1559" s="5">
        <v>43647</v>
      </c>
      <c r="B1559" s="2" t="s">
        <v>3053</v>
      </c>
      <c r="C1559" s="2" t="s">
        <v>3068</v>
      </c>
      <c r="D1559" s="2" t="s">
        <v>3043</v>
      </c>
      <c r="E15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59" t="str">
        <f>_xlfn.XLOOKUP(capturaFlota2019[[#This Row],[Puerto]],'DATOS TABLA FLOTA'!$H$1:$H$21,'DATOS TABLA FLOTA'!$I$1:$I$21)</f>
        <v>General Pueyrredon</v>
      </c>
      <c r="G1559" s="3">
        <f>_xlfn.XLOOKUP(capturaFlota2019[[#This Row],[Departamento]],'DATOS TABLA FLOTA'!$O$2:$O$21,'DATOS TABLA FLOTA'!$P$2:$P$21)</f>
        <v>6357</v>
      </c>
      <c r="H1559" s="1">
        <v>-3804915</v>
      </c>
      <c r="I1559" s="1">
        <f>_xlfn.XLOOKUP(capturaFlota2019[[#This Row],[Latitud]],'DATOS TABLA FLOTA'!$Q$2:$Q$21,'DATOS TABLA FLOTA'!$R$2:$R$21)</f>
        <v>-57536848</v>
      </c>
      <c r="J1559" s="2" t="s">
        <v>3055</v>
      </c>
      <c r="K1559" t="str">
        <f>VLOOKUP(capturaFlota2019[[#This Row],[Especie]],'DATOS TABLA FLOTA'!$K$1:$M$113,2,FALSE)</f>
        <v>Peces</v>
      </c>
      <c r="L1559" t="str">
        <f>_xlfn.XLOOKUP(capturaFlota2019[[#This Row],[Especie]],'DATOS TABLA FLOTA'!$K$1:$K$113,'DATOS TABLA FLOTA'!$M$1:$M$113)</f>
        <v>Merluza hubbsi S41</v>
      </c>
      <c r="M1559" s="3">
        <v>2978</v>
      </c>
      <c r="N1559" s="4">
        <f>VLOOKUP(capturaFlota2019[[#This Row],[Especie]],'DATOS TABLA FLOTA'!$A$1:$B$80,2,FALSE)</f>
        <v>2300</v>
      </c>
      <c r="O1559" s="4">
        <f>VLOOKUP(capturaFlota2019[[#This Row],[Especie]],'DATOS TABLA FLOTA'!$A$1:$C$80,3,FALSE)</f>
        <v>36800</v>
      </c>
      <c r="Q1559"/>
    </row>
    <row r="1560" spans="1:17" x14ac:dyDescent="0.35">
      <c r="A1560" s="5">
        <v>43525</v>
      </c>
      <c r="B1560" s="2" t="s">
        <v>3041</v>
      </c>
      <c r="C1560" s="2" t="s">
        <v>3107</v>
      </c>
      <c r="D1560" s="2" t="s">
        <v>3043</v>
      </c>
      <c r="E15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0" t="str">
        <f>_xlfn.XLOOKUP(capturaFlota2019[[#This Row],[Puerto]],'DATOS TABLA FLOTA'!$H$1:$H$21,'DATOS TABLA FLOTA'!$I$1:$I$21)</f>
        <v>Necochea</v>
      </c>
      <c r="G1560" s="3">
        <f>_xlfn.XLOOKUP(capturaFlota2019[[#This Row],[Departamento]],'DATOS TABLA FLOTA'!$O$2:$O$21,'DATOS TABLA FLOTA'!$P$2:$P$21)</f>
        <v>6581</v>
      </c>
      <c r="H1560" s="1">
        <v>-38576184</v>
      </c>
      <c r="I1560" s="1">
        <f>_xlfn.XLOOKUP(capturaFlota2019[[#This Row],[Latitud]],'DATOS TABLA FLOTA'!$Q$2:$Q$21,'DATOS TABLA FLOTA'!$R$2:$R$21)</f>
        <v>-58701949</v>
      </c>
      <c r="J1560" s="2" t="s">
        <v>3094</v>
      </c>
      <c r="K1560" t="str">
        <f>VLOOKUP(capturaFlota2019[[#This Row],[Especie]],'DATOS TABLA FLOTA'!$K$1:$M$113,2,FALSE)</f>
        <v>Peces</v>
      </c>
      <c r="L1560" t="str">
        <f>_xlfn.XLOOKUP(capturaFlota2019[[#This Row],[Especie]],'DATOS TABLA FLOTA'!$K$1:$K$113,'DATOS TABLA FLOTA'!$M$1:$M$113)</f>
        <v>otras especies</v>
      </c>
      <c r="M1560" s="3">
        <v>2983</v>
      </c>
      <c r="N1560" s="4">
        <f>VLOOKUP(capturaFlota2019[[#This Row],[Especie]],'DATOS TABLA FLOTA'!$A$1:$B$80,2,FALSE)</f>
        <v>2180</v>
      </c>
      <c r="O1560" s="4">
        <f>VLOOKUP(capturaFlota2019[[#This Row],[Especie]],'DATOS TABLA FLOTA'!$A$1:$C$80,3,FALSE)</f>
        <v>34880</v>
      </c>
      <c r="Q1560"/>
    </row>
    <row r="1561" spans="1:17" x14ac:dyDescent="0.35">
      <c r="A1561" s="5">
        <v>43647</v>
      </c>
      <c r="B1561" s="2" t="s">
        <v>3041</v>
      </c>
      <c r="C1561" s="2" t="s">
        <v>3143</v>
      </c>
      <c r="D1561" s="2" t="s">
        <v>3043</v>
      </c>
      <c r="E15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1" t="str">
        <f>_xlfn.XLOOKUP(capturaFlota2019[[#This Row],[Puerto]],'DATOS TABLA FLOTA'!$H$1:$H$21,'DATOS TABLA FLOTA'!$I$1:$I$21)</f>
        <v>Castelli</v>
      </c>
      <c r="G1561" s="3">
        <f>_xlfn.XLOOKUP(capturaFlota2019[[#This Row],[Departamento]],'DATOS TABLA FLOTA'!$O$2:$O$21,'DATOS TABLA FLOTA'!$P$2:$P$21)</f>
        <v>6168</v>
      </c>
      <c r="H1561" s="1">
        <v>-35745949</v>
      </c>
      <c r="I1561" s="1">
        <f>_xlfn.XLOOKUP(capturaFlota2019[[#This Row],[Latitud]],'DATOS TABLA FLOTA'!$Q$2:$Q$21,'DATOS TABLA FLOTA'!$R$2:$R$21)</f>
        <v>-57380561</v>
      </c>
      <c r="J1561" s="2" t="s">
        <v>3082</v>
      </c>
      <c r="K1561" t="str">
        <f>VLOOKUP(capturaFlota2019[[#This Row],[Especie]],'DATOS TABLA FLOTA'!$K$1:$M$113,2,FALSE)</f>
        <v>Peces</v>
      </c>
      <c r="L1561" t="str">
        <f>_xlfn.XLOOKUP(capturaFlota2019[[#This Row],[Especie]],'DATOS TABLA FLOTA'!$K$1:$K$113,'DATOS TABLA FLOTA'!$M$1:$M$113)</f>
        <v>otras especies</v>
      </c>
      <c r="M1561" s="3">
        <v>2985</v>
      </c>
      <c r="N1561" s="4">
        <f>VLOOKUP(capturaFlota2019[[#This Row],[Especie]],'DATOS TABLA FLOTA'!$A$1:$B$80,2,FALSE)</f>
        <v>2100</v>
      </c>
      <c r="O1561" s="4">
        <f>VLOOKUP(capturaFlota2019[[#This Row],[Especie]],'DATOS TABLA FLOTA'!$A$1:$C$80,3,FALSE)</f>
        <v>33600</v>
      </c>
      <c r="Q1561"/>
    </row>
    <row r="1562" spans="1:17" x14ac:dyDescent="0.35">
      <c r="A1562" s="5">
        <v>43739</v>
      </c>
      <c r="B1562" s="2" t="s">
        <v>3053</v>
      </c>
      <c r="C1562" s="2" t="s">
        <v>3123</v>
      </c>
      <c r="D1562" s="2" t="s">
        <v>3124</v>
      </c>
      <c r="E15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62" t="str">
        <f>_xlfn.XLOOKUP(capturaFlota2019[[#This Row],[Puerto]],'DATOS TABLA FLOTA'!$H$1:$H$21,'DATOS TABLA FLOTA'!$I$1:$I$21)</f>
        <v>San Antonio</v>
      </c>
      <c r="G1562" s="3">
        <f>_xlfn.XLOOKUP(capturaFlota2019[[#This Row],[Departamento]],'DATOS TABLA FLOTA'!$O$2:$O$21,'DATOS TABLA FLOTA'!$P$2:$P$21)</f>
        <v>62077</v>
      </c>
      <c r="H1562" s="1">
        <v>-4079875</v>
      </c>
      <c r="I1562" s="1">
        <f>_xlfn.XLOOKUP(capturaFlota2019[[#This Row],[Latitud]],'DATOS TABLA FLOTA'!$Q$2:$Q$21,'DATOS TABLA FLOTA'!$R$2:$R$21)</f>
        <v>-64883536</v>
      </c>
      <c r="J1562" s="2" t="s">
        <v>3104</v>
      </c>
      <c r="K1562" t="str">
        <f>VLOOKUP(capturaFlota2019[[#This Row],[Especie]],'DATOS TABLA FLOTA'!$K$1:$M$113,2,FALSE)</f>
        <v>Peces</v>
      </c>
      <c r="L1562" t="str">
        <f>_xlfn.XLOOKUP(capturaFlota2019[[#This Row],[Especie]],'DATOS TABLA FLOTA'!$K$1:$K$113,'DATOS TABLA FLOTA'!$M$1:$M$113)</f>
        <v>otras especies</v>
      </c>
      <c r="M1562" s="3">
        <v>2995</v>
      </c>
      <c r="N1562" s="4">
        <f>VLOOKUP(capturaFlota2019[[#This Row],[Especie]],'DATOS TABLA FLOTA'!$A$1:$B$80,2,FALSE)</f>
        <v>2800</v>
      </c>
      <c r="O1562" s="4">
        <f>VLOOKUP(capturaFlota2019[[#This Row],[Especie]],'DATOS TABLA FLOTA'!$A$1:$C$80,3,FALSE)</f>
        <v>44800</v>
      </c>
      <c r="Q1562"/>
    </row>
    <row r="1563" spans="1:17" x14ac:dyDescent="0.35">
      <c r="A1563" s="5">
        <v>43617</v>
      </c>
      <c r="B1563" s="2" t="s">
        <v>3059</v>
      </c>
      <c r="C1563" s="2" t="s">
        <v>3115</v>
      </c>
      <c r="D1563" s="2" t="s">
        <v>3049</v>
      </c>
      <c r="E15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63" t="str">
        <f>_xlfn.XLOOKUP(capturaFlota2019[[#This Row],[Puerto]],'DATOS TABLA FLOTA'!$H$1:$H$21,'DATOS TABLA FLOTA'!$I$1:$I$21)</f>
        <v>Deseado</v>
      </c>
      <c r="G1563" s="3">
        <f>_xlfn.XLOOKUP(capturaFlota2019[[#This Row],[Departamento]],'DATOS TABLA FLOTA'!$O$2:$O$21,'DATOS TABLA FLOTA'!$P$2:$P$21)</f>
        <v>78014</v>
      </c>
      <c r="H1563" s="1">
        <v>-47753106</v>
      </c>
      <c r="I1563" s="1">
        <f>_xlfn.XLOOKUP(capturaFlota2019[[#This Row],[Latitud]],'DATOS TABLA FLOTA'!$Q$2:$Q$21,'DATOS TABLA FLOTA'!$R$2:$R$21)</f>
        <v>-65911745</v>
      </c>
      <c r="J1563" s="2" t="s">
        <v>3109</v>
      </c>
      <c r="K1563" t="str">
        <f>VLOOKUP(capturaFlota2019[[#This Row],[Especie]],'DATOS TABLA FLOTA'!$K$1:$M$113,2,FALSE)</f>
        <v>Peces</v>
      </c>
      <c r="L1563" t="str">
        <f>_xlfn.XLOOKUP(capturaFlota2019[[#This Row],[Especie]],'DATOS TABLA FLOTA'!$K$1:$K$113,'DATOS TABLA FLOTA'!$M$1:$M$113)</f>
        <v>Rayas (sin V. Cost)</v>
      </c>
      <c r="M1563" s="3">
        <v>3000</v>
      </c>
      <c r="N1563" s="4">
        <f>VLOOKUP(capturaFlota2019[[#This Row],[Especie]],'DATOS TABLA FLOTA'!$A$1:$B$80,2,FALSE)</f>
        <v>3000</v>
      </c>
      <c r="O1563" s="4">
        <f>VLOOKUP(capturaFlota2019[[#This Row],[Especie]],'DATOS TABLA FLOTA'!$A$1:$C$80,3,FALSE)</f>
        <v>48000</v>
      </c>
      <c r="Q1563"/>
    </row>
    <row r="1564" spans="1:17" x14ac:dyDescent="0.35">
      <c r="A1564" s="5">
        <v>43525</v>
      </c>
      <c r="B1564" s="2" t="s">
        <v>3053</v>
      </c>
      <c r="C1564" s="2" t="s">
        <v>3111</v>
      </c>
      <c r="D1564" s="2" t="s">
        <v>3043</v>
      </c>
      <c r="E15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4" t="str">
        <f>_xlfn.XLOOKUP(capturaFlota2019[[#This Row],[Puerto]],'DATOS TABLA FLOTA'!$H$1:$H$21,'DATOS TABLA FLOTA'!$I$1:$I$21)</f>
        <v>sin especificar</v>
      </c>
      <c r="G1564" s="3">
        <f>_xlfn.XLOOKUP(capturaFlota2019[[#This Row],[Departamento]],'DATOS TABLA FLOTA'!$O$2:$O$21,'DATOS TABLA FLOTA'!$P$2:$P$21)</f>
        <v>6999</v>
      </c>
      <c r="I1564" s="1">
        <f>_xlfn.XLOOKUP(capturaFlota2019[[#This Row],[Latitud]],'DATOS TABLA FLOTA'!$Q$2:$Q$21,'DATOS TABLA FLOTA'!$R$2:$R$21)</f>
        <v>0</v>
      </c>
      <c r="J1564" s="2" t="s">
        <v>3088</v>
      </c>
      <c r="K1564" t="str">
        <f>VLOOKUP(capturaFlota2019[[#This Row],[Especie]],'DATOS TABLA FLOTA'!$K$1:$M$113,2,FALSE)</f>
        <v>Peces</v>
      </c>
      <c r="L1564" t="str">
        <f>_xlfn.XLOOKUP(capturaFlota2019[[#This Row],[Especie]],'DATOS TABLA FLOTA'!$K$1:$K$113,'DATOS TABLA FLOTA'!$M$1:$M$113)</f>
        <v>Variado costero</v>
      </c>
      <c r="M1564" s="3">
        <v>3002</v>
      </c>
      <c r="N1564" s="4">
        <f>VLOOKUP(capturaFlota2019[[#This Row],[Especie]],'DATOS TABLA FLOTA'!$A$1:$B$80,2,FALSE)</f>
        <v>2500</v>
      </c>
      <c r="O1564" s="4">
        <f>VLOOKUP(capturaFlota2019[[#This Row],[Especie]],'DATOS TABLA FLOTA'!$A$1:$C$80,3,FALSE)</f>
        <v>40000</v>
      </c>
      <c r="Q1564"/>
    </row>
    <row r="1565" spans="1:17" x14ac:dyDescent="0.35">
      <c r="A1565" s="5">
        <v>43556</v>
      </c>
      <c r="B1565" s="2" t="s">
        <v>3053</v>
      </c>
      <c r="C1565" s="2" t="s">
        <v>3068</v>
      </c>
      <c r="D1565" s="2" t="s">
        <v>3043</v>
      </c>
      <c r="E15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5" t="str">
        <f>_xlfn.XLOOKUP(capturaFlota2019[[#This Row],[Puerto]],'DATOS TABLA FLOTA'!$H$1:$H$21,'DATOS TABLA FLOTA'!$I$1:$I$21)</f>
        <v>General Pueyrredon</v>
      </c>
      <c r="G1565" s="3">
        <f>_xlfn.XLOOKUP(capturaFlota2019[[#This Row],[Departamento]],'DATOS TABLA FLOTA'!$O$2:$O$21,'DATOS TABLA FLOTA'!$P$2:$P$21)</f>
        <v>6357</v>
      </c>
      <c r="H1565" s="1">
        <v>-3804915</v>
      </c>
      <c r="I1565" s="1">
        <f>_xlfn.XLOOKUP(capturaFlota2019[[#This Row],[Latitud]],'DATOS TABLA FLOTA'!$Q$2:$Q$21,'DATOS TABLA FLOTA'!$R$2:$R$21)</f>
        <v>-57536848</v>
      </c>
      <c r="J1565" s="2" t="s">
        <v>3099</v>
      </c>
      <c r="K1565" t="str">
        <f>VLOOKUP(capturaFlota2019[[#This Row],[Especie]],'DATOS TABLA FLOTA'!$K$1:$M$113,2,FALSE)</f>
        <v>Peces</v>
      </c>
      <c r="L1565" t="str">
        <f>_xlfn.XLOOKUP(capturaFlota2019[[#This Row],[Especie]],'DATOS TABLA FLOTA'!$K$1:$K$113,'DATOS TABLA FLOTA'!$M$1:$M$113)</f>
        <v>otras especies</v>
      </c>
      <c r="M1565" s="3">
        <v>3005</v>
      </c>
      <c r="N1565" s="4">
        <f>VLOOKUP(capturaFlota2019[[#This Row],[Especie]],'DATOS TABLA FLOTA'!$A$1:$B$80,2,FALSE)</f>
        <v>2100</v>
      </c>
      <c r="O1565" s="4">
        <f>VLOOKUP(capturaFlota2019[[#This Row],[Especie]],'DATOS TABLA FLOTA'!$A$1:$C$80,3,FALSE)</f>
        <v>33600</v>
      </c>
      <c r="Q1565"/>
    </row>
    <row r="1566" spans="1:17" x14ac:dyDescent="0.35">
      <c r="A1566" s="5">
        <v>43586</v>
      </c>
      <c r="B1566" s="2" t="s">
        <v>3053</v>
      </c>
      <c r="C1566" s="2" t="s">
        <v>3150</v>
      </c>
      <c r="D1566" s="2" t="s">
        <v>3043</v>
      </c>
      <c r="E15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6" t="str">
        <f>_xlfn.XLOOKUP(capturaFlota2019[[#This Row],[Puerto]],'DATOS TABLA FLOTA'!$H$1:$H$21,'DATOS TABLA FLOTA'!$I$1:$I$21)</f>
        <v>General Lavalle</v>
      </c>
      <c r="G1566" s="3">
        <f>_xlfn.XLOOKUP(capturaFlota2019[[#This Row],[Departamento]],'DATOS TABLA FLOTA'!$O$2:$O$21,'DATOS TABLA FLOTA'!$P$2:$P$21)</f>
        <v>6336</v>
      </c>
      <c r="H1566" s="1">
        <v>-36398453</v>
      </c>
      <c r="I1566" s="1">
        <f>_xlfn.XLOOKUP(capturaFlota2019[[#This Row],[Latitud]],'DATOS TABLA FLOTA'!$Q$2:$Q$21,'DATOS TABLA FLOTA'!$R$2:$R$21)</f>
        <v>-56946467</v>
      </c>
      <c r="J1566" s="2" t="s">
        <v>3091</v>
      </c>
      <c r="K1566" t="str">
        <f>VLOOKUP(capturaFlota2019[[#This Row],[Especie]],'DATOS TABLA FLOTA'!$K$1:$M$113,2,FALSE)</f>
        <v>Peces</v>
      </c>
      <c r="L1566" t="str">
        <f>_xlfn.XLOOKUP(capturaFlota2019[[#This Row],[Especie]],'DATOS TABLA FLOTA'!$K$1:$K$113,'DATOS TABLA FLOTA'!$M$1:$M$113)</f>
        <v>Variado costero</v>
      </c>
      <c r="M1566" s="3">
        <v>3005</v>
      </c>
      <c r="N1566" s="4">
        <f>VLOOKUP(capturaFlota2019[[#This Row],[Especie]],'DATOS TABLA FLOTA'!$A$1:$B$80,2,FALSE)</f>
        <v>2300</v>
      </c>
      <c r="O1566" s="4">
        <f>VLOOKUP(capturaFlota2019[[#This Row],[Especie]],'DATOS TABLA FLOTA'!$A$1:$C$80,3,FALSE)</f>
        <v>36800</v>
      </c>
      <c r="Q1566"/>
    </row>
    <row r="1567" spans="1:17" x14ac:dyDescent="0.35">
      <c r="A1567" s="5">
        <v>43678</v>
      </c>
      <c r="B1567" s="2" t="s">
        <v>3053</v>
      </c>
      <c r="C1567" s="2" t="s">
        <v>3150</v>
      </c>
      <c r="D1567" s="2" t="s">
        <v>3043</v>
      </c>
      <c r="E15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67" t="str">
        <f>_xlfn.XLOOKUP(capturaFlota2019[[#This Row],[Puerto]],'DATOS TABLA FLOTA'!$H$1:$H$21,'DATOS TABLA FLOTA'!$I$1:$I$21)</f>
        <v>General Lavalle</v>
      </c>
      <c r="G1567" s="3">
        <f>_xlfn.XLOOKUP(capturaFlota2019[[#This Row],[Departamento]],'DATOS TABLA FLOTA'!$O$2:$O$21,'DATOS TABLA FLOTA'!$P$2:$P$21)</f>
        <v>6336</v>
      </c>
      <c r="H1567" s="1">
        <v>-36398453</v>
      </c>
      <c r="I1567" s="1">
        <f>_xlfn.XLOOKUP(capturaFlota2019[[#This Row],[Latitud]],'DATOS TABLA FLOTA'!$Q$2:$Q$21,'DATOS TABLA FLOTA'!$R$2:$R$21)</f>
        <v>-56946467</v>
      </c>
      <c r="J1567" s="2" t="s">
        <v>3139</v>
      </c>
      <c r="K1567" t="str">
        <f>VLOOKUP(capturaFlota2019[[#This Row],[Especie]],'DATOS TABLA FLOTA'!$K$1:$M$113,2,FALSE)</f>
        <v>Peces</v>
      </c>
      <c r="L1567" t="str">
        <f>_xlfn.XLOOKUP(capturaFlota2019[[#This Row],[Especie]],'DATOS TABLA FLOTA'!$K$1:$K$113,'DATOS TABLA FLOTA'!$M$1:$M$113)</f>
        <v>otras especies</v>
      </c>
      <c r="M1567" s="3">
        <v>3011</v>
      </c>
      <c r="N1567" s="4">
        <f>VLOOKUP(capturaFlota2019[[#This Row],[Especie]],'DATOS TABLA FLOTA'!$A$1:$B$80,2,FALSE)</f>
        <v>3000</v>
      </c>
      <c r="O1567" s="4">
        <f>VLOOKUP(capturaFlota2019[[#This Row],[Especie]],'DATOS TABLA FLOTA'!$A$1:$C$80,3,FALSE)</f>
        <v>48000</v>
      </c>
      <c r="Q1567"/>
    </row>
    <row r="1568" spans="1:17" x14ac:dyDescent="0.35">
      <c r="A1568" s="5">
        <v>43466</v>
      </c>
      <c r="B1568" s="2" t="s">
        <v>3059</v>
      </c>
      <c r="C1568" s="2" t="s">
        <v>3115</v>
      </c>
      <c r="D1568" s="2" t="s">
        <v>3049</v>
      </c>
      <c r="E15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68" t="str">
        <f>_xlfn.XLOOKUP(capturaFlota2019[[#This Row],[Puerto]],'DATOS TABLA FLOTA'!$H$1:$H$21,'DATOS TABLA FLOTA'!$I$1:$I$21)</f>
        <v>Deseado</v>
      </c>
      <c r="G1568" s="3">
        <f>_xlfn.XLOOKUP(capturaFlota2019[[#This Row],[Departamento]],'DATOS TABLA FLOTA'!$O$2:$O$21,'DATOS TABLA FLOTA'!$P$2:$P$21)</f>
        <v>78014</v>
      </c>
      <c r="H1568" s="1">
        <v>-47753106</v>
      </c>
      <c r="I1568" s="1">
        <f>_xlfn.XLOOKUP(capturaFlota2019[[#This Row],[Latitud]],'DATOS TABLA FLOTA'!$Q$2:$Q$21,'DATOS TABLA FLOTA'!$R$2:$R$21)</f>
        <v>-65911745</v>
      </c>
      <c r="J1568" s="2" t="s">
        <v>3065</v>
      </c>
      <c r="K1568" t="str">
        <f>VLOOKUP(capturaFlota2019[[#This Row],[Especie]],'DATOS TABLA FLOTA'!$K$1:$M$113,2,FALSE)</f>
        <v>Peces</v>
      </c>
      <c r="L1568" t="str">
        <f>_xlfn.XLOOKUP(capturaFlota2019[[#This Row],[Especie]],'DATOS TABLA FLOTA'!$K$1:$K$113,'DATOS TABLA FLOTA'!$M$1:$M$113)</f>
        <v>Abadejo</v>
      </c>
      <c r="M1568" s="3">
        <v>3030</v>
      </c>
      <c r="N1568" s="4">
        <f>VLOOKUP(capturaFlota2019[[#This Row],[Especie]],'DATOS TABLA FLOTA'!$A$1:$B$80,2,FALSE)</f>
        <v>2000</v>
      </c>
      <c r="O1568" s="4">
        <f>VLOOKUP(capturaFlota2019[[#This Row],[Especie]],'DATOS TABLA FLOTA'!$A$1:$C$80,3,FALSE)</f>
        <v>32000</v>
      </c>
      <c r="Q1568"/>
    </row>
    <row r="1569" spans="1:17" x14ac:dyDescent="0.35">
      <c r="A1569" s="5">
        <v>43556</v>
      </c>
      <c r="B1569" s="2" t="s">
        <v>3059</v>
      </c>
      <c r="C1569" s="2" t="s">
        <v>3123</v>
      </c>
      <c r="D1569" s="2" t="s">
        <v>3124</v>
      </c>
      <c r="E15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69" t="str">
        <f>_xlfn.XLOOKUP(capturaFlota2019[[#This Row],[Puerto]],'DATOS TABLA FLOTA'!$H$1:$H$21,'DATOS TABLA FLOTA'!$I$1:$I$21)</f>
        <v>San Antonio</v>
      </c>
      <c r="G1569" s="3">
        <f>_xlfn.XLOOKUP(capturaFlota2019[[#This Row],[Departamento]],'DATOS TABLA FLOTA'!$O$2:$O$21,'DATOS TABLA FLOTA'!$P$2:$P$21)</f>
        <v>62077</v>
      </c>
      <c r="H1569" s="1">
        <v>-4079875</v>
      </c>
      <c r="I1569" s="1">
        <f>_xlfn.XLOOKUP(capturaFlota2019[[#This Row],[Latitud]],'DATOS TABLA FLOTA'!$Q$2:$Q$21,'DATOS TABLA FLOTA'!$R$2:$R$21)</f>
        <v>-64883536</v>
      </c>
      <c r="J1569" s="2" t="s">
        <v>3055</v>
      </c>
      <c r="K1569" t="str">
        <f>VLOOKUP(capturaFlota2019[[#This Row],[Especie]],'DATOS TABLA FLOTA'!$K$1:$M$113,2,FALSE)</f>
        <v>Peces</v>
      </c>
      <c r="L1569" t="str">
        <f>_xlfn.XLOOKUP(capturaFlota2019[[#This Row],[Especie]],'DATOS TABLA FLOTA'!$K$1:$K$113,'DATOS TABLA FLOTA'!$M$1:$M$113)</f>
        <v>Merluza hubbsi S41</v>
      </c>
      <c r="M1569" s="3">
        <v>3035</v>
      </c>
      <c r="N1569" s="4">
        <f>VLOOKUP(capturaFlota2019[[#This Row],[Especie]],'DATOS TABLA FLOTA'!$A$1:$B$80,2,FALSE)</f>
        <v>2300</v>
      </c>
      <c r="O1569" s="4">
        <f>VLOOKUP(capturaFlota2019[[#This Row],[Especie]],'DATOS TABLA FLOTA'!$A$1:$C$80,3,FALSE)</f>
        <v>36800</v>
      </c>
      <c r="Q1569"/>
    </row>
    <row r="1570" spans="1:17" x14ac:dyDescent="0.35">
      <c r="A1570" s="5">
        <v>43556</v>
      </c>
      <c r="B1570" s="2" t="s">
        <v>3041</v>
      </c>
      <c r="C1570" s="2" t="s">
        <v>3068</v>
      </c>
      <c r="D1570" s="2" t="s">
        <v>3043</v>
      </c>
      <c r="E15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0" t="str">
        <f>_xlfn.XLOOKUP(capturaFlota2019[[#This Row],[Puerto]],'DATOS TABLA FLOTA'!$H$1:$H$21,'DATOS TABLA FLOTA'!$I$1:$I$21)</f>
        <v>General Pueyrredon</v>
      </c>
      <c r="G1570" s="3">
        <f>_xlfn.XLOOKUP(capturaFlota2019[[#This Row],[Departamento]],'DATOS TABLA FLOTA'!$O$2:$O$21,'DATOS TABLA FLOTA'!$P$2:$P$21)</f>
        <v>6357</v>
      </c>
      <c r="H1570" s="1">
        <v>-3804915</v>
      </c>
      <c r="I1570" s="1">
        <f>_xlfn.XLOOKUP(capturaFlota2019[[#This Row],[Latitud]],'DATOS TABLA FLOTA'!$Q$2:$Q$21,'DATOS TABLA FLOTA'!$R$2:$R$21)</f>
        <v>-57536848</v>
      </c>
      <c r="J1570" s="2" t="s">
        <v>3094</v>
      </c>
      <c r="K1570" t="str">
        <f>VLOOKUP(capturaFlota2019[[#This Row],[Especie]],'DATOS TABLA FLOTA'!$K$1:$M$113,2,FALSE)</f>
        <v>Peces</v>
      </c>
      <c r="L1570" t="str">
        <f>_xlfn.XLOOKUP(capturaFlota2019[[#This Row],[Especie]],'DATOS TABLA FLOTA'!$K$1:$K$113,'DATOS TABLA FLOTA'!$M$1:$M$113)</f>
        <v>otras especies</v>
      </c>
      <c r="M1570" s="3">
        <v>3042</v>
      </c>
      <c r="N1570" s="4">
        <f>VLOOKUP(capturaFlota2019[[#This Row],[Especie]],'DATOS TABLA FLOTA'!$A$1:$B$80,2,FALSE)</f>
        <v>2180</v>
      </c>
      <c r="O1570" s="4">
        <f>VLOOKUP(capturaFlota2019[[#This Row],[Especie]],'DATOS TABLA FLOTA'!$A$1:$C$80,3,FALSE)</f>
        <v>34880</v>
      </c>
      <c r="Q1570"/>
    </row>
    <row r="1571" spans="1:17" x14ac:dyDescent="0.35">
      <c r="A1571" s="5">
        <v>43466</v>
      </c>
      <c r="B1571" s="2" t="s">
        <v>3059</v>
      </c>
      <c r="C1571" s="2" t="s">
        <v>3068</v>
      </c>
      <c r="D1571" s="2" t="s">
        <v>3043</v>
      </c>
      <c r="E15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1" t="str">
        <f>_xlfn.XLOOKUP(capturaFlota2019[[#This Row],[Puerto]],'DATOS TABLA FLOTA'!$H$1:$H$21,'DATOS TABLA FLOTA'!$I$1:$I$21)</f>
        <v>General Pueyrredon</v>
      </c>
      <c r="G1571" s="3">
        <f>_xlfn.XLOOKUP(capturaFlota2019[[#This Row],[Departamento]],'DATOS TABLA FLOTA'!$O$2:$O$21,'DATOS TABLA FLOTA'!$P$2:$P$21)</f>
        <v>6357</v>
      </c>
      <c r="H1571" s="1">
        <v>-3804915</v>
      </c>
      <c r="I1571" s="1">
        <f>_xlfn.XLOOKUP(capturaFlota2019[[#This Row],[Latitud]],'DATOS TABLA FLOTA'!$Q$2:$Q$21,'DATOS TABLA FLOTA'!$R$2:$R$21)</f>
        <v>-57536848</v>
      </c>
      <c r="J1571" s="2" t="s">
        <v>3057</v>
      </c>
      <c r="K1571" t="str">
        <f>VLOOKUP(capturaFlota2019[[#This Row],[Especie]],'DATOS TABLA FLOTA'!$K$1:$M$113,2,FALSE)</f>
        <v>Peces</v>
      </c>
      <c r="L1571" t="str">
        <f>_xlfn.XLOOKUP(capturaFlota2019[[#This Row],[Especie]],'DATOS TABLA FLOTA'!$K$1:$K$113,'DATOS TABLA FLOTA'!$M$1:$M$113)</f>
        <v>Rayas (sin V. Cost)</v>
      </c>
      <c r="M1571" s="3">
        <v>3047</v>
      </c>
      <c r="N1571" s="4">
        <f>VLOOKUP(capturaFlota2019[[#This Row],[Especie]],'DATOS TABLA FLOTA'!$A$1:$B$80,2,FALSE)</f>
        <v>3900</v>
      </c>
      <c r="O1571" s="4">
        <f>VLOOKUP(capturaFlota2019[[#This Row],[Especie]],'DATOS TABLA FLOTA'!$A$1:$C$80,3,FALSE)</f>
        <v>62400</v>
      </c>
      <c r="Q1571"/>
    </row>
    <row r="1572" spans="1:17" x14ac:dyDescent="0.35">
      <c r="A1572" s="5">
        <v>43586</v>
      </c>
      <c r="B1572" s="2" t="s">
        <v>3053</v>
      </c>
      <c r="C1572" s="2" t="s">
        <v>3068</v>
      </c>
      <c r="D1572" s="2" t="s">
        <v>3043</v>
      </c>
      <c r="E15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2" t="str">
        <f>_xlfn.XLOOKUP(capturaFlota2019[[#This Row],[Puerto]],'DATOS TABLA FLOTA'!$H$1:$H$21,'DATOS TABLA FLOTA'!$I$1:$I$21)</f>
        <v>General Pueyrredon</v>
      </c>
      <c r="G1572" s="3">
        <f>_xlfn.XLOOKUP(capturaFlota2019[[#This Row],[Departamento]],'DATOS TABLA FLOTA'!$O$2:$O$21,'DATOS TABLA FLOTA'!$P$2:$P$21)</f>
        <v>6357</v>
      </c>
      <c r="H1572" s="1">
        <v>-3804915</v>
      </c>
      <c r="I1572" s="1">
        <f>_xlfn.XLOOKUP(capturaFlota2019[[#This Row],[Latitud]],'DATOS TABLA FLOTA'!$Q$2:$Q$21,'DATOS TABLA FLOTA'!$R$2:$R$21)</f>
        <v>-57536848</v>
      </c>
      <c r="J1572" s="2" t="s">
        <v>3098</v>
      </c>
      <c r="K1572" t="str">
        <f>VLOOKUP(capturaFlota2019[[#This Row],[Especie]],'DATOS TABLA FLOTA'!$K$1:$M$113,2,FALSE)</f>
        <v>Peces</v>
      </c>
      <c r="L1572" t="str">
        <f>_xlfn.XLOOKUP(capturaFlota2019[[#This Row],[Especie]],'DATOS TABLA FLOTA'!$K$1:$K$113,'DATOS TABLA FLOTA'!$M$1:$M$113)</f>
        <v>otras especies</v>
      </c>
      <c r="M1572" s="3">
        <v>3059</v>
      </c>
      <c r="N1572" s="4">
        <f>VLOOKUP(capturaFlota2019[[#This Row],[Especie]],'DATOS TABLA FLOTA'!$A$1:$B$80,2,FALSE)</f>
        <v>4500</v>
      </c>
      <c r="O1572" s="4">
        <f>VLOOKUP(capturaFlota2019[[#This Row],[Especie]],'DATOS TABLA FLOTA'!$A$1:$C$80,3,FALSE)</f>
        <v>72000</v>
      </c>
      <c r="Q1572"/>
    </row>
    <row r="1573" spans="1:17" x14ac:dyDescent="0.35">
      <c r="A1573" s="5">
        <v>43678</v>
      </c>
      <c r="B1573" s="2" t="s">
        <v>3059</v>
      </c>
      <c r="C1573" s="2" t="s">
        <v>3117</v>
      </c>
      <c r="D1573" s="2" t="s">
        <v>3062</v>
      </c>
      <c r="E15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73" t="str">
        <f>_xlfn.XLOOKUP(capturaFlota2019[[#This Row],[Puerto]],'DATOS TABLA FLOTA'!$H$1:$H$21,'DATOS TABLA FLOTA'!$I$1:$I$21)</f>
        <v>Biedma</v>
      </c>
      <c r="G1573" s="3">
        <f>_xlfn.XLOOKUP(capturaFlota2019[[#This Row],[Departamento]],'DATOS TABLA FLOTA'!$O$2:$O$21,'DATOS TABLA FLOTA'!$P$2:$P$21)</f>
        <v>26007</v>
      </c>
      <c r="H1573" s="1">
        <v>-42723398</v>
      </c>
      <c r="I1573" s="1">
        <f>_xlfn.XLOOKUP(capturaFlota2019[[#This Row],[Latitud]],'DATOS TABLA FLOTA'!$Q$2:$Q$21,'DATOS TABLA FLOTA'!$R$2:$R$21)</f>
        <v>-6503362</v>
      </c>
      <c r="J1573" s="2" t="s">
        <v>3101</v>
      </c>
      <c r="K1573" t="str">
        <f>VLOOKUP(capturaFlota2019[[#This Row],[Especie]],'DATOS TABLA FLOTA'!$K$1:$M$113,2,FALSE)</f>
        <v>Crustáceos</v>
      </c>
      <c r="L1573" t="str">
        <f>_xlfn.XLOOKUP(capturaFlota2019[[#This Row],[Especie]],'DATOS TABLA FLOTA'!$K$1:$K$113,'DATOS TABLA FLOTA'!$M$1:$M$113)</f>
        <v>Langostino</v>
      </c>
      <c r="M1573" s="3">
        <v>3069</v>
      </c>
      <c r="N1573" s="4">
        <f>VLOOKUP(capturaFlota2019[[#This Row],[Especie]],'DATOS TABLA FLOTA'!$A$1:$B$80,2,FALSE)</f>
        <v>3000</v>
      </c>
      <c r="O1573" s="4">
        <f>VLOOKUP(capturaFlota2019[[#This Row],[Especie]],'DATOS TABLA FLOTA'!$A$1:$C$80,3,FALSE)</f>
        <v>48000</v>
      </c>
      <c r="Q1573"/>
    </row>
    <row r="1574" spans="1:17" x14ac:dyDescent="0.35">
      <c r="A1574" s="5">
        <v>43556</v>
      </c>
      <c r="B1574" s="2" t="s">
        <v>3041</v>
      </c>
      <c r="C1574" s="2" t="s">
        <v>3127</v>
      </c>
      <c r="D1574" s="2" t="s">
        <v>3124</v>
      </c>
      <c r="E15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74" t="str">
        <f>_xlfn.XLOOKUP(capturaFlota2019[[#This Row],[Puerto]],'DATOS TABLA FLOTA'!$H$1:$H$21,'DATOS TABLA FLOTA'!$I$1:$I$21)</f>
        <v>San Antonio</v>
      </c>
      <c r="G1574" s="3">
        <f>_xlfn.XLOOKUP(capturaFlota2019[[#This Row],[Departamento]],'DATOS TABLA FLOTA'!$O$2:$O$21,'DATOS TABLA FLOTA'!$P$2:$P$21)</f>
        <v>62077</v>
      </c>
      <c r="H1574" s="1">
        <v>-40725698</v>
      </c>
      <c r="I1574" s="1">
        <f>_xlfn.XLOOKUP(capturaFlota2019[[#This Row],[Latitud]],'DATOS TABLA FLOTA'!$Q$2:$Q$21,'DATOS TABLA FLOTA'!$R$2:$R$21)</f>
        <v>-64934194</v>
      </c>
      <c r="J1574" s="2" t="s">
        <v>3055</v>
      </c>
      <c r="K1574" t="str">
        <f>VLOOKUP(capturaFlota2019[[#This Row],[Especie]],'DATOS TABLA FLOTA'!$K$1:$M$113,2,FALSE)</f>
        <v>Peces</v>
      </c>
      <c r="L1574" t="str">
        <f>_xlfn.XLOOKUP(capturaFlota2019[[#This Row],[Especie]],'DATOS TABLA FLOTA'!$K$1:$K$113,'DATOS TABLA FLOTA'!$M$1:$M$113)</f>
        <v>Merluza hubbsi S41</v>
      </c>
      <c r="M1574" s="3">
        <v>3072</v>
      </c>
      <c r="N1574" s="4">
        <f>VLOOKUP(capturaFlota2019[[#This Row],[Especie]],'DATOS TABLA FLOTA'!$A$1:$B$80,2,FALSE)</f>
        <v>2300</v>
      </c>
      <c r="O1574" s="4">
        <f>VLOOKUP(capturaFlota2019[[#This Row],[Especie]],'DATOS TABLA FLOTA'!$A$1:$C$80,3,FALSE)</f>
        <v>36800</v>
      </c>
      <c r="Q1574"/>
    </row>
    <row r="1575" spans="1:17" x14ac:dyDescent="0.35">
      <c r="A1575" s="5">
        <v>43525</v>
      </c>
      <c r="B1575" s="2" t="s">
        <v>3067</v>
      </c>
      <c r="C1575" s="2" t="s">
        <v>3068</v>
      </c>
      <c r="D1575" s="2" t="s">
        <v>3043</v>
      </c>
      <c r="E15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5" t="str">
        <f>_xlfn.XLOOKUP(capturaFlota2019[[#This Row],[Puerto]],'DATOS TABLA FLOTA'!$H$1:$H$21,'DATOS TABLA FLOTA'!$I$1:$I$21)</f>
        <v>General Pueyrredon</v>
      </c>
      <c r="G1575" s="3">
        <f>_xlfn.XLOOKUP(capturaFlota2019[[#This Row],[Departamento]],'DATOS TABLA FLOTA'!$O$2:$O$21,'DATOS TABLA FLOTA'!$P$2:$P$21)</f>
        <v>6357</v>
      </c>
      <c r="H1575" s="1">
        <v>-3804915</v>
      </c>
      <c r="I1575" s="1">
        <f>_xlfn.XLOOKUP(capturaFlota2019[[#This Row],[Latitud]],'DATOS TABLA FLOTA'!$Q$2:$Q$21,'DATOS TABLA FLOTA'!$R$2:$R$21)</f>
        <v>-57536848</v>
      </c>
      <c r="J1575" s="2" t="s">
        <v>3052</v>
      </c>
      <c r="K1575" t="str">
        <f>VLOOKUP(capturaFlota2019[[#This Row],[Especie]],'DATOS TABLA FLOTA'!$K$1:$M$113,2,FALSE)</f>
        <v>Moluscos</v>
      </c>
      <c r="L1575" t="str">
        <f>_xlfn.XLOOKUP(capturaFlota2019[[#This Row],[Especie]],'DATOS TABLA FLOTA'!$K$1:$K$113,'DATOS TABLA FLOTA'!$M$1:$M$113)</f>
        <v>Calamar Illex</v>
      </c>
      <c r="M1575" s="3">
        <v>3075</v>
      </c>
      <c r="N1575" s="4">
        <f>VLOOKUP(capturaFlota2019[[#This Row],[Especie]],'DATOS TABLA FLOTA'!$A$1:$B$80,2,FALSE)</f>
        <v>3299</v>
      </c>
      <c r="O1575" s="4">
        <f>VLOOKUP(capturaFlota2019[[#This Row],[Especie]],'DATOS TABLA FLOTA'!$A$1:$C$80,3,FALSE)</f>
        <v>52784</v>
      </c>
      <c r="Q1575"/>
    </row>
    <row r="1576" spans="1:17" x14ac:dyDescent="0.35">
      <c r="A1576" s="5">
        <v>43586</v>
      </c>
      <c r="B1576" s="2" t="s">
        <v>3041</v>
      </c>
      <c r="C1576" s="2" t="s">
        <v>3068</v>
      </c>
      <c r="D1576" s="2" t="s">
        <v>3043</v>
      </c>
      <c r="E15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6" t="str">
        <f>_xlfn.XLOOKUP(capturaFlota2019[[#This Row],[Puerto]],'DATOS TABLA FLOTA'!$H$1:$H$21,'DATOS TABLA FLOTA'!$I$1:$I$21)</f>
        <v>General Pueyrredon</v>
      </c>
      <c r="G1576" s="3">
        <f>_xlfn.XLOOKUP(capturaFlota2019[[#This Row],[Departamento]],'DATOS TABLA FLOTA'!$O$2:$O$21,'DATOS TABLA FLOTA'!$P$2:$P$21)</f>
        <v>6357</v>
      </c>
      <c r="H1576" s="1">
        <v>-3804915</v>
      </c>
      <c r="I1576" s="1">
        <f>_xlfn.XLOOKUP(capturaFlota2019[[#This Row],[Latitud]],'DATOS TABLA FLOTA'!$Q$2:$Q$21,'DATOS TABLA FLOTA'!$R$2:$R$21)</f>
        <v>-57536848</v>
      </c>
      <c r="J1576" s="2" t="s">
        <v>3089</v>
      </c>
      <c r="K1576" t="str">
        <f>VLOOKUP(capturaFlota2019[[#This Row],[Especie]],'DATOS TABLA FLOTA'!$K$1:$M$113,2,FALSE)</f>
        <v>Peces</v>
      </c>
      <c r="L1576" t="str">
        <f>_xlfn.XLOOKUP(capturaFlota2019[[#This Row],[Especie]],'DATOS TABLA FLOTA'!$K$1:$K$113,'DATOS TABLA FLOTA'!$M$1:$M$113)</f>
        <v>otras especies</v>
      </c>
      <c r="M1576" s="3">
        <v>3078</v>
      </c>
      <c r="N1576" s="4">
        <f>VLOOKUP(capturaFlota2019[[#This Row],[Especie]],'DATOS TABLA FLOTA'!$A$1:$B$80,2,FALSE)</f>
        <v>2200</v>
      </c>
      <c r="O1576" s="4">
        <f>VLOOKUP(capturaFlota2019[[#This Row],[Especie]],'DATOS TABLA FLOTA'!$A$1:$C$80,3,FALSE)</f>
        <v>35200</v>
      </c>
      <c r="Q1576"/>
    </row>
    <row r="1577" spans="1:17" x14ac:dyDescent="0.35">
      <c r="A1577" s="5">
        <v>43497</v>
      </c>
      <c r="B1577" s="2" t="s">
        <v>3053</v>
      </c>
      <c r="C1577" s="2" t="s">
        <v>3048</v>
      </c>
      <c r="D1577" s="2" t="s">
        <v>3049</v>
      </c>
      <c r="E15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577" t="str">
        <f>_xlfn.XLOOKUP(capturaFlota2019[[#This Row],[Puerto]],'DATOS TABLA FLOTA'!$H$1:$H$21,'DATOS TABLA FLOTA'!$I$1:$I$21)</f>
        <v>Deseado</v>
      </c>
      <c r="G1577" s="3">
        <f>_xlfn.XLOOKUP(capturaFlota2019[[#This Row],[Departamento]],'DATOS TABLA FLOTA'!$O$2:$O$21,'DATOS TABLA FLOTA'!$P$2:$P$21)</f>
        <v>78014</v>
      </c>
      <c r="H1577" s="1">
        <v>-46436049</v>
      </c>
      <c r="I1577" s="1">
        <f>_xlfn.XLOOKUP(capturaFlota2019[[#This Row],[Latitud]],'DATOS TABLA FLOTA'!$Q$2:$Q$21,'DATOS TABLA FLOTA'!$R$2:$R$21)</f>
        <v>-67514904</v>
      </c>
      <c r="J1577" s="2" t="s">
        <v>3057</v>
      </c>
      <c r="K1577" t="str">
        <f>VLOOKUP(capturaFlota2019[[#This Row],[Especie]],'DATOS TABLA FLOTA'!$K$1:$M$113,2,FALSE)</f>
        <v>Peces</v>
      </c>
      <c r="L1577" t="str">
        <f>_xlfn.XLOOKUP(capturaFlota2019[[#This Row],[Especie]],'DATOS TABLA FLOTA'!$K$1:$K$113,'DATOS TABLA FLOTA'!$M$1:$M$113)</f>
        <v>Rayas (sin V. Cost)</v>
      </c>
      <c r="M1577" s="3">
        <v>3079</v>
      </c>
      <c r="N1577" s="4">
        <f>VLOOKUP(capturaFlota2019[[#This Row],[Especie]],'DATOS TABLA FLOTA'!$A$1:$B$80,2,FALSE)</f>
        <v>3900</v>
      </c>
      <c r="O1577" s="4">
        <f>VLOOKUP(capturaFlota2019[[#This Row],[Especie]],'DATOS TABLA FLOTA'!$A$1:$C$80,3,FALSE)</f>
        <v>62400</v>
      </c>
      <c r="Q1577"/>
    </row>
    <row r="1578" spans="1:17" x14ac:dyDescent="0.35">
      <c r="A1578" s="5">
        <v>43497</v>
      </c>
      <c r="B1578" s="2" t="s">
        <v>3053</v>
      </c>
      <c r="C1578" s="2" t="s">
        <v>3111</v>
      </c>
      <c r="D1578" s="2" t="s">
        <v>3043</v>
      </c>
      <c r="E15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8" t="str">
        <f>_xlfn.XLOOKUP(capturaFlota2019[[#This Row],[Puerto]],'DATOS TABLA FLOTA'!$H$1:$H$21,'DATOS TABLA FLOTA'!$I$1:$I$21)</f>
        <v>sin especificar</v>
      </c>
      <c r="G1578" s="3">
        <f>_xlfn.XLOOKUP(capturaFlota2019[[#This Row],[Departamento]],'DATOS TABLA FLOTA'!$O$2:$O$21,'DATOS TABLA FLOTA'!$P$2:$P$21)</f>
        <v>6999</v>
      </c>
      <c r="I1578" s="1">
        <f>_xlfn.XLOOKUP(capturaFlota2019[[#This Row],[Latitud]],'DATOS TABLA FLOTA'!$Q$2:$Q$21,'DATOS TABLA FLOTA'!$R$2:$R$21)</f>
        <v>0</v>
      </c>
      <c r="J1578" s="2" t="s">
        <v>3113</v>
      </c>
      <c r="K1578" t="str">
        <f>VLOOKUP(capturaFlota2019[[#This Row],[Especie]],'DATOS TABLA FLOTA'!$K$1:$M$113,2,FALSE)</f>
        <v>Peces</v>
      </c>
      <c r="L1578" t="str">
        <f>_xlfn.XLOOKUP(capturaFlota2019[[#This Row],[Especie]],'DATOS TABLA FLOTA'!$K$1:$K$113,'DATOS TABLA FLOTA'!$M$1:$M$113)</f>
        <v>Variado costero</v>
      </c>
      <c r="M1578" s="3">
        <v>3080</v>
      </c>
      <c r="N1578" s="4">
        <f>VLOOKUP(capturaFlota2019[[#This Row],[Especie]],'DATOS TABLA FLOTA'!$A$1:$B$80,2,FALSE)</f>
        <v>2100</v>
      </c>
      <c r="O1578" s="4">
        <f>VLOOKUP(capturaFlota2019[[#This Row],[Especie]],'DATOS TABLA FLOTA'!$A$1:$C$80,3,FALSE)</f>
        <v>33600</v>
      </c>
      <c r="Q1578"/>
    </row>
    <row r="1579" spans="1:17" x14ac:dyDescent="0.35">
      <c r="A1579" s="5">
        <v>43739</v>
      </c>
      <c r="B1579" s="2" t="s">
        <v>3067</v>
      </c>
      <c r="C1579" s="2" t="s">
        <v>3068</v>
      </c>
      <c r="D1579" s="2" t="s">
        <v>3043</v>
      </c>
      <c r="E15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79" t="str">
        <f>_xlfn.XLOOKUP(capturaFlota2019[[#This Row],[Puerto]],'DATOS TABLA FLOTA'!$H$1:$H$21,'DATOS TABLA FLOTA'!$I$1:$I$21)</f>
        <v>General Pueyrredon</v>
      </c>
      <c r="G1579" s="3">
        <f>_xlfn.XLOOKUP(capturaFlota2019[[#This Row],[Departamento]],'DATOS TABLA FLOTA'!$O$2:$O$21,'DATOS TABLA FLOTA'!$P$2:$P$21)</f>
        <v>6357</v>
      </c>
      <c r="H1579" s="1">
        <v>-3804915</v>
      </c>
      <c r="I1579" s="1">
        <f>_xlfn.XLOOKUP(capturaFlota2019[[#This Row],[Latitud]],'DATOS TABLA FLOTA'!$Q$2:$Q$21,'DATOS TABLA FLOTA'!$R$2:$R$21)</f>
        <v>-57536848</v>
      </c>
      <c r="J1579" s="2" t="s">
        <v>3104</v>
      </c>
      <c r="K1579" t="str">
        <f>VLOOKUP(capturaFlota2019[[#This Row],[Especie]],'DATOS TABLA FLOTA'!$K$1:$M$113,2,FALSE)</f>
        <v>Peces</v>
      </c>
      <c r="L1579" t="str">
        <f>_xlfn.XLOOKUP(capturaFlota2019[[#This Row],[Especie]],'DATOS TABLA FLOTA'!$K$1:$K$113,'DATOS TABLA FLOTA'!$M$1:$M$113)</f>
        <v>otras especies</v>
      </c>
      <c r="M1579" s="3">
        <v>3084</v>
      </c>
      <c r="N1579" s="4">
        <f>VLOOKUP(capturaFlota2019[[#This Row],[Especie]],'DATOS TABLA FLOTA'!$A$1:$B$80,2,FALSE)</f>
        <v>2800</v>
      </c>
      <c r="O1579" s="4">
        <f>VLOOKUP(capturaFlota2019[[#This Row],[Especie]],'DATOS TABLA FLOTA'!$A$1:$C$80,3,FALSE)</f>
        <v>44800</v>
      </c>
      <c r="Q1579"/>
    </row>
    <row r="1580" spans="1:17" x14ac:dyDescent="0.35">
      <c r="A1580" s="5">
        <v>43556</v>
      </c>
      <c r="B1580" s="2" t="s">
        <v>3053</v>
      </c>
      <c r="C1580" s="2" t="s">
        <v>3068</v>
      </c>
      <c r="D1580" s="2" t="s">
        <v>3043</v>
      </c>
      <c r="E15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0" t="str">
        <f>_xlfn.XLOOKUP(capturaFlota2019[[#This Row],[Puerto]],'DATOS TABLA FLOTA'!$H$1:$H$21,'DATOS TABLA FLOTA'!$I$1:$I$21)</f>
        <v>General Pueyrredon</v>
      </c>
      <c r="G1580" s="3">
        <f>_xlfn.XLOOKUP(capturaFlota2019[[#This Row],[Departamento]],'DATOS TABLA FLOTA'!$O$2:$O$21,'DATOS TABLA FLOTA'!$P$2:$P$21)</f>
        <v>6357</v>
      </c>
      <c r="H1580" s="1">
        <v>-3804915</v>
      </c>
      <c r="I1580" s="1">
        <f>_xlfn.XLOOKUP(capturaFlota2019[[#This Row],[Latitud]],'DATOS TABLA FLOTA'!$Q$2:$Q$21,'DATOS TABLA FLOTA'!$R$2:$R$21)</f>
        <v>-57536848</v>
      </c>
      <c r="J1580" s="2" t="s">
        <v>3098</v>
      </c>
      <c r="K1580" t="str">
        <f>VLOOKUP(capturaFlota2019[[#This Row],[Especie]],'DATOS TABLA FLOTA'!$K$1:$M$113,2,FALSE)</f>
        <v>Peces</v>
      </c>
      <c r="L1580" t="str">
        <f>_xlfn.XLOOKUP(capturaFlota2019[[#This Row],[Especie]],'DATOS TABLA FLOTA'!$K$1:$K$113,'DATOS TABLA FLOTA'!$M$1:$M$113)</f>
        <v>otras especies</v>
      </c>
      <c r="M1580" s="3">
        <v>3088</v>
      </c>
      <c r="N1580" s="4">
        <f>VLOOKUP(capturaFlota2019[[#This Row],[Especie]],'DATOS TABLA FLOTA'!$A$1:$B$80,2,FALSE)</f>
        <v>4500</v>
      </c>
      <c r="O1580" s="4">
        <f>VLOOKUP(capturaFlota2019[[#This Row],[Especie]],'DATOS TABLA FLOTA'!$A$1:$C$80,3,FALSE)</f>
        <v>72000</v>
      </c>
      <c r="Q1580"/>
    </row>
    <row r="1581" spans="1:17" x14ac:dyDescent="0.35">
      <c r="A1581" s="5">
        <v>43678</v>
      </c>
      <c r="B1581" s="2" t="s">
        <v>3041</v>
      </c>
      <c r="C1581" s="2" t="s">
        <v>3111</v>
      </c>
      <c r="D1581" s="2" t="s">
        <v>3043</v>
      </c>
      <c r="E15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1" t="str">
        <f>_xlfn.XLOOKUP(capturaFlota2019[[#This Row],[Puerto]],'DATOS TABLA FLOTA'!$H$1:$H$21,'DATOS TABLA FLOTA'!$I$1:$I$21)</f>
        <v>sin especificar</v>
      </c>
      <c r="G1581" s="3">
        <f>_xlfn.XLOOKUP(capturaFlota2019[[#This Row],[Departamento]],'DATOS TABLA FLOTA'!$O$2:$O$21,'DATOS TABLA FLOTA'!$P$2:$P$21)</f>
        <v>6999</v>
      </c>
      <c r="I1581" s="1">
        <f>_xlfn.XLOOKUP(capturaFlota2019[[#This Row],[Latitud]],'DATOS TABLA FLOTA'!$Q$2:$Q$21,'DATOS TABLA FLOTA'!$R$2:$R$21)</f>
        <v>0</v>
      </c>
      <c r="J1581" s="2" t="s">
        <v>3090</v>
      </c>
      <c r="K1581" t="str">
        <f>VLOOKUP(capturaFlota2019[[#This Row],[Especie]],'DATOS TABLA FLOTA'!$K$1:$M$113,2,FALSE)</f>
        <v>Peces</v>
      </c>
      <c r="L1581" t="str">
        <f>_xlfn.XLOOKUP(capturaFlota2019[[#This Row],[Especie]],'DATOS TABLA FLOTA'!$K$1:$K$113,'DATOS TABLA FLOTA'!$M$1:$M$113)</f>
        <v>otras especies</v>
      </c>
      <c r="M1581" s="3">
        <v>3089</v>
      </c>
      <c r="N1581" s="4">
        <f>VLOOKUP(capturaFlota2019[[#This Row],[Especie]],'DATOS TABLA FLOTA'!$A$1:$B$80,2,FALSE)</f>
        <v>2200</v>
      </c>
      <c r="O1581" s="4">
        <f>VLOOKUP(capturaFlota2019[[#This Row],[Especie]],'DATOS TABLA FLOTA'!$A$1:$C$80,3,FALSE)</f>
        <v>35200</v>
      </c>
      <c r="Q1581"/>
    </row>
    <row r="1582" spans="1:17" x14ac:dyDescent="0.35">
      <c r="A1582" s="5">
        <v>43497</v>
      </c>
      <c r="B1582" s="2" t="s">
        <v>3053</v>
      </c>
      <c r="C1582" s="2" t="s">
        <v>3127</v>
      </c>
      <c r="D1582" s="2" t="s">
        <v>3124</v>
      </c>
      <c r="E15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82" t="str">
        <f>_xlfn.XLOOKUP(capturaFlota2019[[#This Row],[Puerto]],'DATOS TABLA FLOTA'!$H$1:$H$21,'DATOS TABLA FLOTA'!$I$1:$I$21)</f>
        <v>San Antonio</v>
      </c>
      <c r="G1582" s="3">
        <f>_xlfn.XLOOKUP(capturaFlota2019[[#This Row],[Departamento]],'DATOS TABLA FLOTA'!$O$2:$O$21,'DATOS TABLA FLOTA'!$P$2:$P$21)</f>
        <v>62077</v>
      </c>
      <c r="H1582" s="1">
        <v>-40725698</v>
      </c>
      <c r="I1582" s="1">
        <f>_xlfn.XLOOKUP(capturaFlota2019[[#This Row],[Latitud]],'DATOS TABLA FLOTA'!$Q$2:$Q$21,'DATOS TABLA FLOTA'!$R$2:$R$21)</f>
        <v>-64934194</v>
      </c>
      <c r="J1582" s="2" t="s">
        <v>3109</v>
      </c>
      <c r="K1582" t="str">
        <f>VLOOKUP(capturaFlota2019[[#This Row],[Especie]],'DATOS TABLA FLOTA'!$K$1:$M$113,2,FALSE)</f>
        <v>Peces</v>
      </c>
      <c r="L1582" t="str">
        <f>_xlfn.XLOOKUP(capturaFlota2019[[#This Row],[Especie]],'DATOS TABLA FLOTA'!$K$1:$K$113,'DATOS TABLA FLOTA'!$M$1:$M$113)</f>
        <v>Rayas (sin V. Cost)</v>
      </c>
      <c r="M1582" s="3">
        <v>3104</v>
      </c>
      <c r="N1582" s="4">
        <f>VLOOKUP(capturaFlota2019[[#This Row],[Especie]],'DATOS TABLA FLOTA'!$A$1:$B$80,2,FALSE)</f>
        <v>3000</v>
      </c>
      <c r="O1582" s="4">
        <f>VLOOKUP(capturaFlota2019[[#This Row],[Especie]],'DATOS TABLA FLOTA'!$A$1:$C$80,3,FALSE)</f>
        <v>48000</v>
      </c>
      <c r="Q1582"/>
    </row>
    <row r="1583" spans="1:17" x14ac:dyDescent="0.35">
      <c r="A1583" s="5">
        <v>43647</v>
      </c>
      <c r="B1583" s="2" t="s">
        <v>3053</v>
      </c>
      <c r="C1583" s="2" t="s">
        <v>3111</v>
      </c>
      <c r="D1583" s="2" t="s">
        <v>3043</v>
      </c>
      <c r="E15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3" t="str">
        <f>_xlfn.XLOOKUP(capturaFlota2019[[#This Row],[Puerto]],'DATOS TABLA FLOTA'!$H$1:$H$21,'DATOS TABLA FLOTA'!$I$1:$I$21)</f>
        <v>sin especificar</v>
      </c>
      <c r="G1583" s="3">
        <f>_xlfn.XLOOKUP(capturaFlota2019[[#This Row],[Departamento]],'DATOS TABLA FLOTA'!$O$2:$O$21,'DATOS TABLA FLOTA'!$P$2:$P$21)</f>
        <v>6999</v>
      </c>
      <c r="I1583" s="1">
        <f>_xlfn.XLOOKUP(capturaFlota2019[[#This Row],[Latitud]],'DATOS TABLA FLOTA'!$Q$2:$Q$21,'DATOS TABLA FLOTA'!$R$2:$R$21)</f>
        <v>0</v>
      </c>
      <c r="J1583" s="2" t="s">
        <v>3082</v>
      </c>
      <c r="K1583" t="str">
        <f>VLOOKUP(capturaFlota2019[[#This Row],[Especie]],'DATOS TABLA FLOTA'!$K$1:$M$113,2,FALSE)</f>
        <v>Peces</v>
      </c>
      <c r="L1583" t="str">
        <f>_xlfn.XLOOKUP(capturaFlota2019[[#This Row],[Especie]],'DATOS TABLA FLOTA'!$K$1:$K$113,'DATOS TABLA FLOTA'!$M$1:$M$113)</f>
        <v>otras especies</v>
      </c>
      <c r="M1583" s="3">
        <v>3120</v>
      </c>
      <c r="N1583" s="4">
        <f>VLOOKUP(capturaFlota2019[[#This Row],[Especie]],'DATOS TABLA FLOTA'!$A$1:$B$80,2,FALSE)</f>
        <v>2100</v>
      </c>
      <c r="O1583" s="4">
        <f>VLOOKUP(capturaFlota2019[[#This Row],[Especie]],'DATOS TABLA FLOTA'!$A$1:$C$80,3,FALSE)</f>
        <v>33600</v>
      </c>
      <c r="Q1583"/>
    </row>
    <row r="1584" spans="1:17" x14ac:dyDescent="0.35">
      <c r="A1584" s="5">
        <v>43466</v>
      </c>
      <c r="B1584" s="2" t="s">
        <v>3053</v>
      </c>
      <c r="C1584" s="2" t="s">
        <v>3068</v>
      </c>
      <c r="D1584" s="2" t="s">
        <v>3043</v>
      </c>
      <c r="E15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4" t="str">
        <f>_xlfn.XLOOKUP(capturaFlota2019[[#This Row],[Puerto]],'DATOS TABLA FLOTA'!$H$1:$H$21,'DATOS TABLA FLOTA'!$I$1:$I$21)</f>
        <v>General Pueyrredon</v>
      </c>
      <c r="G1584" s="3">
        <f>_xlfn.XLOOKUP(capturaFlota2019[[#This Row],[Departamento]],'DATOS TABLA FLOTA'!$O$2:$O$21,'DATOS TABLA FLOTA'!$P$2:$P$21)</f>
        <v>6357</v>
      </c>
      <c r="H1584" s="1">
        <v>-3804915</v>
      </c>
      <c r="I1584" s="1">
        <f>_xlfn.XLOOKUP(capturaFlota2019[[#This Row],[Latitud]],'DATOS TABLA FLOTA'!$Q$2:$Q$21,'DATOS TABLA FLOTA'!$R$2:$R$21)</f>
        <v>-57536848</v>
      </c>
      <c r="J1584" s="2" t="s">
        <v>3091</v>
      </c>
      <c r="K1584" t="str">
        <f>VLOOKUP(capturaFlota2019[[#This Row],[Especie]],'DATOS TABLA FLOTA'!$K$1:$M$113,2,FALSE)</f>
        <v>Peces</v>
      </c>
      <c r="L1584" t="str">
        <f>_xlfn.XLOOKUP(capturaFlota2019[[#This Row],[Especie]],'DATOS TABLA FLOTA'!$K$1:$K$113,'DATOS TABLA FLOTA'!$M$1:$M$113)</f>
        <v>Variado costero</v>
      </c>
      <c r="M1584" s="3">
        <v>3125</v>
      </c>
      <c r="N1584" s="4">
        <f>VLOOKUP(capturaFlota2019[[#This Row],[Especie]],'DATOS TABLA FLOTA'!$A$1:$B$80,2,FALSE)</f>
        <v>2300</v>
      </c>
      <c r="O1584" s="4">
        <f>VLOOKUP(capturaFlota2019[[#This Row],[Especie]],'DATOS TABLA FLOTA'!$A$1:$C$80,3,FALSE)</f>
        <v>36800</v>
      </c>
      <c r="Q1584"/>
    </row>
    <row r="1585" spans="1:17" x14ac:dyDescent="0.35">
      <c r="A1585" s="5">
        <v>43525</v>
      </c>
      <c r="B1585" s="2" t="s">
        <v>3041</v>
      </c>
      <c r="C1585" s="2" t="s">
        <v>3111</v>
      </c>
      <c r="D1585" s="2" t="s">
        <v>3043</v>
      </c>
      <c r="E15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5" t="str">
        <f>_xlfn.XLOOKUP(capturaFlota2019[[#This Row],[Puerto]],'DATOS TABLA FLOTA'!$H$1:$H$21,'DATOS TABLA FLOTA'!$I$1:$I$21)</f>
        <v>sin especificar</v>
      </c>
      <c r="G1585" s="3">
        <f>_xlfn.XLOOKUP(capturaFlota2019[[#This Row],[Departamento]],'DATOS TABLA FLOTA'!$O$2:$O$21,'DATOS TABLA FLOTA'!$P$2:$P$21)</f>
        <v>6999</v>
      </c>
      <c r="I1585" s="1">
        <f>_xlfn.XLOOKUP(capturaFlota2019[[#This Row],[Latitud]],'DATOS TABLA FLOTA'!$Q$2:$Q$21,'DATOS TABLA FLOTA'!$R$2:$R$21)</f>
        <v>0</v>
      </c>
      <c r="J1585" s="2" t="s">
        <v>3090</v>
      </c>
      <c r="K1585" t="str">
        <f>VLOOKUP(capturaFlota2019[[#This Row],[Especie]],'DATOS TABLA FLOTA'!$K$1:$M$113,2,FALSE)</f>
        <v>Peces</v>
      </c>
      <c r="L1585" t="str">
        <f>_xlfn.XLOOKUP(capturaFlota2019[[#This Row],[Especie]],'DATOS TABLA FLOTA'!$K$1:$K$113,'DATOS TABLA FLOTA'!$M$1:$M$113)</f>
        <v>otras especies</v>
      </c>
      <c r="M1585" s="3">
        <v>3125</v>
      </c>
      <c r="N1585" s="4">
        <f>VLOOKUP(capturaFlota2019[[#This Row],[Especie]],'DATOS TABLA FLOTA'!$A$1:$B$80,2,FALSE)</f>
        <v>2200</v>
      </c>
      <c r="O1585" s="4">
        <f>VLOOKUP(capturaFlota2019[[#This Row],[Especie]],'DATOS TABLA FLOTA'!$A$1:$C$80,3,FALSE)</f>
        <v>35200</v>
      </c>
      <c r="Q1585"/>
    </row>
    <row r="1586" spans="1:17" x14ac:dyDescent="0.35">
      <c r="A1586" s="5">
        <v>43466</v>
      </c>
      <c r="B1586" s="2" t="s">
        <v>3041</v>
      </c>
      <c r="C1586" s="2" t="s">
        <v>3120</v>
      </c>
      <c r="D1586" s="2" t="s">
        <v>3062</v>
      </c>
      <c r="E15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86" t="str">
        <f>_xlfn.XLOOKUP(capturaFlota2019[[#This Row],[Puerto]],'DATOS TABLA FLOTA'!$H$1:$H$21,'DATOS TABLA FLOTA'!$I$1:$I$21)</f>
        <v>Rawson</v>
      </c>
      <c r="G1586" s="3">
        <f>_xlfn.XLOOKUP(capturaFlota2019[[#This Row],[Departamento]],'DATOS TABLA FLOTA'!$O$2:$O$21,'DATOS TABLA FLOTA'!$P$2:$P$21)</f>
        <v>26077</v>
      </c>
      <c r="H1586" s="1">
        <v>-43336741</v>
      </c>
      <c r="I1586" s="1">
        <f>_xlfn.XLOOKUP(capturaFlota2019[[#This Row],[Latitud]],'DATOS TABLA FLOTA'!$Q$2:$Q$21,'DATOS TABLA FLOTA'!$R$2:$R$21)</f>
        <v>-65061964</v>
      </c>
      <c r="J1586" s="2" t="s">
        <v>3087</v>
      </c>
      <c r="K1586" t="str">
        <f>VLOOKUP(capturaFlota2019[[#This Row],[Especie]],'DATOS TABLA FLOTA'!$K$1:$M$113,2,FALSE)</f>
        <v>Peces</v>
      </c>
      <c r="L1586" t="str">
        <f>_xlfn.XLOOKUP(capturaFlota2019[[#This Row],[Especie]],'DATOS TABLA FLOTA'!$K$1:$K$113,'DATOS TABLA FLOTA'!$M$1:$M$113)</f>
        <v>otras especies</v>
      </c>
      <c r="M1586" s="3">
        <v>3130</v>
      </c>
      <c r="N1586" s="4">
        <f>VLOOKUP(capturaFlota2019[[#This Row],[Especie]],'DATOS TABLA FLOTA'!$A$1:$B$80,2,FALSE)</f>
        <v>2500</v>
      </c>
      <c r="O1586" s="4">
        <f>VLOOKUP(capturaFlota2019[[#This Row],[Especie]],'DATOS TABLA FLOTA'!$A$1:$C$80,3,FALSE)</f>
        <v>40000</v>
      </c>
      <c r="Q1586"/>
    </row>
    <row r="1587" spans="1:17" x14ac:dyDescent="0.35">
      <c r="A1587" s="5">
        <v>43525</v>
      </c>
      <c r="B1587" s="2" t="s">
        <v>3059</v>
      </c>
      <c r="C1587" s="2" t="s">
        <v>3068</v>
      </c>
      <c r="D1587" s="2" t="s">
        <v>3043</v>
      </c>
      <c r="E15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7" t="str">
        <f>_xlfn.XLOOKUP(capturaFlota2019[[#This Row],[Puerto]],'DATOS TABLA FLOTA'!$H$1:$H$21,'DATOS TABLA FLOTA'!$I$1:$I$21)</f>
        <v>General Pueyrredon</v>
      </c>
      <c r="G1587" s="3">
        <f>_xlfn.XLOOKUP(capturaFlota2019[[#This Row],[Departamento]],'DATOS TABLA FLOTA'!$O$2:$O$21,'DATOS TABLA FLOTA'!$P$2:$P$21)</f>
        <v>6357</v>
      </c>
      <c r="H1587" s="1">
        <v>-3804915</v>
      </c>
      <c r="I1587" s="1">
        <f>_xlfn.XLOOKUP(capturaFlota2019[[#This Row],[Latitud]],'DATOS TABLA FLOTA'!$Q$2:$Q$21,'DATOS TABLA FLOTA'!$R$2:$R$21)</f>
        <v>-57536848</v>
      </c>
      <c r="J1587" s="2" t="s">
        <v>3057</v>
      </c>
      <c r="K1587" t="str">
        <f>VLOOKUP(capturaFlota2019[[#This Row],[Especie]],'DATOS TABLA FLOTA'!$K$1:$M$113,2,FALSE)</f>
        <v>Peces</v>
      </c>
      <c r="L1587" t="str">
        <f>_xlfn.XLOOKUP(capturaFlota2019[[#This Row],[Especie]],'DATOS TABLA FLOTA'!$K$1:$K$113,'DATOS TABLA FLOTA'!$M$1:$M$113)</f>
        <v>Rayas (sin V. Cost)</v>
      </c>
      <c r="M1587" s="3">
        <v>3134</v>
      </c>
      <c r="N1587" s="4">
        <f>VLOOKUP(capturaFlota2019[[#This Row],[Especie]],'DATOS TABLA FLOTA'!$A$1:$B$80,2,FALSE)</f>
        <v>3900</v>
      </c>
      <c r="O1587" s="4">
        <f>VLOOKUP(capturaFlota2019[[#This Row],[Especie]],'DATOS TABLA FLOTA'!$A$1:$C$80,3,FALSE)</f>
        <v>62400</v>
      </c>
      <c r="Q1587"/>
    </row>
    <row r="1588" spans="1:17" x14ac:dyDescent="0.35">
      <c r="A1588" s="5">
        <v>43497</v>
      </c>
      <c r="B1588" s="2" t="s">
        <v>3041</v>
      </c>
      <c r="C1588" s="2" t="s">
        <v>3143</v>
      </c>
      <c r="D1588" s="2" t="s">
        <v>3043</v>
      </c>
      <c r="E15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88" t="str">
        <f>_xlfn.XLOOKUP(capturaFlota2019[[#This Row],[Puerto]],'DATOS TABLA FLOTA'!$H$1:$H$21,'DATOS TABLA FLOTA'!$I$1:$I$21)</f>
        <v>Castelli</v>
      </c>
      <c r="G1588" s="3">
        <f>_xlfn.XLOOKUP(capturaFlota2019[[#This Row],[Departamento]],'DATOS TABLA FLOTA'!$O$2:$O$21,'DATOS TABLA FLOTA'!$P$2:$P$21)</f>
        <v>6168</v>
      </c>
      <c r="H1588" s="1">
        <v>-35745949</v>
      </c>
      <c r="I1588" s="1">
        <f>_xlfn.XLOOKUP(capturaFlota2019[[#This Row],[Latitud]],'DATOS TABLA FLOTA'!$Q$2:$Q$21,'DATOS TABLA FLOTA'!$R$2:$R$21)</f>
        <v>-57380561</v>
      </c>
      <c r="J1588" s="2" t="s">
        <v>3114</v>
      </c>
      <c r="K1588" t="str">
        <f>VLOOKUP(capturaFlota2019[[#This Row],[Especie]],'DATOS TABLA FLOTA'!$K$1:$M$113,2,FALSE)</f>
        <v>Peces</v>
      </c>
      <c r="L1588" t="str">
        <f>_xlfn.XLOOKUP(capturaFlota2019[[#This Row],[Especie]],'DATOS TABLA FLOTA'!$K$1:$K$113,'DATOS TABLA FLOTA'!$M$1:$M$113)</f>
        <v>otras especies</v>
      </c>
      <c r="M1588" s="3">
        <v>3140</v>
      </c>
      <c r="N1588" s="4">
        <f>VLOOKUP(capturaFlota2019[[#This Row],[Especie]],'DATOS TABLA FLOTA'!$A$1:$B$80,2,FALSE)</f>
        <v>1500</v>
      </c>
      <c r="O1588" s="4">
        <f>VLOOKUP(capturaFlota2019[[#This Row],[Especie]],'DATOS TABLA FLOTA'!$A$1:$C$80,3,FALSE)</f>
        <v>24000</v>
      </c>
      <c r="Q1588"/>
    </row>
    <row r="1589" spans="1:17" x14ac:dyDescent="0.35">
      <c r="A1589" s="5">
        <v>43647</v>
      </c>
      <c r="B1589" s="2" t="s">
        <v>3053</v>
      </c>
      <c r="C1589" s="2" t="s">
        <v>3061</v>
      </c>
      <c r="D1589" s="2" t="s">
        <v>3062</v>
      </c>
      <c r="E15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589" t="str">
        <f>_xlfn.XLOOKUP(capturaFlota2019[[#This Row],[Puerto]],'DATOS TABLA FLOTA'!$H$1:$H$21,'DATOS TABLA FLOTA'!$I$1:$I$21)</f>
        <v>Escalante</v>
      </c>
      <c r="G1589" s="3">
        <f>_xlfn.XLOOKUP(capturaFlota2019[[#This Row],[Departamento]],'DATOS TABLA FLOTA'!$O$2:$O$21,'DATOS TABLA FLOTA'!$P$2:$P$21)</f>
        <v>26021</v>
      </c>
      <c r="H1589" s="1">
        <v>-45862528</v>
      </c>
      <c r="I1589" s="1">
        <f>_xlfn.XLOOKUP(capturaFlota2019[[#This Row],[Latitud]],'DATOS TABLA FLOTA'!$Q$2:$Q$21,'DATOS TABLA FLOTA'!$R$2:$R$21)</f>
        <v>-6746664</v>
      </c>
      <c r="J1589" s="2" t="s">
        <v>3101</v>
      </c>
      <c r="K1589" t="str">
        <f>VLOOKUP(capturaFlota2019[[#This Row],[Especie]],'DATOS TABLA FLOTA'!$K$1:$M$113,2,FALSE)</f>
        <v>Crustáceos</v>
      </c>
      <c r="L1589" t="str">
        <f>_xlfn.XLOOKUP(capturaFlota2019[[#This Row],[Especie]],'DATOS TABLA FLOTA'!$K$1:$K$113,'DATOS TABLA FLOTA'!$M$1:$M$113)</f>
        <v>Langostino</v>
      </c>
      <c r="M1589" s="3">
        <v>3140</v>
      </c>
      <c r="N1589" s="4">
        <f>VLOOKUP(capturaFlota2019[[#This Row],[Especie]],'DATOS TABLA FLOTA'!$A$1:$B$80,2,FALSE)</f>
        <v>3000</v>
      </c>
      <c r="O1589" s="4">
        <f>VLOOKUP(capturaFlota2019[[#This Row],[Especie]],'DATOS TABLA FLOTA'!$A$1:$C$80,3,FALSE)</f>
        <v>48000</v>
      </c>
      <c r="Q1589"/>
    </row>
    <row r="1590" spans="1:17" x14ac:dyDescent="0.35">
      <c r="A1590" s="5">
        <v>43709</v>
      </c>
      <c r="B1590" s="2" t="s">
        <v>3041</v>
      </c>
      <c r="C1590" s="2" t="s">
        <v>3068</v>
      </c>
      <c r="D1590" s="2" t="s">
        <v>3043</v>
      </c>
      <c r="E15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0" t="str">
        <f>_xlfn.XLOOKUP(capturaFlota2019[[#This Row],[Puerto]],'DATOS TABLA FLOTA'!$H$1:$H$21,'DATOS TABLA FLOTA'!$I$1:$I$21)</f>
        <v>General Pueyrredon</v>
      </c>
      <c r="G1590" s="3">
        <f>_xlfn.XLOOKUP(capturaFlota2019[[#This Row],[Departamento]],'DATOS TABLA FLOTA'!$O$2:$O$21,'DATOS TABLA FLOTA'!$P$2:$P$21)</f>
        <v>6357</v>
      </c>
      <c r="H1590" s="1">
        <v>-3804915</v>
      </c>
      <c r="I1590" s="1">
        <f>_xlfn.XLOOKUP(capturaFlota2019[[#This Row],[Latitud]],'DATOS TABLA FLOTA'!$Q$2:$Q$21,'DATOS TABLA FLOTA'!$R$2:$R$21)</f>
        <v>-57536848</v>
      </c>
      <c r="J1590" s="2" t="s">
        <v>3057</v>
      </c>
      <c r="K1590" t="str">
        <f>VLOOKUP(capturaFlota2019[[#This Row],[Especie]],'DATOS TABLA FLOTA'!$K$1:$M$113,2,FALSE)</f>
        <v>Peces</v>
      </c>
      <c r="L1590" t="str">
        <f>_xlfn.XLOOKUP(capturaFlota2019[[#This Row],[Especie]],'DATOS TABLA FLOTA'!$K$1:$K$113,'DATOS TABLA FLOTA'!$M$1:$M$113)</f>
        <v>Rayas (sin V. Cost)</v>
      </c>
      <c r="M1590" s="3">
        <v>3150</v>
      </c>
      <c r="N1590" s="4">
        <f>VLOOKUP(capturaFlota2019[[#This Row],[Especie]],'DATOS TABLA FLOTA'!$A$1:$B$80,2,FALSE)</f>
        <v>3900</v>
      </c>
      <c r="O1590" s="4">
        <f>VLOOKUP(capturaFlota2019[[#This Row],[Especie]],'DATOS TABLA FLOTA'!$A$1:$C$80,3,FALSE)</f>
        <v>62400</v>
      </c>
      <c r="Q1590"/>
    </row>
    <row r="1591" spans="1:17" x14ac:dyDescent="0.35">
      <c r="A1591" s="5">
        <v>43497</v>
      </c>
      <c r="B1591" s="2" t="s">
        <v>3053</v>
      </c>
      <c r="C1591" s="2" t="s">
        <v>3068</v>
      </c>
      <c r="D1591" s="2" t="s">
        <v>3043</v>
      </c>
      <c r="E15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1" t="str">
        <f>_xlfn.XLOOKUP(capturaFlota2019[[#This Row],[Puerto]],'DATOS TABLA FLOTA'!$H$1:$H$21,'DATOS TABLA FLOTA'!$I$1:$I$21)</f>
        <v>General Pueyrredon</v>
      </c>
      <c r="G1591" s="3">
        <f>_xlfn.XLOOKUP(capturaFlota2019[[#This Row],[Departamento]],'DATOS TABLA FLOTA'!$O$2:$O$21,'DATOS TABLA FLOTA'!$P$2:$P$21)</f>
        <v>6357</v>
      </c>
      <c r="H1591" s="1">
        <v>-3804915</v>
      </c>
      <c r="I1591" s="1">
        <f>_xlfn.XLOOKUP(capturaFlota2019[[#This Row],[Latitud]],'DATOS TABLA FLOTA'!$Q$2:$Q$21,'DATOS TABLA FLOTA'!$R$2:$R$21)</f>
        <v>-57536848</v>
      </c>
      <c r="J1591" s="2" t="s">
        <v>3099</v>
      </c>
      <c r="K1591" t="str">
        <f>VLOOKUP(capturaFlota2019[[#This Row],[Especie]],'DATOS TABLA FLOTA'!$K$1:$M$113,2,FALSE)</f>
        <v>Peces</v>
      </c>
      <c r="L1591" t="str">
        <f>_xlfn.XLOOKUP(capturaFlota2019[[#This Row],[Especie]],'DATOS TABLA FLOTA'!$K$1:$K$113,'DATOS TABLA FLOTA'!$M$1:$M$113)</f>
        <v>otras especies</v>
      </c>
      <c r="M1591" s="3">
        <v>3156</v>
      </c>
      <c r="N1591" s="4">
        <f>VLOOKUP(capturaFlota2019[[#This Row],[Especie]],'DATOS TABLA FLOTA'!$A$1:$B$80,2,FALSE)</f>
        <v>2100</v>
      </c>
      <c r="O1591" s="4">
        <f>VLOOKUP(capturaFlota2019[[#This Row],[Especie]],'DATOS TABLA FLOTA'!$A$1:$C$80,3,FALSE)</f>
        <v>33600</v>
      </c>
      <c r="Q1591"/>
    </row>
    <row r="1592" spans="1:17" x14ac:dyDescent="0.35">
      <c r="A1592" s="5">
        <v>43525</v>
      </c>
      <c r="B1592" s="2" t="s">
        <v>3041</v>
      </c>
      <c r="C1592" s="2" t="s">
        <v>3107</v>
      </c>
      <c r="D1592" s="2" t="s">
        <v>3043</v>
      </c>
      <c r="E15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2" t="str">
        <f>_xlfn.XLOOKUP(capturaFlota2019[[#This Row],[Puerto]],'DATOS TABLA FLOTA'!$H$1:$H$21,'DATOS TABLA FLOTA'!$I$1:$I$21)</f>
        <v>Necochea</v>
      </c>
      <c r="G1592" s="3">
        <f>_xlfn.XLOOKUP(capturaFlota2019[[#This Row],[Departamento]],'DATOS TABLA FLOTA'!$O$2:$O$21,'DATOS TABLA FLOTA'!$P$2:$P$21)</f>
        <v>6581</v>
      </c>
      <c r="H1592" s="1">
        <v>-38576184</v>
      </c>
      <c r="I1592" s="1">
        <f>_xlfn.XLOOKUP(capturaFlota2019[[#This Row],[Latitud]],'DATOS TABLA FLOTA'!$Q$2:$Q$21,'DATOS TABLA FLOTA'!$R$2:$R$21)</f>
        <v>-58701949</v>
      </c>
      <c r="J1592" s="2" t="s">
        <v>3087</v>
      </c>
      <c r="K1592" t="str">
        <f>VLOOKUP(capturaFlota2019[[#This Row],[Especie]],'DATOS TABLA FLOTA'!$K$1:$M$113,2,FALSE)</f>
        <v>Peces</v>
      </c>
      <c r="L1592" t="str">
        <f>_xlfn.XLOOKUP(capturaFlota2019[[#This Row],[Especie]],'DATOS TABLA FLOTA'!$K$1:$K$113,'DATOS TABLA FLOTA'!$M$1:$M$113)</f>
        <v>otras especies</v>
      </c>
      <c r="M1592" s="3">
        <v>3160</v>
      </c>
      <c r="N1592" s="4">
        <f>VLOOKUP(capturaFlota2019[[#This Row],[Especie]],'DATOS TABLA FLOTA'!$A$1:$B$80,2,FALSE)</f>
        <v>2500</v>
      </c>
      <c r="O1592" s="4">
        <f>VLOOKUP(capturaFlota2019[[#This Row],[Especie]],'DATOS TABLA FLOTA'!$A$1:$C$80,3,FALSE)</f>
        <v>40000</v>
      </c>
      <c r="Q1592"/>
    </row>
    <row r="1593" spans="1:17" x14ac:dyDescent="0.35">
      <c r="A1593" s="5">
        <v>43617</v>
      </c>
      <c r="B1593" s="2" t="s">
        <v>3041</v>
      </c>
      <c r="C1593" s="2" t="s">
        <v>3150</v>
      </c>
      <c r="D1593" s="2" t="s">
        <v>3043</v>
      </c>
      <c r="E15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3" t="str">
        <f>_xlfn.XLOOKUP(capturaFlota2019[[#This Row],[Puerto]],'DATOS TABLA FLOTA'!$H$1:$H$21,'DATOS TABLA FLOTA'!$I$1:$I$21)</f>
        <v>General Lavalle</v>
      </c>
      <c r="G1593" s="3">
        <f>_xlfn.XLOOKUP(capturaFlota2019[[#This Row],[Departamento]],'DATOS TABLA FLOTA'!$O$2:$O$21,'DATOS TABLA FLOTA'!$P$2:$P$21)</f>
        <v>6336</v>
      </c>
      <c r="H1593" s="1">
        <v>-36398453</v>
      </c>
      <c r="I1593" s="1">
        <f>_xlfn.XLOOKUP(capturaFlota2019[[#This Row],[Latitud]],'DATOS TABLA FLOTA'!$Q$2:$Q$21,'DATOS TABLA FLOTA'!$R$2:$R$21)</f>
        <v>-56946467</v>
      </c>
      <c r="J1593" s="2" t="s">
        <v>3089</v>
      </c>
      <c r="K1593" t="str">
        <f>VLOOKUP(capturaFlota2019[[#This Row],[Especie]],'DATOS TABLA FLOTA'!$K$1:$M$113,2,FALSE)</f>
        <v>Peces</v>
      </c>
      <c r="L1593" t="str">
        <f>_xlfn.XLOOKUP(capturaFlota2019[[#This Row],[Especie]],'DATOS TABLA FLOTA'!$K$1:$K$113,'DATOS TABLA FLOTA'!$M$1:$M$113)</f>
        <v>otras especies</v>
      </c>
      <c r="M1593" s="3">
        <v>3160</v>
      </c>
      <c r="N1593" s="4">
        <f>VLOOKUP(capturaFlota2019[[#This Row],[Especie]],'DATOS TABLA FLOTA'!$A$1:$B$80,2,FALSE)</f>
        <v>2200</v>
      </c>
      <c r="O1593" s="4">
        <f>VLOOKUP(capturaFlota2019[[#This Row],[Especie]],'DATOS TABLA FLOTA'!$A$1:$C$80,3,FALSE)</f>
        <v>35200</v>
      </c>
      <c r="Q1593"/>
    </row>
    <row r="1594" spans="1:17" x14ac:dyDescent="0.35">
      <c r="A1594" s="5">
        <v>43497</v>
      </c>
      <c r="B1594" s="2" t="s">
        <v>3053</v>
      </c>
      <c r="C1594" s="2" t="s">
        <v>3068</v>
      </c>
      <c r="D1594" s="2" t="s">
        <v>3043</v>
      </c>
      <c r="E15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4" t="str">
        <f>_xlfn.XLOOKUP(capturaFlota2019[[#This Row],[Puerto]],'DATOS TABLA FLOTA'!$H$1:$H$21,'DATOS TABLA FLOTA'!$I$1:$I$21)</f>
        <v>General Pueyrredon</v>
      </c>
      <c r="G1594" s="3">
        <f>_xlfn.XLOOKUP(capturaFlota2019[[#This Row],[Departamento]],'DATOS TABLA FLOTA'!$O$2:$O$21,'DATOS TABLA FLOTA'!$P$2:$P$21)</f>
        <v>6357</v>
      </c>
      <c r="H1594" s="1">
        <v>-3804915</v>
      </c>
      <c r="I1594" s="1">
        <f>_xlfn.XLOOKUP(capturaFlota2019[[#This Row],[Latitud]],'DATOS TABLA FLOTA'!$Q$2:$Q$21,'DATOS TABLA FLOTA'!$R$2:$R$21)</f>
        <v>-57536848</v>
      </c>
      <c r="J1594" s="2" t="s">
        <v>3098</v>
      </c>
      <c r="K1594" t="str">
        <f>VLOOKUP(capturaFlota2019[[#This Row],[Especie]],'DATOS TABLA FLOTA'!$K$1:$M$113,2,FALSE)</f>
        <v>Peces</v>
      </c>
      <c r="L1594" t="str">
        <f>_xlfn.XLOOKUP(capturaFlota2019[[#This Row],[Especie]],'DATOS TABLA FLOTA'!$K$1:$K$113,'DATOS TABLA FLOTA'!$M$1:$M$113)</f>
        <v>otras especies</v>
      </c>
      <c r="M1594" s="3">
        <v>3162</v>
      </c>
      <c r="N1594" s="4">
        <f>VLOOKUP(capturaFlota2019[[#This Row],[Especie]],'DATOS TABLA FLOTA'!$A$1:$B$80,2,FALSE)</f>
        <v>4500</v>
      </c>
      <c r="O1594" s="4">
        <f>VLOOKUP(capturaFlota2019[[#This Row],[Especie]],'DATOS TABLA FLOTA'!$A$1:$C$80,3,FALSE)</f>
        <v>72000</v>
      </c>
      <c r="Q1594"/>
    </row>
    <row r="1595" spans="1:17" x14ac:dyDescent="0.35">
      <c r="A1595" s="5">
        <v>43678</v>
      </c>
      <c r="B1595" s="2" t="s">
        <v>3041</v>
      </c>
      <c r="C1595" s="2" t="s">
        <v>3127</v>
      </c>
      <c r="D1595" s="2" t="s">
        <v>3124</v>
      </c>
      <c r="E15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595" t="str">
        <f>_xlfn.XLOOKUP(capturaFlota2019[[#This Row],[Puerto]],'DATOS TABLA FLOTA'!$H$1:$H$21,'DATOS TABLA FLOTA'!$I$1:$I$21)</f>
        <v>San Antonio</v>
      </c>
      <c r="G1595" s="3">
        <f>_xlfn.XLOOKUP(capturaFlota2019[[#This Row],[Departamento]],'DATOS TABLA FLOTA'!$O$2:$O$21,'DATOS TABLA FLOTA'!$P$2:$P$21)</f>
        <v>62077</v>
      </c>
      <c r="H1595" s="1">
        <v>-40725698</v>
      </c>
      <c r="I1595" s="1">
        <f>_xlfn.XLOOKUP(capturaFlota2019[[#This Row],[Latitud]],'DATOS TABLA FLOTA'!$Q$2:$Q$21,'DATOS TABLA FLOTA'!$R$2:$R$21)</f>
        <v>-64934194</v>
      </c>
      <c r="J1595" s="2" t="s">
        <v>3098</v>
      </c>
      <c r="K1595" t="str">
        <f>VLOOKUP(capturaFlota2019[[#This Row],[Especie]],'DATOS TABLA FLOTA'!$K$1:$M$113,2,FALSE)</f>
        <v>Peces</v>
      </c>
      <c r="L1595" t="str">
        <f>_xlfn.XLOOKUP(capturaFlota2019[[#This Row],[Especie]],'DATOS TABLA FLOTA'!$K$1:$K$113,'DATOS TABLA FLOTA'!$M$1:$M$113)</f>
        <v>otras especies</v>
      </c>
      <c r="M1595" s="3">
        <v>3168</v>
      </c>
      <c r="N1595" s="4">
        <f>VLOOKUP(capturaFlota2019[[#This Row],[Especie]],'DATOS TABLA FLOTA'!$A$1:$B$80,2,FALSE)</f>
        <v>4500</v>
      </c>
      <c r="O1595" s="4">
        <f>VLOOKUP(capturaFlota2019[[#This Row],[Especie]],'DATOS TABLA FLOTA'!$A$1:$C$80,3,FALSE)</f>
        <v>72000</v>
      </c>
      <c r="Q1595"/>
    </row>
    <row r="1596" spans="1:17" x14ac:dyDescent="0.35">
      <c r="A1596" s="5">
        <v>43525</v>
      </c>
      <c r="B1596" s="2" t="s">
        <v>3041</v>
      </c>
      <c r="C1596" s="2" t="s">
        <v>3150</v>
      </c>
      <c r="D1596" s="2" t="s">
        <v>3043</v>
      </c>
      <c r="E15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6" t="str">
        <f>_xlfn.XLOOKUP(capturaFlota2019[[#This Row],[Puerto]],'DATOS TABLA FLOTA'!$H$1:$H$21,'DATOS TABLA FLOTA'!$I$1:$I$21)</f>
        <v>General Lavalle</v>
      </c>
      <c r="G1596" s="3">
        <f>_xlfn.XLOOKUP(capturaFlota2019[[#This Row],[Departamento]],'DATOS TABLA FLOTA'!$O$2:$O$21,'DATOS TABLA FLOTA'!$P$2:$P$21)</f>
        <v>6336</v>
      </c>
      <c r="H1596" s="1">
        <v>-36398453</v>
      </c>
      <c r="I1596" s="1">
        <f>_xlfn.XLOOKUP(capturaFlota2019[[#This Row],[Latitud]],'DATOS TABLA FLOTA'!$Q$2:$Q$21,'DATOS TABLA FLOTA'!$R$2:$R$21)</f>
        <v>-56946467</v>
      </c>
      <c r="J1596" s="2" t="s">
        <v>3082</v>
      </c>
      <c r="K1596" t="str">
        <f>VLOOKUP(capturaFlota2019[[#This Row],[Especie]],'DATOS TABLA FLOTA'!$K$1:$M$113,2,FALSE)</f>
        <v>Peces</v>
      </c>
      <c r="L1596" t="str">
        <f>_xlfn.XLOOKUP(capturaFlota2019[[#This Row],[Especie]],'DATOS TABLA FLOTA'!$K$1:$K$113,'DATOS TABLA FLOTA'!$M$1:$M$113)</f>
        <v>otras especies</v>
      </c>
      <c r="M1596" s="3">
        <v>3174</v>
      </c>
      <c r="N1596" s="4">
        <f>VLOOKUP(capturaFlota2019[[#This Row],[Especie]],'DATOS TABLA FLOTA'!$A$1:$B$80,2,FALSE)</f>
        <v>2100</v>
      </c>
      <c r="O1596" s="4">
        <f>VLOOKUP(capturaFlota2019[[#This Row],[Especie]],'DATOS TABLA FLOTA'!$A$1:$C$80,3,FALSE)</f>
        <v>33600</v>
      </c>
      <c r="Q1596"/>
    </row>
    <row r="1597" spans="1:17" x14ac:dyDescent="0.35">
      <c r="A1597" s="5">
        <v>43556</v>
      </c>
      <c r="B1597" s="2" t="s">
        <v>3053</v>
      </c>
      <c r="C1597" s="2" t="s">
        <v>3068</v>
      </c>
      <c r="D1597" s="2" t="s">
        <v>3043</v>
      </c>
      <c r="E15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7" t="str">
        <f>_xlfn.XLOOKUP(capturaFlota2019[[#This Row],[Puerto]],'DATOS TABLA FLOTA'!$H$1:$H$21,'DATOS TABLA FLOTA'!$I$1:$I$21)</f>
        <v>General Pueyrredon</v>
      </c>
      <c r="G1597" s="3">
        <f>_xlfn.XLOOKUP(capturaFlota2019[[#This Row],[Departamento]],'DATOS TABLA FLOTA'!$O$2:$O$21,'DATOS TABLA FLOTA'!$P$2:$P$21)</f>
        <v>6357</v>
      </c>
      <c r="H1597" s="1">
        <v>-3804915</v>
      </c>
      <c r="I1597" s="1">
        <f>_xlfn.XLOOKUP(capturaFlota2019[[#This Row],[Latitud]],'DATOS TABLA FLOTA'!$Q$2:$Q$21,'DATOS TABLA FLOTA'!$R$2:$R$21)</f>
        <v>-57536848</v>
      </c>
      <c r="J1597" s="2" t="s">
        <v>3076</v>
      </c>
      <c r="K1597" t="str">
        <f>VLOOKUP(capturaFlota2019[[#This Row],[Especie]],'DATOS TABLA FLOTA'!$K$1:$M$113,2,FALSE)</f>
        <v>Peces</v>
      </c>
      <c r="L1597" t="str">
        <f>_xlfn.XLOOKUP(capturaFlota2019[[#This Row],[Especie]],'DATOS TABLA FLOTA'!$K$1:$K$113,'DATOS TABLA FLOTA'!$M$1:$M$113)</f>
        <v>otras especies</v>
      </c>
      <c r="M1597" s="3">
        <v>3174</v>
      </c>
      <c r="N1597" s="4">
        <f>VLOOKUP(capturaFlota2019[[#This Row],[Especie]],'DATOS TABLA FLOTA'!$A$1:$B$80,2,FALSE)</f>
        <v>2900</v>
      </c>
      <c r="O1597" s="4">
        <f>VLOOKUP(capturaFlota2019[[#This Row],[Especie]],'DATOS TABLA FLOTA'!$A$1:$C$80,3,FALSE)</f>
        <v>46400</v>
      </c>
      <c r="Q1597"/>
    </row>
    <row r="1598" spans="1:17" x14ac:dyDescent="0.35">
      <c r="A1598" s="5">
        <v>43678</v>
      </c>
      <c r="B1598" s="2" t="s">
        <v>3053</v>
      </c>
      <c r="C1598" s="2" t="s">
        <v>3143</v>
      </c>
      <c r="D1598" s="2" t="s">
        <v>3043</v>
      </c>
      <c r="E15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8" t="str">
        <f>_xlfn.XLOOKUP(capturaFlota2019[[#This Row],[Puerto]],'DATOS TABLA FLOTA'!$H$1:$H$21,'DATOS TABLA FLOTA'!$I$1:$I$21)</f>
        <v>Castelli</v>
      </c>
      <c r="G1598" s="3">
        <f>_xlfn.XLOOKUP(capturaFlota2019[[#This Row],[Departamento]],'DATOS TABLA FLOTA'!$O$2:$O$21,'DATOS TABLA FLOTA'!$P$2:$P$21)</f>
        <v>6168</v>
      </c>
      <c r="H1598" s="1">
        <v>-35745949</v>
      </c>
      <c r="I1598" s="1">
        <f>_xlfn.XLOOKUP(capturaFlota2019[[#This Row],[Latitud]],'DATOS TABLA FLOTA'!$Q$2:$Q$21,'DATOS TABLA FLOTA'!$R$2:$R$21)</f>
        <v>-57380561</v>
      </c>
      <c r="J1598" s="2" t="s">
        <v>3082</v>
      </c>
      <c r="K1598" t="str">
        <f>VLOOKUP(capturaFlota2019[[#This Row],[Especie]],'DATOS TABLA FLOTA'!$K$1:$M$113,2,FALSE)</f>
        <v>Peces</v>
      </c>
      <c r="L1598" t="str">
        <f>_xlfn.XLOOKUP(capturaFlota2019[[#This Row],[Especie]],'DATOS TABLA FLOTA'!$K$1:$K$113,'DATOS TABLA FLOTA'!$M$1:$M$113)</f>
        <v>otras especies</v>
      </c>
      <c r="M1598" s="3">
        <v>3192</v>
      </c>
      <c r="N1598" s="4">
        <f>VLOOKUP(capturaFlota2019[[#This Row],[Especie]],'DATOS TABLA FLOTA'!$A$1:$B$80,2,FALSE)</f>
        <v>2100</v>
      </c>
      <c r="O1598" s="4">
        <f>VLOOKUP(capturaFlota2019[[#This Row],[Especie]],'DATOS TABLA FLOTA'!$A$1:$C$80,3,FALSE)</f>
        <v>33600</v>
      </c>
      <c r="Q1598"/>
    </row>
    <row r="1599" spans="1:17" x14ac:dyDescent="0.35">
      <c r="A1599" s="5">
        <v>43739</v>
      </c>
      <c r="B1599" s="2" t="s">
        <v>3041</v>
      </c>
      <c r="C1599" s="2" t="s">
        <v>3068</v>
      </c>
      <c r="D1599" s="2" t="s">
        <v>3043</v>
      </c>
      <c r="E15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599" t="str">
        <f>_xlfn.XLOOKUP(capturaFlota2019[[#This Row],[Puerto]],'DATOS TABLA FLOTA'!$H$1:$H$21,'DATOS TABLA FLOTA'!$I$1:$I$21)</f>
        <v>General Pueyrredon</v>
      </c>
      <c r="G1599" s="3">
        <f>_xlfn.XLOOKUP(capturaFlota2019[[#This Row],[Departamento]],'DATOS TABLA FLOTA'!$O$2:$O$21,'DATOS TABLA FLOTA'!$P$2:$P$21)</f>
        <v>6357</v>
      </c>
      <c r="H1599" s="1">
        <v>-3804915</v>
      </c>
      <c r="I1599" s="1">
        <f>_xlfn.XLOOKUP(capturaFlota2019[[#This Row],[Latitud]],'DATOS TABLA FLOTA'!$Q$2:$Q$21,'DATOS TABLA FLOTA'!$R$2:$R$21)</f>
        <v>-57536848</v>
      </c>
      <c r="J1599" s="2" t="s">
        <v>3085</v>
      </c>
      <c r="K1599" t="str">
        <f>VLOOKUP(capturaFlota2019[[#This Row],[Especie]],'DATOS TABLA FLOTA'!$K$1:$M$113,2,FALSE)</f>
        <v>Peces</v>
      </c>
      <c r="L1599" t="str">
        <f>_xlfn.XLOOKUP(capturaFlota2019[[#This Row],[Especie]],'DATOS TABLA FLOTA'!$K$1:$K$113,'DATOS TABLA FLOTA'!$M$1:$M$113)</f>
        <v>otras especies</v>
      </c>
      <c r="M1599" s="3">
        <v>3192</v>
      </c>
      <c r="N1599" s="4">
        <f>VLOOKUP(capturaFlota2019[[#This Row],[Especie]],'DATOS TABLA FLOTA'!$A$1:$B$80,2,FALSE)</f>
        <v>1900</v>
      </c>
      <c r="O1599" s="4">
        <f>VLOOKUP(capturaFlota2019[[#This Row],[Especie]],'DATOS TABLA FLOTA'!$A$1:$C$80,3,FALSE)</f>
        <v>30400</v>
      </c>
      <c r="Q1599"/>
    </row>
    <row r="1600" spans="1:17" x14ac:dyDescent="0.35">
      <c r="A1600" s="5">
        <v>43556</v>
      </c>
      <c r="B1600" s="2" t="s">
        <v>3053</v>
      </c>
      <c r="C1600" s="2" t="s">
        <v>3127</v>
      </c>
      <c r="D1600" s="2" t="s">
        <v>3124</v>
      </c>
      <c r="E16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600" t="str">
        <f>_xlfn.XLOOKUP(capturaFlota2019[[#This Row],[Puerto]],'DATOS TABLA FLOTA'!$H$1:$H$21,'DATOS TABLA FLOTA'!$I$1:$I$21)</f>
        <v>San Antonio</v>
      </c>
      <c r="G1600" s="3">
        <f>_xlfn.XLOOKUP(capturaFlota2019[[#This Row],[Departamento]],'DATOS TABLA FLOTA'!$O$2:$O$21,'DATOS TABLA FLOTA'!$P$2:$P$21)</f>
        <v>62077</v>
      </c>
      <c r="H1600" s="1">
        <v>-40725698</v>
      </c>
      <c r="I1600" s="1">
        <f>_xlfn.XLOOKUP(capturaFlota2019[[#This Row],[Latitud]],'DATOS TABLA FLOTA'!$Q$2:$Q$21,'DATOS TABLA FLOTA'!$R$2:$R$21)</f>
        <v>-64934194</v>
      </c>
      <c r="J1600" s="2" t="s">
        <v>3084</v>
      </c>
      <c r="K1600" t="str">
        <f>VLOOKUP(capturaFlota2019[[#This Row],[Especie]],'DATOS TABLA FLOTA'!$K$1:$M$113,2,FALSE)</f>
        <v>Peces</v>
      </c>
      <c r="L1600" t="str">
        <f>_xlfn.XLOOKUP(capturaFlota2019[[#This Row],[Especie]],'DATOS TABLA FLOTA'!$K$1:$K$113,'DATOS TABLA FLOTA'!$M$1:$M$113)</f>
        <v>otras especies</v>
      </c>
      <c r="M1600" s="3">
        <v>3195</v>
      </c>
      <c r="N1600" s="4">
        <f>VLOOKUP(capturaFlota2019[[#This Row],[Especie]],'DATOS TABLA FLOTA'!$A$1:$B$80,2,FALSE)</f>
        <v>1890</v>
      </c>
      <c r="O1600" s="4">
        <f>VLOOKUP(capturaFlota2019[[#This Row],[Especie]],'DATOS TABLA FLOTA'!$A$1:$C$80,3,FALSE)</f>
        <v>30240</v>
      </c>
      <c r="Q1600"/>
    </row>
    <row r="1601" spans="1:17" x14ac:dyDescent="0.35">
      <c r="A1601" s="5">
        <v>43525</v>
      </c>
      <c r="B1601" s="2" t="s">
        <v>3053</v>
      </c>
      <c r="C1601" s="2" t="s">
        <v>3111</v>
      </c>
      <c r="D1601" s="2" t="s">
        <v>3043</v>
      </c>
      <c r="E16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1" t="str">
        <f>_xlfn.XLOOKUP(capturaFlota2019[[#This Row],[Puerto]],'DATOS TABLA FLOTA'!$H$1:$H$21,'DATOS TABLA FLOTA'!$I$1:$I$21)</f>
        <v>sin especificar</v>
      </c>
      <c r="G1601" s="3">
        <f>_xlfn.XLOOKUP(capturaFlota2019[[#This Row],[Departamento]],'DATOS TABLA FLOTA'!$O$2:$O$21,'DATOS TABLA FLOTA'!$P$2:$P$21)</f>
        <v>6999</v>
      </c>
      <c r="I1601" s="1">
        <f>_xlfn.XLOOKUP(capturaFlota2019[[#This Row],[Latitud]],'DATOS TABLA FLOTA'!$Q$2:$Q$21,'DATOS TABLA FLOTA'!$R$2:$R$21)</f>
        <v>0</v>
      </c>
      <c r="J1601" s="2" t="s">
        <v>3113</v>
      </c>
      <c r="K1601" t="str">
        <f>VLOOKUP(capturaFlota2019[[#This Row],[Especie]],'DATOS TABLA FLOTA'!$K$1:$M$113,2,FALSE)</f>
        <v>Peces</v>
      </c>
      <c r="L1601" t="str">
        <f>_xlfn.XLOOKUP(capturaFlota2019[[#This Row],[Especie]],'DATOS TABLA FLOTA'!$K$1:$K$113,'DATOS TABLA FLOTA'!$M$1:$M$113)</f>
        <v>Variado costero</v>
      </c>
      <c r="M1601" s="3">
        <v>3199</v>
      </c>
      <c r="N1601" s="4">
        <f>VLOOKUP(capturaFlota2019[[#This Row],[Especie]],'DATOS TABLA FLOTA'!$A$1:$B$80,2,FALSE)</f>
        <v>2100</v>
      </c>
      <c r="O1601" s="4">
        <f>VLOOKUP(capturaFlota2019[[#This Row],[Especie]],'DATOS TABLA FLOTA'!$A$1:$C$80,3,FALSE)</f>
        <v>33600</v>
      </c>
      <c r="Q1601"/>
    </row>
    <row r="1602" spans="1:17" x14ac:dyDescent="0.35">
      <c r="A1602" s="5">
        <v>43617</v>
      </c>
      <c r="B1602" s="2" t="s">
        <v>3067</v>
      </c>
      <c r="C1602" s="2" t="s">
        <v>3068</v>
      </c>
      <c r="D1602" s="2" t="s">
        <v>3043</v>
      </c>
      <c r="E16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2" t="str">
        <f>_xlfn.XLOOKUP(capturaFlota2019[[#This Row],[Puerto]],'DATOS TABLA FLOTA'!$H$1:$H$21,'DATOS TABLA FLOTA'!$I$1:$I$21)</f>
        <v>General Pueyrredon</v>
      </c>
      <c r="G1602" s="3">
        <f>_xlfn.XLOOKUP(capturaFlota2019[[#This Row],[Departamento]],'DATOS TABLA FLOTA'!$O$2:$O$21,'DATOS TABLA FLOTA'!$P$2:$P$21)</f>
        <v>6357</v>
      </c>
      <c r="H1602" s="1">
        <v>-3804915</v>
      </c>
      <c r="I1602" s="1">
        <f>_xlfn.XLOOKUP(capturaFlota2019[[#This Row],[Latitud]],'DATOS TABLA FLOTA'!$Q$2:$Q$21,'DATOS TABLA FLOTA'!$R$2:$R$21)</f>
        <v>-57536848</v>
      </c>
      <c r="J1602" s="2" t="s">
        <v>3055</v>
      </c>
      <c r="K1602" t="str">
        <f>VLOOKUP(capturaFlota2019[[#This Row],[Especie]],'DATOS TABLA FLOTA'!$K$1:$M$113,2,FALSE)</f>
        <v>Peces</v>
      </c>
      <c r="L1602" t="str">
        <f>_xlfn.XLOOKUP(capturaFlota2019[[#This Row],[Especie]],'DATOS TABLA FLOTA'!$K$1:$K$113,'DATOS TABLA FLOTA'!$M$1:$M$113)</f>
        <v>Merluza hubbsi S41</v>
      </c>
      <c r="M1602" s="3">
        <v>3200</v>
      </c>
      <c r="N1602" s="4">
        <f>VLOOKUP(capturaFlota2019[[#This Row],[Especie]],'DATOS TABLA FLOTA'!$A$1:$B$80,2,FALSE)</f>
        <v>2300</v>
      </c>
      <c r="O1602" s="4">
        <f>VLOOKUP(capturaFlota2019[[#This Row],[Especie]],'DATOS TABLA FLOTA'!$A$1:$C$80,3,FALSE)</f>
        <v>36800</v>
      </c>
      <c r="Q1602"/>
    </row>
    <row r="1603" spans="1:17" x14ac:dyDescent="0.35">
      <c r="A1603" s="5">
        <v>43647</v>
      </c>
      <c r="B1603" s="2" t="s">
        <v>3067</v>
      </c>
      <c r="C1603" s="2" t="s">
        <v>3132</v>
      </c>
      <c r="D1603" s="2" t="s">
        <v>3133</v>
      </c>
      <c r="E16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603" t="str">
        <f>_xlfn.XLOOKUP(capturaFlota2019[[#This Row],[Puerto]],'DATOS TABLA FLOTA'!$H$1:$H$21,'DATOS TABLA FLOTA'!$I$1:$I$21)</f>
        <v>Ushuaia</v>
      </c>
      <c r="G1603" s="3">
        <f>_xlfn.XLOOKUP(capturaFlota2019[[#This Row],[Departamento]],'DATOS TABLA FLOTA'!$O$2:$O$21,'DATOS TABLA FLOTA'!$P$2:$P$21)</f>
        <v>94015</v>
      </c>
      <c r="H1603" s="1">
        <v>-54808106</v>
      </c>
      <c r="I1603" s="1">
        <f>_xlfn.XLOOKUP(capturaFlota2019[[#This Row],[Latitud]],'DATOS TABLA FLOTA'!$Q$2:$Q$21,'DATOS TABLA FLOTA'!$R$2:$R$21)</f>
        <v>-68304301</v>
      </c>
      <c r="J1603" s="2" t="s">
        <v>3076</v>
      </c>
      <c r="K1603" t="str">
        <f>VLOOKUP(capturaFlota2019[[#This Row],[Especie]],'DATOS TABLA FLOTA'!$K$1:$M$113,2,FALSE)</f>
        <v>Peces</v>
      </c>
      <c r="L1603" t="str">
        <f>_xlfn.XLOOKUP(capturaFlota2019[[#This Row],[Especie]],'DATOS TABLA FLOTA'!$K$1:$K$113,'DATOS TABLA FLOTA'!$M$1:$M$113)</f>
        <v>otras especies</v>
      </c>
      <c r="M1603" s="3">
        <v>3226</v>
      </c>
      <c r="N1603" s="4">
        <f>VLOOKUP(capturaFlota2019[[#This Row],[Especie]],'DATOS TABLA FLOTA'!$A$1:$B$80,2,FALSE)</f>
        <v>2900</v>
      </c>
      <c r="O1603" s="4">
        <f>VLOOKUP(capturaFlota2019[[#This Row],[Especie]],'DATOS TABLA FLOTA'!$A$1:$C$80,3,FALSE)</f>
        <v>46400</v>
      </c>
      <c r="Q1603"/>
    </row>
    <row r="1604" spans="1:17" x14ac:dyDescent="0.35">
      <c r="A1604" s="5">
        <v>43709</v>
      </c>
      <c r="B1604" s="2" t="s">
        <v>3041</v>
      </c>
      <c r="C1604" s="2" t="s">
        <v>3150</v>
      </c>
      <c r="D1604" s="2" t="s">
        <v>3043</v>
      </c>
      <c r="E16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4" t="str">
        <f>_xlfn.XLOOKUP(capturaFlota2019[[#This Row],[Puerto]],'DATOS TABLA FLOTA'!$H$1:$H$21,'DATOS TABLA FLOTA'!$I$1:$I$21)</f>
        <v>General Lavalle</v>
      </c>
      <c r="G1604" s="3">
        <f>_xlfn.XLOOKUP(capturaFlota2019[[#This Row],[Departamento]],'DATOS TABLA FLOTA'!$O$2:$O$21,'DATOS TABLA FLOTA'!$P$2:$P$21)</f>
        <v>6336</v>
      </c>
      <c r="H1604" s="1">
        <v>-36398453</v>
      </c>
      <c r="I1604" s="1">
        <f>_xlfn.XLOOKUP(capturaFlota2019[[#This Row],[Latitud]],'DATOS TABLA FLOTA'!$Q$2:$Q$21,'DATOS TABLA FLOTA'!$R$2:$R$21)</f>
        <v>-56946467</v>
      </c>
      <c r="J1604" s="2" t="s">
        <v>3114</v>
      </c>
      <c r="K1604" t="str">
        <f>VLOOKUP(capturaFlota2019[[#This Row],[Especie]],'DATOS TABLA FLOTA'!$K$1:$M$113,2,FALSE)</f>
        <v>Peces</v>
      </c>
      <c r="L1604" t="str">
        <f>_xlfn.XLOOKUP(capturaFlota2019[[#This Row],[Especie]],'DATOS TABLA FLOTA'!$K$1:$K$113,'DATOS TABLA FLOTA'!$M$1:$M$113)</f>
        <v>otras especies</v>
      </c>
      <c r="M1604" s="3">
        <v>3232</v>
      </c>
      <c r="N1604" s="4">
        <f>VLOOKUP(capturaFlota2019[[#This Row],[Especie]],'DATOS TABLA FLOTA'!$A$1:$B$80,2,FALSE)</f>
        <v>1500</v>
      </c>
      <c r="O1604" s="4">
        <f>VLOOKUP(capturaFlota2019[[#This Row],[Especie]],'DATOS TABLA FLOTA'!$A$1:$C$80,3,FALSE)</f>
        <v>24000</v>
      </c>
      <c r="Q1604"/>
    </row>
    <row r="1605" spans="1:17" x14ac:dyDescent="0.35">
      <c r="A1605" s="5">
        <v>43586</v>
      </c>
      <c r="B1605" s="2" t="s">
        <v>3041</v>
      </c>
      <c r="C1605" s="2" t="s">
        <v>3068</v>
      </c>
      <c r="D1605" s="2" t="s">
        <v>3043</v>
      </c>
      <c r="E16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5" t="str">
        <f>_xlfn.XLOOKUP(capturaFlota2019[[#This Row],[Puerto]],'DATOS TABLA FLOTA'!$H$1:$H$21,'DATOS TABLA FLOTA'!$I$1:$I$21)</f>
        <v>General Pueyrredon</v>
      </c>
      <c r="G1605" s="3">
        <f>_xlfn.XLOOKUP(capturaFlota2019[[#This Row],[Departamento]],'DATOS TABLA FLOTA'!$O$2:$O$21,'DATOS TABLA FLOTA'!$P$2:$P$21)</f>
        <v>6357</v>
      </c>
      <c r="H1605" s="1">
        <v>-3804915</v>
      </c>
      <c r="I1605" s="1">
        <f>_xlfn.XLOOKUP(capturaFlota2019[[#This Row],[Latitud]],'DATOS TABLA FLOTA'!$Q$2:$Q$21,'DATOS TABLA FLOTA'!$R$2:$R$21)</f>
        <v>-57536848</v>
      </c>
      <c r="J1605" s="2" t="s">
        <v>3097</v>
      </c>
      <c r="K1605" t="str">
        <f>VLOOKUP(capturaFlota2019[[#This Row],[Especie]],'DATOS TABLA FLOTA'!$K$1:$M$113,2,FALSE)</f>
        <v>Peces</v>
      </c>
      <c r="L1605" t="str">
        <f>_xlfn.XLOOKUP(capturaFlota2019[[#This Row],[Especie]],'DATOS TABLA FLOTA'!$K$1:$K$113,'DATOS TABLA FLOTA'!$M$1:$M$113)</f>
        <v>otras especies</v>
      </c>
      <c r="M1605" s="3">
        <v>3240</v>
      </c>
      <c r="N1605" s="4">
        <f>VLOOKUP(capturaFlota2019[[#This Row],[Especie]],'DATOS TABLA FLOTA'!$A$1:$B$80,2,FALSE)</f>
        <v>3980</v>
      </c>
      <c r="O1605" s="4">
        <f>VLOOKUP(capturaFlota2019[[#This Row],[Especie]],'DATOS TABLA FLOTA'!$A$1:$C$80,3,FALSE)</f>
        <v>63680</v>
      </c>
      <c r="Q1605"/>
    </row>
    <row r="1606" spans="1:17" x14ac:dyDescent="0.35">
      <c r="A1606" s="5">
        <v>43739</v>
      </c>
      <c r="B1606" s="2" t="s">
        <v>3053</v>
      </c>
      <c r="C1606" s="2" t="s">
        <v>3111</v>
      </c>
      <c r="D1606" s="2" t="s">
        <v>3043</v>
      </c>
      <c r="E16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6" t="str">
        <f>_xlfn.XLOOKUP(capturaFlota2019[[#This Row],[Puerto]],'DATOS TABLA FLOTA'!$H$1:$H$21,'DATOS TABLA FLOTA'!$I$1:$I$21)</f>
        <v>sin especificar</v>
      </c>
      <c r="G1606" s="3">
        <f>_xlfn.XLOOKUP(capturaFlota2019[[#This Row],[Departamento]],'DATOS TABLA FLOTA'!$O$2:$O$21,'DATOS TABLA FLOTA'!$P$2:$P$21)</f>
        <v>6999</v>
      </c>
      <c r="I1606" s="1">
        <f>_xlfn.XLOOKUP(capturaFlota2019[[#This Row],[Latitud]],'DATOS TABLA FLOTA'!$Q$2:$Q$21,'DATOS TABLA FLOTA'!$R$2:$R$21)</f>
        <v>0</v>
      </c>
      <c r="J1606" s="2" t="s">
        <v>3090</v>
      </c>
      <c r="K1606" t="str">
        <f>VLOOKUP(capturaFlota2019[[#This Row],[Especie]],'DATOS TABLA FLOTA'!$K$1:$M$113,2,FALSE)</f>
        <v>Peces</v>
      </c>
      <c r="L1606" t="str">
        <f>_xlfn.XLOOKUP(capturaFlota2019[[#This Row],[Especie]],'DATOS TABLA FLOTA'!$K$1:$K$113,'DATOS TABLA FLOTA'!$M$1:$M$113)</f>
        <v>otras especies</v>
      </c>
      <c r="M1606" s="3">
        <v>3244</v>
      </c>
      <c r="N1606" s="4">
        <f>VLOOKUP(capturaFlota2019[[#This Row],[Especie]],'DATOS TABLA FLOTA'!$A$1:$B$80,2,FALSE)</f>
        <v>2200</v>
      </c>
      <c r="O1606" s="4">
        <f>VLOOKUP(capturaFlota2019[[#This Row],[Especie]],'DATOS TABLA FLOTA'!$A$1:$C$80,3,FALSE)</f>
        <v>35200</v>
      </c>
      <c r="Q1606"/>
    </row>
    <row r="1607" spans="1:17" x14ac:dyDescent="0.35">
      <c r="A1607" s="5">
        <v>43586</v>
      </c>
      <c r="B1607" s="2" t="s">
        <v>3053</v>
      </c>
      <c r="C1607" s="2" t="s">
        <v>3068</v>
      </c>
      <c r="D1607" s="2" t="s">
        <v>3043</v>
      </c>
      <c r="E16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7" t="str">
        <f>_xlfn.XLOOKUP(capturaFlota2019[[#This Row],[Puerto]],'DATOS TABLA FLOTA'!$H$1:$H$21,'DATOS TABLA FLOTA'!$I$1:$I$21)</f>
        <v>General Pueyrredon</v>
      </c>
      <c r="G1607" s="3">
        <f>_xlfn.XLOOKUP(capturaFlota2019[[#This Row],[Departamento]],'DATOS TABLA FLOTA'!$O$2:$O$21,'DATOS TABLA FLOTA'!$P$2:$P$21)</f>
        <v>6357</v>
      </c>
      <c r="H1607" s="1">
        <v>-3804915</v>
      </c>
      <c r="I1607" s="1">
        <f>_xlfn.XLOOKUP(capturaFlota2019[[#This Row],[Latitud]],'DATOS TABLA FLOTA'!$Q$2:$Q$21,'DATOS TABLA FLOTA'!$R$2:$R$21)</f>
        <v>-57536848</v>
      </c>
      <c r="J1607" s="2" t="s">
        <v>3093</v>
      </c>
      <c r="K1607" t="str">
        <f>VLOOKUP(capturaFlota2019[[#This Row],[Especie]],'DATOS TABLA FLOTA'!$K$1:$M$113,2,FALSE)</f>
        <v>Peces</v>
      </c>
      <c r="L1607" t="str">
        <f>_xlfn.XLOOKUP(capturaFlota2019[[#This Row],[Especie]],'DATOS TABLA FLOTA'!$K$1:$K$113,'DATOS TABLA FLOTA'!$M$1:$M$113)</f>
        <v>Variado costero</v>
      </c>
      <c r="M1607" s="3">
        <v>3251</v>
      </c>
      <c r="N1607" s="4">
        <f>VLOOKUP(capturaFlota2019[[#This Row],[Especie]],'DATOS TABLA FLOTA'!$A$1:$B$80,2,FALSE)</f>
        <v>2100</v>
      </c>
      <c r="O1607" s="4">
        <f>VLOOKUP(capturaFlota2019[[#This Row],[Especie]],'DATOS TABLA FLOTA'!$A$1:$C$80,3,FALSE)</f>
        <v>33600</v>
      </c>
      <c r="Q1607"/>
    </row>
    <row r="1608" spans="1:17" x14ac:dyDescent="0.35">
      <c r="A1608" s="5">
        <v>43466</v>
      </c>
      <c r="B1608" s="2" t="s">
        <v>3059</v>
      </c>
      <c r="C1608" s="2" t="s">
        <v>3068</v>
      </c>
      <c r="D1608" s="2" t="s">
        <v>3043</v>
      </c>
      <c r="E16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8" t="str">
        <f>_xlfn.XLOOKUP(capturaFlota2019[[#This Row],[Puerto]],'DATOS TABLA FLOTA'!$H$1:$H$21,'DATOS TABLA FLOTA'!$I$1:$I$21)</f>
        <v>General Pueyrredon</v>
      </c>
      <c r="G1608" s="3">
        <f>_xlfn.XLOOKUP(capturaFlota2019[[#This Row],[Departamento]],'DATOS TABLA FLOTA'!$O$2:$O$21,'DATOS TABLA FLOTA'!$P$2:$P$21)</f>
        <v>6357</v>
      </c>
      <c r="H1608" s="1">
        <v>-3804915</v>
      </c>
      <c r="I1608" s="1">
        <f>_xlfn.XLOOKUP(capturaFlota2019[[#This Row],[Latitud]],'DATOS TABLA FLOTA'!$Q$2:$Q$21,'DATOS TABLA FLOTA'!$R$2:$R$21)</f>
        <v>-57536848</v>
      </c>
      <c r="J1608" s="2" t="s">
        <v>3057</v>
      </c>
      <c r="K1608" t="str">
        <f>VLOOKUP(capturaFlota2019[[#This Row],[Especie]],'DATOS TABLA FLOTA'!$K$1:$M$113,2,FALSE)</f>
        <v>Peces</v>
      </c>
      <c r="L1608" t="str">
        <f>_xlfn.XLOOKUP(capturaFlota2019[[#This Row],[Especie]],'DATOS TABLA FLOTA'!$K$1:$K$113,'DATOS TABLA FLOTA'!$M$1:$M$113)</f>
        <v>Rayas (sin V. Cost)</v>
      </c>
      <c r="M1608" s="3">
        <v>3270</v>
      </c>
      <c r="N1608" s="4">
        <f>VLOOKUP(capturaFlota2019[[#This Row],[Especie]],'DATOS TABLA FLOTA'!$A$1:$B$80,2,FALSE)</f>
        <v>3900</v>
      </c>
      <c r="O1608" s="4">
        <f>VLOOKUP(capturaFlota2019[[#This Row],[Especie]],'DATOS TABLA FLOTA'!$A$1:$C$80,3,FALSE)</f>
        <v>62400</v>
      </c>
      <c r="Q1608"/>
    </row>
    <row r="1609" spans="1:17" x14ac:dyDescent="0.35">
      <c r="A1609" s="5">
        <v>43556</v>
      </c>
      <c r="B1609" s="2" t="s">
        <v>3059</v>
      </c>
      <c r="C1609" s="2" t="s">
        <v>3068</v>
      </c>
      <c r="D1609" s="2" t="s">
        <v>3043</v>
      </c>
      <c r="E16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09" t="str">
        <f>_xlfn.XLOOKUP(capturaFlota2019[[#This Row],[Puerto]],'DATOS TABLA FLOTA'!$H$1:$H$21,'DATOS TABLA FLOTA'!$I$1:$I$21)</f>
        <v>General Pueyrredon</v>
      </c>
      <c r="G1609" s="3">
        <f>_xlfn.XLOOKUP(capturaFlota2019[[#This Row],[Departamento]],'DATOS TABLA FLOTA'!$O$2:$O$21,'DATOS TABLA FLOTA'!$P$2:$P$21)</f>
        <v>6357</v>
      </c>
      <c r="H1609" s="1">
        <v>-3804915</v>
      </c>
      <c r="I1609" s="1">
        <f>_xlfn.XLOOKUP(capturaFlota2019[[#This Row],[Latitud]],'DATOS TABLA FLOTA'!$Q$2:$Q$21,'DATOS TABLA FLOTA'!$R$2:$R$21)</f>
        <v>-57536848</v>
      </c>
      <c r="J1609" s="2" t="s">
        <v>3099</v>
      </c>
      <c r="K1609" t="str">
        <f>VLOOKUP(capturaFlota2019[[#This Row],[Especie]],'DATOS TABLA FLOTA'!$K$1:$M$113,2,FALSE)</f>
        <v>Peces</v>
      </c>
      <c r="L1609" t="str">
        <f>_xlfn.XLOOKUP(capturaFlota2019[[#This Row],[Especie]],'DATOS TABLA FLOTA'!$K$1:$K$113,'DATOS TABLA FLOTA'!$M$1:$M$113)</f>
        <v>otras especies</v>
      </c>
      <c r="M1609" s="3">
        <v>3274</v>
      </c>
      <c r="N1609" s="4">
        <f>VLOOKUP(capturaFlota2019[[#This Row],[Especie]],'DATOS TABLA FLOTA'!$A$1:$B$80,2,FALSE)</f>
        <v>2100</v>
      </c>
      <c r="O1609" s="4">
        <f>VLOOKUP(capturaFlota2019[[#This Row],[Especie]],'DATOS TABLA FLOTA'!$A$1:$C$80,3,FALSE)</f>
        <v>33600</v>
      </c>
      <c r="Q1609"/>
    </row>
    <row r="1610" spans="1:17" x14ac:dyDescent="0.35">
      <c r="A1610" s="5">
        <v>43556</v>
      </c>
      <c r="B1610" s="2" t="s">
        <v>3041</v>
      </c>
      <c r="C1610" s="2" t="s">
        <v>3143</v>
      </c>
      <c r="D1610" s="2" t="s">
        <v>3043</v>
      </c>
      <c r="E16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0" t="str">
        <f>_xlfn.XLOOKUP(capturaFlota2019[[#This Row],[Puerto]],'DATOS TABLA FLOTA'!$H$1:$H$21,'DATOS TABLA FLOTA'!$I$1:$I$21)</f>
        <v>Castelli</v>
      </c>
      <c r="G1610" s="3">
        <f>_xlfn.XLOOKUP(capturaFlota2019[[#This Row],[Departamento]],'DATOS TABLA FLOTA'!$O$2:$O$21,'DATOS TABLA FLOTA'!$P$2:$P$21)</f>
        <v>6168</v>
      </c>
      <c r="H1610" s="1">
        <v>-35745949</v>
      </c>
      <c r="I1610" s="1">
        <f>_xlfn.XLOOKUP(capturaFlota2019[[#This Row],[Latitud]],'DATOS TABLA FLOTA'!$Q$2:$Q$21,'DATOS TABLA FLOTA'!$R$2:$R$21)</f>
        <v>-57380561</v>
      </c>
      <c r="J1610" s="2" t="s">
        <v>3090</v>
      </c>
      <c r="K1610" t="str">
        <f>VLOOKUP(capturaFlota2019[[#This Row],[Especie]],'DATOS TABLA FLOTA'!$K$1:$M$113,2,FALSE)</f>
        <v>Peces</v>
      </c>
      <c r="L1610" t="str">
        <f>_xlfn.XLOOKUP(capturaFlota2019[[#This Row],[Especie]],'DATOS TABLA FLOTA'!$K$1:$K$113,'DATOS TABLA FLOTA'!$M$1:$M$113)</f>
        <v>otras especies</v>
      </c>
      <c r="M1610" s="3">
        <v>3280</v>
      </c>
      <c r="N1610" s="4">
        <f>VLOOKUP(capturaFlota2019[[#This Row],[Especie]],'DATOS TABLA FLOTA'!$A$1:$B$80,2,FALSE)</f>
        <v>2200</v>
      </c>
      <c r="O1610" s="4">
        <f>VLOOKUP(capturaFlota2019[[#This Row],[Especie]],'DATOS TABLA FLOTA'!$A$1:$C$80,3,FALSE)</f>
        <v>35200</v>
      </c>
      <c r="Q1610"/>
    </row>
    <row r="1611" spans="1:17" x14ac:dyDescent="0.35">
      <c r="A1611" s="5">
        <v>43556</v>
      </c>
      <c r="B1611" s="2" t="s">
        <v>3053</v>
      </c>
      <c r="C1611" s="2" t="s">
        <v>3150</v>
      </c>
      <c r="D1611" s="2" t="s">
        <v>3043</v>
      </c>
      <c r="E16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1" t="str">
        <f>_xlfn.XLOOKUP(capturaFlota2019[[#This Row],[Puerto]],'DATOS TABLA FLOTA'!$H$1:$H$21,'DATOS TABLA FLOTA'!$I$1:$I$21)</f>
        <v>General Lavalle</v>
      </c>
      <c r="G1611" s="3">
        <f>_xlfn.XLOOKUP(capturaFlota2019[[#This Row],[Departamento]],'DATOS TABLA FLOTA'!$O$2:$O$21,'DATOS TABLA FLOTA'!$P$2:$P$21)</f>
        <v>6336</v>
      </c>
      <c r="H1611" s="1">
        <v>-36398453</v>
      </c>
      <c r="I1611" s="1">
        <f>_xlfn.XLOOKUP(capturaFlota2019[[#This Row],[Latitud]],'DATOS TABLA FLOTA'!$Q$2:$Q$21,'DATOS TABLA FLOTA'!$R$2:$R$21)</f>
        <v>-56946467</v>
      </c>
      <c r="J1611" s="2" t="s">
        <v>3077</v>
      </c>
      <c r="K1611" t="str">
        <f>VLOOKUP(capturaFlota2019[[#This Row],[Especie]],'DATOS TABLA FLOTA'!$K$1:$M$113,2,FALSE)</f>
        <v>Peces</v>
      </c>
      <c r="L1611" t="str">
        <f>_xlfn.XLOOKUP(capturaFlota2019[[#This Row],[Especie]],'DATOS TABLA FLOTA'!$K$1:$K$113,'DATOS TABLA FLOTA'!$M$1:$M$113)</f>
        <v>otras especies</v>
      </c>
      <c r="M1611" s="3">
        <v>3291</v>
      </c>
      <c r="N1611" s="4">
        <f>VLOOKUP(capturaFlota2019[[#This Row],[Especie]],'DATOS TABLA FLOTA'!$A$1:$B$80,2,FALSE)</f>
        <v>1900</v>
      </c>
      <c r="O1611" s="4">
        <f>VLOOKUP(capturaFlota2019[[#This Row],[Especie]],'DATOS TABLA FLOTA'!$A$1:$C$80,3,FALSE)</f>
        <v>30400</v>
      </c>
      <c r="Q1611"/>
    </row>
    <row r="1612" spans="1:17" x14ac:dyDescent="0.35">
      <c r="A1612" s="5">
        <v>43556</v>
      </c>
      <c r="B1612" s="2" t="s">
        <v>3041</v>
      </c>
      <c r="C1612" s="2" t="s">
        <v>3068</v>
      </c>
      <c r="D1612" s="2" t="s">
        <v>3043</v>
      </c>
      <c r="E16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2" t="str">
        <f>_xlfn.XLOOKUP(capturaFlota2019[[#This Row],[Puerto]],'DATOS TABLA FLOTA'!$H$1:$H$21,'DATOS TABLA FLOTA'!$I$1:$I$21)</f>
        <v>General Pueyrredon</v>
      </c>
      <c r="G1612" s="3">
        <f>_xlfn.XLOOKUP(capturaFlota2019[[#This Row],[Departamento]],'DATOS TABLA FLOTA'!$O$2:$O$21,'DATOS TABLA FLOTA'!$P$2:$P$21)</f>
        <v>6357</v>
      </c>
      <c r="H1612" s="1">
        <v>-3804915</v>
      </c>
      <c r="I1612" s="1">
        <f>_xlfn.XLOOKUP(capturaFlota2019[[#This Row],[Latitud]],'DATOS TABLA FLOTA'!$Q$2:$Q$21,'DATOS TABLA FLOTA'!$R$2:$R$21)</f>
        <v>-57536848</v>
      </c>
      <c r="J1612" s="2" t="s">
        <v>3087</v>
      </c>
      <c r="K1612" t="str">
        <f>VLOOKUP(capturaFlota2019[[#This Row],[Especie]],'DATOS TABLA FLOTA'!$K$1:$M$113,2,FALSE)</f>
        <v>Peces</v>
      </c>
      <c r="L1612" t="str">
        <f>_xlfn.XLOOKUP(capturaFlota2019[[#This Row],[Especie]],'DATOS TABLA FLOTA'!$K$1:$K$113,'DATOS TABLA FLOTA'!$M$1:$M$113)</f>
        <v>otras especies</v>
      </c>
      <c r="M1612" s="3">
        <v>3292</v>
      </c>
      <c r="N1612" s="4">
        <f>VLOOKUP(capturaFlota2019[[#This Row],[Especie]],'DATOS TABLA FLOTA'!$A$1:$B$80,2,FALSE)</f>
        <v>2500</v>
      </c>
      <c r="O1612" s="4">
        <f>VLOOKUP(capturaFlota2019[[#This Row],[Especie]],'DATOS TABLA FLOTA'!$A$1:$C$80,3,FALSE)</f>
        <v>40000</v>
      </c>
      <c r="Q1612"/>
    </row>
    <row r="1613" spans="1:17" x14ac:dyDescent="0.35">
      <c r="A1613" s="5">
        <v>43525</v>
      </c>
      <c r="B1613" s="2" t="s">
        <v>3053</v>
      </c>
      <c r="C1613" s="2" t="s">
        <v>3068</v>
      </c>
      <c r="D1613" s="2" t="s">
        <v>3043</v>
      </c>
      <c r="E16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3" t="str">
        <f>_xlfn.XLOOKUP(capturaFlota2019[[#This Row],[Puerto]],'DATOS TABLA FLOTA'!$H$1:$H$21,'DATOS TABLA FLOTA'!$I$1:$I$21)</f>
        <v>General Pueyrredon</v>
      </c>
      <c r="G1613" s="3">
        <f>_xlfn.XLOOKUP(capturaFlota2019[[#This Row],[Departamento]],'DATOS TABLA FLOTA'!$O$2:$O$21,'DATOS TABLA FLOTA'!$P$2:$P$21)</f>
        <v>6357</v>
      </c>
      <c r="H1613" s="1">
        <v>-3804915</v>
      </c>
      <c r="I1613" s="1">
        <f>_xlfn.XLOOKUP(capturaFlota2019[[#This Row],[Latitud]],'DATOS TABLA FLOTA'!$Q$2:$Q$21,'DATOS TABLA FLOTA'!$R$2:$R$21)</f>
        <v>-57536848</v>
      </c>
      <c r="J1613" s="2" t="s">
        <v>3077</v>
      </c>
      <c r="K1613" t="str">
        <f>VLOOKUP(capturaFlota2019[[#This Row],[Especie]],'DATOS TABLA FLOTA'!$K$1:$M$113,2,FALSE)</f>
        <v>Peces</v>
      </c>
      <c r="L1613" t="str">
        <f>_xlfn.XLOOKUP(capturaFlota2019[[#This Row],[Especie]],'DATOS TABLA FLOTA'!$K$1:$K$113,'DATOS TABLA FLOTA'!$M$1:$M$113)</f>
        <v>otras especies</v>
      </c>
      <c r="M1613" s="3">
        <v>3293</v>
      </c>
      <c r="N1613" s="4">
        <f>VLOOKUP(capturaFlota2019[[#This Row],[Especie]],'DATOS TABLA FLOTA'!$A$1:$B$80,2,FALSE)</f>
        <v>1900</v>
      </c>
      <c r="O1613" s="4">
        <f>VLOOKUP(capturaFlota2019[[#This Row],[Especie]],'DATOS TABLA FLOTA'!$A$1:$C$80,3,FALSE)</f>
        <v>30400</v>
      </c>
      <c r="Q1613"/>
    </row>
    <row r="1614" spans="1:17" x14ac:dyDescent="0.35">
      <c r="A1614" s="5">
        <v>43586</v>
      </c>
      <c r="B1614" s="2" t="s">
        <v>3041</v>
      </c>
      <c r="C1614" s="2" t="s">
        <v>3068</v>
      </c>
      <c r="D1614" s="2" t="s">
        <v>3043</v>
      </c>
      <c r="E16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4" t="str">
        <f>_xlfn.XLOOKUP(capturaFlota2019[[#This Row],[Puerto]],'DATOS TABLA FLOTA'!$H$1:$H$21,'DATOS TABLA FLOTA'!$I$1:$I$21)</f>
        <v>General Pueyrredon</v>
      </c>
      <c r="G1614" s="3">
        <f>_xlfn.XLOOKUP(capturaFlota2019[[#This Row],[Departamento]],'DATOS TABLA FLOTA'!$O$2:$O$21,'DATOS TABLA FLOTA'!$P$2:$P$21)</f>
        <v>6357</v>
      </c>
      <c r="H1614" s="1">
        <v>-3804915</v>
      </c>
      <c r="I1614" s="1">
        <f>_xlfn.XLOOKUP(capturaFlota2019[[#This Row],[Latitud]],'DATOS TABLA FLOTA'!$Q$2:$Q$21,'DATOS TABLA FLOTA'!$R$2:$R$21)</f>
        <v>-57536848</v>
      </c>
      <c r="J1614" s="2" t="s">
        <v>3099</v>
      </c>
      <c r="K1614" t="str">
        <f>VLOOKUP(capturaFlota2019[[#This Row],[Especie]],'DATOS TABLA FLOTA'!$K$1:$M$113,2,FALSE)</f>
        <v>Peces</v>
      </c>
      <c r="L1614" t="str">
        <f>_xlfn.XLOOKUP(capturaFlota2019[[#This Row],[Especie]],'DATOS TABLA FLOTA'!$K$1:$K$113,'DATOS TABLA FLOTA'!$M$1:$M$113)</f>
        <v>otras especies</v>
      </c>
      <c r="M1614" s="3">
        <v>3296</v>
      </c>
      <c r="N1614" s="4">
        <f>VLOOKUP(capturaFlota2019[[#This Row],[Especie]],'DATOS TABLA FLOTA'!$A$1:$B$80,2,FALSE)</f>
        <v>2100</v>
      </c>
      <c r="O1614" s="4">
        <f>VLOOKUP(capturaFlota2019[[#This Row],[Especie]],'DATOS TABLA FLOTA'!$A$1:$C$80,3,FALSE)</f>
        <v>33600</v>
      </c>
      <c r="Q1614"/>
    </row>
    <row r="1615" spans="1:17" x14ac:dyDescent="0.35">
      <c r="A1615" s="5">
        <v>43678</v>
      </c>
      <c r="B1615" s="2" t="s">
        <v>3041</v>
      </c>
      <c r="C1615" s="2" t="s">
        <v>3068</v>
      </c>
      <c r="D1615" s="2" t="s">
        <v>3043</v>
      </c>
      <c r="E16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5" t="str">
        <f>_xlfn.XLOOKUP(capturaFlota2019[[#This Row],[Puerto]],'DATOS TABLA FLOTA'!$H$1:$H$21,'DATOS TABLA FLOTA'!$I$1:$I$21)</f>
        <v>General Pueyrredon</v>
      </c>
      <c r="G1615" s="3">
        <f>_xlfn.XLOOKUP(capturaFlota2019[[#This Row],[Departamento]],'DATOS TABLA FLOTA'!$O$2:$O$21,'DATOS TABLA FLOTA'!$P$2:$P$21)</f>
        <v>6357</v>
      </c>
      <c r="H1615" s="1">
        <v>-3804915</v>
      </c>
      <c r="I1615" s="1">
        <f>_xlfn.XLOOKUP(capturaFlota2019[[#This Row],[Latitud]],'DATOS TABLA FLOTA'!$Q$2:$Q$21,'DATOS TABLA FLOTA'!$R$2:$R$21)</f>
        <v>-57536848</v>
      </c>
      <c r="J1615" s="2" t="s">
        <v>3101</v>
      </c>
      <c r="K1615" t="str">
        <f>VLOOKUP(capturaFlota2019[[#This Row],[Especie]],'DATOS TABLA FLOTA'!$K$1:$M$113,2,FALSE)</f>
        <v>Crustáceos</v>
      </c>
      <c r="L1615" t="str">
        <f>_xlfn.XLOOKUP(capturaFlota2019[[#This Row],[Especie]],'DATOS TABLA FLOTA'!$K$1:$K$113,'DATOS TABLA FLOTA'!$M$1:$M$113)</f>
        <v>Langostino</v>
      </c>
      <c r="M1615" s="3">
        <v>3298</v>
      </c>
      <c r="N1615" s="4">
        <f>VLOOKUP(capturaFlota2019[[#This Row],[Especie]],'DATOS TABLA FLOTA'!$A$1:$B$80,2,FALSE)</f>
        <v>3000</v>
      </c>
      <c r="O1615" s="4">
        <f>VLOOKUP(capturaFlota2019[[#This Row],[Especie]],'DATOS TABLA FLOTA'!$A$1:$C$80,3,FALSE)</f>
        <v>48000</v>
      </c>
      <c r="Q1615"/>
    </row>
    <row r="1616" spans="1:17" x14ac:dyDescent="0.35">
      <c r="A1616" s="5">
        <v>43678</v>
      </c>
      <c r="B1616" s="2" t="s">
        <v>3147</v>
      </c>
      <c r="C1616" s="2" t="s">
        <v>3115</v>
      </c>
      <c r="D1616" s="2" t="s">
        <v>3049</v>
      </c>
      <c r="E16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616" t="str">
        <f>_xlfn.XLOOKUP(capturaFlota2019[[#This Row],[Puerto]],'DATOS TABLA FLOTA'!$H$1:$H$21,'DATOS TABLA FLOTA'!$I$1:$I$21)</f>
        <v>Deseado</v>
      </c>
      <c r="G1616" s="3">
        <f>_xlfn.XLOOKUP(capturaFlota2019[[#This Row],[Departamento]],'DATOS TABLA FLOTA'!$O$2:$O$21,'DATOS TABLA FLOTA'!$P$2:$P$21)</f>
        <v>78014</v>
      </c>
      <c r="H1616" s="1">
        <v>-47753106</v>
      </c>
      <c r="I1616" s="1">
        <f>_xlfn.XLOOKUP(capturaFlota2019[[#This Row],[Latitud]],'DATOS TABLA FLOTA'!$Q$2:$Q$21,'DATOS TABLA FLOTA'!$R$2:$R$21)</f>
        <v>-65911745</v>
      </c>
      <c r="J1616" s="2" t="s">
        <v>3055</v>
      </c>
      <c r="K1616" t="str">
        <f>VLOOKUP(capturaFlota2019[[#This Row],[Especie]],'DATOS TABLA FLOTA'!$K$1:$M$113,2,FALSE)</f>
        <v>Peces</v>
      </c>
      <c r="L1616" t="str">
        <f>_xlfn.XLOOKUP(capturaFlota2019[[#This Row],[Especie]],'DATOS TABLA FLOTA'!$K$1:$K$113,'DATOS TABLA FLOTA'!$M$1:$M$113)</f>
        <v>Merluza hubbsi S41</v>
      </c>
      <c r="M1616" s="3">
        <v>3356</v>
      </c>
      <c r="N1616" s="4">
        <f>VLOOKUP(capturaFlota2019[[#This Row],[Especie]],'DATOS TABLA FLOTA'!$A$1:$B$80,2,FALSE)</f>
        <v>2300</v>
      </c>
      <c r="O1616" s="4">
        <f>VLOOKUP(capturaFlota2019[[#This Row],[Especie]],'DATOS TABLA FLOTA'!$A$1:$C$80,3,FALSE)</f>
        <v>36800</v>
      </c>
      <c r="Q1616"/>
    </row>
    <row r="1617" spans="1:17" x14ac:dyDescent="0.35">
      <c r="A1617" s="5">
        <v>43678</v>
      </c>
      <c r="B1617" s="2" t="s">
        <v>3053</v>
      </c>
      <c r="C1617" s="2" t="s">
        <v>3128</v>
      </c>
      <c r="D1617" s="2" t="s">
        <v>3043</v>
      </c>
      <c r="E16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17" t="str">
        <f>_xlfn.XLOOKUP(capturaFlota2019[[#This Row],[Puerto]],'DATOS TABLA FLOTA'!$H$1:$H$21,'DATOS TABLA FLOTA'!$I$1:$I$21)</f>
        <v>La Costa</v>
      </c>
      <c r="G1617" s="3">
        <f>_xlfn.XLOOKUP(capturaFlota2019[[#This Row],[Departamento]],'DATOS TABLA FLOTA'!$O$2:$O$21,'DATOS TABLA FLOTA'!$P$2:$P$21)</f>
        <v>6420</v>
      </c>
      <c r="H1617" s="1">
        <v>-36342328</v>
      </c>
      <c r="I1617" s="1">
        <f>_xlfn.XLOOKUP(capturaFlota2019[[#This Row],[Latitud]],'DATOS TABLA FLOTA'!$Q$2:$Q$21,'DATOS TABLA FLOTA'!$R$2:$R$21)</f>
        <v>-56746143</v>
      </c>
      <c r="J1617" s="2" t="s">
        <v>3082</v>
      </c>
      <c r="K1617" t="str">
        <f>VLOOKUP(capturaFlota2019[[#This Row],[Especie]],'DATOS TABLA FLOTA'!$K$1:$M$113,2,FALSE)</f>
        <v>Peces</v>
      </c>
      <c r="L1617" t="str">
        <f>_xlfn.XLOOKUP(capturaFlota2019[[#This Row],[Especie]],'DATOS TABLA FLOTA'!$K$1:$K$113,'DATOS TABLA FLOTA'!$M$1:$M$113)</f>
        <v>otras especies</v>
      </c>
      <c r="M1617" s="3">
        <v>3360</v>
      </c>
      <c r="N1617" s="4">
        <f>VLOOKUP(capturaFlota2019[[#This Row],[Especie]],'DATOS TABLA FLOTA'!$A$1:$B$80,2,FALSE)</f>
        <v>2100</v>
      </c>
      <c r="O1617" s="4">
        <f>VLOOKUP(capturaFlota2019[[#This Row],[Especie]],'DATOS TABLA FLOTA'!$A$1:$C$80,3,FALSE)</f>
        <v>33600</v>
      </c>
      <c r="Q1617"/>
    </row>
    <row r="1618" spans="1:17" x14ac:dyDescent="0.35">
      <c r="A1618" s="5">
        <v>43525</v>
      </c>
      <c r="B1618" s="2" t="s">
        <v>3067</v>
      </c>
      <c r="C1618" s="2" t="s">
        <v>3132</v>
      </c>
      <c r="D1618" s="2" t="s">
        <v>3133</v>
      </c>
      <c r="E16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618" t="str">
        <f>_xlfn.XLOOKUP(capturaFlota2019[[#This Row],[Puerto]],'DATOS TABLA FLOTA'!$H$1:$H$21,'DATOS TABLA FLOTA'!$I$1:$I$21)</f>
        <v>Ushuaia</v>
      </c>
      <c r="G1618" s="3">
        <f>_xlfn.XLOOKUP(capturaFlota2019[[#This Row],[Departamento]],'DATOS TABLA FLOTA'!$O$2:$O$21,'DATOS TABLA FLOTA'!$P$2:$P$21)</f>
        <v>94015</v>
      </c>
      <c r="H1618" s="1">
        <v>-54808106</v>
      </c>
      <c r="I1618" s="1">
        <f>_xlfn.XLOOKUP(capturaFlota2019[[#This Row],[Latitud]],'DATOS TABLA FLOTA'!$Q$2:$Q$21,'DATOS TABLA FLOTA'!$R$2:$R$21)</f>
        <v>-68304301</v>
      </c>
      <c r="J1618" s="2" t="s">
        <v>3057</v>
      </c>
      <c r="K1618" t="str">
        <f>VLOOKUP(capturaFlota2019[[#This Row],[Especie]],'DATOS TABLA FLOTA'!$K$1:$M$113,2,FALSE)</f>
        <v>Peces</v>
      </c>
      <c r="L1618" t="str">
        <f>_xlfn.XLOOKUP(capturaFlota2019[[#This Row],[Especie]],'DATOS TABLA FLOTA'!$K$1:$K$113,'DATOS TABLA FLOTA'!$M$1:$M$113)</f>
        <v>Rayas (sin V. Cost)</v>
      </c>
      <c r="M1618" s="3">
        <v>3367</v>
      </c>
      <c r="N1618" s="4">
        <f>VLOOKUP(capturaFlota2019[[#This Row],[Especie]],'DATOS TABLA FLOTA'!$A$1:$B$80,2,FALSE)</f>
        <v>3900</v>
      </c>
      <c r="O1618" s="4">
        <f>VLOOKUP(capturaFlota2019[[#This Row],[Especie]],'DATOS TABLA FLOTA'!$A$1:$C$80,3,FALSE)</f>
        <v>62400</v>
      </c>
      <c r="Q1618"/>
    </row>
    <row r="1619" spans="1:17" x14ac:dyDescent="0.35">
      <c r="A1619" s="5">
        <v>43556</v>
      </c>
      <c r="B1619" s="2" t="s">
        <v>3041</v>
      </c>
      <c r="C1619" s="2" t="s">
        <v>3120</v>
      </c>
      <c r="D1619" s="2" t="s">
        <v>3062</v>
      </c>
      <c r="E16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19" t="str">
        <f>_xlfn.XLOOKUP(capturaFlota2019[[#This Row],[Puerto]],'DATOS TABLA FLOTA'!$H$1:$H$21,'DATOS TABLA FLOTA'!$I$1:$I$21)</f>
        <v>Rawson</v>
      </c>
      <c r="G1619" s="3">
        <f>_xlfn.XLOOKUP(capturaFlota2019[[#This Row],[Departamento]],'DATOS TABLA FLOTA'!$O$2:$O$21,'DATOS TABLA FLOTA'!$P$2:$P$21)</f>
        <v>26077</v>
      </c>
      <c r="H1619" s="1">
        <v>-43336741</v>
      </c>
      <c r="I1619" s="1">
        <f>_xlfn.XLOOKUP(capturaFlota2019[[#This Row],[Latitud]],'DATOS TABLA FLOTA'!$Q$2:$Q$21,'DATOS TABLA FLOTA'!$R$2:$R$21)</f>
        <v>-65061964</v>
      </c>
      <c r="J1619" s="2" t="s">
        <v>3098</v>
      </c>
      <c r="K1619" t="str">
        <f>VLOOKUP(capturaFlota2019[[#This Row],[Especie]],'DATOS TABLA FLOTA'!$K$1:$M$113,2,FALSE)</f>
        <v>Peces</v>
      </c>
      <c r="L1619" t="str">
        <f>_xlfn.XLOOKUP(capturaFlota2019[[#This Row],[Especie]],'DATOS TABLA FLOTA'!$K$1:$K$113,'DATOS TABLA FLOTA'!$M$1:$M$113)</f>
        <v>otras especies</v>
      </c>
      <c r="M1619" s="3">
        <v>3375</v>
      </c>
      <c r="N1619" s="4">
        <f>VLOOKUP(capturaFlota2019[[#This Row],[Especie]],'DATOS TABLA FLOTA'!$A$1:$B$80,2,FALSE)</f>
        <v>4500</v>
      </c>
      <c r="O1619" s="4">
        <f>VLOOKUP(capturaFlota2019[[#This Row],[Especie]],'DATOS TABLA FLOTA'!$A$1:$C$80,3,FALSE)</f>
        <v>72000</v>
      </c>
      <c r="Q1619"/>
    </row>
    <row r="1620" spans="1:17" x14ac:dyDescent="0.35">
      <c r="A1620" s="5">
        <v>43586</v>
      </c>
      <c r="B1620" s="2" t="s">
        <v>3041</v>
      </c>
      <c r="C1620" s="2" t="s">
        <v>3068</v>
      </c>
      <c r="D1620" s="2" t="s">
        <v>3043</v>
      </c>
      <c r="E16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0" t="str">
        <f>_xlfn.XLOOKUP(capturaFlota2019[[#This Row],[Puerto]],'DATOS TABLA FLOTA'!$H$1:$H$21,'DATOS TABLA FLOTA'!$I$1:$I$21)</f>
        <v>General Pueyrredon</v>
      </c>
      <c r="G1620" s="3">
        <f>_xlfn.XLOOKUP(capturaFlota2019[[#This Row],[Departamento]],'DATOS TABLA FLOTA'!$O$2:$O$21,'DATOS TABLA FLOTA'!$P$2:$P$21)</f>
        <v>6357</v>
      </c>
      <c r="H1620" s="1">
        <v>-3804915</v>
      </c>
      <c r="I1620" s="1">
        <f>_xlfn.XLOOKUP(capturaFlota2019[[#This Row],[Latitud]],'DATOS TABLA FLOTA'!$Q$2:$Q$21,'DATOS TABLA FLOTA'!$R$2:$R$21)</f>
        <v>-57536848</v>
      </c>
      <c r="J1620" s="2" t="s">
        <v>3105</v>
      </c>
      <c r="K1620" t="str">
        <f>VLOOKUP(capturaFlota2019[[#This Row],[Especie]],'DATOS TABLA FLOTA'!$K$1:$M$113,2,FALSE)</f>
        <v>Peces</v>
      </c>
      <c r="L1620" t="str">
        <f>_xlfn.XLOOKUP(capturaFlota2019[[#This Row],[Especie]],'DATOS TABLA FLOTA'!$K$1:$K$113,'DATOS TABLA FLOTA'!$M$1:$M$113)</f>
        <v>Variado costero</v>
      </c>
      <c r="M1620" s="3">
        <v>3378</v>
      </c>
      <c r="N1620" s="4">
        <f>VLOOKUP(capturaFlota2019[[#This Row],[Especie]],'DATOS TABLA FLOTA'!$A$1:$B$80,2,FALSE)</f>
        <v>1890</v>
      </c>
      <c r="O1620" s="4">
        <f>VLOOKUP(capturaFlota2019[[#This Row],[Especie]],'DATOS TABLA FLOTA'!$A$1:$C$80,3,FALSE)</f>
        <v>30240</v>
      </c>
      <c r="Q1620"/>
    </row>
    <row r="1621" spans="1:17" x14ac:dyDescent="0.35">
      <c r="A1621" s="5">
        <v>43466</v>
      </c>
      <c r="B1621" s="2" t="s">
        <v>3041</v>
      </c>
      <c r="C1621" s="2" t="s">
        <v>3107</v>
      </c>
      <c r="D1621" s="2" t="s">
        <v>3043</v>
      </c>
      <c r="E16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1" t="str">
        <f>_xlfn.XLOOKUP(capturaFlota2019[[#This Row],[Puerto]],'DATOS TABLA FLOTA'!$H$1:$H$21,'DATOS TABLA FLOTA'!$I$1:$I$21)</f>
        <v>Necochea</v>
      </c>
      <c r="G1621" s="3">
        <f>_xlfn.XLOOKUP(capturaFlota2019[[#This Row],[Departamento]],'DATOS TABLA FLOTA'!$O$2:$O$21,'DATOS TABLA FLOTA'!$P$2:$P$21)</f>
        <v>6581</v>
      </c>
      <c r="H1621" s="1">
        <v>-38576184</v>
      </c>
      <c r="I1621" s="1">
        <f>_xlfn.XLOOKUP(capturaFlota2019[[#This Row],[Latitud]],'DATOS TABLA FLOTA'!$Q$2:$Q$21,'DATOS TABLA FLOTA'!$R$2:$R$21)</f>
        <v>-58701949</v>
      </c>
      <c r="J1621" s="2" t="s">
        <v>3094</v>
      </c>
      <c r="K1621" t="str">
        <f>VLOOKUP(capturaFlota2019[[#This Row],[Especie]],'DATOS TABLA FLOTA'!$K$1:$M$113,2,FALSE)</f>
        <v>Peces</v>
      </c>
      <c r="L1621" t="str">
        <f>_xlfn.XLOOKUP(capturaFlota2019[[#This Row],[Especie]],'DATOS TABLA FLOTA'!$K$1:$K$113,'DATOS TABLA FLOTA'!$M$1:$M$113)</f>
        <v>otras especies</v>
      </c>
      <c r="M1621" s="3">
        <v>3380</v>
      </c>
      <c r="N1621" s="4">
        <f>VLOOKUP(capturaFlota2019[[#This Row],[Especie]],'DATOS TABLA FLOTA'!$A$1:$B$80,2,FALSE)</f>
        <v>2180</v>
      </c>
      <c r="O1621" s="4">
        <f>VLOOKUP(capturaFlota2019[[#This Row],[Especie]],'DATOS TABLA FLOTA'!$A$1:$C$80,3,FALSE)</f>
        <v>34880</v>
      </c>
      <c r="Q1621"/>
    </row>
    <row r="1622" spans="1:17" x14ac:dyDescent="0.35">
      <c r="A1622" s="5">
        <v>43525</v>
      </c>
      <c r="B1622" s="2" t="s">
        <v>3053</v>
      </c>
      <c r="C1622" s="2" t="s">
        <v>3068</v>
      </c>
      <c r="D1622" s="2" t="s">
        <v>3043</v>
      </c>
      <c r="E16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2" t="str">
        <f>_xlfn.XLOOKUP(capturaFlota2019[[#This Row],[Puerto]],'DATOS TABLA FLOTA'!$H$1:$H$21,'DATOS TABLA FLOTA'!$I$1:$I$21)</f>
        <v>General Pueyrredon</v>
      </c>
      <c r="G1622" s="3">
        <f>_xlfn.XLOOKUP(capturaFlota2019[[#This Row],[Departamento]],'DATOS TABLA FLOTA'!$O$2:$O$21,'DATOS TABLA FLOTA'!$P$2:$P$21)</f>
        <v>6357</v>
      </c>
      <c r="H1622" s="1">
        <v>-3804915</v>
      </c>
      <c r="I1622" s="1">
        <f>_xlfn.XLOOKUP(capturaFlota2019[[#This Row],[Latitud]],'DATOS TABLA FLOTA'!$Q$2:$Q$21,'DATOS TABLA FLOTA'!$R$2:$R$21)</f>
        <v>-57536848</v>
      </c>
      <c r="J1622" s="2" t="s">
        <v>3097</v>
      </c>
      <c r="K1622" t="str">
        <f>VLOOKUP(capturaFlota2019[[#This Row],[Especie]],'DATOS TABLA FLOTA'!$K$1:$M$113,2,FALSE)</f>
        <v>Peces</v>
      </c>
      <c r="L1622" t="str">
        <f>_xlfn.XLOOKUP(capturaFlota2019[[#This Row],[Especie]],'DATOS TABLA FLOTA'!$K$1:$K$113,'DATOS TABLA FLOTA'!$M$1:$M$113)</f>
        <v>otras especies</v>
      </c>
      <c r="M1622" s="3">
        <v>3392</v>
      </c>
      <c r="N1622" s="4">
        <f>VLOOKUP(capturaFlota2019[[#This Row],[Especie]],'DATOS TABLA FLOTA'!$A$1:$B$80,2,FALSE)</f>
        <v>3980</v>
      </c>
      <c r="O1622" s="4">
        <f>VLOOKUP(capturaFlota2019[[#This Row],[Especie]],'DATOS TABLA FLOTA'!$A$1:$C$80,3,FALSE)</f>
        <v>63680</v>
      </c>
      <c r="Q1622"/>
    </row>
    <row r="1623" spans="1:17" x14ac:dyDescent="0.35">
      <c r="A1623" s="5">
        <v>43617</v>
      </c>
      <c r="B1623" s="2" t="s">
        <v>3067</v>
      </c>
      <c r="C1623" s="2" t="s">
        <v>3068</v>
      </c>
      <c r="D1623" s="2" t="s">
        <v>3043</v>
      </c>
      <c r="E16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3" t="str">
        <f>_xlfn.XLOOKUP(capturaFlota2019[[#This Row],[Puerto]],'DATOS TABLA FLOTA'!$H$1:$H$21,'DATOS TABLA FLOTA'!$I$1:$I$21)</f>
        <v>General Pueyrredon</v>
      </c>
      <c r="G1623" s="3">
        <f>_xlfn.XLOOKUP(capturaFlota2019[[#This Row],[Departamento]],'DATOS TABLA FLOTA'!$O$2:$O$21,'DATOS TABLA FLOTA'!$P$2:$P$21)</f>
        <v>6357</v>
      </c>
      <c r="H1623" s="1">
        <v>-3804915</v>
      </c>
      <c r="I1623" s="1">
        <f>_xlfn.XLOOKUP(capturaFlota2019[[#This Row],[Latitud]],'DATOS TABLA FLOTA'!$Q$2:$Q$21,'DATOS TABLA FLOTA'!$R$2:$R$21)</f>
        <v>-57536848</v>
      </c>
      <c r="J1623" s="2" t="s">
        <v>3139</v>
      </c>
      <c r="K1623" t="str">
        <f>VLOOKUP(capturaFlota2019[[#This Row],[Especie]],'DATOS TABLA FLOTA'!$K$1:$M$113,2,FALSE)</f>
        <v>Peces</v>
      </c>
      <c r="L1623" t="str">
        <f>_xlfn.XLOOKUP(capturaFlota2019[[#This Row],[Especie]],'DATOS TABLA FLOTA'!$K$1:$K$113,'DATOS TABLA FLOTA'!$M$1:$M$113)</f>
        <v>otras especies</v>
      </c>
      <c r="M1623" s="3">
        <v>3396</v>
      </c>
      <c r="N1623" s="4">
        <f>VLOOKUP(capturaFlota2019[[#This Row],[Especie]],'DATOS TABLA FLOTA'!$A$1:$B$80,2,FALSE)</f>
        <v>3000</v>
      </c>
      <c r="O1623" s="4">
        <f>VLOOKUP(capturaFlota2019[[#This Row],[Especie]],'DATOS TABLA FLOTA'!$A$1:$C$80,3,FALSE)</f>
        <v>48000</v>
      </c>
      <c r="Q1623"/>
    </row>
    <row r="1624" spans="1:17" x14ac:dyDescent="0.35">
      <c r="A1624" s="5">
        <v>43678</v>
      </c>
      <c r="B1624" s="2" t="s">
        <v>3041</v>
      </c>
      <c r="C1624" s="2" t="s">
        <v>3111</v>
      </c>
      <c r="D1624" s="2" t="s">
        <v>3043</v>
      </c>
      <c r="E16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4" t="str">
        <f>_xlfn.XLOOKUP(capturaFlota2019[[#This Row],[Puerto]],'DATOS TABLA FLOTA'!$H$1:$H$21,'DATOS TABLA FLOTA'!$I$1:$I$21)</f>
        <v>sin especificar</v>
      </c>
      <c r="G1624" s="3">
        <f>_xlfn.XLOOKUP(capturaFlota2019[[#This Row],[Departamento]],'DATOS TABLA FLOTA'!$O$2:$O$21,'DATOS TABLA FLOTA'!$P$2:$P$21)</f>
        <v>6999</v>
      </c>
      <c r="I1624" s="1">
        <f>_xlfn.XLOOKUP(capturaFlota2019[[#This Row],[Latitud]],'DATOS TABLA FLOTA'!$Q$2:$Q$21,'DATOS TABLA FLOTA'!$R$2:$R$21)</f>
        <v>0</v>
      </c>
      <c r="J1624" s="2" t="s">
        <v>3045</v>
      </c>
      <c r="K1624" t="str">
        <f>VLOOKUP(capturaFlota2019[[#This Row],[Especie]],'DATOS TABLA FLOTA'!$K$1:$M$113,2,FALSE)</f>
        <v>Crustáceos</v>
      </c>
      <c r="L1624" t="str">
        <f>_xlfn.XLOOKUP(capturaFlota2019[[#This Row],[Especie]],'DATOS TABLA FLOTA'!$K$1:$K$113,'DATOS TABLA FLOTA'!$M$1:$M$113)</f>
        <v>otras especies</v>
      </c>
      <c r="M1624" s="3">
        <v>3403</v>
      </c>
      <c r="N1624" s="4">
        <f>VLOOKUP(capturaFlota2019[[#This Row],[Especie]],'DATOS TABLA FLOTA'!$A$1:$B$80,2,FALSE)</f>
        <v>3000</v>
      </c>
      <c r="O1624" s="4">
        <f>VLOOKUP(capturaFlota2019[[#This Row],[Especie]],'DATOS TABLA FLOTA'!$A$1:$C$80,3,FALSE)</f>
        <v>48000</v>
      </c>
      <c r="Q1624"/>
    </row>
    <row r="1625" spans="1:17" x14ac:dyDescent="0.35">
      <c r="A1625" s="5">
        <v>43739</v>
      </c>
      <c r="B1625" s="2" t="s">
        <v>3041</v>
      </c>
      <c r="C1625" s="2" t="s">
        <v>3127</v>
      </c>
      <c r="D1625" s="2" t="s">
        <v>3124</v>
      </c>
      <c r="E16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625" t="str">
        <f>_xlfn.XLOOKUP(capturaFlota2019[[#This Row],[Puerto]],'DATOS TABLA FLOTA'!$H$1:$H$21,'DATOS TABLA FLOTA'!$I$1:$I$21)</f>
        <v>San Antonio</v>
      </c>
      <c r="G1625" s="3">
        <f>_xlfn.XLOOKUP(capturaFlota2019[[#This Row],[Departamento]],'DATOS TABLA FLOTA'!$O$2:$O$21,'DATOS TABLA FLOTA'!$P$2:$P$21)</f>
        <v>62077</v>
      </c>
      <c r="H1625" s="1">
        <v>-40725698</v>
      </c>
      <c r="I1625" s="1">
        <f>_xlfn.XLOOKUP(capturaFlota2019[[#This Row],[Latitud]],'DATOS TABLA FLOTA'!$Q$2:$Q$21,'DATOS TABLA FLOTA'!$R$2:$R$21)</f>
        <v>-64934194</v>
      </c>
      <c r="J1625" s="2" t="s">
        <v>3114</v>
      </c>
      <c r="K1625" t="str">
        <f>VLOOKUP(capturaFlota2019[[#This Row],[Especie]],'DATOS TABLA FLOTA'!$K$1:$M$113,2,FALSE)</f>
        <v>Peces</v>
      </c>
      <c r="L1625" t="str">
        <f>_xlfn.XLOOKUP(capturaFlota2019[[#This Row],[Especie]],'DATOS TABLA FLOTA'!$K$1:$K$113,'DATOS TABLA FLOTA'!$M$1:$M$113)</f>
        <v>otras especies</v>
      </c>
      <c r="M1625" s="3">
        <v>3410</v>
      </c>
      <c r="N1625" s="4">
        <f>VLOOKUP(capturaFlota2019[[#This Row],[Especie]],'DATOS TABLA FLOTA'!$A$1:$B$80,2,FALSE)</f>
        <v>1500</v>
      </c>
      <c r="O1625" s="4">
        <f>VLOOKUP(capturaFlota2019[[#This Row],[Especie]],'DATOS TABLA FLOTA'!$A$1:$C$80,3,FALSE)</f>
        <v>24000</v>
      </c>
      <c r="Q1625"/>
    </row>
    <row r="1626" spans="1:17" x14ac:dyDescent="0.35">
      <c r="A1626" s="5">
        <v>43678</v>
      </c>
      <c r="B1626" s="2" t="s">
        <v>3041</v>
      </c>
      <c r="C1626" s="2" t="s">
        <v>3150</v>
      </c>
      <c r="D1626" s="2" t="s">
        <v>3043</v>
      </c>
      <c r="E16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6" t="str">
        <f>_xlfn.XLOOKUP(capturaFlota2019[[#This Row],[Puerto]],'DATOS TABLA FLOTA'!$H$1:$H$21,'DATOS TABLA FLOTA'!$I$1:$I$21)</f>
        <v>General Lavalle</v>
      </c>
      <c r="G1626" s="3">
        <f>_xlfn.XLOOKUP(capturaFlota2019[[#This Row],[Departamento]],'DATOS TABLA FLOTA'!$O$2:$O$21,'DATOS TABLA FLOTA'!$P$2:$P$21)</f>
        <v>6336</v>
      </c>
      <c r="H1626" s="1">
        <v>-36398453</v>
      </c>
      <c r="I1626" s="1">
        <f>_xlfn.XLOOKUP(capturaFlota2019[[#This Row],[Latitud]],'DATOS TABLA FLOTA'!$Q$2:$Q$21,'DATOS TABLA FLOTA'!$R$2:$R$21)</f>
        <v>-56946467</v>
      </c>
      <c r="J1626" s="2" t="s">
        <v>3088</v>
      </c>
      <c r="K1626" t="str">
        <f>VLOOKUP(capturaFlota2019[[#This Row],[Especie]],'DATOS TABLA FLOTA'!$K$1:$M$113,2,FALSE)</f>
        <v>Peces</v>
      </c>
      <c r="L1626" t="str">
        <f>_xlfn.XLOOKUP(capturaFlota2019[[#This Row],[Especie]],'DATOS TABLA FLOTA'!$K$1:$K$113,'DATOS TABLA FLOTA'!$M$1:$M$113)</f>
        <v>Variado costero</v>
      </c>
      <c r="M1626" s="3">
        <v>3419</v>
      </c>
      <c r="N1626" s="4">
        <f>VLOOKUP(capturaFlota2019[[#This Row],[Especie]],'DATOS TABLA FLOTA'!$A$1:$B$80,2,FALSE)</f>
        <v>2500</v>
      </c>
      <c r="O1626" s="4">
        <f>VLOOKUP(capturaFlota2019[[#This Row],[Especie]],'DATOS TABLA FLOTA'!$A$1:$C$80,3,FALSE)</f>
        <v>40000</v>
      </c>
      <c r="Q1626"/>
    </row>
    <row r="1627" spans="1:17" x14ac:dyDescent="0.35">
      <c r="A1627" s="5">
        <v>43647</v>
      </c>
      <c r="B1627" s="2" t="s">
        <v>3041</v>
      </c>
      <c r="C1627" s="2" t="s">
        <v>3068</v>
      </c>
      <c r="D1627" s="2" t="s">
        <v>3043</v>
      </c>
      <c r="E16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7" t="str">
        <f>_xlfn.XLOOKUP(capturaFlota2019[[#This Row],[Puerto]],'DATOS TABLA FLOTA'!$H$1:$H$21,'DATOS TABLA FLOTA'!$I$1:$I$21)</f>
        <v>General Pueyrredon</v>
      </c>
      <c r="G1627" s="3">
        <f>_xlfn.XLOOKUP(capturaFlota2019[[#This Row],[Departamento]],'DATOS TABLA FLOTA'!$O$2:$O$21,'DATOS TABLA FLOTA'!$P$2:$P$21)</f>
        <v>6357</v>
      </c>
      <c r="H1627" s="1">
        <v>-3804915</v>
      </c>
      <c r="I1627" s="1">
        <f>_xlfn.XLOOKUP(capturaFlota2019[[#This Row],[Latitud]],'DATOS TABLA FLOTA'!$Q$2:$Q$21,'DATOS TABLA FLOTA'!$R$2:$R$21)</f>
        <v>-57536848</v>
      </c>
      <c r="J1627" s="2" t="s">
        <v>3097</v>
      </c>
      <c r="K1627" t="str">
        <f>VLOOKUP(capturaFlota2019[[#This Row],[Especie]],'DATOS TABLA FLOTA'!$K$1:$M$113,2,FALSE)</f>
        <v>Peces</v>
      </c>
      <c r="L1627" t="str">
        <f>_xlfn.XLOOKUP(capturaFlota2019[[#This Row],[Especie]],'DATOS TABLA FLOTA'!$K$1:$K$113,'DATOS TABLA FLOTA'!$M$1:$M$113)</f>
        <v>otras especies</v>
      </c>
      <c r="M1627" s="3">
        <v>3420</v>
      </c>
      <c r="N1627" s="4">
        <f>VLOOKUP(capturaFlota2019[[#This Row],[Especie]],'DATOS TABLA FLOTA'!$A$1:$B$80,2,FALSE)</f>
        <v>3980</v>
      </c>
      <c r="O1627" s="4">
        <f>VLOOKUP(capturaFlota2019[[#This Row],[Especie]],'DATOS TABLA FLOTA'!$A$1:$C$80,3,FALSE)</f>
        <v>63680</v>
      </c>
      <c r="Q1627"/>
    </row>
    <row r="1628" spans="1:17" x14ac:dyDescent="0.35">
      <c r="A1628" s="5">
        <v>43586</v>
      </c>
      <c r="B1628" s="2" t="s">
        <v>3053</v>
      </c>
      <c r="C1628" s="2" t="s">
        <v>3068</v>
      </c>
      <c r="D1628" s="2" t="s">
        <v>3043</v>
      </c>
      <c r="E16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8" t="str">
        <f>_xlfn.XLOOKUP(capturaFlota2019[[#This Row],[Puerto]],'DATOS TABLA FLOTA'!$H$1:$H$21,'DATOS TABLA FLOTA'!$I$1:$I$21)</f>
        <v>General Pueyrredon</v>
      </c>
      <c r="G1628" s="3">
        <f>_xlfn.XLOOKUP(capturaFlota2019[[#This Row],[Departamento]],'DATOS TABLA FLOTA'!$O$2:$O$21,'DATOS TABLA FLOTA'!$P$2:$P$21)</f>
        <v>6357</v>
      </c>
      <c r="H1628" s="1">
        <v>-3804915</v>
      </c>
      <c r="I1628" s="1">
        <f>_xlfn.XLOOKUP(capturaFlota2019[[#This Row],[Latitud]],'DATOS TABLA FLOTA'!$Q$2:$Q$21,'DATOS TABLA FLOTA'!$R$2:$R$21)</f>
        <v>-57536848</v>
      </c>
      <c r="J1628" s="2" t="s">
        <v>3088</v>
      </c>
      <c r="K1628" t="str">
        <f>VLOOKUP(capturaFlota2019[[#This Row],[Especie]],'DATOS TABLA FLOTA'!$K$1:$M$113,2,FALSE)</f>
        <v>Peces</v>
      </c>
      <c r="L1628" t="str">
        <f>_xlfn.XLOOKUP(capturaFlota2019[[#This Row],[Especie]],'DATOS TABLA FLOTA'!$K$1:$K$113,'DATOS TABLA FLOTA'!$M$1:$M$113)</f>
        <v>Variado costero</v>
      </c>
      <c r="M1628" s="3">
        <v>3450</v>
      </c>
      <c r="N1628" s="4">
        <f>VLOOKUP(capturaFlota2019[[#This Row],[Especie]],'DATOS TABLA FLOTA'!$A$1:$B$80,2,FALSE)</f>
        <v>2500</v>
      </c>
      <c r="O1628" s="4">
        <f>VLOOKUP(capturaFlota2019[[#This Row],[Especie]],'DATOS TABLA FLOTA'!$A$1:$C$80,3,FALSE)</f>
        <v>40000</v>
      </c>
      <c r="Q1628"/>
    </row>
    <row r="1629" spans="1:17" x14ac:dyDescent="0.35">
      <c r="A1629" s="5">
        <v>43525</v>
      </c>
      <c r="B1629" s="2" t="s">
        <v>3041</v>
      </c>
      <c r="C1629" s="2" t="s">
        <v>3150</v>
      </c>
      <c r="D1629" s="2" t="s">
        <v>3043</v>
      </c>
      <c r="E16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29" t="str">
        <f>_xlfn.XLOOKUP(capturaFlota2019[[#This Row],[Puerto]],'DATOS TABLA FLOTA'!$H$1:$H$21,'DATOS TABLA FLOTA'!$I$1:$I$21)</f>
        <v>General Lavalle</v>
      </c>
      <c r="G1629" s="3">
        <f>_xlfn.XLOOKUP(capturaFlota2019[[#This Row],[Departamento]],'DATOS TABLA FLOTA'!$O$2:$O$21,'DATOS TABLA FLOTA'!$P$2:$P$21)</f>
        <v>6336</v>
      </c>
      <c r="H1629" s="1">
        <v>-36398453</v>
      </c>
      <c r="I1629" s="1">
        <f>_xlfn.XLOOKUP(capturaFlota2019[[#This Row],[Latitud]],'DATOS TABLA FLOTA'!$Q$2:$Q$21,'DATOS TABLA FLOTA'!$R$2:$R$21)</f>
        <v>-56946467</v>
      </c>
      <c r="J1629" s="2" t="s">
        <v>3077</v>
      </c>
      <c r="K1629" t="str">
        <f>VLOOKUP(capturaFlota2019[[#This Row],[Especie]],'DATOS TABLA FLOTA'!$K$1:$M$113,2,FALSE)</f>
        <v>Peces</v>
      </c>
      <c r="L1629" t="str">
        <f>_xlfn.XLOOKUP(capturaFlota2019[[#This Row],[Especie]],'DATOS TABLA FLOTA'!$K$1:$K$113,'DATOS TABLA FLOTA'!$M$1:$M$113)</f>
        <v>otras especies</v>
      </c>
      <c r="M1629" s="3">
        <v>3469</v>
      </c>
      <c r="N1629" s="4">
        <f>VLOOKUP(capturaFlota2019[[#This Row],[Especie]],'DATOS TABLA FLOTA'!$A$1:$B$80,2,FALSE)</f>
        <v>1900</v>
      </c>
      <c r="O1629" s="4">
        <f>VLOOKUP(capturaFlota2019[[#This Row],[Especie]],'DATOS TABLA FLOTA'!$A$1:$C$80,3,FALSE)</f>
        <v>30400</v>
      </c>
      <c r="Q1629"/>
    </row>
    <row r="1630" spans="1:17" x14ac:dyDescent="0.35">
      <c r="A1630" s="5">
        <v>43556</v>
      </c>
      <c r="B1630" s="2" t="s">
        <v>3059</v>
      </c>
      <c r="C1630" s="2" t="s">
        <v>3068</v>
      </c>
      <c r="D1630" s="2" t="s">
        <v>3043</v>
      </c>
      <c r="E16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0" t="str">
        <f>_xlfn.XLOOKUP(capturaFlota2019[[#This Row],[Puerto]],'DATOS TABLA FLOTA'!$H$1:$H$21,'DATOS TABLA FLOTA'!$I$1:$I$21)</f>
        <v>General Pueyrredon</v>
      </c>
      <c r="G1630" s="3">
        <f>_xlfn.XLOOKUP(capturaFlota2019[[#This Row],[Departamento]],'DATOS TABLA FLOTA'!$O$2:$O$21,'DATOS TABLA FLOTA'!$P$2:$P$21)</f>
        <v>6357</v>
      </c>
      <c r="H1630" s="1">
        <v>-3804915</v>
      </c>
      <c r="I1630" s="1">
        <f>_xlfn.XLOOKUP(capturaFlota2019[[#This Row],[Latitud]],'DATOS TABLA FLOTA'!$Q$2:$Q$21,'DATOS TABLA FLOTA'!$R$2:$R$21)</f>
        <v>-57536848</v>
      </c>
      <c r="J1630" s="2" t="s">
        <v>3057</v>
      </c>
      <c r="K1630" t="str">
        <f>VLOOKUP(capturaFlota2019[[#This Row],[Especie]],'DATOS TABLA FLOTA'!$K$1:$M$113,2,FALSE)</f>
        <v>Peces</v>
      </c>
      <c r="L1630" t="str">
        <f>_xlfn.XLOOKUP(capturaFlota2019[[#This Row],[Especie]],'DATOS TABLA FLOTA'!$K$1:$K$113,'DATOS TABLA FLOTA'!$M$1:$M$113)</f>
        <v>Rayas (sin V. Cost)</v>
      </c>
      <c r="M1630" s="3">
        <v>3480</v>
      </c>
      <c r="N1630" s="4">
        <f>VLOOKUP(capturaFlota2019[[#This Row],[Especie]],'DATOS TABLA FLOTA'!$A$1:$B$80,2,FALSE)</f>
        <v>3900</v>
      </c>
      <c r="O1630" s="4">
        <f>VLOOKUP(capturaFlota2019[[#This Row],[Especie]],'DATOS TABLA FLOTA'!$A$1:$C$80,3,FALSE)</f>
        <v>62400</v>
      </c>
      <c r="Q1630"/>
    </row>
    <row r="1631" spans="1:17" x14ac:dyDescent="0.35">
      <c r="A1631" s="5">
        <v>43617</v>
      </c>
      <c r="B1631" s="2" t="s">
        <v>3053</v>
      </c>
      <c r="C1631" s="2" t="s">
        <v>3127</v>
      </c>
      <c r="D1631" s="2" t="s">
        <v>3124</v>
      </c>
      <c r="E16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631" t="str">
        <f>_xlfn.XLOOKUP(capturaFlota2019[[#This Row],[Puerto]],'DATOS TABLA FLOTA'!$H$1:$H$21,'DATOS TABLA FLOTA'!$I$1:$I$21)</f>
        <v>San Antonio</v>
      </c>
      <c r="G1631" s="3">
        <f>_xlfn.XLOOKUP(capturaFlota2019[[#This Row],[Departamento]],'DATOS TABLA FLOTA'!$O$2:$O$21,'DATOS TABLA FLOTA'!$P$2:$P$21)</f>
        <v>62077</v>
      </c>
      <c r="H1631" s="1">
        <v>-40725698</v>
      </c>
      <c r="I1631" s="1">
        <f>_xlfn.XLOOKUP(capturaFlota2019[[#This Row],[Latitud]],'DATOS TABLA FLOTA'!$Q$2:$Q$21,'DATOS TABLA FLOTA'!$R$2:$R$21)</f>
        <v>-64934194</v>
      </c>
      <c r="J1631" s="2" t="s">
        <v>3085</v>
      </c>
      <c r="K1631" t="str">
        <f>VLOOKUP(capturaFlota2019[[#This Row],[Especie]],'DATOS TABLA FLOTA'!$K$1:$M$113,2,FALSE)</f>
        <v>Peces</v>
      </c>
      <c r="L1631" t="str">
        <f>_xlfn.XLOOKUP(capturaFlota2019[[#This Row],[Especie]],'DATOS TABLA FLOTA'!$K$1:$K$113,'DATOS TABLA FLOTA'!$M$1:$M$113)</f>
        <v>otras especies</v>
      </c>
      <c r="M1631" s="3">
        <v>3510</v>
      </c>
      <c r="N1631" s="4">
        <f>VLOOKUP(capturaFlota2019[[#This Row],[Especie]],'DATOS TABLA FLOTA'!$A$1:$B$80,2,FALSE)</f>
        <v>1900</v>
      </c>
      <c r="O1631" s="4">
        <f>VLOOKUP(capturaFlota2019[[#This Row],[Especie]],'DATOS TABLA FLOTA'!$A$1:$C$80,3,FALSE)</f>
        <v>30400</v>
      </c>
      <c r="Q1631"/>
    </row>
    <row r="1632" spans="1:17" x14ac:dyDescent="0.35">
      <c r="A1632" s="5">
        <v>43770</v>
      </c>
      <c r="B1632" s="2" t="s">
        <v>3041</v>
      </c>
      <c r="C1632" s="2" t="s">
        <v>3150</v>
      </c>
      <c r="D1632" s="2" t="s">
        <v>3043</v>
      </c>
      <c r="E16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2" t="str">
        <f>_xlfn.XLOOKUP(capturaFlota2019[[#This Row],[Puerto]],'DATOS TABLA FLOTA'!$H$1:$H$21,'DATOS TABLA FLOTA'!$I$1:$I$21)</f>
        <v>General Lavalle</v>
      </c>
      <c r="G1632" s="3">
        <f>_xlfn.XLOOKUP(capturaFlota2019[[#This Row],[Departamento]],'DATOS TABLA FLOTA'!$O$2:$O$21,'DATOS TABLA FLOTA'!$P$2:$P$21)</f>
        <v>6336</v>
      </c>
      <c r="H1632" s="1">
        <v>-36398453</v>
      </c>
      <c r="I1632" s="1">
        <f>_xlfn.XLOOKUP(capturaFlota2019[[#This Row],[Latitud]],'DATOS TABLA FLOTA'!$Q$2:$Q$21,'DATOS TABLA FLOTA'!$R$2:$R$21)</f>
        <v>-56946467</v>
      </c>
      <c r="J1632" s="2" t="s">
        <v>3114</v>
      </c>
      <c r="K1632" t="str">
        <f>VLOOKUP(capturaFlota2019[[#This Row],[Especie]],'DATOS TABLA FLOTA'!$K$1:$M$113,2,FALSE)</f>
        <v>Peces</v>
      </c>
      <c r="L1632" t="str">
        <f>_xlfn.XLOOKUP(capturaFlota2019[[#This Row],[Especie]],'DATOS TABLA FLOTA'!$K$1:$K$113,'DATOS TABLA FLOTA'!$M$1:$M$113)</f>
        <v>otras especies</v>
      </c>
      <c r="M1632" s="3">
        <v>3537</v>
      </c>
      <c r="N1632" s="4">
        <f>VLOOKUP(capturaFlota2019[[#This Row],[Especie]],'DATOS TABLA FLOTA'!$A$1:$B$80,2,FALSE)</f>
        <v>1500</v>
      </c>
      <c r="O1632" s="4">
        <f>VLOOKUP(capturaFlota2019[[#This Row],[Especie]],'DATOS TABLA FLOTA'!$A$1:$C$80,3,FALSE)</f>
        <v>24000</v>
      </c>
      <c r="Q1632"/>
    </row>
    <row r="1633" spans="1:17" x14ac:dyDescent="0.35">
      <c r="A1633" s="5">
        <v>43556</v>
      </c>
      <c r="B1633" s="2" t="s">
        <v>3059</v>
      </c>
      <c r="C1633" s="2" t="s">
        <v>3068</v>
      </c>
      <c r="D1633" s="2" t="s">
        <v>3043</v>
      </c>
      <c r="E16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3" t="str">
        <f>_xlfn.XLOOKUP(capturaFlota2019[[#This Row],[Puerto]],'DATOS TABLA FLOTA'!$H$1:$H$21,'DATOS TABLA FLOTA'!$I$1:$I$21)</f>
        <v>General Pueyrredon</v>
      </c>
      <c r="G1633" s="3">
        <f>_xlfn.XLOOKUP(capturaFlota2019[[#This Row],[Departamento]],'DATOS TABLA FLOTA'!$O$2:$O$21,'DATOS TABLA FLOTA'!$P$2:$P$21)</f>
        <v>6357</v>
      </c>
      <c r="H1633" s="1">
        <v>-3804915</v>
      </c>
      <c r="I1633" s="1">
        <f>_xlfn.XLOOKUP(capturaFlota2019[[#This Row],[Latitud]],'DATOS TABLA FLOTA'!$Q$2:$Q$21,'DATOS TABLA FLOTA'!$R$2:$R$21)</f>
        <v>-57536848</v>
      </c>
      <c r="J1633" s="2" t="s">
        <v>3092</v>
      </c>
      <c r="K1633" t="str">
        <f>VLOOKUP(capturaFlota2019[[#This Row],[Especie]],'DATOS TABLA FLOTA'!$K$1:$M$113,2,FALSE)</f>
        <v>Peces</v>
      </c>
      <c r="L1633" t="str">
        <f>_xlfn.XLOOKUP(capturaFlota2019[[#This Row],[Especie]],'DATOS TABLA FLOTA'!$K$1:$K$113,'DATOS TABLA FLOTA'!$M$1:$M$113)</f>
        <v>otras especies</v>
      </c>
      <c r="M1633" s="3">
        <v>3544</v>
      </c>
      <c r="N1633" s="4">
        <f>VLOOKUP(capturaFlota2019[[#This Row],[Especie]],'DATOS TABLA FLOTA'!$A$1:$B$80,2,FALSE)</f>
        <v>2200</v>
      </c>
      <c r="O1633" s="4">
        <f>VLOOKUP(capturaFlota2019[[#This Row],[Especie]],'DATOS TABLA FLOTA'!$A$1:$C$80,3,FALSE)</f>
        <v>35200</v>
      </c>
      <c r="Q1633"/>
    </row>
    <row r="1634" spans="1:17" x14ac:dyDescent="0.35">
      <c r="A1634" s="5">
        <v>43709</v>
      </c>
      <c r="B1634" s="2" t="s">
        <v>3041</v>
      </c>
      <c r="C1634" s="2" t="s">
        <v>3150</v>
      </c>
      <c r="D1634" s="2" t="s">
        <v>3043</v>
      </c>
      <c r="E16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4" t="str">
        <f>_xlfn.XLOOKUP(capturaFlota2019[[#This Row],[Puerto]],'DATOS TABLA FLOTA'!$H$1:$H$21,'DATOS TABLA FLOTA'!$I$1:$I$21)</f>
        <v>General Lavalle</v>
      </c>
      <c r="G1634" s="3">
        <f>_xlfn.XLOOKUP(capturaFlota2019[[#This Row],[Departamento]],'DATOS TABLA FLOTA'!$O$2:$O$21,'DATOS TABLA FLOTA'!$P$2:$P$21)</f>
        <v>6336</v>
      </c>
      <c r="H1634" s="1">
        <v>-36398453</v>
      </c>
      <c r="I1634" s="1">
        <f>_xlfn.XLOOKUP(capturaFlota2019[[#This Row],[Latitud]],'DATOS TABLA FLOTA'!$Q$2:$Q$21,'DATOS TABLA FLOTA'!$R$2:$R$21)</f>
        <v>-56946467</v>
      </c>
      <c r="J1634" s="2" t="s">
        <v>3083</v>
      </c>
      <c r="K1634" t="str">
        <f>VLOOKUP(capturaFlota2019[[#This Row],[Especie]],'DATOS TABLA FLOTA'!$K$1:$M$113,2,FALSE)</f>
        <v>Peces</v>
      </c>
      <c r="L1634" t="str">
        <f>_xlfn.XLOOKUP(capturaFlota2019[[#This Row],[Especie]],'DATOS TABLA FLOTA'!$K$1:$K$113,'DATOS TABLA FLOTA'!$M$1:$M$113)</f>
        <v>Variado costero</v>
      </c>
      <c r="M1634" s="3">
        <v>3548</v>
      </c>
      <c r="N1634" s="4">
        <f>VLOOKUP(capturaFlota2019[[#This Row],[Especie]],'DATOS TABLA FLOTA'!$A$1:$B$80,2,FALSE)</f>
        <v>2300</v>
      </c>
      <c r="O1634" s="4">
        <f>VLOOKUP(capturaFlota2019[[#This Row],[Especie]],'DATOS TABLA FLOTA'!$A$1:$C$80,3,FALSE)</f>
        <v>36800</v>
      </c>
      <c r="Q1634"/>
    </row>
    <row r="1635" spans="1:17" x14ac:dyDescent="0.35">
      <c r="A1635" s="5">
        <v>43739</v>
      </c>
      <c r="B1635" s="2" t="s">
        <v>3041</v>
      </c>
      <c r="C1635" s="2" t="s">
        <v>3068</v>
      </c>
      <c r="D1635" s="2" t="s">
        <v>3043</v>
      </c>
      <c r="E16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5" t="str">
        <f>_xlfn.XLOOKUP(capturaFlota2019[[#This Row],[Puerto]],'DATOS TABLA FLOTA'!$H$1:$H$21,'DATOS TABLA FLOTA'!$I$1:$I$21)</f>
        <v>General Pueyrredon</v>
      </c>
      <c r="G1635" s="3">
        <f>_xlfn.XLOOKUP(capturaFlota2019[[#This Row],[Departamento]],'DATOS TABLA FLOTA'!$O$2:$O$21,'DATOS TABLA FLOTA'!$P$2:$P$21)</f>
        <v>6357</v>
      </c>
      <c r="H1635" s="1">
        <v>-3804915</v>
      </c>
      <c r="I1635" s="1">
        <f>_xlfn.XLOOKUP(capturaFlota2019[[#This Row],[Latitud]],'DATOS TABLA FLOTA'!$Q$2:$Q$21,'DATOS TABLA FLOTA'!$R$2:$R$21)</f>
        <v>-57536848</v>
      </c>
      <c r="J1635" s="2" t="s">
        <v>3057</v>
      </c>
      <c r="K1635" t="str">
        <f>VLOOKUP(capturaFlota2019[[#This Row],[Especie]],'DATOS TABLA FLOTA'!$K$1:$M$113,2,FALSE)</f>
        <v>Peces</v>
      </c>
      <c r="L1635" t="str">
        <f>_xlfn.XLOOKUP(capturaFlota2019[[#This Row],[Especie]],'DATOS TABLA FLOTA'!$K$1:$K$113,'DATOS TABLA FLOTA'!$M$1:$M$113)</f>
        <v>Rayas (sin V. Cost)</v>
      </c>
      <c r="M1635" s="3">
        <v>3552</v>
      </c>
      <c r="N1635" s="4">
        <f>VLOOKUP(capturaFlota2019[[#This Row],[Especie]],'DATOS TABLA FLOTA'!$A$1:$B$80,2,FALSE)</f>
        <v>3900</v>
      </c>
      <c r="O1635" s="4">
        <f>VLOOKUP(capturaFlota2019[[#This Row],[Especie]],'DATOS TABLA FLOTA'!$A$1:$C$80,3,FALSE)</f>
        <v>62400</v>
      </c>
      <c r="Q1635"/>
    </row>
    <row r="1636" spans="1:17" x14ac:dyDescent="0.35">
      <c r="A1636" s="5">
        <v>43556</v>
      </c>
      <c r="B1636" s="2" t="s">
        <v>3059</v>
      </c>
      <c r="C1636" s="2" t="s">
        <v>3068</v>
      </c>
      <c r="D1636" s="2" t="s">
        <v>3043</v>
      </c>
      <c r="E16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6" t="str">
        <f>_xlfn.XLOOKUP(capturaFlota2019[[#This Row],[Puerto]],'DATOS TABLA FLOTA'!$H$1:$H$21,'DATOS TABLA FLOTA'!$I$1:$I$21)</f>
        <v>General Pueyrredon</v>
      </c>
      <c r="G1636" s="3">
        <f>_xlfn.XLOOKUP(capturaFlota2019[[#This Row],[Departamento]],'DATOS TABLA FLOTA'!$O$2:$O$21,'DATOS TABLA FLOTA'!$P$2:$P$21)</f>
        <v>6357</v>
      </c>
      <c r="H1636" s="1">
        <v>-3804915</v>
      </c>
      <c r="I1636" s="1">
        <f>_xlfn.XLOOKUP(capturaFlota2019[[#This Row],[Latitud]],'DATOS TABLA FLOTA'!$Q$2:$Q$21,'DATOS TABLA FLOTA'!$R$2:$R$21)</f>
        <v>-57536848</v>
      </c>
      <c r="J1636" s="2" t="s">
        <v>3055</v>
      </c>
      <c r="K1636" t="str">
        <f>VLOOKUP(capturaFlota2019[[#This Row],[Especie]],'DATOS TABLA FLOTA'!$K$1:$M$113,2,FALSE)</f>
        <v>Peces</v>
      </c>
      <c r="L1636" t="str">
        <f>_xlfn.XLOOKUP(capturaFlota2019[[#This Row],[Especie]],'DATOS TABLA FLOTA'!$K$1:$K$113,'DATOS TABLA FLOTA'!$M$1:$M$113)</f>
        <v>Merluza hubbsi S41</v>
      </c>
      <c r="M1636" s="3">
        <v>3555</v>
      </c>
      <c r="N1636" s="4">
        <f>VLOOKUP(capturaFlota2019[[#This Row],[Especie]],'DATOS TABLA FLOTA'!$A$1:$B$80,2,FALSE)</f>
        <v>2300</v>
      </c>
      <c r="O1636" s="4">
        <f>VLOOKUP(capturaFlota2019[[#This Row],[Especie]],'DATOS TABLA FLOTA'!$A$1:$C$80,3,FALSE)</f>
        <v>36800</v>
      </c>
      <c r="Q1636"/>
    </row>
    <row r="1637" spans="1:17" x14ac:dyDescent="0.35">
      <c r="A1637" s="5">
        <v>43466</v>
      </c>
      <c r="B1637" s="2" t="s">
        <v>3053</v>
      </c>
      <c r="C1637" s="2" t="s">
        <v>3111</v>
      </c>
      <c r="D1637" s="2" t="s">
        <v>3043</v>
      </c>
      <c r="E16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7" t="str">
        <f>_xlfn.XLOOKUP(capturaFlota2019[[#This Row],[Puerto]],'DATOS TABLA FLOTA'!$H$1:$H$21,'DATOS TABLA FLOTA'!$I$1:$I$21)</f>
        <v>sin especificar</v>
      </c>
      <c r="G1637" s="3">
        <f>_xlfn.XLOOKUP(capturaFlota2019[[#This Row],[Departamento]],'DATOS TABLA FLOTA'!$O$2:$O$21,'DATOS TABLA FLOTA'!$P$2:$P$21)</f>
        <v>6999</v>
      </c>
      <c r="I1637" s="1">
        <f>_xlfn.XLOOKUP(capturaFlota2019[[#This Row],[Latitud]],'DATOS TABLA FLOTA'!$Q$2:$Q$21,'DATOS TABLA FLOTA'!$R$2:$R$21)</f>
        <v>0</v>
      </c>
      <c r="J1637" s="2" t="s">
        <v>3090</v>
      </c>
      <c r="K1637" t="str">
        <f>VLOOKUP(capturaFlota2019[[#This Row],[Especie]],'DATOS TABLA FLOTA'!$K$1:$M$113,2,FALSE)</f>
        <v>Peces</v>
      </c>
      <c r="L1637" t="str">
        <f>_xlfn.XLOOKUP(capturaFlota2019[[#This Row],[Especie]],'DATOS TABLA FLOTA'!$K$1:$K$113,'DATOS TABLA FLOTA'!$M$1:$M$113)</f>
        <v>otras especies</v>
      </c>
      <c r="M1637" s="3">
        <v>3562</v>
      </c>
      <c r="N1637" s="4">
        <f>VLOOKUP(capturaFlota2019[[#This Row],[Especie]],'DATOS TABLA FLOTA'!$A$1:$B$80,2,FALSE)</f>
        <v>2200</v>
      </c>
      <c r="O1637" s="4">
        <f>VLOOKUP(capturaFlota2019[[#This Row],[Especie]],'DATOS TABLA FLOTA'!$A$1:$C$80,3,FALSE)</f>
        <v>35200</v>
      </c>
      <c r="Q1637"/>
    </row>
    <row r="1638" spans="1:17" x14ac:dyDescent="0.35">
      <c r="A1638" s="5">
        <v>43678</v>
      </c>
      <c r="B1638" s="2" t="s">
        <v>3053</v>
      </c>
      <c r="C1638" s="2" t="s">
        <v>3068</v>
      </c>
      <c r="D1638" s="2" t="s">
        <v>3043</v>
      </c>
      <c r="E16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38" t="str">
        <f>_xlfn.XLOOKUP(capturaFlota2019[[#This Row],[Puerto]],'DATOS TABLA FLOTA'!$H$1:$H$21,'DATOS TABLA FLOTA'!$I$1:$I$21)</f>
        <v>General Pueyrredon</v>
      </c>
      <c r="G1638" s="3">
        <f>_xlfn.XLOOKUP(capturaFlota2019[[#This Row],[Departamento]],'DATOS TABLA FLOTA'!$O$2:$O$21,'DATOS TABLA FLOTA'!$P$2:$P$21)</f>
        <v>6357</v>
      </c>
      <c r="H1638" s="1">
        <v>-3804915</v>
      </c>
      <c r="I1638" s="1">
        <f>_xlfn.XLOOKUP(capturaFlota2019[[#This Row],[Latitud]],'DATOS TABLA FLOTA'!$Q$2:$Q$21,'DATOS TABLA FLOTA'!$R$2:$R$21)</f>
        <v>-57536848</v>
      </c>
      <c r="J1638" s="2" t="s">
        <v>3057</v>
      </c>
      <c r="K1638" t="str">
        <f>VLOOKUP(capturaFlota2019[[#This Row],[Especie]],'DATOS TABLA FLOTA'!$K$1:$M$113,2,FALSE)</f>
        <v>Peces</v>
      </c>
      <c r="L1638" t="str">
        <f>_xlfn.XLOOKUP(capturaFlota2019[[#This Row],[Especie]],'DATOS TABLA FLOTA'!$K$1:$K$113,'DATOS TABLA FLOTA'!$M$1:$M$113)</f>
        <v>Rayas (sin V. Cost)</v>
      </c>
      <c r="M1638" s="3">
        <v>3568</v>
      </c>
      <c r="N1638" s="4">
        <f>VLOOKUP(capturaFlota2019[[#This Row],[Especie]],'DATOS TABLA FLOTA'!$A$1:$B$80,2,FALSE)</f>
        <v>3900</v>
      </c>
      <c r="O1638" s="4">
        <f>VLOOKUP(capturaFlota2019[[#This Row],[Especie]],'DATOS TABLA FLOTA'!$A$1:$C$80,3,FALSE)</f>
        <v>62400</v>
      </c>
      <c r="Q1638"/>
    </row>
    <row r="1639" spans="1:17" x14ac:dyDescent="0.35">
      <c r="A1639" s="5">
        <v>43556</v>
      </c>
      <c r="B1639" s="2" t="s">
        <v>3041</v>
      </c>
      <c r="C1639" s="2" t="s">
        <v>3120</v>
      </c>
      <c r="D1639" s="2" t="s">
        <v>3062</v>
      </c>
      <c r="E16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39" t="str">
        <f>_xlfn.XLOOKUP(capturaFlota2019[[#This Row],[Puerto]],'DATOS TABLA FLOTA'!$H$1:$H$21,'DATOS TABLA FLOTA'!$I$1:$I$21)</f>
        <v>Rawson</v>
      </c>
      <c r="G1639" s="3">
        <f>_xlfn.XLOOKUP(capturaFlota2019[[#This Row],[Departamento]],'DATOS TABLA FLOTA'!$O$2:$O$21,'DATOS TABLA FLOTA'!$P$2:$P$21)</f>
        <v>26077</v>
      </c>
      <c r="H1639" s="1">
        <v>-43336741</v>
      </c>
      <c r="I1639" s="1">
        <f>_xlfn.XLOOKUP(capturaFlota2019[[#This Row],[Latitud]],'DATOS TABLA FLOTA'!$Q$2:$Q$21,'DATOS TABLA FLOTA'!$R$2:$R$21)</f>
        <v>-65061964</v>
      </c>
      <c r="J1639" s="2" t="s">
        <v>3055</v>
      </c>
      <c r="K1639" t="str">
        <f>VLOOKUP(capturaFlota2019[[#This Row],[Especie]],'DATOS TABLA FLOTA'!$K$1:$M$113,2,FALSE)</f>
        <v>Peces</v>
      </c>
      <c r="L1639" t="str">
        <f>_xlfn.XLOOKUP(capturaFlota2019[[#This Row],[Especie]],'DATOS TABLA FLOTA'!$K$1:$K$113,'DATOS TABLA FLOTA'!$M$1:$M$113)</f>
        <v>Merluza hubbsi S41</v>
      </c>
      <c r="M1639" s="3">
        <v>3570</v>
      </c>
      <c r="N1639" s="4">
        <f>VLOOKUP(capturaFlota2019[[#This Row],[Especie]],'DATOS TABLA FLOTA'!$A$1:$B$80,2,FALSE)</f>
        <v>2300</v>
      </c>
      <c r="O1639" s="4">
        <f>VLOOKUP(capturaFlota2019[[#This Row],[Especie]],'DATOS TABLA FLOTA'!$A$1:$C$80,3,FALSE)</f>
        <v>36800</v>
      </c>
      <c r="Q1639"/>
    </row>
    <row r="1640" spans="1:17" x14ac:dyDescent="0.35">
      <c r="A1640" s="5">
        <v>43497</v>
      </c>
      <c r="B1640" s="2" t="s">
        <v>3041</v>
      </c>
      <c r="C1640" s="2" t="s">
        <v>3111</v>
      </c>
      <c r="D1640" s="2" t="s">
        <v>3043</v>
      </c>
      <c r="E16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0" t="str">
        <f>_xlfn.XLOOKUP(capturaFlota2019[[#This Row],[Puerto]],'DATOS TABLA FLOTA'!$H$1:$H$21,'DATOS TABLA FLOTA'!$I$1:$I$21)</f>
        <v>sin especificar</v>
      </c>
      <c r="G1640" s="3">
        <f>_xlfn.XLOOKUP(capturaFlota2019[[#This Row],[Departamento]],'DATOS TABLA FLOTA'!$O$2:$O$21,'DATOS TABLA FLOTA'!$P$2:$P$21)</f>
        <v>6999</v>
      </c>
      <c r="I1640" s="1">
        <f>_xlfn.XLOOKUP(capturaFlota2019[[#This Row],[Latitud]],'DATOS TABLA FLOTA'!$Q$2:$Q$21,'DATOS TABLA FLOTA'!$R$2:$R$21)</f>
        <v>0</v>
      </c>
      <c r="J1640" s="2" t="s">
        <v>3079</v>
      </c>
      <c r="K1640" t="str">
        <f>VLOOKUP(capturaFlota2019[[#This Row],[Especie]],'DATOS TABLA FLOTA'!$K$1:$M$113,2,FALSE)</f>
        <v>Peces</v>
      </c>
      <c r="L1640" t="str">
        <f>_xlfn.XLOOKUP(capturaFlota2019[[#This Row],[Especie]],'DATOS TABLA FLOTA'!$K$1:$K$113,'DATOS TABLA FLOTA'!$M$1:$M$113)</f>
        <v>otras especies</v>
      </c>
      <c r="M1640" s="3">
        <v>3578</v>
      </c>
      <c r="N1640" s="4">
        <f>VLOOKUP(capturaFlota2019[[#This Row],[Especie]],'DATOS TABLA FLOTA'!$A$1:$B$80,2,FALSE)</f>
        <v>2100</v>
      </c>
      <c r="O1640" s="4">
        <f>VLOOKUP(capturaFlota2019[[#This Row],[Especie]],'DATOS TABLA FLOTA'!$A$1:$C$80,3,FALSE)</f>
        <v>33600</v>
      </c>
      <c r="Q1640"/>
    </row>
    <row r="1641" spans="1:17" x14ac:dyDescent="0.35">
      <c r="A1641" s="5">
        <v>43556</v>
      </c>
      <c r="B1641" s="2" t="s">
        <v>3041</v>
      </c>
      <c r="C1641" s="2" t="s">
        <v>3120</v>
      </c>
      <c r="D1641" s="2" t="s">
        <v>3062</v>
      </c>
      <c r="E16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41" t="str">
        <f>_xlfn.XLOOKUP(capturaFlota2019[[#This Row],[Puerto]],'DATOS TABLA FLOTA'!$H$1:$H$21,'DATOS TABLA FLOTA'!$I$1:$I$21)</f>
        <v>Rawson</v>
      </c>
      <c r="G1641" s="3">
        <f>_xlfn.XLOOKUP(capturaFlota2019[[#This Row],[Departamento]],'DATOS TABLA FLOTA'!$O$2:$O$21,'DATOS TABLA FLOTA'!$P$2:$P$21)</f>
        <v>26077</v>
      </c>
      <c r="H1641" s="1">
        <v>-43336741</v>
      </c>
      <c r="I1641" s="1">
        <f>_xlfn.XLOOKUP(capturaFlota2019[[#This Row],[Latitud]],'DATOS TABLA FLOTA'!$Q$2:$Q$21,'DATOS TABLA FLOTA'!$R$2:$R$21)</f>
        <v>-65061964</v>
      </c>
      <c r="J1641" s="2" t="s">
        <v>3072</v>
      </c>
      <c r="K1641" t="str">
        <f>VLOOKUP(capturaFlota2019[[#This Row],[Especie]],'DATOS TABLA FLOTA'!$K$1:$M$113,2,FALSE)</f>
        <v>Moluscos</v>
      </c>
      <c r="L1641" t="str">
        <f>_xlfn.XLOOKUP(capturaFlota2019[[#This Row],[Especie]],'DATOS TABLA FLOTA'!$K$1:$K$113,'DATOS TABLA FLOTA'!$M$1:$M$113)</f>
        <v>otras especies</v>
      </c>
      <c r="M1641" s="3">
        <v>3583</v>
      </c>
      <c r="N1641" s="4">
        <f>VLOOKUP(capturaFlota2019[[#This Row],[Especie]],'DATOS TABLA FLOTA'!$A$1:$B$80,2,FALSE)</f>
        <v>3150</v>
      </c>
      <c r="O1641" s="4">
        <f>VLOOKUP(capturaFlota2019[[#This Row],[Especie]],'DATOS TABLA FLOTA'!$A$1:$C$80,3,FALSE)</f>
        <v>50400</v>
      </c>
      <c r="Q1641"/>
    </row>
    <row r="1642" spans="1:17" x14ac:dyDescent="0.35">
      <c r="A1642" s="5">
        <v>43617</v>
      </c>
      <c r="B1642" s="2" t="s">
        <v>3053</v>
      </c>
      <c r="C1642" s="2" t="s">
        <v>3068</v>
      </c>
      <c r="D1642" s="2" t="s">
        <v>3043</v>
      </c>
      <c r="E16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2" t="str">
        <f>_xlfn.XLOOKUP(capturaFlota2019[[#This Row],[Puerto]],'DATOS TABLA FLOTA'!$H$1:$H$21,'DATOS TABLA FLOTA'!$I$1:$I$21)</f>
        <v>General Pueyrredon</v>
      </c>
      <c r="G1642" s="3">
        <f>_xlfn.XLOOKUP(capturaFlota2019[[#This Row],[Departamento]],'DATOS TABLA FLOTA'!$O$2:$O$21,'DATOS TABLA FLOTA'!$P$2:$P$21)</f>
        <v>6357</v>
      </c>
      <c r="H1642" s="1">
        <v>-3804915</v>
      </c>
      <c r="I1642" s="1">
        <f>_xlfn.XLOOKUP(capturaFlota2019[[#This Row],[Latitud]],'DATOS TABLA FLOTA'!$Q$2:$Q$21,'DATOS TABLA FLOTA'!$R$2:$R$21)</f>
        <v>-57536848</v>
      </c>
      <c r="J1642" s="2" t="s">
        <v>3094</v>
      </c>
      <c r="K1642" t="str">
        <f>VLOOKUP(capturaFlota2019[[#This Row],[Especie]],'DATOS TABLA FLOTA'!$K$1:$M$113,2,FALSE)</f>
        <v>Peces</v>
      </c>
      <c r="L1642" t="str">
        <f>_xlfn.XLOOKUP(capturaFlota2019[[#This Row],[Especie]],'DATOS TABLA FLOTA'!$K$1:$K$113,'DATOS TABLA FLOTA'!$M$1:$M$113)</f>
        <v>otras especies</v>
      </c>
      <c r="M1642" s="3">
        <v>3593</v>
      </c>
      <c r="N1642" s="4">
        <f>VLOOKUP(capturaFlota2019[[#This Row],[Especie]],'DATOS TABLA FLOTA'!$A$1:$B$80,2,FALSE)</f>
        <v>2180</v>
      </c>
      <c r="O1642" s="4">
        <f>VLOOKUP(capturaFlota2019[[#This Row],[Especie]],'DATOS TABLA FLOTA'!$A$1:$C$80,3,FALSE)</f>
        <v>34880</v>
      </c>
      <c r="Q1642"/>
    </row>
    <row r="1643" spans="1:17" x14ac:dyDescent="0.35">
      <c r="A1643" s="5">
        <v>43525</v>
      </c>
      <c r="B1643" s="2" t="s">
        <v>3059</v>
      </c>
      <c r="C1643" s="2" t="s">
        <v>3048</v>
      </c>
      <c r="D1643" s="2" t="s">
        <v>3049</v>
      </c>
      <c r="E16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643" t="str">
        <f>_xlfn.XLOOKUP(capturaFlota2019[[#This Row],[Puerto]],'DATOS TABLA FLOTA'!$H$1:$H$21,'DATOS TABLA FLOTA'!$I$1:$I$21)</f>
        <v>Deseado</v>
      </c>
      <c r="G1643" s="3">
        <f>_xlfn.XLOOKUP(capturaFlota2019[[#This Row],[Departamento]],'DATOS TABLA FLOTA'!$O$2:$O$21,'DATOS TABLA FLOTA'!$P$2:$P$21)</f>
        <v>78014</v>
      </c>
      <c r="H1643" s="1">
        <v>-46436049</v>
      </c>
      <c r="I1643" s="1">
        <f>_xlfn.XLOOKUP(capturaFlota2019[[#This Row],[Latitud]],'DATOS TABLA FLOTA'!$Q$2:$Q$21,'DATOS TABLA FLOTA'!$R$2:$R$21)</f>
        <v>-67514904</v>
      </c>
      <c r="J1643" s="2" t="s">
        <v>3064</v>
      </c>
      <c r="K1643" t="str">
        <f>VLOOKUP(capturaFlota2019[[#This Row],[Especie]],'DATOS TABLA FLOTA'!$K$1:$M$113,2,FALSE)</f>
        <v>Crustáceos</v>
      </c>
      <c r="L1643" t="str">
        <f>_xlfn.XLOOKUP(capturaFlota2019[[#This Row],[Especie]],'DATOS TABLA FLOTA'!$K$1:$K$113,'DATOS TABLA FLOTA'!$M$1:$M$113)</f>
        <v>Centolla</v>
      </c>
      <c r="M1643" s="3">
        <v>3600</v>
      </c>
      <c r="N1643" s="4">
        <f>VLOOKUP(capturaFlota2019[[#This Row],[Especie]],'DATOS TABLA FLOTA'!$A$1:$B$80,2,FALSE)</f>
        <v>2890</v>
      </c>
      <c r="O1643" s="4">
        <f>VLOOKUP(capturaFlota2019[[#This Row],[Especie]],'DATOS TABLA FLOTA'!$A$1:$C$80,3,FALSE)</f>
        <v>46240</v>
      </c>
      <c r="Q1643"/>
    </row>
    <row r="1644" spans="1:17" x14ac:dyDescent="0.35">
      <c r="A1644" s="5">
        <v>43739</v>
      </c>
      <c r="B1644" s="2" t="s">
        <v>3041</v>
      </c>
      <c r="C1644" s="2" t="s">
        <v>3143</v>
      </c>
      <c r="D1644" s="2" t="s">
        <v>3043</v>
      </c>
      <c r="E16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4" t="str">
        <f>_xlfn.XLOOKUP(capturaFlota2019[[#This Row],[Puerto]],'DATOS TABLA FLOTA'!$H$1:$H$21,'DATOS TABLA FLOTA'!$I$1:$I$21)</f>
        <v>Castelli</v>
      </c>
      <c r="G1644" s="3">
        <f>_xlfn.XLOOKUP(capturaFlota2019[[#This Row],[Departamento]],'DATOS TABLA FLOTA'!$O$2:$O$21,'DATOS TABLA FLOTA'!$P$2:$P$21)</f>
        <v>6168</v>
      </c>
      <c r="H1644" s="1">
        <v>-35745949</v>
      </c>
      <c r="I1644" s="1">
        <f>_xlfn.XLOOKUP(capturaFlota2019[[#This Row],[Latitud]],'DATOS TABLA FLOTA'!$Q$2:$Q$21,'DATOS TABLA FLOTA'!$R$2:$R$21)</f>
        <v>-57380561</v>
      </c>
      <c r="J1644" s="2" t="s">
        <v>3090</v>
      </c>
      <c r="K1644" t="str">
        <f>VLOOKUP(capturaFlota2019[[#This Row],[Especie]],'DATOS TABLA FLOTA'!$K$1:$M$113,2,FALSE)</f>
        <v>Peces</v>
      </c>
      <c r="L1644" t="str">
        <f>_xlfn.XLOOKUP(capturaFlota2019[[#This Row],[Especie]],'DATOS TABLA FLOTA'!$K$1:$K$113,'DATOS TABLA FLOTA'!$M$1:$M$113)</f>
        <v>otras especies</v>
      </c>
      <c r="M1644" s="3">
        <v>3600</v>
      </c>
      <c r="N1644" s="4">
        <f>VLOOKUP(capturaFlota2019[[#This Row],[Especie]],'DATOS TABLA FLOTA'!$A$1:$B$80,2,FALSE)</f>
        <v>2200</v>
      </c>
      <c r="O1644" s="4">
        <f>VLOOKUP(capturaFlota2019[[#This Row],[Especie]],'DATOS TABLA FLOTA'!$A$1:$C$80,3,FALSE)</f>
        <v>35200</v>
      </c>
      <c r="Q1644"/>
    </row>
    <row r="1645" spans="1:17" x14ac:dyDescent="0.35">
      <c r="A1645" s="5">
        <v>43739</v>
      </c>
      <c r="B1645" s="2" t="s">
        <v>3059</v>
      </c>
      <c r="C1645" s="2" t="s">
        <v>3061</v>
      </c>
      <c r="D1645" s="2" t="s">
        <v>3062</v>
      </c>
      <c r="E16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45" t="str">
        <f>_xlfn.XLOOKUP(capturaFlota2019[[#This Row],[Puerto]],'DATOS TABLA FLOTA'!$H$1:$H$21,'DATOS TABLA FLOTA'!$I$1:$I$21)</f>
        <v>Escalante</v>
      </c>
      <c r="G1645" s="3">
        <f>_xlfn.XLOOKUP(capturaFlota2019[[#This Row],[Departamento]],'DATOS TABLA FLOTA'!$O$2:$O$21,'DATOS TABLA FLOTA'!$P$2:$P$21)</f>
        <v>26021</v>
      </c>
      <c r="H1645" s="1">
        <v>-45862528</v>
      </c>
      <c r="I1645" s="1">
        <f>_xlfn.XLOOKUP(capturaFlota2019[[#This Row],[Latitud]],'DATOS TABLA FLOTA'!$Q$2:$Q$21,'DATOS TABLA FLOTA'!$R$2:$R$21)</f>
        <v>-6746664</v>
      </c>
      <c r="J1645" s="2" t="s">
        <v>3055</v>
      </c>
      <c r="K1645" t="str">
        <f>VLOOKUP(capturaFlota2019[[#This Row],[Especie]],'DATOS TABLA FLOTA'!$K$1:$M$113,2,FALSE)</f>
        <v>Peces</v>
      </c>
      <c r="L1645" t="str">
        <f>_xlfn.XLOOKUP(capturaFlota2019[[#This Row],[Especie]],'DATOS TABLA FLOTA'!$K$1:$K$113,'DATOS TABLA FLOTA'!$M$1:$M$113)</f>
        <v>Merluza hubbsi S41</v>
      </c>
      <c r="M1645" s="3">
        <v>3601</v>
      </c>
      <c r="N1645" s="4">
        <f>VLOOKUP(capturaFlota2019[[#This Row],[Especie]],'DATOS TABLA FLOTA'!$A$1:$B$80,2,FALSE)</f>
        <v>2300</v>
      </c>
      <c r="O1645" s="4">
        <f>VLOOKUP(capturaFlota2019[[#This Row],[Especie]],'DATOS TABLA FLOTA'!$A$1:$C$80,3,FALSE)</f>
        <v>36800</v>
      </c>
      <c r="Q1645"/>
    </row>
    <row r="1646" spans="1:17" x14ac:dyDescent="0.35">
      <c r="A1646" s="5">
        <v>43678</v>
      </c>
      <c r="B1646" s="2" t="s">
        <v>3147</v>
      </c>
      <c r="C1646" s="2" t="s">
        <v>3117</v>
      </c>
      <c r="D1646" s="2" t="s">
        <v>3062</v>
      </c>
      <c r="E16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46" t="str">
        <f>_xlfn.XLOOKUP(capturaFlota2019[[#This Row],[Puerto]],'DATOS TABLA FLOTA'!$H$1:$H$21,'DATOS TABLA FLOTA'!$I$1:$I$21)</f>
        <v>Biedma</v>
      </c>
      <c r="G1646" s="3">
        <f>_xlfn.XLOOKUP(capturaFlota2019[[#This Row],[Departamento]],'DATOS TABLA FLOTA'!$O$2:$O$21,'DATOS TABLA FLOTA'!$P$2:$P$21)</f>
        <v>26007</v>
      </c>
      <c r="H1646" s="1">
        <v>-42723398</v>
      </c>
      <c r="I1646" s="1">
        <f>_xlfn.XLOOKUP(capturaFlota2019[[#This Row],[Latitud]],'DATOS TABLA FLOTA'!$Q$2:$Q$21,'DATOS TABLA FLOTA'!$R$2:$R$21)</f>
        <v>-6503362</v>
      </c>
      <c r="J1646" s="2" t="s">
        <v>3055</v>
      </c>
      <c r="K1646" t="str">
        <f>VLOOKUP(capturaFlota2019[[#This Row],[Especie]],'DATOS TABLA FLOTA'!$K$1:$M$113,2,FALSE)</f>
        <v>Peces</v>
      </c>
      <c r="L1646" t="str">
        <f>_xlfn.XLOOKUP(capturaFlota2019[[#This Row],[Especie]],'DATOS TABLA FLOTA'!$K$1:$K$113,'DATOS TABLA FLOTA'!$M$1:$M$113)</f>
        <v>Merluza hubbsi S41</v>
      </c>
      <c r="M1646" s="3">
        <v>3602</v>
      </c>
      <c r="N1646" s="4">
        <f>VLOOKUP(capturaFlota2019[[#This Row],[Especie]],'DATOS TABLA FLOTA'!$A$1:$B$80,2,FALSE)</f>
        <v>2300</v>
      </c>
      <c r="O1646" s="4">
        <f>VLOOKUP(capturaFlota2019[[#This Row],[Especie]],'DATOS TABLA FLOTA'!$A$1:$C$80,3,FALSE)</f>
        <v>36800</v>
      </c>
      <c r="Q1646"/>
    </row>
    <row r="1647" spans="1:17" x14ac:dyDescent="0.35">
      <c r="A1647" s="5">
        <v>43739</v>
      </c>
      <c r="B1647" s="2" t="s">
        <v>3067</v>
      </c>
      <c r="C1647" s="2" t="s">
        <v>3068</v>
      </c>
      <c r="D1647" s="2" t="s">
        <v>3043</v>
      </c>
      <c r="E16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7" t="str">
        <f>_xlfn.XLOOKUP(capturaFlota2019[[#This Row],[Puerto]],'DATOS TABLA FLOTA'!$H$1:$H$21,'DATOS TABLA FLOTA'!$I$1:$I$21)</f>
        <v>General Pueyrredon</v>
      </c>
      <c r="G1647" s="3">
        <f>_xlfn.XLOOKUP(capturaFlota2019[[#This Row],[Departamento]],'DATOS TABLA FLOTA'!$O$2:$O$21,'DATOS TABLA FLOTA'!$P$2:$P$21)</f>
        <v>6357</v>
      </c>
      <c r="H1647" s="1">
        <v>-3804915</v>
      </c>
      <c r="I1647" s="1">
        <f>_xlfn.XLOOKUP(capturaFlota2019[[#This Row],[Latitud]],'DATOS TABLA FLOTA'!$Q$2:$Q$21,'DATOS TABLA FLOTA'!$R$2:$R$21)</f>
        <v>-57536848</v>
      </c>
      <c r="J1647" s="2" t="s">
        <v>3060</v>
      </c>
      <c r="K1647" t="str">
        <f>VLOOKUP(capturaFlota2019[[#This Row],[Especie]],'DATOS TABLA FLOTA'!$K$1:$M$113,2,FALSE)</f>
        <v>Peces</v>
      </c>
      <c r="L1647" t="str">
        <f>_xlfn.XLOOKUP(capturaFlota2019[[#This Row],[Especie]],'DATOS TABLA FLOTA'!$K$1:$K$113,'DATOS TABLA FLOTA'!$M$1:$M$113)</f>
        <v>otras especies</v>
      </c>
      <c r="M1647" s="3">
        <v>3604</v>
      </c>
      <c r="N1647" s="4">
        <f>VLOOKUP(capturaFlota2019[[#This Row],[Especie]],'DATOS TABLA FLOTA'!$A$1:$B$80,2,FALSE)</f>
        <v>2910</v>
      </c>
      <c r="O1647" s="4">
        <f>VLOOKUP(capturaFlota2019[[#This Row],[Especie]],'DATOS TABLA FLOTA'!$A$1:$C$80,3,FALSE)</f>
        <v>46560</v>
      </c>
      <c r="Q1647"/>
    </row>
    <row r="1648" spans="1:17" x14ac:dyDescent="0.35">
      <c r="A1648" s="5">
        <v>43466</v>
      </c>
      <c r="B1648" s="2" t="s">
        <v>3053</v>
      </c>
      <c r="C1648" s="2" t="s">
        <v>3068</v>
      </c>
      <c r="D1648" s="2" t="s">
        <v>3043</v>
      </c>
      <c r="E16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48" t="str">
        <f>_xlfn.XLOOKUP(capturaFlota2019[[#This Row],[Puerto]],'DATOS TABLA FLOTA'!$H$1:$H$21,'DATOS TABLA FLOTA'!$I$1:$I$21)</f>
        <v>General Pueyrredon</v>
      </c>
      <c r="G1648" s="3">
        <f>_xlfn.XLOOKUP(capturaFlota2019[[#This Row],[Departamento]],'DATOS TABLA FLOTA'!$O$2:$O$21,'DATOS TABLA FLOTA'!$P$2:$P$21)</f>
        <v>6357</v>
      </c>
      <c r="H1648" s="1">
        <v>-3804915</v>
      </c>
      <c r="I1648" s="1">
        <f>_xlfn.XLOOKUP(capturaFlota2019[[#This Row],[Latitud]],'DATOS TABLA FLOTA'!$Q$2:$Q$21,'DATOS TABLA FLOTA'!$R$2:$R$21)</f>
        <v>-57536848</v>
      </c>
      <c r="J1648" s="2" t="s">
        <v>3087</v>
      </c>
      <c r="K1648" t="str">
        <f>VLOOKUP(capturaFlota2019[[#This Row],[Especie]],'DATOS TABLA FLOTA'!$K$1:$M$113,2,FALSE)</f>
        <v>Peces</v>
      </c>
      <c r="L1648" t="str">
        <f>_xlfn.XLOOKUP(capturaFlota2019[[#This Row],[Especie]],'DATOS TABLA FLOTA'!$K$1:$K$113,'DATOS TABLA FLOTA'!$M$1:$M$113)</f>
        <v>otras especies</v>
      </c>
      <c r="M1648" s="3">
        <v>3620</v>
      </c>
      <c r="N1648" s="4">
        <f>VLOOKUP(capturaFlota2019[[#This Row],[Especie]],'DATOS TABLA FLOTA'!$A$1:$B$80,2,FALSE)</f>
        <v>2500</v>
      </c>
      <c r="O1648" s="4">
        <f>VLOOKUP(capturaFlota2019[[#This Row],[Especie]],'DATOS TABLA FLOTA'!$A$1:$C$80,3,FALSE)</f>
        <v>40000</v>
      </c>
      <c r="Q1648"/>
    </row>
    <row r="1649" spans="1:17" x14ac:dyDescent="0.35">
      <c r="A1649" s="5">
        <v>43556</v>
      </c>
      <c r="B1649" s="2" t="s">
        <v>3067</v>
      </c>
      <c r="C1649" s="2" t="s">
        <v>3117</v>
      </c>
      <c r="D1649" s="2" t="s">
        <v>3062</v>
      </c>
      <c r="E16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49" t="str">
        <f>_xlfn.XLOOKUP(capturaFlota2019[[#This Row],[Puerto]],'DATOS TABLA FLOTA'!$H$1:$H$21,'DATOS TABLA FLOTA'!$I$1:$I$21)</f>
        <v>Biedma</v>
      </c>
      <c r="G1649" s="3">
        <f>_xlfn.XLOOKUP(capturaFlota2019[[#This Row],[Departamento]],'DATOS TABLA FLOTA'!$O$2:$O$21,'DATOS TABLA FLOTA'!$P$2:$P$21)</f>
        <v>26007</v>
      </c>
      <c r="H1649" s="1">
        <v>-42723398</v>
      </c>
      <c r="I1649" s="1">
        <f>_xlfn.XLOOKUP(capturaFlota2019[[#This Row],[Latitud]],'DATOS TABLA FLOTA'!$Q$2:$Q$21,'DATOS TABLA FLOTA'!$R$2:$R$21)</f>
        <v>-6503362</v>
      </c>
      <c r="J1649" s="2" t="s">
        <v>3104</v>
      </c>
      <c r="K1649" t="str">
        <f>VLOOKUP(capturaFlota2019[[#This Row],[Especie]],'DATOS TABLA FLOTA'!$K$1:$M$113,2,FALSE)</f>
        <v>Peces</v>
      </c>
      <c r="L1649" t="str">
        <f>_xlfn.XLOOKUP(capturaFlota2019[[#This Row],[Especie]],'DATOS TABLA FLOTA'!$K$1:$K$113,'DATOS TABLA FLOTA'!$M$1:$M$113)</f>
        <v>otras especies</v>
      </c>
      <c r="M1649" s="3">
        <v>3620</v>
      </c>
      <c r="N1649" s="4">
        <f>VLOOKUP(capturaFlota2019[[#This Row],[Especie]],'DATOS TABLA FLOTA'!$A$1:$B$80,2,FALSE)</f>
        <v>2800</v>
      </c>
      <c r="O1649" s="4">
        <f>VLOOKUP(capturaFlota2019[[#This Row],[Especie]],'DATOS TABLA FLOTA'!$A$1:$C$80,3,FALSE)</f>
        <v>44800</v>
      </c>
      <c r="Q1649"/>
    </row>
    <row r="1650" spans="1:17" x14ac:dyDescent="0.35">
      <c r="A1650" s="5">
        <v>43678</v>
      </c>
      <c r="B1650" s="2" t="s">
        <v>3067</v>
      </c>
      <c r="C1650" s="2" t="s">
        <v>3132</v>
      </c>
      <c r="D1650" s="2" t="s">
        <v>3133</v>
      </c>
      <c r="E16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650" t="str">
        <f>_xlfn.XLOOKUP(capturaFlota2019[[#This Row],[Puerto]],'DATOS TABLA FLOTA'!$H$1:$H$21,'DATOS TABLA FLOTA'!$I$1:$I$21)</f>
        <v>Ushuaia</v>
      </c>
      <c r="G1650" s="3">
        <f>_xlfn.XLOOKUP(capturaFlota2019[[#This Row],[Departamento]],'DATOS TABLA FLOTA'!$O$2:$O$21,'DATOS TABLA FLOTA'!$P$2:$P$21)</f>
        <v>94015</v>
      </c>
      <c r="H1650" s="1">
        <v>-54808106</v>
      </c>
      <c r="I1650" s="1">
        <f>_xlfn.XLOOKUP(capturaFlota2019[[#This Row],[Latitud]],'DATOS TABLA FLOTA'!$Q$2:$Q$21,'DATOS TABLA FLOTA'!$R$2:$R$21)</f>
        <v>-68304301</v>
      </c>
      <c r="J1650" s="2" t="s">
        <v>3136</v>
      </c>
      <c r="K1650" t="str">
        <f>VLOOKUP(capturaFlota2019[[#This Row],[Especie]],'DATOS TABLA FLOTA'!$K$1:$M$113,2,FALSE)</f>
        <v>Peces</v>
      </c>
      <c r="L1650" t="str">
        <f>_xlfn.XLOOKUP(capturaFlota2019[[#This Row],[Especie]],'DATOS TABLA FLOTA'!$K$1:$K$113,'DATOS TABLA FLOTA'!$M$1:$M$113)</f>
        <v>Merluza de cola</v>
      </c>
      <c r="M1650" s="3">
        <v>3630</v>
      </c>
      <c r="N1650" s="4">
        <f>VLOOKUP(capturaFlota2019[[#This Row],[Especie]],'DATOS TABLA FLOTA'!$A$1:$B$80,2,FALSE)</f>
        <v>2000</v>
      </c>
      <c r="O1650" s="4">
        <f>VLOOKUP(capturaFlota2019[[#This Row],[Especie]],'DATOS TABLA FLOTA'!$A$1:$C$80,3,FALSE)</f>
        <v>32000</v>
      </c>
      <c r="Q1650"/>
    </row>
    <row r="1651" spans="1:17" x14ac:dyDescent="0.35">
      <c r="A1651" s="5">
        <v>43770</v>
      </c>
      <c r="B1651" s="2" t="s">
        <v>3067</v>
      </c>
      <c r="C1651" s="2" t="s">
        <v>3068</v>
      </c>
      <c r="D1651" s="2" t="s">
        <v>3043</v>
      </c>
      <c r="E16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1" t="str">
        <f>_xlfn.XLOOKUP(capturaFlota2019[[#This Row],[Puerto]],'DATOS TABLA FLOTA'!$H$1:$H$21,'DATOS TABLA FLOTA'!$I$1:$I$21)</f>
        <v>General Pueyrredon</v>
      </c>
      <c r="G1651" s="3">
        <f>_xlfn.XLOOKUP(capturaFlota2019[[#This Row],[Departamento]],'DATOS TABLA FLOTA'!$O$2:$O$21,'DATOS TABLA FLOTA'!$P$2:$P$21)</f>
        <v>6357</v>
      </c>
      <c r="H1651" s="1">
        <v>-3804915</v>
      </c>
      <c r="I1651" s="1">
        <f>_xlfn.XLOOKUP(capturaFlota2019[[#This Row],[Latitud]],'DATOS TABLA FLOTA'!$Q$2:$Q$21,'DATOS TABLA FLOTA'!$R$2:$R$21)</f>
        <v>-57536848</v>
      </c>
      <c r="J1651" s="2" t="s">
        <v>3070</v>
      </c>
      <c r="K1651" t="str">
        <f>VLOOKUP(capturaFlota2019[[#This Row],[Especie]],'DATOS TABLA FLOTA'!$K$1:$M$113,2,FALSE)</f>
        <v>Moluscos</v>
      </c>
      <c r="L1651" t="str">
        <f>_xlfn.XLOOKUP(capturaFlota2019[[#This Row],[Especie]],'DATOS TABLA FLOTA'!$K$1:$K$113,'DATOS TABLA FLOTA'!$M$1:$M$113)</f>
        <v>Vieira (callos)</v>
      </c>
      <c r="M1651" s="3">
        <v>3654</v>
      </c>
      <c r="N1651" s="4">
        <f>VLOOKUP(capturaFlota2019[[#This Row],[Especie]],'DATOS TABLA FLOTA'!$A$1:$B$80,2,FALSE)</f>
        <v>2999</v>
      </c>
      <c r="O1651" s="4">
        <f>VLOOKUP(capturaFlota2019[[#This Row],[Especie]],'DATOS TABLA FLOTA'!$A$1:$C$80,3,FALSE)</f>
        <v>47984</v>
      </c>
      <c r="Q1651"/>
    </row>
    <row r="1652" spans="1:17" x14ac:dyDescent="0.35">
      <c r="A1652" s="5">
        <v>43647</v>
      </c>
      <c r="B1652" s="2" t="s">
        <v>3041</v>
      </c>
      <c r="C1652" s="2" t="s">
        <v>3150</v>
      </c>
      <c r="D1652" s="2" t="s">
        <v>3043</v>
      </c>
      <c r="E16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2" t="str">
        <f>_xlfn.XLOOKUP(capturaFlota2019[[#This Row],[Puerto]],'DATOS TABLA FLOTA'!$H$1:$H$21,'DATOS TABLA FLOTA'!$I$1:$I$21)</f>
        <v>General Lavalle</v>
      </c>
      <c r="G1652" s="3">
        <f>_xlfn.XLOOKUP(capturaFlota2019[[#This Row],[Departamento]],'DATOS TABLA FLOTA'!$O$2:$O$21,'DATOS TABLA FLOTA'!$P$2:$P$21)</f>
        <v>6336</v>
      </c>
      <c r="H1652" s="1">
        <v>-36398453</v>
      </c>
      <c r="I1652" s="1">
        <f>_xlfn.XLOOKUP(capturaFlota2019[[#This Row],[Latitud]],'DATOS TABLA FLOTA'!$Q$2:$Q$21,'DATOS TABLA FLOTA'!$R$2:$R$21)</f>
        <v>-56946467</v>
      </c>
      <c r="J1652" s="2" t="s">
        <v>3057</v>
      </c>
      <c r="K1652" t="str">
        <f>VLOOKUP(capturaFlota2019[[#This Row],[Especie]],'DATOS TABLA FLOTA'!$K$1:$M$113,2,FALSE)</f>
        <v>Peces</v>
      </c>
      <c r="L1652" t="str">
        <f>_xlfn.XLOOKUP(capturaFlota2019[[#This Row],[Especie]],'DATOS TABLA FLOTA'!$K$1:$K$113,'DATOS TABLA FLOTA'!$M$1:$M$113)</f>
        <v>Rayas (sin V. Cost)</v>
      </c>
      <c r="M1652" s="3">
        <v>3664</v>
      </c>
      <c r="N1652" s="4">
        <f>VLOOKUP(capturaFlota2019[[#This Row],[Especie]],'DATOS TABLA FLOTA'!$A$1:$B$80,2,FALSE)</f>
        <v>3900</v>
      </c>
      <c r="O1652" s="4">
        <f>VLOOKUP(capturaFlota2019[[#This Row],[Especie]],'DATOS TABLA FLOTA'!$A$1:$C$80,3,FALSE)</f>
        <v>62400</v>
      </c>
      <c r="Q1652"/>
    </row>
    <row r="1653" spans="1:17" x14ac:dyDescent="0.35">
      <c r="A1653" s="5">
        <v>43617</v>
      </c>
      <c r="B1653" s="2" t="s">
        <v>3059</v>
      </c>
      <c r="C1653" s="2" t="s">
        <v>3048</v>
      </c>
      <c r="D1653" s="2" t="s">
        <v>3049</v>
      </c>
      <c r="E16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653" t="str">
        <f>_xlfn.XLOOKUP(capturaFlota2019[[#This Row],[Puerto]],'DATOS TABLA FLOTA'!$H$1:$H$21,'DATOS TABLA FLOTA'!$I$1:$I$21)</f>
        <v>Deseado</v>
      </c>
      <c r="G1653" s="3">
        <f>_xlfn.XLOOKUP(capturaFlota2019[[#This Row],[Departamento]],'DATOS TABLA FLOTA'!$O$2:$O$21,'DATOS TABLA FLOTA'!$P$2:$P$21)</f>
        <v>78014</v>
      </c>
      <c r="H1653" s="1">
        <v>-46436049</v>
      </c>
      <c r="I1653" s="1">
        <f>_xlfn.XLOOKUP(capturaFlota2019[[#This Row],[Latitud]],'DATOS TABLA FLOTA'!$Q$2:$Q$21,'DATOS TABLA FLOTA'!$R$2:$R$21)</f>
        <v>-67514904</v>
      </c>
      <c r="J1653" s="2" t="s">
        <v>3101</v>
      </c>
      <c r="K1653" t="str">
        <f>VLOOKUP(capturaFlota2019[[#This Row],[Especie]],'DATOS TABLA FLOTA'!$K$1:$M$113,2,FALSE)</f>
        <v>Crustáceos</v>
      </c>
      <c r="L1653" t="str">
        <f>_xlfn.XLOOKUP(capturaFlota2019[[#This Row],[Especie]],'DATOS TABLA FLOTA'!$K$1:$K$113,'DATOS TABLA FLOTA'!$M$1:$M$113)</f>
        <v>Langostino</v>
      </c>
      <c r="M1653" s="3">
        <v>3686</v>
      </c>
      <c r="N1653" s="4">
        <f>VLOOKUP(capturaFlota2019[[#This Row],[Especie]],'DATOS TABLA FLOTA'!$A$1:$B$80,2,FALSE)</f>
        <v>3000</v>
      </c>
      <c r="O1653" s="4">
        <f>VLOOKUP(capturaFlota2019[[#This Row],[Especie]],'DATOS TABLA FLOTA'!$A$1:$C$80,3,FALSE)</f>
        <v>48000</v>
      </c>
      <c r="Q1653"/>
    </row>
    <row r="1654" spans="1:17" x14ac:dyDescent="0.35">
      <c r="A1654" s="5">
        <v>43586</v>
      </c>
      <c r="B1654" s="2" t="s">
        <v>3041</v>
      </c>
      <c r="C1654" s="2" t="s">
        <v>3107</v>
      </c>
      <c r="D1654" s="2" t="s">
        <v>3043</v>
      </c>
      <c r="E16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4" t="str">
        <f>_xlfn.XLOOKUP(capturaFlota2019[[#This Row],[Puerto]],'DATOS TABLA FLOTA'!$H$1:$H$21,'DATOS TABLA FLOTA'!$I$1:$I$21)</f>
        <v>Necochea</v>
      </c>
      <c r="G1654" s="3">
        <f>_xlfn.XLOOKUP(capturaFlota2019[[#This Row],[Departamento]],'DATOS TABLA FLOTA'!$O$2:$O$21,'DATOS TABLA FLOTA'!$P$2:$P$21)</f>
        <v>6581</v>
      </c>
      <c r="H1654" s="1">
        <v>-38576184</v>
      </c>
      <c r="I1654" s="1">
        <f>_xlfn.XLOOKUP(capturaFlota2019[[#This Row],[Latitud]],'DATOS TABLA FLOTA'!$Q$2:$Q$21,'DATOS TABLA FLOTA'!$R$2:$R$21)</f>
        <v>-58701949</v>
      </c>
      <c r="J1654" s="2" t="s">
        <v>3077</v>
      </c>
      <c r="K1654" t="str">
        <f>VLOOKUP(capturaFlota2019[[#This Row],[Especie]],'DATOS TABLA FLOTA'!$K$1:$M$113,2,FALSE)</f>
        <v>Peces</v>
      </c>
      <c r="L1654" t="str">
        <f>_xlfn.XLOOKUP(capturaFlota2019[[#This Row],[Especie]],'DATOS TABLA FLOTA'!$K$1:$K$113,'DATOS TABLA FLOTA'!$M$1:$M$113)</f>
        <v>otras especies</v>
      </c>
      <c r="M1654" s="3">
        <v>3690</v>
      </c>
      <c r="N1654" s="4">
        <f>VLOOKUP(capturaFlota2019[[#This Row],[Especie]],'DATOS TABLA FLOTA'!$A$1:$B$80,2,FALSE)</f>
        <v>1900</v>
      </c>
      <c r="O1654" s="4">
        <f>VLOOKUP(capturaFlota2019[[#This Row],[Especie]],'DATOS TABLA FLOTA'!$A$1:$C$80,3,FALSE)</f>
        <v>30400</v>
      </c>
      <c r="Q1654"/>
    </row>
    <row r="1655" spans="1:17" x14ac:dyDescent="0.35">
      <c r="A1655" s="5">
        <v>43739</v>
      </c>
      <c r="B1655" s="2" t="s">
        <v>3053</v>
      </c>
      <c r="C1655" s="2" t="s">
        <v>3111</v>
      </c>
      <c r="D1655" s="2" t="s">
        <v>3043</v>
      </c>
      <c r="E16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5" t="str">
        <f>_xlfn.XLOOKUP(capturaFlota2019[[#This Row],[Puerto]],'DATOS TABLA FLOTA'!$H$1:$H$21,'DATOS TABLA FLOTA'!$I$1:$I$21)</f>
        <v>sin especificar</v>
      </c>
      <c r="G1655" s="3">
        <f>_xlfn.XLOOKUP(capturaFlota2019[[#This Row],[Departamento]],'DATOS TABLA FLOTA'!$O$2:$O$21,'DATOS TABLA FLOTA'!$P$2:$P$21)</f>
        <v>6999</v>
      </c>
      <c r="I1655" s="1">
        <f>_xlfn.XLOOKUP(capturaFlota2019[[#This Row],[Latitud]],'DATOS TABLA FLOTA'!$Q$2:$Q$21,'DATOS TABLA FLOTA'!$R$2:$R$21)</f>
        <v>0</v>
      </c>
      <c r="J1655" s="2" t="s">
        <v>3082</v>
      </c>
      <c r="K1655" t="str">
        <f>VLOOKUP(capturaFlota2019[[#This Row],[Especie]],'DATOS TABLA FLOTA'!$K$1:$M$113,2,FALSE)</f>
        <v>Peces</v>
      </c>
      <c r="L1655" t="str">
        <f>_xlfn.XLOOKUP(capturaFlota2019[[#This Row],[Especie]],'DATOS TABLA FLOTA'!$K$1:$K$113,'DATOS TABLA FLOTA'!$M$1:$M$113)</f>
        <v>otras especies</v>
      </c>
      <c r="M1655" s="3">
        <v>3695</v>
      </c>
      <c r="N1655" s="4">
        <f>VLOOKUP(capturaFlota2019[[#This Row],[Especie]],'DATOS TABLA FLOTA'!$A$1:$B$80,2,FALSE)</f>
        <v>2100</v>
      </c>
      <c r="O1655" s="4">
        <f>VLOOKUP(capturaFlota2019[[#This Row],[Especie]],'DATOS TABLA FLOTA'!$A$1:$C$80,3,FALSE)</f>
        <v>33600</v>
      </c>
      <c r="Q1655"/>
    </row>
    <row r="1656" spans="1:17" x14ac:dyDescent="0.35">
      <c r="A1656" s="5">
        <v>43556</v>
      </c>
      <c r="B1656" s="2" t="s">
        <v>3041</v>
      </c>
      <c r="C1656" s="2" t="s">
        <v>3120</v>
      </c>
      <c r="D1656" s="2" t="s">
        <v>3062</v>
      </c>
      <c r="E16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56" t="str">
        <f>_xlfn.XLOOKUP(capturaFlota2019[[#This Row],[Puerto]],'DATOS TABLA FLOTA'!$H$1:$H$21,'DATOS TABLA FLOTA'!$I$1:$I$21)</f>
        <v>Rawson</v>
      </c>
      <c r="G1656" s="3">
        <f>_xlfn.XLOOKUP(capturaFlota2019[[#This Row],[Departamento]],'DATOS TABLA FLOTA'!$O$2:$O$21,'DATOS TABLA FLOTA'!$P$2:$P$21)</f>
        <v>26077</v>
      </c>
      <c r="H1656" s="1">
        <v>-43336741</v>
      </c>
      <c r="I1656" s="1">
        <f>_xlfn.XLOOKUP(capturaFlota2019[[#This Row],[Latitud]],'DATOS TABLA FLOTA'!$Q$2:$Q$21,'DATOS TABLA FLOTA'!$R$2:$R$21)</f>
        <v>-65061964</v>
      </c>
      <c r="J1656" s="2" t="s">
        <v>3060</v>
      </c>
      <c r="K1656" t="str">
        <f>VLOOKUP(capturaFlota2019[[#This Row],[Especie]],'DATOS TABLA FLOTA'!$K$1:$M$113,2,FALSE)</f>
        <v>Peces</v>
      </c>
      <c r="L1656" t="str">
        <f>_xlfn.XLOOKUP(capturaFlota2019[[#This Row],[Especie]],'DATOS TABLA FLOTA'!$K$1:$K$113,'DATOS TABLA FLOTA'!$M$1:$M$113)</f>
        <v>otras especies</v>
      </c>
      <c r="M1656" s="3">
        <v>3697</v>
      </c>
      <c r="N1656" s="4">
        <f>VLOOKUP(capturaFlota2019[[#This Row],[Especie]],'DATOS TABLA FLOTA'!$A$1:$B$80,2,FALSE)</f>
        <v>2910</v>
      </c>
      <c r="O1656" s="4">
        <f>VLOOKUP(capturaFlota2019[[#This Row],[Especie]],'DATOS TABLA FLOTA'!$A$1:$C$80,3,FALSE)</f>
        <v>46560</v>
      </c>
      <c r="Q1656"/>
    </row>
    <row r="1657" spans="1:17" x14ac:dyDescent="0.35">
      <c r="A1657" s="5">
        <v>43586</v>
      </c>
      <c r="B1657" s="2" t="s">
        <v>3059</v>
      </c>
      <c r="C1657" s="2" t="s">
        <v>3068</v>
      </c>
      <c r="D1657" s="2" t="s">
        <v>3043</v>
      </c>
      <c r="E16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7" t="str">
        <f>_xlfn.XLOOKUP(capturaFlota2019[[#This Row],[Puerto]],'DATOS TABLA FLOTA'!$H$1:$H$21,'DATOS TABLA FLOTA'!$I$1:$I$21)</f>
        <v>General Pueyrredon</v>
      </c>
      <c r="G1657" s="3">
        <f>_xlfn.XLOOKUP(capturaFlota2019[[#This Row],[Departamento]],'DATOS TABLA FLOTA'!$O$2:$O$21,'DATOS TABLA FLOTA'!$P$2:$P$21)</f>
        <v>6357</v>
      </c>
      <c r="H1657" s="1">
        <v>-3804915</v>
      </c>
      <c r="I1657" s="1">
        <f>_xlfn.XLOOKUP(capturaFlota2019[[#This Row],[Latitud]],'DATOS TABLA FLOTA'!$Q$2:$Q$21,'DATOS TABLA FLOTA'!$R$2:$R$21)</f>
        <v>-57536848</v>
      </c>
      <c r="J1657" s="2" t="s">
        <v>3092</v>
      </c>
      <c r="K1657" t="str">
        <f>VLOOKUP(capturaFlota2019[[#This Row],[Especie]],'DATOS TABLA FLOTA'!$K$1:$M$113,2,FALSE)</f>
        <v>Peces</v>
      </c>
      <c r="L1657" t="str">
        <f>_xlfn.XLOOKUP(capturaFlota2019[[#This Row],[Especie]],'DATOS TABLA FLOTA'!$K$1:$K$113,'DATOS TABLA FLOTA'!$M$1:$M$113)</f>
        <v>otras especies</v>
      </c>
      <c r="M1657" s="3">
        <v>3704</v>
      </c>
      <c r="N1657" s="4">
        <f>VLOOKUP(capturaFlota2019[[#This Row],[Especie]],'DATOS TABLA FLOTA'!$A$1:$B$80,2,FALSE)</f>
        <v>2200</v>
      </c>
      <c r="O1657" s="4">
        <f>VLOOKUP(capturaFlota2019[[#This Row],[Especie]],'DATOS TABLA FLOTA'!$A$1:$C$80,3,FALSE)</f>
        <v>35200</v>
      </c>
      <c r="Q1657"/>
    </row>
    <row r="1658" spans="1:17" x14ac:dyDescent="0.35">
      <c r="A1658" s="5">
        <v>43617</v>
      </c>
      <c r="B1658" s="2" t="s">
        <v>3059</v>
      </c>
      <c r="C1658" s="2" t="s">
        <v>3068</v>
      </c>
      <c r="D1658" s="2" t="s">
        <v>3043</v>
      </c>
      <c r="E16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8" t="str">
        <f>_xlfn.XLOOKUP(capturaFlota2019[[#This Row],[Puerto]],'DATOS TABLA FLOTA'!$H$1:$H$21,'DATOS TABLA FLOTA'!$I$1:$I$21)</f>
        <v>General Pueyrredon</v>
      </c>
      <c r="G1658" s="3">
        <f>_xlfn.XLOOKUP(capturaFlota2019[[#This Row],[Departamento]],'DATOS TABLA FLOTA'!$O$2:$O$21,'DATOS TABLA FLOTA'!$P$2:$P$21)</f>
        <v>6357</v>
      </c>
      <c r="H1658" s="1">
        <v>-3804915</v>
      </c>
      <c r="I1658" s="1">
        <f>_xlfn.XLOOKUP(capturaFlota2019[[#This Row],[Latitud]],'DATOS TABLA FLOTA'!$Q$2:$Q$21,'DATOS TABLA FLOTA'!$R$2:$R$21)</f>
        <v>-57536848</v>
      </c>
      <c r="J1658" s="2" t="s">
        <v>3060</v>
      </c>
      <c r="K1658" t="str">
        <f>VLOOKUP(capturaFlota2019[[#This Row],[Especie]],'DATOS TABLA FLOTA'!$K$1:$M$113,2,FALSE)</f>
        <v>Peces</v>
      </c>
      <c r="L1658" t="str">
        <f>_xlfn.XLOOKUP(capturaFlota2019[[#This Row],[Especie]],'DATOS TABLA FLOTA'!$K$1:$K$113,'DATOS TABLA FLOTA'!$M$1:$M$113)</f>
        <v>otras especies</v>
      </c>
      <c r="M1658" s="3">
        <v>3704</v>
      </c>
      <c r="N1658" s="4">
        <f>VLOOKUP(capturaFlota2019[[#This Row],[Especie]],'DATOS TABLA FLOTA'!$A$1:$B$80,2,FALSE)</f>
        <v>2910</v>
      </c>
      <c r="O1658" s="4">
        <f>VLOOKUP(capturaFlota2019[[#This Row],[Especie]],'DATOS TABLA FLOTA'!$A$1:$C$80,3,FALSE)</f>
        <v>46560</v>
      </c>
      <c r="Q1658"/>
    </row>
    <row r="1659" spans="1:17" x14ac:dyDescent="0.35">
      <c r="A1659" s="5">
        <v>43525</v>
      </c>
      <c r="B1659" s="2" t="s">
        <v>3041</v>
      </c>
      <c r="C1659" s="2" t="s">
        <v>3111</v>
      </c>
      <c r="D1659" s="2" t="s">
        <v>3043</v>
      </c>
      <c r="E16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59" t="str">
        <f>_xlfn.XLOOKUP(capturaFlota2019[[#This Row],[Puerto]],'DATOS TABLA FLOTA'!$H$1:$H$21,'DATOS TABLA FLOTA'!$I$1:$I$21)</f>
        <v>sin especificar</v>
      </c>
      <c r="G1659" s="3">
        <f>_xlfn.XLOOKUP(capturaFlota2019[[#This Row],[Departamento]],'DATOS TABLA FLOTA'!$O$2:$O$21,'DATOS TABLA FLOTA'!$P$2:$P$21)</f>
        <v>6999</v>
      </c>
      <c r="I1659" s="1">
        <f>_xlfn.XLOOKUP(capturaFlota2019[[#This Row],[Latitud]],'DATOS TABLA FLOTA'!$Q$2:$Q$21,'DATOS TABLA FLOTA'!$R$2:$R$21)</f>
        <v>0</v>
      </c>
      <c r="J1659" s="2" t="s">
        <v>3077</v>
      </c>
      <c r="K1659" t="str">
        <f>VLOOKUP(capturaFlota2019[[#This Row],[Especie]],'DATOS TABLA FLOTA'!$K$1:$M$113,2,FALSE)</f>
        <v>Peces</v>
      </c>
      <c r="L1659" t="str">
        <f>_xlfn.XLOOKUP(capturaFlota2019[[#This Row],[Especie]],'DATOS TABLA FLOTA'!$K$1:$K$113,'DATOS TABLA FLOTA'!$M$1:$M$113)</f>
        <v>otras especies</v>
      </c>
      <c r="M1659" s="3">
        <v>3707</v>
      </c>
      <c r="N1659" s="4">
        <f>VLOOKUP(capturaFlota2019[[#This Row],[Especie]],'DATOS TABLA FLOTA'!$A$1:$B$80,2,FALSE)</f>
        <v>1900</v>
      </c>
      <c r="O1659" s="4">
        <f>VLOOKUP(capturaFlota2019[[#This Row],[Especie]],'DATOS TABLA FLOTA'!$A$1:$C$80,3,FALSE)</f>
        <v>30400</v>
      </c>
      <c r="Q1659"/>
    </row>
    <row r="1660" spans="1:17" x14ac:dyDescent="0.35">
      <c r="A1660" s="5">
        <v>43617</v>
      </c>
      <c r="B1660" s="2" t="s">
        <v>3053</v>
      </c>
      <c r="C1660" s="2" t="s">
        <v>3150</v>
      </c>
      <c r="D1660" s="2" t="s">
        <v>3043</v>
      </c>
      <c r="E16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0" t="str">
        <f>_xlfn.XLOOKUP(capturaFlota2019[[#This Row],[Puerto]],'DATOS TABLA FLOTA'!$H$1:$H$21,'DATOS TABLA FLOTA'!$I$1:$I$21)</f>
        <v>General Lavalle</v>
      </c>
      <c r="G1660" s="3">
        <f>_xlfn.XLOOKUP(capturaFlota2019[[#This Row],[Departamento]],'DATOS TABLA FLOTA'!$O$2:$O$21,'DATOS TABLA FLOTA'!$P$2:$P$21)</f>
        <v>6336</v>
      </c>
      <c r="H1660" s="1">
        <v>-36398453</v>
      </c>
      <c r="I1660" s="1">
        <f>_xlfn.XLOOKUP(capturaFlota2019[[#This Row],[Latitud]],'DATOS TABLA FLOTA'!$Q$2:$Q$21,'DATOS TABLA FLOTA'!$R$2:$R$21)</f>
        <v>-56946467</v>
      </c>
      <c r="J1660" s="2" t="s">
        <v>3093</v>
      </c>
      <c r="K1660" t="str">
        <f>VLOOKUP(capturaFlota2019[[#This Row],[Especie]],'DATOS TABLA FLOTA'!$K$1:$M$113,2,FALSE)</f>
        <v>Peces</v>
      </c>
      <c r="L1660" t="str">
        <f>_xlfn.XLOOKUP(capturaFlota2019[[#This Row],[Especie]],'DATOS TABLA FLOTA'!$K$1:$K$113,'DATOS TABLA FLOTA'!$M$1:$M$113)</f>
        <v>Variado costero</v>
      </c>
      <c r="M1660" s="3">
        <v>3709</v>
      </c>
      <c r="N1660" s="4">
        <f>VLOOKUP(capturaFlota2019[[#This Row],[Especie]],'DATOS TABLA FLOTA'!$A$1:$B$80,2,FALSE)</f>
        <v>2100</v>
      </c>
      <c r="O1660" s="4">
        <f>VLOOKUP(capturaFlota2019[[#This Row],[Especie]],'DATOS TABLA FLOTA'!$A$1:$C$80,3,FALSE)</f>
        <v>33600</v>
      </c>
      <c r="Q1660"/>
    </row>
    <row r="1661" spans="1:17" x14ac:dyDescent="0.35">
      <c r="A1661" s="5">
        <v>43647</v>
      </c>
      <c r="B1661" s="2" t="s">
        <v>3041</v>
      </c>
      <c r="C1661" s="2" t="s">
        <v>3128</v>
      </c>
      <c r="D1661" s="2" t="s">
        <v>3043</v>
      </c>
      <c r="E16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1" t="str">
        <f>_xlfn.XLOOKUP(capturaFlota2019[[#This Row],[Puerto]],'DATOS TABLA FLOTA'!$H$1:$H$21,'DATOS TABLA FLOTA'!$I$1:$I$21)</f>
        <v>La Costa</v>
      </c>
      <c r="G1661" s="3">
        <f>_xlfn.XLOOKUP(capturaFlota2019[[#This Row],[Departamento]],'DATOS TABLA FLOTA'!$O$2:$O$21,'DATOS TABLA FLOTA'!$P$2:$P$21)</f>
        <v>6420</v>
      </c>
      <c r="H1661" s="1">
        <v>-36342328</v>
      </c>
      <c r="I1661" s="1">
        <f>_xlfn.XLOOKUP(capturaFlota2019[[#This Row],[Latitud]],'DATOS TABLA FLOTA'!$Q$2:$Q$21,'DATOS TABLA FLOTA'!$R$2:$R$21)</f>
        <v>-56746143</v>
      </c>
      <c r="J1661" s="2" t="s">
        <v>3088</v>
      </c>
      <c r="K1661" t="str">
        <f>VLOOKUP(capturaFlota2019[[#This Row],[Especie]],'DATOS TABLA FLOTA'!$K$1:$M$113,2,FALSE)</f>
        <v>Peces</v>
      </c>
      <c r="L1661" t="str">
        <f>_xlfn.XLOOKUP(capturaFlota2019[[#This Row],[Especie]],'DATOS TABLA FLOTA'!$K$1:$K$113,'DATOS TABLA FLOTA'!$M$1:$M$113)</f>
        <v>Variado costero</v>
      </c>
      <c r="M1661" s="3">
        <v>3712</v>
      </c>
      <c r="N1661" s="4">
        <f>VLOOKUP(capturaFlota2019[[#This Row],[Especie]],'DATOS TABLA FLOTA'!$A$1:$B$80,2,FALSE)</f>
        <v>2500</v>
      </c>
      <c r="O1661" s="4">
        <f>VLOOKUP(capturaFlota2019[[#This Row],[Especie]],'DATOS TABLA FLOTA'!$A$1:$C$80,3,FALSE)</f>
        <v>40000</v>
      </c>
      <c r="Q1661"/>
    </row>
    <row r="1662" spans="1:17" x14ac:dyDescent="0.35">
      <c r="A1662" s="5">
        <v>43739</v>
      </c>
      <c r="B1662" s="2" t="s">
        <v>3041</v>
      </c>
      <c r="C1662" s="2" t="s">
        <v>3068</v>
      </c>
      <c r="D1662" s="2" t="s">
        <v>3043</v>
      </c>
      <c r="E16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2" t="str">
        <f>_xlfn.XLOOKUP(capturaFlota2019[[#This Row],[Puerto]],'DATOS TABLA FLOTA'!$H$1:$H$21,'DATOS TABLA FLOTA'!$I$1:$I$21)</f>
        <v>General Pueyrredon</v>
      </c>
      <c r="G1662" s="3">
        <f>_xlfn.XLOOKUP(capturaFlota2019[[#This Row],[Departamento]],'DATOS TABLA FLOTA'!$O$2:$O$21,'DATOS TABLA FLOTA'!$P$2:$P$21)</f>
        <v>6357</v>
      </c>
      <c r="H1662" s="1">
        <v>-3804915</v>
      </c>
      <c r="I1662" s="1">
        <f>_xlfn.XLOOKUP(capturaFlota2019[[#This Row],[Latitud]],'DATOS TABLA FLOTA'!$Q$2:$Q$21,'DATOS TABLA FLOTA'!$R$2:$R$21)</f>
        <v>-57536848</v>
      </c>
      <c r="J1662" s="2" t="s">
        <v>3074</v>
      </c>
      <c r="K1662" t="str">
        <f>VLOOKUP(capturaFlota2019[[#This Row],[Especie]],'DATOS TABLA FLOTA'!$K$1:$M$113,2,FALSE)</f>
        <v>Peces</v>
      </c>
      <c r="L1662" t="str">
        <f>_xlfn.XLOOKUP(capturaFlota2019[[#This Row],[Especie]],'DATOS TABLA FLOTA'!$K$1:$K$113,'DATOS TABLA FLOTA'!$M$1:$M$113)</f>
        <v>Variado costero</v>
      </c>
      <c r="M1662" s="3">
        <v>3723</v>
      </c>
      <c r="N1662" s="4">
        <f>VLOOKUP(capturaFlota2019[[#This Row],[Especie]],'DATOS TABLA FLOTA'!$A$1:$B$80,2,FALSE)</f>
        <v>1800</v>
      </c>
      <c r="O1662" s="4">
        <f>VLOOKUP(capturaFlota2019[[#This Row],[Especie]],'DATOS TABLA FLOTA'!$A$1:$C$80,3,FALSE)</f>
        <v>28800</v>
      </c>
      <c r="Q1662"/>
    </row>
    <row r="1663" spans="1:17" x14ac:dyDescent="0.35">
      <c r="A1663" s="5">
        <v>43617</v>
      </c>
      <c r="B1663" s="2" t="s">
        <v>3041</v>
      </c>
      <c r="C1663" s="2" t="s">
        <v>3068</v>
      </c>
      <c r="D1663" s="2" t="s">
        <v>3043</v>
      </c>
      <c r="E16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3" t="str">
        <f>_xlfn.XLOOKUP(capturaFlota2019[[#This Row],[Puerto]],'DATOS TABLA FLOTA'!$H$1:$H$21,'DATOS TABLA FLOTA'!$I$1:$I$21)</f>
        <v>General Pueyrredon</v>
      </c>
      <c r="G1663" s="3">
        <f>_xlfn.XLOOKUP(capturaFlota2019[[#This Row],[Departamento]],'DATOS TABLA FLOTA'!$O$2:$O$21,'DATOS TABLA FLOTA'!$P$2:$P$21)</f>
        <v>6357</v>
      </c>
      <c r="H1663" s="1">
        <v>-3804915</v>
      </c>
      <c r="I1663" s="1">
        <f>_xlfn.XLOOKUP(capturaFlota2019[[#This Row],[Latitud]],'DATOS TABLA FLOTA'!$Q$2:$Q$21,'DATOS TABLA FLOTA'!$R$2:$R$21)</f>
        <v>-57536848</v>
      </c>
      <c r="J1663" s="2" t="s">
        <v>3088</v>
      </c>
      <c r="K1663" t="str">
        <f>VLOOKUP(capturaFlota2019[[#This Row],[Especie]],'DATOS TABLA FLOTA'!$K$1:$M$113,2,FALSE)</f>
        <v>Peces</v>
      </c>
      <c r="L1663" t="str">
        <f>_xlfn.XLOOKUP(capturaFlota2019[[#This Row],[Especie]],'DATOS TABLA FLOTA'!$K$1:$K$113,'DATOS TABLA FLOTA'!$M$1:$M$113)</f>
        <v>Variado costero</v>
      </c>
      <c r="M1663" s="3">
        <v>3737</v>
      </c>
      <c r="N1663" s="4">
        <f>VLOOKUP(capturaFlota2019[[#This Row],[Especie]],'DATOS TABLA FLOTA'!$A$1:$B$80,2,FALSE)</f>
        <v>2500</v>
      </c>
      <c r="O1663" s="4">
        <f>VLOOKUP(capturaFlota2019[[#This Row],[Especie]],'DATOS TABLA FLOTA'!$A$1:$C$80,3,FALSE)</f>
        <v>40000</v>
      </c>
      <c r="Q1663"/>
    </row>
    <row r="1664" spans="1:17" x14ac:dyDescent="0.35">
      <c r="A1664" s="5">
        <v>43647</v>
      </c>
      <c r="B1664" s="2" t="s">
        <v>3147</v>
      </c>
      <c r="C1664" s="2" t="s">
        <v>3061</v>
      </c>
      <c r="D1664" s="2" t="s">
        <v>3062</v>
      </c>
      <c r="E16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64" t="str">
        <f>_xlfn.XLOOKUP(capturaFlota2019[[#This Row],[Puerto]],'DATOS TABLA FLOTA'!$H$1:$H$21,'DATOS TABLA FLOTA'!$I$1:$I$21)</f>
        <v>Escalante</v>
      </c>
      <c r="G1664" s="3">
        <f>_xlfn.XLOOKUP(capturaFlota2019[[#This Row],[Departamento]],'DATOS TABLA FLOTA'!$O$2:$O$21,'DATOS TABLA FLOTA'!$P$2:$P$21)</f>
        <v>26021</v>
      </c>
      <c r="H1664" s="1">
        <v>-45862528</v>
      </c>
      <c r="I1664" s="1">
        <f>_xlfn.XLOOKUP(capturaFlota2019[[#This Row],[Latitud]],'DATOS TABLA FLOTA'!$Q$2:$Q$21,'DATOS TABLA FLOTA'!$R$2:$R$21)</f>
        <v>-6746664</v>
      </c>
      <c r="J1664" s="2" t="s">
        <v>3101</v>
      </c>
      <c r="K1664" t="str">
        <f>VLOOKUP(capturaFlota2019[[#This Row],[Especie]],'DATOS TABLA FLOTA'!$K$1:$M$113,2,FALSE)</f>
        <v>Crustáceos</v>
      </c>
      <c r="L1664" t="str">
        <f>_xlfn.XLOOKUP(capturaFlota2019[[#This Row],[Especie]],'DATOS TABLA FLOTA'!$K$1:$K$113,'DATOS TABLA FLOTA'!$M$1:$M$113)</f>
        <v>Langostino</v>
      </c>
      <c r="M1664" s="3">
        <v>3760</v>
      </c>
      <c r="N1664" s="4">
        <f>VLOOKUP(capturaFlota2019[[#This Row],[Especie]],'DATOS TABLA FLOTA'!$A$1:$B$80,2,FALSE)</f>
        <v>3000</v>
      </c>
      <c r="O1664" s="4">
        <f>VLOOKUP(capturaFlota2019[[#This Row],[Especie]],'DATOS TABLA FLOTA'!$A$1:$C$80,3,FALSE)</f>
        <v>48000</v>
      </c>
      <c r="Q1664"/>
    </row>
    <row r="1665" spans="1:17" x14ac:dyDescent="0.35">
      <c r="A1665" s="5">
        <v>43739</v>
      </c>
      <c r="B1665" s="2" t="s">
        <v>3053</v>
      </c>
      <c r="C1665" s="2" t="s">
        <v>3068</v>
      </c>
      <c r="D1665" s="2" t="s">
        <v>3043</v>
      </c>
      <c r="E16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5" t="str">
        <f>_xlfn.XLOOKUP(capturaFlota2019[[#This Row],[Puerto]],'DATOS TABLA FLOTA'!$H$1:$H$21,'DATOS TABLA FLOTA'!$I$1:$I$21)</f>
        <v>General Pueyrredon</v>
      </c>
      <c r="G1665" s="3">
        <f>_xlfn.XLOOKUP(capturaFlota2019[[#This Row],[Departamento]],'DATOS TABLA FLOTA'!$O$2:$O$21,'DATOS TABLA FLOTA'!$P$2:$P$21)</f>
        <v>6357</v>
      </c>
      <c r="H1665" s="1">
        <v>-3804915</v>
      </c>
      <c r="I1665" s="1">
        <f>_xlfn.XLOOKUP(capturaFlota2019[[#This Row],[Latitud]],'DATOS TABLA FLOTA'!$Q$2:$Q$21,'DATOS TABLA FLOTA'!$R$2:$R$21)</f>
        <v>-57536848</v>
      </c>
      <c r="J1665" s="2" t="s">
        <v>3087</v>
      </c>
      <c r="K1665" t="str">
        <f>VLOOKUP(capturaFlota2019[[#This Row],[Especie]],'DATOS TABLA FLOTA'!$K$1:$M$113,2,FALSE)</f>
        <v>Peces</v>
      </c>
      <c r="L1665" t="str">
        <f>_xlfn.XLOOKUP(capturaFlota2019[[#This Row],[Especie]],'DATOS TABLA FLOTA'!$K$1:$K$113,'DATOS TABLA FLOTA'!$M$1:$M$113)</f>
        <v>otras especies</v>
      </c>
      <c r="M1665" s="3">
        <v>3770</v>
      </c>
      <c r="N1665" s="4">
        <f>VLOOKUP(capturaFlota2019[[#This Row],[Especie]],'DATOS TABLA FLOTA'!$A$1:$B$80,2,FALSE)</f>
        <v>2500</v>
      </c>
      <c r="O1665" s="4">
        <f>VLOOKUP(capturaFlota2019[[#This Row],[Especie]],'DATOS TABLA FLOTA'!$A$1:$C$80,3,FALSE)</f>
        <v>40000</v>
      </c>
      <c r="Q1665"/>
    </row>
    <row r="1666" spans="1:17" x14ac:dyDescent="0.35">
      <c r="A1666" s="5">
        <v>43678</v>
      </c>
      <c r="B1666" s="2" t="s">
        <v>3053</v>
      </c>
      <c r="C1666" s="2" t="s">
        <v>3068</v>
      </c>
      <c r="D1666" s="2" t="s">
        <v>3043</v>
      </c>
      <c r="E16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6" t="str">
        <f>_xlfn.XLOOKUP(capturaFlota2019[[#This Row],[Puerto]],'DATOS TABLA FLOTA'!$H$1:$H$21,'DATOS TABLA FLOTA'!$I$1:$I$21)</f>
        <v>General Pueyrredon</v>
      </c>
      <c r="G1666" s="3">
        <f>_xlfn.XLOOKUP(capturaFlota2019[[#This Row],[Departamento]],'DATOS TABLA FLOTA'!$O$2:$O$21,'DATOS TABLA FLOTA'!$P$2:$P$21)</f>
        <v>6357</v>
      </c>
      <c r="H1666" s="1">
        <v>-3804915</v>
      </c>
      <c r="I1666" s="1">
        <f>_xlfn.XLOOKUP(capturaFlota2019[[#This Row],[Latitud]],'DATOS TABLA FLOTA'!$Q$2:$Q$21,'DATOS TABLA FLOTA'!$R$2:$R$21)</f>
        <v>-57536848</v>
      </c>
      <c r="J1666" s="2" t="s">
        <v>3076</v>
      </c>
      <c r="K1666" t="str">
        <f>VLOOKUP(capturaFlota2019[[#This Row],[Especie]],'DATOS TABLA FLOTA'!$K$1:$M$113,2,FALSE)</f>
        <v>Peces</v>
      </c>
      <c r="L1666" t="str">
        <f>_xlfn.XLOOKUP(capturaFlota2019[[#This Row],[Especie]],'DATOS TABLA FLOTA'!$K$1:$K$113,'DATOS TABLA FLOTA'!$M$1:$M$113)</f>
        <v>otras especies</v>
      </c>
      <c r="M1666" s="3">
        <v>3781</v>
      </c>
      <c r="N1666" s="4">
        <f>VLOOKUP(capturaFlota2019[[#This Row],[Especie]],'DATOS TABLA FLOTA'!$A$1:$B$80,2,FALSE)</f>
        <v>2900</v>
      </c>
      <c r="O1666" s="4">
        <f>VLOOKUP(capturaFlota2019[[#This Row],[Especie]],'DATOS TABLA FLOTA'!$A$1:$C$80,3,FALSE)</f>
        <v>46400</v>
      </c>
      <c r="Q1666"/>
    </row>
    <row r="1667" spans="1:17" x14ac:dyDescent="0.35">
      <c r="A1667" s="5">
        <v>43466</v>
      </c>
      <c r="B1667" s="2" t="s">
        <v>3059</v>
      </c>
      <c r="C1667" s="2" t="s">
        <v>3120</v>
      </c>
      <c r="D1667" s="2" t="s">
        <v>3062</v>
      </c>
      <c r="E16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67" t="str">
        <f>_xlfn.XLOOKUP(capturaFlota2019[[#This Row],[Puerto]],'DATOS TABLA FLOTA'!$H$1:$H$21,'DATOS TABLA FLOTA'!$I$1:$I$21)</f>
        <v>Rawson</v>
      </c>
      <c r="G1667" s="3">
        <f>_xlfn.XLOOKUP(capturaFlota2019[[#This Row],[Departamento]],'DATOS TABLA FLOTA'!$O$2:$O$21,'DATOS TABLA FLOTA'!$P$2:$P$21)</f>
        <v>26077</v>
      </c>
      <c r="H1667" s="1">
        <v>-43336741</v>
      </c>
      <c r="I1667" s="1">
        <f>_xlfn.XLOOKUP(capturaFlota2019[[#This Row],[Latitud]],'DATOS TABLA FLOTA'!$Q$2:$Q$21,'DATOS TABLA FLOTA'!$R$2:$R$21)</f>
        <v>-65061964</v>
      </c>
      <c r="J1667" s="2" t="s">
        <v>3101</v>
      </c>
      <c r="K1667" t="str">
        <f>VLOOKUP(capturaFlota2019[[#This Row],[Especie]],'DATOS TABLA FLOTA'!$K$1:$M$113,2,FALSE)</f>
        <v>Crustáceos</v>
      </c>
      <c r="L1667" t="str">
        <f>_xlfn.XLOOKUP(capturaFlota2019[[#This Row],[Especie]],'DATOS TABLA FLOTA'!$K$1:$K$113,'DATOS TABLA FLOTA'!$M$1:$M$113)</f>
        <v>Langostino</v>
      </c>
      <c r="M1667" s="3">
        <v>3785</v>
      </c>
      <c r="N1667" s="4">
        <f>VLOOKUP(capturaFlota2019[[#This Row],[Especie]],'DATOS TABLA FLOTA'!$A$1:$B$80,2,FALSE)</f>
        <v>3000</v>
      </c>
      <c r="O1667" s="4">
        <f>VLOOKUP(capturaFlota2019[[#This Row],[Especie]],'DATOS TABLA FLOTA'!$A$1:$C$80,3,FALSE)</f>
        <v>48000</v>
      </c>
      <c r="Q1667"/>
    </row>
    <row r="1668" spans="1:17" x14ac:dyDescent="0.35">
      <c r="A1668" s="5">
        <v>43739</v>
      </c>
      <c r="B1668" s="2" t="s">
        <v>3053</v>
      </c>
      <c r="C1668" s="2" t="s">
        <v>3068</v>
      </c>
      <c r="D1668" s="2" t="s">
        <v>3043</v>
      </c>
      <c r="E16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8" t="str">
        <f>_xlfn.XLOOKUP(capturaFlota2019[[#This Row],[Puerto]],'DATOS TABLA FLOTA'!$H$1:$H$21,'DATOS TABLA FLOTA'!$I$1:$I$21)</f>
        <v>General Pueyrredon</v>
      </c>
      <c r="G1668" s="3">
        <f>_xlfn.XLOOKUP(capturaFlota2019[[#This Row],[Departamento]],'DATOS TABLA FLOTA'!$O$2:$O$21,'DATOS TABLA FLOTA'!$P$2:$P$21)</f>
        <v>6357</v>
      </c>
      <c r="H1668" s="1">
        <v>-3804915</v>
      </c>
      <c r="I1668" s="1">
        <f>_xlfn.XLOOKUP(capturaFlota2019[[#This Row],[Latitud]],'DATOS TABLA FLOTA'!$Q$2:$Q$21,'DATOS TABLA FLOTA'!$R$2:$R$21)</f>
        <v>-57536848</v>
      </c>
      <c r="J1668" s="2" t="s">
        <v>3060</v>
      </c>
      <c r="K1668" t="str">
        <f>VLOOKUP(capturaFlota2019[[#This Row],[Especie]],'DATOS TABLA FLOTA'!$K$1:$M$113,2,FALSE)</f>
        <v>Peces</v>
      </c>
      <c r="L1668" t="str">
        <f>_xlfn.XLOOKUP(capturaFlota2019[[#This Row],[Especie]],'DATOS TABLA FLOTA'!$K$1:$K$113,'DATOS TABLA FLOTA'!$M$1:$M$113)</f>
        <v>otras especies</v>
      </c>
      <c r="M1668" s="3">
        <v>3790</v>
      </c>
      <c r="N1668" s="4">
        <f>VLOOKUP(capturaFlota2019[[#This Row],[Especie]],'DATOS TABLA FLOTA'!$A$1:$B$80,2,FALSE)</f>
        <v>2910</v>
      </c>
      <c r="O1668" s="4">
        <f>VLOOKUP(capturaFlota2019[[#This Row],[Especie]],'DATOS TABLA FLOTA'!$A$1:$C$80,3,FALSE)</f>
        <v>46560</v>
      </c>
      <c r="Q1668"/>
    </row>
    <row r="1669" spans="1:17" x14ac:dyDescent="0.35">
      <c r="A1669" s="5">
        <v>43739</v>
      </c>
      <c r="B1669" s="2" t="s">
        <v>3053</v>
      </c>
      <c r="C1669" s="2" t="s">
        <v>3150</v>
      </c>
      <c r="D1669" s="2" t="s">
        <v>3043</v>
      </c>
      <c r="E16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69" t="str">
        <f>_xlfn.XLOOKUP(capturaFlota2019[[#This Row],[Puerto]],'DATOS TABLA FLOTA'!$H$1:$H$21,'DATOS TABLA FLOTA'!$I$1:$I$21)</f>
        <v>General Lavalle</v>
      </c>
      <c r="G1669" s="3">
        <f>_xlfn.XLOOKUP(capturaFlota2019[[#This Row],[Departamento]],'DATOS TABLA FLOTA'!$O$2:$O$21,'DATOS TABLA FLOTA'!$P$2:$P$21)</f>
        <v>6336</v>
      </c>
      <c r="H1669" s="1">
        <v>-36398453</v>
      </c>
      <c r="I1669" s="1">
        <f>_xlfn.XLOOKUP(capturaFlota2019[[#This Row],[Latitud]],'DATOS TABLA FLOTA'!$Q$2:$Q$21,'DATOS TABLA FLOTA'!$R$2:$R$21)</f>
        <v>-56946467</v>
      </c>
      <c r="J1669" s="2" t="s">
        <v>3159</v>
      </c>
      <c r="K1669" t="str">
        <f>VLOOKUP(capturaFlota2019[[#This Row],[Especie]],'DATOS TABLA FLOTA'!$K$1:$M$113,2,FALSE)</f>
        <v>Peces</v>
      </c>
      <c r="L1669" t="str">
        <f>_xlfn.XLOOKUP(capturaFlota2019[[#This Row],[Especie]],'DATOS TABLA FLOTA'!$K$1:$K$113,'DATOS TABLA FLOTA'!$M$1:$M$113)</f>
        <v>Variado costero</v>
      </c>
      <c r="M1669" s="3">
        <v>3791</v>
      </c>
      <c r="N1669" s="4">
        <f>VLOOKUP(capturaFlota2019[[#This Row],[Especie]],'DATOS TABLA FLOTA'!$A$1:$B$80,2,FALSE)</f>
        <v>1999</v>
      </c>
      <c r="O1669" s="4">
        <f>VLOOKUP(capturaFlota2019[[#This Row],[Especie]],'DATOS TABLA FLOTA'!$A$1:$C$80,3,FALSE)</f>
        <v>31984</v>
      </c>
      <c r="Q1669"/>
    </row>
    <row r="1670" spans="1:17" x14ac:dyDescent="0.35">
      <c r="A1670" s="5">
        <v>43617</v>
      </c>
      <c r="B1670" s="2" t="s">
        <v>3041</v>
      </c>
      <c r="C1670" s="2" t="s">
        <v>3128</v>
      </c>
      <c r="D1670" s="2" t="s">
        <v>3043</v>
      </c>
      <c r="E16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0" t="str">
        <f>_xlfn.XLOOKUP(capturaFlota2019[[#This Row],[Puerto]],'DATOS TABLA FLOTA'!$H$1:$H$21,'DATOS TABLA FLOTA'!$I$1:$I$21)</f>
        <v>La Costa</v>
      </c>
      <c r="G1670" s="3">
        <f>_xlfn.XLOOKUP(capturaFlota2019[[#This Row],[Departamento]],'DATOS TABLA FLOTA'!$O$2:$O$21,'DATOS TABLA FLOTA'!$P$2:$P$21)</f>
        <v>6420</v>
      </c>
      <c r="H1670" s="1">
        <v>-36342328</v>
      </c>
      <c r="I1670" s="1">
        <f>_xlfn.XLOOKUP(capturaFlota2019[[#This Row],[Latitud]],'DATOS TABLA FLOTA'!$Q$2:$Q$21,'DATOS TABLA FLOTA'!$R$2:$R$21)</f>
        <v>-56746143</v>
      </c>
      <c r="J1670" s="2" t="s">
        <v>3091</v>
      </c>
      <c r="K1670" t="str">
        <f>VLOOKUP(capturaFlota2019[[#This Row],[Especie]],'DATOS TABLA FLOTA'!$K$1:$M$113,2,FALSE)</f>
        <v>Peces</v>
      </c>
      <c r="L1670" t="str">
        <f>_xlfn.XLOOKUP(capturaFlota2019[[#This Row],[Especie]],'DATOS TABLA FLOTA'!$K$1:$K$113,'DATOS TABLA FLOTA'!$M$1:$M$113)</f>
        <v>Variado costero</v>
      </c>
      <c r="M1670" s="3">
        <v>3800</v>
      </c>
      <c r="N1670" s="4">
        <f>VLOOKUP(capturaFlota2019[[#This Row],[Especie]],'DATOS TABLA FLOTA'!$A$1:$B$80,2,FALSE)</f>
        <v>2300</v>
      </c>
      <c r="O1670" s="4">
        <f>VLOOKUP(capturaFlota2019[[#This Row],[Especie]],'DATOS TABLA FLOTA'!$A$1:$C$80,3,FALSE)</f>
        <v>36800</v>
      </c>
      <c r="Q1670"/>
    </row>
    <row r="1671" spans="1:17" x14ac:dyDescent="0.35">
      <c r="A1671" s="5">
        <v>43617</v>
      </c>
      <c r="B1671" s="2" t="s">
        <v>3053</v>
      </c>
      <c r="C1671" s="2" t="s">
        <v>3068</v>
      </c>
      <c r="D1671" s="2" t="s">
        <v>3043</v>
      </c>
      <c r="E16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1" t="str">
        <f>_xlfn.XLOOKUP(capturaFlota2019[[#This Row],[Puerto]],'DATOS TABLA FLOTA'!$H$1:$H$21,'DATOS TABLA FLOTA'!$I$1:$I$21)</f>
        <v>General Pueyrredon</v>
      </c>
      <c r="G1671" s="3">
        <f>_xlfn.XLOOKUP(capturaFlota2019[[#This Row],[Departamento]],'DATOS TABLA FLOTA'!$O$2:$O$21,'DATOS TABLA FLOTA'!$P$2:$P$21)</f>
        <v>6357</v>
      </c>
      <c r="H1671" s="1">
        <v>-3804915</v>
      </c>
      <c r="I1671" s="1">
        <f>_xlfn.XLOOKUP(capturaFlota2019[[#This Row],[Latitud]],'DATOS TABLA FLOTA'!$Q$2:$Q$21,'DATOS TABLA FLOTA'!$R$2:$R$21)</f>
        <v>-57536848</v>
      </c>
      <c r="J1671" s="2" t="s">
        <v>3119</v>
      </c>
      <c r="K1671" t="str">
        <f>VLOOKUP(capturaFlota2019[[#This Row],[Especie]],'DATOS TABLA FLOTA'!$K$1:$M$113,2,FALSE)</f>
        <v>Peces</v>
      </c>
      <c r="L1671" t="str">
        <f>_xlfn.XLOOKUP(capturaFlota2019[[#This Row],[Especie]],'DATOS TABLA FLOTA'!$K$1:$K$113,'DATOS TABLA FLOTA'!$M$1:$M$113)</f>
        <v>otras especies</v>
      </c>
      <c r="M1671" s="3">
        <v>3803</v>
      </c>
      <c r="N1671" s="4">
        <f>VLOOKUP(capturaFlota2019[[#This Row],[Especie]],'DATOS TABLA FLOTA'!$A$1:$B$80,2,FALSE)</f>
        <v>2900</v>
      </c>
      <c r="O1671" s="4">
        <f>VLOOKUP(capturaFlota2019[[#This Row],[Especie]],'DATOS TABLA FLOTA'!$A$1:$C$80,3,FALSE)</f>
        <v>46400</v>
      </c>
      <c r="Q1671"/>
    </row>
    <row r="1672" spans="1:17" x14ac:dyDescent="0.35">
      <c r="A1672" s="5">
        <v>43770</v>
      </c>
      <c r="B1672" s="2" t="s">
        <v>3053</v>
      </c>
      <c r="C1672" s="2" t="s">
        <v>3068</v>
      </c>
      <c r="D1672" s="2" t="s">
        <v>3043</v>
      </c>
      <c r="E16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2" t="str">
        <f>_xlfn.XLOOKUP(capturaFlota2019[[#This Row],[Puerto]],'DATOS TABLA FLOTA'!$H$1:$H$21,'DATOS TABLA FLOTA'!$I$1:$I$21)</f>
        <v>General Pueyrredon</v>
      </c>
      <c r="G1672" s="3">
        <f>_xlfn.XLOOKUP(capturaFlota2019[[#This Row],[Departamento]],'DATOS TABLA FLOTA'!$O$2:$O$21,'DATOS TABLA FLOTA'!$P$2:$P$21)</f>
        <v>6357</v>
      </c>
      <c r="H1672" s="1">
        <v>-3804915</v>
      </c>
      <c r="I1672" s="1">
        <f>_xlfn.XLOOKUP(capturaFlota2019[[#This Row],[Latitud]],'DATOS TABLA FLOTA'!$Q$2:$Q$21,'DATOS TABLA FLOTA'!$R$2:$R$21)</f>
        <v>-57536848</v>
      </c>
      <c r="J1672" s="2" t="s">
        <v>3094</v>
      </c>
      <c r="K1672" t="str">
        <f>VLOOKUP(capturaFlota2019[[#This Row],[Especie]],'DATOS TABLA FLOTA'!$K$1:$M$113,2,FALSE)</f>
        <v>Peces</v>
      </c>
      <c r="L1672" t="str">
        <f>_xlfn.XLOOKUP(capturaFlota2019[[#This Row],[Especie]],'DATOS TABLA FLOTA'!$K$1:$K$113,'DATOS TABLA FLOTA'!$M$1:$M$113)</f>
        <v>otras especies</v>
      </c>
      <c r="M1672" s="3">
        <v>3803</v>
      </c>
      <c r="N1672" s="4">
        <f>VLOOKUP(capturaFlota2019[[#This Row],[Especie]],'DATOS TABLA FLOTA'!$A$1:$B$80,2,FALSE)</f>
        <v>2180</v>
      </c>
      <c r="O1672" s="4">
        <f>VLOOKUP(capturaFlota2019[[#This Row],[Especie]],'DATOS TABLA FLOTA'!$A$1:$C$80,3,FALSE)</f>
        <v>34880</v>
      </c>
      <c r="Q1672"/>
    </row>
    <row r="1673" spans="1:17" x14ac:dyDescent="0.35">
      <c r="A1673" s="5">
        <v>43466</v>
      </c>
      <c r="B1673" s="2" t="s">
        <v>3041</v>
      </c>
      <c r="C1673" s="2" t="s">
        <v>3068</v>
      </c>
      <c r="D1673" s="2" t="s">
        <v>3043</v>
      </c>
      <c r="E16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3" t="str">
        <f>_xlfn.XLOOKUP(capturaFlota2019[[#This Row],[Puerto]],'DATOS TABLA FLOTA'!$H$1:$H$21,'DATOS TABLA FLOTA'!$I$1:$I$21)</f>
        <v>General Pueyrredon</v>
      </c>
      <c r="G1673" s="3">
        <f>_xlfn.XLOOKUP(capturaFlota2019[[#This Row],[Departamento]],'DATOS TABLA FLOTA'!$O$2:$O$21,'DATOS TABLA FLOTA'!$P$2:$P$21)</f>
        <v>6357</v>
      </c>
      <c r="H1673" s="1">
        <v>-3804915</v>
      </c>
      <c r="I1673" s="1">
        <f>_xlfn.XLOOKUP(capturaFlota2019[[#This Row],[Latitud]],'DATOS TABLA FLOTA'!$Q$2:$Q$21,'DATOS TABLA FLOTA'!$R$2:$R$21)</f>
        <v>-57536848</v>
      </c>
      <c r="J1673" s="2" t="s">
        <v>3084</v>
      </c>
      <c r="K1673" t="str">
        <f>VLOOKUP(capturaFlota2019[[#This Row],[Especie]],'DATOS TABLA FLOTA'!$K$1:$M$113,2,FALSE)</f>
        <v>Peces</v>
      </c>
      <c r="L1673" t="str">
        <f>_xlfn.XLOOKUP(capturaFlota2019[[#This Row],[Especie]],'DATOS TABLA FLOTA'!$K$1:$K$113,'DATOS TABLA FLOTA'!$M$1:$M$113)</f>
        <v>otras especies</v>
      </c>
      <c r="M1673" s="3">
        <v>3808</v>
      </c>
      <c r="N1673" s="4">
        <f>VLOOKUP(capturaFlota2019[[#This Row],[Especie]],'DATOS TABLA FLOTA'!$A$1:$B$80,2,FALSE)</f>
        <v>1890</v>
      </c>
      <c r="O1673" s="4">
        <f>VLOOKUP(capturaFlota2019[[#This Row],[Especie]],'DATOS TABLA FLOTA'!$A$1:$C$80,3,FALSE)</f>
        <v>30240</v>
      </c>
      <c r="Q1673"/>
    </row>
    <row r="1674" spans="1:17" x14ac:dyDescent="0.35">
      <c r="A1674" s="5">
        <v>43647</v>
      </c>
      <c r="B1674" s="2" t="s">
        <v>3041</v>
      </c>
      <c r="C1674" s="2" t="s">
        <v>3107</v>
      </c>
      <c r="D1674" s="2" t="s">
        <v>3043</v>
      </c>
      <c r="E16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4" t="str">
        <f>_xlfn.XLOOKUP(capturaFlota2019[[#This Row],[Puerto]],'DATOS TABLA FLOTA'!$H$1:$H$21,'DATOS TABLA FLOTA'!$I$1:$I$21)</f>
        <v>Necochea</v>
      </c>
      <c r="G1674" s="3">
        <f>_xlfn.XLOOKUP(capturaFlota2019[[#This Row],[Departamento]],'DATOS TABLA FLOTA'!$O$2:$O$21,'DATOS TABLA FLOTA'!$P$2:$P$21)</f>
        <v>6581</v>
      </c>
      <c r="H1674" s="1">
        <v>-38576184</v>
      </c>
      <c r="I1674" s="1">
        <f>_xlfn.XLOOKUP(capturaFlota2019[[#This Row],[Latitud]],'DATOS TABLA FLOTA'!$Q$2:$Q$21,'DATOS TABLA FLOTA'!$R$2:$R$21)</f>
        <v>-58701949</v>
      </c>
      <c r="J1674" s="2" t="s">
        <v>3082</v>
      </c>
      <c r="K1674" t="str">
        <f>VLOOKUP(capturaFlota2019[[#This Row],[Especie]],'DATOS TABLA FLOTA'!$K$1:$M$113,2,FALSE)</f>
        <v>Peces</v>
      </c>
      <c r="L1674" t="str">
        <f>_xlfn.XLOOKUP(capturaFlota2019[[#This Row],[Especie]],'DATOS TABLA FLOTA'!$K$1:$K$113,'DATOS TABLA FLOTA'!$M$1:$M$113)</f>
        <v>otras especies</v>
      </c>
      <c r="M1674" s="3">
        <v>3810</v>
      </c>
      <c r="N1674" s="4">
        <f>VLOOKUP(capturaFlota2019[[#This Row],[Especie]],'DATOS TABLA FLOTA'!$A$1:$B$80,2,FALSE)</f>
        <v>2100</v>
      </c>
      <c r="O1674" s="4">
        <f>VLOOKUP(capturaFlota2019[[#This Row],[Especie]],'DATOS TABLA FLOTA'!$A$1:$C$80,3,FALSE)</f>
        <v>33600</v>
      </c>
      <c r="Q1674"/>
    </row>
    <row r="1675" spans="1:17" x14ac:dyDescent="0.35">
      <c r="A1675" s="5">
        <v>43497</v>
      </c>
      <c r="B1675" s="2" t="s">
        <v>3059</v>
      </c>
      <c r="C1675" s="2" t="s">
        <v>3068</v>
      </c>
      <c r="D1675" s="2" t="s">
        <v>3043</v>
      </c>
      <c r="E16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5" t="str">
        <f>_xlfn.XLOOKUP(capturaFlota2019[[#This Row],[Puerto]],'DATOS TABLA FLOTA'!$H$1:$H$21,'DATOS TABLA FLOTA'!$I$1:$I$21)</f>
        <v>General Pueyrredon</v>
      </c>
      <c r="G1675" s="3">
        <f>_xlfn.XLOOKUP(capturaFlota2019[[#This Row],[Departamento]],'DATOS TABLA FLOTA'!$O$2:$O$21,'DATOS TABLA FLOTA'!$P$2:$P$21)</f>
        <v>6357</v>
      </c>
      <c r="H1675" s="1">
        <v>-3804915</v>
      </c>
      <c r="I1675" s="1">
        <f>_xlfn.XLOOKUP(capturaFlota2019[[#This Row],[Latitud]],'DATOS TABLA FLOTA'!$Q$2:$Q$21,'DATOS TABLA FLOTA'!$R$2:$R$21)</f>
        <v>-57536848</v>
      </c>
      <c r="J1675" s="2" t="s">
        <v>3098</v>
      </c>
      <c r="K1675" t="str">
        <f>VLOOKUP(capturaFlota2019[[#This Row],[Especie]],'DATOS TABLA FLOTA'!$K$1:$M$113,2,FALSE)</f>
        <v>Peces</v>
      </c>
      <c r="L1675" t="str">
        <f>_xlfn.XLOOKUP(capturaFlota2019[[#This Row],[Especie]],'DATOS TABLA FLOTA'!$K$1:$K$113,'DATOS TABLA FLOTA'!$M$1:$M$113)</f>
        <v>otras especies</v>
      </c>
      <c r="M1675" s="3">
        <v>3811</v>
      </c>
      <c r="N1675" s="4">
        <f>VLOOKUP(capturaFlota2019[[#This Row],[Especie]],'DATOS TABLA FLOTA'!$A$1:$B$80,2,FALSE)</f>
        <v>4500</v>
      </c>
      <c r="O1675" s="4">
        <f>VLOOKUP(capturaFlota2019[[#This Row],[Especie]],'DATOS TABLA FLOTA'!$A$1:$C$80,3,FALSE)</f>
        <v>72000</v>
      </c>
      <c r="Q1675"/>
    </row>
    <row r="1676" spans="1:17" x14ac:dyDescent="0.35">
      <c r="A1676" s="5">
        <v>43525</v>
      </c>
      <c r="B1676" s="2" t="s">
        <v>3059</v>
      </c>
      <c r="C1676" s="2" t="s">
        <v>3068</v>
      </c>
      <c r="D1676" s="2" t="s">
        <v>3043</v>
      </c>
      <c r="E16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6" t="str">
        <f>_xlfn.XLOOKUP(capturaFlota2019[[#This Row],[Puerto]],'DATOS TABLA FLOTA'!$H$1:$H$21,'DATOS TABLA FLOTA'!$I$1:$I$21)</f>
        <v>General Pueyrredon</v>
      </c>
      <c r="G1676" s="3">
        <f>_xlfn.XLOOKUP(capturaFlota2019[[#This Row],[Departamento]],'DATOS TABLA FLOTA'!$O$2:$O$21,'DATOS TABLA FLOTA'!$P$2:$P$21)</f>
        <v>6357</v>
      </c>
      <c r="H1676" s="1">
        <v>-3804915</v>
      </c>
      <c r="I1676" s="1">
        <f>_xlfn.XLOOKUP(capturaFlota2019[[#This Row],[Latitud]],'DATOS TABLA FLOTA'!$Q$2:$Q$21,'DATOS TABLA FLOTA'!$R$2:$R$21)</f>
        <v>-57536848</v>
      </c>
      <c r="J1676" s="2" t="s">
        <v>3095</v>
      </c>
      <c r="K1676" t="str">
        <f>VLOOKUP(capturaFlota2019[[#This Row],[Especie]],'DATOS TABLA FLOTA'!$K$1:$M$113,2,FALSE)</f>
        <v>Peces</v>
      </c>
      <c r="L1676" t="str">
        <f>_xlfn.XLOOKUP(capturaFlota2019[[#This Row],[Especie]],'DATOS TABLA FLOTA'!$K$1:$K$113,'DATOS TABLA FLOTA'!$M$1:$M$113)</f>
        <v>otras especies</v>
      </c>
      <c r="M1676" s="3">
        <v>3814</v>
      </c>
      <c r="N1676" s="4">
        <f>VLOOKUP(capturaFlota2019[[#This Row],[Especie]],'DATOS TABLA FLOTA'!$A$1:$B$80,2,FALSE)</f>
        <v>1980</v>
      </c>
      <c r="O1676" s="4">
        <f>VLOOKUP(capturaFlota2019[[#This Row],[Especie]],'DATOS TABLA FLOTA'!$A$1:$C$80,3,FALSE)</f>
        <v>31680</v>
      </c>
      <c r="Q1676"/>
    </row>
    <row r="1677" spans="1:17" x14ac:dyDescent="0.35">
      <c r="A1677" s="5">
        <v>43678</v>
      </c>
      <c r="B1677" s="2" t="s">
        <v>3041</v>
      </c>
      <c r="C1677" s="2" t="s">
        <v>3111</v>
      </c>
      <c r="D1677" s="2" t="s">
        <v>3043</v>
      </c>
      <c r="E16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7" t="str">
        <f>_xlfn.XLOOKUP(capturaFlota2019[[#This Row],[Puerto]],'DATOS TABLA FLOTA'!$H$1:$H$21,'DATOS TABLA FLOTA'!$I$1:$I$21)</f>
        <v>sin especificar</v>
      </c>
      <c r="G1677" s="3">
        <f>_xlfn.XLOOKUP(capturaFlota2019[[#This Row],[Departamento]],'DATOS TABLA FLOTA'!$O$2:$O$21,'DATOS TABLA FLOTA'!$P$2:$P$21)</f>
        <v>6999</v>
      </c>
      <c r="I1677" s="1">
        <f>_xlfn.XLOOKUP(capturaFlota2019[[#This Row],[Latitud]],'DATOS TABLA FLOTA'!$Q$2:$Q$21,'DATOS TABLA FLOTA'!$R$2:$R$21)</f>
        <v>0</v>
      </c>
      <c r="J1677" s="2" t="s">
        <v>3101</v>
      </c>
      <c r="K1677" t="str">
        <f>VLOOKUP(capturaFlota2019[[#This Row],[Especie]],'DATOS TABLA FLOTA'!$K$1:$M$113,2,FALSE)</f>
        <v>Crustáceos</v>
      </c>
      <c r="L1677" t="str">
        <f>_xlfn.XLOOKUP(capturaFlota2019[[#This Row],[Especie]],'DATOS TABLA FLOTA'!$K$1:$K$113,'DATOS TABLA FLOTA'!$M$1:$M$113)</f>
        <v>Langostino</v>
      </c>
      <c r="M1677" s="3">
        <v>3843</v>
      </c>
      <c r="N1677" s="4">
        <f>VLOOKUP(capturaFlota2019[[#This Row],[Especie]],'DATOS TABLA FLOTA'!$A$1:$B$80,2,FALSE)</f>
        <v>3000</v>
      </c>
      <c r="O1677" s="4">
        <f>VLOOKUP(capturaFlota2019[[#This Row],[Especie]],'DATOS TABLA FLOTA'!$A$1:$C$80,3,FALSE)</f>
        <v>48000</v>
      </c>
      <c r="Q1677"/>
    </row>
    <row r="1678" spans="1:17" x14ac:dyDescent="0.35">
      <c r="A1678" s="5">
        <v>43586</v>
      </c>
      <c r="B1678" s="2" t="s">
        <v>3041</v>
      </c>
      <c r="C1678" s="2" t="s">
        <v>3068</v>
      </c>
      <c r="D1678" s="2" t="s">
        <v>3043</v>
      </c>
      <c r="E16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8" t="str">
        <f>_xlfn.XLOOKUP(capturaFlota2019[[#This Row],[Puerto]],'DATOS TABLA FLOTA'!$H$1:$H$21,'DATOS TABLA FLOTA'!$I$1:$I$21)</f>
        <v>General Pueyrredon</v>
      </c>
      <c r="G1678" s="3">
        <f>_xlfn.XLOOKUP(capturaFlota2019[[#This Row],[Departamento]],'DATOS TABLA FLOTA'!$O$2:$O$21,'DATOS TABLA FLOTA'!$P$2:$P$21)</f>
        <v>6357</v>
      </c>
      <c r="H1678" s="1">
        <v>-3804915</v>
      </c>
      <c r="I1678" s="1">
        <f>_xlfn.XLOOKUP(capturaFlota2019[[#This Row],[Latitud]],'DATOS TABLA FLOTA'!$Q$2:$Q$21,'DATOS TABLA FLOTA'!$R$2:$R$21)</f>
        <v>-57536848</v>
      </c>
      <c r="J1678" s="2" t="s">
        <v>3101</v>
      </c>
      <c r="K1678" t="str">
        <f>VLOOKUP(capturaFlota2019[[#This Row],[Especie]],'DATOS TABLA FLOTA'!$K$1:$M$113,2,FALSE)</f>
        <v>Crustáceos</v>
      </c>
      <c r="L1678" t="str">
        <f>_xlfn.XLOOKUP(capturaFlota2019[[#This Row],[Especie]],'DATOS TABLA FLOTA'!$K$1:$K$113,'DATOS TABLA FLOTA'!$M$1:$M$113)</f>
        <v>Langostino</v>
      </c>
      <c r="M1678" s="3">
        <v>3872</v>
      </c>
      <c r="N1678" s="4">
        <f>VLOOKUP(capturaFlota2019[[#This Row],[Especie]],'DATOS TABLA FLOTA'!$A$1:$B$80,2,FALSE)</f>
        <v>3000</v>
      </c>
      <c r="O1678" s="4">
        <f>VLOOKUP(capturaFlota2019[[#This Row],[Especie]],'DATOS TABLA FLOTA'!$A$1:$C$80,3,FALSE)</f>
        <v>48000</v>
      </c>
      <c r="Q1678"/>
    </row>
    <row r="1679" spans="1:17" x14ac:dyDescent="0.35">
      <c r="A1679" s="5">
        <v>43617</v>
      </c>
      <c r="B1679" s="2" t="s">
        <v>3053</v>
      </c>
      <c r="C1679" s="2" t="s">
        <v>3068</v>
      </c>
      <c r="D1679" s="2" t="s">
        <v>3043</v>
      </c>
      <c r="E16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79" t="str">
        <f>_xlfn.XLOOKUP(capturaFlota2019[[#This Row],[Puerto]],'DATOS TABLA FLOTA'!$H$1:$H$21,'DATOS TABLA FLOTA'!$I$1:$I$21)</f>
        <v>General Pueyrredon</v>
      </c>
      <c r="G1679" s="3">
        <f>_xlfn.XLOOKUP(capturaFlota2019[[#This Row],[Departamento]],'DATOS TABLA FLOTA'!$O$2:$O$21,'DATOS TABLA FLOTA'!$P$2:$P$21)</f>
        <v>6357</v>
      </c>
      <c r="H1679" s="1">
        <v>-3804915</v>
      </c>
      <c r="I1679" s="1">
        <f>_xlfn.XLOOKUP(capturaFlota2019[[#This Row],[Latitud]],'DATOS TABLA FLOTA'!$Q$2:$Q$21,'DATOS TABLA FLOTA'!$R$2:$R$21)</f>
        <v>-57536848</v>
      </c>
      <c r="J1679" s="2" t="s">
        <v>3092</v>
      </c>
      <c r="K1679" t="str">
        <f>VLOOKUP(capturaFlota2019[[#This Row],[Especie]],'DATOS TABLA FLOTA'!$K$1:$M$113,2,FALSE)</f>
        <v>Peces</v>
      </c>
      <c r="L1679" t="str">
        <f>_xlfn.XLOOKUP(capturaFlota2019[[#This Row],[Especie]],'DATOS TABLA FLOTA'!$K$1:$K$113,'DATOS TABLA FLOTA'!$M$1:$M$113)</f>
        <v>otras especies</v>
      </c>
      <c r="M1679" s="3">
        <v>3926</v>
      </c>
      <c r="N1679" s="4">
        <f>VLOOKUP(capturaFlota2019[[#This Row],[Especie]],'DATOS TABLA FLOTA'!$A$1:$B$80,2,FALSE)</f>
        <v>2200</v>
      </c>
      <c r="O1679" s="4">
        <f>VLOOKUP(capturaFlota2019[[#This Row],[Especie]],'DATOS TABLA FLOTA'!$A$1:$C$80,3,FALSE)</f>
        <v>35200</v>
      </c>
      <c r="Q1679"/>
    </row>
    <row r="1680" spans="1:17" x14ac:dyDescent="0.35">
      <c r="A1680" s="5">
        <v>43525</v>
      </c>
      <c r="B1680" s="2" t="s">
        <v>3059</v>
      </c>
      <c r="C1680" s="2" t="s">
        <v>3068</v>
      </c>
      <c r="D1680" s="2" t="s">
        <v>3043</v>
      </c>
      <c r="E16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0" t="str">
        <f>_xlfn.XLOOKUP(capturaFlota2019[[#This Row],[Puerto]],'DATOS TABLA FLOTA'!$H$1:$H$21,'DATOS TABLA FLOTA'!$I$1:$I$21)</f>
        <v>General Pueyrredon</v>
      </c>
      <c r="G1680" s="3">
        <f>_xlfn.XLOOKUP(capturaFlota2019[[#This Row],[Departamento]],'DATOS TABLA FLOTA'!$O$2:$O$21,'DATOS TABLA FLOTA'!$P$2:$P$21)</f>
        <v>6357</v>
      </c>
      <c r="H1680" s="1">
        <v>-3804915</v>
      </c>
      <c r="I1680" s="1">
        <f>_xlfn.XLOOKUP(capturaFlota2019[[#This Row],[Latitud]],'DATOS TABLA FLOTA'!$Q$2:$Q$21,'DATOS TABLA FLOTA'!$R$2:$R$21)</f>
        <v>-57536848</v>
      </c>
      <c r="J1680" s="2" t="s">
        <v>3078</v>
      </c>
      <c r="K1680" t="str">
        <f>VLOOKUP(capturaFlota2019[[#This Row],[Especie]],'DATOS TABLA FLOTA'!$K$1:$M$113,2,FALSE)</f>
        <v>Peces</v>
      </c>
      <c r="L1680" t="str">
        <f>_xlfn.XLOOKUP(capturaFlota2019[[#This Row],[Especie]],'DATOS TABLA FLOTA'!$K$1:$K$113,'DATOS TABLA FLOTA'!$M$1:$M$113)</f>
        <v>otras especies</v>
      </c>
      <c r="M1680" s="3">
        <v>3934</v>
      </c>
      <c r="N1680" s="4">
        <f>VLOOKUP(capturaFlota2019[[#This Row],[Especie]],'DATOS TABLA FLOTA'!$A$1:$B$80,2,FALSE)</f>
        <v>1700</v>
      </c>
      <c r="O1680" s="4">
        <f>VLOOKUP(capturaFlota2019[[#This Row],[Especie]],'DATOS TABLA FLOTA'!$A$1:$C$80,3,FALSE)</f>
        <v>27200</v>
      </c>
      <c r="Q1680"/>
    </row>
    <row r="1681" spans="1:17" x14ac:dyDescent="0.35">
      <c r="A1681" s="5">
        <v>43466</v>
      </c>
      <c r="B1681" s="2" t="s">
        <v>3059</v>
      </c>
      <c r="C1681" s="2" t="s">
        <v>3068</v>
      </c>
      <c r="D1681" s="2" t="s">
        <v>3043</v>
      </c>
      <c r="E16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1" t="str">
        <f>_xlfn.XLOOKUP(capturaFlota2019[[#This Row],[Puerto]],'DATOS TABLA FLOTA'!$H$1:$H$21,'DATOS TABLA FLOTA'!$I$1:$I$21)</f>
        <v>General Pueyrredon</v>
      </c>
      <c r="G1681" s="3">
        <f>_xlfn.XLOOKUP(capturaFlota2019[[#This Row],[Departamento]],'DATOS TABLA FLOTA'!$O$2:$O$21,'DATOS TABLA FLOTA'!$P$2:$P$21)</f>
        <v>6357</v>
      </c>
      <c r="H1681" s="1">
        <v>-3804915</v>
      </c>
      <c r="I1681" s="1">
        <f>_xlfn.XLOOKUP(capturaFlota2019[[#This Row],[Latitud]],'DATOS TABLA FLOTA'!$Q$2:$Q$21,'DATOS TABLA FLOTA'!$R$2:$R$21)</f>
        <v>-57536848</v>
      </c>
      <c r="J1681" s="2" t="s">
        <v>3094</v>
      </c>
      <c r="K1681" t="str">
        <f>VLOOKUP(capturaFlota2019[[#This Row],[Especie]],'DATOS TABLA FLOTA'!$K$1:$M$113,2,FALSE)</f>
        <v>Peces</v>
      </c>
      <c r="L1681" t="str">
        <f>_xlfn.XLOOKUP(capturaFlota2019[[#This Row],[Especie]],'DATOS TABLA FLOTA'!$K$1:$K$113,'DATOS TABLA FLOTA'!$M$1:$M$113)</f>
        <v>otras especies</v>
      </c>
      <c r="M1681" s="3">
        <v>3943</v>
      </c>
      <c r="N1681" s="4">
        <f>VLOOKUP(capturaFlota2019[[#This Row],[Especie]],'DATOS TABLA FLOTA'!$A$1:$B$80,2,FALSE)</f>
        <v>2180</v>
      </c>
      <c r="O1681" s="4">
        <f>VLOOKUP(capturaFlota2019[[#This Row],[Especie]],'DATOS TABLA FLOTA'!$A$1:$C$80,3,FALSE)</f>
        <v>34880</v>
      </c>
      <c r="Q1681"/>
    </row>
    <row r="1682" spans="1:17" x14ac:dyDescent="0.35">
      <c r="A1682" s="5">
        <v>43466</v>
      </c>
      <c r="B1682" s="2" t="s">
        <v>3047</v>
      </c>
      <c r="C1682" s="2" t="s">
        <v>3111</v>
      </c>
      <c r="D1682" s="2" t="s">
        <v>3043</v>
      </c>
      <c r="E16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2" t="str">
        <f>_xlfn.XLOOKUP(capturaFlota2019[[#This Row],[Puerto]],'DATOS TABLA FLOTA'!$H$1:$H$21,'DATOS TABLA FLOTA'!$I$1:$I$21)</f>
        <v>sin especificar</v>
      </c>
      <c r="G1682" s="3">
        <f>_xlfn.XLOOKUP(capturaFlota2019[[#This Row],[Departamento]],'DATOS TABLA FLOTA'!$O$2:$O$21,'DATOS TABLA FLOTA'!$P$2:$P$21)</f>
        <v>6999</v>
      </c>
      <c r="I1682" s="1">
        <f>_xlfn.XLOOKUP(capturaFlota2019[[#This Row],[Latitud]],'DATOS TABLA FLOTA'!$Q$2:$Q$21,'DATOS TABLA FLOTA'!$R$2:$R$21)</f>
        <v>0</v>
      </c>
      <c r="J1682" s="2" t="s">
        <v>3052</v>
      </c>
      <c r="K1682" t="str">
        <f>VLOOKUP(capturaFlota2019[[#This Row],[Especie]],'DATOS TABLA FLOTA'!$K$1:$M$113,2,FALSE)</f>
        <v>Moluscos</v>
      </c>
      <c r="L1682" t="str">
        <f>_xlfn.XLOOKUP(capturaFlota2019[[#This Row],[Especie]],'DATOS TABLA FLOTA'!$K$1:$K$113,'DATOS TABLA FLOTA'!$M$1:$M$113)</f>
        <v>Calamar Illex</v>
      </c>
      <c r="M1682" s="3">
        <v>3945</v>
      </c>
      <c r="N1682" s="4">
        <f>VLOOKUP(capturaFlota2019[[#This Row],[Especie]],'DATOS TABLA FLOTA'!$A$1:$B$80,2,FALSE)</f>
        <v>3299</v>
      </c>
      <c r="O1682" s="4">
        <f>VLOOKUP(capturaFlota2019[[#This Row],[Especie]],'DATOS TABLA FLOTA'!$A$1:$C$80,3,FALSE)</f>
        <v>52784</v>
      </c>
      <c r="Q1682"/>
    </row>
    <row r="1683" spans="1:17" x14ac:dyDescent="0.35">
      <c r="A1683" s="5">
        <v>43647</v>
      </c>
      <c r="B1683" s="2" t="s">
        <v>3053</v>
      </c>
      <c r="C1683" s="2" t="s">
        <v>3068</v>
      </c>
      <c r="D1683" s="2" t="s">
        <v>3043</v>
      </c>
      <c r="E16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3" t="str">
        <f>_xlfn.XLOOKUP(capturaFlota2019[[#This Row],[Puerto]],'DATOS TABLA FLOTA'!$H$1:$H$21,'DATOS TABLA FLOTA'!$I$1:$I$21)</f>
        <v>General Pueyrredon</v>
      </c>
      <c r="G1683" s="3">
        <f>_xlfn.XLOOKUP(capturaFlota2019[[#This Row],[Departamento]],'DATOS TABLA FLOTA'!$O$2:$O$21,'DATOS TABLA FLOTA'!$P$2:$P$21)</f>
        <v>6357</v>
      </c>
      <c r="H1683" s="1">
        <v>-3804915</v>
      </c>
      <c r="I1683" s="1">
        <f>_xlfn.XLOOKUP(capturaFlota2019[[#This Row],[Latitud]],'DATOS TABLA FLOTA'!$Q$2:$Q$21,'DATOS TABLA FLOTA'!$R$2:$R$21)</f>
        <v>-57536848</v>
      </c>
      <c r="J1683" s="2" t="s">
        <v>3113</v>
      </c>
      <c r="K1683" t="str">
        <f>VLOOKUP(capturaFlota2019[[#This Row],[Especie]],'DATOS TABLA FLOTA'!$K$1:$M$113,2,FALSE)</f>
        <v>Peces</v>
      </c>
      <c r="L1683" t="str">
        <f>_xlfn.XLOOKUP(capturaFlota2019[[#This Row],[Especie]],'DATOS TABLA FLOTA'!$K$1:$K$113,'DATOS TABLA FLOTA'!$M$1:$M$113)</f>
        <v>Variado costero</v>
      </c>
      <c r="M1683" s="3">
        <v>3946</v>
      </c>
      <c r="N1683" s="4">
        <f>VLOOKUP(capturaFlota2019[[#This Row],[Especie]],'DATOS TABLA FLOTA'!$A$1:$B$80,2,FALSE)</f>
        <v>2100</v>
      </c>
      <c r="O1683" s="4">
        <f>VLOOKUP(capturaFlota2019[[#This Row],[Especie]],'DATOS TABLA FLOTA'!$A$1:$C$80,3,FALSE)</f>
        <v>33600</v>
      </c>
      <c r="Q1683"/>
    </row>
    <row r="1684" spans="1:17" x14ac:dyDescent="0.35">
      <c r="A1684" s="5">
        <v>43497</v>
      </c>
      <c r="B1684" s="2" t="s">
        <v>3053</v>
      </c>
      <c r="C1684" s="2" t="s">
        <v>3120</v>
      </c>
      <c r="D1684" s="2" t="s">
        <v>3062</v>
      </c>
      <c r="E16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84" t="str">
        <f>_xlfn.XLOOKUP(capturaFlota2019[[#This Row],[Puerto]],'DATOS TABLA FLOTA'!$H$1:$H$21,'DATOS TABLA FLOTA'!$I$1:$I$21)</f>
        <v>Rawson</v>
      </c>
      <c r="G1684" s="3">
        <f>_xlfn.XLOOKUP(capturaFlota2019[[#This Row],[Departamento]],'DATOS TABLA FLOTA'!$O$2:$O$21,'DATOS TABLA FLOTA'!$P$2:$P$21)</f>
        <v>26077</v>
      </c>
      <c r="H1684" s="1">
        <v>-43336741</v>
      </c>
      <c r="I1684" s="1">
        <f>_xlfn.XLOOKUP(capturaFlota2019[[#This Row],[Latitud]],'DATOS TABLA FLOTA'!$Q$2:$Q$21,'DATOS TABLA FLOTA'!$R$2:$R$21)</f>
        <v>-65061964</v>
      </c>
      <c r="J1684" s="2" t="s">
        <v>3055</v>
      </c>
      <c r="K1684" t="str">
        <f>VLOOKUP(capturaFlota2019[[#This Row],[Especie]],'DATOS TABLA FLOTA'!$K$1:$M$113,2,FALSE)</f>
        <v>Peces</v>
      </c>
      <c r="L1684" t="str">
        <f>_xlfn.XLOOKUP(capturaFlota2019[[#This Row],[Especie]],'DATOS TABLA FLOTA'!$K$1:$K$113,'DATOS TABLA FLOTA'!$M$1:$M$113)</f>
        <v>Merluza hubbsi S41</v>
      </c>
      <c r="M1684" s="3">
        <v>3960</v>
      </c>
      <c r="N1684" s="4">
        <f>VLOOKUP(capturaFlota2019[[#This Row],[Especie]],'DATOS TABLA FLOTA'!$A$1:$B$80,2,FALSE)</f>
        <v>2300</v>
      </c>
      <c r="O1684" s="4">
        <f>VLOOKUP(capturaFlota2019[[#This Row],[Especie]],'DATOS TABLA FLOTA'!$A$1:$C$80,3,FALSE)</f>
        <v>36800</v>
      </c>
      <c r="Q1684"/>
    </row>
    <row r="1685" spans="1:17" x14ac:dyDescent="0.35">
      <c r="A1685" s="5">
        <v>43739</v>
      </c>
      <c r="B1685" s="2" t="s">
        <v>3053</v>
      </c>
      <c r="C1685" s="2" t="s">
        <v>3143</v>
      </c>
      <c r="D1685" s="2" t="s">
        <v>3043</v>
      </c>
      <c r="E16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5" t="str">
        <f>_xlfn.XLOOKUP(capturaFlota2019[[#This Row],[Puerto]],'DATOS TABLA FLOTA'!$H$1:$H$21,'DATOS TABLA FLOTA'!$I$1:$I$21)</f>
        <v>Castelli</v>
      </c>
      <c r="G1685" s="3">
        <f>_xlfn.XLOOKUP(capturaFlota2019[[#This Row],[Departamento]],'DATOS TABLA FLOTA'!$O$2:$O$21,'DATOS TABLA FLOTA'!$P$2:$P$21)</f>
        <v>6168</v>
      </c>
      <c r="H1685" s="1">
        <v>-35745949</v>
      </c>
      <c r="I1685" s="1">
        <f>_xlfn.XLOOKUP(capturaFlota2019[[#This Row],[Latitud]],'DATOS TABLA FLOTA'!$Q$2:$Q$21,'DATOS TABLA FLOTA'!$R$2:$R$21)</f>
        <v>-57380561</v>
      </c>
      <c r="J1685" s="2" t="s">
        <v>3082</v>
      </c>
      <c r="K1685" t="str">
        <f>VLOOKUP(capturaFlota2019[[#This Row],[Especie]],'DATOS TABLA FLOTA'!$K$1:$M$113,2,FALSE)</f>
        <v>Peces</v>
      </c>
      <c r="L1685" t="str">
        <f>_xlfn.XLOOKUP(capturaFlota2019[[#This Row],[Especie]],'DATOS TABLA FLOTA'!$K$1:$K$113,'DATOS TABLA FLOTA'!$M$1:$M$113)</f>
        <v>otras especies</v>
      </c>
      <c r="M1685" s="3">
        <v>3970</v>
      </c>
      <c r="N1685" s="4">
        <f>VLOOKUP(capturaFlota2019[[#This Row],[Especie]],'DATOS TABLA FLOTA'!$A$1:$B$80,2,FALSE)</f>
        <v>2100</v>
      </c>
      <c r="O1685" s="4">
        <f>VLOOKUP(capturaFlota2019[[#This Row],[Especie]],'DATOS TABLA FLOTA'!$A$1:$C$80,3,FALSE)</f>
        <v>33600</v>
      </c>
      <c r="Q1685"/>
    </row>
    <row r="1686" spans="1:17" x14ac:dyDescent="0.35">
      <c r="A1686" s="5">
        <v>43678</v>
      </c>
      <c r="B1686" s="2" t="s">
        <v>3053</v>
      </c>
      <c r="C1686" s="2" t="s">
        <v>3068</v>
      </c>
      <c r="D1686" s="2" t="s">
        <v>3043</v>
      </c>
      <c r="E16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6" t="str">
        <f>_xlfn.XLOOKUP(capturaFlota2019[[#This Row],[Puerto]],'DATOS TABLA FLOTA'!$H$1:$H$21,'DATOS TABLA FLOTA'!$I$1:$I$21)</f>
        <v>General Pueyrredon</v>
      </c>
      <c r="G1686" s="3">
        <f>_xlfn.XLOOKUP(capturaFlota2019[[#This Row],[Departamento]],'DATOS TABLA FLOTA'!$O$2:$O$21,'DATOS TABLA FLOTA'!$P$2:$P$21)</f>
        <v>6357</v>
      </c>
      <c r="H1686" s="1">
        <v>-3804915</v>
      </c>
      <c r="I1686" s="1">
        <f>_xlfn.XLOOKUP(capturaFlota2019[[#This Row],[Latitud]],'DATOS TABLA FLOTA'!$Q$2:$Q$21,'DATOS TABLA FLOTA'!$R$2:$R$21)</f>
        <v>-57536848</v>
      </c>
      <c r="J1686" s="2" t="s">
        <v>3101</v>
      </c>
      <c r="K1686" t="str">
        <f>VLOOKUP(capturaFlota2019[[#This Row],[Especie]],'DATOS TABLA FLOTA'!$K$1:$M$113,2,FALSE)</f>
        <v>Crustáceos</v>
      </c>
      <c r="L1686" t="str">
        <f>_xlfn.XLOOKUP(capturaFlota2019[[#This Row],[Especie]],'DATOS TABLA FLOTA'!$K$1:$K$113,'DATOS TABLA FLOTA'!$M$1:$M$113)</f>
        <v>Langostino</v>
      </c>
      <c r="M1686" s="3">
        <v>3985</v>
      </c>
      <c r="N1686" s="4">
        <f>VLOOKUP(capturaFlota2019[[#This Row],[Especie]],'DATOS TABLA FLOTA'!$A$1:$B$80,2,FALSE)</f>
        <v>3000</v>
      </c>
      <c r="O1686" s="4">
        <f>VLOOKUP(capturaFlota2019[[#This Row],[Especie]],'DATOS TABLA FLOTA'!$A$1:$C$80,3,FALSE)</f>
        <v>48000</v>
      </c>
      <c r="Q1686"/>
    </row>
    <row r="1687" spans="1:17" x14ac:dyDescent="0.35">
      <c r="A1687" s="5">
        <v>43739</v>
      </c>
      <c r="B1687" s="2" t="s">
        <v>3059</v>
      </c>
      <c r="C1687" s="2" t="s">
        <v>3115</v>
      </c>
      <c r="D1687" s="2" t="s">
        <v>3049</v>
      </c>
      <c r="E16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687" t="str">
        <f>_xlfn.XLOOKUP(capturaFlota2019[[#This Row],[Puerto]],'DATOS TABLA FLOTA'!$H$1:$H$21,'DATOS TABLA FLOTA'!$I$1:$I$21)</f>
        <v>Deseado</v>
      </c>
      <c r="G1687" s="3">
        <f>_xlfn.XLOOKUP(capturaFlota2019[[#This Row],[Departamento]],'DATOS TABLA FLOTA'!$O$2:$O$21,'DATOS TABLA FLOTA'!$P$2:$P$21)</f>
        <v>78014</v>
      </c>
      <c r="H1687" s="1">
        <v>-47753106</v>
      </c>
      <c r="I1687" s="1">
        <f>_xlfn.XLOOKUP(capturaFlota2019[[#This Row],[Latitud]],'DATOS TABLA FLOTA'!$Q$2:$Q$21,'DATOS TABLA FLOTA'!$R$2:$R$21)</f>
        <v>-65911745</v>
      </c>
      <c r="J1687" s="2" t="s">
        <v>3109</v>
      </c>
      <c r="K1687" t="str">
        <f>VLOOKUP(capturaFlota2019[[#This Row],[Especie]],'DATOS TABLA FLOTA'!$K$1:$M$113,2,FALSE)</f>
        <v>Peces</v>
      </c>
      <c r="L1687" t="str">
        <f>_xlfn.XLOOKUP(capturaFlota2019[[#This Row],[Especie]],'DATOS TABLA FLOTA'!$K$1:$K$113,'DATOS TABLA FLOTA'!$M$1:$M$113)</f>
        <v>Rayas (sin V. Cost)</v>
      </c>
      <c r="M1687" s="3">
        <v>3994</v>
      </c>
      <c r="N1687" s="4">
        <f>VLOOKUP(capturaFlota2019[[#This Row],[Especie]],'DATOS TABLA FLOTA'!$A$1:$B$80,2,FALSE)</f>
        <v>3000</v>
      </c>
      <c r="O1687" s="4">
        <f>VLOOKUP(capturaFlota2019[[#This Row],[Especie]],'DATOS TABLA FLOTA'!$A$1:$C$80,3,FALSE)</f>
        <v>48000</v>
      </c>
      <c r="Q1687"/>
    </row>
    <row r="1688" spans="1:17" x14ac:dyDescent="0.35">
      <c r="A1688" s="5">
        <v>43466</v>
      </c>
      <c r="B1688" s="2" t="s">
        <v>3059</v>
      </c>
      <c r="C1688" s="2" t="s">
        <v>3068</v>
      </c>
      <c r="D1688" s="2" t="s">
        <v>3043</v>
      </c>
      <c r="E16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8" t="str">
        <f>_xlfn.XLOOKUP(capturaFlota2019[[#This Row],[Puerto]],'DATOS TABLA FLOTA'!$H$1:$H$21,'DATOS TABLA FLOTA'!$I$1:$I$21)</f>
        <v>General Pueyrredon</v>
      </c>
      <c r="G1688" s="3">
        <f>_xlfn.XLOOKUP(capturaFlota2019[[#This Row],[Departamento]],'DATOS TABLA FLOTA'!$O$2:$O$21,'DATOS TABLA FLOTA'!$P$2:$P$21)</f>
        <v>6357</v>
      </c>
      <c r="H1688" s="1">
        <v>-3804915</v>
      </c>
      <c r="I1688" s="1">
        <f>_xlfn.XLOOKUP(capturaFlota2019[[#This Row],[Latitud]],'DATOS TABLA FLOTA'!$Q$2:$Q$21,'DATOS TABLA FLOTA'!$R$2:$R$21)</f>
        <v>-57536848</v>
      </c>
      <c r="J1688" s="2" t="s">
        <v>3098</v>
      </c>
      <c r="K1688" t="str">
        <f>VLOOKUP(capturaFlota2019[[#This Row],[Especie]],'DATOS TABLA FLOTA'!$K$1:$M$113,2,FALSE)</f>
        <v>Peces</v>
      </c>
      <c r="L1688" t="str">
        <f>_xlfn.XLOOKUP(capturaFlota2019[[#This Row],[Especie]],'DATOS TABLA FLOTA'!$K$1:$K$113,'DATOS TABLA FLOTA'!$M$1:$M$113)</f>
        <v>otras especies</v>
      </c>
      <c r="M1688" s="3">
        <v>3995</v>
      </c>
      <c r="N1688" s="4">
        <f>VLOOKUP(capturaFlota2019[[#This Row],[Especie]],'DATOS TABLA FLOTA'!$A$1:$B$80,2,FALSE)</f>
        <v>4500</v>
      </c>
      <c r="O1688" s="4">
        <f>VLOOKUP(capturaFlota2019[[#This Row],[Especie]],'DATOS TABLA FLOTA'!$A$1:$C$80,3,FALSE)</f>
        <v>72000</v>
      </c>
      <c r="Q1688"/>
    </row>
    <row r="1689" spans="1:17" x14ac:dyDescent="0.35">
      <c r="A1689" s="5">
        <v>43586</v>
      </c>
      <c r="B1689" s="2" t="s">
        <v>3053</v>
      </c>
      <c r="C1689" s="2" t="s">
        <v>3068</v>
      </c>
      <c r="D1689" s="2" t="s">
        <v>3043</v>
      </c>
      <c r="E16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89" t="str">
        <f>_xlfn.XLOOKUP(capturaFlota2019[[#This Row],[Puerto]],'DATOS TABLA FLOTA'!$H$1:$H$21,'DATOS TABLA FLOTA'!$I$1:$I$21)</f>
        <v>General Pueyrredon</v>
      </c>
      <c r="G1689" s="3">
        <f>_xlfn.XLOOKUP(capturaFlota2019[[#This Row],[Departamento]],'DATOS TABLA FLOTA'!$O$2:$O$21,'DATOS TABLA FLOTA'!$P$2:$P$21)</f>
        <v>6357</v>
      </c>
      <c r="H1689" s="1">
        <v>-3804915</v>
      </c>
      <c r="I1689" s="1">
        <f>_xlfn.XLOOKUP(capturaFlota2019[[#This Row],[Latitud]],'DATOS TABLA FLOTA'!$Q$2:$Q$21,'DATOS TABLA FLOTA'!$R$2:$R$21)</f>
        <v>-57536848</v>
      </c>
      <c r="J1689" s="2" t="s">
        <v>3099</v>
      </c>
      <c r="K1689" t="str">
        <f>VLOOKUP(capturaFlota2019[[#This Row],[Especie]],'DATOS TABLA FLOTA'!$K$1:$M$113,2,FALSE)</f>
        <v>Peces</v>
      </c>
      <c r="L1689" t="str">
        <f>_xlfn.XLOOKUP(capturaFlota2019[[#This Row],[Especie]],'DATOS TABLA FLOTA'!$K$1:$K$113,'DATOS TABLA FLOTA'!$M$1:$M$113)</f>
        <v>otras especies</v>
      </c>
      <c r="M1689" s="3">
        <v>4026</v>
      </c>
      <c r="N1689" s="4">
        <f>VLOOKUP(capturaFlota2019[[#This Row],[Especie]],'DATOS TABLA FLOTA'!$A$1:$B$80,2,FALSE)</f>
        <v>2100</v>
      </c>
      <c r="O1689" s="4">
        <f>VLOOKUP(capturaFlota2019[[#This Row],[Especie]],'DATOS TABLA FLOTA'!$A$1:$C$80,3,FALSE)</f>
        <v>33600</v>
      </c>
      <c r="Q1689"/>
    </row>
    <row r="1690" spans="1:17" x14ac:dyDescent="0.35">
      <c r="A1690" s="5">
        <v>43647</v>
      </c>
      <c r="B1690" s="2" t="s">
        <v>3067</v>
      </c>
      <c r="C1690" s="2" t="s">
        <v>3132</v>
      </c>
      <c r="D1690" s="2" t="s">
        <v>3133</v>
      </c>
      <c r="E16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690" t="str">
        <f>_xlfn.XLOOKUP(capturaFlota2019[[#This Row],[Puerto]],'DATOS TABLA FLOTA'!$H$1:$H$21,'DATOS TABLA FLOTA'!$I$1:$I$21)</f>
        <v>Ushuaia</v>
      </c>
      <c r="G1690" s="3">
        <f>_xlfn.XLOOKUP(capturaFlota2019[[#This Row],[Departamento]],'DATOS TABLA FLOTA'!$O$2:$O$21,'DATOS TABLA FLOTA'!$P$2:$P$21)</f>
        <v>94015</v>
      </c>
      <c r="H1690" s="1">
        <v>-54808106</v>
      </c>
      <c r="I1690" s="1">
        <f>_xlfn.XLOOKUP(capturaFlota2019[[#This Row],[Latitud]],'DATOS TABLA FLOTA'!$Q$2:$Q$21,'DATOS TABLA FLOTA'!$R$2:$R$21)</f>
        <v>-68304301</v>
      </c>
      <c r="J1690" s="2" t="s">
        <v>3065</v>
      </c>
      <c r="K1690" t="str">
        <f>VLOOKUP(capturaFlota2019[[#This Row],[Especie]],'DATOS TABLA FLOTA'!$K$1:$M$113,2,FALSE)</f>
        <v>Peces</v>
      </c>
      <c r="L1690" t="str">
        <f>_xlfn.XLOOKUP(capturaFlota2019[[#This Row],[Especie]],'DATOS TABLA FLOTA'!$K$1:$K$113,'DATOS TABLA FLOTA'!$M$1:$M$113)</f>
        <v>Abadejo</v>
      </c>
      <c r="M1690" s="3">
        <v>4029</v>
      </c>
      <c r="N1690" s="4">
        <f>VLOOKUP(capturaFlota2019[[#This Row],[Especie]],'DATOS TABLA FLOTA'!$A$1:$B$80,2,FALSE)</f>
        <v>2000</v>
      </c>
      <c r="O1690" s="4">
        <f>VLOOKUP(capturaFlota2019[[#This Row],[Especie]],'DATOS TABLA FLOTA'!$A$1:$C$80,3,FALSE)</f>
        <v>32000</v>
      </c>
      <c r="Q1690"/>
    </row>
    <row r="1691" spans="1:17" x14ac:dyDescent="0.35">
      <c r="A1691" s="5">
        <v>43466</v>
      </c>
      <c r="B1691" s="2" t="s">
        <v>3041</v>
      </c>
      <c r="C1691" s="2" t="s">
        <v>3120</v>
      </c>
      <c r="D1691" s="2" t="s">
        <v>3062</v>
      </c>
      <c r="E16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91" t="str">
        <f>_xlfn.XLOOKUP(capturaFlota2019[[#This Row],[Puerto]],'DATOS TABLA FLOTA'!$H$1:$H$21,'DATOS TABLA FLOTA'!$I$1:$I$21)</f>
        <v>Rawson</v>
      </c>
      <c r="G1691" s="3">
        <f>_xlfn.XLOOKUP(capturaFlota2019[[#This Row],[Departamento]],'DATOS TABLA FLOTA'!$O$2:$O$21,'DATOS TABLA FLOTA'!$P$2:$P$21)</f>
        <v>26077</v>
      </c>
      <c r="H1691" s="1">
        <v>-43336741</v>
      </c>
      <c r="I1691" s="1">
        <f>_xlfn.XLOOKUP(capturaFlota2019[[#This Row],[Latitud]],'DATOS TABLA FLOTA'!$Q$2:$Q$21,'DATOS TABLA FLOTA'!$R$2:$R$21)</f>
        <v>-65061964</v>
      </c>
      <c r="J1691" s="2" t="s">
        <v>3052</v>
      </c>
      <c r="K1691" t="str">
        <f>VLOOKUP(capturaFlota2019[[#This Row],[Especie]],'DATOS TABLA FLOTA'!$K$1:$M$113,2,FALSE)</f>
        <v>Moluscos</v>
      </c>
      <c r="L1691" t="str">
        <f>_xlfn.XLOOKUP(capturaFlota2019[[#This Row],[Especie]],'DATOS TABLA FLOTA'!$K$1:$K$113,'DATOS TABLA FLOTA'!$M$1:$M$113)</f>
        <v>Calamar Illex</v>
      </c>
      <c r="M1691" s="3">
        <v>4030</v>
      </c>
      <c r="N1691" s="4">
        <f>VLOOKUP(capturaFlota2019[[#This Row],[Especie]],'DATOS TABLA FLOTA'!$A$1:$B$80,2,FALSE)</f>
        <v>3299</v>
      </c>
      <c r="O1691" s="4">
        <f>VLOOKUP(capturaFlota2019[[#This Row],[Especie]],'DATOS TABLA FLOTA'!$A$1:$C$80,3,FALSE)</f>
        <v>52784</v>
      </c>
      <c r="Q1691"/>
    </row>
    <row r="1692" spans="1:17" x14ac:dyDescent="0.35">
      <c r="A1692" s="5">
        <v>43770</v>
      </c>
      <c r="B1692" s="2" t="s">
        <v>3041</v>
      </c>
      <c r="C1692" s="2" t="s">
        <v>3150</v>
      </c>
      <c r="D1692" s="2" t="s">
        <v>3043</v>
      </c>
      <c r="E16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2" t="str">
        <f>_xlfn.XLOOKUP(capturaFlota2019[[#This Row],[Puerto]],'DATOS TABLA FLOTA'!$H$1:$H$21,'DATOS TABLA FLOTA'!$I$1:$I$21)</f>
        <v>General Lavalle</v>
      </c>
      <c r="G1692" s="3">
        <f>_xlfn.XLOOKUP(capturaFlota2019[[#This Row],[Departamento]],'DATOS TABLA FLOTA'!$O$2:$O$21,'DATOS TABLA FLOTA'!$P$2:$P$21)</f>
        <v>6336</v>
      </c>
      <c r="H1692" s="1">
        <v>-36398453</v>
      </c>
      <c r="I1692" s="1">
        <f>_xlfn.XLOOKUP(capturaFlota2019[[#This Row],[Latitud]],'DATOS TABLA FLOTA'!$Q$2:$Q$21,'DATOS TABLA FLOTA'!$R$2:$R$21)</f>
        <v>-56946467</v>
      </c>
      <c r="J1692" s="2" t="s">
        <v>3146</v>
      </c>
      <c r="K1692" t="str">
        <f>VLOOKUP(capturaFlota2019[[#This Row],[Especie]],'DATOS TABLA FLOTA'!$K$1:$M$113,2,FALSE)</f>
        <v>Peces</v>
      </c>
      <c r="L1692" t="str">
        <f>_xlfn.XLOOKUP(capturaFlota2019[[#This Row],[Especie]],'DATOS TABLA FLOTA'!$K$1:$K$113,'DATOS TABLA FLOTA'!$M$1:$M$113)</f>
        <v>Rayas (sin V. Cost)</v>
      </c>
      <c r="M1692" s="3">
        <v>4032</v>
      </c>
      <c r="N1692" s="4">
        <f>VLOOKUP(capturaFlota2019[[#This Row],[Especie]],'DATOS TABLA FLOTA'!$A$1:$B$80,2,FALSE)</f>
        <v>3280</v>
      </c>
      <c r="O1692" s="4">
        <f>VLOOKUP(capturaFlota2019[[#This Row],[Especie]],'DATOS TABLA FLOTA'!$A$1:$C$80,3,FALSE)</f>
        <v>52480</v>
      </c>
      <c r="Q1692"/>
    </row>
    <row r="1693" spans="1:17" x14ac:dyDescent="0.35">
      <c r="A1693" s="5">
        <v>43709</v>
      </c>
      <c r="B1693" s="2" t="s">
        <v>3059</v>
      </c>
      <c r="C1693" s="2" t="s">
        <v>3068</v>
      </c>
      <c r="D1693" s="2" t="s">
        <v>3043</v>
      </c>
      <c r="E16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3" t="str">
        <f>_xlfn.XLOOKUP(capturaFlota2019[[#This Row],[Puerto]],'DATOS TABLA FLOTA'!$H$1:$H$21,'DATOS TABLA FLOTA'!$I$1:$I$21)</f>
        <v>General Pueyrredon</v>
      </c>
      <c r="G1693" s="3">
        <f>_xlfn.XLOOKUP(capturaFlota2019[[#This Row],[Departamento]],'DATOS TABLA FLOTA'!$O$2:$O$21,'DATOS TABLA FLOTA'!$P$2:$P$21)</f>
        <v>6357</v>
      </c>
      <c r="H1693" s="1">
        <v>-3804915</v>
      </c>
      <c r="I1693" s="1">
        <f>_xlfn.XLOOKUP(capturaFlota2019[[#This Row],[Latitud]],'DATOS TABLA FLOTA'!$Q$2:$Q$21,'DATOS TABLA FLOTA'!$R$2:$R$21)</f>
        <v>-57536848</v>
      </c>
      <c r="J1693" s="2" t="s">
        <v>3084</v>
      </c>
      <c r="K1693" t="str">
        <f>VLOOKUP(capturaFlota2019[[#This Row],[Especie]],'DATOS TABLA FLOTA'!$K$1:$M$113,2,FALSE)</f>
        <v>Peces</v>
      </c>
      <c r="L1693" t="str">
        <f>_xlfn.XLOOKUP(capturaFlota2019[[#This Row],[Especie]],'DATOS TABLA FLOTA'!$K$1:$K$113,'DATOS TABLA FLOTA'!$M$1:$M$113)</f>
        <v>otras especies</v>
      </c>
      <c r="M1693" s="3">
        <v>4034</v>
      </c>
      <c r="N1693" s="4">
        <f>VLOOKUP(capturaFlota2019[[#This Row],[Especie]],'DATOS TABLA FLOTA'!$A$1:$B$80,2,FALSE)</f>
        <v>1890</v>
      </c>
      <c r="O1693" s="4">
        <f>VLOOKUP(capturaFlota2019[[#This Row],[Especie]],'DATOS TABLA FLOTA'!$A$1:$C$80,3,FALSE)</f>
        <v>30240</v>
      </c>
      <c r="Q1693"/>
    </row>
    <row r="1694" spans="1:17" x14ac:dyDescent="0.35">
      <c r="A1694" s="5">
        <v>43525</v>
      </c>
      <c r="B1694" s="2" t="s">
        <v>3059</v>
      </c>
      <c r="C1694" s="2" t="s">
        <v>3117</v>
      </c>
      <c r="D1694" s="2" t="s">
        <v>3062</v>
      </c>
      <c r="E16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694" t="str">
        <f>_xlfn.XLOOKUP(capturaFlota2019[[#This Row],[Puerto]],'DATOS TABLA FLOTA'!$H$1:$H$21,'DATOS TABLA FLOTA'!$I$1:$I$21)</f>
        <v>Biedma</v>
      </c>
      <c r="G1694" s="3">
        <f>_xlfn.XLOOKUP(capturaFlota2019[[#This Row],[Departamento]],'DATOS TABLA FLOTA'!$O$2:$O$21,'DATOS TABLA FLOTA'!$P$2:$P$21)</f>
        <v>26007</v>
      </c>
      <c r="H1694" s="1">
        <v>-42723398</v>
      </c>
      <c r="I1694" s="1">
        <f>_xlfn.XLOOKUP(capturaFlota2019[[#This Row],[Latitud]],'DATOS TABLA FLOTA'!$Q$2:$Q$21,'DATOS TABLA FLOTA'!$R$2:$R$21)</f>
        <v>-6503362</v>
      </c>
      <c r="J1694" s="2" t="s">
        <v>3101</v>
      </c>
      <c r="K1694" t="str">
        <f>VLOOKUP(capturaFlota2019[[#This Row],[Especie]],'DATOS TABLA FLOTA'!$K$1:$M$113,2,FALSE)</f>
        <v>Crustáceos</v>
      </c>
      <c r="L1694" t="str">
        <f>_xlfn.XLOOKUP(capturaFlota2019[[#This Row],[Especie]],'DATOS TABLA FLOTA'!$K$1:$K$113,'DATOS TABLA FLOTA'!$M$1:$M$113)</f>
        <v>Langostino</v>
      </c>
      <c r="M1694" s="3">
        <v>4040</v>
      </c>
      <c r="N1694" s="4">
        <f>VLOOKUP(capturaFlota2019[[#This Row],[Especie]],'DATOS TABLA FLOTA'!$A$1:$B$80,2,FALSE)</f>
        <v>3000</v>
      </c>
      <c r="O1694" s="4">
        <f>VLOOKUP(capturaFlota2019[[#This Row],[Especie]],'DATOS TABLA FLOTA'!$A$1:$C$80,3,FALSE)</f>
        <v>48000</v>
      </c>
      <c r="Q1694"/>
    </row>
    <row r="1695" spans="1:17" x14ac:dyDescent="0.35">
      <c r="A1695" s="5">
        <v>43497</v>
      </c>
      <c r="B1695" s="2" t="s">
        <v>3053</v>
      </c>
      <c r="C1695" s="2" t="s">
        <v>3123</v>
      </c>
      <c r="D1695" s="2" t="s">
        <v>3124</v>
      </c>
      <c r="E16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695" t="str">
        <f>_xlfn.XLOOKUP(capturaFlota2019[[#This Row],[Puerto]],'DATOS TABLA FLOTA'!$H$1:$H$21,'DATOS TABLA FLOTA'!$I$1:$I$21)</f>
        <v>San Antonio</v>
      </c>
      <c r="G1695" s="3">
        <f>_xlfn.XLOOKUP(capturaFlota2019[[#This Row],[Departamento]],'DATOS TABLA FLOTA'!$O$2:$O$21,'DATOS TABLA FLOTA'!$P$2:$P$21)</f>
        <v>62077</v>
      </c>
      <c r="H1695" s="1">
        <v>-4079875</v>
      </c>
      <c r="I1695" s="1">
        <f>_xlfn.XLOOKUP(capturaFlota2019[[#This Row],[Latitud]],'DATOS TABLA FLOTA'!$Q$2:$Q$21,'DATOS TABLA FLOTA'!$R$2:$R$21)</f>
        <v>-64883536</v>
      </c>
      <c r="J1695" s="2" t="s">
        <v>3060</v>
      </c>
      <c r="K1695" t="str">
        <f>VLOOKUP(capturaFlota2019[[#This Row],[Especie]],'DATOS TABLA FLOTA'!$K$1:$M$113,2,FALSE)</f>
        <v>Peces</v>
      </c>
      <c r="L1695" t="str">
        <f>_xlfn.XLOOKUP(capturaFlota2019[[#This Row],[Especie]],'DATOS TABLA FLOTA'!$K$1:$K$113,'DATOS TABLA FLOTA'!$M$1:$M$113)</f>
        <v>otras especies</v>
      </c>
      <c r="M1695" s="3">
        <v>4045</v>
      </c>
      <c r="N1695" s="4">
        <f>VLOOKUP(capturaFlota2019[[#This Row],[Especie]],'DATOS TABLA FLOTA'!$A$1:$B$80,2,FALSE)</f>
        <v>2910</v>
      </c>
      <c r="O1695" s="4">
        <f>VLOOKUP(capturaFlota2019[[#This Row],[Especie]],'DATOS TABLA FLOTA'!$A$1:$C$80,3,FALSE)</f>
        <v>46560</v>
      </c>
      <c r="Q1695"/>
    </row>
    <row r="1696" spans="1:17" x14ac:dyDescent="0.35">
      <c r="A1696" s="5">
        <v>43586</v>
      </c>
      <c r="B1696" s="2" t="s">
        <v>3059</v>
      </c>
      <c r="C1696" s="2" t="s">
        <v>3068</v>
      </c>
      <c r="D1696" s="2" t="s">
        <v>3043</v>
      </c>
      <c r="E16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6" t="str">
        <f>_xlfn.XLOOKUP(capturaFlota2019[[#This Row],[Puerto]],'DATOS TABLA FLOTA'!$H$1:$H$21,'DATOS TABLA FLOTA'!$I$1:$I$21)</f>
        <v>General Pueyrredon</v>
      </c>
      <c r="G1696" s="3">
        <f>_xlfn.XLOOKUP(capturaFlota2019[[#This Row],[Departamento]],'DATOS TABLA FLOTA'!$O$2:$O$21,'DATOS TABLA FLOTA'!$P$2:$P$21)</f>
        <v>6357</v>
      </c>
      <c r="H1696" s="1">
        <v>-3804915</v>
      </c>
      <c r="I1696" s="1">
        <f>_xlfn.XLOOKUP(capturaFlota2019[[#This Row],[Latitud]],'DATOS TABLA FLOTA'!$Q$2:$Q$21,'DATOS TABLA FLOTA'!$R$2:$R$21)</f>
        <v>-57536848</v>
      </c>
      <c r="J1696" s="2" t="s">
        <v>3055</v>
      </c>
      <c r="K1696" t="str">
        <f>VLOOKUP(capturaFlota2019[[#This Row],[Especie]],'DATOS TABLA FLOTA'!$K$1:$M$113,2,FALSE)</f>
        <v>Peces</v>
      </c>
      <c r="L1696" t="str">
        <f>_xlfn.XLOOKUP(capturaFlota2019[[#This Row],[Especie]],'DATOS TABLA FLOTA'!$K$1:$K$113,'DATOS TABLA FLOTA'!$M$1:$M$113)</f>
        <v>Merluza hubbsi S41</v>
      </c>
      <c r="M1696" s="3">
        <v>4070</v>
      </c>
      <c r="N1696" s="4">
        <f>VLOOKUP(capturaFlota2019[[#This Row],[Especie]],'DATOS TABLA FLOTA'!$A$1:$B$80,2,FALSE)</f>
        <v>2300</v>
      </c>
      <c r="O1696" s="4">
        <f>VLOOKUP(capturaFlota2019[[#This Row],[Especie]],'DATOS TABLA FLOTA'!$A$1:$C$80,3,FALSE)</f>
        <v>36800</v>
      </c>
      <c r="Q1696"/>
    </row>
    <row r="1697" spans="1:17" x14ac:dyDescent="0.35">
      <c r="A1697" s="5">
        <v>43586</v>
      </c>
      <c r="B1697" s="2" t="s">
        <v>3041</v>
      </c>
      <c r="C1697" s="2" t="s">
        <v>3068</v>
      </c>
      <c r="D1697" s="2" t="s">
        <v>3043</v>
      </c>
      <c r="E16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7" t="str">
        <f>_xlfn.XLOOKUP(capturaFlota2019[[#This Row],[Puerto]],'DATOS TABLA FLOTA'!$H$1:$H$21,'DATOS TABLA FLOTA'!$I$1:$I$21)</f>
        <v>General Pueyrredon</v>
      </c>
      <c r="G1697" s="3">
        <f>_xlfn.XLOOKUP(capturaFlota2019[[#This Row],[Departamento]],'DATOS TABLA FLOTA'!$O$2:$O$21,'DATOS TABLA FLOTA'!$P$2:$P$21)</f>
        <v>6357</v>
      </c>
      <c r="H1697" s="1">
        <v>-3804915</v>
      </c>
      <c r="I1697" s="1">
        <f>_xlfn.XLOOKUP(capturaFlota2019[[#This Row],[Latitud]],'DATOS TABLA FLOTA'!$Q$2:$Q$21,'DATOS TABLA FLOTA'!$R$2:$R$21)</f>
        <v>-57536848</v>
      </c>
      <c r="J1697" s="2" t="s">
        <v>3081</v>
      </c>
      <c r="K1697" t="str">
        <f>VLOOKUP(capturaFlota2019[[#This Row],[Especie]],'DATOS TABLA FLOTA'!$K$1:$M$113,2,FALSE)</f>
        <v>Peces</v>
      </c>
      <c r="L1697" t="str">
        <f>_xlfn.XLOOKUP(capturaFlota2019[[#This Row],[Especie]],'DATOS TABLA FLOTA'!$K$1:$K$113,'DATOS TABLA FLOTA'!$M$1:$M$113)</f>
        <v>Variado costero</v>
      </c>
      <c r="M1697" s="3">
        <v>4086</v>
      </c>
      <c r="N1697" s="4">
        <f>VLOOKUP(capturaFlota2019[[#This Row],[Especie]],'DATOS TABLA FLOTA'!$A$1:$B$80,2,FALSE)</f>
        <v>2900</v>
      </c>
      <c r="O1697" s="4">
        <f>VLOOKUP(capturaFlota2019[[#This Row],[Especie]],'DATOS TABLA FLOTA'!$A$1:$C$80,3,FALSE)</f>
        <v>46400</v>
      </c>
      <c r="Q1697"/>
    </row>
    <row r="1698" spans="1:17" x14ac:dyDescent="0.35">
      <c r="A1698" s="5">
        <v>43647</v>
      </c>
      <c r="B1698" s="2" t="s">
        <v>3041</v>
      </c>
      <c r="C1698" s="2" t="s">
        <v>3111</v>
      </c>
      <c r="D1698" s="2" t="s">
        <v>3043</v>
      </c>
      <c r="E16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8" t="str">
        <f>_xlfn.XLOOKUP(capturaFlota2019[[#This Row],[Puerto]],'DATOS TABLA FLOTA'!$H$1:$H$21,'DATOS TABLA FLOTA'!$I$1:$I$21)</f>
        <v>sin especificar</v>
      </c>
      <c r="G1698" s="3">
        <f>_xlfn.XLOOKUP(capturaFlota2019[[#This Row],[Departamento]],'DATOS TABLA FLOTA'!$O$2:$O$21,'DATOS TABLA FLOTA'!$P$2:$P$21)</f>
        <v>6999</v>
      </c>
      <c r="I1698" s="1">
        <f>_xlfn.XLOOKUP(capturaFlota2019[[#This Row],[Latitud]],'DATOS TABLA FLOTA'!$Q$2:$Q$21,'DATOS TABLA FLOTA'!$R$2:$R$21)</f>
        <v>0</v>
      </c>
      <c r="J1698" s="2" t="s">
        <v>3057</v>
      </c>
      <c r="K1698" t="str">
        <f>VLOOKUP(capturaFlota2019[[#This Row],[Especie]],'DATOS TABLA FLOTA'!$K$1:$M$113,2,FALSE)</f>
        <v>Peces</v>
      </c>
      <c r="L1698" t="str">
        <f>_xlfn.XLOOKUP(capturaFlota2019[[#This Row],[Especie]],'DATOS TABLA FLOTA'!$K$1:$K$113,'DATOS TABLA FLOTA'!$M$1:$M$113)</f>
        <v>Rayas (sin V. Cost)</v>
      </c>
      <c r="M1698" s="3">
        <v>4090</v>
      </c>
      <c r="N1698" s="4">
        <f>VLOOKUP(capturaFlota2019[[#This Row],[Especie]],'DATOS TABLA FLOTA'!$A$1:$B$80,2,FALSE)</f>
        <v>3900</v>
      </c>
      <c r="O1698" s="4">
        <f>VLOOKUP(capturaFlota2019[[#This Row],[Especie]],'DATOS TABLA FLOTA'!$A$1:$C$80,3,FALSE)</f>
        <v>62400</v>
      </c>
      <c r="Q1698"/>
    </row>
    <row r="1699" spans="1:17" x14ac:dyDescent="0.35">
      <c r="A1699" s="5">
        <v>43525</v>
      </c>
      <c r="B1699" s="2" t="s">
        <v>3053</v>
      </c>
      <c r="C1699" s="2" t="s">
        <v>3111</v>
      </c>
      <c r="D1699" s="2" t="s">
        <v>3043</v>
      </c>
      <c r="E16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699" t="str">
        <f>_xlfn.XLOOKUP(capturaFlota2019[[#This Row],[Puerto]],'DATOS TABLA FLOTA'!$H$1:$H$21,'DATOS TABLA FLOTA'!$I$1:$I$21)</f>
        <v>sin especificar</v>
      </c>
      <c r="G1699" s="3">
        <f>_xlfn.XLOOKUP(capturaFlota2019[[#This Row],[Departamento]],'DATOS TABLA FLOTA'!$O$2:$O$21,'DATOS TABLA FLOTA'!$P$2:$P$21)</f>
        <v>6999</v>
      </c>
      <c r="I1699" s="1">
        <f>_xlfn.XLOOKUP(capturaFlota2019[[#This Row],[Latitud]],'DATOS TABLA FLOTA'!$Q$2:$Q$21,'DATOS TABLA FLOTA'!$R$2:$R$21)</f>
        <v>0</v>
      </c>
      <c r="J1699" s="2" t="s">
        <v>3084</v>
      </c>
      <c r="K1699" t="str">
        <f>VLOOKUP(capturaFlota2019[[#This Row],[Especie]],'DATOS TABLA FLOTA'!$K$1:$M$113,2,FALSE)</f>
        <v>Peces</v>
      </c>
      <c r="L1699" t="str">
        <f>_xlfn.XLOOKUP(capturaFlota2019[[#This Row],[Especie]],'DATOS TABLA FLOTA'!$K$1:$K$113,'DATOS TABLA FLOTA'!$M$1:$M$113)</f>
        <v>otras especies</v>
      </c>
      <c r="M1699" s="3">
        <v>4098</v>
      </c>
      <c r="N1699" s="4">
        <f>VLOOKUP(capturaFlota2019[[#This Row],[Especie]],'DATOS TABLA FLOTA'!$A$1:$B$80,2,FALSE)</f>
        <v>1890</v>
      </c>
      <c r="O1699" s="4">
        <f>VLOOKUP(capturaFlota2019[[#This Row],[Especie]],'DATOS TABLA FLOTA'!$A$1:$C$80,3,FALSE)</f>
        <v>30240</v>
      </c>
      <c r="Q1699"/>
    </row>
    <row r="1700" spans="1:17" x14ac:dyDescent="0.35">
      <c r="A1700" s="5">
        <v>43586</v>
      </c>
      <c r="B1700" s="2" t="s">
        <v>3053</v>
      </c>
      <c r="C1700" s="2" t="s">
        <v>3068</v>
      </c>
      <c r="D1700" s="2" t="s">
        <v>3043</v>
      </c>
      <c r="E17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0" t="str">
        <f>_xlfn.XLOOKUP(capturaFlota2019[[#This Row],[Puerto]],'DATOS TABLA FLOTA'!$H$1:$H$21,'DATOS TABLA FLOTA'!$I$1:$I$21)</f>
        <v>General Pueyrredon</v>
      </c>
      <c r="G1700" s="3">
        <f>_xlfn.XLOOKUP(capturaFlota2019[[#This Row],[Departamento]],'DATOS TABLA FLOTA'!$O$2:$O$21,'DATOS TABLA FLOTA'!$P$2:$P$21)</f>
        <v>6357</v>
      </c>
      <c r="H1700" s="1">
        <v>-3804915</v>
      </c>
      <c r="I1700" s="1">
        <f>_xlfn.XLOOKUP(capturaFlota2019[[#This Row],[Latitud]],'DATOS TABLA FLOTA'!$Q$2:$Q$21,'DATOS TABLA FLOTA'!$R$2:$R$21)</f>
        <v>-57536848</v>
      </c>
      <c r="J1700" s="2" t="s">
        <v>3079</v>
      </c>
      <c r="K1700" t="str">
        <f>VLOOKUP(capturaFlota2019[[#This Row],[Especie]],'DATOS TABLA FLOTA'!$K$1:$M$113,2,FALSE)</f>
        <v>Peces</v>
      </c>
      <c r="L1700" t="str">
        <f>_xlfn.XLOOKUP(capturaFlota2019[[#This Row],[Especie]],'DATOS TABLA FLOTA'!$K$1:$K$113,'DATOS TABLA FLOTA'!$M$1:$M$113)</f>
        <v>otras especies</v>
      </c>
      <c r="M1700" s="3">
        <v>4101</v>
      </c>
      <c r="N1700" s="4">
        <f>VLOOKUP(capturaFlota2019[[#This Row],[Especie]],'DATOS TABLA FLOTA'!$A$1:$B$80,2,FALSE)</f>
        <v>2100</v>
      </c>
      <c r="O1700" s="4">
        <f>VLOOKUP(capturaFlota2019[[#This Row],[Especie]],'DATOS TABLA FLOTA'!$A$1:$C$80,3,FALSE)</f>
        <v>33600</v>
      </c>
      <c r="Q1700"/>
    </row>
    <row r="1701" spans="1:17" x14ac:dyDescent="0.35">
      <c r="A1701" s="5">
        <v>43556</v>
      </c>
      <c r="B1701" s="2" t="s">
        <v>3147</v>
      </c>
      <c r="C1701" s="2" t="s">
        <v>3117</v>
      </c>
      <c r="D1701" s="2" t="s">
        <v>3062</v>
      </c>
      <c r="E17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01" t="str">
        <f>_xlfn.XLOOKUP(capturaFlota2019[[#This Row],[Puerto]],'DATOS TABLA FLOTA'!$H$1:$H$21,'DATOS TABLA FLOTA'!$I$1:$I$21)</f>
        <v>Biedma</v>
      </c>
      <c r="G1701" s="3">
        <f>_xlfn.XLOOKUP(capturaFlota2019[[#This Row],[Departamento]],'DATOS TABLA FLOTA'!$O$2:$O$21,'DATOS TABLA FLOTA'!$P$2:$P$21)</f>
        <v>26007</v>
      </c>
      <c r="H1701" s="1">
        <v>-42723398</v>
      </c>
      <c r="I1701" s="1">
        <f>_xlfn.XLOOKUP(capturaFlota2019[[#This Row],[Latitud]],'DATOS TABLA FLOTA'!$Q$2:$Q$21,'DATOS TABLA FLOTA'!$R$2:$R$21)</f>
        <v>-6503362</v>
      </c>
      <c r="J1701" s="2" t="s">
        <v>3139</v>
      </c>
      <c r="K1701" t="str">
        <f>VLOOKUP(capturaFlota2019[[#This Row],[Especie]],'DATOS TABLA FLOTA'!$K$1:$M$113,2,FALSE)</f>
        <v>Peces</v>
      </c>
      <c r="L1701" t="str">
        <f>_xlfn.XLOOKUP(capturaFlota2019[[#This Row],[Especie]],'DATOS TABLA FLOTA'!$K$1:$K$113,'DATOS TABLA FLOTA'!$M$1:$M$113)</f>
        <v>otras especies</v>
      </c>
      <c r="M1701" s="3">
        <v>4110</v>
      </c>
      <c r="N1701" s="4">
        <f>VLOOKUP(capturaFlota2019[[#This Row],[Especie]],'DATOS TABLA FLOTA'!$A$1:$B$80,2,FALSE)</f>
        <v>3000</v>
      </c>
      <c r="O1701" s="4">
        <f>VLOOKUP(capturaFlota2019[[#This Row],[Especie]],'DATOS TABLA FLOTA'!$A$1:$C$80,3,FALSE)</f>
        <v>48000</v>
      </c>
      <c r="Q1701"/>
    </row>
    <row r="1702" spans="1:17" x14ac:dyDescent="0.35">
      <c r="A1702" s="5">
        <v>43497</v>
      </c>
      <c r="B1702" s="2" t="s">
        <v>3041</v>
      </c>
      <c r="C1702" s="2" t="s">
        <v>3120</v>
      </c>
      <c r="D1702" s="2" t="s">
        <v>3062</v>
      </c>
      <c r="E17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02" t="str">
        <f>_xlfn.XLOOKUP(capturaFlota2019[[#This Row],[Puerto]],'DATOS TABLA FLOTA'!$H$1:$H$21,'DATOS TABLA FLOTA'!$I$1:$I$21)</f>
        <v>Rawson</v>
      </c>
      <c r="G1702" s="3">
        <f>_xlfn.XLOOKUP(capturaFlota2019[[#This Row],[Departamento]],'DATOS TABLA FLOTA'!$O$2:$O$21,'DATOS TABLA FLOTA'!$P$2:$P$21)</f>
        <v>26077</v>
      </c>
      <c r="H1702" s="1">
        <v>-43336741</v>
      </c>
      <c r="I1702" s="1">
        <f>_xlfn.XLOOKUP(capturaFlota2019[[#This Row],[Latitud]],'DATOS TABLA FLOTA'!$Q$2:$Q$21,'DATOS TABLA FLOTA'!$R$2:$R$21)</f>
        <v>-65061964</v>
      </c>
      <c r="J1702" s="2" t="s">
        <v>3087</v>
      </c>
      <c r="K1702" t="str">
        <f>VLOOKUP(capturaFlota2019[[#This Row],[Especie]],'DATOS TABLA FLOTA'!$K$1:$M$113,2,FALSE)</f>
        <v>Peces</v>
      </c>
      <c r="L1702" t="str">
        <f>_xlfn.XLOOKUP(capturaFlota2019[[#This Row],[Especie]],'DATOS TABLA FLOTA'!$K$1:$K$113,'DATOS TABLA FLOTA'!$M$1:$M$113)</f>
        <v>otras especies</v>
      </c>
      <c r="M1702" s="3">
        <v>4117</v>
      </c>
      <c r="N1702" s="4">
        <f>VLOOKUP(capturaFlota2019[[#This Row],[Especie]],'DATOS TABLA FLOTA'!$A$1:$B$80,2,FALSE)</f>
        <v>2500</v>
      </c>
      <c r="O1702" s="4">
        <f>VLOOKUP(capturaFlota2019[[#This Row],[Especie]],'DATOS TABLA FLOTA'!$A$1:$C$80,3,FALSE)</f>
        <v>40000</v>
      </c>
      <c r="Q1702"/>
    </row>
    <row r="1703" spans="1:17" x14ac:dyDescent="0.35">
      <c r="A1703" s="5">
        <v>43709</v>
      </c>
      <c r="B1703" s="2" t="s">
        <v>3059</v>
      </c>
      <c r="C1703" s="2" t="s">
        <v>3068</v>
      </c>
      <c r="D1703" s="2" t="s">
        <v>3043</v>
      </c>
      <c r="E17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3" t="str">
        <f>_xlfn.XLOOKUP(capturaFlota2019[[#This Row],[Puerto]],'DATOS TABLA FLOTA'!$H$1:$H$21,'DATOS TABLA FLOTA'!$I$1:$I$21)</f>
        <v>General Pueyrredon</v>
      </c>
      <c r="G1703" s="3">
        <f>_xlfn.XLOOKUP(capturaFlota2019[[#This Row],[Departamento]],'DATOS TABLA FLOTA'!$O$2:$O$21,'DATOS TABLA FLOTA'!$P$2:$P$21)</f>
        <v>6357</v>
      </c>
      <c r="H1703" s="1">
        <v>-3804915</v>
      </c>
      <c r="I1703" s="1">
        <f>_xlfn.XLOOKUP(capturaFlota2019[[#This Row],[Latitud]],'DATOS TABLA FLOTA'!$Q$2:$Q$21,'DATOS TABLA FLOTA'!$R$2:$R$21)</f>
        <v>-57536848</v>
      </c>
      <c r="J1703" s="2" t="s">
        <v>3078</v>
      </c>
      <c r="K1703" t="str">
        <f>VLOOKUP(capturaFlota2019[[#This Row],[Especie]],'DATOS TABLA FLOTA'!$K$1:$M$113,2,FALSE)</f>
        <v>Peces</v>
      </c>
      <c r="L1703" t="str">
        <f>_xlfn.XLOOKUP(capturaFlota2019[[#This Row],[Especie]],'DATOS TABLA FLOTA'!$K$1:$K$113,'DATOS TABLA FLOTA'!$M$1:$M$113)</f>
        <v>otras especies</v>
      </c>
      <c r="M1703" s="3">
        <v>4117</v>
      </c>
      <c r="N1703" s="4">
        <f>VLOOKUP(capturaFlota2019[[#This Row],[Especie]],'DATOS TABLA FLOTA'!$A$1:$B$80,2,FALSE)</f>
        <v>1700</v>
      </c>
      <c r="O1703" s="4">
        <f>VLOOKUP(capturaFlota2019[[#This Row],[Especie]],'DATOS TABLA FLOTA'!$A$1:$C$80,3,FALSE)</f>
        <v>27200</v>
      </c>
      <c r="Q1703"/>
    </row>
    <row r="1704" spans="1:17" x14ac:dyDescent="0.35">
      <c r="A1704" s="5">
        <v>43678</v>
      </c>
      <c r="B1704" s="2" t="s">
        <v>3067</v>
      </c>
      <c r="C1704" s="2" t="s">
        <v>3117</v>
      </c>
      <c r="D1704" s="2" t="s">
        <v>3062</v>
      </c>
      <c r="E17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04" t="str">
        <f>_xlfn.XLOOKUP(capturaFlota2019[[#This Row],[Puerto]],'DATOS TABLA FLOTA'!$H$1:$H$21,'DATOS TABLA FLOTA'!$I$1:$I$21)</f>
        <v>Biedma</v>
      </c>
      <c r="G1704" s="3">
        <f>_xlfn.XLOOKUP(capturaFlota2019[[#This Row],[Departamento]],'DATOS TABLA FLOTA'!$O$2:$O$21,'DATOS TABLA FLOTA'!$P$2:$P$21)</f>
        <v>26007</v>
      </c>
      <c r="H1704" s="1">
        <v>-42723398</v>
      </c>
      <c r="I1704" s="1">
        <f>_xlfn.XLOOKUP(capturaFlota2019[[#This Row],[Latitud]],'DATOS TABLA FLOTA'!$Q$2:$Q$21,'DATOS TABLA FLOTA'!$R$2:$R$21)</f>
        <v>-6503362</v>
      </c>
      <c r="J1704" s="2" t="s">
        <v>3052</v>
      </c>
      <c r="K1704" t="str">
        <f>VLOOKUP(capturaFlota2019[[#This Row],[Especie]],'DATOS TABLA FLOTA'!$K$1:$M$113,2,FALSE)</f>
        <v>Moluscos</v>
      </c>
      <c r="L1704" t="str">
        <f>_xlfn.XLOOKUP(capturaFlota2019[[#This Row],[Especie]],'DATOS TABLA FLOTA'!$K$1:$K$113,'DATOS TABLA FLOTA'!$M$1:$M$113)</f>
        <v>Calamar Illex</v>
      </c>
      <c r="M1704" s="3">
        <v>4128</v>
      </c>
      <c r="N1704" s="4">
        <f>VLOOKUP(capturaFlota2019[[#This Row],[Especie]],'DATOS TABLA FLOTA'!$A$1:$B$80,2,FALSE)</f>
        <v>3299</v>
      </c>
      <c r="O1704" s="4">
        <f>VLOOKUP(capturaFlota2019[[#This Row],[Especie]],'DATOS TABLA FLOTA'!$A$1:$C$80,3,FALSE)</f>
        <v>52784</v>
      </c>
      <c r="Q1704"/>
    </row>
    <row r="1705" spans="1:17" x14ac:dyDescent="0.35">
      <c r="A1705" s="5">
        <v>43647</v>
      </c>
      <c r="B1705" s="2" t="s">
        <v>3041</v>
      </c>
      <c r="C1705" s="2" t="s">
        <v>3121</v>
      </c>
      <c r="D1705" s="2" t="s">
        <v>3043</v>
      </c>
      <c r="E17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5" t="str">
        <f>_xlfn.XLOOKUP(capturaFlota2019[[#This Row],[Puerto]],'DATOS TABLA FLOTA'!$H$1:$H$21,'DATOS TABLA FLOTA'!$I$1:$I$21)</f>
        <v>Coronel de Marina Leonardo Rosales</v>
      </c>
      <c r="G1705" s="3">
        <f>_xlfn.XLOOKUP(capturaFlota2019[[#This Row],[Departamento]],'DATOS TABLA FLOTA'!$O$2:$O$21,'DATOS TABLA FLOTA'!$P$2:$P$21)</f>
        <v>6182</v>
      </c>
      <c r="H1705" s="1">
        <v>-3889977</v>
      </c>
      <c r="I1705" s="1">
        <f>_xlfn.XLOOKUP(capturaFlota2019[[#This Row],[Latitud]],'DATOS TABLA FLOTA'!$Q$2:$Q$21,'DATOS TABLA FLOTA'!$R$2:$R$21)</f>
        <v>-62079012</v>
      </c>
      <c r="J1705" s="2" t="s">
        <v>3101</v>
      </c>
      <c r="K1705" t="str">
        <f>VLOOKUP(capturaFlota2019[[#This Row],[Especie]],'DATOS TABLA FLOTA'!$K$1:$M$113,2,FALSE)</f>
        <v>Crustáceos</v>
      </c>
      <c r="L1705" t="str">
        <f>_xlfn.XLOOKUP(capturaFlota2019[[#This Row],[Especie]],'DATOS TABLA FLOTA'!$K$1:$K$113,'DATOS TABLA FLOTA'!$M$1:$M$113)</f>
        <v>Langostino</v>
      </c>
      <c r="M1705" s="3">
        <v>4150</v>
      </c>
      <c r="N1705" s="4">
        <f>VLOOKUP(capturaFlota2019[[#This Row],[Especie]],'DATOS TABLA FLOTA'!$A$1:$B$80,2,FALSE)</f>
        <v>3000</v>
      </c>
      <c r="O1705" s="4">
        <f>VLOOKUP(capturaFlota2019[[#This Row],[Especie]],'DATOS TABLA FLOTA'!$A$1:$C$80,3,FALSE)</f>
        <v>48000</v>
      </c>
      <c r="Q1705"/>
    </row>
    <row r="1706" spans="1:17" x14ac:dyDescent="0.35">
      <c r="A1706" s="5">
        <v>43770</v>
      </c>
      <c r="B1706" s="2" t="s">
        <v>3059</v>
      </c>
      <c r="C1706" s="2" t="s">
        <v>3115</v>
      </c>
      <c r="D1706" s="2" t="s">
        <v>3049</v>
      </c>
      <c r="E17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06" t="str">
        <f>_xlfn.XLOOKUP(capturaFlota2019[[#This Row],[Puerto]],'DATOS TABLA FLOTA'!$H$1:$H$21,'DATOS TABLA FLOTA'!$I$1:$I$21)</f>
        <v>Deseado</v>
      </c>
      <c r="G1706" s="3">
        <f>_xlfn.XLOOKUP(capturaFlota2019[[#This Row],[Departamento]],'DATOS TABLA FLOTA'!$O$2:$O$21,'DATOS TABLA FLOTA'!$P$2:$P$21)</f>
        <v>78014</v>
      </c>
      <c r="H1706" s="1">
        <v>-47753106</v>
      </c>
      <c r="I1706" s="1">
        <f>_xlfn.XLOOKUP(capturaFlota2019[[#This Row],[Latitud]],'DATOS TABLA FLOTA'!$Q$2:$Q$21,'DATOS TABLA FLOTA'!$R$2:$R$21)</f>
        <v>-65911745</v>
      </c>
      <c r="J1706" s="2" t="s">
        <v>3055</v>
      </c>
      <c r="K1706" t="str">
        <f>VLOOKUP(capturaFlota2019[[#This Row],[Especie]],'DATOS TABLA FLOTA'!$K$1:$M$113,2,FALSE)</f>
        <v>Peces</v>
      </c>
      <c r="L1706" t="str">
        <f>_xlfn.XLOOKUP(capturaFlota2019[[#This Row],[Especie]],'DATOS TABLA FLOTA'!$K$1:$K$113,'DATOS TABLA FLOTA'!$M$1:$M$113)</f>
        <v>Merluza hubbsi S41</v>
      </c>
      <c r="M1706" s="3">
        <v>4160</v>
      </c>
      <c r="N1706" s="4">
        <f>VLOOKUP(capturaFlota2019[[#This Row],[Especie]],'DATOS TABLA FLOTA'!$A$1:$B$80,2,FALSE)</f>
        <v>2300</v>
      </c>
      <c r="O1706" s="4">
        <f>VLOOKUP(capturaFlota2019[[#This Row],[Especie]],'DATOS TABLA FLOTA'!$A$1:$C$80,3,FALSE)</f>
        <v>36800</v>
      </c>
      <c r="Q1706"/>
    </row>
    <row r="1707" spans="1:17" x14ac:dyDescent="0.35">
      <c r="A1707" s="5">
        <v>43709</v>
      </c>
      <c r="B1707" s="2" t="s">
        <v>3053</v>
      </c>
      <c r="C1707" s="2" t="s">
        <v>3150</v>
      </c>
      <c r="D1707" s="2" t="s">
        <v>3043</v>
      </c>
      <c r="E17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7" t="str">
        <f>_xlfn.XLOOKUP(capturaFlota2019[[#This Row],[Puerto]],'DATOS TABLA FLOTA'!$H$1:$H$21,'DATOS TABLA FLOTA'!$I$1:$I$21)</f>
        <v>General Lavalle</v>
      </c>
      <c r="G1707" s="3">
        <f>_xlfn.XLOOKUP(capturaFlota2019[[#This Row],[Departamento]],'DATOS TABLA FLOTA'!$O$2:$O$21,'DATOS TABLA FLOTA'!$P$2:$P$21)</f>
        <v>6336</v>
      </c>
      <c r="H1707" s="1">
        <v>-36398453</v>
      </c>
      <c r="I1707" s="1">
        <f>_xlfn.XLOOKUP(capturaFlota2019[[#This Row],[Latitud]],'DATOS TABLA FLOTA'!$Q$2:$Q$21,'DATOS TABLA FLOTA'!$R$2:$R$21)</f>
        <v>-56946467</v>
      </c>
      <c r="J1707" s="2" t="s">
        <v>3090</v>
      </c>
      <c r="K1707" t="str">
        <f>VLOOKUP(capturaFlota2019[[#This Row],[Especie]],'DATOS TABLA FLOTA'!$K$1:$M$113,2,FALSE)</f>
        <v>Peces</v>
      </c>
      <c r="L1707" t="str">
        <f>_xlfn.XLOOKUP(capturaFlota2019[[#This Row],[Especie]],'DATOS TABLA FLOTA'!$K$1:$K$113,'DATOS TABLA FLOTA'!$M$1:$M$113)</f>
        <v>otras especies</v>
      </c>
      <c r="M1707" s="3">
        <v>4163</v>
      </c>
      <c r="N1707" s="4">
        <f>VLOOKUP(capturaFlota2019[[#This Row],[Especie]],'DATOS TABLA FLOTA'!$A$1:$B$80,2,FALSE)</f>
        <v>2200</v>
      </c>
      <c r="O1707" s="4">
        <f>VLOOKUP(capturaFlota2019[[#This Row],[Especie]],'DATOS TABLA FLOTA'!$A$1:$C$80,3,FALSE)</f>
        <v>35200</v>
      </c>
      <c r="Q1707"/>
    </row>
    <row r="1708" spans="1:17" x14ac:dyDescent="0.35">
      <c r="A1708" s="5">
        <v>43586</v>
      </c>
      <c r="B1708" s="2" t="s">
        <v>3041</v>
      </c>
      <c r="C1708" s="2" t="s">
        <v>3068</v>
      </c>
      <c r="D1708" s="2" t="s">
        <v>3043</v>
      </c>
      <c r="E17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08" t="str">
        <f>_xlfn.XLOOKUP(capturaFlota2019[[#This Row],[Puerto]],'DATOS TABLA FLOTA'!$H$1:$H$21,'DATOS TABLA FLOTA'!$I$1:$I$21)</f>
        <v>General Pueyrredon</v>
      </c>
      <c r="G1708" s="3">
        <f>_xlfn.XLOOKUP(capturaFlota2019[[#This Row],[Departamento]],'DATOS TABLA FLOTA'!$O$2:$O$21,'DATOS TABLA FLOTA'!$P$2:$P$21)</f>
        <v>6357</v>
      </c>
      <c r="H1708" s="1">
        <v>-3804915</v>
      </c>
      <c r="I1708" s="1">
        <f>_xlfn.XLOOKUP(capturaFlota2019[[#This Row],[Latitud]],'DATOS TABLA FLOTA'!$Q$2:$Q$21,'DATOS TABLA FLOTA'!$R$2:$R$21)</f>
        <v>-57536848</v>
      </c>
      <c r="J1708" s="2" t="s">
        <v>3156</v>
      </c>
      <c r="K1708" t="str">
        <f>VLOOKUP(capturaFlota2019[[#This Row],[Especie]],'DATOS TABLA FLOTA'!$K$1:$M$113,2,FALSE)</f>
        <v>Moluscos</v>
      </c>
      <c r="L1708" t="str">
        <f>_xlfn.XLOOKUP(capturaFlota2019[[#This Row],[Especie]],'DATOS TABLA FLOTA'!$K$1:$K$113,'DATOS TABLA FLOTA'!$M$1:$M$113)</f>
        <v>otras especies</v>
      </c>
      <c r="M1708" s="3">
        <v>4170</v>
      </c>
      <c r="N1708" s="4">
        <f>VLOOKUP(capturaFlota2019[[#This Row],[Especie]],'DATOS TABLA FLOTA'!$A$1:$B$80,2,FALSE)</f>
        <v>4200</v>
      </c>
      <c r="O1708" s="4">
        <f>VLOOKUP(capturaFlota2019[[#This Row],[Especie]],'DATOS TABLA FLOTA'!$A$1:$C$80,3,FALSE)</f>
        <v>67200</v>
      </c>
      <c r="Q1708"/>
    </row>
    <row r="1709" spans="1:17" x14ac:dyDescent="0.35">
      <c r="A1709" s="5">
        <v>43525</v>
      </c>
      <c r="B1709" s="2" t="s">
        <v>3059</v>
      </c>
      <c r="C1709" s="2" t="s">
        <v>3115</v>
      </c>
      <c r="D1709" s="2" t="s">
        <v>3049</v>
      </c>
      <c r="E17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09" t="str">
        <f>_xlfn.XLOOKUP(capturaFlota2019[[#This Row],[Puerto]],'DATOS TABLA FLOTA'!$H$1:$H$21,'DATOS TABLA FLOTA'!$I$1:$I$21)</f>
        <v>Deseado</v>
      </c>
      <c r="G1709" s="3">
        <f>_xlfn.XLOOKUP(capturaFlota2019[[#This Row],[Departamento]],'DATOS TABLA FLOTA'!$O$2:$O$21,'DATOS TABLA FLOTA'!$P$2:$P$21)</f>
        <v>78014</v>
      </c>
      <c r="H1709" s="1">
        <v>-47753106</v>
      </c>
      <c r="I1709" s="1">
        <f>_xlfn.XLOOKUP(capturaFlota2019[[#This Row],[Latitud]],'DATOS TABLA FLOTA'!$Q$2:$Q$21,'DATOS TABLA FLOTA'!$R$2:$R$21)</f>
        <v>-65911745</v>
      </c>
      <c r="J1709" s="2" t="s">
        <v>3065</v>
      </c>
      <c r="K1709" t="str">
        <f>VLOOKUP(capturaFlota2019[[#This Row],[Especie]],'DATOS TABLA FLOTA'!$K$1:$M$113,2,FALSE)</f>
        <v>Peces</v>
      </c>
      <c r="L1709" t="str">
        <f>_xlfn.XLOOKUP(capturaFlota2019[[#This Row],[Especie]],'DATOS TABLA FLOTA'!$K$1:$K$113,'DATOS TABLA FLOTA'!$M$1:$M$113)</f>
        <v>Abadejo</v>
      </c>
      <c r="M1709" s="3">
        <v>4180</v>
      </c>
      <c r="N1709" s="4">
        <f>VLOOKUP(capturaFlota2019[[#This Row],[Especie]],'DATOS TABLA FLOTA'!$A$1:$B$80,2,FALSE)</f>
        <v>2000</v>
      </c>
      <c r="O1709" s="4">
        <f>VLOOKUP(capturaFlota2019[[#This Row],[Especie]],'DATOS TABLA FLOTA'!$A$1:$C$80,3,FALSE)</f>
        <v>32000</v>
      </c>
      <c r="Q1709"/>
    </row>
    <row r="1710" spans="1:17" x14ac:dyDescent="0.35">
      <c r="A1710" s="5">
        <v>43709</v>
      </c>
      <c r="B1710" s="2" t="s">
        <v>3041</v>
      </c>
      <c r="C1710" s="2" t="s">
        <v>3111</v>
      </c>
      <c r="D1710" s="2" t="s">
        <v>3043</v>
      </c>
      <c r="E17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0" t="str">
        <f>_xlfn.XLOOKUP(capturaFlota2019[[#This Row],[Puerto]],'DATOS TABLA FLOTA'!$H$1:$H$21,'DATOS TABLA FLOTA'!$I$1:$I$21)</f>
        <v>sin especificar</v>
      </c>
      <c r="G1710" s="3">
        <f>_xlfn.XLOOKUP(capturaFlota2019[[#This Row],[Departamento]],'DATOS TABLA FLOTA'!$O$2:$O$21,'DATOS TABLA FLOTA'!$P$2:$P$21)</f>
        <v>6999</v>
      </c>
      <c r="I1710" s="1">
        <f>_xlfn.XLOOKUP(capturaFlota2019[[#This Row],[Latitud]],'DATOS TABLA FLOTA'!$Q$2:$Q$21,'DATOS TABLA FLOTA'!$R$2:$R$21)</f>
        <v>0</v>
      </c>
      <c r="J1710" s="2" t="s">
        <v>3084</v>
      </c>
      <c r="K1710" t="str">
        <f>VLOOKUP(capturaFlota2019[[#This Row],[Especie]],'DATOS TABLA FLOTA'!$K$1:$M$113,2,FALSE)</f>
        <v>Peces</v>
      </c>
      <c r="L1710" t="str">
        <f>_xlfn.XLOOKUP(capturaFlota2019[[#This Row],[Especie]],'DATOS TABLA FLOTA'!$K$1:$K$113,'DATOS TABLA FLOTA'!$M$1:$M$113)</f>
        <v>otras especies</v>
      </c>
      <c r="M1710" s="3">
        <v>4210</v>
      </c>
      <c r="N1710" s="4">
        <f>VLOOKUP(capturaFlota2019[[#This Row],[Especie]],'DATOS TABLA FLOTA'!$A$1:$B$80,2,FALSE)</f>
        <v>1890</v>
      </c>
      <c r="O1710" s="4">
        <f>VLOOKUP(capturaFlota2019[[#This Row],[Especie]],'DATOS TABLA FLOTA'!$A$1:$C$80,3,FALSE)</f>
        <v>30240</v>
      </c>
      <c r="Q1710"/>
    </row>
    <row r="1711" spans="1:17" x14ac:dyDescent="0.35">
      <c r="A1711" s="5">
        <v>43709</v>
      </c>
      <c r="B1711" s="2" t="s">
        <v>3053</v>
      </c>
      <c r="C1711" s="2" t="s">
        <v>3068</v>
      </c>
      <c r="D1711" s="2" t="s">
        <v>3043</v>
      </c>
      <c r="E17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1" t="str">
        <f>_xlfn.XLOOKUP(capturaFlota2019[[#This Row],[Puerto]],'DATOS TABLA FLOTA'!$H$1:$H$21,'DATOS TABLA FLOTA'!$I$1:$I$21)</f>
        <v>General Pueyrredon</v>
      </c>
      <c r="G1711" s="3">
        <f>_xlfn.XLOOKUP(capturaFlota2019[[#This Row],[Departamento]],'DATOS TABLA FLOTA'!$O$2:$O$21,'DATOS TABLA FLOTA'!$P$2:$P$21)</f>
        <v>6357</v>
      </c>
      <c r="H1711" s="1">
        <v>-3804915</v>
      </c>
      <c r="I1711" s="1">
        <f>_xlfn.XLOOKUP(capturaFlota2019[[#This Row],[Latitud]],'DATOS TABLA FLOTA'!$Q$2:$Q$21,'DATOS TABLA FLOTA'!$R$2:$R$21)</f>
        <v>-57536848</v>
      </c>
      <c r="J1711" s="2" t="s">
        <v>3105</v>
      </c>
      <c r="K1711" t="str">
        <f>VLOOKUP(capturaFlota2019[[#This Row],[Especie]],'DATOS TABLA FLOTA'!$K$1:$M$113,2,FALSE)</f>
        <v>Peces</v>
      </c>
      <c r="L1711" t="str">
        <f>_xlfn.XLOOKUP(capturaFlota2019[[#This Row],[Especie]],'DATOS TABLA FLOTA'!$K$1:$K$113,'DATOS TABLA FLOTA'!$M$1:$M$113)</f>
        <v>Variado costero</v>
      </c>
      <c r="M1711" s="3">
        <v>4213</v>
      </c>
      <c r="N1711" s="4">
        <f>VLOOKUP(capturaFlota2019[[#This Row],[Especie]],'DATOS TABLA FLOTA'!$A$1:$B$80,2,FALSE)</f>
        <v>1890</v>
      </c>
      <c r="O1711" s="4">
        <f>VLOOKUP(capturaFlota2019[[#This Row],[Especie]],'DATOS TABLA FLOTA'!$A$1:$C$80,3,FALSE)</f>
        <v>30240</v>
      </c>
      <c r="Q1711"/>
    </row>
    <row r="1712" spans="1:17" x14ac:dyDescent="0.35">
      <c r="A1712" s="5">
        <v>43525</v>
      </c>
      <c r="B1712" s="2" t="s">
        <v>3053</v>
      </c>
      <c r="C1712" s="2" t="s">
        <v>3068</v>
      </c>
      <c r="D1712" s="2" t="s">
        <v>3043</v>
      </c>
      <c r="E17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2" t="str">
        <f>_xlfn.XLOOKUP(capturaFlota2019[[#This Row],[Puerto]],'DATOS TABLA FLOTA'!$H$1:$H$21,'DATOS TABLA FLOTA'!$I$1:$I$21)</f>
        <v>General Pueyrredon</v>
      </c>
      <c r="G1712" s="3">
        <f>_xlfn.XLOOKUP(capturaFlota2019[[#This Row],[Departamento]],'DATOS TABLA FLOTA'!$O$2:$O$21,'DATOS TABLA FLOTA'!$P$2:$P$21)</f>
        <v>6357</v>
      </c>
      <c r="H1712" s="1">
        <v>-3804915</v>
      </c>
      <c r="I1712" s="1">
        <f>_xlfn.XLOOKUP(capturaFlota2019[[#This Row],[Latitud]],'DATOS TABLA FLOTA'!$Q$2:$Q$21,'DATOS TABLA FLOTA'!$R$2:$R$21)</f>
        <v>-57536848</v>
      </c>
      <c r="J1712" s="2" t="s">
        <v>3139</v>
      </c>
      <c r="K1712" t="str">
        <f>VLOOKUP(capturaFlota2019[[#This Row],[Especie]],'DATOS TABLA FLOTA'!$K$1:$M$113,2,FALSE)</f>
        <v>Peces</v>
      </c>
      <c r="L1712" t="str">
        <f>_xlfn.XLOOKUP(capturaFlota2019[[#This Row],[Especie]],'DATOS TABLA FLOTA'!$K$1:$K$113,'DATOS TABLA FLOTA'!$M$1:$M$113)</f>
        <v>otras especies</v>
      </c>
      <c r="M1712" s="3">
        <v>4223</v>
      </c>
      <c r="N1712" s="4">
        <f>VLOOKUP(capturaFlota2019[[#This Row],[Especie]],'DATOS TABLA FLOTA'!$A$1:$B$80,2,FALSE)</f>
        <v>3000</v>
      </c>
      <c r="O1712" s="4">
        <f>VLOOKUP(capturaFlota2019[[#This Row],[Especie]],'DATOS TABLA FLOTA'!$A$1:$C$80,3,FALSE)</f>
        <v>48000</v>
      </c>
      <c r="Q1712"/>
    </row>
    <row r="1713" spans="1:17" x14ac:dyDescent="0.35">
      <c r="A1713" s="5">
        <v>43556</v>
      </c>
      <c r="B1713" s="2" t="s">
        <v>3053</v>
      </c>
      <c r="C1713" s="2" t="s">
        <v>3127</v>
      </c>
      <c r="D1713" s="2" t="s">
        <v>3124</v>
      </c>
      <c r="E17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13" t="str">
        <f>_xlfn.XLOOKUP(capturaFlota2019[[#This Row],[Puerto]],'DATOS TABLA FLOTA'!$H$1:$H$21,'DATOS TABLA FLOTA'!$I$1:$I$21)</f>
        <v>San Antonio</v>
      </c>
      <c r="G1713" s="3">
        <f>_xlfn.XLOOKUP(capturaFlota2019[[#This Row],[Departamento]],'DATOS TABLA FLOTA'!$O$2:$O$21,'DATOS TABLA FLOTA'!$P$2:$P$21)</f>
        <v>62077</v>
      </c>
      <c r="H1713" s="1">
        <v>-40725698</v>
      </c>
      <c r="I1713" s="1">
        <f>_xlfn.XLOOKUP(capturaFlota2019[[#This Row],[Latitud]],'DATOS TABLA FLOTA'!$Q$2:$Q$21,'DATOS TABLA FLOTA'!$R$2:$R$21)</f>
        <v>-64934194</v>
      </c>
      <c r="J1713" s="2" t="s">
        <v>3055</v>
      </c>
      <c r="K1713" t="str">
        <f>VLOOKUP(capturaFlota2019[[#This Row],[Especie]],'DATOS TABLA FLOTA'!$K$1:$M$113,2,FALSE)</f>
        <v>Peces</v>
      </c>
      <c r="L1713" t="str">
        <f>_xlfn.XLOOKUP(capturaFlota2019[[#This Row],[Especie]],'DATOS TABLA FLOTA'!$K$1:$K$113,'DATOS TABLA FLOTA'!$M$1:$M$113)</f>
        <v>Merluza hubbsi S41</v>
      </c>
      <c r="M1713" s="3">
        <v>4224</v>
      </c>
      <c r="N1713" s="4">
        <f>VLOOKUP(capturaFlota2019[[#This Row],[Especie]],'DATOS TABLA FLOTA'!$A$1:$B$80,2,FALSE)</f>
        <v>2300</v>
      </c>
      <c r="O1713" s="4">
        <f>VLOOKUP(capturaFlota2019[[#This Row],[Especie]],'DATOS TABLA FLOTA'!$A$1:$C$80,3,FALSE)</f>
        <v>36800</v>
      </c>
      <c r="Q1713"/>
    </row>
    <row r="1714" spans="1:17" x14ac:dyDescent="0.35">
      <c r="A1714" s="5">
        <v>43466</v>
      </c>
      <c r="B1714" s="2" t="s">
        <v>3053</v>
      </c>
      <c r="C1714" s="2" t="s">
        <v>3048</v>
      </c>
      <c r="D1714" s="2" t="s">
        <v>3049</v>
      </c>
      <c r="E17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14" t="str">
        <f>_xlfn.XLOOKUP(capturaFlota2019[[#This Row],[Puerto]],'DATOS TABLA FLOTA'!$H$1:$H$21,'DATOS TABLA FLOTA'!$I$1:$I$21)</f>
        <v>Deseado</v>
      </c>
      <c r="G1714" s="3">
        <f>_xlfn.XLOOKUP(capturaFlota2019[[#This Row],[Departamento]],'DATOS TABLA FLOTA'!$O$2:$O$21,'DATOS TABLA FLOTA'!$P$2:$P$21)</f>
        <v>78014</v>
      </c>
      <c r="H1714" s="1">
        <v>-46436049</v>
      </c>
      <c r="I1714" s="1">
        <f>_xlfn.XLOOKUP(capturaFlota2019[[#This Row],[Latitud]],'DATOS TABLA FLOTA'!$Q$2:$Q$21,'DATOS TABLA FLOTA'!$R$2:$R$21)</f>
        <v>-67514904</v>
      </c>
      <c r="J1714" s="2" t="s">
        <v>3055</v>
      </c>
      <c r="K1714" t="str">
        <f>VLOOKUP(capturaFlota2019[[#This Row],[Especie]],'DATOS TABLA FLOTA'!$K$1:$M$113,2,FALSE)</f>
        <v>Peces</v>
      </c>
      <c r="L1714" t="str">
        <f>_xlfn.XLOOKUP(capturaFlota2019[[#This Row],[Especie]],'DATOS TABLA FLOTA'!$K$1:$K$113,'DATOS TABLA FLOTA'!$M$1:$M$113)</f>
        <v>Merluza hubbsi S41</v>
      </c>
      <c r="M1714" s="3">
        <v>4236</v>
      </c>
      <c r="N1714" s="4">
        <f>VLOOKUP(capturaFlota2019[[#This Row],[Especie]],'DATOS TABLA FLOTA'!$A$1:$B$80,2,FALSE)</f>
        <v>2300</v>
      </c>
      <c r="O1714" s="4">
        <f>VLOOKUP(capturaFlota2019[[#This Row],[Especie]],'DATOS TABLA FLOTA'!$A$1:$C$80,3,FALSE)</f>
        <v>36800</v>
      </c>
      <c r="Q1714"/>
    </row>
    <row r="1715" spans="1:17" x14ac:dyDescent="0.35">
      <c r="A1715" s="5">
        <v>43678</v>
      </c>
      <c r="B1715" s="2" t="s">
        <v>3053</v>
      </c>
      <c r="C1715" s="2" t="s">
        <v>3068</v>
      </c>
      <c r="D1715" s="2" t="s">
        <v>3043</v>
      </c>
      <c r="E17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5" t="str">
        <f>_xlfn.XLOOKUP(capturaFlota2019[[#This Row],[Puerto]],'DATOS TABLA FLOTA'!$H$1:$H$21,'DATOS TABLA FLOTA'!$I$1:$I$21)</f>
        <v>General Pueyrredon</v>
      </c>
      <c r="G1715" s="3">
        <f>_xlfn.XLOOKUP(capturaFlota2019[[#This Row],[Departamento]],'DATOS TABLA FLOTA'!$O$2:$O$21,'DATOS TABLA FLOTA'!$P$2:$P$21)</f>
        <v>6357</v>
      </c>
      <c r="H1715" s="1">
        <v>-3804915</v>
      </c>
      <c r="I1715" s="1">
        <f>_xlfn.XLOOKUP(capturaFlota2019[[#This Row],[Latitud]],'DATOS TABLA FLOTA'!$Q$2:$Q$21,'DATOS TABLA FLOTA'!$R$2:$R$21)</f>
        <v>-57536848</v>
      </c>
      <c r="J1715" s="2" t="s">
        <v>3152</v>
      </c>
      <c r="K1715" t="str">
        <f>VLOOKUP(capturaFlota2019[[#This Row],[Especie]],'DATOS TABLA FLOTA'!$K$1:$M$113,2,FALSE)</f>
        <v>Peces</v>
      </c>
      <c r="L1715" t="str">
        <f>_xlfn.XLOOKUP(capturaFlota2019[[#This Row],[Especie]],'DATOS TABLA FLOTA'!$K$1:$K$113,'DATOS TABLA FLOTA'!$M$1:$M$113)</f>
        <v>Variado costero</v>
      </c>
      <c r="M1715" s="3">
        <v>4236</v>
      </c>
      <c r="N1715" s="4">
        <f>VLOOKUP(capturaFlota2019[[#This Row],[Especie]],'DATOS TABLA FLOTA'!$A$1:$B$80,2,FALSE)</f>
        <v>2500</v>
      </c>
      <c r="O1715" s="4">
        <f>VLOOKUP(capturaFlota2019[[#This Row],[Especie]],'DATOS TABLA FLOTA'!$A$1:$C$80,3,FALSE)</f>
        <v>40000</v>
      </c>
      <c r="Q1715"/>
    </row>
    <row r="1716" spans="1:17" x14ac:dyDescent="0.35">
      <c r="A1716" s="5">
        <v>43525</v>
      </c>
      <c r="B1716" s="2" t="s">
        <v>3041</v>
      </c>
      <c r="C1716" s="2" t="s">
        <v>3128</v>
      </c>
      <c r="D1716" s="2" t="s">
        <v>3043</v>
      </c>
      <c r="E17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6" t="str">
        <f>_xlfn.XLOOKUP(capturaFlota2019[[#This Row],[Puerto]],'DATOS TABLA FLOTA'!$H$1:$H$21,'DATOS TABLA FLOTA'!$I$1:$I$21)</f>
        <v>La Costa</v>
      </c>
      <c r="G1716" s="3">
        <f>_xlfn.XLOOKUP(capturaFlota2019[[#This Row],[Departamento]],'DATOS TABLA FLOTA'!$O$2:$O$21,'DATOS TABLA FLOTA'!$P$2:$P$21)</f>
        <v>6420</v>
      </c>
      <c r="H1716" s="1">
        <v>-36342328</v>
      </c>
      <c r="I1716" s="1">
        <f>_xlfn.XLOOKUP(capturaFlota2019[[#This Row],[Latitud]],'DATOS TABLA FLOTA'!$Q$2:$Q$21,'DATOS TABLA FLOTA'!$R$2:$R$21)</f>
        <v>-56746143</v>
      </c>
      <c r="J1716" s="2" t="s">
        <v>3091</v>
      </c>
      <c r="K1716" t="str">
        <f>VLOOKUP(capturaFlota2019[[#This Row],[Especie]],'DATOS TABLA FLOTA'!$K$1:$M$113,2,FALSE)</f>
        <v>Peces</v>
      </c>
      <c r="L1716" t="str">
        <f>_xlfn.XLOOKUP(capturaFlota2019[[#This Row],[Especie]],'DATOS TABLA FLOTA'!$K$1:$K$113,'DATOS TABLA FLOTA'!$M$1:$M$113)</f>
        <v>Variado costero</v>
      </c>
      <c r="M1716" s="3">
        <v>4250</v>
      </c>
      <c r="N1716" s="4">
        <f>VLOOKUP(capturaFlota2019[[#This Row],[Especie]],'DATOS TABLA FLOTA'!$A$1:$B$80,2,FALSE)</f>
        <v>2300</v>
      </c>
      <c r="O1716" s="4">
        <f>VLOOKUP(capturaFlota2019[[#This Row],[Especie]],'DATOS TABLA FLOTA'!$A$1:$C$80,3,FALSE)</f>
        <v>36800</v>
      </c>
      <c r="Q1716"/>
    </row>
    <row r="1717" spans="1:17" x14ac:dyDescent="0.35">
      <c r="A1717" s="5">
        <v>43466</v>
      </c>
      <c r="B1717" s="2" t="s">
        <v>3053</v>
      </c>
      <c r="C1717" s="2" t="s">
        <v>3068</v>
      </c>
      <c r="D1717" s="2" t="s">
        <v>3043</v>
      </c>
      <c r="E17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7" t="str">
        <f>_xlfn.XLOOKUP(capturaFlota2019[[#This Row],[Puerto]],'DATOS TABLA FLOTA'!$H$1:$H$21,'DATOS TABLA FLOTA'!$I$1:$I$21)</f>
        <v>General Pueyrredon</v>
      </c>
      <c r="G1717" s="3">
        <f>_xlfn.XLOOKUP(capturaFlota2019[[#This Row],[Departamento]],'DATOS TABLA FLOTA'!$O$2:$O$21,'DATOS TABLA FLOTA'!$P$2:$P$21)</f>
        <v>6357</v>
      </c>
      <c r="H1717" s="1">
        <v>-3804915</v>
      </c>
      <c r="I1717" s="1">
        <f>_xlfn.XLOOKUP(capturaFlota2019[[#This Row],[Latitud]],'DATOS TABLA FLOTA'!$Q$2:$Q$21,'DATOS TABLA FLOTA'!$R$2:$R$21)</f>
        <v>-57536848</v>
      </c>
      <c r="J1717" s="2" t="s">
        <v>3093</v>
      </c>
      <c r="K1717" t="str">
        <f>VLOOKUP(capturaFlota2019[[#This Row],[Especie]],'DATOS TABLA FLOTA'!$K$1:$M$113,2,FALSE)</f>
        <v>Peces</v>
      </c>
      <c r="L1717" t="str">
        <f>_xlfn.XLOOKUP(capturaFlota2019[[#This Row],[Especie]],'DATOS TABLA FLOTA'!$K$1:$K$113,'DATOS TABLA FLOTA'!$M$1:$M$113)</f>
        <v>Variado costero</v>
      </c>
      <c r="M1717" s="3">
        <v>4260</v>
      </c>
      <c r="N1717" s="4">
        <f>VLOOKUP(capturaFlota2019[[#This Row],[Especie]],'DATOS TABLA FLOTA'!$A$1:$B$80,2,FALSE)</f>
        <v>2100</v>
      </c>
      <c r="O1717" s="4">
        <f>VLOOKUP(capturaFlota2019[[#This Row],[Especie]],'DATOS TABLA FLOTA'!$A$1:$C$80,3,FALSE)</f>
        <v>33600</v>
      </c>
      <c r="Q1717"/>
    </row>
    <row r="1718" spans="1:17" x14ac:dyDescent="0.35">
      <c r="A1718" s="5">
        <v>43739</v>
      </c>
      <c r="B1718" s="2" t="s">
        <v>3053</v>
      </c>
      <c r="C1718" s="2" t="s">
        <v>3150</v>
      </c>
      <c r="D1718" s="2" t="s">
        <v>3043</v>
      </c>
      <c r="E17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8" t="str">
        <f>_xlfn.XLOOKUP(capturaFlota2019[[#This Row],[Puerto]],'DATOS TABLA FLOTA'!$H$1:$H$21,'DATOS TABLA FLOTA'!$I$1:$I$21)</f>
        <v>General Lavalle</v>
      </c>
      <c r="G1718" s="3">
        <f>_xlfn.XLOOKUP(capturaFlota2019[[#This Row],[Departamento]],'DATOS TABLA FLOTA'!$O$2:$O$21,'DATOS TABLA FLOTA'!$P$2:$P$21)</f>
        <v>6336</v>
      </c>
      <c r="H1718" s="1">
        <v>-36398453</v>
      </c>
      <c r="I1718" s="1">
        <f>_xlfn.XLOOKUP(capturaFlota2019[[#This Row],[Latitud]],'DATOS TABLA FLOTA'!$Q$2:$Q$21,'DATOS TABLA FLOTA'!$R$2:$R$21)</f>
        <v>-56946467</v>
      </c>
      <c r="J1718" s="2" t="s">
        <v>3082</v>
      </c>
      <c r="K1718" t="str">
        <f>VLOOKUP(capturaFlota2019[[#This Row],[Especie]],'DATOS TABLA FLOTA'!$K$1:$M$113,2,FALSE)</f>
        <v>Peces</v>
      </c>
      <c r="L1718" t="str">
        <f>_xlfn.XLOOKUP(capturaFlota2019[[#This Row],[Especie]],'DATOS TABLA FLOTA'!$K$1:$K$113,'DATOS TABLA FLOTA'!$M$1:$M$113)</f>
        <v>otras especies</v>
      </c>
      <c r="M1718" s="3">
        <v>4263</v>
      </c>
      <c r="N1718" s="4">
        <f>VLOOKUP(capturaFlota2019[[#This Row],[Especie]],'DATOS TABLA FLOTA'!$A$1:$B$80,2,FALSE)</f>
        <v>2100</v>
      </c>
      <c r="O1718" s="4">
        <f>VLOOKUP(capturaFlota2019[[#This Row],[Especie]],'DATOS TABLA FLOTA'!$A$1:$C$80,3,FALSE)</f>
        <v>33600</v>
      </c>
      <c r="Q1718"/>
    </row>
    <row r="1719" spans="1:17" x14ac:dyDescent="0.35">
      <c r="A1719" s="5">
        <v>43617</v>
      </c>
      <c r="B1719" s="2" t="s">
        <v>3067</v>
      </c>
      <c r="C1719" s="2" t="s">
        <v>3068</v>
      </c>
      <c r="D1719" s="2" t="s">
        <v>3043</v>
      </c>
      <c r="E17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19" t="str">
        <f>_xlfn.XLOOKUP(capturaFlota2019[[#This Row],[Puerto]],'DATOS TABLA FLOTA'!$H$1:$H$21,'DATOS TABLA FLOTA'!$I$1:$I$21)</f>
        <v>General Pueyrredon</v>
      </c>
      <c r="G1719" s="3">
        <f>_xlfn.XLOOKUP(capturaFlota2019[[#This Row],[Departamento]],'DATOS TABLA FLOTA'!$O$2:$O$21,'DATOS TABLA FLOTA'!$P$2:$P$21)</f>
        <v>6357</v>
      </c>
      <c r="H1719" s="1">
        <v>-3804915</v>
      </c>
      <c r="I1719" s="1">
        <f>_xlfn.XLOOKUP(capturaFlota2019[[#This Row],[Latitud]],'DATOS TABLA FLOTA'!$Q$2:$Q$21,'DATOS TABLA FLOTA'!$R$2:$R$21)</f>
        <v>-57536848</v>
      </c>
      <c r="J1719" s="2" t="s">
        <v>3065</v>
      </c>
      <c r="K1719" t="str">
        <f>VLOOKUP(capturaFlota2019[[#This Row],[Especie]],'DATOS TABLA FLOTA'!$K$1:$M$113,2,FALSE)</f>
        <v>Peces</v>
      </c>
      <c r="L1719" t="str">
        <f>_xlfn.XLOOKUP(capturaFlota2019[[#This Row],[Especie]],'DATOS TABLA FLOTA'!$K$1:$K$113,'DATOS TABLA FLOTA'!$M$1:$M$113)</f>
        <v>Abadejo</v>
      </c>
      <c r="M1719" s="3">
        <v>4280</v>
      </c>
      <c r="N1719" s="4">
        <f>VLOOKUP(capturaFlota2019[[#This Row],[Especie]],'DATOS TABLA FLOTA'!$A$1:$B$80,2,FALSE)</f>
        <v>2000</v>
      </c>
      <c r="O1719" s="4">
        <f>VLOOKUP(capturaFlota2019[[#This Row],[Especie]],'DATOS TABLA FLOTA'!$A$1:$C$80,3,FALSE)</f>
        <v>32000</v>
      </c>
      <c r="Q1719"/>
    </row>
    <row r="1720" spans="1:17" x14ac:dyDescent="0.35">
      <c r="A1720" s="5">
        <v>43739</v>
      </c>
      <c r="B1720" s="2" t="s">
        <v>3041</v>
      </c>
      <c r="C1720" s="2" t="s">
        <v>3150</v>
      </c>
      <c r="D1720" s="2" t="s">
        <v>3043</v>
      </c>
      <c r="E17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0" t="str">
        <f>_xlfn.XLOOKUP(capturaFlota2019[[#This Row],[Puerto]],'DATOS TABLA FLOTA'!$H$1:$H$21,'DATOS TABLA FLOTA'!$I$1:$I$21)</f>
        <v>General Lavalle</v>
      </c>
      <c r="G1720" s="3">
        <f>_xlfn.XLOOKUP(capturaFlota2019[[#This Row],[Departamento]],'DATOS TABLA FLOTA'!$O$2:$O$21,'DATOS TABLA FLOTA'!$P$2:$P$21)</f>
        <v>6336</v>
      </c>
      <c r="H1720" s="1">
        <v>-36398453</v>
      </c>
      <c r="I1720" s="1">
        <f>_xlfn.XLOOKUP(capturaFlota2019[[#This Row],[Latitud]],'DATOS TABLA FLOTA'!$Q$2:$Q$21,'DATOS TABLA FLOTA'!$R$2:$R$21)</f>
        <v>-56946467</v>
      </c>
      <c r="J1720" s="2" t="s">
        <v>3085</v>
      </c>
      <c r="K1720" t="str">
        <f>VLOOKUP(capturaFlota2019[[#This Row],[Especie]],'DATOS TABLA FLOTA'!$K$1:$M$113,2,FALSE)</f>
        <v>Peces</v>
      </c>
      <c r="L1720" t="str">
        <f>_xlfn.XLOOKUP(capturaFlota2019[[#This Row],[Especie]],'DATOS TABLA FLOTA'!$K$1:$K$113,'DATOS TABLA FLOTA'!$M$1:$M$113)</f>
        <v>otras especies</v>
      </c>
      <c r="M1720" s="3">
        <v>4284</v>
      </c>
      <c r="N1720" s="4">
        <f>VLOOKUP(capturaFlota2019[[#This Row],[Especie]],'DATOS TABLA FLOTA'!$A$1:$B$80,2,FALSE)</f>
        <v>1900</v>
      </c>
      <c r="O1720" s="4">
        <f>VLOOKUP(capturaFlota2019[[#This Row],[Especie]],'DATOS TABLA FLOTA'!$A$1:$C$80,3,FALSE)</f>
        <v>30400</v>
      </c>
      <c r="Q1720"/>
    </row>
    <row r="1721" spans="1:17" x14ac:dyDescent="0.35">
      <c r="A1721" s="5">
        <v>43647</v>
      </c>
      <c r="B1721" s="2" t="s">
        <v>3053</v>
      </c>
      <c r="C1721" s="2" t="s">
        <v>3061</v>
      </c>
      <c r="D1721" s="2" t="s">
        <v>3062</v>
      </c>
      <c r="E17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21" t="str">
        <f>_xlfn.XLOOKUP(capturaFlota2019[[#This Row],[Puerto]],'DATOS TABLA FLOTA'!$H$1:$H$21,'DATOS TABLA FLOTA'!$I$1:$I$21)</f>
        <v>Escalante</v>
      </c>
      <c r="G1721" s="3">
        <f>_xlfn.XLOOKUP(capturaFlota2019[[#This Row],[Departamento]],'DATOS TABLA FLOTA'!$O$2:$O$21,'DATOS TABLA FLOTA'!$P$2:$P$21)</f>
        <v>26021</v>
      </c>
      <c r="H1721" s="1">
        <v>-45862528</v>
      </c>
      <c r="I1721" s="1">
        <f>_xlfn.XLOOKUP(capturaFlota2019[[#This Row],[Latitud]],'DATOS TABLA FLOTA'!$Q$2:$Q$21,'DATOS TABLA FLOTA'!$R$2:$R$21)</f>
        <v>-6746664</v>
      </c>
      <c r="J1721" s="2" t="s">
        <v>3055</v>
      </c>
      <c r="K1721" t="str">
        <f>VLOOKUP(capturaFlota2019[[#This Row],[Especie]],'DATOS TABLA FLOTA'!$K$1:$M$113,2,FALSE)</f>
        <v>Peces</v>
      </c>
      <c r="L1721" t="str">
        <f>_xlfn.XLOOKUP(capturaFlota2019[[#This Row],[Especie]],'DATOS TABLA FLOTA'!$K$1:$K$113,'DATOS TABLA FLOTA'!$M$1:$M$113)</f>
        <v>Merluza hubbsi S41</v>
      </c>
      <c r="M1721" s="3">
        <v>4305</v>
      </c>
      <c r="N1721" s="4">
        <f>VLOOKUP(capturaFlota2019[[#This Row],[Especie]],'DATOS TABLA FLOTA'!$A$1:$B$80,2,FALSE)</f>
        <v>2300</v>
      </c>
      <c r="O1721" s="4">
        <f>VLOOKUP(capturaFlota2019[[#This Row],[Especie]],'DATOS TABLA FLOTA'!$A$1:$C$80,3,FALSE)</f>
        <v>36800</v>
      </c>
      <c r="Q1721"/>
    </row>
    <row r="1722" spans="1:17" x14ac:dyDescent="0.35">
      <c r="A1722" s="5">
        <v>43770</v>
      </c>
      <c r="B1722" s="2" t="s">
        <v>3059</v>
      </c>
      <c r="C1722" s="2" t="s">
        <v>3068</v>
      </c>
      <c r="D1722" s="2" t="s">
        <v>3043</v>
      </c>
      <c r="E17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2" t="str">
        <f>_xlfn.XLOOKUP(capturaFlota2019[[#This Row],[Puerto]],'DATOS TABLA FLOTA'!$H$1:$H$21,'DATOS TABLA FLOTA'!$I$1:$I$21)</f>
        <v>General Pueyrredon</v>
      </c>
      <c r="G1722" s="3">
        <f>_xlfn.XLOOKUP(capturaFlota2019[[#This Row],[Departamento]],'DATOS TABLA FLOTA'!$O$2:$O$21,'DATOS TABLA FLOTA'!$P$2:$P$21)</f>
        <v>6357</v>
      </c>
      <c r="H1722" s="1">
        <v>-3804915</v>
      </c>
      <c r="I1722" s="1">
        <f>_xlfn.XLOOKUP(capturaFlota2019[[#This Row],[Latitud]],'DATOS TABLA FLOTA'!$Q$2:$Q$21,'DATOS TABLA FLOTA'!$R$2:$R$21)</f>
        <v>-57536848</v>
      </c>
      <c r="J1722" s="2" t="s">
        <v>3060</v>
      </c>
      <c r="K1722" t="str">
        <f>VLOOKUP(capturaFlota2019[[#This Row],[Especie]],'DATOS TABLA FLOTA'!$K$1:$M$113,2,FALSE)</f>
        <v>Peces</v>
      </c>
      <c r="L1722" t="str">
        <f>_xlfn.XLOOKUP(capturaFlota2019[[#This Row],[Especie]],'DATOS TABLA FLOTA'!$K$1:$K$113,'DATOS TABLA FLOTA'!$M$1:$M$113)</f>
        <v>otras especies</v>
      </c>
      <c r="M1722" s="3">
        <v>4305</v>
      </c>
      <c r="N1722" s="4">
        <f>VLOOKUP(capturaFlota2019[[#This Row],[Especie]],'DATOS TABLA FLOTA'!$A$1:$B$80,2,FALSE)</f>
        <v>2910</v>
      </c>
      <c r="O1722" s="4">
        <f>VLOOKUP(capturaFlota2019[[#This Row],[Especie]],'DATOS TABLA FLOTA'!$A$1:$C$80,3,FALSE)</f>
        <v>46560</v>
      </c>
      <c r="Q1722"/>
    </row>
    <row r="1723" spans="1:17" x14ac:dyDescent="0.35">
      <c r="A1723" s="5">
        <v>43709</v>
      </c>
      <c r="B1723" s="2" t="s">
        <v>3041</v>
      </c>
      <c r="C1723" s="2" t="s">
        <v>3150</v>
      </c>
      <c r="D1723" s="2" t="s">
        <v>3043</v>
      </c>
      <c r="E17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3" t="str">
        <f>_xlfn.XLOOKUP(capturaFlota2019[[#This Row],[Puerto]],'DATOS TABLA FLOTA'!$H$1:$H$21,'DATOS TABLA FLOTA'!$I$1:$I$21)</f>
        <v>General Lavalle</v>
      </c>
      <c r="G1723" s="3">
        <f>_xlfn.XLOOKUP(capturaFlota2019[[#This Row],[Departamento]],'DATOS TABLA FLOTA'!$O$2:$O$21,'DATOS TABLA FLOTA'!$P$2:$P$21)</f>
        <v>6336</v>
      </c>
      <c r="H1723" s="1">
        <v>-36398453</v>
      </c>
      <c r="I1723" s="1">
        <f>_xlfn.XLOOKUP(capturaFlota2019[[#This Row],[Latitud]],'DATOS TABLA FLOTA'!$Q$2:$Q$21,'DATOS TABLA FLOTA'!$R$2:$R$21)</f>
        <v>-56946467</v>
      </c>
      <c r="J1723" s="2" t="s">
        <v>3146</v>
      </c>
      <c r="K1723" t="str">
        <f>VLOOKUP(capturaFlota2019[[#This Row],[Especie]],'DATOS TABLA FLOTA'!$K$1:$M$113,2,FALSE)</f>
        <v>Peces</v>
      </c>
      <c r="L1723" t="str">
        <f>_xlfn.XLOOKUP(capturaFlota2019[[#This Row],[Especie]],'DATOS TABLA FLOTA'!$K$1:$K$113,'DATOS TABLA FLOTA'!$M$1:$M$113)</f>
        <v>Rayas (sin V. Cost)</v>
      </c>
      <c r="M1723" s="3">
        <v>4312</v>
      </c>
      <c r="N1723" s="4">
        <f>VLOOKUP(capturaFlota2019[[#This Row],[Especie]],'DATOS TABLA FLOTA'!$A$1:$B$80,2,FALSE)</f>
        <v>3280</v>
      </c>
      <c r="O1723" s="4">
        <f>VLOOKUP(capturaFlota2019[[#This Row],[Especie]],'DATOS TABLA FLOTA'!$A$1:$C$80,3,FALSE)</f>
        <v>52480</v>
      </c>
      <c r="Q1723"/>
    </row>
    <row r="1724" spans="1:17" x14ac:dyDescent="0.35">
      <c r="A1724" s="5">
        <v>43497</v>
      </c>
      <c r="B1724" s="2" t="s">
        <v>3053</v>
      </c>
      <c r="C1724" s="2" t="s">
        <v>3068</v>
      </c>
      <c r="D1724" s="2" t="s">
        <v>3043</v>
      </c>
      <c r="E17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4" t="str">
        <f>_xlfn.XLOOKUP(capturaFlota2019[[#This Row],[Puerto]],'DATOS TABLA FLOTA'!$H$1:$H$21,'DATOS TABLA FLOTA'!$I$1:$I$21)</f>
        <v>General Pueyrredon</v>
      </c>
      <c r="G1724" s="3">
        <f>_xlfn.XLOOKUP(capturaFlota2019[[#This Row],[Departamento]],'DATOS TABLA FLOTA'!$O$2:$O$21,'DATOS TABLA FLOTA'!$P$2:$P$21)</f>
        <v>6357</v>
      </c>
      <c r="H1724" s="1">
        <v>-3804915</v>
      </c>
      <c r="I1724" s="1">
        <f>_xlfn.XLOOKUP(capturaFlota2019[[#This Row],[Latitud]],'DATOS TABLA FLOTA'!$Q$2:$Q$21,'DATOS TABLA FLOTA'!$R$2:$R$21)</f>
        <v>-57536848</v>
      </c>
      <c r="J1724" s="2" t="s">
        <v>3087</v>
      </c>
      <c r="K1724" t="str">
        <f>VLOOKUP(capturaFlota2019[[#This Row],[Especie]],'DATOS TABLA FLOTA'!$K$1:$M$113,2,FALSE)</f>
        <v>Peces</v>
      </c>
      <c r="L1724" t="str">
        <f>_xlfn.XLOOKUP(capturaFlota2019[[#This Row],[Especie]],'DATOS TABLA FLOTA'!$K$1:$K$113,'DATOS TABLA FLOTA'!$M$1:$M$113)</f>
        <v>otras especies</v>
      </c>
      <c r="M1724" s="3">
        <v>4361</v>
      </c>
      <c r="N1724" s="4">
        <f>VLOOKUP(capturaFlota2019[[#This Row],[Especie]],'DATOS TABLA FLOTA'!$A$1:$B$80,2,FALSE)</f>
        <v>2500</v>
      </c>
      <c r="O1724" s="4">
        <f>VLOOKUP(capturaFlota2019[[#This Row],[Especie]],'DATOS TABLA FLOTA'!$A$1:$C$80,3,FALSE)</f>
        <v>40000</v>
      </c>
      <c r="Q1724"/>
    </row>
    <row r="1725" spans="1:17" x14ac:dyDescent="0.35">
      <c r="A1725" s="5">
        <v>43586</v>
      </c>
      <c r="B1725" s="2" t="s">
        <v>3059</v>
      </c>
      <c r="C1725" s="2" t="s">
        <v>3068</v>
      </c>
      <c r="D1725" s="2" t="s">
        <v>3043</v>
      </c>
      <c r="E17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5" t="str">
        <f>_xlfn.XLOOKUP(capturaFlota2019[[#This Row],[Puerto]],'DATOS TABLA FLOTA'!$H$1:$H$21,'DATOS TABLA FLOTA'!$I$1:$I$21)</f>
        <v>General Pueyrredon</v>
      </c>
      <c r="G1725" s="3">
        <f>_xlfn.XLOOKUP(capturaFlota2019[[#This Row],[Departamento]],'DATOS TABLA FLOTA'!$O$2:$O$21,'DATOS TABLA FLOTA'!$P$2:$P$21)</f>
        <v>6357</v>
      </c>
      <c r="H1725" s="1">
        <v>-3804915</v>
      </c>
      <c r="I1725" s="1">
        <f>_xlfn.XLOOKUP(capturaFlota2019[[#This Row],[Latitud]],'DATOS TABLA FLOTA'!$Q$2:$Q$21,'DATOS TABLA FLOTA'!$R$2:$R$21)</f>
        <v>-57536848</v>
      </c>
      <c r="J1725" s="2" t="s">
        <v>3055</v>
      </c>
      <c r="K1725" t="str">
        <f>VLOOKUP(capturaFlota2019[[#This Row],[Especie]],'DATOS TABLA FLOTA'!$K$1:$M$113,2,FALSE)</f>
        <v>Peces</v>
      </c>
      <c r="L1725" t="str">
        <f>_xlfn.XLOOKUP(capturaFlota2019[[#This Row],[Especie]],'DATOS TABLA FLOTA'!$K$1:$K$113,'DATOS TABLA FLOTA'!$M$1:$M$113)</f>
        <v>Merluza hubbsi S41</v>
      </c>
      <c r="M1725" s="3">
        <v>4362</v>
      </c>
      <c r="N1725" s="4">
        <f>VLOOKUP(capturaFlota2019[[#This Row],[Especie]],'DATOS TABLA FLOTA'!$A$1:$B$80,2,FALSE)</f>
        <v>2300</v>
      </c>
      <c r="O1725" s="4">
        <f>VLOOKUP(capturaFlota2019[[#This Row],[Especie]],'DATOS TABLA FLOTA'!$A$1:$C$80,3,FALSE)</f>
        <v>36800</v>
      </c>
      <c r="Q1725"/>
    </row>
    <row r="1726" spans="1:17" x14ac:dyDescent="0.35">
      <c r="A1726" s="5">
        <v>43617</v>
      </c>
      <c r="B1726" s="2" t="s">
        <v>3041</v>
      </c>
      <c r="C1726" s="2" t="s">
        <v>3068</v>
      </c>
      <c r="D1726" s="2" t="s">
        <v>3043</v>
      </c>
      <c r="E17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6" t="str">
        <f>_xlfn.XLOOKUP(capturaFlota2019[[#This Row],[Puerto]],'DATOS TABLA FLOTA'!$H$1:$H$21,'DATOS TABLA FLOTA'!$I$1:$I$21)</f>
        <v>General Pueyrredon</v>
      </c>
      <c r="G1726" s="3">
        <f>_xlfn.XLOOKUP(capturaFlota2019[[#This Row],[Departamento]],'DATOS TABLA FLOTA'!$O$2:$O$21,'DATOS TABLA FLOTA'!$P$2:$P$21)</f>
        <v>6357</v>
      </c>
      <c r="H1726" s="1">
        <v>-3804915</v>
      </c>
      <c r="I1726" s="1">
        <f>_xlfn.XLOOKUP(capturaFlota2019[[#This Row],[Latitud]],'DATOS TABLA FLOTA'!$Q$2:$Q$21,'DATOS TABLA FLOTA'!$R$2:$R$21)</f>
        <v>-57536848</v>
      </c>
      <c r="J1726" s="2" t="s">
        <v>3084</v>
      </c>
      <c r="K1726" t="str">
        <f>VLOOKUP(capturaFlota2019[[#This Row],[Especie]],'DATOS TABLA FLOTA'!$K$1:$M$113,2,FALSE)</f>
        <v>Peces</v>
      </c>
      <c r="L1726" t="str">
        <f>_xlfn.XLOOKUP(capturaFlota2019[[#This Row],[Especie]],'DATOS TABLA FLOTA'!$K$1:$K$113,'DATOS TABLA FLOTA'!$M$1:$M$113)</f>
        <v>otras especies</v>
      </c>
      <c r="M1726" s="3">
        <v>4363</v>
      </c>
      <c r="N1726" s="4">
        <f>VLOOKUP(capturaFlota2019[[#This Row],[Especie]],'DATOS TABLA FLOTA'!$A$1:$B$80,2,FALSE)</f>
        <v>1890</v>
      </c>
      <c r="O1726" s="4">
        <f>VLOOKUP(capturaFlota2019[[#This Row],[Especie]],'DATOS TABLA FLOTA'!$A$1:$C$80,3,FALSE)</f>
        <v>30240</v>
      </c>
      <c r="Q1726"/>
    </row>
    <row r="1727" spans="1:17" x14ac:dyDescent="0.35">
      <c r="A1727" s="5">
        <v>43556</v>
      </c>
      <c r="B1727" s="2" t="s">
        <v>3059</v>
      </c>
      <c r="C1727" s="2" t="s">
        <v>3061</v>
      </c>
      <c r="D1727" s="2" t="s">
        <v>3062</v>
      </c>
      <c r="E17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27" t="str">
        <f>_xlfn.XLOOKUP(capturaFlota2019[[#This Row],[Puerto]],'DATOS TABLA FLOTA'!$H$1:$H$21,'DATOS TABLA FLOTA'!$I$1:$I$21)</f>
        <v>Escalante</v>
      </c>
      <c r="G1727" s="3">
        <f>_xlfn.XLOOKUP(capturaFlota2019[[#This Row],[Departamento]],'DATOS TABLA FLOTA'!$O$2:$O$21,'DATOS TABLA FLOTA'!$P$2:$P$21)</f>
        <v>26021</v>
      </c>
      <c r="H1727" s="1">
        <v>-45862528</v>
      </c>
      <c r="I1727" s="1">
        <f>_xlfn.XLOOKUP(capturaFlota2019[[#This Row],[Latitud]],'DATOS TABLA FLOTA'!$Q$2:$Q$21,'DATOS TABLA FLOTA'!$R$2:$R$21)</f>
        <v>-6746664</v>
      </c>
      <c r="J1727" s="2" t="s">
        <v>3064</v>
      </c>
      <c r="K1727" t="str">
        <f>VLOOKUP(capturaFlota2019[[#This Row],[Especie]],'DATOS TABLA FLOTA'!$K$1:$M$113,2,FALSE)</f>
        <v>Crustáceos</v>
      </c>
      <c r="L1727" t="str">
        <f>_xlfn.XLOOKUP(capturaFlota2019[[#This Row],[Especie]],'DATOS TABLA FLOTA'!$K$1:$K$113,'DATOS TABLA FLOTA'!$M$1:$M$113)</f>
        <v>Centolla</v>
      </c>
      <c r="M1727" s="3">
        <v>4377</v>
      </c>
      <c r="N1727" s="4">
        <f>VLOOKUP(capturaFlota2019[[#This Row],[Especie]],'DATOS TABLA FLOTA'!$A$1:$B$80,2,FALSE)</f>
        <v>2890</v>
      </c>
      <c r="O1727" s="4">
        <f>VLOOKUP(capturaFlota2019[[#This Row],[Especie]],'DATOS TABLA FLOTA'!$A$1:$C$80,3,FALSE)</f>
        <v>46240</v>
      </c>
      <c r="Q1727"/>
    </row>
    <row r="1728" spans="1:17" x14ac:dyDescent="0.35">
      <c r="A1728" s="5">
        <v>43586</v>
      </c>
      <c r="B1728" s="2" t="s">
        <v>3053</v>
      </c>
      <c r="C1728" s="2" t="s">
        <v>3123</v>
      </c>
      <c r="D1728" s="2" t="s">
        <v>3124</v>
      </c>
      <c r="E17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28" t="str">
        <f>_xlfn.XLOOKUP(capturaFlota2019[[#This Row],[Puerto]],'DATOS TABLA FLOTA'!$H$1:$H$21,'DATOS TABLA FLOTA'!$I$1:$I$21)</f>
        <v>San Antonio</v>
      </c>
      <c r="G1728" s="3">
        <f>_xlfn.XLOOKUP(capturaFlota2019[[#This Row],[Departamento]],'DATOS TABLA FLOTA'!$O$2:$O$21,'DATOS TABLA FLOTA'!$P$2:$P$21)</f>
        <v>62077</v>
      </c>
      <c r="H1728" s="1">
        <v>-4079875</v>
      </c>
      <c r="I1728" s="1">
        <f>_xlfn.XLOOKUP(capturaFlota2019[[#This Row],[Latitud]],'DATOS TABLA FLOTA'!$Q$2:$Q$21,'DATOS TABLA FLOTA'!$R$2:$R$21)</f>
        <v>-64883536</v>
      </c>
      <c r="J1728" s="2" t="s">
        <v>3055</v>
      </c>
      <c r="K1728" t="str">
        <f>VLOOKUP(capturaFlota2019[[#This Row],[Especie]],'DATOS TABLA FLOTA'!$K$1:$M$113,2,FALSE)</f>
        <v>Peces</v>
      </c>
      <c r="L1728" t="str">
        <f>_xlfn.XLOOKUP(capturaFlota2019[[#This Row],[Especie]],'DATOS TABLA FLOTA'!$K$1:$K$113,'DATOS TABLA FLOTA'!$M$1:$M$113)</f>
        <v>Merluza hubbsi S41</v>
      </c>
      <c r="M1728" s="3">
        <v>4389</v>
      </c>
      <c r="N1728" s="4">
        <f>VLOOKUP(capturaFlota2019[[#This Row],[Especie]],'DATOS TABLA FLOTA'!$A$1:$B$80,2,FALSE)</f>
        <v>2300</v>
      </c>
      <c r="O1728" s="4">
        <f>VLOOKUP(capturaFlota2019[[#This Row],[Especie]],'DATOS TABLA FLOTA'!$A$1:$C$80,3,FALSE)</f>
        <v>36800</v>
      </c>
      <c r="Q1728"/>
    </row>
    <row r="1729" spans="1:17" x14ac:dyDescent="0.35">
      <c r="A1729" s="5">
        <v>43647</v>
      </c>
      <c r="B1729" s="2" t="s">
        <v>3053</v>
      </c>
      <c r="C1729" s="2" t="s">
        <v>3068</v>
      </c>
      <c r="D1729" s="2" t="s">
        <v>3043</v>
      </c>
      <c r="E17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29" t="str">
        <f>_xlfn.XLOOKUP(capturaFlota2019[[#This Row],[Puerto]],'DATOS TABLA FLOTA'!$H$1:$H$21,'DATOS TABLA FLOTA'!$I$1:$I$21)</f>
        <v>General Pueyrredon</v>
      </c>
      <c r="G1729" s="3">
        <f>_xlfn.XLOOKUP(capturaFlota2019[[#This Row],[Departamento]],'DATOS TABLA FLOTA'!$O$2:$O$21,'DATOS TABLA FLOTA'!$P$2:$P$21)</f>
        <v>6357</v>
      </c>
      <c r="H1729" s="1">
        <v>-3804915</v>
      </c>
      <c r="I1729" s="1">
        <f>_xlfn.XLOOKUP(capturaFlota2019[[#This Row],[Latitud]],'DATOS TABLA FLOTA'!$Q$2:$Q$21,'DATOS TABLA FLOTA'!$R$2:$R$21)</f>
        <v>-57536848</v>
      </c>
      <c r="J1729" s="2" t="s">
        <v>3090</v>
      </c>
      <c r="K1729" t="str">
        <f>VLOOKUP(capturaFlota2019[[#This Row],[Especie]],'DATOS TABLA FLOTA'!$K$1:$M$113,2,FALSE)</f>
        <v>Peces</v>
      </c>
      <c r="L1729" t="str">
        <f>_xlfn.XLOOKUP(capturaFlota2019[[#This Row],[Especie]],'DATOS TABLA FLOTA'!$K$1:$K$113,'DATOS TABLA FLOTA'!$M$1:$M$113)</f>
        <v>otras especies</v>
      </c>
      <c r="M1729" s="3">
        <v>4399</v>
      </c>
      <c r="N1729" s="4">
        <f>VLOOKUP(capturaFlota2019[[#This Row],[Especie]],'DATOS TABLA FLOTA'!$A$1:$B$80,2,FALSE)</f>
        <v>2200</v>
      </c>
      <c r="O1729" s="4">
        <f>VLOOKUP(capturaFlota2019[[#This Row],[Especie]],'DATOS TABLA FLOTA'!$A$1:$C$80,3,FALSE)</f>
        <v>35200</v>
      </c>
      <c r="Q1729"/>
    </row>
    <row r="1730" spans="1:17" x14ac:dyDescent="0.35">
      <c r="A1730" s="5">
        <v>43525</v>
      </c>
      <c r="B1730" s="2" t="s">
        <v>3041</v>
      </c>
      <c r="C1730" s="2" t="s">
        <v>3107</v>
      </c>
      <c r="D1730" s="2" t="s">
        <v>3043</v>
      </c>
      <c r="E17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0" t="str">
        <f>_xlfn.XLOOKUP(capturaFlota2019[[#This Row],[Puerto]],'DATOS TABLA FLOTA'!$H$1:$H$21,'DATOS TABLA FLOTA'!$I$1:$I$21)</f>
        <v>Necochea</v>
      </c>
      <c r="G1730" s="3">
        <f>_xlfn.XLOOKUP(capturaFlota2019[[#This Row],[Departamento]],'DATOS TABLA FLOTA'!$O$2:$O$21,'DATOS TABLA FLOTA'!$P$2:$P$21)</f>
        <v>6581</v>
      </c>
      <c r="H1730" s="1">
        <v>-38576184</v>
      </c>
      <c r="I1730" s="1">
        <f>_xlfn.XLOOKUP(capturaFlota2019[[#This Row],[Latitud]],'DATOS TABLA FLOTA'!$Q$2:$Q$21,'DATOS TABLA FLOTA'!$R$2:$R$21)</f>
        <v>-58701949</v>
      </c>
      <c r="J1730" s="2" t="s">
        <v>3071</v>
      </c>
      <c r="K1730" t="str">
        <f>VLOOKUP(capturaFlota2019[[#This Row],[Especie]],'DATOS TABLA FLOTA'!$K$1:$M$113,2,FALSE)</f>
        <v>Crustáceos</v>
      </c>
      <c r="L1730" t="str">
        <f>_xlfn.XLOOKUP(capturaFlota2019[[#This Row],[Especie]],'DATOS TABLA FLOTA'!$K$1:$K$113,'DATOS TABLA FLOTA'!$M$1:$M$113)</f>
        <v>otras especies</v>
      </c>
      <c r="M1730" s="3">
        <v>4413</v>
      </c>
      <c r="N1730" s="4">
        <f>VLOOKUP(capturaFlota2019[[#This Row],[Especie]],'DATOS TABLA FLOTA'!$A$1:$B$80,2,FALSE)</f>
        <v>4300</v>
      </c>
      <c r="O1730" s="4">
        <f>VLOOKUP(capturaFlota2019[[#This Row],[Especie]],'DATOS TABLA FLOTA'!$A$1:$C$80,3,FALSE)</f>
        <v>68800</v>
      </c>
      <c r="Q1730"/>
    </row>
    <row r="1731" spans="1:17" x14ac:dyDescent="0.35">
      <c r="A1731" s="5">
        <v>43466</v>
      </c>
      <c r="B1731" s="2" t="s">
        <v>3041</v>
      </c>
      <c r="C1731" s="2" t="s">
        <v>3107</v>
      </c>
      <c r="D1731" s="2" t="s">
        <v>3043</v>
      </c>
      <c r="E17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1" t="str">
        <f>_xlfn.XLOOKUP(capturaFlota2019[[#This Row],[Puerto]],'DATOS TABLA FLOTA'!$H$1:$H$21,'DATOS TABLA FLOTA'!$I$1:$I$21)</f>
        <v>Necochea</v>
      </c>
      <c r="G1731" s="3">
        <f>_xlfn.XLOOKUP(capturaFlota2019[[#This Row],[Departamento]],'DATOS TABLA FLOTA'!$O$2:$O$21,'DATOS TABLA FLOTA'!$P$2:$P$21)</f>
        <v>6581</v>
      </c>
      <c r="H1731" s="1">
        <v>-38576184</v>
      </c>
      <c r="I1731" s="1">
        <f>_xlfn.XLOOKUP(capturaFlota2019[[#This Row],[Latitud]],'DATOS TABLA FLOTA'!$Q$2:$Q$21,'DATOS TABLA FLOTA'!$R$2:$R$21)</f>
        <v>-58701949</v>
      </c>
      <c r="J1731" s="2" t="s">
        <v>3110</v>
      </c>
      <c r="K1731" t="str">
        <f>VLOOKUP(capturaFlota2019[[#This Row],[Especie]],'DATOS TABLA FLOTA'!$K$1:$M$113,2,FALSE)</f>
        <v>Peces</v>
      </c>
      <c r="L1731" t="str">
        <f>_xlfn.XLOOKUP(capturaFlota2019[[#This Row],[Especie]],'DATOS TABLA FLOTA'!$K$1:$K$113,'DATOS TABLA FLOTA'!$M$1:$M$113)</f>
        <v>otras especies</v>
      </c>
      <c r="M1731" s="3">
        <v>4415</v>
      </c>
      <c r="N1731" s="4">
        <f>VLOOKUP(capturaFlota2019[[#This Row],[Especie]],'DATOS TABLA FLOTA'!$A$1:$B$80,2,FALSE)</f>
        <v>3200</v>
      </c>
      <c r="O1731" s="4">
        <f>VLOOKUP(capturaFlota2019[[#This Row],[Especie]],'DATOS TABLA FLOTA'!$A$1:$C$80,3,FALSE)</f>
        <v>51200</v>
      </c>
      <c r="Q1731"/>
    </row>
    <row r="1732" spans="1:17" x14ac:dyDescent="0.35">
      <c r="A1732" s="5">
        <v>43556</v>
      </c>
      <c r="B1732" s="2" t="s">
        <v>3059</v>
      </c>
      <c r="C1732" s="2" t="s">
        <v>3068</v>
      </c>
      <c r="D1732" s="2" t="s">
        <v>3043</v>
      </c>
      <c r="E17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2" t="str">
        <f>_xlfn.XLOOKUP(capturaFlota2019[[#This Row],[Puerto]],'DATOS TABLA FLOTA'!$H$1:$H$21,'DATOS TABLA FLOTA'!$I$1:$I$21)</f>
        <v>General Pueyrredon</v>
      </c>
      <c r="G1732" s="3">
        <f>_xlfn.XLOOKUP(capturaFlota2019[[#This Row],[Departamento]],'DATOS TABLA FLOTA'!$O$2:$O$21,'DATOS TABLA FLOTA'!$P$2:$P$21)</f>
        <v>6357</v>
      </c>
      <c r="H1732" s="1">
        <v>-3804915</v>
      </c>
      <c r="I1732" s="1">
        <f>_xlfn.XLOOKUP(capturaFlota2019[[#This Row],[Latitud]],'DATOS TABLA FLOTA'!$Q$2:$Q$21,'DATOS TABLA FLOTA'!$R$2:$R$21)</f>
        <v>-57536848</v>
      </c>
      <c r="J1732" s="2" t="s">
        <v>3097</v>
      </c>
      <c r="K1732" t="str">
        <f>VLOOKUP(capturaFlota2019[[#This Row],[Especie]],'DATOS TABLA FLOTA'!$K$1:$M$113,2,FALSE)</f>
        <v>Peces</v>
      </c>
      <c r="L1732" t="str">
        <f>_xlfn.XLOOKUP(capturaFlota2019[[#This Row],[Especie]],'DATOS TABLA FLOTA'!$K$1:$K$113,'DATOS TABLA FLOTA'!$M$1:$M$113)</f>
        <v>otras especies</v>
      </c>
      <c r="M1732" s="3">
        <v>4427</v>
      </c>
      <c r="N1732" s="4">
        <f>VLOOKUP(capturaFlota2019[[#This Row],[Especie]],'DATOS TABLA FLOTA'!$A$1:$B$80,2,FALSE)</f>
        <v>3980</v>
      </c>
      <c r="O1732" s="4">
        <f>VLOOKUP(capturaFlota2019[[#This Row],[Especie]],'DATOS TABLA FLOTA'!$A$1:$C$80,3,FALSE)</f>
        <v>63680</v>
      </c>
      <c r="Q1732"/>
    </row>
    <row r="1733" spans="1:17" x14ac:dyDescent="0.35">
      <c r="A1733" s="5">
        <v>43586</v>
      </c>
      <c r="B1733" s="2" t="s">
        <v>3053</v>
      </c>
      <c r="C1733" s="2" t="s">
        <v>3121</v>
      </c>
      <c r="D1733" s="2" t="s">
        <v>3043</v>
      </c>
      <c r="E17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3" t="str">
        <f>_xlfn.XLOOKUP(capturaFlota2019[[#This Row],[Puerto]],'DATOS TABLA FLOTA'!$H$1:$H$21,'DATOS TABLA FLOTA'!$I$1:$I$21)</f>
        <v>Coronel de Marina Leonardo Rosales</v>
      </c>
      <c r="G1733" s="3">
        <f>_xlfn.XLOOKUP(capturaFlota2019[[#This Row],[Departamento]],'DATOS TABLA FLOTA'!$O$2:$O$21,'DATOS TABLA FLOTA'!$P$2:$P$21)</f>
        <v>6182</v>
      </c>
      <c r="H1733" s="1">
        <v>-3889977</v>
      </c>
      <c r="I1733" s="1">
        <f>_xlfn.XLOOKUP(capturaFlota2019[[#This Row],[Latitud]],'DATOS TABLA FLOTA'!$Q$2:$Q$21,'DATOS TABLA FLOTA'!$R$2:$R$21)</f>
        <v>-62079012</v>
      </c>
      <c r="J1733" s="2" t="s">
        <v>3101</v>
      </c>
      <c r="K1733" t="str">
        <f>VLOOKUP(capturaFlota2019[[#This Row],[Especie]],'DATOS TABLA FLOTA'!$K$1:$M$113,2,FALSE)</f>
        <v>Crustáceos</v>
      </c>
      <c r="L1733" t="str">
        <f>_xlfn.XLOOKUP(capturaFlota2019[[#This Row],[Especie]],'DATOS TABLA FLOTA'!$K$1:$K$113,'DATOS TABLA FLOTA'!$M$1:$M$113)</f>
        <v>Langostino</v>
      </c>
      <c r="M1733" s="3">
        <v>4435</v>
      </c>
      <c r="N1733" s="4">
        <f>VLOOKUP(capturaFlota2019[[#This Row],[Especie]],'DATOS TABLA FLOTA'!$A$1:$B$80,2,FALSE)</f>
        <v>3000</v>
      </c>
      <c r="O1733" s="4">
        <f>VLOOKUP(capturaFlota2019[[#This Row],[Especie]],'DATOS TABLA FLOTA'!$A$1:$C$80,3,FALSE)</f>
        <v>48000</v>
      </c>
      <c r="Q1733"/>
    </row>
    <row r="1734" spans="1:17" x14ac:dyDescent="0.35">
      <c r="A1734" s="5">
        <v>43647</v>
      </c>
      <c r="B1734" s="2" t="s">
        <v>3067</v>
      </c>
      <c r="C1734" s="2" t="s">
        <v>3068</v>
      </c>
      <c r="D1734" s="2" t="s">
        <v>3043</v>
      </c>
      <c r="E17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4" t="str">
        <f>_xlfn.XLOOKUP(capturaFlota2019[[#This Row],[Puerto]],'DATOS TABLA FLOTA'!$H$1:$H$21,'DATOS TABLA FLOTA'!$I$1:$I$21)</f>
        <v>General Pueyrredon</v>
      </c>
      <c r="G1734" s="3">
        <f>_xlfn.XLOOKUP(capturaFlota2019[[#This Row],[Departamento]],'DATOS TABLA FLOTA'!$O$2:$O$21,'DATOS TABLA FLOTA'!$P$2:$P$21)</f>
        <v>6357</v>
      </c>
      <c r="H1734" s="1">
        <v>-3804915</v>
      </c>
      <c r="I1734" s="1">
        <f>_xlfn.XLOOKUP(capturaFlota2019[[#This Row],[Latitud]],'DATOS TABLA FLOTA'!$Q$2:$Q$21,'DATOS TABLA FLOTA'!$R$2:$R$21)</f>
        <v>-57536848</v>
      </c>
      <c r="J1734" s="2" t="s">
        <v>3065</v>
      </c>
      <c r="K1734" t="str">
        <f>VLOOKUP(capturaFlota2019[[#This Row],[Especie]],'DATOS TABLA FLOTA'!$K$1:$M$113,2,FALSE)</f>
        <v>Peces</v>
      </c>
      <c r="L1734" t="str">
        <f>_xlfn.XLOOKUP(capturaFlota2019[[#This Row],[Especie]],'DATOS TABLA FLOTA'!$K$1:$K$113,'DATOS TABLA FLOTA'!$M$1:$M$113)</f>
        <v>Abadejo</v>
      </c>
      <c r="M1734" s="3">
        <v>4436</v>
      </c>
      <c r="N1734" s="4">
        <f>VLOOKUP(capturaFlota2019[[#This Row],[Especie]],'DATOS TABLA FLOTA'!$A$1:$B$80,2,FALSE)</f>
        <v>2000</v>
      </c>
      <c r="O1734" s="4">
        <f>VLOOKUP(capturaFlota2019[[#This Row],[Especie]],'DATOS TABLA FLOTA'!$A$1:$C$80,3,FALSE)</f>
        <v>32000</v>
      </c>
      <c r="Q1734"/>
    </row>
    <row r="1735" spans="1:17" x14ac:dyDescent="0.35">
      <c r="A1735" s="5">
        <v>43770</v>
      </c>
      <c r="B1735" s="2" t="s">
        <v>3059</v>
      </c>
      <c r="C1735" s="2" t="s">
        <v>3048</v>
      </c>
      <c r="D1735" s="2" t="s">
        <v>3049</v>
      </c>
      <c r="E17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35" t="str">
        <f>_xlfn.XLOOKUP(capturaFlota2019[[#This Row],[Puerto]],'DATOS TABLA FLOTA'!$H$1:$H$21,'DATOS TABLA FLOTA'!$I$1:$I$21)</f>
        <v>Deseado</v>
      </c>
      <c r="G1735" s="3">
        <f>_xlfn.XLOOKUP(capturaFlota2019[[#This Row],[Departamento]],'DATOS TABLA FLOTA'!$O$2:$O$21,'DATOS TABLA FLOTA'!$P$2:$P$21)</f>
        <v>78014</v>
      </c>
      <c r="H1735" s="1">
        <v>-46436049</v>
      </c>
      <c r="I1735" s="1">
        <f>_xlfn.XLOOKUP(capturaFlota2019[[#This Row],[Latitud]],'DATOS TABLA FLOTA'!$Q$2:$Q$21,'DATOS TABLA FLOTA'!$R$2:$R$21)</f>
        <v>-67514904</v>
      </c>
      <c r="J1735" s="2" t="s">
        <v>3055</v>
      </c>
      <c r="K1735" t="str">
        <f>VLOOKUP(capturaFlota2019[[#This Row],[Especie]],'DATOS TABLA FLOTA'!$K$1:$M$113,2,FALSE)</f>
        <v>Peces</v>
      </c>
      <c r="L1735" t="str">
        <f>_xlfn.XLOOKUP(capturaFlota2019[[#This Row],[Especie]],'DATOS TABLA FLOTA'!$K$1:$K$113,'DATOS TABLA FLOTA'!$M$1:$M$113)</f>
        <v>Merluza hubbsi S41</v>
      </c>
      <c r="M1735" s="3">
        <v>4454</v>
      </c>
      <c r="N1735" s="4">
        <f>VLOOKUP(capturaFlota2019[[#This Row],[Especie]],'DATOS TABLA FLOTA'!$A$1:$B$80,2,FALSE)</f>
        <v>2300</v>
      </c>
      <c r="O1735" s="4">
        <f>VLOOKUP(capturaFlota2019[[#This Row],[Especie]],'DATOS TABLA FLOTA'!$A$1:$C$80,3,FALSE)</f>
        <v>36800</v>
      </c>
      <c r="Q1735"/>
    </row>
    <row r="1736" spans="1:17" x14ac:dyDescent="0.35">
      <c r="A1736" s="5">
        <v>43647</v>
      </c>
      <c r="B1736" s="2" t="s">
        <v>3053</v>
      </c>
      <c r="C1736" s="2" t="s">
        <v>3120</v>
      </c>
      <c r="D1736" s="2" t="s">
        <v>3062</v>
      </c>
      <c r="E17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36" t="str">
        <f>_xlfn.XLOOKUP(capturaFlota2019[[#This Row],[Puerto]],'DATOS TABLA FLOTA'!$H$1:$H$21,'DATOS TABLA FLOTA'!$I$1:$I$21)</f>
        <v>Rawson</v>
      </c>
      <c r="G1736" s="3">
        <f>_xlfn.XLOOKUP(capturaFlota2019[[#This Row],[Departamento]],'DATOS TABLA FLOTA'!$O$2:$O$21,'DATOS TABLA FLOTA'!$P$2:$P$21)</f>
        <v>26077</v>
      </c>
      <c r="H1736" s="1">
        <v>-43336741</v>
      </c>
      <c r="I1736" s="1">
        <f>_xlfn.XLOOKUP(capturaFlota2019[[#This Row],[Latitud]],'DATOS TABLA FLOTA'!$Q$2:$Q$21,'DATOS TABLA FLOTA'!$R$2:$R$21)</f>
        <v>-65061964</v>
      </c>
      <c r="J1736" s="2" t="s">
        <v>3168</v>
      </c>
      <c r="K1736" t="str">
        <f>VLOOKUP(capturaFlota2019[[#This Row],[Especie]],'DATOS TABLA FLOTA'!$K$1:$M$113,2,FALSE)</f>
        <v>Peces</v>
      </c>
      <c r="L1736" t="str">
        <f>_xlfn.XLOOKUP(capturaFlota2019[[#This Row],[Especie]],'DATOS TABLA FLOTA'!$K$1:$K$113,'DATOS TABLA FLOTA'!$M$1:$M$113)</f>
        <v>Anchoíta</v>
      </c>
      <c r="M1736" s="3">
        <v>4466</v>
      </c>
      <c r="N1736" s="4">
        <f>VLOOKUP(capturaFlota2019[[#This Row],[Especie]],'DATOS TABLA FLOTA'!$A$1:$B$80,2,FALSE)</f>
        <v>3500</v>
      </c>
      <c r="O1736" s="4">
        <f>VLOOKUP(capturaFlota2019[[#This Row],[Especie]],'DATOS TABLA FLOTA'!$A$1:$C$80,3,FALSE)</f>
        <v>56000</v>
      </c>
      <c r="Q1736"/>
    </row>
    <row r="1737" spans="1:17" x14ac:dyDescent="0.35">
      <c r="A1737" s="5">
        <v>43497</v>
      </c>
      <c r="B1737" s="2" t="s">
        <v>3053</v>
      </c>
      <c r="C1737" s="2" t="s">
        <v>3068</v>
      </c>
      <c r="D1737" s="2" t="s">
        <v>3043</v>
      </c>
      <c r="E17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7" t="str">
        <f>_xlfn.XLOOKUP(capturaFlota2019[[#This Row],[Puerto]],'DATOS TABLA FLOTA'!$H$1:$H$21,'DATOS TABLA FLOTA'!$I$1:$I$21)</f>
        <v>General Pueyrredon</v>
      </c>
      <c r="G1737" s="3">
        <f>_xlfn.XLOOKUP(capturaFlota2019[[#This Row],[Departamento]],'DATOS TABLA FLOTA'!$O$2:$O$21,'DATOS TABLA FLOTA'!$P$2:$P$21)</f>
        <v>6357</v>
      </c>
      <c r="H1737" s="1">
        <v>-3804915</v>
      </c>
      <c r="I1737" s="1">
        <f>_xlfn.XLOOKUP(capturaFlota2019[[#This Row],[Latitud]],'DATOS TABLA FLOTA'!$Q$2:$Q$21,'DATOS TABLA FLOTA'!$R$2:$R$21)</f>
        <v>-57536848</v>
      </c>
      <c r="J1737" s="2" t="s">
        <v>3090</v>
      </c>
      <c r="K1737" t="str">
        <f>VLOOKUP(capturaFlota2019[[#This Row],[Especie]],'DATOS TABLA FLOTA'!$K$1:$M$113,2,FALSE)</f>
        <v>Peces</v>
      </c>
      <c r="L1737" t="str">
        <f>_xlfn.XLOOKUP(capturaFlota2019[[#This Row],[Especie]],'DATOS TABLA FLOTA'!$K$1:$K$113,'DATOS TABLA FLOTA'!$M$1:$M$113)</f>
        <v>otras especies</v>
      </c>
      <c r="M1737" s="3">
        <v>4467</v>
      </c>
      <c r="N1737" s="4">
        <f>VLOOKUP(capturaFlota2019[[#This Row],[Especie]],'DATOS TABLA FLOTA'!$A$1:$B$80,2,FALSE)</f>
        <v>2200</v>
      </c>
      <c r="O1737" s="4">
        <f>VLOOKUP(capturaFlota2019[[#This Row],[Especie]],'DATOS TABLA FLOTA'!$A$1:$C$80,3,FALSE)</f>
        <v>35200</v>
      </c>
      <c r="Q1737"/>
    </row>
    <row r="1738" spans="1:17" x14ac:dyDescent="0.35">
      <c r="A1738" s="5">
        <v>43466</v>
      </c>
      <c r="B1738" s="2" t="s">
        <v>3059</v>
      </c>
      <c r="C1738" s="2" t="s">
        <v>3068</v>
      </c>
      <c r="D1738" s="2" t="s">
        <v>3043</v>
      </c>
      <c r="E17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8" t="str">
        <f>_xlfn.XLOOKUP(capturaFlota2019[[#This Row],[Puerto]],'DATOS TABLA FLOTA'!$H$1:$H$21,'DATOS TABLA FLOTA'!$I$1:$I$21)</f>
        <v>General Pueyrredon</v>
      </c>
      <c r="G1738" s="3">
        <f>_xlfn.XLOOKUP(capturaFlota2019[[#This Row],[Departamento]],'DATOS TABLA FLOTA'!$O$2:$O$21,'DATOS TABLA FLOTA'!$P$2:$P$21)</f>
        <v>6357</v>
      </c>
      <c r="H1738" s="1">
        <v>-3804915</v>
      </c>
      <c r="I1738" s="1">
        <f>_xlfn.XLOOKUP(capturaFlota2019[[#This Row],[Latitud]],'DATOS TABLA FLOTA'!$Q$2:$Q$21,'DATOS TABLA FLOTA'!$R$2:$R$21)</f>
        <v>-57536848</v>
      </c>
      <c r="J1738" s="2" t="s">
        <v>3060</v>
      </c>
      <c r="K1738" t="str">
        <f>VLOOKUP(capturaFlota2019[[#This Row],[Especie]],'DATOS TABLA FLOTA'!$K$1:$M$113,2,FALSE)</f>
        <v>Peces</v>
      </c>
      <c r="L1738" t="str">
        <f>_xlfn.XLOOKUP(capturaFlota2019[[#This Row],[Especie]],'DATOS TABLA FLOTA'!$K$1:$K$113,'DATOS TABLA FLOTA'!$M$1:$M$113)</f>
        <v>otras especies</v>
      </c>
      <c r="M1738" s="3">
        <v>4479</v>
      </c>
      <c r="N1738" s="4">
        <f>VLOOKUP(capturaFlota2019[[#This Row],[Especie]],'DATOS TABLA FLOTA'!$A$1:$B$80,2,FALSE)</f>
        <v>2910</v>
      </c>
      <c r="O1738" s="4">
        <f>VLOOKUP(capturaFlota2019[[#This Row],[Especie]],'DATOS TABLA FLOTA'!$A$1:$C$80,3,FALSE)</f>
        <v>46560</v>
      </c>
      <c r="Q1738"/>
    </row>
    <row r="1739" spans="1:17" x14ac:dyDescent="0.35">
      <c r="A1739" s="5">
        <v>43647</v>
      </c>
      <c r="B1739" s="2" t="s">
        <v>3059</v>
      </c>
      <c r="C1739" s="2" t="s">
        <v>3068</v>
      </c>
      <c r="D1739" s="2" t="s">
        <v>3043</v>
      </c>
      <c r="E17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39" t="str">
        <f>_xlfn.XLOOKUP(capturaFlota2019[[#This Row],[Puerto]],'DATOS TABLA FLOTA'!$H$1:$H$21,'DATOS TABLA FLOTA'!$I$1:$I$21)</f>
        <v>General Pueyrredon</v>
      </c>
      <c r="G1739" s="3">
        <f>_xlfn.XLOOKUP(capturaFlota2019[[#This Row],[Departamento]],'DATOS TABLA FLOTA'!$O$2:$O$21,'DATOS TABLA FLOTA'!$P$2:$P$21)</f>
        <v>6357</v>
      </c>
      <c r="H1739" s="1">
        <v>-3804915</v>
      </c>
      <c r="I1739" s="1">
        <f>_xlfn.XLOOKUP(capturaFlota2019[[#This Row],[Latitud]],'DATOS TABLA FLOTA'!$Q$2:$Q$21,'DATOS TABLA FLOTA'!$R$2:$R$21)</f>
        <v>-57536848</v>
      </c>
      <c r="J1739" s="2" t="s">
        <v>3052</v>
      </c>
      <c r="K1739" t="str">
        <f>VLOOKUP(capturaFlota2019[[#This Row],[Especie]],'DATOS TABLA FLOTA'!$K$1:$M$113,2,FALSE)</f>
        <v>Moluscos</v>
      </c>
      <c r="L1739" t="str">
        <f>_xlfn.XLOOKUP(capturaFlota2019[[#This Row],[Especie]],'DATOS TABLA FLOTA'!$K$1:$K$113,'DATOS TABLA FLOTA'!$M$1:$M$113)</f>
        <v>Calamar Illex</v>
      </c>
      <c r="M1739" s="3">
        <v>4480</v>
      </c>
      <c r="N1739" s="4">
        <f>VLOOKUP(capturaFlota2019[[#This Row],[Especie]],'DATOS TABLA FLOTA'!$A$1:$B$80,2,FALSE)</f>
        <v>3299</v>
      </c>
      <c r="O1739" s="4">
        <f>VLOOKUP(capturaFlota2019[[#This Row],[Especie]],'DATOS TABLA FLOTA'!$A$1:$C$80,3,FALSE)</f>
        <v>52784</v>
      </c>
      <c r="Q1739"/>
    </row>
    <row r="1740" spans="1:17" x14ac:dyDescent="0.35">
      <c r="A1740" s="5">
        <v>43647</v>
      </c>
      <c r="B1740" s="2" t="s">
        <v>3041</v>
      </c>
      <c r="C1740" s="2" t="s">
        <v>3111</v>
      </c>
      <c r="D1740" s="2" t="s">
        <v>3043</v>
      </c>
      <c r="E17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0" t="str">
        <f>_xlfn.XLOOKUP(capturaFlota2019[[#This Row],[Puerto]],'DATOS TABLA FLOTA'!$H$1:$H$21,'DATOS TABLA FLOTA'!$I$1:$I$21)</f>
        <v>sin especificar</v>
      </c>
      <c r="G1740" s="3">
        <f>_xlfn.XLOOKUP(capturaFlota2019[[#This Row],[Departamento]],'DATOS TABLA FLOTA'!$O$2:$O$21,'DATOS TABLA FLOTA'!$P$2:$P$21)</f>
        <v>6999</v>
      </c>
      <c r="I1740" s="1">
        <f>_xlfn.XLOOKUP(capturaFlota2019[[#This Row],[Latitud]],'DATOS TABLA FLOTA'!$Q$2:$Q$21,'DATOS TABLA FLOTA'!$R$2:$R$21)</f>
        <v>0</v>
      </c>
      <c r="J1740" s="2" t="s">
        <v>3084</v>
      </c>
      <c r="K1740" t="str">
        <f>VLOOKUP(capturaFlota2019[[#This Row],[Especie]],'DATOS TABLA FLOTA'!$K$1:$M$113,2,FALSE)</f>
        <v>Peces</v>
      </c>
      <c r="L1740" t="str">
        <f>_xlfn.XLOOKUP(capturaFlota2019[[#This Row],[Especie]],'DATOS TABLA FLOTA'!$K$1:$K$113,'DATOS TABLA FLOTA'!$M$1:$M$113)</f>
        <v>otras especies</v>
      </c>
      <c r="M1740" s="3">
        <v>4494</v>
      </c>
      <c r="N1740" s="4">
        <f>VLOOKUP(capturaFlota2019[[#This Row],[Especie]],'DATOS TABLA FLOTA'!$A$1:$B$80,2,FALSE)</f>
        <v>1890</v>
      </c>
      <c r="O1740" s="4">
        <f>VLOOKUP(capturaFlota2019[[#This Row],[Especie]],'DATOS TABLA FLOTA'!$A$1:$C$80,3,FALSE)</f>
        <v>30240</v>
      </c>
      <c r="Q1740"/>
    </row>
    <row r="1741" spans="1:17" x14ac:dyDescent="0.35">
      <c r="A1741" s="5">
        <v>43739</v>
      </c>
      <c r="B1741" s="2" t="s">
        <v>3041</v>
      </c>
      <c r="C1741" s="2" t="s">
        <v>3128</v>
      </c>
      <c r="D1741" s="2" t="s">
        <v>3043</v>
      </c>
      <c r="E17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1" t="str">
        <f>_xlfn.XLOOKUP(capturaFlota2019[[#This Row],[Puerto]],'DATOS TABLA FLOTA'!$H$1:$H$21,'DATOS TABLA FLOTA'!$I$1:$I$21)</f>
        <v>La Costa</v>
      </c>
      <c r="G1741" s="3">
        <f>_xlfn.XLOOKUP(capturaFlota2019[[#This Row],[Departamento]],'DATOS TABLA FLOTA'!$O$2:$O$21,'DATOS TABLA FLOTA'!$P$2:$P$21)</f>
        <v>6420</v>
      </c>
      <c r="H1741" s="1">
        <v>-36342328</v>
      </c>
      <c r="I1741" s="1">
        <f>_xlfn.XLOOKUP(capturaFlota2019[[#This Row],[Latitud]],'DATOS TABLA FLOTA'!$Q$2:$Q$21,'DATOS TABLA FLOTA'!$R$2:$R$21)</f>
        <v>-56746143</v>
      </c>
      <c r="J1741" s="2" t="s">
        <v>3091</v>
      </c>
      <c r="K1741" t="str">
        <f>VLOOKUP(capturaFlota2019[[#This Row],[Especie]],'DATOS TABLA FLOTA'!$K$1:$M$113,2,FALSE)</f>
        <v>Peces</v>
      </c>
      <c r="L1741" t="str">
        <f>_xlfn.XLOOKUP(capturaFlota2019[[#This Row],[Especie]],'DATOS TABLA FLOTA'!$K$1:$K$113,'DATOS TABLA FLOTA'!$M$1:$M$113)</f>
        <v>Variado costero</v>
      </c>
      <c r="M1741" s="3">
        <v>4510</v>
      </c>
      <c r="N1741" s="4">
        <f>VLOOKUP(capturaFlota2019[[#This Row],[Especie]],'DATOS TABLA FLOTA'!$A$1:$B$80,2,FALSE)</f>
        <v>2300</v>
      </c>
      <c r="O1741" s="4">
        <f>VLOOKUP(capturaFlota2019[[#This Row],[Especie]],'DATOS TABLA FLOTA'!$A$1:$C$80,3,FALSE)</f>
        <v>36800</v>
      </c>
      <c r="Q1741"/>
    </row>
    <row r="1742" spans="1:17" x14ac:dyDescent="0.35">
      <c r="A1742" s="5">
        <v>43647</v>
      </c>
      <c r="B1742" s="2" t="s">
        <v>3059</v>
      </c>
      <c r="C1742" s="2" t="s">
        <v>3068</v>
      </c>
      <c r="D1742" s="2" t="s">
        <v>3043</v>
      </c>
      <c r="E17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2" t="str">
        <f>_xlfn.XLOOKUP(capturaFlota2019[[#This Row],[Puerto]],'DATOS TABLA FLOTA'!$H$1:$H$21,'DATOS TABLA FLOTA'!$I$1:$I$21)</f>
        <v>General Pueyrredon</v>
      </c>
      <c r="G1742" s="3">
        <f>_xlfn.XLOOKUP(capturaFlota2019[[#This Row],[Departamento]],'DATOS TABLA FLOTA'!$O$2:$O$21,'DATOS TABLA FLOTA'!$P$2:$P$21)</f>
        <v>6357</v>
      </c>
      <c r="H1742" s="1">
        <v>-3804915</v>
      </c>
      <c r="I1742" s="1">
        <f>_xlfn.XLOOKUP(capturaFlota2019[[#This Row],[Latitud]],'DATOS TABLA FLOTA'!$Q$2:$Q$21,'DATOS TABLA FLOTA'!$R$2:$R$21)</f>
        <v>-57536848</v>
      </c>
      <c r="J1742" s="2" t="s">
        <v>3091</v>
      </c>
      <c r="K1742" t="str">
        <f>VLOOKUP(capturaFlota2019[[#This Row],[Especie]],'DATOS TABLA FLOTA'!$K$1:$M$113,2,FALSE)</f>
        <v>Peces</v>
      </c>
      <c r="L1742" t="str">
        <f>_xlfn.XLOOKUP(capturaFlota2019[[#This Row],[Especie]],'DATOS TABLA FLOTA'!$K$1:$K$113,'DATOS TABLA FLOTA'!$M$1:$M$113)</f>
        <v>Variado costero</v>
      </c>
      <c r="M1742" s="3">
        <v>4522</v>
      </c>
      <c r="N1742" s="4">
        <f>VLOOKUP(capturaFlota2019[[#This Row],[Especie]],'DATOS TABLA FLOTA'!$A$1:$B$80,2,FALSE)</f>
        <v>2300</v>
      </c>
      <c r="O1742" s="4">
        <f>VLOOKUP(capturaFlota2019[[#This Row],[Especie]],'DATOS TABLA FLOTA'!$A$1:$C$80,3,FALSE)</f>
        <v>36800</v>
      </c>
      <c r="Q1742"/>
    </row>
    <row r="1743" spans="1:17" x14ac:dyDescent="0.35">
      <c r="A1743" s="5">
        <v>43678</v>
      </c>
      <c r="B1743" s="2" t="s">
        <v>3053</v>
      </c>
      <c r="C1743" s="2" t="s">
        <v>3068</v>
      </c>
      <c r="D1743" s="2" t="s">
        <v>3043</v>
      </c>
      <c r="E17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3" t="str">
        <f>_xlfn.XLOOKUP(capturaFlota2019[[#This Row],[Puerto]],'DATOS TABLA FLOTA'!$H$1:$H$21,'DATOS TABLA FLOTA'!$I$1:$I$21)</f>
        <v>General Pueyrredon</v>
      </c>
      <c r="G1743" s="3">
        <f>_xlfn.XLOOKUP(capturaFlota2019[[#This Row],[Departamento]],'DATOS TABLA FLOTA'!$O$2:$O$21,'DATOS TABLA FLOTA'!$P$2:$P$21)</f>
        <v>6357</v>
      </c>
      <c r="H1743" s="1">
        <v>-3804915</v>
      </c>
      <c r="I1743" s="1">
        <f>_xlfn.XLOOKUP(capturaFlota2019[[#This Row],[Latitud]],'DATOS TABLA FLOTA'!$Q$2:$Q$21,'DATOS TABLA FLOTA'!$R$2:$R$21)</f>
        <v>-57536848</v>
      </c>
      <c r="J1743" s="2" t="s">
        <v>3091</v>
      </c>
      <c r="K1743" t="str">
        <f>VLOOKUP(capturaFlota2019[[#This Row],[Especie]],'DATOS TABLA FLOTA'!$K$1:$M$113,2,FALSE)</f>
        <v>Peces</v>
      </c>
      <c r="L1743" t="str">
        <f>_xlfn.XLOOKUP(capturaFlota2019[[#This Row],[Especie]],'DATOS TABLA FLOTA'!$K$1:$K$113,'DATOS TABLA FLOTA'!$M$1:$M$113)</f>
        <v>Variado costero</v>
      </c>
      <c r="M1743" s="3">
        <v>4564</v>
      </c>
      <c r="N1743" s="4">
        <f>VLOOKUP(capturaFlota2019[[#This Row],[Especie]],'DATOS TABLA FLOTA'!$A$1:$B$80,2,FALSE)</f>
        <v>2300</v>
      </c>
      <c r="O1743" s="4">
        <f>VLOOKUP(capturaFlota2019[[#This Row],[Especie]],'DATOS TABLA FLOTA'!$A$1:$C$80,3,FALSE)</f>
        <v>36800</v>
      </c>
      <c r="Q1743"/>
    </row>
    <row r="1744" spans="1:17" x14ac:dyDescent="0.35">
      <c r="A1744" s="5">
        <v>43556</v>
      </c>
      <c r="B1744" s="2" t="s">
        <v>3059</v>
      </c>
      <c r="C1744" s="2" t="s">
        <v>3123</v>
      </c>
      <c r="D1744" s="2" t="s">
        <v>3124</v>
      </c>
      <c r="E17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44" t="str">
        <f>_xlfn.XLOOKUP(capturaFlota2019[[#This Row],[Puerto]],'DATOS TABLA FLOTA'!$H$1:$H$21,'DATOS TABLA FLOTA'!$I$1:$I$21)</f>
        <v>San Antonio</v>
      </c>
      <c r="G1744" s="3">
        <f>_xlfn.XLOOKUP(capturaFlota2019[[#This Row],[Departamento]],'DATOS TABLA FLOTA'!$O$2:$O$21,'DATOS TABLA FLOTA'!$P$2:$P$21)</f>
        <v>62077</v>
      </c>
      <c r="H1744" s="1">
        <v>-4079875</v>
      </c>
      <c r="I1744" s="1">
        <f>_xlfn.XLOOKUP(capturaFlota2019[[#This Row],[Latitud]],'DATOS TABLA FLOTA'!$Q$2:$Q$21,'DATOS TABLA FLOTA'!$R$2:$R$21)</f>
        <v>-64883536</v>
      </c>
      <c r="J1744" s="2" t="s">
        <v>3114</v>
      </c>
      <c r="K1744" t="str">
        <f>VLOOKUP(capturaFlota2019[[#This Row],[Especie]],'DATOS TABLA FLOTA'!$K$1:$M$113,2,FALSE)</f>
        <v>Peces</v>
      </c>
      <c r="L1744" t="str">
        <f>_xlfn.XLOOKUP(capturaFlota2019[[#This Row],[Especie]],'DATOS TABLA FLOTA'!$K$1:$K$113,'DATOS TABLA FLOTA'!$M$1:$M$113)</f>
        <v>otras especies</v>
      </c>
      <c r="M1744" s="3">
        <v>4584</v>
      </c>
      <c r="N1744" s="4">
        <f>VLOOKUP(capturaFlota2019[[#This Row],[Especie]],'DATOS TABLA FLOTA'!$A$1:$B$80,2,FALSE)</f>
        <v>1500</v>
      </c>
      <c r="O1744" s="4">
        <f>VLOOKUP(capturaFlota2019[[#This Row],[Especie]],'DATOS TABLA FLOTA'!$A$1:$C$80,3,FALSE)</f>
        <v>24000</v>
      </c>
      <c r="Q1744"/>
    </row>
    <row r="1745" spans="1:17" x14ac:dyDescent="0.35">
      <c r="A1745" s="5">
        <v>43586</v>
      </c>
      <c r="B1745" s="2" t="s">
        <v>3041</v>
      </c>
      <c r="C1745" s="2" t="s">
        <v>3068</v>
      </c>
      <c r="D1745" s="2" t="s">
        <v>3043</v>
      </c>
      <c r="E17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5" t="str">
        <f>_xlfn.XLOOKUP(capturaFlota2019[[#This Row],[Puerto]],'DATOS TABLA FLOTA'!$H$1:$H$21,'DATOS TABLA FLOTA'!$I$1:$I$21)</f>
        <v>General Pueyrredon</v>
      </c>
      <c r="G1745" s="3">
        <f>_xlfn.XLOOKUP(capturaFlota2019[[#This Row],[Departamento]],'DATOS TABLA FLOTA'!$O$2:$O$21,'DATOS TABLA FLOTA'!$P$2:$P$21)</f>
        <v>6357</v>
      </c>
      <c r="H1745" s="1">
        <v>-3804915</v>
      </c>
      <c r="I1745" s="1">
        <f>_xlfn.XLOOKUP(capturaFlota2019[[#This Row],[Latitud]],'DATOS TABLA FLOTA'!$Q$2:$Q$21,'DATOS TABLA FLOTA'!$R$2:$R$21)</f>
        <v>-57536848</v>
      </c>
      <c r="J1745" s="2" t="s">
        <v>3078</v>
      </c>
      <c r="K1745" t="str">
        <f>VLOOKUP(capturaFlota2019[[#This Row],[Especie]],'DATOS TABLA FLOTA'!$K$1:$M$113,2,FALSE)</f>
        <v>Peces</v>
      </c>
      <c r="L1745" t="str">
        <f>_xlfn.XLOOKUP(capturaFlota2019[[#This Row],[Especie]],'DATOS TABLA FLOTA'!$K$1:$K$113,'DATOS TABLA FLOTA'!$M$1:$M$113)</f>
        <v>otras especies</v>
      </c>
      <c r="M1745" s="3">
        <v>4586</v>
      </c>
      <c r="N1745" s="4">
        <f>VLOOKUP(capturaFlota2019[[#This Row],[Especie]],'DATOS TABLA FLOTA'!$A$1:$B$80,2,FALSE)</f>
        <v>1700</v>
      </c>
      <c r="O1745" s="4">
        <f>VLOOKUP(capturaFlota2019[[#This Row],[Especie]],'DATOS TABLA FLOTA'!$A$1:$C$80,3,FALSE)</f>
        <v>27200</v>
      </c>
      <c r="Q1745"/>
    </row>
    <row r="1746" spans="1:17" x14ac:dyDescent="0.35">
      <c r="A1746" s="5">
        <v>43739</v>
      </c>
      <c r="B1746" s="2" t="s">
        <v>3041</v>
      </c>
      <c r="C1746" s="2" t="s">
        <v>3150</v>
      </c>
      <c r="D1746" s="2" t="s">
        <v>3043</v>
      </c>
      <c r="E17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6" t="str">
        <f>_xlfn.XLOOKUP(capturaFlota2019[[#This Row],[Puerto]],'DATOS TABLA FLOTA'!$H$1:$H$21,'DATOS TABLA FLOTA'!$I$1:$I$21)</f>
        <v>General Lavalle</v>
      </c>
      <c r="G1746" s="3">
        <f>_xlfn.XLOOKUP(capturaFlota2019[[#This Row],[Departamento]],'DATOS TABLA FLOTA'!$O$2:$O$21,'DATOS TABLA FLOTA'!$P$2:$P$21)</f>
        <v>6336</v>
      </c>
      <c r="H1746" s="1">
        <v>-36398453</v>
      </c>
      <c r="I1746" s="1">
        <f>_xlfn.XLOOKUP(capturaFlota2019[[#This Row],[Latitud]],'DATOS TABLA FLOTA'!$Q$2:$Q$21,'DATOS TABLA FLOTA'!$R$2:$R$21)</f>
        <v>-56946467</v>
      </c>
      <c r="J1746" s="2" t="s">
        <v>3113</v>
      </c>
      <c r="K1746" t="str">
        <f>VLOOKUP(capturaFlota2019[[#This Row],[Especie]],'DATOS TABLA FLOTA'!$K$1:$M$113,2,FALSE)</f>
        <v>Peces</v>
      </c>
      <c r="L1746" t="str">
        <f>_xlfn.XLOOKUP(capturaFlota2019[[#This Row],[Especie]],'DATOS TABLA FLOTA'!$K$1:$K$113,'DATOS TABLA FLOTA'!$M$1:$M$113)</f>
        <v>Variado costero</v>
      </c>
      <c r="M1746" s="3">
        <v>4624</v>
      </c>
      <c r="N1746" s="4">
        <f>VLOOKUP(capturaFlota2019[[#This Row],[Especie]],'DATOS TABLA FLOTA'!$A$1:$B$80,2,FALSE)</f>
        <v>2100</v>
      </c>
      <c r="O1746" s="4">
        <f>VLOOKUP(capturaFlota2019[[#This Row],[Especie]],'DATOS TABLA FLOTA'!$A$1:$C$80,3,FALSE)</f>
        <v>33600</v>
      </c>
      <c r="Q1746"/>
    </row>
    <row r="1747" spans="1:17" x14ac:dyDescent="0.35">
      <c r="A1747" s="5">
        <v>43586</v>
      </c>
      <c r="B1747" s="2" t="s">
        <v>3053</v>
      </c>
      <c r="C1747" s="2" t="s">
        <v>3150</v>
      </c>
      <c r="D1747" s="2" t="s">
        <v>3043</v>
      </c>
      <c r="E17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7" t="str">
        <f>_xlfn.XLOOKUP(capturaFlota2019[[#This Row],[Puerto]],'DATOS TABLA FLOTA'!$H$1:$H$21,'DATOS TABLA FLOTA'!$I$1:$I$21)</f>
        <v>General Lavalle</v>
      </c>
      <c r="G1747" s="3">
        <f>_xlfn.XLOOKUP(capturaFlota2019[[#This Row],[Departamento]],'DATOS TABLA FLOTA'!$O$2:$O$21,'DATOS TABLA FLOTA'!$P$2:$P$21)</f>
        <v>6336</v>
      </c>
      <c r="H1747" s="1">
        <v>-36398453</v>
      </c>
      <c r="I1747" s="1">
        <f>_xlfn.XLOOKUP(capturaFlota2019[[#This Row],[Latitud]],'DATOS TABLA FLOTA'!$Q$2:$Q$21,'DATOS TABLA FLOTA'!$R$2:$R$21)</f>
        <v>-56946467</v>
      </c>
      <c r="J1747" s="2" t="s">
        <v>3083</v>
      </c>
      <c r="K1747" t="str">
        <f>VLOOKUP(capturaFlota2019[[#This Row],[Especie]],'DATOS TABLA FLOTA'!$K$1:$M$113,2,FALSE)</f>
        <v>Peces</v>
      </c>
      <c r="L1747" t="str">
        <f>_xlfn.XLOOKUP(capturaFlota2019[[#This Row],[Especie]],'DATOS TABLA FLOTA'!$K$1:$K$113,'DATOS TABLA FLOTA'!$M$1:$M$113)</f>
        <v>Variado costero</v>
      </c>
      <c r="M1747" s="3">
        <v>4625</v>
      </c>
      <c r="N1747" s="4">
        <f>VLOOKUP(capturaFlota2019[[#This Row],[Especie]],'DATOS TABLA FLOTA'!$A$1:$B$80,2,FALSE)</f>
        <v>2300</v>
      </c>
      <c r="O1747" s="4">
        <f>VLOOKUP(capturaFlota2019[[#This Row],[Especie]],'DATOS TABLA FLOTA'!$A$1:$C$80,3,FALSE)</f>
        <v>36800</v>
      </c>
      <c r="Q1747"/>
    </row>
    <row r="1748" spans="1:17" x14ac:dyDescent="0.35">
      <c r="A1748" s="5">
        <v>43466</v>
      </c>
      <c r="B1748" s="2" t="s">
        <v>3053</v>
      </c>
      <c r="C1748" s="2" t="s">
        <v>3127</v>
      </c>
      <c r="D1748" s="2" t="s">
        <v>3124</v>
      </c>
      <c r="E17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48" t="str">
        <f>_xlfn.XLOOKUP(capturaFlota2019[[#This Row],[Puerto]],'DATOS TABLA FLOTA'!$H$1:$H$21,'DATOS TABLA FLOTA'!$I$1:$I$21)</f>
        <v>San Antonio</v>
      </c>
      <c r="G1748" s="3">
        <f>_xlfn.XLOOKUP(capturaFlota2019[[#This Row],[Departamento]],'DATOS TABLA FLOTA'!$O$2:$O$21,'DATOS TABLA FLOTA'!$P$2:$P$21)</f>
        <v>62077</v>
      </c>
      <c r="H1748" s="1">
        <v>-40725698</v>
      </c>
      <c r="I1748" s="1">
        <f>_xlfn.XLOOKUP(capturaFlota2019[[#This Row],[Latitud]],'DATOS TABLA FLOTA'!$Q$2:$Q$21,'DATOS TABLA FLOTA'!$R$2:$R$21)</f>
        <v>-64934194</v>
      </c>
      <c r="J1748" s="2" t="s">
        <v>3052</v>
      </c>
      <c r="K1748" t="str">
        <f>VLOOKUP(capturaFlota2019[[#This Row],[Especie]],'DATOS TABLA FLOTA'!$K$1:$M$113,2,FALSE)</f>
        <v>Moluscos</v>
      </c>
      <c r="L1748" t="str">
        <f>_xlfn.XLOOKUP(capturaFlota2019[[#This Row],[Especie]],'DATOS TABLA FLOTA'!$K$1:$K$113,'DATOS TABLA FLOTA'!$M$1:$M$113)</f>
        <v>Calamar Illex</v>
      </c>
      <c r="M1748" s="3">
        <v>4630</v>
      </c>
      <c r="N1748" s="4">
        <f>VLOOKUP(capturaFlota2019[[#This Row],[Especie]],'DATOS TABLA FLOTA'!$A$1:$B$80,2,FALSE)</f>
        <v>3299</v>
      </c>
      <c r="O1748" s="4">
        <f>VLOOKUP(capturaFlota2019[[#This Row],[Especie]],'DATOS TABLA FLOTA'!$A$1:$C$80,3,FALSE)</f>
        <v>52784</v>
      </c>
      <c r="Q1748"/>
    </row>
    <row r="1749" spans="1:17" x14ac:dyDescent="0.35">
      <c r="A1749" s="5">
        <v>43556</v>
      </c>
      <c r="B1749" s="2" t="s">
        <v>3053</v>
      </c>
      <c r="C1749" s="2" t="s">
        <v>3068</v>
      </c>
      <c r="D1749" s="2" t="s">
        <v>3043</v>
      </c>
      <c r="E17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49" t="str">
        <f>_xlfn.XLOOKUP(capturaFlota2019[[#This Row],[Puerto]],'DATOS TABLA FLOTA'!$H$1:$H$21,'DATOS TABLA FLOTA'!$I$1:$I$21)</f>
        <v>General Pueyrredon</v>
      </c>
      <c r="G1749" s="3">
        <f>_xlfn.XLOOKUP(capturaFlota2019[[#This Row],[Departamento]],'DATOS TABLA FLOTA'!$O$2:$O$21,'DATOS TABLA FLOTA'!$P$2:$P$21)</f>
        <v>6357</v>
      </c>
      <c r="H1749" s="1">
        <v>-3804915</v>
      </c>
      <c r="I1749" s="1">
        <f>_xlfn.XLOOKUP(capturaFlota2019[[#This Row],[Latitud]],'DATOS TABLA FLOTA'!$Q$2:$Q$21,'DATOS TABLA FLOTA'!$R$2:$R$21)</f>
        <v>-57536848</v>
      </c>
      <c r="J1749" s="2" t="s">
        <v>3097</v>
      </c>
      <c r="K1749" t="str">
        <f>VLOOKUP(capturaFlota2019[[#This Row],[Especie]],'DATOS TABLA FLOTA'!$K$1:$M$113,2,FALSE)</f>
        <v>Peces</v>
      </c>
      <c r="L1749" t="str">
        <f>_xlfn.XLOOKUP(capturaFlota2019[[#This Row],[Especie]],'DATOS TABLA FLOTA'!$K$1:$K$113,'DATOS TABLA FLOTA'!$M$1:$M$113)</f>
        <v>otras especies</v>
      </c>
      <c r="M1749" s="3">
        <v>4643</v>
      </c>
      <c r="N1749" s="4">
        <f>VLOOKUP(capturaFlota2019[[#This Row],[Especie]],'DATOS TABLA FLOTA'!$A$1:$B$80,2,FALSE)</f>
        <v>3980</v>
      </c>
      <c r="O1749" s="4">
        <f>VLOOKUP(capturaFlota2019[[#This Row],[Especie]],'DATOS TABLA FLOTA'!$A$1:$C$80,3,FALSE)</f>
        <v>63680</v>
      </c>
      <c r="Q1749"/>
    </row>
    <row r="1750" spans="1:17" x14ac:dyDescent="0.35">
      <c r="A1750" s="5">
        <v>43586</v>
      </c>
      <c r="B1750" s="2" t="s">
        <v>3041</v>
      </c>
      <c r="C1750" s="2" t="s">
        <v>3127</v>
      </c>
      <c r="D1750" s="2" t="s">
        <v>3124</v>
      </c>
      <c r="E17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50" t="str">
        <f>_xlfn.XLOOKUP(capturaFlota2019[[#This Row],[Puerto]],'DATOS TABLA FLOTA'!$H$1:$H$21,'DATOS TABLA FLOTA'!$I$1:$I$21)</f>
        <v>San Antonio</v>
      </c>
      <c r="G1750" s="3">
        <f>_xlfn.XLOOKUP(capturaFlota2019[[#This Row],[Departamento]],'DATOS TABLA FLOTA'!$O$2:$O$21,'DATOS TABLA FLOTA'!$P$2:$P$21)</f>
        <v>62077</v>
      </c>
      <c r="H1750" s="1">
        <v>-40725698</v>
      </c>
      <c r="I1750" s="1">
        <f>_xlfn.XLOOKUP(capturaFlota2019[[#This Row],[Latitud]],'DATOS TABLA FLOTA'!$Q$2:$Q$21,'DATOS TABLA FLOTA'!$R$2:$R$21)</f>
        <v>-64934194</v>
      </c>
      <c r="J1750" s="2" t="s">
        <v>3088</v>
      </c>
      <c r="K1750" t="str">
        <f>VLOOKUP(capturaFlota2019[[#This Row],[Especie]],'DATOS TABLA FLOTA'!$K$1:$M$113,2,FALSE)</f>
        <v>Peces</v>
      </c>
      <c r="L1750" t="str">
        <f>_xlfn.XLOOKUP(capturaFlota2019[[#This Row],[Especie]],'DATOS TABLA FLOTA'!$K$1:$K$113,'DATOS TABLA FLOTA'!$M$1:$M$113)</f>
        <v>Variado costero</v>
      </c>
      <c r="M1750" s="3">
        <v>4656</v>
      </c>
      <c r="N1750" s="4">
        <f>VLOOKUP(capturaFlota2019[[#This Row],[Especie]],'DATOS TABLA FLOTA'!$A$1:$B$80,2,FALSE)</f>
        <v>2500</v>
      </c>
      <c r="O1750" s="4">
        <f>VLOOKUP(capturaFlota2019[[#This Row],[Especie]],'DATOS TABLA FLOTA'!$A$1:$C$80,3,FALSE)</f>
        <v>40000</v>
      </c>
      <c r="Q1750"/>
    </row>
    <row r="1751" spans="1:17" x14ac:dyDescent="0.35">
      <c r="A1751" s="5">
        <v>43466</v>
      </c>
      <c r="B1751" s="2" t="s">
        <v>3053</v>
      </c>
      <c r="C1751" s="2" t="s">
        <v>3068</v>
      </c>
      <c r="D1751" s="2" t="s">
        <v>3043</v>
      </c>
      <c r="E17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1" t="str">
        <f>_xlfn.XLOOKUP(capturaFlota2019[[#This Row],[Puerto]],'DATOS TABLA FLOTA'!$H$1:$H$21,'DATOS TABLA FLOTA'!$I$1:$I$21)</f>
        <v>General Pueyrredon</v>
      </c>
      <c r="G1751" s="3">
        <f>_xlfn.XLOOKUP(capturaFlota2019[[#This Row],[Departamento]],'DATOS TABLA FLOTA'!$O$2:$O$21,'DATOS TABLA FLOTA'!$P$2:$P$21)</f>
        <v>6357</v>
      </c>
      <c r="H1751" s="1">
        <v>-3804915</v>
      </c>
      <c r="I1751" s="1">
        <f>_xlfn.XLOOKUP(capturaFlota2019[[#This Row],[Latitud]],'DATOS TABLA FLOTA'!$Q$2:$Q$21,'DATOS TABLA FLOTA'!$R$2:$R$21)</f>
        <v>-57536848</v>
      </c>
      <c r="J1751" s="2" t="s">
        <v>3080</v>
      </c>
      <c r="K1751" t="str">
        <f>VLOOKUP(capturaFlota2019[[#This Row],[Especie]],'DATOS TABLA FLOTA'!$K$1:$M$113,2,FALSE)</f>
        <v>Peces</v>
      </c>
      <c r="L1751" t="str">
        <f>_xlfn.XLOOKUP(capturaFlota2019[[#This Row],[Especie]],'DATOS TABLA FLOTA'!$K$1:$K$113,'DATOS TABLA FLOTA'!$M$1:$M$113)</f>
        <v>otras especies</v>
      </c>
      <c r="M1751" s="3">
        <v>4658</v>
      </c>
      <c r="N1751" s="4">
        <f>VLOOKUP(capturaFlota2019[[#This Row],[Especie]],'DATOS TABLA FLOTA'!$A$1:$B$80,2,FALSE)</f>
        <v>1599</v>
      </c>
      <c r="O1751" s="4">
        <f>VLOOKUP(capturaFlota2019[[#This Row],[Especie]],'DATOS TABLA FLOTA'!$A$1:$C$80,3,FALSE)</f>
        <v>25584</v>
      </c>
      <c r="Q1751"/>
    </row>
    <row r="1752" spans="1:17" x14ac:dyDescent="0.35">
      <c r="A1752" s="5">
        <v>43556</v>
      </c>
      <c r="B1752" s="2" t="s">
        <v>3041</v>
      </c>
      <c r="C1752" s="2" t="s">
        <v>3107</v>
      </c>
      <c r="D1752" s="2" t="s">
        <v>3043</v>
      </c>
      <c r="E17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2" t="str">
        <f>_xlfn.XLOOKUP(capturaFlota2019[[#This Row],[Puerto]],'DATOS TABLA FLOTA'!$H$1:$H$21,'DATOS TABLA FLOTA'!$I$1:$I$21)</f>
        <v>Necochea</v>
      </c>
      <c r="G1752" s="3">
        <f>_xlfn.XLOOKUP(capturaFlota2019[[#This Row],[Departamento]],'DATOS TABLA FLOTA'!$O$2:$O$21,'DATOS TABLA FLOTA'!$P$2:$P$21)</f>
        <v>6581</v>
      </c>
      <c r="H1752" s="1">
        <v>-38576184</v>
      </c>
      <c r="I1752" s="1">
        <f>_xlfn.XLOOKUP(capturaFlota2019[[#This Row],[Latitud]],'DATOS TABLA FLOTA'!$Q$2:$Q$21,'DATOS TABLA FLOTA'!$R$2:$R$21)</f>
        <v>-58701949</v>
      </c>
      <c r="J1752" s="2" t="s">
        <v>3092</v>
      </c>
      <c r="K1752" t="str">
        <f>VLOOKUP(capturaFlota2019[[#This Row],[Especie]],'DATOS TABLA FLOTA'!$K$1:$M$113,2,FALSE)</f>
        <v>Peces</v>
      </c>
      <c r="L1752" t="str">
        <f>_xlfn.XLOOKUP(capturaFlota2019[[#This Row],[Especie]],'DATOS TABLA FLOTA'!$K$1:$K$113,'DATOS TABLA FLOTA'!$M$1:$M$113)</f>
        <v>otras especies</v>
      </c>
      <c r="M1752" s="3">
        <v>4699</v>
      </c>
      <c r="N1752" s="4">
        <f>VLOOKUP(capturaFlota2019[[#This Row],[Especie]],'DATOS TABLA FLOTA'!$A$1:$B$80,2,FALSE)</f>
        <v>2200</v>
      </c>
      <c r="O1752" s="4">
        <f>VLOOKUP(capturaFlota2019[[#This Row],[Especie]],'DATOS TABLA FLOTA'!$A$1:$C$80,3,FALSE)</f>
        <v>35200</v>
      </c>
      <c r="Q1752"/>
    </row>
    <row r="1753" spans="1:17" x14ac:dyDescent="0.35">
      <c r="A1753" s="5">
        <v>43586</v>
      </c>
      <c r="B1753" s="2" t="s">
        <v>3067</v>
      </c>
      <c r="C1753" s="2" t="s">
        <v>3132</v>
      </c>
      <c r="D1753" s="2" t="s">
        <v>3133</v>
      </c>
      <c r="E17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753" t="str">
        <f>_xlfn.XLOOKUP(capturaFlota2019[[#This Row],[Puerto]],'DATOS TABLA FLOTA'!$H$1:$H$21,'DATOS TABLA FLOTA'!$I$1:$I$21)</f>
        <v>Ushuaia</v>
      </c>
      <c r="G1753" s="3">
        <f>_xlfn.XLOOKUP(capturaFlota2019[[#This Row],[Departamento]],'DATOS TABLA FLOTA'!$O$2:$O$21,'DATOS TABLA FLOTA'!$P$2:$P$21)</f>
        <v>94015</v>
      </c>
      <c r="H1753" s="1">
        <v>-54808106</v>
      </c>
      <c r="I1753" s="1">
        <f>_xlfn.XLOOKUP(capturaFlota2019[[#This Row],[Latitud]],'DATOS TABLA FLOTA'!$Q$2:$Q$21,'DATOS TABLA FLOTA'!$R$2:$R$21)</f>
        <v>-68304301</v>
      </c>
      <c r="J1753" s="2" t="s">
        <v>3137</v>
      </c>
      <c r="K1753" t="str">
        <f>VLOOKUP(capturaFlota2019[[#This Row],[Especie]],'DATOS TABLA FLOTA'!$K$1:$M$113,2,FALSE)</f>
        <v>Peces</v>
      </c>
      <c r="L1753" t="str">
        <f>_xlfn.XLOOKUP(capturaFlota2019[[#This Row],[Especie]],'DATOS TABLA FLOTA'!$K$1:$K$113,'DATOS TABLA FLOTA'!$M$1:$M$113)</f>
        <v>Merluza negra</v>
      </c>
      <c r="M1753" s="3">
        <v>4706</v>
      </c>
      <c r="N1753" s="4">
        <f>VLOOKUP(capturaFlota2019[[#This Row],[Especie]],'DATOS TABLA FLOTA'!$A$1:$B$80,2,FALSE)</f>
        <v>2900</v>
      </c>
      <c r="O1753" s="4">
        <f>VLOOKUP(capturaFlota2019[[#This Row],[Especie]],'DATOS TABLA FLOTA'!$A$1:$C$80,3,FALSE)</f>
        <v>46400</v>
      </c>
      <c r="Q1753"/>
    </row>
    <row r="1754" spans="1:17" x14ac:dyDescent="0.35">
      <c r="A1754" s="5">
        <v>43586</v>
      </c>
      <c r="B1754" s="2" t="s">
        <v>3059</v>
      </c>
      <c r="C1754" s="2" t="s">
        <v>3068</v>
      </c>
      <c r="D1754" s="2" t="s">
        <v>3043</v>
      </c>
      <c r="E17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4" t="str">
        <f>_xlfn.XLOOKUP(capturaFlota2019[[#This Row],[Puerto]],'DATOS TABLA FLOTA'!$H$1:$H$21,'DATOS TABLA FLOTA'!$I$1:$I$21)</f>
        <v>General Pueyrredon</v>
      </c>
      <c r="G1754" s="3">
        <f>_xlfn.XLOOKUP(capturaFlota2019[[#This Row],[Departamento]],'DATOS TABLA FLOTA'!$O$2:$O$21,'DATOS TABLA FLOTA'!$P$2:$P$21)</f>
        <v>6357</v>
      </c>
      <c r="H1754" s="1">
        <v>-3804915</v>
      </c>
      <c r="I1754" s="1">
        <f>_xlfn.XLOOKUP(capturaFlota2019[[#This Row],[Latitud]],'DATOS TABLA FLOTA'!$Q$2:$Q$21,'DATOS TABLA FLOTA'!$R$2:$R$21)</f>
        <v>-57536848</v>
      </c>
      <c r="J1754" s="2" t="s">
        <v>3078</v>
      </c>
      <c r="K1754" t="str">
        <f>VLOOKUP(capturaFlota2019[[#This Row],[Especie]],'DATOS TABLA FLOTA'!$K$1:$M$113,2,FALSE)</f>
        <v>Peces</v>
      </c>
      <c r="L1754" t="str">
        <f>_xlfn.XLOOKUP(capturaFlota2019[[#This Row],[Especie]],'DATOS TABLA FLOTA'!$K$1:$K$113,'DATOS TABLA FLOTA'!$M$1:$M$113)</f>
        <v>otras especies</v>
      </c>
      <c r="M1754" s="3">
        <v>4725</v>
      </c>
      <c r="N1754" s="4">
        <f>VLOOKUP(capturaFlota2019[[#This Row],[Especie]],'DATOS TABLA FLOTA'!$A$1:$B$80,2,FALSE)</f>
        <v>1700</v>
      </c>
      <c r="O1754" s="4">
        <f>VLOOKUP(capturaFlota2019[[#This Row],[Especie]],'DATOS TABLA FLOTA'!$A$1:$C$80,3,FALSE)</f>
        <v>27200</v>
      </c>
      <c r="Q1754"/>
    </row>
    <row r="1755" spans="1:17" x14ac:dyDescent="0.35">
      <c r="A1755" s="5">
        <v>43617</v>
      </c>
      <c r="B1755" s="2" t="s">
        <v>3053</v>
      </c>
      <c r="C1755" s="2" t="s">
        <v>3068</v>
      </c>
      <c r="D1755" s="2" t="s">
        <v>3043</v>
      </c>
      <c r="E17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5" t="str">
        <f>_xlfn.XLOOKUP(capturaFlota2019[[#This Row],[Puerto]],'DATOS TABLA FLOTA'!$H$1:$H$21,'DATOS TABLA FLOTA'!$I$1:$I$21)</f>
        <v>General Pueyrredon</v>
      </c>
      <c r="G1755" s="3">
        <f>_xlfn.XLOOKUP(capturaFlota2019[[#This Row],[Departamento]],'DATOS TABLA FLOTA'!$O$2:$O$21,'DATOS TABLA FLOTA'!$P$2:$P$21)</f>
        <v>6357</v>
      </c>
      <c r="H1755" s="1">
        <v>-3804915</v>
      </c>
      <c r="I1755" s="1">
        <f>_xlfn.XLOOKUP(capturaFlota2019[[#This Row],[Latitud]],'DATOS TABLA FLOTA'!$Q$2:$Q$21,'DATOS TABLA FLOTA'!$R$2:$R$21)</f>
        <v>-57536848</v>
      </c>
      <c r="J1755" s="2" t="s">
        <v>3084</v>
      </c>
      <c r="K1755" t="str">
        <f>VLOOKUP(capturaFlota2019[[#This Row],[Especie]],'DATOS TABLA FLOTA'!$K$1:$M$113,2,FALSE)</f>
        <v>Peces</v>
      </c>
      <c r="L1755" t="str">
        <f>_xlfn.XLOOKUP(capturaFlota2019[[#This Row],[Especie]],'DATOS TABLA FLOTA'!$K$1:$K$113,'DATOS TABLA FLOTA'!$M$1:$M$113)</f>
        <v>otras especies</v>
      </c>
      <c r="M1755" s="3">
        <v>4725</v>
      </c>
      <c r="N1755" s="4">
        <f>VLOOKUP(capturaFlota2019[[#This Row],[Especie]],'DATOS TABLA FLOTA'!$A$1:$B$80,2,FALSE)</f>
        <v>1890</v>
      </c>
      <c r="O1755" s="4">
        <f>VLOOKUP(capturaFlota2019[[#This Row],[Especie]],'DATOS TABLA FLOTA'!$A$1:$C$80,3,FALSE)</f>
        <v>30240</v>
      </c>
      <c r="Q1755"/>
    </row>
    <row r="1756" spans="1:17" x14ac:dyDescent="0.35">
      <c r="A1756" s="5">
        <v>43678</v>
      </c>
      <c r="B1756" s="2" t="s">
        <v>3053</v>
      </c>
      <c r="C1756" s="2" t="s">
        <v>3117</v>
      </c>
      <c r="D1756" s="2" t="s">
        <v>3062</v>
      </c>
      <c r="E17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56" t="str">
        <f>_xlfn.XLOOKUP(capturaFlota2019[[#This Row],[Puerto]],'DATOS TABLA FLOTA'!$H$1:$H$21,'DATOS TABLA FLOTA'!$I$1:$I$21)</f>
        <v>Biedma</v>
      </c>
      <c r="G1756" s="3">
        <f>_xlfn.XLOOKUP(capturaFlota2019[[#This Row],[Departamento]],'DATOS TABLA FLOTA'!$O$2:$O$21,'DATOS TABLA FLOTA'!$P$2:$P$21)</f>
        <v>26007</v>
      </c>
      <c r="H1756" s="1">
        <v>-42723398</v>
      </c>
      <c r="I1756" s="1">
        <f>_xlfn.XLOOKUP(capturaFlota2019[[#This Row],[Latitud]],'DATOS TABLA FLOTA'!$Q$2:$Q$21,'DATOS TABLA FLOTA'!$R$2:$R$21)</f>
        <v>-6503362</v>
      </c>
      <c r="J1756" s="2" t="s">
        <v>3101</v>
      </c>
      <c r="K1756" t="str">
        <f>VLOOKUP(capturaFlota2019[[#This Row],[Especie]],'DATOS TABLA FLOTA'!$K$1:$M$113,2,FALSE)</f>
        <v>Crustáceos</v>
      </c>
      <c r="L1756" t="str">
        <f>_xlfn.XLOOKUP(capturaFlota2019[[#This Row],[Especie]],'DATOS TABLA FLOTA'!$K$1:$K$113,'DATOS TABLA FLOTA'!$M$1:$M$113)</f>
        <v>Langostino</v>
      </c>
      <c r="M1756" s="3">
        <v>4736</v>
      </c>
      <c r="N1756" s="4">
        <f>VLOOKUP(capturaFlota2019[[#This Row],[Especie]],'DATOS TABLA FLOTA'!$A$1:$B$80,2,FALSE)</f>
        <v>3000</v>
      </c>
      <c r="O1756" s="4">
        <f>VLOOKUP(capturaFlota2019[[#This Row],[Especie]],'DATOS TABLA FLOTA'!$A$1:$C$80,3,FALSE)</f>
        <v>48000</v>
      </c>
      <c r="Q1756"/>
    </row>
    <row r="1757" spans="1:17" x14ac:dyDescent="0.35">
      <c r="A1757" s="5">
        <v>43586</v>
      </c>
      <c r="B1757" s="2" t="s">
        <v>3041</v>
      </c>
      <c r="C1757" s="2" t="s">
        <v>3107</v>
      </c>
      <c r="D1757" s="2" t="s">
        <v>3043</v>
      </c>
      <c r="E17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7" t="str">
        <f>_xlfn.XLOOKUP(capturaFlota2019[[#This Row],[Puerto]],'DATOS TABLA FLOTA'!$H$1:$H$21,'DATOS TABLA FLOTA'!$I$1:$I$21)</f>
        <v>Necochea</v>
      </c>
      <c r="G1757" s="3">
        <f>_xlfn.XLOOKUP(capturaFlota2019[[#This Row],[Departamento]],'DATOS TABLA FLOTA'!$O$2:$O$21,'DATOS TABLA FLOTA'!$P$2:$P$21)</f>
        <v>6581</v>
      </c>
      <c r="H1757" s="1">
        <v>-38576184</v>
      </c>
      <c r="I1757" s="1">
        <f>_xlfn.XLOOKUP(capturaFlota2019[[#This Row],[Latitud]],'DATOS TABLA FLOTA'!$Q$2:$Q$21,'DATOS TABLA FLOTA'!$R$2:$R$21)</f>
        <v>-58701949</v>
      </c>
      <c r="J1757" s="2" t="s">
        <v>3152</v>
      </c>
      <c r="K1757" t="str">
        <f>VLOOKUP(capturaFlota2019[[#This Row],[Especie]],'DATOS TABLA FLOTA'!$K$1:$M$113,2,FALSE)</f>
        <v>Peces</v>
      </c>
      <c r="L1757" t="str">
        <f>_xlfn.XLOOKUP(capturaFlota2019[[#This Row],[Especie]],'DATOS TABLA FLOTA'!$K$1:$K$113,'DATOS TABLA FLOTA'!$M$1:$M$113)</f>
        <v>Variado costero</v>
      </c>
      <c r="M1757" s="3">
        <v>4740</v>
      </c>
      <c r="N1757" s="4">
        <f>VLOOKUP(capturaFlota2019[[#This Row],[Especie]],'DATOS TABLA FLOTA'!$A$1:$B$80,2,FALSE)</f>
        <v>2500</v>
      </c>
      <c r="O1757" s="4">
        <f>VLOOKUP(capturaFlota2019[[#This Row],[Especie]],'DATOS TABLA FLOTA'!$A$1:$C$80,3,FALSE)</f>
        <v>40000</v>
      </c>
      <c r="Q1757"/>
    </row>
    <row r="1758" spans="1:17" x14ac:dyDescent="0.35">
      <c r="A1758" s="5">
        <v>43466</v>
      </c>
      <c r="B1758" s="2" t="s">
        <v>3067</v>
      </c>
      <c r="C1758" s="2" t="s">
        <v>3132</v>
      </c>
      <c r="D1758" s="2" t="s">
        <v>3133</v>
      </c>
      <c r="E17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758" t="str">
        <f>_xlfn.XLOOKUP(capturaFlota2019[[#This Row],[Puerto]],'DATOS TABLA FLOTA'!$H$1:$H$21,'DATOS TABLA FLOTA'!$I$1:$I$21)</f>
        <v>Ushuaia</v>
      </c>
      <c r="G1758" s="3">
        <f>_xlfn.XLOOKUP(capturaFlota2019[[#This Row],[Departamento]],'DATOS TABLA FLOTA'!$O$2:$O$21,'DATOS TABLA FLOTA'!$P$2:$P$21)</f>
        <v>94015</v>
      </c>
      <c r="H1758" s="1">
        <v>-54808106</v>
      </c>
      <c r="I1758" s="1">
        <f>_xlfn.XLOOKUP(capturaFlota2019[[#This Row],[Latitud]],'DATOS TABLA FLOTA'!$Q$2:$Q$21,'DATOS TABLA FLOTA'!$R$2:$R$21)</f>
        <v>-68304301</v>
      </c>
      <c r="J1758" s="2" t="s">
        <v>3137</v>
      </c>
      <c r="K1758" t="str">
        <f>VLOOKUP(capturaFlota2019[[#This Row],[Especie]],'DATOS TABLA FLOTA'!$K$1:$M$113,2,FALSE)</f>
        <v>Peces</v>
      </c>
      <c r="L1758" t="str">
        <f>_xlfn.XLOOKUP(capturaFlota2019[[#This Row],[Especie]],'DATOS TABLA FLOTA'!$K$1:$K$113,'DATOS TABLA FLOTA'!$M$1:$M$113)</f>
        <v>Merluza negra</v>
      </c>
      <c r="M1758" s="3">
        <v>4745</v>
      </c>
      <c r="N1758" s="4">
        <f>VLOOKUP(capturaFlota2019[[#This Row],[Especie]],'DATOS TABLA FLOTA'!$A$1:$B$80,2,FALSE)</f>
        <v>2900</v>
      </c>
      <c r="O1758" s="4">
        <f>VLOOKUP(capturaFlota2019[[#This Row],[Especie]],'DATOS TABLA FLOTA'!$A$1:$C$80,3,FALSE)</f>
        <v>46400</v>
      </c>
      <c r="Q1758"/>
    </row>
    <row r="1759" spans="1:17" x14ac:dyDescent="0.35">
      <c r="A1759" s="5">
        <v>43497</v>
      </c>
      <c r="B1759" s="2" t="s">
        <v>3053</v>
      </c>
      <c r="C1759" s="2" t="s">
        <v>3128</v>
      </c>
      <c r="D1759" s="2" t="s">
        <v>3043</v>
      </c>
      <c r="E17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59" t="str">
        <f>_xlfn.XLOOKUP(capturaFlota2019[[#This Row],[Puerto]],'DATOS TABLA FLOTA'!$H$1:$H$21,'DATOS TABLA FLOTA'!$I$1:$I$21)</f>
        <v>La Costa</v>
      </c>
      <c r="G1759" s="3">
        <f>_xlfn.XLOOKUP(capturaFlota2019[[#This Row],[Departamento]],'DATOS TABLA FLOTA'!$O$2:$O$21,'DATOS TABLA FLOTA'!$P$2:$P$21)</f>
        <v>6420</v>
      </c>
      <c r="H1759" s="1">
        <v>-36342328</v>
      </c>
      <c r="I1759" s="1">
        <f>_xlfn.XLOOKUP(capturaFlota2019[[#This Row],[Latitud]],'DATOS TABLA FLOTA'!$Q$2:$Q$21,'DATOS TABLA FLOTA'!$R$2:$R$21)</f>
        <v>-56746143</v>
      </c>
      <c r="J1759" s="2" t="s">
        <v>3114</v>
      </c>
      <c r="K1759" t="str">
        <f>VLOOKUP(capturaFlota2019[[#This Row],[Especie]],'DATOS TABLA FLOTA'!$K$1:$M$113,2,FALSE)</f>
        <v>Peces</v>
      </c>
      <c r="L1759" t="str">
        <f>_xlfn.XLOOKUP(capturaFlota2019[[#This Row],[Especie]],'DATOS TABLA FLOTA'!$K$1:$K$113,'DATOS TABLA FLOTA'!$M$1:$M$113)</f>
        <v>otras especies</v>
      </c>
      <c r="M1759" s="3">
        <v>4768</v>
      </c>
      <c r="N1759" s="4">
        <f>VLOOKUP(capturaFlota2019[[#This Row],[Especie]],'DATOS TABLA FLOTA'!$A$1:$B$80,2,FALSE)</f>
        <v>1500</v>
      </c>
      <c r="O1759" s="4">
        <f>VLOOKUP(capturaFlota2019[[#This Row],[Especie]],'DATOS TABLA FLOTA'!$A$1:$C$80,3,FALSE)</f>
        <v>24000</v>
      </c>
      <c r="Q1759"/>
    </row>
    <row r="1760" spans="1:17" x14ac:dyDescent="0.35">
      <c r="A1760" s="5">
        <v>43678</v>
      </c>
      <c r="B1760" s="2" t="s">
        <v>3053</v>
      </c>
      <c r="C1760" s="2" t="s">
        <v>3068</v>
      </c>
      <c r="D1760" s="2" t="s">
        <v>3043</v>
      </c>
      <c r="E17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0" t="str">
        <f>_xlfn.XLOOKUP(capturaFlota2019[[#This Row],[Puerto]],'DATOS TABLA FLOTA'!$H$1:$H$21,'DATOS TABLA FLOTA'!$I$1:$I$21)</f>
        <v>General Pueyrredon</v>
      </c>
      <c r="G1760" s="3">
        <f>_xlfn.XLOOKUP(capturaFlota2019[[#This Row],[Departamento]],'DATOS TABLA FLOTA'!$O$2:$O$21,'DATOS TABLA FLOTA'!$P$2:$P$21)</f>
        <v>6357</v>
      </c>
      <c r="H1760" s="1">
        <v>-3804915</v>
      </c>
      <c r="I1760" s="1">
        <f>_xlfn.XLOOKUP(capturaFlota2019[[#This Row],[Latitud]],'DATOS TABLA FLOTA'!$Q$2:$Q$21,'DATOS TABLA FLOTA'!$R$2:$R$21)</f>
        <v>-57536848</v>
      </c>
      <c r="J1760" s="2" t="s">
        <v>3052</v>
      </c>
      <c r="K1760" t="str">
        <f>VLOOKUP(capturaFlota2019[[#This Row],[Especie]],'DATOS TABLA FLOTA'!$K$1:$M$113,2,FALSE)</f>
        <v>Moluscos</v>
      </c>
      <c r="L1760" t="str">
        <f>_xlfn.XLOOKUP(capturaFlota2019[[#This Row],[Especie]],'DATOS TABLA FLOTA'!$K$1:$K$113,'DATOS TABLA FLOTA'!$M$1:$M$113)</f>
        <v>Calamar Illex</v>
      </c>
      <c r="M1760" s="3">
        <v>4768</v>
      </c>
      <c r="N1760" s="4">
        <f>VLOOKUP(capturaFlota2019[[#This Row],[Especie]],'DATOS TABLA FLOTA'!$A$1:$B$80,2,FALSE)</f>
        <v>3299</v>
      </c>
      <c r="O1760" s="4">
        <f>VLOOKUP(capturaFlota2019[[#This Row],[Especie]],'DATOS TABLA FLOTA'!$A$1:$C$80,3,FALSE)</f>
        <v>52784</v>
      </c>
      <c r="Q1760"/>
    </row>
    <row r="1761" spans="1:17" x14ac:dyDescent="0.35">
      <c r="A1761" s="5">
        <v>43617</v>
      </c>
      <c r="B1761" s="2" t="s">
        <v>3059</v>
      </c>
      <c r="C1761" s="2" t="s">
        <v>3068</v>
      </c>
      <c r="D1761" s="2" t="s">
        <v>3043</v>
      </c>
      <c r="E17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1" t="str">
        <f>_xlfn.XLOOKUP(capturaFlota2019[[#This Row],[Puerto]],'DATOS TABLA FLOTA'!$H$1:$H$21,'DATOS TABLA FLOTA'!$I$1:$I$21)</f>
        <v>General Pueyrredon</v>
      </c>
      <c r="G1761" s="3">
        <f>_xlfn.XLOOKUP(capturaFlota2019[[#This Row],[Departamento]],'DATOS TABLA FLOTA'!$O$2:$O$21,'DATOS TABLA FLOTA'!$P$2:$P$21)</f>
        <v>6357</v>
      </c>
      <c r="H1761" s="1">
        <v>-3804915</v>
      </c>
      <c r="I1761" s="1">
        <f>_xlfn.XLOOKUP(capturaFlota2019[[#This Row],[Latitud]],'DATOS TABLA FLOTA'!$Q$2:$Q$21,'DATOS TABLA FLOTA'!$R$2:$R$21)</f>
        <v>-57536848</v>
      </c>
      <c r="J1761" s="2" t="s">
        <v>3052</v>
      </c>
      <c r="K1761" t="str">
        <f>VLOOKUP(capturaFlota2019[[#This Row],[Especie]],'DATOS TABLA FLOTA'!$K$1:$M$113,2,FALSE)</f>
        <v>Moluscos</v>
      </c>
      <c r="L1761" t="str">
        <f>_xlfn.XLOOKUP(capturaFlota2019[[#This Row],[Especie]],'DATOS TABLA FLOTA'!$K$1:$K$113,'DATOS TABLA FLOTA'!$M$1:$M$113)</f>
        <v>Calamar Illex</v>
      </c>
      <c r="M1761" s="3">
        <v>4800</v>
      </c>
      <c r="N1761" s="4">
        <f>VLOOKUP(capturaFlota2019[[#This Row],[Especie]],'DATOS TABLA FLOTA'!$A$1:$B$80,2,FALSE)</f>
        <v>3299</v>
      </c>
      <c r="O1761" s="4">
        <f>VLOOKUP(capturaFlota2019[[#This Row],[Especie]],'DATOS TABLA FLOTA'!$A$1:$C$80,3,FALSE)</f>
        <v>52784</v>
      </c>
      <c r="Q1761"/>
    </row>
    <row r="1762" spans="1:17" x14ac:dyDescent="0.35">
      <c r="A1762" s="5">
        <v>43647</v>
      </c>
      <c r="B1762" s="2" t="s">
        <v>3041</v>
      </c>
      <c r="C1762" s="2" t="s">
        <v>3068</v>
      </c>
      <c r="D1762" s="2" t="s">
        <v>3043</v>
      </c>
      <c r="E17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2" t="str">
        <f>_xlfn.XLOOKUP(capturaFlota2019[[#This Row],[Puerto]],'DATOS TABLA FLOTA'!$H$1:$H$21,'DATOS TABLA FLOTA'!$I$1:$I$21)</f>
        <v>General Pueyrredon</v>
      </c>
      <c r="G1762" s="3">
        <f>_xlfn.XLOOKUP(capturaFlota2019[[#This Row],[Departamento]],'DATOS TABLA FLOTA'!$O$2:$O$21,'DATOS TABLA FLOTA'!$P$2:$P$21)</f>
        <v>6357</v>
      </c>
      <c r="H1762" s="1">
        <v>-3804915</v>
      </c>
      <c r="I1762" s="1">
        <f>_xlfn.XLOOKUP(capturaFlota2019[[#This Row],[Latitud]],'DATOS TABLA FLOTA'!$Q$2:$Q$21,'DATOS TABLA FLOTA'!$R$2:$R$21)</f>
        <v>-57536848</v>
      </c>
      <c r="J1762" s="2" t="s">
        <v>3166</v>
      </c>
      <c r="K1762" t="str">
        <f>VLOOKUP(capturaFlota2019[[#This Row],[Especie]],'DATOS TABLA FLOTA'!$K$1:$M$113,2,FALSE)</f>
        <v>Moluscos</v>
      </c>
      <c r="L1762" t="str">
        <f>_xlfn.XLOOKUP(capturaFlota2019[[#This Row],[Especie]],'DATOS TABLA FLOTA'!$K$1:$K$113,'DATOS TABLA FLOTA'!$M$1:$M$113)</f>
        <v>otras especies</v>
      </c>
      <c r="M1762" s="3">
        <v>4829</v>
      </c>
      <c r="N1762" s="4">
        <f>VLOOKUP(capturaFlota2019[[#This Row],[Especie]],'DATOS TABLA FLOTA'!$A$1:$B$80,2,FALSE)</f>
        <v>4000</v>
      </c>
      <c r="O1762" s="4">
        <f>VLOOKUP(capturaFlota2019[[#This Row],[Especie]],'DATOS TABLA FLOTA'!$A$1:$C$80,3,FALSE)</f>
        <v>64000</v>
      </c>
      <c r="Q1762"/>
    </row>
    <row r="1763" spans="1:17" x14ac:dyDescent="0.35">
      <c r="A1763" s="5">
        <v>43647</v>
      </c>
      <c r="B1763" s="2" t="s">
        <v>3059</v>
      </c>
      <c r="C1763" s="2" t="s">
        <v>3123</v>
      </c>
      <c r="D1763" s="2" t="s">
        <v>3124</v>
      </c>
      <c r="E17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63" t="str">
        <f>_xlfn.XLOOKUP(capturaFlota2019[[#This Row],[Puerto]],'DATOS TABLA FLOTA'!$H$1:$H$21,'DATOS TABLA FLOTA'!$I$1:$I$21)</f>
        <v>San Antonio</v>
      </c>
      <c r="G1763" s="3">
        <f>_xlfn.XLOOKUP(capturaFlota2019[[#This Row],[Departamento]],'DATOS TABLA FLOTA'!$O$2:$O$21,'DATOS TABLA FLOTA'!$P$2:$P$21)</f>
        <v>62077</v>
      </c>
      <c r="H1763" s="1">
        <v>-4079875</v>
      </c>
      <c r="I1763" s="1">
        <f>_xlfn.XLOOKUP(capturaFlota2019[[#This Row],[Latitud]],'DATOS TABLA FLOTA'!$Q$2:$Q$21,'DATOS TABLA FLOTA'!$R$2:$R$21)</f>
        <v>-64883536</v>
      </c>
      <c r="J1763" s="2" t="s">
        <v>3060</v>
      </c>
      <c r="K1763" t="str">
        <f>VLOOKUP(capturaFlota2019[[#This Row],[Especie]],'DATOS TABLA FLOTA'!$K$1:$M$113,2,FALSE)</f>
        <v>Peces</v>
      </c>
      <c r="L1763" t="str">
        <f>_xlfn.XLOOKUP(capturaFlota2019[[#This Row],[Especie]],'DATOS TABLA FLOTA'!$K$1:$K$113,'DATOS TABLA FLOTA'!$M$1:$M$113)</f>
        <v>otras especies</v>
      </c>
      <c r="M1763" s="3">
        <v>4836</v>
      </c>
      <c r="N1763" s="4">
        <f>VLOOKUP(capturaFlota2019[[#This Row],[Especie]],'DATOS TABLA FLOTA'!$A$1:$B$80,2,FALSE)</f>
        <v>2910</v>
      </c>
      <c r="O1763" s="4">
        <f>VLOOKUP(capturaFlota2019[[#This Row],[Especie]],'DATOS TABLA FLOTA'!$A$1:$C$80,3,FALSE)</f>
        <v>46560</v>
      </c>
      <c r="Q1763"/>
    </row>
    <row r="1764" spans="1:17" x14ac:dyDescent="0.35">
      <c r="A1764" s="5">
        <v>43617</v>
      </c>
      <c r="B1764" s="2" t="s">
        <v>3041</v>
      </c>
      <c r="C1764" s="2" t="s">
        <v>3150</v>
      </c>
      <c r="D1764" s="2" t="s">
        <v>3043</v>
      </c>
      <c r="E17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4" t="str">
        <f>_xlfn.XLOOKUP(capturaFlota2019[[#This Row],[Puerto]],'DATOS TABLA FLOTA'!$H$1:$H$21,'DATOS TABLA FLOTA'!$I$1:$I$21)</f>
        <v>General Lavalle</v>
      </c>
      <c r="G1764" s="3">
        <f>_xlfn.XLOOKUP(capturaFlota2019[[#This Row],[Departamento]],'DATOS TABLA FLOTA'!$O$2:$O$21,'DATOS TABLA FLOTA'!$P$2:$P$21)</f>
        <v>6336</v>
      </c>
      <c r="H1764" s="1">
        <v>-36398453</v>
      </c>
      <c r="I1764" s="1">
        <f>_xlfn.XLOOKUP(capturaFlota2019[[#This Row],[Latitud]],'DATOS TABLA FLOTA'!$Q$2:$Q$21,'DATOS TABLA FLOTA'!$R$2:$R$21)</f>
        <v>-56946467</v>
      </c>
      <c r="J1764" s="2" t="s">
        <v>3087</v>
      </c>
      <c r="K1764" t="str">
        <f>VLOOKUP(capturaFlota2019[[#This Row],[Especie]],'DATOS TABLA FLOTA'!$K$1:$M$113,2,FALSE)</f>
        <v>Peces</v>
      </c>
      <c r="L1764" t="str">
        <f>_xlfn.XLOOKUP(capturaFlota2019[[#This Row],[Especie]],'DATOS TABLA FLOTA'!$K$1:$K$113,'DATOS TABLA FLOTA'!$M$1:$M$113)</f>
        <v>otras especies</v>
      </c>
      <c r="M1764" s="3">
        <v>4838</v>
      </c>
      <c r="N1764" s="4">
        <f>VLOOKUP(capturaFlota2019[[#This Row],[Especie]],'DATOS TABLA FLOTA'!$A$1:$B$80,2,FALSE)</f>
        <v>2500</v>
      </c>
      <c r="O1764" s="4">
        <f>VLOOKUP(capturaFlota2019[[#This Row],[Especie]],'DATOS TABLA FLOTA'!$A$1:$C$80,3,FALSE)</f>
        <v>40000</v>
      </c>
      <c r="Q1764"/>
    </row>
    <row r="1765" spans="1:17" x14ac:dyDescent="0.35">
      <c r="A1765" s="5">
        <v>43466</v>
      </c>
      <c r="B1765" s="2" t="s">
        <v>3041</v>
      </c>
      <c r="C1765" s="2" t="s">
        <v>3107</v>
      </c>
      <c r="D1765" s="2" t="s">
        <v>3043</v>
      </c>
      <c r="E17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5" t="str">
        <f>_xlfn.XLOOKUP(capturaFlota2019[[#This Row],[Puerto]],'DATOS TABLA FLOTA'!$H$1:$H$21,'DATOS TABLA FLOTA'!$I$1:$I$21)</f>
        <v>Necochea</v>
      </c>
      <c r="G1765" s="3">
        <f>_xlfn.XLOOKUP(capturaFlota2019[[#This Row],[Departamento]],'DATOS TABLA FLOTA'!$O$2:$O$21,'DATOS TABLA FLOTA'!$P$2:$P$21)</f>
        <v>6581</v>
      </c>
      <c r="H1765" s="1">
        <v>-38576184</v>
      </c>
      <c r="I1765" s="1">
        <f>_xlfn.XLOOKUP(capturaFlota2019[[#This Row],[Latitud]],'DATOS TABLA FLOTA'!$Q$2:$Q$21,'DATOS TABLA FLOTA'!$R$2:$R$21)</f>
        <v>-58701949</v>
      </c>
      <c r="J1765" s="2" t="s">
        <v>3087</v>
      </c>
      <c r="K1765" t="str">
        <f>VLOOKUP(capturaFlota2019[[#This Row],[Especie]],'DATOS TABLA FLOTA'!$K$1:$M$113,2,FALSE)</f>
        <v>Peces</v>
      </c>
      <c r="L1765" t="str">
        <f>_xlfn.XLOOKUP(capturaFlota2019[[#This Row],[Especie]],'DATOS TABLA FLOTA'!$K$1:$K$113,'DATOS TABLA FLOTA'!$M$1:$M$113)</f>
        <v>otras especies</v>
      </c>
      <c r="M1765" s="3">
        <v>4861</v>
      </c>
      <c r="N1765" s="4">
        <f>VLOOKUP(capturaFlota2019[[#This Row],[Especie]],'DATOS TABLA FLOTA'!$A$1:$B$80,2,FALSE)</f>
        <v>2500</v>
      </c>
      <c r="O1765" s="4">
        <f>VLOOKUP(capturaFlota2019[[#This Row],[Especie]],'DATOS TABLA FLOTA'!$A$1:$C$80,3,FALSE)</f>
        <v>40000</v>
      </c>
      <c r="Q1765"/>
    </row>
    <row r="1766" spans="1:17" x14ac:dyDescent="0.35">
      <c r="A1766" s="5">
        <v>43556</v>
      </c>
      <c r="B1766" s="2" t="s">
        <v>3041</v>
      </c>
      <c r="C1766" s="2" t="s">
        <v>3150</v>
      </c>
      <c r="D1766" s="2" t="s">
        <v>3043</v>
      </c>
      <c r="E17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6" t="str">
        <f>_xlfn.XLOOKUP(capturaFlota2019[[#This Row],[Puerto]],'DATOS TABLA FLOTA'!$H$1:$H$21,'DATOS TABLA FLOTA'!$I$1:$I$21)</f>
        <v>General Lavalle</v>
      </c>
      <c r="G1766" s="3">
        <f>_xlfn.XLOOKUP(capturaFlota2019[[#This Row],[Departamento]],'DATOS TABLA FLOTA'!$O$2:$O$21,'DATOS TABLA FLOTA'!$P$2:$P$21)</f>
        <v>6336</v>
      </c>
      <c r="H1766" s="1">
        <v>-36398453</v>
      </c>
      <c r="I1766" s="1">
        <f>_xlfn.XLOOKUP(capturaFlota2019[[#This Row],[Latitud]],'DATOS TABLA FLOTA'!$Q$2:$Q$21,'DATOS TABLA FLOTA'!$R$2:$R$21)</f>
        <v>-56946467</v>
      </c>
      <c r="J1766" s="2" t="s">
        <v>3077</v>
      </c>
      <c r="K1766" t="str">
        <f>VLOOKUP(capturaFlota2019[[#This Row],[Especie]],'DATOS TABLA FLOTA'!$K$1:$M$113,2,FALSE)</f>
        <v>Peces</v>
      </c>
      <c r="L1766" t="str">
        <f>_xlfn.XLOOKUP(capturaFlota2019[[#This Row],[Especie]],'DATOS TABLA FLOTA'!$K$1:$K$113,'DATOS TABLA FLOTA'!$M$1:$M$113)</f>
        <v>otras especies</v>
      </c>
      <c r="M1766" s="3">
        <v>4877</v>
      </c>
      <c r="N1766" s="4">
        <f>VLOOKUP(capturaFlota2019[[#This Row],[Especie]],'DATOS TABLA FLOTA'!$A$1:$B$80,2,FALSE)</f>
        <v>1900</v>
      </c>
      <c r="O1766" s="4">
        <f>VLOOKUP(capturaFlota2019[[#This Row],[Especie]],'DATOS TABLA FLOTA'!$A$1:$C$80,3,FALSE)</f>
        <v>30400</v>
      </c>
      <c r="Q1766"/>
    </row>
    <row r="1767" spans="1:17" x14ac:dyDescent="0.35">
      <c r="A1767" s="5">
        <v>43739</v>
      </c>
      <c r="B1767" s="2" t="s">
        <v>3041</v>
      </c>
      <c r="C1767" s="2" t="s">
        <v>3128</v>
      </c>
      <c r="D1767" s="2" t="s">
        <v>3043</v>
      </c>
      <c r="E17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7" t="str">
        <f>_xlfn.XLOOKUP(capturaFlota2019[[#This Row],[Puerto]],'DATOS TABLA FLOTA'!$H$1:$H$21,'DATOS TABLA FLOTA'!$I$1:$I$21)</f>
        <v>La Costa</v>
      </c>
      <c r="G1767" s="3">
        <f>_xlfn.XLOOKUP(capturaFlota2019[[#This Row],[Departamento]],'DATOS TABLA FLOTA'!$O$2:$O$21,'DATOS TABLA FLOTA'!$P$2:$P$21)</f>
        <v>6420</v>
      </c>
      <c r="H1767" s="1">
        <v>-36342328</v>
      </c>
      <c r="I1767" s="1">
        <f>_xlfn.XLOOKUP(capturaFlota2019[[#This Row],[Latitud]],'DATOS TABLA FLOTA'!$Q$2:$Q$21,'DATOS TABLA FLOTA'!$R$2:$R$21)</f>
        <v>-56746143</v>
      </c>
      <c r="J1767" s="2" t="s">
        <v>3113</v>
      </c>
      <c r="K1767" t="str">
        <f>VLOOKUP(capturaFlota2019[[#This Row],[Especie]],'DATOS TABLA FLOTA'!$K$1:$M$113,2,FALSE)</f>
        <v>Peces</v>
      </c>
      <c r="L1767" t="str">
        <f>_xlfn.XLOOKUP(capturaFlota2019[[#This Row],[Especie]],'DATOS TABLA FLOTA'!$K$1:$K$113,'DATOS TABLA FLOTA'!$M$1:$M$113)</f>
        <v>Variado costero</v>
      </c>
      <c r="M1767" s="3">
        <v>4878</v>
      </c>
      <c r="N1767" s="4">
        <f>VLOOKUP(capturaFlota2019[[#This Row],[Especie]],'DATOS TABLA FLOTA'!$A$1:$B$80,2,FALSE)</f>
        <v>2100</v>
      </c>
      <c r="O1767" s="4">
        <f>VLOOKUP(capturaFlota2019[[#This Row],[Especie]],'DATOS TABLA FLOTA'!$A$1:$C$80,3,FALSE)</f>
        <v>33600</v>
      </c>
      <c r="Q1767"/>
    </row>
    <row r="1768" spans="1:17" x14ac:dyDescent="0.35">
      <c r="A1768" s="5">
        <v>43497</v>
      </c>
      <c r="B1768" s="2" t="s">
        <v>3053</v>
      </c>
      <c r="C1768" s="2" t="s">
        <v>3068</v>
      </c>
      <c r="D1768" s="2" t="s">
        <v>3043</v>
      </c>
      <c r="E17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8" t="str">
        <f>_xlfn.XLOOKUP(capturaFlota2019[[#This Row],[Puerto]],'DATOS TABLA FLOTA'!$H$1:$H$21,'DATOS TABLA FLOTA'!$I$1:$I$21)</f>
        <v>General Pueyrredon</v>
      </c>
      <c r="G1768" s="3">
        <f>_xlfn.XLOOKUP(capturaFlota2019[[#This Row],[Departamento]],'DATOS TABLA FLOTA'!$O$2:$O$21,'DATOS TABLA FLOTA'!$P$2:$P$21)</f>
        <v>6357</v>
      </c>
      <c r="H1768" s="1">
        <v>-3804915</v>
      </c>
      <c r="I1768" s="1">
        <f>_xlfn.XLOOKUP(capturaFlota2019[[#This Row],[Latitud]],'DATOS TABLA FLOTA'!$Q$2:$Q$21,'DATOS TABLA FLOTA'!$R$2:$R$21)</f>
        <v>-57536848</v>
      </c>
      <c r="J1768" s="2" t="s">
        <v>3057</v>
      </c>
      <c r="K1768" t="str">
        <f>VLOOKUP(capturaFlota2019[[#This Row],[Especie]],'DATOS TABLA FLOTA'!$K$1:$M$113,2,FALSE)</f>
        <v>Peces</v>
      </c>
      <c r="L1768" t="str">
        <f>_xlfn.XLOOKUP(capturaFlota2019[[#This Row],[Especie]],'DATOS TABLA FLOTA'!$K$1:$K$113,'DATOS TABLA FLOTA'!$M$1:$M$113)</f>
        <v>Rayas (sin V. Cost)</v>
      </c>
      <c r="M1768" s="3">
        <v>4880</v>
      </c>
      <c r="N1768" s="4">
        <f>VLOOKUP(capturaFlota2019[[#This Row],[Especie]],'DATOS TABLA FLOTA'!$A$1:$B$80,2,FALSE)</f>
        <v>3900</v>
      </c>
      <c r="O1768" s="4">
        <f>VLOOKUP(capturaFlota2019[[#This Row],[Especie]],'DATOS TABLA FLOTA'!$A$1:$C$80,3,FALSE)</f>
        <v>62400</v>
      </c>
      <c r="Q1768"/>
    </row>
    <row r="1769" spans="1:17" x14ac:dyDescent="0.35">
      <c r="A1769" s="5">
        <v>43586</v>
      </c>
      <c r="B1769" s="2" t="s">
        <v>3053</v>
      </c>
      <c r="C1769" s="2" t="s">
        <v>3150</v>
      </c>
      <c r="D1769" s="2" t="s">
        <v>3043</v>
      </c>
      <c r="E17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69" t="str">
        <f>_xlfn.XLOOKUP(capturaFlota2019[[#This Row],[Puerto]],'DATOS TABLA FLOTA'!$H$1:$H$21,'DATOS TABLA FLOTA'!$I$1:$I$21)</f>
        <v>General Lavalle</v>
      </c>
      <c r="G1769" s="3">
        <f>_xlfn.XLOOKUP(capturaFlota2019[[#This Row],[Departamento]],'DATOS TABLA FLOTA'!$O$2:$O$21,'DATOS TABLA FLOTA'!$P$2:$P$21)</f>
        <v>6336</v>
      </c>
      <c r="H1769" s="1">
        <v>-36398453</v>
      </c>
      <c r="I1769" s="1">
        <f>_xlfn.XLOOKUP(capturaFlota2019[[#This Row],[Latitud]],'DATOS TABLA FLOTA'!$Q$2:$Q$21,'DATOS TABLA FLOTA'!$R$2:$R$21)</f>
        <v>-56946467</v>
      </c>
      <c r="J1769" s="2" t="s">
        <v>3088</v>
      </c>
      <c r="K1769" t="str">
        <f>VLOOKUP(capturaFlota2019[[#This Row],[Especie]],'DATOS TABLA FLOTA'!$K$1:$M$113,2,FALSE)</f>
        <v>Peces</v>
      </c>
      <c r="L1769" t="str">
        <f>_xlfn.XLOOKUP(capturaFlota2019[[#This Row],[Especie]],'DATOS TABLA FLOTA'!$K$1:$K$113,'DATOS TABLA FLOTA'!$M$1:$M$113)</f>
        <v>Variado costero</v>
      </c>
      <c r="M1769" s="3">
        <v>4883</v>
      </c>
      <c r="N1769" s="4">
        <f>VLOOKUP(capturaFlota2019[[#This Row],[Especie]],'DATOS TABLA FLOTA'!$A$1:$B$80,2,FALSE)</f>
        <v>2500</v>
      </c>
      <c r="O1769" s="4">
        <f>VLOOKUP(capturaFlota2019[[#This Row],[Especie]],'DATOS TABLA FLOTA'!$A$1:$C$80,3,FALSE)</f>
        <v>40000</v>
      </c>
      <c r="Q1769"/>
    </row>
    <row r="1770" spans="1:17" x14ac:dyDescent="0.35">
      <c r="A1770" s="5">
        <v>43739</v>
      </c>
      <c r="B1770" s="2" t="s">
        <v>3041</v>
      </c>
      <c r="C1770" s="2" t="s">
        <v>3127</v>
      </c>
      <c r="D1770" s="2" t="s">
        <v>3124</v>
      </c>
      <c r="E17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70" t="str">
        <f>_xlfn.XLOOKUP(capturaFlota2019[[#This Row],[Puerto]],'DATOS TABLA FLOTA'!$H$1:$H$21,'DATOS TABLA FLOTA'!$I$1:$I$21)</f>
        <v>San Antonio</v>
      </c>
      <c r="G1770" s="3">
        <f>_xlfn.XLOOKUP(capturaFlota2019[[#This Row],[Departamento]],'DATOS TABLA FLOTA'!$O$2:$O$21,'DATOS TABLA FLOTA'!$P$2:$P$21)</f>
        <v>62077</v>
      </c>
      <c r="H1770" s="1">
        <v>-40725698</v>
      </c>
      <c r="I1770" s="1">
        <f>_xlfn.XLOOKUP(capturaFlota2019[[#This Row],[Latitud]],'DATOS TABLA FLOTA'!$Q$2:$Q$21,'DATOS TABLA FLOTA'!$R$2:$R$21)</f>
        <v>-64934194</v>
      </c>
      <c r="J1770" s="2" t="s">
        <v>3078</v>
      </c>
      <c r="K1770" t="str">
        <f>VLOOKUP(capturaFlota2019[[#This Row],[Especie]],'DATOS TABLA FLOTA'!$K$1:$M$113,2,FALSE)</f>
        <v>Peces</v>
      </c>
      <c r="L1770" t="str">
        <f>_xlfn.XLOOKUP(capturaFlota2019[[#This Row],[Especie]],'DATOS TABLA FLOTA'!$K$1:$K$113,'DATOS TABLA FLOTA'!$M$1:$M$113)</f>
        <v>otras especies</v>
      </c>
      <c r="M1770" s="3">
        <v>4884</v>
      </c>
      <c r="N1770" s="4">
        <f>VLOOKUP(capturaFlota2019[[#This Row],[Especie]],'DATOS TABLA FLOTA'!$A$1:$B$80,2,FALSE)</f>
        <v>1700</v>
      </c>
      <c r="O1770" s="4">
        <f>VLOOKUP(capturaFlota2019[[#This Row],[Especie]],'DATOS TABLA FLOTA'!$A$1:$C$80,3,FALSE)</f>
        <v>27200</v>
      </c>
      <c r="Q1770"/>
    </row>
    <row r="1771" spans="1:17" x14ac:dyDescent="0.35">
      <c r="A1771" s="5">
        <v>43678</v>
      </c>
      <c r="B1771" s="2" t="s">
        <v>3147</v>
      </c>
      <c r="C1771" s="2" t="s">
        <v>3068</v>
      </c>
      <c r="D1771" s="2" t="s">
        <v>3043</v>
      </c>
      <c r="E17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1" t="str">
        <f>_xlfn.XLOOKUP(capturaFlota2019[[#This Row],[Puerto]],'DATOS TABLA FLOTA'!$H$1:$H$21,'DATOS TABLA FLOTA'!$I$1:$I$21)</f>
        <v>General Pueyrredon</v>
      </c>
      <c r="G1771" s="3">
        <f>_xlfn.XLOOKUP(capturaFlota2019[[#This Row],[Departamento]],'DATOS TABLA FLOTA'!$O$2:$O$21,'DATOS TABLA FLOTA'!$P$2:$P$21)</f>
        <v>6357</v>
      </c>
      <c r="H1771" s="1">
        <v>-3804915</v>
      </c>
      <c r="I1771" s="1">
        <f>_xlfn.XLOOKUP(capturaFlota2019[[#This Row],[Latitud]],'DATOS TABLA FLOTA'!$Q$2:$Q$21,'DATOS TABLA FLOTA'!$R$2:$R$21)</f>
        <v>-57536848</v>
      </c>
      <c r="J1771" s="2" t="s">
        <v>3101</v>
      </c>
      <c r="K1771" t="str">
        <f>VLOOKUP(capturaFlota2019[[#This Row],[Especie]],'DATOS TABLA FLOTA'!$K$1:$M$113,2,FALSE)</f>
        <v>Crustáceos</v>
      </c>
      <c r="L1771" t="str">
        <f>_xlfn.XLOOKUP(capturaFlota2019[[#This Row],[Especie]],'DATOS TABLA FLOTA'!$K$1:$K$113,'DATOS TABLA FLOTA'!$M$1:$M$113)</f>
        <v>Langostino</v>
      </c>
      <c r="M1771" s="3">
        <v>4896</v>
      </c>
      <c r="N1771" s="4">
        <f>VLOOKUP(capturaFlota2019[[#This Row],[Especie]],'DATOS TABLA FLOTA'!$A$1:$B$80,2,FALSE)</f>
        <v>3000</v>
      </c>
      <c r="O1771" s="4">
        <f>VLOOKUP(capturaFlota2019[[#This Row],[Especie]],'DATOS TABLA FLOTA'!$A$1:$C$80,3,FALSE)</f>
        <v>48000</v>
      </c>
      <c r="Q1771"/>
    </row>
    <row r="1772" spans="1:17" x14ac:dyDescent="0.35">
      <c r="A1772" s="5">
        <v>43586</v>
      </c>
      <c r="B1772" s="2" t="s">
        <v>3059</v>
      </c>
      <c r="C1772" s="2" t="s">
        <v>3068</v>
      </c>
      <c r="D1772" s="2" t="s">
        <v>3043</v>
      </c>
      <c r="E17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2" t="str">
        <f>_xlfn.XLOOKUP(capturaFlota2019[[#This Row],[Puerto]],'DATOS TABLA FLOTA'!$H$1:$H$21,'DATOS TABLA FLOTA'!$I$1:$I$21)</f>
        <v>General Pueyrredon</v>
      </c>
      <c r="G1772" s="3">
        <f>_xlfn.XLOOKUP(capturaFlota2019[[#This Row],[Departamento]],'DATOS TABLA FLOTA'!$O$2:$O$21,'DATOS TABLA FLOTA'!$P$2:$P$21)</f>
        <v>6357</v>
      </c>
      <c r="H1772" s="1">
        <v>-3804915</v>
      </c>
      <c r="I1772" s="1">
        <f>_xlfn.XLOOKUP(capturaFlota2019[[#This Row],[Latitud]],'DATOS TABLA FLOTA'!$Q$2:$Q$21,'DATOS TABLA FLOTA'!$R$2:$R$21)</f>
        <v>-57536848</v>
      </c>
      <c r="J1772" s="2" t="s">
        <v>3089</v>
      </c>
      <c r="K1772" t="str">
        <f>VLOOKUP(capturaFlota2019[[#This Row],[Especie]],'DATOS TABLA FLOTA'!$K$1:$M$113,2,FALSE)</f>
        <v>Peces</v>
      </c>
      <c r="L1772" t="str">
        <f>_xlfn.XLOOKUP(capturaFlota2019[[#This Row],[Especie]],'DATOS TABLA FLOTA'!$K$1:$K$113,'DATOS TABLA FLOTA'!$M$1:$M$113)</f>
        <v>otras especies</v>
      </c>
      <c r="M1772" s="3">
        <v>4912</v>
      </c>
      <c r="N1772" s="4">
        <f>VLOOKUP(capturaFlota2019[[#This Row],[Especie]],'DATOS TABLA FLOTA'!$A$1:$B$80,2,FALSE)</f>
        <v>2200</v>
      </c>
      <c r="O1772" s="4">
        <f>VLOOKUP(capturaFlota2019[[#This Row],[Especie]],'DATOS TABLA FLOTA'!$A$1:$C$80,3,FALSE)</f>
        <v>35200</v>
      </c>
      <c r="Q1772"/>
    </row>
    <row r="1773" spans="1:17" x14ac:dyDescent="0.35">
      <c r="A1773" s="5">
        <v>43647</v>
      </c>
      <c r="B1773" s="2" t="s">
        <v>3053</v>
      </c>
      <c r="C1773" s="2" t="s">
        <v>3068</v>
      </c>
      <c r="D1773" s="2" t="s">
        <v>3043</v>
      </c>
      <c r="E17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3" t="str">
        <f>_xlfn.XLOOKUP(capturaFlota2019[[#This Row],[Puerto]],'DATOS TABLA FLOTA'!$H$1:$H$21,'DATOS TABLA FLOTA'!$I$1:$I$21)</f>
        <v>General Pueyrredon</v>
      </c>
      <c r="G1773" s="3">
        <f>_xlfn.XLOOKUP(capturaFlota2019[[#This Row],[Departamento]],'DATOS TABLA FLOTA'!$O$2:$O$21,'DATOS TABLA FLOTA'!$P$2:$P$21)</f>
        <v>6357</v>
      </c>
      <c r="H1773" s="1">
        <v>-3804915</v>
      </c>
      <c r="I1773" s="1">
        <f>_xlfn.XLOOKUP(capturaFlota2019[[#This Row],[Latitud]],'DATOS TABLA FLOTA'!$Q$2:$Q$21,'DATOS TABLA FLOTA'!$R$2:$R$21)</f>
        <v>-57536848</v>
      </c>
      <c r="J1773" s="2" t="s">
        <v>3060</v>
      </c>
      <c r="K1773" t="str">
        <f>VLOOKUP(capturaFlota2019[[#This Row],[Especie]],'DATOS TABLA FLOTA'!$K$1:$M$113,2,FALSE)</f>
        <v>Peces</v>
      </c>
      <c r="L1773" t="str">
        <f>_xlfn.XLOOKUP(capturaFlota2019[[#This Row],[Especie]],'DATOS TABLA FLOTA'!$K$1:$K$113,'DATOS TABLA FLOTA'!$M$1:$M$113)</f>
        <v>otras especies</v>
      </c>
      <c r="M1773" s="3">
        <v>4914</v>
      </c>
      <c r="N1773" s="4">
        <f>VLOOKUP(capturaFlota2019[[#This Row],[Especie]],'DATOS TABLA FLOTA'!$A$1:$B$80,2,FALSE)</f>
        <v>2910</v>
      </c>
      <c r="O1773" s="4">
        <f>VLOOKUP(capturaFlota2019[[#This Row],[Especie]],'DATOS TABLA FLOTA'!$A$1:$C$80,3,FALSE)</f>
        <v>46560</v>
      </c>
      <c r="Q1773"/>
    </row>
    <row r="1774" spans="1:17" x14ac:dyDescent="0.35">
      <c r="A1774" s="5">
        <v>43525</v>
      </c>
      <c r="B1774" s="2" t="s">
        <v>3067</v>
      </c>
      <c r="C1774" s="2" t="s">
        <v>3132</v>
      </c>
      <c r="D1774" s="2" t="s">
        <v>3133</v>
      </c>
      <c r="E17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774" t="str">
        <f>_xlfn.XLOOKUP(capturaFlota2019[[#This Row],[Puerto]],'DATOS TABLA FLOTA'!$H$1:$H$21,'DATOS TABLA FLOTA'!$I$1:$I$21)</f>
        <v>Ushuaia</v>
      </c>
      <c r="G1774" s="3">
        <f>_xlfn.XLOOKUP(capturaFlota2019[[#This Row],[Departamento]],'DATOS TABLA FLOTA'!$O$2:$O$21,'DATOS TABLA FLOTA'!$P$2:$P$21)</f>
        <v>94015</v>
      </c>
      <c r="H1774" s="1">
        <v>-54808106</v>
      </c>
      <c r="I1774" s="1">
        <f>_xlfn.XLOOKUP(capturaFlota2019[[#This Row],[Latitud]],'DATOS TABLA FLOTA'!$Q$2:$Q$21,'DATOS TABLA FLOTA'!$R$2:$R$21)</f>
        <v>-68304301</v>
      </c>
      <c r="J1774" s="2" t="s">
        <v>3138</v>
      </c>
      <c r="K1774" t="str">
        <f>VLOOKUP(capturaFlota2019[[#This Row],[Especie]],'DATOS TABLA FLOTA'!$K$1:$M$113,2,FALSE)</f>
        <v>Peces</v>
      </c>
      <c r="L1774" t="str">
        <f>_xlfn.XLOOKUP(capturaFlota2019[[#This Row],[Especie]],'DATOS TABLA FLOTA'!$K$1:$K$113,'DATOS TABLA FLOTA'!$M$1:$M$113)</f>
        <v>Polaca</v>
      </c>
      <c r="M1774" s="3">
        <v>4922</v>
      </c>
      <c r="N1774" s="4">
        <f>VLOOKUP(capturaFlota2019[[#This Row],[Especie]],'DATOS TABLA FLOTA'!$A$1:$B$80,2,FALSE)</f>
        <v>2300</v>
      </c>
      <c r="O1774" s="4">
        <f>VLOOKUP(capturaFlota2019[[#This Row],[Especie]],'DATOS TABLA FLOTA'!$A$1:$C$80,3,FALSE)</f>
        <v>36800</v>
      </c>
      <c r="Q1774"/>
    </row>
    <row r="1775" spans="1:17" x14ac:dyDescent="0.35">
      <c r="A1775" s="5">
        <v>43466</v>
      </c>
      <c r="B1775" s="2" t="s">
        <v>3041</v>
      </c>
      <c r="C1775" s="2" t="s">
        <v>3107</v>
      </c>
      <c r="D1775" s="2" t="s">
        <v>3043</v>
      </c>
      <c r="E17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5" t="str">
        <f>_xlfn.XLOOKUP(capturaFlota2019[[#This Row],[Puerto]],'DATOS TABLA FLOTA'!$H$1:$H$21,'DATOS TABLA FLOTA'!$I$1:$I$21)</f>
        <v>Necochea</v>
      </c>
      <c r="G1775" s="3">
        <f>_xlfn.XLOOKUP(capturaFlota2019[[#This Row],[Departamento]],'DATOS TABLA FLOTA'!$O$2:$O$21,'DATOS TABLA FLOTA'!$P$2:$P$21)</f>
        <v>6581</v>
      </c>
      <c r="H1775" s="1">
        <v>-38576184</v>
      </c>
      <c r="I1775" s="1">
        <f>_xlfn.XLOOKUP(capturaFlota2019[[#This Row],[Latitud]],'DATOS TABLA FLOTA'!$Q$2:$Q$21,'DATOS TABLA FLOTA'!$R$2:$R$21)</f>
        <v>-58701949</v>
      </c>
      <c r="J1775" s="2" t="s">
        <v>3084</v>
      </c>
      <c r="K1775" t="str">
        <f>VLOOKUP(capturaFlota2019[[#This Row],[Especie]],'DATOS TABLA FLOTA'!$K$1:$M$113,2,FALSE)</f>
        <v>Peces</v>
      </c>
      <c r="L1775" t="str">
        <f>_xlfn.XLOOKUP(capturaFlota2019[[#This Row],[Especie]],'DATOS TABLA FLOTA'!$K$1:$K$113,'DATOS TABLA FLOTA'!$M$1:$M$113)</f>
        <v>otras especies</v>
      </c>
      <c r="M1775" s="3">
        <v>5004</v>
      </c>
      <c r="N1775" s="4">
        <f>VLOOKUP(capturaFlota2019[[#This Row],[Especie]],'DATOS TABLA FLOTA'!$A$1:$B$80,2,FALSE)</f>
        <v>1890</v>
      </c>
      <c r="O1775" s="4">
        <f>VLOOKUP(capturaFlota2019[[#This Row],[Especie]],'DATOS TABLA FLOTA'!$A$1:$C$80,3,FALSE)</f>
        <v>30240</v>
      </c>
      <c r="Q1775"/>
    </row>
    <row r="1776" spans="1:17" x14ac:dyDescent="0.35">
      <c r="A1776" s="5">
        <v>43647</v>
      </c>
      <c r="B1776" s="2" t="s">
        <v>3041</v>
      </c>
      <c r="C1776" s="2" t="s">
        <v>3150</v>
      </c>
      <c r="D1776" s="2" t="s">
        <v>3043</v>
      </c>
      <c r="E17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6" t="str">
        <f>_xlfn.XLOOKUP(capturaFlota2019[[#This Row],[Puerto]],'DATOS TABLA FLOTA'!$H$1:$H$21,'DATOS TABLA FLOTA'!$I$1:$I$21)</f>
        <v>General Lavalle</v>
      </c>
      <c r="G1776" s="3">
        <f>_xlfn.XLOOKUP(capturaFlota2019[[#This Row],[Departamento]],'DATOS TABLA FLOTA'!$O$2:$O$21,'DATOS TABLA FLOTA'!$P$2:$P$21)</f>
        <v>6336</v>
      </c>
      <c r="H1776" s="1">
        <v>-36398453</v>
      </c>
      <c r="I1776" s="1">
        <f>_xlfn.XLOOKUP(capturaFlota2019[[#This Row],[Latitud]],'DATOS TABLA FLOTA'!$Q$2:$Q$21,'DATOS TABLA FLOTA'!$R$2:$R$21)</f>
        <v>-56946467</v>
      </c>
      <c r="J1776" s="2" t="s">
        <v>3077</v>
      </c>
      <c r="K1776" t="str">
        <f>VLOOKUP(capturaFlota2019[[#This Row],[Especie]],'DATOS TABLA FLOTA'!$K$1:$M$113,2,FALSE)</f>
        <v>Peces</v>
      </c>
      <c r="L1776" t="str">
        <f>_xlfn.XLOOKUP(capturaFlota2019[[#This Row],[Especie]],'DATOS TABLA FLOTA'!$K$1:$K$113,'DATOS TABLA FLOTA'!$M$1:$M$113)</f>
        <v>otras especies</v>
      </c>
      <c r="M1776" s="3">
        <v>5006</v>
      </c>
      <c r="N1776" s="4">
        <f>VLOOKUP(capturaFlota2019[[#This Row],[Especie]],'DATOS TABLA FLOTA'!$A$1:$B$80,2,FALSE)</f>
        <v>1900</v>
      </c>
      <c r="O1776" s="4">
        <f>VLOOKUP(capturaFlota2019[[#This Row],[Especie]],'DATOS TABLA FLOTA'!$A$1:$C$80,3,FALSE)</f>
        <v>30400</v>
      </c>
      <c r="Q1776"/>
    </row>
    <row r="1777" spans="1:17" x14ac:dyDescent="0.35">
      <c r="A1777" s="5">
        <v>43556</v>
      </c>
      <c r="B1777" s="2" t="s">
        <v>3147</v>
      </c>
      <c r="C1777" s="2" t="s">
        <v>3117</v>
      </c>
      <c r="D1777" s="2" t="s">
        <v>3062</v>
      </c>
      <c r="E17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77" t="str">
        <f>_xlfn.XLOOKUP(capturaFlota2019[[#This Row],[Puerto]],'DATOS TABLA FLOTA'!$H$1:$H$21,'DATOS TABLA FLOTA'!$I$1:$I$21)</f>
        <v>Biedma</v>
      </c>
      <c r="G1777" s="3">
        <f>_xlfn.XLOOKUP(capturaFlota2019[[#This Row],[Departamento]],'DATOS TABLA FLOTA'!$O$2:$O$21,'DATOS TABLA FLOTA'!$P$2:$P$21)</f>
        <v>26007</v>
      </c>
      <c r="H1777" s="1">
        <v>-42723398</v>
      </c>
      <c r="I1777" s="1">
        <f>_xlfn.XLOOKUP(capturaFlota2019[[#This Row],[Latitud]],'DATOS TABLA FLOTA'!$Q$2:$Q$21,'DATOS TABLA FLOTA'!$R$2:$R$21)</f>
        <v>-6503362</v>
      </c>
      <c r="J1777" s="2" t="s">
        <v>3101</v>
      </c>
      <c r="K1777" t="str">
        <f>VLOOKUP(capturaFlota2019[[#This Row],[Especie]],'DATOS TABLA FLOTA'!$K$1:$M$113,2,FALSE)</f>
        <v>Crustáceos</v>
      </c>
      <c r="L1777" t="str">
        <f>_xlfn.XLOOKUP(capturaFlota2019[[#This Row],[Especie]],'DATOS TABLA FLOTA'!$K$1:$K$113,'DATOS TABLA FLOTA'!$M$1:$M$113)</f>
        <v>Langostino</v>
      </c>
      <c r="M1777" s="3">
        <v>5025</v>
      </c>
      <c r="N1777" s="4">
        <f>VLOOKUP(capturaFlota2019[[#This Row],[Especie]],'DATOS TABLA FLOTA'!$A$1:$B$80,2,FALSE)</f>
        <v>3000</v>
      </c>
      <c r="O1777" s="4">
        <f>VLOOKUP(capturaFlota2019[[#This Row],[Especie]],'DATOS TABLA FLOTA'!$A$1:$C$80,3,FALSE)</f>
        <v>48000</v>
      </c>
      <c r="Q1777"/>
    </row>
    <row r="1778" spans="1:17" x14ac:dyDescent="0.35">
      <c r="A1778" s="5">
        <v>43647</v>
      </c>
      <c r="B1778" s="2" t="s">
        <v>3059</v>
      </c>
      <c r="C1778" s="2" t="s">
        <v>3117</v>
      </c>
      <c r="D1778" s="2" t="s">
        <v>3062</v>
      </c>
      <c r="E17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78" t="str">
        <f>_xlfn.XLOOKUP(capturaFlota2019[[#This Row],[Puerto]],'DATOS TABLA FLOTA'!$H$1:$H$21,'DATOS TABLA FLOTA'!$I$1:$I$21)</f>
        <v>Biedma</v>
      </c>
      <c r="G1778" s="3">
        <f>_xlfn.XLOOKUP(capturaFlota2019[[#This Row],[Departamento]],'DATOS TABLA FLOTA'!$O$2:$O$21,'DATOS TABLA FLOTA'!$P$2:$P$21)</f>
        <v>26007</v>
      </c>
      <c r="H1778" s="1">
        <v>-42723398</v>
      </c>
      <c r="I1778" s="1">
        <f>_xlfn.XLOOKUP(capturaFlota2019[[#This Row],[Latitud]],'DATOS TABLA FLOTA'!$Q$2:$Q$21,'DATOS TABLA FLOTA'!$R$2:$R$21)</f>
        <v>-6503362</v>
      </c>
      <c r="J1778" s="2" t="s">
        <v>3101</v>
      </c>
      <c r="K1778" t="str">
        <f>VLOOKUP(capturaFlota2019[[#This Row],[Especie]],'DATOS TABLA FLOTA'!$K$1:$M$113,2,FALSE)</f>
        <v>Crustáceos</v>
      </c>
      <c r="L1778" t="str">
        <f>_xlfn.XLOOKUP(capturaFlota2019[[#This Row],[Especie]],'DATOS TABLA FLOTA'!$K$1:$K$113,'DATOS TABLA FLOTA'!$M$1:$M$113)</f>
        <v>Langostino</v>
      </c>
      <c r="M1778" s="3">
        <v>5032</v>
      </c>
      <c r="N1778" s="4">
        <f>VLOOKUP(capturaFlota2019[[#This Row],[Especie]],'DATOS TABLA FLOTA'!$A$1:$B$80,2,FALSE)</f>
        <v>3000</v>
      </c>
      <c r="O1778" s="4">
        <f>VLOOKUP(capturaFlota2019[[#This Row],[Especie]],'DATOS TABLA FLOTA'!$A$1:$C$80,3,FALSE)</f>
        <v>48000</v>
      </c>
      <c r="Q1778"/>
    </row>
    <row r="1779" spans="1:17" x14ac:dyDescent="0.35">
      <c r="A1779" s="5">
        <v>43586</v>
      </c>
      <c r="B1779" s="2" t="s">
        <v>3053</v>
      </c>
      <c r="C1779" s="2" t="s">
        <v>3068</v>
      </c>
      <c r="D1779" s="2" t="s">
        <v>3043</v>
      </c>
      <c r="E17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79" t="str">
        <f>_xlfn.XLOOKUP(capturaFlota2019[[#This Row],[Puerto]],'DATOS TABLA FLOTA'!$H$1:$H$21,'DATOS TABLA FLOTA'!$I$1:$I$21)</f>
        <v>General Pueyrredon</v>
      </c>
      <c r="G1779" s="3">
        <f>_xlfn.XLOOKUP(capturaFlota2019[[#This Row],[Departamento]],'DATOS TABLA FLOTA'!$O$2:$O$21,'DATOS TABLA FLOTA'!$P$2:$P$21)</f>
        <v>6357</v>
      </c>
      <c r="H1779" s="1">
        <v>-3804915</v>
      </c>
      <c r="I1779" s="1">
        <f>_xlfn.XLOOKUP(capturaFlota2019[[#This Row],[Latitud]],'DATOS TABLA FLOTA'!$Q$2:$Q$21,'DATOS TABLA FLOTA'!$R$2:$R$21)</f>
        <v>-57536848</v>
      </c>
      <c r="J1779" s="2" t="s">
        <v>3087</v>
      </c>
      <c r="K1779" t="str">
        <f>VLOOKUP(capturaFlota2019[[#This Row],[Especie]],'DATOS TABLA FLOTA'!$K$1:$M$113,2,FALSE)</f>
        <v>Peces</v>
      </c>
      <c r="L1779" t="str">
        <f>_xlfn.XLOOKUP(capturaFlota2019[[#This Row],[Especie]],'DATOS TABLA FLOTA'!$K$1:$K$113,'DATOS TABLA FLOTA'!$M$1:$M$113)</f>
        <v>otras especies</v>
      </c>
      <c r="M1779" s="3">
        <v>5035</v>
      </c>
      <c r="N1779" s="4">
        <f>VLOOKUP(capturaFlota2019[[#This Row],[Especie]],'DATOS TABLA FLOTA'!$A$1:$B$80,2,FALSE)</f>
        <v>2500</v>
      </c>
      <c r="O1779" s="4">
        <f>VLOOKUP(capturaFlota2019[[#This Row],[Especie]],'DATOS TABLA FLOTA'!$A$1:$C$80,3,FALSE)</f>
        <v>40000</v>
      </c>
      <c r="Q1779"/>
    </row>
    <row r="1780" spans="1:17" x14ac:dyDescent="0.35">
      <c r="A1780" s="5">
        <v>43466</v>
      </c>
      <c r="B1780" s="2" t="s">
        <v>3041</v>
      </c>
      <c r="C1780" s="2" t="s">
        <v>3120</v>
      </c>
      <c r="D1780" s="2" t="s">
        <v>3062</v>
      </c>
      <c r="E17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80" t="str">
        <f>_xlfn.XLOOKUP(capturaFlota2019[[#This Row],[Puerto]],'DATOS TABLA FLOTA'!$H$1:$H$21,'DATOS TABLA FLOTA'!$I$1:$I$21)</f>
        <v>Rawson</v>
      </c>
      <c r="G1780" s="3">
        <f>_xlfn.XLOOKUP(capturaFlota2019[[#This Row],[Departamento]],'DATOS TABLA FLOTA'!$O$2:$O$21,'DATOS TABLA FLOTA'!$P$2:$P$21)</f>
        <v>26077</v>
      </c>
      <c r="H1780" s="1">
        <v>-43336741</v>
      </c>
      <c r="I1780" s="1">
        <f>_xlfn.XLOOKUP(capturaFlota2019[[#This Row],[Latitud]],'DATOS TABLA FLOTA'!$Q$2:$Q$21,'DATOS TABLA FLOTA'!$R$2:$R$21)</f>
        <v>-65061964</v>
      </c>
      <c r="J1780" s="2" t="s">
        <v>3060</v>
      </c>
      <c r="K1780" t="str">
        <f>VLOOKUP(capturaFlota2019[[#This Row],[Especie]],'DATOS TABLA FLOTA'!$K$1:$M$113,2,FALSE)</f>
        <v>Peces</v>
      </c>
      <c r="L1780" t="str">
        <f>_xlfn.XLOOKUP(capturaFlota2019[[#This Row],[Especie]],'DATOS TABLA FLOTA'!$K$1:$K$113,'DATOS TABLA FLOTA'!$M$1:$M$113)</f>
        <v>otras especies</v>
      </c>
      <c r="M1780" s="3">
        <v>5046</v>
      </c>
      <c r="N1780" s="4">
        <f>VLOOKUP(capturaFlota2019[[#This Row],[Especie]],'DATOS TABLA FLOTA'!$A$1:$B$80,2,FALSE)</f>
        <v>2910</v>
      </c>
      <c r="O1780" s="4">
        <f>VLOOKUP(capturaFlota2019[[#This Row],[Especie]],'DATOS TABLA FLOTA'!$A$1:$C$80,3,FALSE)</f>
        <v>46560</v>
      </c>
      <c r="Q1780"/>
    </row>
    <row r="1781" spans="1:17" x14ac:dyDescent="0.35">
      <c r="A1781" s="5">
        <v>43556</v>
      </c>
      <c r="B1781" s="2" t="s">
        <v>3053</v>
      </c>
      <c r="C1781" s="2" t="s">
        <v>3068</v>
      </c>
      <c r="D1781" s="2" t="s">
        <v>3043</v>
      </c>
      <c r="E17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1" t="str">
        <f>_xlfn.XLOOKUP(capturaFlota2019[[#This Row],[Puerto]],'DATOS TABLA FLOTA'!$H$1:$H$21,'DATOS TABLA FLOTA'!$I$1:$I$21)</f>
        <v>General Pueyrredon</v>
      </c>
      <c r="G1781" s="3">
        <f>_xlfn.XLOOKUP(capturaFlota2019[[#This Row],[Departamento]],'DATOS TABLA FLOTA'!$O$2:$O$21,'DATOS TABLA FLOTA'!$P$2:$P$21)</f>
        <v>6357</v>
      </c>
      <c r="H1781" s="1">
        <v>-3804915</v>
      </c>
      <c r="I1781" s="1">
        <f>_xlfn.XLOOKUP(capturaFlota2019[[#This Row],[Latitud]],'DATOS TABLA FLOTA'!$Q$2:$Q$21,'DATOS TABLA FLOTA'!$R$2:$R$21)</f>
        <v>-57536848</v>
      </c>
      <c r="J1781" s="2" t="s">
        <v>3089</v>
      </c>
      <c r="K1781" t="str">
        <f>VLOOKUP(capturaFlota2019[[#This Row],[Especie]],'DATOS TABLA FLOTA'!$K$1:$M$113,2,FALSE)</f>
        <v>Peces</v>
      </c>
      <c r="L1781" t="str">
        <f>_xlfn.XLOOKUP(capturaFlota2019[[#This Row],[Especie]],'DATOS TABLA FLOTA'!$K$1:$K$113,'DATOS TABLA FLOTA'!$M$1:$M$113)</f>
        <v>otras especies</v>
      </c>
      <c r="M1781" s="3">
        <v>5051</v>
      </c>
      <c r="N1781" s="4">
        <f>VLOOKUP(capturaFlota2019[[#This Row],[Especie]],'DATOS TABLA FLOTA'!$A$1:$B$80,2,FALSE)</f>
        <v>2200</v>
      </c>
      <c r="O1781" s="4">
        <f>VLOOKUP(capturaFlota2019[[#This Row],[Especie]],'DATOS TABLA FLOTA'!$A$1:$C$80,3,FALSE)</f>
        <v>35200</v>
      </c>
      <c r="Q1781"/>
    </row>
    <row r="1782" spans="1:17" x14ac:dyDescent="0.35">
      <c r="A1782" s="5">
        <v>43678</v>
      </c>
      <c r="B1782" s="2" t="s">
        <v>3041</v>
      </c>
      <c r="C1782" s="2" t="s">
        <v>3111</v>
      </c>
      <c r="D1782" s="2" t="s">
        <v>3043</v>
      </c>
      <c r="E17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2" t="str">
        <f>_xlfn.XLOOKUP(capturaFlota2019[[#This Row],[Puerto]],'DATOS TABLA FLOTA'!$H$1:$H$21,'DATOS TABLA FLOTA'!$I$1:$I$21)</f>
        <v>sin especificar</v>
      </c>
      <c r="G1782" s="3">
        <f>_xlfn.XLOOKUP(capturaFlota2019[[#This Row],[Departamento]],'DATOS TABLA FLOTA'!$O$2:$O$21,'DATOS TABLA FLOTA'!$P$2:$P$21)</f>
        <v>6999</v>
      </c>
      <c r="I1782" s="1">
        <f>_xlfn.XLOOKUP(capturaFlota2019[[#This Row],[Latitud]],'DATOS TABLA FLOTA'!$Q$2:$Q$21,'DATOS TABLA FLOTA'!$R$2:$R$21)</f>
        <v>0</v>
      </c>
      <c r="J1782" s="2" t="s">
        <v>3090</v>
      </c>
      <c r="K1782" t="str">
        <f>VLOOKUP(capturaFlota2019[[#This Row],[Especie]],'DATOS TABLA FLOTA'!$K$1:$M$113,2,FALSE)</f>
        <v>Peces</v>
      </c>
      <c r="L1782" t="str">
        <f>_xlfn.XLOOKUP(capturaFlota2019[[#This Row],[Especie]],'DATOS TABLA FLOTA'!$K$1:$K$113,'DATOS TABLA FLOTA'!$M$1:$M$113)</f>
        <v>otras especies</v>
      </c>
      <c r="M1782" s="3">
        <v>5071</v>
      </c>
      <c r="N1782" s="4">
        <f>VLOOKUP(capturaFlota2019[[#This Row],[Especie]],'DATOS TABLA FLOTA'!$A$1:$B$80,2,FALSE)</f>
        <v>2200</v>
      </c>
      <c r="O1782" s="4">
        <f>VLOOKUP(capturaFlota2019[[#This Row],[Especie]],'DATOS TABLA FLOTA'!$A$1:$C$80,3,FALSE)</f>
        <v>35200</v>
      </c>
      <c r="Q1782"/>
    </row>
    <row r="1783" spans="1:17" x14ac:dyDescent="0.35">
      <c r="A1783" s="5">
        <v>43466</v>
      </c>
      <c r="B1783" s="2" t="s">
        <v>3059</v>
      </c>
      <c r="C1783" s="2" t="s">
        <v>3068</v>
      </c>
      <c r="D1783" s="2" t="s">
        <v>3043</v>
      </c>
      <c r="E17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3" t="str">
        <f>_xlfn.XLOOKUP(capturaFlota2019[[#This Row],[Puerto]],'DATOS TABLA FLOTA'!$H$1:$H$21,'DATOS TABLA FLOTA'!$I$1:$I$21)</f>
        <v>General Pueyrredon</v>
      </c>
      <c r="G1783" s="3">
        <f>_xlfn.XLOOKUP(capturaFlota2019[[#This Row],[Departamento]],'DATOS TABLA FLOTA'!$O$2:$O$21,'DATOS TABLA FLOTA'!$P$2:$P$21)</f>
        <v>6357</v>
      </c>
      <c r="H1783" s="1">
        <v>-3804915</v>
      </c>
      <c r="I1783" s="1">
        <f>_xlfn.XLOOKUP(capturaFlota2019[[#This Row],[Latitud]],'DATOS TABLA FLOTA'!$Q$2:$Q$21,'DATOS TABLA FLOTA'!$R$2:$R$21)</f>
        <v>-57536848</v>
      </c>
      <c r="J1783" s="2" t="s">
        <v>3065</v>
      </c>
      <c r="K1783" t="str">
        <f>VLOOKUP(capturaFlota2019[[#This Row],[Especie]],'DATOS TABLA FLOTA'!$K$1:$M$113,2,FALSE)</f>
        <v>Peces</v>
      </c>
      <c r="L1783" t="str">
        <f>_xlfn.XLOOKUP(capturaFlota2019[[#This Row],[Especie]],'DATOS TABLA FLOTA'!$K$1:$K$113,'DATOS TABLA FLOTA'!$M$1:$M$113)</f>
        <v>Abadejo</v>
      </c>
      <c r="M1783" s="3">
        <v>5083</v>
      </c>
      <c r="N1783" s="4">
        <f>VLOOKUP(capturaFlota2019[[#This Row],[Especie]],'DATOS TABLA FLOTA'!$A$1:$B$80,2,FALSE)</f>
        <v>2000</v>
      </c>
      <c r="O1783" s="4">
        <f>VLOOKUP(capturaFlota2019[[#This Row],[Especie]],'DATOS TABLA FLOTA'!$A$1:$C$80,3,FALSE)</f>
        <v>32000</v>
      </c>
      <c r="Q1783"/>
    </row>
    <row r="1784" spans="1:17" x14ac:dyDescent="0.35">
      <c r="A1784" s="5">
        <v>43647</v>
      </c>
      <c r="B1784" s="2" t="s">
        <v>3041</v>
      </c>
      <c r="C1784" s="2" t="s">
        <v>3128</v>
      </c>
      <c r="D1784" s="2" t="s">
        <v>3043</v>
      </c>
      <c r="E17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4" t="str">
        <f>_xlfn.XLOOKUP(capturaFlota2019[[#This Row],[Puerto]],'DATOS TABLA FLOTA'!$H$1:$H$21,'DATOS TABLA FLOTA'!$I$1:$I$21)</f>
        <v>La Costa</v>
      </c>
      <c r="G1784" s="3">
        <f>_xlfn.XLOOKUP(capturaFlota2019[[#This Row],[Departamento]],'DATOS TABLA FLOTA'!$O$2:$O$21,'DATOS TABLA FLOTA'!$P$2:$P$21)</f>
        <v>6420</v>
      </c>
      <c r="H1784" s="1">
        <v>-36342328</v>
      </c>
      <c r="I1784" s="1">
        <f>_xlfn.XLOOKUP(capturaFlota2019[[#This Row],[Latitud]],'DATOS TABLA FLOTA'!$Q$2:$Q$21,'DATOS TABLA FLOTA'!$R$2:$R$21)</f>
        <v>-56746143</v>
      </c>
      <c r="J1784" s="2" t="s">
        <v>3161</v>
      </c>
      <c r="K1784" t="str">
        <f>VLOOKUP(capturaFlota2019[[#This Row],[Especie]],'DATOS TABLA FLOTA'!$K$1:$M$113,2,FALSE)</f>
        <v>Peces</v>
      </c>
      <c r="L1784" t="str">
        <f>_xlfn.XLOOKUP(capturaFlota2019[[#This Row],[Especie]],'DATOS TABLA FLOTA'!$K$1:$K$113,'DATOS TABLA FLOTA'!$M$1:$M$113)</f>
        <v>Variado costero</v>
      </c>
      <c r="M1784" s="3">
        <v>5088</v>
      </c>
      <c r="N1784" s="4">
        <f>VLOOKUP(capturaFlota2019[[#This Row],[Especie]],'DATOS TABLA FLOTA'!$A$1:$B$80,2,FALSE)</f>
        <v>2000</v>
      </c>
      <c r="O1784" s="4">
        <f>VLOOKUP(capturaFlota2019[[#This Row],[Especie]],'DATOS TABLA FLOTA'!$A$1:$C$80,3,FALSE)</f>
        <v>32000</v>
      </c>
      <c r="Q1784"/>
    </row>
    <row r="1785" spans="1:17" x14ac:dyDescent="0.35">
      <c r="A1785" s="5">
        <v>43739</v>
      </c>
      <c r="B1785" s="2" t="s">
        <v>3053</v>
      </c>
      <c r="C1785" s="2" t="s">
        <v>3117</v>
      </c>
      <c r="D1785" s="2" t="s">
        <v>3062</v>
      </c>
      <c r="E17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85" t="str">
        <f>_xlfn.XLOOKUP(capturaFlota2019[[#This Row],[Puerto]],'DATOS TABLA FLOTA'!$H$1:$H$21,'DATOS TABLA FLOTA'!$I$1:$I$21)</f>
        <v>Biedma</v>
      </c>
      <c r="G1785" s="3">
        <f>_xlfn.XLOOKUP(capturaFlota2019[[#This Row],[Departamento]],'DATOS TABLA FLOTA'!$O$2:$O$21,'DATOS TABLA FLOTA'!$P$2:$P$21)</f>
        <v>26007</v>
      </c>
      <c r="H1785" s="1">
        <v>-42723398</v>
      </c>
      <c r="I1785" s="1">
        <f>_xlfn.XLOOKUP(capturaFlota2019[[#This Row],[Latitud]],'DATOS TABLA FLOTA'!$Q$2:$Q$21,'DATOS TABLA FLOTA'!$R$2:$R$21)</f>
        <v>-6503362</v>
      </c>
      <c r="J1785" s="2" t="s">
        <v>3101</v>
      </c>
      <c r="K1785" t="str">
        <f>VLOOKUP(capturaFlota2019[[#This Row],[Especie]],'DATOS TABLA FLOTA'!$K$1:$M$113,2,FALSE)</f>
        <v>Crustáceos</v>
      </c>
      <c r="L1785" t="str">
        <f>_xlfn.XLOOKUP(capturaFlota2019[[#This Row],[Especie]],'DATOS TABLA FLOTA'!$K$1:$K$113,'DATOS TABLA FLOTA'!$M$1:$M$113)</f>
        <v>Langostino</v>
      </c>
      <c r="M1785" s="3">
        <v>5100</v>
      </c>
      <c r="N1785" s="4">
        <f>VLOOKUP(capturaFlota2019[[#This Row],[Especie]],'DATOS TABLA FLOTA'!$A$1:$B$80,2,FALSE)</f>
        <v>3000</v>
      </c>
      <c r="O1785" s="4">
        <f>VLOOKUP(capturaFlota2019[[#This Row],[Especie]],'DATOS TABLA FLOTA'!$A$1:$C$80,3,FALSE)</f>
        <v>48000</v>
      </c>
      <c r="Q1785"/>
    </row>
    <row r="1786" spans="1:17" x14ac:dyDescent="0.35">
      <c r="A1786" s="5">
        <v>43497</v>
      </c>
      <c r="B1786" s="2" t="s">
        <v>3053</v>
      </c>
      <c r="C1786" s="2" t="s">
        <v>3068</v>
      </c>
      <c r="D1786" s="2" t="s">
        <v>3043</v>
      </c>
      <c r="E17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6" t="str">
        <f>_xlfn.XLOOKUP(capturaFlota2019[[#This Row],[Puerto]],'DATOS TABLA FLOTA'!$H$1:$H$21,'DATOS TABLA FLOTA'!$I$1:$I$21)</f>
        <v>General Pueyrredon</v>
      </c>
      <c r="G1786" s="3">
        <f>_xlfn.XLOOKUP(capturaFlota2019[[#This Row],[Departamento]],'DATOS TABLA FLOTA'!$O$2:$O$21,'DATOS TABLA FLOTA'!$P$2:$P$21)</f>
        <v>6357</v>
      </c>
      <c r="H1786" s="1">
        <v>-3804915</v>
      </c>
      <c r="I1786" s="1">
        <f>_xlfn.XLOOKUP(capturaFlota2019[[#This Row],[Latitud]],'DATOS TABLA FLOTA'!$Q$2:$Q$21,'DATOS TABLA FLOTA'!$R$2:$R$21)</f>
        <v>-57536848</v>
      </c>
      <c r="J1786" s="2" t="s">
        <v>3094</v>
      </c>
      <c r="K1786" t="str">
        <f>VLOOKUP(capturaFlota2019[[#This Row],[Especie]],'DATOS TABLA FLOTA'!$K$1:$M$113,2,FALSE)</f>
        <v>Peces</v>
      </c>
      <c r="L1786" t="str">
        <f>_xlfn.XLOOKUP(capturaFlota2019[[#This Row],[Especie]],'DATOS TABLA FLOTA'!$K$1:$K$113,'DATOS TABLA FLOTA'!$M$1:$M$113)</f>
        <v>otras especies</v>
      </c>
      <c r="M1786" s="3">
        <v>5109</v>
      </c>
      <c r="N1786" s="4">
        <f>VLOOKUP(capturaFlota2019[[#This Row],[Especie]],'DATOS TABLA FLOTA'!$A$1:$B$80,2,FALSE)</f>
        <v>2180</v>
      </c>
      <c r="O1786" s="4">
        <f>VLOOKUP(capturaFlota2019[[#This Row],[Especie]],'DATOS TABLA FLOTA'!$A$1:$C$80,3,FALSE)</f>
        <v>34880</v>
      </c>
      <c r="Q1786"/>
    </row>
    <row r="1787" spans="1:17" x14ac:dyDescent="0.35">
      <c r="A1787" s="5">
        <v>43586</v>
      </c>
      <c r="B1787" s="2" t="s">
        <v>3053</v>
      </c>
      <c r="C1787" s="2" t="s">
        <v>3068</v>
      </c>
      <c r="D1787" s="2" t="s">
        <v>3043</v>
      </c>
      <c r="E17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7" t="str">
        <f>_xlfn.XLOOKUP(capturaFlota2019[[#This Row],[Puerto]],'DATOS TABLA FLOTA'!$H$1:$H$21,'DATOS TABLA FLOTA'!$I$1:$I$21)</f>
        <v>General Pueyrredon</v>
      </c>
      <c r="G1787" s="3">
        <f>_xlfn.XLOOKUP(capturaFlota2019[[#This Row],[Departamento]],'DATOS TABLA FLOTA'!$O$2:$O$21,'DATOS TABLA FLOTA'!$P$2:$P$21)</f>
        <v>6357</v>
      </c>
      <c r="H1787" s="1">
        <v>-3804915</v>
      </c>
      <c r="I1787" s="1">
        <f>_xlfn.XLOOKUP(capturaFlota2019[[#This Row],[Latitud]],'DATOS TABLA FLOTA'!$Q$2:$Q$21,'DATOS TABLA FLOTA'!$R$2:$R$21)</f>
        <v>-57536848</v>
      </c>
      <c r="J1787" s="2" t="s">
        <v>3109</v>
      </c>
      <c r="K1787" t="str">
        <f>VLOOKUP(capturaFlota2019[[#This Row],[Especie]],'DATOS TABLA FLOTA'!$K$1:$M$113,2,FALSE)</f>
        <v>Peces</v>
      </c>
      <c r="L1787" t="str">
        <f>_xlfn.XLOOKUP(capturaFlota2019[[#This Row],[Especie]],'DATOS TABLA FLOTA'!$K$1:$K$113,'DATOS TABLA FLOTA'!$M$1:$M$113)</f>
        <v>Rayas (sin V. Cost)</v>
      </c>
      <c r="M1787" s="3">
        <v>5110</v>
      </c>
      <c r="N1787" s="4">
        <f>VLOOKUP(capturaFlota2019[[#This Row],[Especie]],'DATOS TABLA FLOTA'!$A$1:$B$80,2,FALSE)</f>
        <v>3000</v>
      </c>
      <c r="O1787" s="4">
        <f>VLOOKUP(capturaFlota2019[[#This Row],[Especie]],'DATOS TABLA FLOTA'!$A$1:$C$80,3,FALSE)</f>
        <v>48000</v>
      </c>
      <c r="Q1787"/>
    </row>
    <row r="1788" spans="1:17" x14ac:dyDescent="0.35">
      <c r="A1788" s="5">
        <v>43586</v>
      </c>
      <c r="B1788" s="2" t="s">
        <v>3053</v>
      </c>
      <c r="C1788" s="2" t="s">
        <v>3068</v>
      </c>
      <c r="D1788" s="2" t="s">
        <v>3043</v>
      </c>
      <c r="E17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8" t="str">
        <f>_xlfn.XLOOKUP(capturaFlota2019[[#This Row],[Puerto]],'DATOS TABLA FLOTA'!$H$1:$H$21,'DATOS TABLA FLOTA'!$I$1:$I$21)</f>
        <v>General Pueyrredon</v>
      </c>
      <c r="G1788" s="3">
        <f>_xlfn.XLOOKUP(capturaFlota2019[[#This Row],[Departamento]],'DATOS TABLA FLOTA'!$O$2:$O$21,'DATOS TABLA FLOTA'!$P$2:$P$21)</f>
        <v>6357</v>
      </c>
      <c r="H1788" s="1">
        <v>-3804915</v>
      </c>
      <c r="I1788" s="1">
        <f>_xlfn.XLOOKUP(capturaFlota2019[[#This Row],[Latitud]],'DATOS TABLA FLOTA'!$Q$2:$Q$21,'DATOS TABLA FLOTA'!$R$2:$R$21)</f>
        <v>-57536848</v>
      </c>
      <c r="J1788" s="2" t="s">
        <v>3162</v>
      </c>
      <c r="K1788" t="str">
        <f>VLOOKUP(capturaFlota2019[[#This Row],[Especie]],'DATOS TABLA FLOTA'!$K$1:$M$113,2,FALSE)</f>
        <v>Peces</v>
      </c>
      <c r="L1788" t="str">
        <f>_xlfn.XLOOKUP(capturaFlota2019[[#This Row],[Especie]],'DATOS TABLA FLOTA'!$K$1:$K$113,'DATOS TABLA FLOTA'!$M$1:$M$113)</f>
        <v>Rayas (sin V. Cost)</v>
      </c>
      <c r="M1788" s="3">
        <v>5110</v>
      </c>
      <c r="N1788" s="4">
        <f>VLOOKUP(capturaFlota2019[[#This Row],[Especie]],'DATOS TABLA FLOTA'!$A$1:$B$80,2,FALSE)</f>
        <v>3000</v>
      </c>
      <c r="O1788" s="4">
        <f>VLOOKUP(capturaFlota2019[[#This Row],[Especie]],'DATOS TABLA FLOTA'!$A$1:$C$80,3,FALSE)</f>
        <v>48000</v>
      </c>
      <c r="Q1788"/>
    </row>
    <row r="1789" spans="1:17" x14ac:dyDescent="0.35">
      <c r="A1789" s="5">
        <v>43739</v>
      </c>
      <c r="B1789" s="2" t="s">
        <v>3053</v>
      </c>
      <c r="C1789" s="2" t="s">
        <v>3068</v>
      </c>
      <c r="D1789" s="2" t="s">
        <v>3043</v>
      </c>
      <c r="E17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89" t="str">
        <f>_xlfn.XLOOKUP(capturaFlota2019[[#This Row],[Puerto]],'DATOS TABLA FLOTA'!$H$1:$H$21,'DATOS TABLA FLOTA'!$I$1:$I$21)</f>
        <v>General Pueyrredon</v>
      </c>
      <c r="G1789" s="3">
        <f>_xlfn.XLOOKUP(capturaFlota2019[[#This Row],[Departamento]],'DATOS TABLA FLOTA'!$O$2:$O$21,'DATOS TABLA FLOTA'!$P$2:$P$21)</f>
        <v>6357</v>
      </c>
      <c r="H1789" s="1">
        <v>-3804915</v>
      </c>
      <c r="I1789" s="1">
        <f>_xlfn.XLOOKUP(capturaFlota2019[[#This Row],[Latitud]],'DATOS TABLA FLOTA'!$Q$2:$Q$21,'DATOS TABLA FLOTA'!$R$2:$R$21)</f>
        <v>-57536848</v>
      </c>
      <c r="J1789" s="2" t="s">
        <v>3060</v>
      </c>
      <c r="K1789" t="str">
        <f>VLOOKUP(capturaFlota2019[[#This Row],[Especie]],'DATOS TABLA FLOTA'!$K$1:$M$113,2,FALSE)</f>
        <v>Peces</v>
      </c>
      <c r="L1789" t="str">
        <f>_xlfn.XLOOKUP(capturaFlota2019[[#This Row],[Especie]],'DATOS TABLA FLOTA'!$K$1:$K$113,'DATOS TABLA FLOTA'!$M$1:$M$113)</f>
        <v>otras especies</v>
      </c>
      <c r="M1789" s="3">
        <v>5120</v>
      </c>
      <c r="N1789" s="4">
        <f>VLOOKUP(capturaFlota2019[[#This Row],[Especie]],'DATOS TABLA FLOTA'!$A$1:$B$80,2,FALSE)</f>
        <v>2910</v>
      </c>
      <c r="O1789" s="4">
        <f>VLOOKUP(capturaFlota2019[[#This Row],[Especie]],'DATOS TABLA FLOTA'!$A$1:$C$80,3,FALSE)</f>
        <v>46560</v>
      </c>
      <c r="Q1789"/>
    </row>
    <row r="1790" spans="1:17" x14ac:dyDescent="0.35">
      <c r="A1790" s="5">
        <v>43556</v>
      </c>
      <c r="B1790" s="2" t="s">
        <v>3147</v>
      </c>
      <c r="C1790" s="2" t="s">
        <v>3111</v>
      </c>
      <c r="D1790" s="2" t="s">
        <v>3043</v>
      </c>
      <c r="E17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90" t="str">
        <f>_xlfn.XLOOKUP(capturaFlota2019[[#This Row],[Puerto]],'DATOS TABLA FLOTA'!$H$1:$H$21,'DATOS TABLA FLOTA'!$I$1:$I$21)</f>
        <v>sin especificar</v>
      </c>
      <c r="G1790" s="3">
        <f>_xlfn.XLOOKUP(capturaFlota2019[[#This Row],[Departamento]],'DATOS TABLA FLOTA'!$O$2:$O$21,'DATOS TABLA FLOTA'!$P$2:$P$21)</f>
        <v>6999</v>
      </c>
      <c r="I1790" s="1">
        <f>_xlfn.XLOOKUP(capturaFlota2019[[#This Row],[Latitud]],'DATOS TABLA FLOTA'!$Q$2:$Q$21,'DATOS TABLA FLOTA'!$R$2:$R$21)</f>
        <v>0</v>
      </c>
      <c r="J1790" s="2" t="s">
        <v>3055</v>
      </c>
      <c r="K1790" t="str">
        <f>VLOOKUP(capturaFlota2019[[#This Row],[Especie]],'DATOS TABLA FLOTA'!$K$1:$M$113,2,FALSE)</f>
        <v>Peces</v>
      </c>
      <c r="L1790" t="str">
        <f>_xlfn.XLOOKUP(capturaFlota2019[[#This Row],[Especie]],'DATOS TABLA FLOTA'!$K$1:$K$113,'DATOS TABLA FLOTA'!$M$1:$M$113)</f>
        <v>Merluza hubbsi S41</v>
      </c>
      <c r="M1790" s="3">
        <v>5148</v>
      </c>
      <c r="N1790" s="4">
        <f>VLOOKUP(capturaFlota2019[[#This Row],[Especie]],'DATOS TABLA FLOTA'!$A$1:$B$80,2,FALSE)</f>
        <v>2300</v>
      </c>
      <c r="O1790" s="4">
        <f>VLOOKUP(capturaFlota2019[[#This Row],[Especie]],'DATOS TABLA FLOTA'!$A$1:$C$80,3,FALSE)</f>
        <v>36800</v>
      </c>
      <c r="Q1790"/>
    </row>
    <row r="1791" spans="1:17" x14ac:dyDescent="0.35">
      <c r="A1791" s="5">
        <v>43586</v>
      </c>
      <c r="B1791" s="2" t="s">
        <v>3041</v>
      </c>
      <c r="C1791" s="2" t="s">
        <v>3068</v>
      </c>
      <c r="D1791" s="2" t="s">
        <v>3043</v>
      </c>
      <c r="E17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91" t="str">
        <f>_xlfn.XLOOKUP(capturaFlota2019[[#This Row],[Puerto]],'DATOS TABLA FLOTA'!$H$1:$H$21,'DATOS TABLA FLOTA'!$I$1:$I$21)</f>
        <v>General Pueyrredon</v>
      </c>
      <c r="G1791" s="3">
        <f>_xlfn.XLOOKUP(capturaFlota2019[[#This Row],[Departamento]],'DATOS TABLA FLOTA'!$O$2:$O$21,'DATOS TABLA FLOTA'!$P$2:$P$21)</f>
        <v>6357</v>
      </c>
      <c r="H1791" s="1">
        <v>-3804915</v>
      </c>
      <c r="I1791" s="1">
        <f>_xlfn.XLOOKUP(capturaFlota2019[[#This Row],[Latitud]],'DATOS TABLA FLOTA'!$Q$2:$Q$21,'DATOS TABLA FLOTA'!$R$2:$R$21)</f>
        <v>-57536848</v>
      </c>
      <c r="J1791" s="2" t="s">
        <v>3098</v>
      </c>
      <c r="K1791" t="str">
        <f>VLOOKUP(capturaFlota2019[[#This Row],[Especie]],'DATOS TABLA FLOTA'!$K$1:$M$113,2,FALSE)</f>
        <v>Peces</v>
      </c>
      <c r="L1791" t="str">
        <f>_xlfn.XLOOKUP(capturaFlota2019[[#This Row],[Especie]],'DATOS TABLA FLOTA'!$K$1:$K$113,'DATOS TABLA FLOTA'!$M$1:$M$113)</f>
        <v>otras especies</v>
      </c>
      <c r="M1791" s="3">
        <v>5152</v>
      </c>
      <c r="N1791" s="4">
        <f>VLOOKUP(capturaFlota2019[[#This Row],[Especie]],'DATOS TABLA FLOTA'!$A$1:$B$80,2,FALSE)</f>
        <v>4500</v>
      </c>
      <c r="O1791" s="4">
        <f>VLOOKUP(capturaFlota2019[[#This Row],[Especie]],'DATOS TABLA FLOTA'!$A$1:$C$80,3,FALSE)</f>
        <v>72000</v>
      </c>
      <c r="Q1791"/>
    </row>
    <row r="1792" spans="1:17" x14ac:dyDescent="0.35">
      <c r="A1792" s="5">
        <v>43556</v>
      </c>
      <c r="B1792" s="2" t="s">
        <v>3053</v>
      </c>
      <c r="C1792" s="2" t="s">
        <v>3123</v>
      </c>
      <c r="D1792" s="2" t="s">
        <v>3124</v>
      </c>
      <c r="E17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92" t="str">
        <f>_xlfn.XLOOKUP(capturaFlota2019[[#This Row],[Puerto]],'DATOS TABLA FLOTA'!$H$1:$H$21,'DATOS TABLA FLOTA'!$I$1:$I$21)</f>
        <v>San Antonio</v>
      </c>
      <c r="G1792" s="3">
        <f>_xlfn.XLOOKUP(capturaFlota2019[[#This Row],[Departamento]],'DATOS TABLA FLOTA'!$O$2:$O$21,'DATOS TABLA FLOTA'!$P$2:$P$21)</f>
        <v>62077</v>
      </c>
      <c r="H1792" s="1">
        <v>-4079875</v>
      </c>
      <c r="I1792" s="1">
        <f>_xlfn.XLOOKUP(capturaFlota2019[[#This Row],[Latitud]],'DATOS TABLA FLOTA'!$Q$2:$Q$21,'DATOS TABLA FLOTA'!$R$2:$R$21)</f>
        <v>-64883536</v>
      </c>
      <c r="J1792" s="2" t="s">
        <v>3085</v>
      </c>
      <c r="K1792" t="str">
        <f>VLOOKUP(capturaFlota2019[[#This Row],[Especie]],'DATOS TABLA FLOTA'!$K$1:$M$113,2,FALSE)</f>
        <v>Peces</v>
      </c>
      <c r="L1792" t="str">
        <f>_xlfn.XLOOKUP(capturaFlota2019[[#This Row],[Especie]],'DATOS TABLA FLOTA'!$K$1:$K$113,'DATOS TABLA FLOTA'!$M$1:$M$113)</f>
        <v>otras especies</v>
      </c>
      <c r="M1792" s="3">
        <v>5156</v>
      </c>
      <c r="N1792" s="4">
        <f>VLOOKUP(capturaFlota2019[[#This Row],[Especie]],'DATOS TABLA FLOTA'!$A$1:$B$80,2,FALSE)</f>
        <v>1900</v>
      </c>
      <c r="O1792" s="4">
        <f>VLOOKUP(capturaFlota2019[[#This Row],[Especie]],'DATOS TABLA FLOTA'!$A$1:$C$80,3,FALSE)</f>
        <v>30400</v>
      </c>
      <c r="Q1792"/>
    </row>
    <row r="1793" spans="1:17" x14ac:dyDescent="0.35">
      <c r="A1793" s="5">
        <v>43647</v>
      </c>
      <c r="B1793" s="2" t="s">
        <v>3041</v>
      </c>
      <c r="C1793" s="2" t="s">
        <v>3127</v>
      </c>
      <c r="D1793" s="2" t="s">
        <v>3124</v>
      </c>
      <c r="E17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93" t="str">
        <f>_xlfn.XLOOKUP(capturaFlota2019[[#This Row],[Puerto]],'DATOS TABLA FLOTA'!$H$1:$H$21,'DATOS TABLA FLOTA'!$I$1:$I$21)</f>
        <v>San Antonio</v>
      </c>
      <c r="G1793" s="3">
        <f>_xlfn.XLOOKUP(capturaFlota2019[[#This Row],[Departamento]],'DATOS TABLA FLOTA'!$O$2:$O$21,'DATOS TABLA FLOTA'!$P$2:$P$21)</f>
        <v>62077</v>
      </c>
      <c r="H1793" s="1">
        <v>-40725698</v>
      </c>
      <c r="I1793" s="1">
        <f>_xlfn.XLOOKUP(capturaFlota2019[[#This Row],[Latitud]],'DATOS TABLA FLOTA'!$Q$2:$Q$21,'DATOS TABLA FLOTA'!$R$2:$R$21)</f>
        <v>-64934194</v>
      </c>
      <c r="J1793" s="2" t="s">
        <v>3109</v>
      </c>
      <c r="K1793" t="str">
        <f>VLOOKUP(capturaFlota2019[[#This Row],[Especie]],'DATOS TABLA FLOTA'!$K$1:$M$113,2,FALSE)</f>
        <v>Peces</v>
      </c>
      <c r="L1793" t="str">
        <f>_xlfn.XLOOKUP(capturaFlota2019[[#This Row],[Especie]],'DATOS TABLA FLOTA'!$K$1:$K$113,'DATOS TABLA FLOTA'!$M$1:$M$113)</f>
        <v>Rayas (sin V. Cost)</v>
      </c>
      <c r="M1793" s="3">
        <v>5166</v>
      </c>
      <c r="N1793" s="4">
        <f>VLOOKUP(capturaFlota2019[[#This Row],[Especie]],'DATOS TABLA FLOTA'!$A$1:$B$80,2,FALSE)</f>
        <v>3000</v>
      </c>
      <c r="O1793" s="4">
        <f>VLOOKUP(capturaFlota2019[[#This Row],[Especie]],'DATOS TABLA FLOTA'!$A$1:$C$80,3,FALSE)</f>
        <v>48000</v>
      </c>
      <c r="Q1793"/>
    </row>
    <row r="1794" spans="1:17" x14ac:dyDescent="0.35">
      <c r="A1794" s="5">
        <v>43497</v>
      </c>
      <c r="B1794" s="2" t="s">
        <v>3053</v>
      </c>
      <c r="C1794" s="2" t="s">
        <v>3127</v>
      </c>
      <c r="D1794" s="2" t="s">
        <v>3124</v>
      </c>
      <c r="E17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94" t="str">
        <f>_xlfn.XLOOKUP(capturaFlota2019[[#This Row],[Puerto]],'DATOS TABLA FLOTA'!$H$1:$H$21,'DATOS TABLA FLOTA'!$I$1:$I$21)</f>
        <v>San Antonio</v>
      </c>
      <c r="G1794" s="3">
        <f>_xlfn.XLOOKUP(capturaFlota2019[[#This Row],[Departamento]],'DATOS TABLA FLOTA'!$O$2:$O$21,'DATOS TABLA FLOTA'!$P$2:$P$21)</f>
        <v>62077</v>
      </c>
      <c r="H1794" s="1">
        <v>-40725698</v>
      </c>
      <c r="I1794" s="1">
        <f>_xlfn.XLOOKUP(capturaFlota2019[[#This Row],[Latitud]],'DATOS TABLA FLOTA'!$Q$2:$Q$21,'DATOS TABLA FLOTA'!$R$2:$R$21)</f>
        <v>-64934194</v>
      </c>
      <c r="J1794" s="2" t="s">
        <v>3098</v>
      </c>
      <c r="K1794" t="str">
        <f>VLOOKUP(capturaFlota2019[[#This Row],[Especie]],'DATOS TABLA FLOTA'!$K$1:$M$113,2,FALSE)</f>
        <v>Peces</v>
      </c>
      <c r="L1794" t="str">
        <f>_xlfn.XLOOKUP(capturaFlota2019[[#This Row],[Especie]],'DATOS TABLA FLOTA'!$K$1:$K$113,'DATOS TABLA FLOTA'!$M$1:$M$113)</f>
        <v>otras especies</v>
      </c>
      <c r="M1794" s="3">
        <v>5192</v>
      </c>
      <c r="N1794" s="4">
        <f>VLOOKUP(capturaFlota2019[[#This Row],[Especie]],'DATOS TABLA FLOTA'!$A$1:$B$80,2,FALSE)</f>
        <v>4500</v>
      </c>
      <c r="O1794" s="4">
        <f>VLOOKUP(capturaFlota2019[[#This Row],[Especie]],'DATOS TABLA FLOTA'!$A$1:$C$80,3,FALSE)</f>
        <v>72000</v>
      </c>
      <c r="Q1794"/>
    </row>
    <row r="1795" spans="1:17" x14ac:dyDescent="0.35">
      <c r="A1795" s="5">
        <v>43647</v>
      </c>
      <c r="B1795" s="2" t="s">
        <v>3059</v>
      </c>
      <c r="C1795" s="2" t="s">
        <v>3123</v>
      </c>
      <c r="D1795" s="2" t="s">
        <v>3124</v>
      </c>
      <c r="E17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795" t="str">
        <f>_xlfn.XLOOKUP(capturaFlota2019[[#This Row],[Puerto]],'DATOS TABLA FLOTA'!$H$1:$H$21,'DATOS TABLA FLOTA'!$I$1:$I$21)</f>
        <v>San Antonio</v>
      </c>
      <c r="G1795" s="3">
        <f>_xlfn.XLOOKUP(capturaFlota2019[[#This Row],[Departamento]],'DATOS TABLA FLOTA'!$O$2:$O$21,'DATOS TABLA FLOTA'!$P$2:$P$21)</f>
        <v>62077</v>
      </c>
      <c r="H1795" s="1">
        <v>-4079875</v>
      </c>
      <c r="I1795" s="1">
        <f>_xlfn.XLOOKUP(capturaFlota2019[[#This Row],[Latitud]],'DATOS TABLA FLOTA'!$Q$2:$Q$21,'DATOS TABLA FLOTA'!$R$2:$R$21)</f>
        <v>-64883536</v>
      </c>
      <c r="J1795" s="2" t="s">
        <v>3084</v>
      </c>
      <c r="K1795" t="str">
        <f>VLOOKUP(capturaFlota2019[[#This Row],[Especie]],'DATOS TABLA FLOTA'!$K$1:$M$113,2,FALSE)</f>
        <v>Peces</v>
      </c>
      <c r="L1795" t="str">
        <f>_xlfn.XLOOKUP(capturaFlota2019[[#This Row],[Especie]],'DATOS TABLA FLOTA'!$K$1:$K$113,'DATOS TABLA FLOTA'!$M$1:$M$113)</f>
        <v>otras especies</v>
      </c>
      <c r="M1795" s="3">
        <v>5200</v>
      </c>
      <c r="N1795" s="4">
        <f>VLOOKUP(capturaFlota2019[[#This Row],[Especie]],'DATOS TABLA FLOTA'!$A$1:$B$80,2,FALSE)</f>
        <v>1890</v>
      </c>
      <c r="O1795" s="4">
        <f>VLOOKUP(capturaFlota2019[[#This Row],[Especie]],'DATOS TABLA FLOTA'!$A$1:$C$80,3,FALSE)</f>
        <v>30240</v>
      </c>
      <c r="Q1795"/>
    </row>
    <row r="1796" spans="1:17" x14ac:dyDescent="0.35">
      <c r="A1796" s="5">
        <v>43525</v>
      </c>
      <c r="B1796" s="2" t="s">
        <v>3059</v>
      </c>
      <c r="C1796" s="2" t="s">
        <v>3048</v>
      </c>
      <c r="D1796" s="2" t="s">
        <v>3049</v>
      </c>
      <c r="E17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796" t="str">
        <f>_xlfn.XLOOKUP(capturaFlota2019[[#This Row],[Puerto]],'DATOS TABLA FLOTA'!$H$1:$H$21,'DATOS TABLA FLOTA'!$I$1:$I$21)</f>
        <v>Deseado</v>
      </c>
      <c r="G1796" s="3">
        <f>_xlfn.XLOOKUP(capturaFlota2019[[#This Row],[Departamento]],'DATOS TABLA FLOTA'!$O$2:$O$21,'DATOS TABLA FLOTA'!$P$2:$P$21)</f>
        <v>78014</v>
      </c>
      <c r="H1796" s="1">
        <v>-46436049</v>
      </c>
      <c r="I1796" s="1">
        <f>_xlfn.XLOOKUP(capturaFlota2019[[#This Row],[Latitud]],'DATOS TABLA FLOTA'!$Q$2:$Q$21,'DATOS TABLA FLOTA'!$R$2:$R$21)</f>
        <v>-67514904</v>
      </c>
      <c r="J1796" s="2" t="s">
        <v>3065</v>
      </c>
      <c r="K1796" t="str">
        <f>VLOOKUP(capturaFlota2019[[#This Row],[Especie]],'DATOS TABLA FLOTA'!$K$1:$M$113,2,FALSE)</f>
        <v>Peces</v>
      </c>
      <c r="L1796" t="str">
        <f>_xlfn.XLOOKUP(capturaFlota2019[[#This Row],[Especie]],'DATOS TABLA FLOTA'!$K$1:$K$113,'DATOS TABLA FLOTA'!$M$1:$M$113)</f>
        <v>Abadejo</v>
      </c>
      <c r="M1796" s="3">
        <v>5279</v>
      </c>
      <c r="N1796" s="4">
        <f>VLOOKUP(capturaFlota2019[[#This Row],[Especie]],'DATOS TABLA FLOTA'!$A$1:$B$80,2,FALSE)</f>
        <v>2000</v>
      </c>
      <c r="O1796" s="4">
        <f>VLOOKUP(capturaFlota2019[[#This Row],[Especie]],'DATOS TABLA FLOTA'!$A$1:$C$80,3,FALSE)</f>
        <v>32000</v>
      </c>
      <c r="Q1796"/>
    </row>
    <row r="1797" spans="1:17" x14ac:dyDescent="0.35">
      <c r="A1797" s="5">
        <v>43617</v>
      </c>
      <c r="B1797" s="2" t="s">
        <v>3053</v>
      </c>
      <c r="C1797" s="2" t="s">
        <v>3150</v>
      </c>
      <c r="D1797" s="2" t="s">
        <v>3043</v>
      </c>
      <c r="E17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97" t="str">
        <f>_xlfn.XLOOKUP(capturaFlota2019[[#This Row],[Puerto]],'DATOS TABLA FLOTA'!$H$1:$H$21,'DATOS TABLA FLOTA'!$I$1:$I$21)</f>
        <v>General Lavalle</v>
      </c>
      <c r="G1797" s="3">
        <f>_xlfn.XLOOKUP(capturaFlota2019[[#This Row],[Departamento]],'DATOS TABLA FLOTA'!$O$2:$O$21,'DATOS TABLA FLOTA'!$P$2:$P$21)</f>
        <v>6336</v>
      </c>
      <c r="H1797" s="1">
        <v>-36398453</v>
      </c>
      <c r="I1797" s="1">
        <f>_xlfn.XLOOKUP(capturaFlota2019[[#This Row],[Latitud]],'DATOS TABLA FLOTA'!$Q$2:$Q$21,'DATOS TABLA FLOTA'!$R$2:$R$21)</f>
        <v>-56946467</v>
      </c>
      <c r="J1797" s="2" t="s">
        <v>3057</v>
      </c>
      <c r="K1797" t="str">
        <f>VLOOKUP(capturaFlota2019[[#This Row],[Especie]],'DATOS TABLA FLOTA'!$K$1:$M$113,2,FALSE)</f>
        <v>Peces</v>
      </c>
      <c r="L1797" t="str">
        <f>_xlfn.XLOOKUP(capturaFlota2019[[#This Row],[Especie]],'DATOS TABLA FLOTA'!$K$1:$K$113,'DATOS TABLA FLOTA'!$M$1:$M$113)</f>
        <v>Rayas (sin V. Cost)</v>
      </c>
      <c r="M1797" s="3">
        <v>5303</v>
      </c>
      <c r="N1797" s="4">
        <f>VLOOKUP(capturaFlota2019[[#This Row],[Especie]],'DATOS TABLA FLOTA'!$A$1:$B$80,2,FALSE)</f>
        <v>3900</v>
      </c>
      <c r="O1797" s="4">
        <f>VLOOKUP(capturaFlota2019[[#This Row],[Especie]],'DATOS TABLA FLOTA'!$A$1:$C$80,3,FALSE)</f>
        <v>62400</v>
      </c>
      <c r="Q1797"/>
    </row>
    <row r="1798" spans="1:17" x14ac:dyDescent="0.35">
      <c r="A1798" s="5">
        <v>43739</v>
      </c>
      <c r="B1798" s="2" t="s">
        <v>3041</v>
      </c>
      <c r="C1798" s="2" t="s">
        <v>3143</v>
      </c>
      <c r="D1798" s="2" t="s">
        <v>3043</v>
      </c>
      <c r="E17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798" t="str">
        <f>_xlfn.XLOOKUP(capturaFlota2019[[#This Row],[Puerto]],'DATOS TABLA FLOTA'!$H$1:$H$21,'DATOS TABLA FLOTA'!$I$1:$I$21)</f>
        <v>Castelli</v>
      </c>
      <c r="G1798" s="3">
        <f>_xlfn.XLOOKUP(capturaFlota2019[[#This Row],[Departamento]],'DATOS TABLA FLOTA'!$O$2:$O$21,'DATOS TABLA FLOTA'!$P$2:$P$21)</f>
        <v>6168</v>
      </c>
      <c r="H1798" s="1">
        <v>-35745949</v>
      </c>
      <c r="I1798" s="1">
        <f>_xlfn.XLOOKUP(capturaFlota2019[[#This Row],[Latitud]],'DATOS TABLA FLOTA'!$Q$2:$Q$21,'DATOS TABLA FLOTA'!$R$2:$R$21)</f>
        <v>-57380561</v>
      </c>
      <c r="J1798" s="2" t="s">
        <v>3161</v>
      </c>
      <c r="K1798" t="str">
        <f>VLOOKUP(capturaFlota2019[[#This Row],[Especie]],'DATOS TABLA FLOTA'!$K$1:$M$113,2,FALSE)</f>
        <v>Peces</v>
      </c>
      <c r="L1798" t="str">
        <f>_xlfn.XLOOKUP(capturaFlota2019[[#This Row],[Especie]],'DATOS TABLA FLOTA'!$K$1:$K$113,'DATOS TABLA FLOTA'!$M$1:$M$113)</f>
        <v>Variado costero</v>
      </c>
      <c r="M1798" s="3">
        <v>5304</v>
      </c>
      <c r="N1798" s="4">
        <f>VLOOKUP(capturaFlota2019[[#This Row],[Especie]],'DATOS TABLA FLOTA'!$A$1:$B$80,2,FALSE)</f>
        <v>2000</v>
      </c>
      <c r="O1798" s="4">
        <f>VLOOKUP(capturaFlota2019[[#This Row],[Especie]],'DATOS TABLA FLOTA'!$A$1:$C$80,3,FALSE)</f>
        <v>32000</v>
      </c>
      <c r="Q1798"/>
    </row>
    <row r="1799" spans="1:17" x14ac:dyDescent="0.35">
      <c r="A1799" s="5">
        <v>43497</v>
      </c>
      <c r="B1799" s="2" t="s">
        <v>3041</v>
      </c>
      <c r="C1799" s="2" t="s">
        <v>3120</v>
      </c>
      <c r="D1799" s="2" t="s">
        <v>3062</v>
      </c>
      <c r="E17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799" t="str">
        <f>_xlfn.XLOOKUP(capturaFlota2019[[#This Row],[Puerto]],'DATOS TABLA FLOTA'!$H$1:$H$21,'DATOS TABLA FLOTA'!$I$1:$I$21)</f>
        <v>Rawson</v>
      </c>
      <c r="G1799" s="3">
        <f>_xlfn.XLOOKUP(capturaFlota2019[[#This Row],[Departamento]],'DATOS TABLA FLOTA'!$O$2:$O$21,'DATOS TABLA FLOTA'!$P$2:$P$21)</f>
        <v>26077</v>
      </c>
      <c r="H1799" s="1">
        <v>-43336741</v>
      </c>
      <c r="I1799" s="1">
        <f>_xlfn.XLOOKUP(capturaFlota2019[[#This Row],[Latitud]],'DATOS TABLA FLOTA'!$Q$2:$Q$21,'DATOS TABLA FLOTA'!$R$2:$R$21)</f>
        <v>-65061964</v>
      </c>
      <c r="J1799" s="2" t="s">
        <v>3101</v>
      </c>
      <c r="K1799" t="str">
        <f>VLOOKUP(capturaFlota2019[[#This Row],[Especie]],'DATOS TABLA FLOTA'!$K$1:$M$113,2,FALSE)</f>
        <v>Crustáceos</v>
      </c>
      <c r="L1799" t="str">
        <f>_xlfn.XLOOKUP(capturaFlota2019[[#This Row],[Especie]],'DATOS TABLA FLOTA'!$K$1:$K$113,'DATOS TABLA FLOTA'!$M$1:$M$113)</f>
        <v>Langostino</v>
      </c>
      <c r="M1799" s="3">
        <v>5320</v>
      </c>
      <c r="N1799" s="4">
        <f>VLOOKUP(capturaFlota2019[[#This Row],[Especie]],'DATOS TABLA FLOTA'!$A$1:$B$80,2,FALSE)</f>
        <v>3000</v>
      </c>
      <c r="O1799" s="4">
        <f>VLOOKUP(capturaFlota2019[[#This Row],[Especie]],'DATOS TABLA FLOTA'!$A$1:$C$80,3,FALSE)</f>
        <v>48000</v>
      </c>
      <c r="Q1799"/>
    </row>
    <row r="1800" spans="1:17" x14ac:dyDescent="0.35">
      <c r="A1800" s="5">
        <v>43525</v>
      </c>
      <c r="B1800" s="2" t="s">
        <v>3059</v>
      </c>
      <c r="C1800" s="2" t="s">
        <v>3068</v>
      </c>
      <c r="D1800" s="2" t="s">
        <v>3043</v>
      </c>
      <c r="E18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0" t="str">
        <f>_xlfn.XLOOKUP(capturaFlota2019[[#This Row],[Puerto]],'DATOS TABLA FLOTA'!$H$1:$H$21,'DATOS TABLA FLOTA'!$I$1:$I$21)</f>
        <v>General Pueyrredon</v>
      </c>
      <c r="G1800" s="3">
        <f>_xlfn.XLOOKUP(capturaFlota2019[[#This Row],[Departamento]],'DATOS TABLA FLOTA'!$O$2:$O$21,'DATOS TABLA FLOTA'!$P$2:$P$21)</f>
        <v>6357</v>
      </c>
      <c r="H1800" s="1">
        <v>-3804915</v>
      </c>
      <c r="I1800" s="1">
        <f>_xlfn.XLOOKUP(capturaFlota2019[[#This Row],[Latitud]],'DATOS TABLA FLOTA'!$Q$2:$Q$21,'DATOS TABLA FLOTA'!$R$2:$R$21)</f>
        <v>-57536848</v>
      </c>
      <c r="J1800" s="2" t="s">
        <v>3089</v>
      </c>
      <c r="K1800" t="str">
        <f>VLOOKUP(capturaFlota2019[[#This Row],[Especie]],'DATOS TABLA FLOTA'!$K$1:$M$113,2,FALSE)</f>
        <v>Peces</v>
      </c>
      <c r="L1800" t="str">
        <f>_xlfn.XLOOKUP(capturaFlota2019[[#This Row],[Especie]],'DATOS TABLA FLOTA'!$K$1:$K$113,'DATOS TABLA FLOTA'!$M$1:$M$113)</f>
        <v>otras especies</v>
      </c>
      <c r="M1800" s="3">
        <v>5359</v>
      </c>
      <c r="N1800" s="4">
        <f>VLOOKUP(capturaFlota2019[[#This Row],[Especie]],'DATOS TABLA FLOTA'!$A$1:$B$80,2,FALSE)</f>
        <v>2200</v>
      </c>
      <c r="O1800" s="4">
        <f>VLOOKUP(capturaFlota2019[[#This Row],[Especie]],'DATOS TABLA FLOTA'!$A$1:$C$80,3,FALSE)</f>
        <v>35200</v>
      </c>
      <c r="Q1800"/>
    </row>
    <row r="1801" spans="1:17" x14ac:dyDescent="0.35">
      <c r="A1801" s="5">
        <v>43617</v>
      </c>
      <c r="B1801" s="2" t="s">
        <v>3041</v>
      </c>
      <c r="C1801" s="2" t="s">
        <v>3107</v>
      </c>
      <c r="D1801" s="2" t="s">
        <v>3043</v>
      </c>
      <c r="E18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1" t="str">
        <f>_xlfn.XLOOKUP(capturaFlota2019[[#This Row],[Puerto]],'DATOS TABLA FLOTA'!$H$1:$H$21,'DATOS TABLA FLOTA'!$I$1:$I$21)</f>
        <v>Necochea</v>
      </c>
      <c r="G1801" s="3">
        <f>_xlfn.XLOOKUP(capturaFlota2019[[#This Row],[Departamento]],'DATOS TABLA FLOTA'!$O$2:$O$21,'DATOS TABLA FLOTA'!$P$2:$P$21)</f>
        <v>6581</v>
      </c>
      <c r="H1801" s="1">
        <v>-38576184</v>
      </c>
      <c r="I1801" s="1">
        <f>_xlfn.XLOOKUP(capturaFlota2019[[#This Row],[Latitud]],'DATOS TABLA FLOTA'!$Q$2:$Q$21,'DATOS TABLA FLOTA'!$R$2:$R$21)</f>
        <v>-58701949</v>
      </c>
      <c r="J1801" s="2" t="s">
        <v>3092</v>
      </c>
      <c r="K1801" t="str">
        <f>VLOOKUP(capturaFlota2019[[#This Row],[Especie]],'DATOS TABLA FLOTA'!$K$1:$M$113,2,FALSE)</f>
        <v>Peces</v>
      </c>
      <c r="L1801" t="str">
        <f>_xlfn.XLOOKUP(capturaFlota2019[[#This Row],[Especie]],'DATOS TABLA FLOTA'!$K$1:$K$113,'DATOS TABLA FLOTA'!$M$1:$M$113)</f>
        <v>otras especies</v>
      </c>
      <c r="M1801" s="3">
        <v>5370</v>
      </c>
      <c r="N1801" s="4">
        <f>VLOOKUP(capturaFlota2019[[#This Row],[Especie]],'DATOS TABLA FLOTA'!$A$1:$B$80,2,FALSE)</f>
        <v>2200</v>
      </c>
      <c r="O1801" s="4">
        <f>VLOOKUP(capturaFlota2019[[#This Row],[Especie]],'DATOS TABLA FLOTA'!$A$1:$C$80,3,FALSE)</f>
        <v>35200</v>
      </c>
      <c r="Q1801"/>
    </row>
    <row r="1802" spans="1:17" x14ac:dyDescent="0.35">
      <c r="A1802" s="5">
        <v>43739</v>
      </c>
      <c r="B1802" s="2" t="s">
        <v>3067</v>
      </c>
      <c r="C1802" s="2" t="s">
        <v>3068</v>
      </c>
      <c r="D1802" s="2" t="s">
        <v>3043</v>
      </c>
      <c r="E18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2" t="str">
        <f>_xlfn.XLOOKUP(capturaFlota2019[[#This Row],[Puerto]],'DATOS TABLA FLOTA'!$H$1:$H$21,'DATOS TABLA FLOTA'!$I$1:$I$21)</f>
        <v>General Pueyrredon</v>
      </c>
      <c r="G1802" s="3">
        <f>_xlfn.XLOOKUP(capturaFlota2019[[#This Row],[Departamento]],'DATOS TABLA FLOTA'!$O$2:$O$21,'DATOS TABLA FLOTA'!$P$2:$P$21)</f>
        <v>6357</v>
      </c>
      <c r="H1802" s="1">
        <v>-3804915</v>
      </c>
      <c r="I1802" s="1">
        <f>_xlfn.XLOOKUP(capturaFlota2019[[#This Row],[Latitud]],'DATOS TABLA FLOTA'!$Q$2:$Q$21,'DATOS TABLA FLOTA'!$R$2:$R$21)</f>
        <v>-57536848</v>
      </c>
      <c r="J1802" s="2" t="s">
        <v>3097</v>
      </c>
      <c r="K1802" t="str">
        <f>VLOOKUP(capturaFlota2019[[#This Row],[Especie]],'DATOS TABLA FLOTA'!$K$1:$M$113,2,FALSE)</f>
        <v>Peces</v>
      </c>
      <c r="L1802" t="str">
        <f>_xlfn.XLOOKUP(capturaFlota2019[[#This Row],[Especie]],'DATOS TABLA FLOTA'!$K$1:$K$113,'DATOS TABLA FLOTA'!$M$1:$M$113)</f>
        <v>otras especies</v>
      </c>
      <c r="M1802" s="3">
        <v>5370</v>
      </c>
      <c r="N1802" s="4">
        <f>VLOOKUP(capturaFlota2019[[#This Row],[Especie]],'DATOS TABLA FLOTA'!$A$1:$B$80,2,FALSE)</f>
        <v>3980</v>
      </c>
      <c r="O1802" s="4">
        <f>VLOOKUP(capturaFlota2019[[#This Row],[Especie]],'DATOS TABLA FLOTA'!$A$1:$C$80,3,FALSE)</f>
        <v>63680</v>
      </c>
      <c r="Q1802"/>
    </row>
    <row r="1803" spans="1:17" x14ac:dyDescent="0.35">
      <c r="A1803" s="5">
        <v>43525</v>
      </c>
      <c r="B1803" s="2" t="s">
        <v>3053</v>
      </c>
      <c r="C1803" s="2" t="s">
        <v>3068</v>
      </c>
      <c r="D1803" s="2" t="s">
        <v>3043</v>
      </c>
      <c r="E18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3" t="str">
        <f>_xlfn.XLOOKUP(capturaFlota2019[[#This Row],[Puerto]],'DATOS TABLA FLOTA'!$H$1:$H$21,'DATOS TABLA FLOTA'!$I$1:$I$21)</f>
        <v>General Pueyrredon</v>
      </c>
      <c r="G1803" s="3">
        <f>_xlfn.XLOOKUP(capturaFlota2019[[#This Row],[Departamento]],'DATOS TABLA FLOTA'!$O$2:$O$21,'DATOS TABLA FLOTA'!$P$2:$P$21)</f>
        <v>6357</v>
      </c>
      <c r="H1803" s="1">
        <v>-3804915</v>
      </c>
      <c r="I1803" s="1">
        <f>_xlfn.XLOOKUP(capturaFlota2019[[#This Row],[Latitud]],'DATOS TABLA FLOTA'!$Q$2:$Q$21,'DATOS TABLA FLOTA'!$R$2:$R$21)</f>
        <v>-57536848</v>
      </c>
      <c r="J1803" s="2" t="s">
        <v>3084</v>
      </c>
      <c r="K1803" t="str">
        <f>VLOOKUP(capturaFlota2019[[#This Row],[Especie]],'DATOS TABLA FLOTA'!$K$1:$M$113,2,FALSE)</f>
        <v>Peces</v>
      </c>
      <c r="L1803" t="str">
        <f>_xlfn.XLOOKUP(capturaFlota2019[[#This Row],[Especie]],'DATOS TABLA FLOTA'!$K$1:$K$113,'DATOS TABLA FLOTA'!$M$1:$M$113)</f>
        <v>otras especies</v>
      </c>
      <c r="M1803" s="3">
        <v>5371</v>
      </c>
      <c r="N1803" s="4">
        <f>VLOOKUP(capturaFlota2019[[#This Row],[Especie]],'DATOS TABLA FLOTA'!$A$1:$B$80,2,FALSE)</f>
        <v>1890</v>
      </c>
      <c r="O1803" s="4">
        <f>VLOOKUP(capturaFlota2019[[#This Row],[Especie]],'DATOS TABLA FLOTA'!$A$1:$C$80,3,FALSE)</f>
        <v>30240</v>
      </c>
      <c r="Q1803"/>
    </row>
    <row r="1804" spans="1:17" x14ac:dyDescent="0.35">
      <c r="A1804" s="5">
        <v>43617</v>
      </c>
      <c r="B1804" s="2" t="s">
        <v>3041</v>
      </c>
      <c r="C1804" s="2" t="s">
        <v>3042</v>
      </c>
      <c r="D1804" s="2" t="s">
        <v>3043</v>
      </c>
      <c r="E18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4" t="str">
        <f>_xlfn.XLOOKUP(capturaFlota2019[[#This Row],[Puerto]],'DATOS TABLA FLOTA'!$H$1:$H$21,'DATOS TABLA FLOTA'!$I$1:$I$21)</f>
        <v>Bahía Blanca</v>
      </c>
      <c r="G1804" s="3">
        <f>_xlfn.XLOOKUP(capturaFlota2019[[#This Row],[Departamento]],'DATOS TABLA FLOTA'!$O$2:$O$21,'DATOS TABLA FLOTA'!$P$2:$P$21)</f>
        <v>6056</v>
      </c>
      <c r="H1804" s="1">
        <v>-38789246</v>
      </c>
      <c r="I1804" s="1">
        <f>_xlfn.XLOOKUP(capturaFlota2019[[#This Row],[Latitud]],'DATOS TABLA FLOTA'!$Q$2:$Q$21,'DATOS TABLA FLOTA'!$R$2:$R$21)</f>
        <v>-62272499</v>
      </c>
      <c r="J1804" s="2" t="s">
        <v>3045</v>
      </c>
      <c r="K1804" t="str">
        <f>VLOOKUP(capturaFlota2019[[#This Row],[Especie]],'DATOS TABLA FLOTA'!$K$1:$M$113,2,FALSE)</f>
        <v>Crustáceos</v>
      </c>
      <c r="L1804" t="str">
        <f>_xlfn.XLOOKUP(capturaFlota2019[[#This Row],[Especie]],'DATOS TABLA FLOTA'!$K$1:$K$113,'DATOS TABLA FLOTA'!$M$1:$M$113)</f>
        <v>otras especies</v>
      </c>
      <c r="M1804" s="3">
        <v>5401</v>
      </c>
      <c r="N1804" s="4">
        <f>VLOOKUP(capturaFlota2019[[#This Row],[Especie]],'DATOS TABLA FLOTA'!$A$1:$B$80,2,FALSE)</f>
        <v>3000</v>
      </c>
      <c r="O1804" s="4">
        <f>VLOOKUP(capturaFlota2019[[#This Row],[Especie]],'DATOS TABLA FLOTA'!$A$1:$C$80,3,FALSE)</f>
        <v>48000</v>
      </c>
      <c r="Q1804"/>
    </row>
    <row r="1805" spans="1:17" x14ac:dyDescent="0.35">
      <c r="A1805" s="5">
        <v>43466</v>
      </c>
      <c r="B1805" s="2" t="s">
        <v>3053</v>
      </c>
      <c r="C1805" s="2" t="s">
        <v>3111</v>
      </c>
      <c r="D1805" s="2" t="s">
        <v>3043</v>
      </c>
      <c r="E18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5" t="str">
        <f>_xlfn.XLOOKUP(capturaFlota2019[[#This Row],[Puerto]],'DATOS TABLA FLOTA'!$H$1:$H$21,'DATOS TABLA FLOTA'!$I$1:$I$21)</f>
        <v>sin especificar</v>
      </c>
      <c r="G1805" s="3">
        <f>_xlfn.XLOOKUP(capturaFlota2019[[#This Row],[Departamento]],'DATOS TABLA FLOTA'!$O$2:$O$21,'DATOS TABLA FLOTA'!$P$2:$P$21)</f>
        <v>6999</v>
      </c>
      <c r="I1805" s="1">
        <f>_xlfn.XLOOKUP(capturaFlota2019[[#This Row],[Latitud]],'DATOS TABLA FLOTA'!$Q$2:$Q$21,'DATOS TABLA FLOTA'!$R$2:$R$21)</f>
        <v>0</v>
      </c>
      <c r="J1805" s="2" t="s">
        <v>3057</v>
      </c>
      <c r="K1805" t="str">
        <f>VLOOKUP(capturaFlota2019[[#This Row],[Especie]],'DATOS TABLA FLOTA'!$K$1:$M$113,2,FALSE)</f>
        <v>Peces</v>
      </c>
      <c r="L1805" t="str">
        <f>_xlfn.XLOOKUP(capturaFlota2019[[#This Row],[Especie]],'DATOS TABLA FLOTA'!$K$1:$K$113,'DATOS TABLA FLOTA'!$M$1:$M$113)</f>
        <v>Rayas (sin V. Cost)</v>
      </c>
      <c r="M1805" s="3">
        <v>5410</v>
      </c>
      <c r="N1805" s="4">
        <f>VLOOKUP(capturaFlota2019[[#This Row],[Especie]],'DATOS TABLA FLOTA'!$A$1:$B$80,2,FALSE)</f>
        <v>3900</v>
      </c>
      <c r="O1805" s="4">
        <f>VLOOKUP(capturaFlota2019[[#This Row],[Especie]],'DATOS TABLA FLOTA'!$A$1:$C$80,3,FALSE)</f>
        <v>62400</v>
      </c>
      <c r="Q1805"/>
    </row>
    <row r="1806" spans="1:17" x14ac:dyDescent="0.35">
      <c r="A1806" s="5">
        <v>43617</v>
      </c>
      <c r="B1806" s="2" t="s">
        <v>3059</v>
      </c>
      <c r="C1806" s="2" t="s">
        <v>3115</v>
      </c>
      <c r="D1806" s="2" t="s">
        <v>3049</v>
      </c>
      <c r="E18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06" t="str">
        <f>_xlfn.XLOOKUP(capturaFlota2019[[#This Row],[Puerto]],'DATOS TABLA FLOTA'!$H$1:$H$21,'DATOS TABLA FLOTA'!$I$1:$I$21)</f>
        <v>Deseado</v>
      </c>
      <c r="G1806" s="3">
        <f>_xlfn.XLOOKUP(capturaFlota2019[[#This Row],[Departamento]],'DATOS TABLA FLOTA'!$O$2:$O$21,'DATOS TABLA FLOTA'!$P$2:$P$21)</f>
        <v>78014</v>
      </c>
      <c r="H1806" s="1">
        <v>-47753106</v>
      </c>
      <c r="I1806" s="1">
        <f>_xlfn.XLOOKUP(capturaFlota2019[[#This Row],[Latitud]],'DATOS TABLA FLOTA'!$Q$2:$Q$21,'DATOS TABLA FLOTA'!$R$2:$R$21)</f>
        <v>-65911745</v>
      </c>
      <c r="J1806" s="2" t="s">
        <v>3060</v>
      </c>
      <c r="K1806" t="str">
        <f>VLOOKUP(capturaFlota2019[[#This Row],[Especie]],'DATOS TABLA FLOTA'!$K$1:$M$113,2,FALSE)</f>
        <v>Peces</v>
      </c>
      <c r="L1806" t="str">
        <f>_xlfn.XLOOKUP(capturaFlota2019[[#This Row],[Especie]],'DATOS TABLA FLOTA'!$K$1:$K$113,'DATOS TABLA FLOTA'!$M$1:$M$113)</f>
        <v>otras especies</v>
      </c>
      <c r="M1806" s="3">
        <v>5425</v>
      </c>
      <c r="N1806" s="4">
        <f>VLOOKUP(capturaFlota2019[[#This Row],[Especie]],'DATOS TABLA FLOTA'!$A$1:$B$80,2,FALSE)</f>
        <v>2910</v>
      </c>
      <c r="O1806" s="4">
        <f>VLOOKUP(capturaFlota2019[[#This Row],[Especie]],'DATOS TABLA FLOTA'!$A$1:$C$80,3,FALSE)</f>
        <v>46560</v>
      </c>
      <c r="Q1806"/>
    </row>
    <row r="1807" spans="1:17" x14ac:dyDescent="0.35">
      <c r="A1807" s="5">
        <v>43556</v>
      </c>
      <c r="B1807" s="2" t="s">
        <v>3041</v>
      </c>
      <c r="C1807" s="2" t="s">
        <v>3127</v>
      </c>
      <c r="D1807" s="2" t="s">
        <v>3124</v>
      </c>
      <c r="E18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07" t="str">
        <f>_xlfn.XLOOKUP(capturaFlota2019[[#This Row],[Puerto]],'DATOS TABLA FLOTA'!$H$1:$H$21,'DATOS TABLA FLOTA'!$I$1:$I$21)</f>
        <v>San Antonio</v>
      </c>
      <c r="G1807" s="3">
        <f>_xlfn.XLOOKUP(capturaFlota2019[[#This Row],[Departamento]],'DATOS TABLA FLOTA'!$O$2:$O$21,'DATOS TABLA FLOTA'!$P$2:$P$21)</f>
        <v>62077</v>
      </c>
      <c r="H1807" s="1">
        <v>-40725698</v>
      </c>
      <c r="I1807" s="1">
        <f>_xlfn.XLOOKUP(capturaFlota2019[[#This Row],[Latitud]],'DATOS TABLA FLOTA'!$Q$2:$Q$21,'DATOS TABLA FLOTA'!$R$2:$R$21)</f>
        <v>-64934194</v>
      </c>
      <c r="J1807" s="2" t="s">
        <v>3109</v>
      </c>
      <c r="K1807" t="str">
        <f>VLOOKUP(capturaFlota2019[[#This Row],[Especie]],'DATOS TABLA FLOTA'!$K$1:$M$113,2,FALSE)</f>
        <v>Peces</v>
      </c>
      <c r="L1807" t="str">
        <f>_xlfn.XLOOKUP(capturaFlota2019[[#This Row],[Especie]],'DATOS TABLA FLOTA'!$K$1:$K$113,'DATOS TABLA FLOTA'!$M$1:$M$113)</f>
        <v>Rayas (sin V. Cost)</v>
      </c>
      <c r="M1807" s="3">
        <v>5440</v>
      </c>
      <c r="N1807" s="4">
        <f>VLOOKUP(capturaFlota2019[[#This Row],[Especie]],'DATOS TABLA FLOTA'!$A$1:$B$80,2,FALSE)</f>
        <v>3000</v>
      </c>
      <c r="O1807" s="4">
        <f>VLOOKUP(capturaFlota2019[[#This Row],[Especie]],'DATOS TABLA FLOTA'!$A$1:$C$80,3,FALSE)</f>
        <v>48000</v>
      </c>
      <c r="Q1807"/>
    </row>
    <row r="1808" spans="1:17" x14ac:dyDescent="0.35">
      <c r="A1808" s="5">
        <v>43647</v>
      </c>
      <c r="B1808" s="2" t="s">
        <v>3053</v>
      </c>
      <c r="C1808" s="2" t="s">
        <v>3143</v>
      </c>
      <c r="D1808" s="2" t="s">
        <v>3043</v>
      </c>
      <c r="E18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08" t="str">
        <f>_xlfn.XLOOKUP(capturaFlota2019[[#This Row],[Puerto]],'DATOS TABLA FLOTA'!$H$1:$H$21,'DATOS TABLA FLOTA'!$I$1:$I$21)</f>
        <v>Castelli</v>
      </c>
      <c r="G1808" s="3">
        <f>_xlfn.XLOOKUP(capturaFlota2019[[#This Row],[Departamento]],'DATOS TABLA FLOTA'!$O$2:$O$21,'DATOS TABLA FLOTA'!$P$2:$P$21)</f>
        <v>6168</v>
      </c>
      <c r="H1808" s="1">
        <v>-35745949</v>
      </c>
      <c r="I1808" s="1">
        <f>_xlfn.XLOOKUP(capturaFlota2019[[#This Row],[Latitud]],'DATOS TABLA FLOTA'!$Q$2:$Q$21,'DATOS TABLA FLOTA'!$R$2:$R$21)</f>
        <v>-57380561</v>
      </c>
      <c r="J1808" s="2" t="s">
        <v>3082</v>
      </c>
      <c r="K1808" t="str">
        <f>VLOOKUP(capturaFlota2019[[#This Row],[Especie]],'DATOS TABLA FLOTA'!$K$1:$M$113,2,FALSE)</f>
        <v>Peces</v>
      </c>
      <c r="L1808" t="str">
        <f>_xlfn.XLOOKUP(capturaFlota2019[[#This Row],[Especie]],'DATOS TABLA FLOTA'!$K$1:$K$113,'DATOS TABLA FLOTA'!$M$1:$M$113)</f>
        <v>otras especies</v>
      </c>
      <c r="M1808" s="3">
        <v>5456</v>
      </c>
      <c r="N1808" s="4">
        <f>VLOOKUP(capturaFlota2019[[#This Row],[Especie]],'DATOS TABLA FLOTA'!$A$1:$B$80,2,FALSE)</f>
        <v>2100</v>
      </c>
      <c r="O1808" s="4">
        <f>VLOOKUP(capturaFlota2019[[#This Row],[Especie]],'DATOS TABLA FLOTA'!$A$1:$C$80,3,FALSE)</f>
        <v>33600</v>
      </c>
      <c r="Q1808"/>
    </row>
    <row r="1809" spans="1:17" x14ac:dyDescent="0.35">
      <c r="A1809" s="5">
        <v>43739</v>
      </c>
      <c r="B1809" s="2" t="s">
        <v>3053</v>
      </c>
      <c r="C1809" s="2" t="s">
        <v>3061</v>
      </c>
      <c r="D1809" s="2" t="s">
        <v>3062</v>
      </c>
      <c r="E18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09" t="str">
        <f>_xlfn.XLOOKUP(capturaFlota2019[[#This Row],[Puerto]],'DATOS TABLA FLOTA'!$H$1:$H$21,'DATOS TABLA FLOTA'!$I$1:$I$21)</f>
        <v>Escalante</v>
      </c>
      <c r="G1809" s="3">
        <f>_xlfn.XLOOKUP(capturaFlota2019[[#This Row],[Departamento]],'DATOS TABLA FLOTA'!$O$2:$O$21,'DATOS TABLA FLOTA'!$P$2:$P$21)</f>
        <v>26021</v>
      </c>
      <c r="H1809" s="1">
        <v>-45862528</v>
      </c>
      <c r="I1809" s="1">
        <f>_xlfn.XLOOKUP(capturaFlota2019[[#This Row],[Latitud]],'DATOS TABLA FLOTA'!$Q$2:$Q$21,'DATOS TABLA FLOTA'!$R$2:$R$21)</f>
        <v>-6746664</v>
      </c>
      <c r="J1809" s="2" t="s">
        <v>3055</v>
      </c>
      <c r="K1809" t="str">
        <f>VLOOKUP(capturaFlota2019[[#This Row],[Especie]],'DATOS TABLA FLOTA'!$K$1:$M$113,2,FALSE)</f>
        <v>Peces</v>
      </c>
      <c r="L1809" t="str">
        <f>_xlfn.XLOOKUP(capturaFlota2019[[#This Row],[Especie]],'DATOS TABLA FLOTA'!$K$1:$K$113,'DATOS TABLA FLOTA'!$M$1:$M$113)</f>
        <v>Merluza hubbsi S41</v>
      </c>
      <c r="M1809" s="3">
        <v>5478</v>
      </c>
      <c r="N1809" s="4">
        <f>VLOOKUP(capturaFlota2019[[#This Row],[Especie]],'DATOS TABLA FLOTA'!$A$1:$B$80,2,FALSE)</f>
        <v>2300</v>
      </c>
      <c r="O1809" s="4">
        <f>VLOOKUP(capturaFlota2019[[#This Row],[Especie]],'DATOS TABLA FLOTA'!$A$1:$C$80,3,FALSE)</f>
        <v>36800</v>
      </c>
      <c r="Q1809"/>
    </row>
    <row r="1810" spans="1:17" x14ac:dyDescent="0.35">
      <c r="A1810" s="5">
        <v>43556</v>
      </c>
      <c r="B1810" s="2" t="s">
        <v>3059</v>
      </c>
      <c r="C1810" s="2" t="s">
        <v>3068</v>
      </c>
      <c r="D1810" s="2" t="s">
        <v>3043</v>
      </c>
      <c r="E18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0" t="str">
        <f>_xlfn.XLOOKUP(capturaFlota2019[[#This Row],[Puerto]],'DATOS TABLA FLOTA'!$H$1:$H$21,'DATOS TABLA FLOTA'!$I$1:$I$21)</f>
        <v>General Pueyrredon</v>
      </c>
      <c r="G1810" s="3">
        <f>_xlfn.XLOOKUP(capturaFlota2019[[#This Row],[Departamento]],'DATOS TABLA FLOTA'!$O$2:$O$21,'DATOS TABLA FLOTA'!$P$2:$P$21)</f>
        <v>6357</v>
      </c>
      <c r="H1810" s="1">
        <v>-3804915</v>
      </c>
      <c r="I1810" s="1">
        <f>_xlfn.XLOOKUP(capturaFlota2019[[#This Row],[Latitud]],'DATOS TABLA FLOTA'!$Q$2:$Q$21,'DATOS TABLA FLOTA'!$R$2:$R$21)</f>
        <v>-57536848</v>
      </c>
      <c r="J1810" s="2" t="s">
        <v>3089</v>
      </c>
      <c r="K1810" t="str">
        <f>VLOOKUP(capturaFlota2019[[#This Row],[Especie]],'DATOS TABLA FLOTA'!$K$1:$M$113,2,FALSE)</f>
        <v>Peces</v>
      </c>
      <c r="L1810" t="str">
        <f>_xlfn.XLOOKUP(capturaFlota2019[[#This Row],[Especie]],'DATOS TABLA FLOTA'!$K$1:$K$113,'DATOS TABLA FLOTA'!$M$1:$M$113)</f>
        <v>otras especies</v>
      </c>
      <c r="M1810" s="3">
        <v>5481</v>
      </c>
      <c r="N1810" s="4">
        <f>VLOOKUP(capturaFlota2019[[#This Row],[Especie]],'DATOS TABLA FLOTA'!$A$1:$B$80,2,FALSE)</f>
        <v>2200</v>
      </c>
      <c r="O1810" s="4">
        <f>VLOOKUP(capturaFlota2019[[#This Row],[Especie]],'DATOS TABLA FLOTA'!$A$1:$C$80,3,FALSE)</f>
        <v>35200</v>
      </c>
      <c r="Q1810"/>
    </row>
    <row r="1811" spans="1:17" x14ac:dyDescent="0.35">
      <c r="A1811" s="5">
        <v>43739</v>
      </c>
      <c r="B1811" s="2" t="s">
        <v>3059</v>
      </c>
      <c r="C1811" s="2" t="s">
        <v>3068</v>
      </c>
      <c r="D1811" s="2" t="s">
        <v>3043</v>
      </c>
      <c r="E18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1" t="str">
        <f>_xlfn.XLOOKUP(capturaFlota2019[[#This Row],[Puerto]],'DATOS TABLA FLOTA'!$H$1:$H$21,'DATOS TABLA FLOTA'!$I$1:$I$21)</f>
        <v>General Pueyrredon</v>
      </c>
      <c r="G1811" s="3">
        <f>_xlfn.XLOOKUP(capturaFlota2019[[#This Row],[Departamento]],'DATOS TABLA FLOTA'!$O$2:$O$21,'DATOS TABLA FLOTA'!$P$2:$P$21)</f>
        <v>6357</v>
      </c>
      <c r="H1811" s="1">
        <v>-3804915</v>
      </c>
      <c r="I1811" s="1">
        <f>_xlfn.XLOOKUP(capturaFlota2019[[#This Row],[Latitud]],'DATOS TABLA FLOTA'!$Q$2:$Q$21,'DATOS TABLA FLOTA'!$R$2:$R$21)</f>
        <v>-57536848</v>
      </c>
      <c r="J1811" s="2" t="s">
        <v>3060</v>
      </c>
      <c r="K1811" t="str">
        <f>VLOOKUP(capturaFlota2019[[#This Row],[Especie]],'DATOS TABLA FLOTA'!$K$1:$M$113,2,FALSE)</f>
        <v>Peces</v>
      </c>
      <c r="L1811" t="str">
        <f>_xlfn.XLOOKUP(capturaFlota2019[[#This Row],[Especie]],'DATOS TABLA FLOTA'!$K$1:$K$113,'DATOS TABLA FLOTA'!$M$1:$M$113)</f>
        <v>otras especies</v>
      </c>
      <c r="M1811" s="3">
        <v>5542</v>
      </c>
      <c r="N1811" s="4">
        <f>VLOOKUP(capturaFlota2019[[#This Row],[Especie]],'DATOS TABLA FLOTA'!$A$1:$B$80,2,FALSE)</f>
        <v>2910</v>
      </c>
      <c r="O1811" s="4">
        <f>VLOOKUP(capturaFlota2019[[#This Row],[Especie]],'DATOS TABLA FLOTA'!$A$1:$C$80,3,FALSE)</f>
        <v>46560</v>
      </c>
      <c r="Q1811"/>
    </row>
    <row r="1812" spans="1:17" x14ac:dyDescent="0.35">
      <c r="A1812" s="5">
        <v>43497</v>
      </c>
      <c r="B1812" s="2" t="s">
        <v>3041</v>
      </c>
      <c r="C1812" s="2" t="s">
        <v>3127</v>
      </c>
      <c r="D1812" s="2" t="s">
        <v>3124</v>
      </c>
      <c r="E18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12" t="str">
        <f>_xlfn.XLOOKUP(capturaFlota2019[[#This Row],[Puerto]],'DATOS TABLA FLOTA'!$H$1:$H$21,'DATOS TABLA FLOTA'!$I$1:$I$21)</f>
        <v>San Antonio</v>
      </c>
      <c r="G1812" s="3">
        <f>_xlfn.XLOOKUP(capturaFlota2019[[#This Row],[Departamento]],'DATOS TABLA FLOTA'!$O$2:$O$21,'DATOS TABLA FLOTA'!$P$2:$P$21)</f>
        <v>62077</v>
      </c>
      <c r="H1812" s="1">
        <v>-40725698</v>
      </c>
      <c r="I1812" s="1">
        <f>_xlfn.XLOOKUP(capturaFlota2019[[#This Row],[Latitud]],'DATOS TABLA FLOTA'!$Q$2:$Q$21,'DATOS TABLA FLOTA'!$R$2:$R$21)</f>
        <v>-64934194</v>
      </c>
      <c r="J1812" s="2" t="s">
        <v>3085</v>
      </c>
      <c r="K1812" t="str">
        <f>VLOOKUP(capturaFlota2019[[#This Row],[Especie]],'DATOS TABLA FLOTA'!$K$1:$M$113,2,FALSE)</f>
        <v>Peces</v>
      </c>
      <c r="L1812" t="str">
        <f>_xlfn.XLOOKUP(capturaFlota2019[[#This Row],[Especie]],'DATOS TABLA FLOTA'!$K$1:$K$113,'DATOS TABLA FLOTA'!$M$1:$M$113)</f>
        <v>otras especies</v>
      </c>
      <c r="M1812" s="3">
        <v>5568</v>
      </c>
      <c r="N1812" s="4">
        <f>VLOOKUP(capturaFlota2019[[#This Row],[Especie]],'DATOS TABLA FLOTA'!$A$1:$B$80,2,FALSE)</f>
        <v>1900</v>
      </c>
      <c r="O1812" s="4">
        <f>VLOOKUP(capturaFlota2019[[#This Row],[Especie]],'DATOS TABLA FLOTA'!$A$1:$C$80,3,FALSE)</f>
        <v>30400</v>
      </c>
      <c r="Q1812"/>
    </row>
    <row r="1813" spans="1:17" x14ac:dyDescent="0.35">
      <c r="A1813" s="5">
        <v>43586</v>
      </c>
      <c r="B1813" s="2" t="s">
        <v>3053</v>
      </c>
      <c r="C1813" s="2" t="s">
        <v>3068</v>
      </c>
      <c r="D1813" s="2" t="s">
        <v>3043</v>
      </c>
      <c r="E18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3" t="str">
        <f>_xlfn.XLOOKUP(capturaFlota2019[[#This Row],[Puerto]],'DATOS TABLA FLOTA'!$H$1:$H$21,'DATOS TABLA FLOTA'!$I$1:$I$21)</f>
        <v>General Pueyrredon</v>
      </c>
      <c r="G1813" s="3">
        <f>_xlfn.XLOOKUP(capturaFlota2019[[#This Row],[Departamento]],'DATOS TABLA FLOTA'!$O$2:$O$21,'DATOS TABLA FLOTA'!$P$2:$P$21)</f>
        <v>6357</v>
      </c>
      <c r="H1813" s="1">
        <v>-3804915</v>
      </c>
      <c r="I1813" s="1">
        <f>_xlfn.XLOOKUP(capturaFlota2019[[#This Row],[Latitud]],'DATOS TABLA FLOTA'!$Q$2:$Q$21,'DATOS TABLA FLOTA'!$R$2:$R$21)</f>
        <v>-57536848</v>
      </c>
      <c r="J1813" s="2" t="s">
        <v>3090</v>
      </c>
      <c r="K1813" t="str">
        <f>VLOOKUP(capturaFlota2019[[#This Row],[Especie]],'DATOS TABLA FLOTA'!$K$1:$M$113,2,FALSE)</f>
        <v>Peces</v>
      </c>
      <c r="L1813" t="str">
        <f>_xlfn.XLOOKUP(capturaFlota2019[[#This Row],[Especie]],'DATOS TABLA FLOTA'!$K$1:$K$113,'DATOS TABLA FLOTA'!$M$1:$M$113)</f>
        <v>otras especies</v>
      </c>
      <c r="M1813" s="3">
        <v>5570</v>
      </c>
      <c r="N1813" s="4">
        <f>VLOOKUP(capturaFlota2019[[#This Row],[Especie]],'DATOS TABLA FLOTA'!$A$1:$B$80,2,FALSE)</f>
        <v>2200</v>
      </c>
      <c r="O1813" s="4">
        <f>VLOOKUP(capturaFlota2019[[#This Row],[Especie]],'DATOS TABLA FLOTA'!$A$1:$C$80,3,FALSE)</f>
        <v>35200</v>
      </c>
      <c r="Q1813"/>
    </row>
    <row r="1814" spans="1:17" x14ac:dyDescent="0.35">
      <c r="A1814" s="5">
        <v>43497</v>
      </c>
      <c r="B1814" s="2" t="s">
        <v>3041</v>
      </c>
      <c r="C1814" s="2" t="s">
        <v>3120</v>
      </c>
      <c r="D1814" s="2" t="s">
        <v>3062</v>
      </c>
      <c r="E18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14" t="str">
        <f>_xlfn.XLOOKUP(capturaFlota2019[[#This Row],[Puerto]],'DATOS TABLA FLOTA'!$H$1:$H$21,'DATOS TABLA FLOTA'!$I$1:$I$21)</f>
        <v>Rawson</v>
      </c>
      <c r="G1814" s="3">
        <f>_xlfn.XLOOKUP(capturaFlota2019[[#This Row],[Departamento]],'DATOS TABLA FLOTA'!$O$2:$O$21,'DATOS TABLA FLOTA'!$P$2:$P$21)</f>
        <v>26077</v>
      </c>
      <c r="H1814" s="1">
        <v>-43336741</v>
      </c>
      <c r="I1814" s="1">
        <f>_xlfn.XLOOKUP(capturaFlota2019[[#This Row],[Latitud]],'DATOS TABLA FLOTA'!$Q$2:$Q$21,'DATOS TABLA FLOTA'!$R$2:$R$21)</f>
        <v>-65061964</v>
      </c>
      <c r="J1814" s="2" t="s">
        <v>3098</v>
      </c>
      <c r="K1814" t="str">
        <f>VLOOKUP(capturaFlota2019[[#This Row],[Especie]],'DATOS TABLA FLOTA'!$K$1:$M$113,2,FALSE)</f>
        <v>Peces</v>
      </c>
      <c r="L1814" t="str">
        <f>_xlfn.XLOOKUP(capturaFlota2019[[#This Row],[Especie]],'DATOS TABLA FLOTA'!$K$1:$K$113,'DATOS TABLA FLOTA'!$M$1:$M$113)</f>
        <v>otras especies</v>
      </c>
      <c r="M1814" s="3">
        <v>5577</v>
      </c>
      <c r="N1814" s="4">
        <f>VLOOKUP(capturaFlota2019[[#This Row],[Especie]],'DATOS TABLA FLOTA'!$A$1:$B$80,2,FALSE)</f>
        <v>4500</v>
      </c>
      <c r="O1814" s="4">
        <f>VLOOKUP(capturaFlota2019[[#This Row],[Especie]],'DATOS TABLA FLOTA'!$A$1:$C$80,3,FALSE)</f>
        <v>72000</v>
      </c>
      <c r="Q1814"/>
    </row>
    <row r="1815" spans="1:17" x14ac:dyDescent="0.35">
      <c r="A1815" s="5">
        <v>43617</v>
      </c>
      <c r="B1815" s="2" t="s">
        <v>3067</v>
      </c>
      <c r="C1815" s="2" t="s">
        <v>3132</v>
      </c>
      <c r="D1815" s="2" t="s">
        <v>3133</v>
      </c>
      <c r="E18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815" t="str">
        <f>_xlfn.XLOOKUP(capturaFlota2019[[#This Row],[Puerto]],'DATOS TABLA FLOTA'!$H$1:$H$21,'DATOS TABLA FLOTA'!$I$1:$I$21)</f>
        <v>Ushuaia</v>
      </c>
      <c r="G1815" s="3">
        <f>_xlfn.XLOOKUP(capturaFlota2019[[#This Row],[Departamento]],'DATOS TABLA FLOTA'!$O$2:$O$21,'DATOS TABLA FLOTA'!$P$2:$P$21)</f>
        <v>94015</v>
      </c>
      <c r="H1815" s="1">
        <v>-54808106</v>
      </c>
      <c r="I1815" s="1">
        <f>_xlfn.XLOOKUP(capturaFlota2019[[#This Row],[Latitud]],'DATOS TABLA FLOTA'!$Q$2:$Q$21,'DATOS TABLA FLOTA'!$R$2:$R$21)</f>
        <v>-68304301</v>
      </c>
      <c r="J1815" s="2" t="s">
        <v>3070</v>
      </c>
      <c r="K1815" t="str">
        <f>VLOOKUP(capturaFlota2019[[#This Row],[Especie]],'DATOS TABLA FLOTA'!$K$1:$M$113,2,FALSE)</f>
        <v>Moluscos</v>
      </c>
      <c r="L1815" t="str">
        <f>_xlfn.XLOOKUP(capturaFlota2019[[#This Row],[Especie]],'DATOS TABLA FLOTA'!$K$1:$K$113,'DATOS TABLA FLOTA'!$M$1:$M$113)</f>
        <v>Vieira (callos)</v>
      </c>
      <c r="M1815" s="3">
        <v>5589</v>
      </c>
      <c r="N1815" s="4">
        <f>VLOOKUP(capturaFlota2019[[#This Row],[Especie]],'DATOS TABLA FLOTA'!$A$1:$B$80,2,FALSE)</f>
        <v>2999</v>
      </c>
      <c r="O1815" s="4">
        <f>VLOOKUP(capturaFlota2019[[#This Row],[Especie]],'DATOS TABLA FLOTA'!$A$1:$C$80,3,FALSE)</f>
        <v>47984</v>
      </c>
      <c r="Q1815"/>
    </row>
    <row r="1816" spans="1:17" x14ac:dyDescent="0.35">
      <c r="A1816" s="5">
        <v>43497</v>
      </c>
      <c r="B1816" s="2" t="s">
        <v>3053</v>
      </c>
      <c r="C1816" s="2" t="s">
        <v>3127</v>
      </c>
      <c r="D1816" s="2" t="s">
        <v>3124</v>
      </c>
      <c r="E18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16" t="str">
        <f>_xlfn.XLOOKUP(capturaFlota2019[[#This Row],[Puerto]],'DATOS TABLA FLOTA'!$H$1:$H$21,'DATOS TABLA FLOTA'!$I$1:$I$21)</f>
        <v>San Antonio</v>
      </c>
      <c r="G1816" s="3">
        <f>_xlfn.XLOOKUP(capturaFlota2019[[#This Row],[Departamento]],'DATOS TABLA FLOTA'!$O$2:$O$21,'DATOS TABLA FLOTA'!$P$2:$P$21)</f>
        <v>62077</v>
      </c>
      <c r="H1816" s="1">
        <v>-40725698</v>
      </c>
      <c r="I1816" s="1">
        <f>_xlfn.XLOOKUP(capturaFlota2019[[#This Row],[Latitud]],'DATOS TABLA FLOTA'!$Q$2:$Q$21,'DATOS TABLA FLOTA'!$R$2:$R$21)</f>
        <v>-64934194</v>
      </c>
      <c r="J1816" s="2" t="s">
        <v>3057</v>
      </c>
      <c r="K1816" t="str">
        <f>VLOOKUP(capturaFlota2019[[#This Row],[Especie]],'DATOS TABLA FLOTA'!$K$1:$M$113,2,FALSE)</f>
        <v>Peces</v>
      </c>
      <c r="L1816" t="str">
        <f>_xlfn.XLOOKUP(capturaFlota2019[[#This Row],[Especie]],'DATOS TABLA FLOTA'!$K$1:$K$113,'DATOS TABLA FLOTA'!$M$1:$M$113)</f>
        <v>Rayas (sin V. Cost)</v>
      </c>
      <c r="M1816" s="3">
        <v>5597</v>
      </c>
      <c r="N1816" s="4">
        <f>VLOOKUP(capturaFlota2019[[#This Row],[Especie]],'DATOS TABLA FLOTA'!$A$1:$B$80,2,FALSE)</f>
        <v>3900</v>
      </c>
      <c r="O1816" s="4">
        <f>VLOOKUP(capturaFlota2019[[#This Row],[Especie]],'DATOS TABLA FLOTA'!$A$1:$C$80,3,FALSE)</f>
        <v>62400</v>
      </c>
      <c r="Q1816"/>
    </row>
    <row r="1817" spans="1:17" x14ac:dyDescent="0.35">
      <c r="A1817" s="5">
        <v>43739</v>
      </c>
      <c r="B1817" s="2" t="s">
        <v>3053</v>
      </c>
      <c r="C1817" s="2" t="s">
        <v>3123</v>
      </c>
      <c r="D1817" s="2" t="s">
        <v>3124</v>
      </c>
      <c r="E18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17" t="str">
        <f>_xlfn.XLOOKUP(capturaFlota2019[[#This Row],[Puerto]],'DATOS TABLA FLOTA'!$H$1:$H$21,'DATOS TABLA FLOTA'!$I$1:$I$21)</f>
        <v>San Antonio</v>
      </c>
      <c r="G1817" s="3">
        <f>_xlfn.XLOOKUP(capturaFlota2019[[#This Row],[Departamento]],'DATOS TABLA FLOTA'!$O$2:$O$21,'DATOS TABLA FLOTA'!$P$2:$P$21)</f>
        <v>62077</v>
      </c>
      <c r="H1817" s="1">
        <v>-4079875</v>
      </c>
      <c r="I1817" s="1">
        <f>_xlfn.XLOOKUP(capturaFlota2019[[#This Row],[Latitud]],'DATOS TABLA FLOTA'!$Q$2:$Q$21,'DATOS TABLA FLOTA'!$R$2:$R$21)</f>
        <v>-64883536</v>
      </c>
      <c r="J1817" s="2" t="s">
        <v>3060</v>
      </c>
      <c r="K1817" t="str">
        <f>VLOOKUP(capturaFlota2019[[#This Row],[Especie]],'DATOS TABLA FLOTA'!$K$1:$M$113,2,FALSE)</f>
        <v>Peces</v>
      </c>
      <c r="L1817" t="str">
        <f>_xlfn.XLOOKUP(capturaFlota2019[[#This Row],[Especie]],'DATOS TABLA FLOTA'!$K$1:$K$113,'DATOS TABLA FLOTA'!$M$1:$M$113)</f>
        <v>otras especies</v>
      </c>
      <c r="M1817" s="3">
        <v>5609</v>
      </c>
      <c r="N1817" s="4">
        <f>VLOOKUP(capturaFlota2019[[#This Row],[Especie]],'DATOS TABLA FLOTA'!$A$1:$B$80,2,FALSE)</f>
        <v>2910</v>
      </c>
      <c r="O1817" s="4">
        <f>VLOOKUP(capturaFlota2019[[#This Row],[Especie]],'DATOS TABLA FLOTA'!$A$1:$C$80,3,FALSE)</f>
        <v>46560</v>
      </c>
      <c r="Q1817"/>
    </row>
    <row r="1818" spans="1:17" x14ac:dyDescent="0.35">
      <c r="A1818" s="5">
        <v>43525</v>
      </c>
      <c r="B1818" s="2" t="s">
        <v>3041</v>
      </c>
      <c r="C1818" s="2" t="s">
        <v>3111</v>
      </c>
      <c r="D1818" s="2" t="s">
        <v>3043</v>
      </c>
      <c r="E18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8" t="str">
        <f>_xlfn.XLOOKUP(capturaFlota2019[[#This Row],[Puerto]],'DATOS TABLA FLOTA'!$H$1:$H$21,'DATOS TABLA FLOTA'!$I$1:$I$21)</f>
        <v>sin especificar</v>
      </c>
      <c r="G1818" s="3">
        <f>_xlfn.XLOOKUP(capturaFlota2019[[#This Row],[Departamento]],'DATOS TABLA FLOTA'!$O$2:$O$21,'DATOS TABLA FLOTA'!$P$2:$P$21)</f>
        <v>6999</v>
      </c>
      <c r="I1818" s="1">
        <f>_xlfn.XLOOKUP(capturaFlota2019[[#This Row],[Latitud]],'DATOS TABLA FLOTA'!$Q$2:$Q$21,'DATOS TABLA FLOTA'!$R$2:$R$21)</f>
        <v>0</v>
      </c>
      <c r="J1818" s="2" t="s">
        <v>3113</v>
      </c>
      <c r="K1818" t="str">
        <f>VLOOKUP(capturaFlota2019[[#This Row],[Especie]],'DATOS TABLA FLOTA'!$K$1:$M$113,2,FALSE)</f>
        <v>Peces</v>
      </c>
      <c r="L1818" t="str">
        <f>_xlfn.XLOOKUP(capturaFlota2019[[#This Row],[Especie]],'DATOS TABLA FLOTA'!$K$1:$K$113,'DATOS TABLA FLOTA'!$M$1:$M$113)</f>
        <v>Variado costero</v>
      </c>
      <c r="M1818" s="3">
        <v>5616</v>
      </c>
      <c r="N1818" s="4">
        <f>VLOOKUP(capturaFlota2019[[#This Row],[Especie]],'DATOS TABLA FLOTA'!$A$1:$B$80,2,FALSE)</f>
        <v>2100</v>
      </c>
      <c r="O1818" s="4">
        <f>VLOOKUP(capturaFlota2019[[#This Row],[Especie]],'DATOS TABLA FLOTA'!$A$1:$C$80,3,FALSE)</f>
        <v>33600</v>
      </c>
      <c r="Q1818"/>
    </row>
    <row r="1819" spans="1:17" x14ac:dyDescent="0.35">
      <c r="A1819" s="5">
        <v>43709</v>
      </c>
      <c r="B1819" s="2" t="s">
        <v>3053</v>
      </c>
      <c r="C1819" s="2" t="s">
        <v>3068</v>
      </c>
      <c r="D1819" s="2" t="s">
        <v>3043</v>
      </c>
      <c r="E18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19" t="str">
        <f>_xlfn.XLOOKUP(capturaFlota2019[[#This Row],[Puerto]],'DATOS TABLA FLOTA'!$H$1:$H$21,'DATOS TABLA FLOTA'!$I$1:$I$21)</f>
        <v>General Pueyrredon</v>
      </c>
      <c r="G1819" s="3">
        <f>_xlfn.XLOOKUP(capturaFlota2019[[#This Row],[Departamento]],'DATOS TABLA FLOTA'!$O$2:$O$21,'DATOS TABLA FLOTA'!$P$2:$P$21)</f>
        <v>6357</v>
      </c>
      <c r="H1819" s="1">
        <v>-3804915</v>
      </c>
      <c r="I1819" s="1">
        <f>_xlfn.XLOOKUP(capturaFlota2019[[#This Row],[Latitud]],'DATOS TABLA FLOTA'!$Q$2:$Q$21,'DATOS TABLA FLOTA'!$R$2:$R$21)</f>
        <v>-57536848</v>
      </c>
      <c r="J1819" s="2" t="s">
        <v>3099</v>
      </c>
      <c r="K1819" t="str">
        <f>VLOOKUP(capturaFlota2019[[#This Row],[Especie]],'DATOS TABLA FLOTA'!$K$1:$M$113,2,FALSE)</f>
        <v>Peces</v>
      </c>
      <c r="L1819" t="str">
        <f>_xlfn.XLOOKUP(capturaFlota2019[[#This Row],[Especie]],'DATOS TABLA FLOTA'!$K$1:$K$113,'DATOS TABLA FLOTA'!$M$1:$M$113)</f>
        <v>otras especies</v>
      </c>
      <c r="M1819" s="3">
        <v>5642</v>
      </c>
      <c r="N1819" s="4">
        <f>VLOOKUP(capturaFlota2019[[#This Row],[Especie]],'DATOS TABLA FLOTA'!$A$1:$B$80,2,FALSE)</f>
        <v>2100</v>
      </c>
      <c r="O1819" s="4">
        <f>VLOOKUP(capturaFlota2019[[#This Row],[Especie]],'DATOS TABLA FLOTA'!$A$1:$C$80,3,FALSE)</f>
        <v>33600</v>
      </c>
      <c r="Q1819"/>
    </row>
    <row r="1820" spans="1:17" x14ac:dyDescent="0.35">
      <c r="A1820" s="5">
        <v>43586</v>
      </c>
      <c r="B1820" s="2" t="s">
        <v>3053</v>
      </c>
      <c r="C1820" s="2" t="s">
        <v>3150</v>
      </c>
      <c r="D1820" s="2" t="s">
        <v>3043</v>
      </c>
      <c r="E18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0" t="str">
        <f>_xlfn.XLOOKUP(capturaFlota2019[[#This Row],[Puerto]],'DATOS TABLA FLOTA'!$H$1:$H$21,'DATOS TABLA FLOTA'!$I$1:$I$21)</f>
        <v>General Lavalle</v>
      </c>
      <c r="G1820" s="3">
        <f>_xlfn.XLOOKUP(capturaFlota2019[[#This Row],[Departamento]],'DATOS TABLA FLOTA'!$O$2:$O$21,'DATOS TABLA FLOTA'!$P$2:$P$21)</f>
        <v>6336</v>
      </c>
      <c r="H1820" s="1">
        <v>-36398453</v>
      </c>
      <c r="I1820" s="1">
        <f>_xlfn.XLOOKUP(capturaFlota2019[[#This Row],[Latitud]],'DATOS TABLA FLOTA'!$Q$2:$Q$21,'DATOS TABLA FLOTA'!$R$2:$R$21)</f>
        <v>-56946467</v>
      </c>
      <c r="J1820" s="2" t="s">
        <v>3094</v>
      </c>
      <c r="K1820" t="str">
        <f>VLOOKUP(capturaFlota2019[[#This Row],[Especie]],'DATOS TABLA FLOTA'!$K$1:$M$113,2,FALSE)</f>
        <v>Peces</v>
      </c>
      <c r="L1820" t="str">
        <f>_xlfn.XLOOKUP(capturaFlota2019[[#This Row],[Especie]],'DATOS TABLA FLOTA'!$K$1:$K$113,'DATOS TABLA FLOTA'!$M$1:$M$113)</f>
        <v>otras especies</v>
      </c>
      <c r="M1820" s="3">
        <v>5658</v>
      </c>
      <c r="N1820" s="4">
        <f>VLOOKUP(capturaFlota2019[[#This Row],[Especie]],'DATOS TABLA FLOTA'!$A$1:$B$80,2,FALSE)</f>
        <v>2180</v>
      </c>
      <c r="O1820" s="4">
        <f>VLOOKUP(capturaFlota2019[[#This Row],[Especie]],'DATOS TABLA FLOTA'!$A$1:$C$80,3,FALSE)</f>
        <v>34880</v>
      </c>
      <c r="Q1820"/>
    </row>
    <row r="1821" spans="1:17" x14ac:dyDescent="0.35">
      <c r="A1821" s="5">
        <v>43617</v>
      </c>
      <c r="B1821" s="2" t="s">
        <v>3053</v>
      </c>
      <c r="C1821" s="2" t="s">
        <v>3127</v>
      </c>
      <c r="D1821" s="2" t="s">
        <v>3124</v>
      </c>
      <c r="E18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21" t="str">
        <f>_xlfn.XLOOKUP(capturaFlota2019[[#This Row],[Puerto]],'DATOS TABLA FLOTA'!$H$1:$H$21,'DATOS TABLA FLOTA'!$I$1:$I$21)</f>
        <v>San Antonio</v>
      </c>
      <c r="G1821" s="3">
        <f>_xlfn.XLOOKUP(capturaFlota2019[[#This Row],[Departamento]],'DATOS TABLA FLOTA'!$O$2:$O$21,'DATOS TABLA FLOTA'!$P$2:$P$21)</f>
        <v>62077</v>
      </c>
      <c r="H1821" s="1">
        <v>-40725698</v>
      </c>
      <c r="I1821" s="1">
        <f>_xlfn.XLOOKUP(capturaFlota2019[[#This Row],[Latitud]],'DATOS TABLA FLOTA'!$Q$2:$Q$21,'DATOS TABLA FLOTA'!$R$2:$R$21)</f>
        <v>-64934194</v>
      </c>
      <c r="J1821" s="2" t="s">
        <v>3114</v>
      </c>
      <c r="K1821" t="str">
        <f>VLOOKUP(capturaFlota2019[[#This Row],[Especie]],'DATOS TABLA FLOTA'!$K$1:$M$113,2,FALSE)</f>
        <v>Peces</v>
      </c>
      <c r="L1821" t="str">
        <f>_xlfn.XLOOKUP(capturaFlota2019[[#This Row],[Especie]],'DATOS TABLA FLOTA'!$K$1:$K$113,'DATOS TABLA FLOTA'!$M$1:$M$113)</f>
        <v>otras especies</v>
      </c>
      <c r="M1821" s="3">
        <v>5695</v>
      </c>
      <c r="N1821" s="4">
        <f>VLOOKUP(capturaFlota2019[[#This Row],[Especie]],'DATOS TABLA FLOTA'!$A$1:$B$80,2,FALSE)</f>
        <v>1500</v>
      </c>
      <c r="O1821" s="4">
        <f>VLOOKUP(capturaFlota2019[[#This Row],[Especie]],'DATOS TABLA FLOTA'!$A$1:$C$80,3,FALSE)</f>
        <v>24000</v>
      </c>
      <c r="Q1821"/>
    </row>
    <row r="1822" spans="1:17" x14ac:dyDescent="0.35">
      <c r="A1822" s="5">
        <v>43617</v>
      </c>
      <c r="B1822" s="2" t="s">
        <v>3067</v>
      </c>
      <c r="C1822" s="2" t="s">
        <v>3117</v>
      </c>
      <c r="D1822" s="2" t="s">
        <v>3062</v>
      </c>
      <c r="E18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22" t="str">
        <f>_xlfn.XLOOKUP(capturaFlota2019[[#This Row],[Puerto]],'DATOS TABLA FLOTA'!$H$1:$H$21,'DATOS TABLA FLOTA'!$I$1:$I$21)</f>
        <v>Biedma</v>
      </c>
      <c r="G1822" s="3">
        <f>_xlfn.XLOOKUP(capturaFlota2019[[#This Row],[Departamento]],'DATOS TABLA FLOTA'!$O$2:$O$21,'DATOS TABLA FLOTA'!$P$2:$P$21)</f>
        <v>26007</v>
      </c>
      <c r="H1822" s="1">
        <v>-42723398</v>
      </c>
      <c r="I1822" s="1">
        <f>_xlfn.XLOOKUP(capturaFlota2019[[#This Row],[Latitud]],'DATOS TABLA FLOTA'!$Q$2:$Q$21,'DATOS TABLA FLOTA'!$R$2:$R$21)</f>
        <v>-6503362</v>
      </c>
      <c r="J1822" s="2" t="s">
        <v>3066</v>
      </c>
      <c r="K1822" t="str">
        <f>VLOOKUP(capturaFlota2019[[#This Row],[Especie]],'DATOS TABLA FLOTA'!$K$1:$M$113,2,FALSE)</f>
        <v>Peces</v>
      </c>
      <c r="L1822" t="str">
        <f>_xlfn.XLOOKUP(capturaFlota2019[[#This Row],[Especie]],'DATOS TABLA FLOTA'!$K$1:$K$113,'DATOS TABLA FLOTA'!$M$1:$M$113)</f>
        <v>otras especies</v>
      </c>
      <c r="M1822" s="3">
        <v>5697</v>
      </c>
      <c r="N1822" s="4">
        <f>VLOOKUP(capturaFlota2019[[#This Row],[Especie]],'DATOS TABLA FLOTA'!$A$1:$B$80,2,FALSE)</f>
        <v>2200</v>
      </c>
      <c r="O1822" s="4">
        <f>VLOOKUP(capturaFlota2019[[#This Row],[Especie]],'DATOS TABLA FLOTA'!$A$1:$C$80,3,FALSE)</f>
        <v>35200</v>
      </c>
      <c r="Q1822"/>
    </row>
    <row r="1823" spans="1:17" x14ac:dyDescent="0.35">
      <c r="A1823" s="5">
        <v>43556</v>
      </c>
      <c r="B1823" s="2" t="s">
        <v>3059</v>
      </c>
      <c r="C1823" s="2" t="s">
        <v>3068</v>
      </c>
      <c r="D1823" s="2" t="s">
        <v>3043</v>
      </c>
      <c r="E18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3" t="str">
        <f>_xlfn.XLOOKUP(capturaFlota2019[[#This Row],[Puerto]],'DATOS TABLA FLOTA'!$H$1:$H$21,'DATOS TABLA FLOTA'!$I$1:$I$21)</f>
        <v>General Pueyrredon</v>
      </c>
      <c r="G1823" s="3">
        <f>_xlfn.XLOOKUP(capturaFlota2019[[#This Row],[Departamento]],'DATOS TABLA FLOTA'!$O$2:$O$21,'DATOS TABLA FLOTA'!$P$2:$P$21)</f>
        <v>6357</v>
      </c>
      <c r="H1823" s="1">
        <v>-3804915</v>
      </c>
      <c r="I1823" s="1">
        <f>_xlfn.XLOOKUP(capturaFlota2019[[#This Row],[Latitud]],'DATOS TABLA FLOTA'!$Q$2:$Q$21,'DATOS TABLA FLOTA'!$R$2:$R$21)</f>
        <v>-57536848</v>
      </c>
      <c r="J1823" s="2" t="s">
        <v>3065</v>
      </c>
      <c r="K1823" t="str">
        <f>VLOOKUP(capturaFlota2019[[#This Row],[Especie]],'DATOS TABLA FLOTA'!$K$1:$M$113,2,FALSE)</f>
        <v>Peces</v>
      </c>
      <c r="L1823" t="str">
        <f>_xlfn.XLOOKUP(capturaFlota2019[[#This Row],[Especie]],'DATOS TABLA FLOTA'!$K$1:$K$113,'DATOS TABLA FLOTA'!$M$1:$M$113)</f>
        <v>Abadejo</v>
      </c>
      <c r="M1823" s="3">
        <v>5713</v>
      </c>
      <c r="N1823" s="4">
        <f>VLOOKUP(capturaFlota2019[[#This Row],[Especie]],'DATOS TABLA FLOTA'!$A$1:$B$80,2,FALSE)</f>
        <v>2000</v>
      </c>
      <c r="O1823" s="4">
        <f>VLOOKUP(capturaFlota2019[[#This Row],[Especie]],'DATOS TABLA FLOTA'!$A$1:$C$80,3,FALSE)</f>
        <v>32000</v>
      </c>
      <c r="Q1823"/>
    </row>
    <row r="1824" spans="1:17" x14ac:dyDescent="0.35">
      <c r="A1824" s="5">
        <v>43466</v>
      </c>
      <c r="B1824" s="2" t="s">
        <v>3041</v>
      </c>
      <c r="C1824" s="2" t="s">
        <v>3111</v>
      </c>
      <c r="D1824" s="2" t="s">
        <v>3043</v>
      </c>
      <c r="E18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4" t="str">
        <f>_xlfn.XLOOKUP(capturaFlota2019[[#This Row],[Puerto]],'DATOS TABLA FLOTA'!$H$1:$H$21,'DATOS TABLA FLOTA'!$I$1:$I$21)</f>
        <v>sin especificar</v>
      </c>
      <c r="G1824" s="3">
        <f>_xlfn.XLOOKUP(capturaFlota2019[[#This Row],[Departamento]],'DATOS TABLA FLOTA'!$O$2:$O$21,'DATOS TABLA FLOTA'!$P$2:$P$21)</f>
        <v>6999</v>
      </c>
      <c r="I1824" s="1">
        <f>_xlfn.XLOOKUP(capturaFlota2019[[#This Row],[Latitud]],'DATOS TABLA FLOTA'!$Q$2:$Q$21,'DATOS TABLA FLOTA'!$R$2:$R$21)</f>
        <v>0</v>
      </c>
      <c r="J1824" s="2" t="s">
        <v>3077</v>
      </c>
      <c r="K1824" t="str">
        <f>VLOOKUP(capturaFlota2019[[#This Row],[Especie]],'DATOS TABLA FLOTA'!$K$1:$M$113,2,FALSE)</f>
        <v>Peces</v>
      </c>
      <c r="L1824" t="str">
        <f>_xlfn.XLOOKUP(capturaFlota2019[[#This Row],[Especie]],'DATOS TABLA FLOTA'!$K$1:$K$113,'DATOS TABLA FLOTA'!$M$1:$M$113)</f>
        <v>otras especies</v>
      </c>
      <c r="M1824" s="3">
        <v>5721</v>
      </c>
      <c r="N1824" s="4">
        <f>VLOOKUP(capturaFlota2019[[#This Row],[Especie]],'DATOS TABLA FLOTA'!$A$1:$B$80,2,FALSE)</f>
        <v>1900</v>
      </c>
      <c r="O1824" s="4">
        <f>VLOOKUP(capturaFlota2019[[#This Row],[Especie]],'DATOS TABLA FLOTA'!$A$1:$C$80,3,FALSE)</f>
        <v>30400</v>
      </c>
      <c r="Q1824"/>
    </row>
    <row r="1825" spans="1:17" x14ac:dyDescent="0.35">
      <c r="A1825" s="5">
        <v>43647</v>
      </c>
      <c r="B1825" s="2" t="s">
        <v>3047</v>
      </c>
      <c r="C1825" s="2" t="s">
        <v>3115</v>
      </c>
      <c r="D1825" s="2" t="s">
        <v>3049</v>
      </c>
      <c r="E18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25" t="str">
        <f>_xlfn.XLOOKUP(capturaFlota2019[[#This Row],[Puerto]],'DATOS TABLA FLOTA'!$H$1:$H$21,'DATOS TABLA FLOTA'!$I$1:$I$21)</f>
        <v>Deseado</v>
      </c>
      <c r="G1825" s="3">
        <f>_xlfn.XLOOKUP(capturaFlota2019[[#This Row],[Departamento]],'DATOS TABLA FLOTA'!$O$2:$O$21,'DATOS TABLA FLOTA'!$P$2:$P$21)</f>
        <v>78014</v>
      </c>
      <c r="H1825" s="1">
        <v>-47753106</v>
      </c>
      <c r="I1825" s="1">
        <f>_xlfn.XLOOKUP(capturaFlota2019[[#This Row],[Latitud]],'DATOS TABLA FLOTA'!$Q$2:$Q$21,'DATOS TABLA FLOTA'!$R$2:$R$21)</f>
        <v>-65911745</v>
      </c>
      <c r="J1825" s="2" t="s">
        <v>3052</v>
      </c>
      <c r="K1825" t="str">
        <f>VLOOKUP(capturaFlota2019[[#This Row],[Especie]],'DATOS TABLA FLOTA'!$K$1:$M$113,2,FALSE)</f>
        <v>Moluscos</v>
      </c>
      <c r="L1825" t="str">
        <f>_xlfn.XLOOKUP(capturaFlota2019[[#This Row],[Especie]],'DATOS TABLA FLOTA'!$K$1:$K$113,'DATOS TABLA FLOTA'!$M$1:$M$113)</f>
        <v>Calamar Illex</v>
      </c>
      <c r="M1825" s="3">
        <v>5736</v>
      </c>
      <c r="N1825" s="4">
        <f>VLOOKUP(capturaFlota2019[[#This Row],[Especie]],'DATOS TABLA FLOTA'!$A$1:$B$80,2,FALSE)</f>
        <v>3299</v>
      </c>
      <c r="O1825" s="4">
        <f>VLOOKUP(capturaFlota2019[[#This Row],[Especie]],'DATOS TABLA FLOTA'!$A$1:$C$80,3,FALSE)</f>
        <v>52784</v>
      </c>
      <c r="Q1825"/>
    </row>
    <row r="1826" spans="1:17" x14ac:dyDescent="0.35">
      <c r="A1826" s="5">
        <v>43739</v>
      </c>
      <c r="B1826" s="2" t="s">
        <v>3053</v>
      </c>
      <c r="C1826" s="2" t="s">
        <v>3068</v>
      </c>
      <c r="D1826" s="2" t="s">
        <v>3043</v>
      </c>
      <c r="E18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6" t="str">
        <f>_xlfn.XLOOKUP(capturaFlota2019[[#This Row],[Puerto]],'DATOS TABLA FLOTA'!$H$1:$H$21,'DATOS TABLA FLOTA'!$I$1:$I$21)</f>
        <v>General Pueyrredon</v>
      </c>
      <c r="G1826" s="3">
        <f>_xlfn.XLOOKUP(capturaFlota2019[[#This Row],[Departamento]],'DATOS TABLA FLOTA'!$O$2:$O$21,'DATOS TABLA FLOTA'!$P$2:$P$21)</f>
        <v>6357</v>
      </c>
      <c r="H1826" s="1">
        <v>-3804915</v>
      </c>
      <c r="I1826" s="1">
        <f>_xlfn.XLOOKUP(capturaFlota2019[[#This Row],[Latitud]],'DATOS TABLA FLOTA'!$Q$2:$Q$21,'DATOS TABLA FLOTA'!$R$2:$R$21)</f>
        <v>-57536848</v>
      </c>
      <c r="J1826" s="2" t="s">
        <v>3090</v>
      </c>
      <c r="K1826" t="str">
        <f>VLOOKUP(capturaFlota2019[[#This Row],[Especie]],'DATOS TABLA FLOTA'!$K$1:$M$113,2,FALSE)</f>
        <v>Peces</v>
      </c>
      <c r="L1826" t="str">
        <f>_xlfn.XLOOKUP(capturaFlota2019[[#This Row],[Especie]],'DATOS TABLA FLOTA'!$K$1:$K$113,'DATOS TABLA FLOTA'!$M$1:$M$113)</f>
        <v>otras especies</v>
      </c>
      <c r="M1826" s="3">
        <v>5765</v>
      </c>
      <c r="N1826" s="4">
        <f>VLOOKUP(capturaFlota2019[[#This Row],[Especie]],'DATOS TABLA FLOTA'!$A$1:$B$80,2,FALSE)</f>
        <v>2200</v>
      </c>
      <c r="O1826" s="4">
        <f>VLOOKUP(capturaFlota2019[[#This Row],[Especie]],'DATOS TABLA FLOTA'!$A$1:$C$80,3,FALSE)</f>
        <v>35200</v>
      </c>
      <c r="Q1826"/>
    </row>
    <row r="1827" spans="1:17" x14ac:dyDescent="0.35">
      <c r="A1827" s="5">
        <v>43617</v>
      </c>
      <c r="B1827" s="2" t="s">
        <v>3059</v>
      </c>
      <c r="C1827" s="2" t="s">
        <v>3068</v>
      </c>
      <c r="D1827" s="2" t="s">
        <v>3043</v>
      </c>
      <c r="E18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7" t="str">
        <f>_xlfn.XLOOKUP(capturaFlota2019[[#This Row],[Puerto]],'DATOS TABLA FLOTA'!$H$1:$H$21,'DATOS TABLA FLOTA'!$I$1:$I$21)</f>
        <v>General Pueyrredon</v>
      </c>
      <c r="G1827" s="3">
        <f>_xlfn.XLOOKUP(capturaFlota2019[[#This Row],[Departamento]],'DATOS TABLA FLOTA'!$O$2:$O$21,'DATOS TABLA FLOTA'!$P$2:$P$21)</f>
        <v>6357</v>
      </c>
      <c r="H1827" s="1">
        <v>-3804915</v>
      </c>
      <c r="I1827" s="1">
        <f>_xlfn.XLOOKUP(capturaFlota2019[[#This Row],[Latitud]],'DATOS TABLA FLOTA'!$Q$2:$Q$21,'DATOS TABLA FLOTA'!$R$2:$R$21)</f>
        <v>-57536848</v>
      </c>
      <c r="J1827" s="2" t="s">
        <v>3139</v>
      </c>
      <c r="K1827" t="str">
        <f>VLOOKUP(capturaFlota2019[[#This Row],[Especie]],'DATOS TABLA FLOTA'!$K$1:$M$113,2,FALSE)</f>
        <v>Peces</v>
      </c>
      <c r="L1827" t="str">
        <f>_xlfn.XLOOKUP(capturaFlota2019[[#This Row],[Especie]],'DATOS TABLA FLOTA'!$K$1:$K$113,'DATOS TABLA FLOTA'!$M$1:$M$113)</f>
        <v>otras especies</v>
      </c>
      <c r="M1827" s="3">
        <v>5780</v>
      </c>
      <c r="N1827" s="4">
        <f>VLOOKUP(capturaFlota2019[[#This Row],[Especie]],'DATOS TABLA FLOTA'!$A$1:$B$80,2,FALSE)</f>
        <v>3000</v>
      </c>
      <c r="O1827" s="4">
        <f>VLOOKUP(capturaFlota2019[[#This Row],[Especie]],'DATOS TABLA FLOTA'!$A$1:$C$80,3,FALSE)</f>
        <v>48000</v>
      </c>
      <c r="Q1827"/>
    </row>
    <row r="1828" spans="1:17" x14ac:dyDescent="0.35">
      <c r="A1828" s="5">
        <v>43770</v>
      </c>
      <c r="B1828" s="2" t="s">
        <v>3059</v>
      </c>
      <c r="C1828" s="2" t="s">
        <v>3068</v>
      </c>
      <c r="D1828" s="2" t="s">
        <v>3043</v>
      </c>
      <c r="E18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28" t="str">
        <f>_xlfn.XLOOKUP(capturaFlota2019[[#This Row],[Puerto]],'DATOS TABLA FLOTA'!$H$1:$H$21,'DATOS TABLA FLOTA'!$I$1:$I$21)</f>
        <v>General Pueyrredon</v>
      </c>
      <c r="G1828" s="3">
        <f>_xlfn.XLOOKUP(capturaFlota2019[[#This Row],[Departamento]],'DATOS TABLA FLOTA'!$O$2:$O$21,'DATOS TABLA FLOTA'!$P$2:$P$21)</f>
        <v>6357</v>
      </c>
      <c r="H1828" s="1">
        <v>-3804915</v>
      </c>
      <c r="I1828" s="1">
        <f>_xlfn.XLOOKUP(capturaFlota2019[[#This Row],[Latitud]],'DATOS TABLA FLOTA'!$Q$2:$Q$21,'DATOS TABLA FLOTA'!$R$2:$R$21)</f>
        <v>-57536848</v>
      </c>
      <c r="J1828" s="2" t="s">
        <v>3055</v>
      </c>
      <c r="K1828" t="str">
        <f>VLOOKUP(capturaFlota2019[[#This Row],[Especie]],'DATOS TABLA FLOTA'!$K$1:$M$113,2,FALSE)</f>
        <v>Peces</v>
      </c>
      <c r="L1828" t="str">
        <f>_xlfn.XLOOKUP(capturaFlota2019[[#This Row],[Especie]],'DATOS TABLA FLOTA'!$K$1:$K$113,'DATOS TABLA FLOTA'!$M$1:$M$113)</f>
        <v>Merluza hubbsi S41</v>
      </c>
      <c r="M1828" s="3">
        <v>5789</v>
      </c>
      <c r="N1828" s="4">
        <f>VLOOKUP(capturaFlota2019[[#This Row],[Especie]],'DATOS TABLA FLOTA'!$A$1:$B$80,2,FALSE)</f>
        <v>2300</v>
      </c>
      <c r="O1828" s="4">
        <f>VLOOKUP(capturaFlota2019[[#This Row],[Especie]],'DATOS TABLA FLOTA'!$A$1:$C$80,3,FALSE)</f>
        <v>36800</v>
      </c>
      <c r="Q1828"/>
    </row>
    <row r="1829" spans="1:17" x14ac:dyDescent="0.35">
      <c r="A1829" s="5">
        <v>43497</v>
      </c>
      <c r="B1829" s="2" t="s">
        <v>3041</v>
      </c>
      <c r="C1829" s="2" t="s">
        <v>3127</v>
      </c>
      <c r="D1829" s="2" t="s">
        <v>3124</v>
      </c>
      <c r="E18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29" t="str">
        <f>_xlfn.XLOOKUP(capturaFlota2019[[#This Row],[Puerto]],'DATOS TABLA FLOTA'!$H$1:$H$21,'DATOS TABLA FLOTA'!$I$1:$I$21)</f>
        <v>San Antonio</v>
      </c>
      <c r="G1829" s="3">
        <f>_xlfn.XLOOKUP(capturaFlota2019[[#This Row],[Departamento]],'DATOS TABLA FLOTA'!$O$2:$O$21,'DATOS TABLA FLOTA'!$P$2:$P$21)</f>
        <v>62077</v>
      </c>
      <c r="H1829" s="1">
        <v>-40725698</v>
      </c>
      <c r="I1829" s="1">
        <f>_xlfn.XLOOKUP(capturaFlota2019[[#This Row],[Latitud]],'DATOS TABLA FLOTA'!$Q$2:$Q$21,'DATOS TABLA FLOTA'!$R$2:$R$21)</f>
        <v>-64934194</v>
      </c>
      <c r="J1829" s="2" t="s">
        <v>3109</v>
      </c>
      <c r="K1829" t="str">
        <f>VLOOKUP(capturaFlota2019[[#This Row],[Especie]],'DATOS TABLA FLOTA'!$K$1:$M$113,2,FALSE)</f>
        <v>Peces</v>
      </c>
      <c r="L1829" t="str">
        <f>_xlfn.XLOOKUP(capturaFlota2019[[#This Row],[Especie]],'DATOS TABLA FLOTA'!$K$1:$K$113,'DATOS TABLA FLOTA'!$M$1:$M$113)</f>
        <v>Rayas (sin V. Cost)</v>
      </c>
      <c r="M1829" s="3">
        <v>5860</v>
      </c>
      <c r="N1829" s="4">
        <f>VLOOKUP(capturaFlota2019[[#This Row],[Especie]],'DATOS TABLA FLOTA'!$A$1:$B$80,2,FALSE)</f>
        <v>3000</v>
      </c>
      <c r="O1829" s="4">
        <f>VLOOKUP(capturaFlota2019[[#This Row],[Especie]],'DATOS TABLA FLOTA'!$A$1:$C$80,3,FALSE)</f>
        <v>48000</v>
      </c>
      <c r="Q1829"/>
    </row>
    <row r="1830" spans="1:17" x14ac:dyDescent="0.35">
      <c r="A1830" s="5">
        <v>43525</v>
      </c>
      <c r="B1830" s="2" t="s">
        <v>3053</v>
      </c>
      <c r="C1830" s="2" t="s">
        <v>3068</v>
      </c>
      <c r="D1830" s="2" t="s">
        <v>3043</v>
      </c>
      <c r="E18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0" t="str">
        <f>_xlfn.XLOOKUP(capturaFlota2019[[#This Row],[Puerto]],'DATOS TABLA FLOTA'!$H$1:$H$21,'DATOS TABLA FLOTA'!$I$1:$I$21)</f>
        <v>General Pueyrredon</v>
      </c>
      <c r="G1830" s="3">
        <f>_xlfn.XLOOKUP(capturaFlota2019[[#This Row],[Departamento]],'DATOS TABLA FLOTA'!$O$2:$O$21,'DATOS TABLA FLOTA'!$P$2:$P$21)</f>
        <v>6357</v>
      </c>
      <c r="H1830" s="1">
        <v>-3804915</v>
      </c>
      <c r="I1830" s="1">
        <f>_xlfn.XLOOKUP(capturaFlota2019[[#This Row],[Latitud]],'DATOS TABLA FLOTA'!$Q$2:$Q$21,'DATOS TABLA FLOTA'!$R$2:$R$21)</f>
        <v>-57536848</v>
      </c>
      <c r="J1830" s="2" t="s">
        <v>3087</v>
      </c>
      <c r="K1830" t="str">
        <f>VLOOKUP(capturaFlota2019[[#This Row],[Especie]],'DATOS TABLA FLOTA'!$K$1:$M$113,2,FALSE)</f>
        <v>Peces</v>
      </c>
      <c r="L1830" t="str">
        <f>_xlfn.XLOOKUP(capturaFlota2019[[#This Row],[Especie]],'DATOS TABLA FLOTA'!$K$1:$K$113,'DATOS TABLA FLOTA'!$M$1:$M$113)</f>
        <v>otras especies</v>
      </c>
      <c r="M1830" s="3">
        <v>5875</v>
      </c>
      <c r="N1830" s="4">
        <f>VLOOKUP(capturaFlota2019[[#This Row],[Especie]],'DATOS TABLA FLOTA'!$A$1:$B$80,2,FALSE)</f>
        <v>2500</v>
      </c>
      <c r="O1830" s="4">
        <f>VLOOKUP(capturaFlota2019[[#This Row],[Especie]],'DATOS TABLA FLOTA'!$A$1:$C$80,3,FALSE)</f>
        <v>40000</v>
      </c>
      <c r="Q1830"/>
    </row>
    <row r="1831" spans="1:17" x14ac:dyDescent="0.35">
      <c r="A1831" s="5">
        <v>43739</v>
      </c>
      <c r="B1831" s="2" t="s">
        <v>3041</v>
      </c>
      <c r="C1831" s="2" t="s">
        <v>3143</v>
      </c>
      <c r="D1831" s="2" t="s">
        <v>3043</v>
      </c>
      <c r="E18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1" t="str">
        <f>_xlfn.XLOOKUP(capturaFlota2019[[#This Row],[Puerto]],'DATOS TABLA FLOTA'!$H$1:$H$21,'DATOS TABLA FLOTA'!$I$1:$I$21)</f>
        <v>Castelli</v>
      </c>
      <c r="G1831" s="3">
        <f>_xlfn.XLOOKUP(capturaFlota2019[[#This Row],[Departamento]],'DATOS TABLA FLOTA'!$O$2:$O$21,'DATOS TABLA FLOTA'!$P$2:$P$21)</f>
        <v>6168</v>
      </c>
      <c r="H1831" s="1">
        <v>-35745949</v>
      </c>
      <c r="I1831" s="1">
        <f>_xlfn.XLOOKUP(capturaFlota2019[[#This Row],[Latitud]],'DATOS TABLA FLOTA'!$Q$2:$Q$21,'DATOS TABLA FLOTA'!$R$2:$R$21)</f>
        <v>-57380561</v>
      </c>
      <c r="J1831" s="2" t="s">
        <v>3083</v>
      </c>
      <c r="K1831" t="str">
        <f>VLOOKUP(capturaFlota2019[[#This Row],[Especie]],'DATOS TABLA FLOTA'!$K$1:$M$113,2,FALSE)</f>
        <v>Peces</v>
      </c>
      <c r="L1831" t="str">
        <f>_xlfn.XLOOKUP(capturaFlota2019[[#This Row],[Especie]],'DATOS TABLA FLOTA'!$K$1:$K$113,'DATOS TABLA FLOTA'!$M$1:$M$113)</f>
        <v>Variado costero</v>
      </c>
      <c r="M1831" s="3">
        <v>5876</v>
      </c>
      <c r="N1831" s="4">
        <f>VLOOKUP(capturaFlota2019[[#This Row],[Especie]],'DATOS TABLA FLOTA'!$A$1:$B$80,2,FALSE)</f>
        <v>2300</v>
      </c>
      <c r="O1831" s="4">
        <f>VLOOKUP(capturaFlota2019[[#This Row],[Especie]],'DATOS TABLA FLOTA'!$A$1:$C$80,3,FALSE)</f>
        <v>36800</v>
      </c>
      <c r="Q1831"/>
    </row>
    <row r="1832" spans="1:17" x14ac:dyDescent="0.35">
      <c r="A1832" s="5">
        <v>43497</v>
      </c>
      <c r="B1832" s="2" t="s">
        <v>3041</v>
      </c>
      <c r="C1832" s="2" t="s">
        <v>3068</v>
      </c>
      <c r="D1832" s="2" t="s">
        <v>3043</v>
      </c>
      <c r="E18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2" t="str">
        <f>_xlfn.XLOOKUP(capturaFlota2019[[#This Row],[Puerto]],'DATOS TABLA FLOTA'!$H$1:$H$21,'DATOS TABLA FLOTA'!$I$1:$I$21)</f>
        <v>General Pueyrredon</v>
      </c>
      <c r="G1832" s="3">
        <f>_xlfn.XLOOKUP(capturaFlota2019[[#This Row],[Departamento]],'DATOS TABLA FLOTA'!$O$2:$O$21,'DATOS TABLA FLOTA'!$P$2:$P$21)</f>
        <v>6357</v>
      </c>
      <c r="H1832" s="1">
        <v>-3804915</v>
      </c>
      <c r="I1832" s="1">
        <f>_xlfn.XLOOKUP(capturaFlota2019[[#This Row],[Latitud]],'DATOS TABLA FLOTA'!$Q$2:$Q$21,'DATOS TABLA FLOTA'!$R$2:$R$21)</f>
        <v>-57536848</v>
      </c>
      <c r="J1832" s="2" t="s">
        <v>3074</v>
      </c>
      <c r="K1832" t="str">
        <f>VLOOKUP(capturaFlota2019[[#This Row],[Especie]],'DATOS TABLA FLOTA'!$K$1:$M$113,2,FALSE)</f>
        <v>Peces</v>
      </c>
      <c r="L1832" t="str">
        <f>_xlfn.XLOOKUP(capturaFlota2019[[#This Row],[Especie]],'DATOS TABLA FLOTA'!$K$1:$K$113,'DATOS TABLA FLOTA'!$M$1:$M$113)</f>
        <v>Variado costero</v>
      </c>
      <c r="M1832" s="3">
        <v>5893</v>
      </c>
      <c r="N1832" s="4">
        <f>VLOOKUP(capturaFlota2019[[#This Row],[Especie]],'DATOS TABLA FLOTA'!$A$1:$B$80,2,FALSE)</f>
        <v>1800</v>
      </c>
      <c r="O1832" s="4">
        <f>VLOOKUP(capturaFlota2019[[#This Row],[Especie]],'DATOS TABLA FLOTA'!$A$1:$C$80,3,FALSE)</f>
        <v>28800</v>
      </c>
      <c r="Q1832"/>
    </row>
    <row r="1833" spans="1:17" x14ac:dyDescent="0.35">
      <c r="A1833" s="5">
        <v>43525</v>
      </c>
      <c r="B1833" s="2" t="s">
        <v>3041</v>
      </c>
      <c r="C1833" s="2" t="s">
        <v>3107</v>
      </c>
      <c r="D1833" s="2" t="s">
        <v>3043</v>
      </c>
      <c r="E18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3" t="str">
        <f>_xlfn.XLOOKUP(capturaFlota2019[[#This Row],[Puerto]],'DATOS TABLA FLOTA'!$H$1:$H$21,'DATOS TABLA FLOTA'!$I$1:$I$21)</f>
        <v>Necochea</v>
      </c>
      <c r="G1833" s="3">
        <f>_xlfn.XLOOKUP(capturaFlota2019[[#This Row],[Departamento]],'DATOS TABLA FLOTA'!$O$2:$O$21,'DATOS TABLA FLOTA'!$P$2:$P$21)</f>
        <v>6581</v>
      </c>
      <c r="H1833" s="1">
        <v>-38576184</v>
      </c>
      <c r="I1833" s="1">
        <f>_xlfn.XLOOKUP(capturaFlota2019[[#This Row],[Latitud]],'DATOS TABLA FLOTA'!$Q$2:$Q$21,'DATOS TABLA FLOTA'!$R$2:$R$21)</f>
        <v>-58701949</v>
      </c>
      <c r="J1833" s="2" t="s">
        <v>3073</v>
      </c>
      <c r="K1833" t="str">
        <f>VLOOKUP(capturaFlota2019[[#This Row],[Especie]],'DATOS TABLA FLOTA'!$K$1:$M$113,2,FALSE)</f>
        <v>Moluscos</v>
      </c>
      <c r="L1833" t="str">
        <f>_xlfn.XLOOKUP(capturaFlota2019[[#This Row],[Especie]],'DATOS TABLA FLOTA'!$K$1:$K$113,'DATOS TABLA FLOTA'!$M$1:$M$113)</f>
        <v>otras especies</v>
      </c>
      <c r="M1833" s="3">
        <v>5900</v>
      </c>
      <c r="N1833" s="4">
        <f>VLOOKUP(capturaFlota2019[[#This Row],[Especie]],'DATOS TABLA FLOTA'!$A$1:$B$80,2,FALSE)</f>
        <v>1800</v>
      </c>
      <c r="O1833" s="4">
        <f>VLOOKUP(capturaFlota2019[[#This Row],[Especie]],'DATOS TABLA FLOTA'!$A$1:$C$80,3,FALSE)</f>
        <v>28800</v>
      </c>
      <c r="Q1833"/>
    </row>
    <row r="1834" spans="1:17" x14ac:dyDescent="0.35">
      <c r="A1834" s="5">
        <v>43709</v>
      </c>
      <c r="B1834" s="2" t="s">
        <v>3053</v>
      </c>
      <c r="C1834" s="2" t="s">
        <v>3068</v>
      </c>
      <c r="D1834" s="2" t="s">
        <v>3043</v>
      </c>
      <c r="E18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4" t="str">
        <f>_xlfn.XLOOKUP(capturaFlota2019[[#This Row],[Puerto]],'DATOS TABLA FLOTA'!$H$1:$H$21,'DATOS TABLA FLOTA'!$I$1:$I$21)</f>
        <v>General Pueyrredon</v>
      </c>
      <c r="G1834" s="3">
        <f>_xlfn.XLOOKUP(capturaFlota2019[[#This Row],[Departamento]],'DATOS TABLA FLOTA'!$O$2:$O$21,'DATOS TABLA FLOTA'!$P$2:$P$21)</f>
        <v>6357</v>
      </c>
      <c r="H1834" s="1">
        <v>-3804915</v>
      </c>
      <c r="I1834" s="1">
        <f>_xlfn.XLOOKUP(capturaFlota2019[[#This Row],[Latitud]],'DATOS TABLA FLOTA'!$Q$2:$Q$21,'DATOS TABLA FLOTA'!$R$2:$R$21)</f>
        <v>-57536848</v>
      </c>
      <c r="J1834" s="2" t="s">
        <v>3101</v>
      </c>
      <c r="K1834" t="str">
        <f>VLOOKUP(capturaFlota2019[[#This Row],[Especie]],'DATOS TABLA FLOTA'!$K$1:$M$113,2,FALSE)</f>
        <v>Crustáceos</v>
      </c>
      <c r="L1834" t="str">
        <f>_xlfn.XLOOKUP(capturaFlota2019[[#This Row],[Especie]],'DATOS TABLA FLOTA'!$K$1:$K$113,'DATOS TABLA FLOTA'!$M$1:$M$113)</f>
        <v>Langostino</v>
      </c>
      <c r="M1834" s="3">
        <v>5900</v>
      </c>
      <c r="N1834" s="4">
        <f>VLOOKUP(capturaFlota2019[[#This Row],[Especie]],'DATOS TABLA FLOTA'!$A$1:$B$80,2,FALSE)</f>
        <v>3000</v>
      </c>
      <c r="O1834" s="4">
        <f>VLOOKUP(capturaFlota2019[[#This Row],[Especie]],'DATOS TABLA FLOTA'!$A$1:$C$80,3,FALSE)</f>
        <v>48000</v>
      </c>
      <c r="Q1834"/>
    </row>
    <row r="1835" spans="1:17" x14ac:dyDescent="0.35">
      <c r="A1835" s="5">
        <v>43709</v>
      </c>
      <c r="B1835" s="2" t="s">
        <v>3059</v>
      </c>
      <c r="C1835" s="2" t="s">
        <v>3048</v>
      </c>
      <c r="D1835" s="2" t="s">
        <v>3049</v>
      </c>
      <c r="E18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35" t="str">
        <f>_xlfn.XLOOKUP(capturaFlota2019[[#This Row],[Puerto]],'DATOS TABLA FLOTA'!$H$1:$H$21,'DATOS TABLA FLOTA'!$I$1:$I$21)</f>
        <v>Deseado</v>
      </c>
      <c r="G1835" s="3">
        <f>_xlfn.XLOOKUP(capturaFlota2019[[#This Row],[Departamento]],'DATOS TABLA FLOTA'!$O$2:$O$21,'DATOS TABLA FLOTA'!$P$2:$P$21)</f>
        <v>78014</v>
      </c>
      <c r="H1835" s="1">
        <v>-46436049</v>
      </c>
      <c r="I1835" s="1">
        <f>_xlfn.XLOOKUP(capturaFlota2019[[#This Row],[Latitud]],'DATOS TABLA FLOTA'!$Q$2:$Q$21,'DATOS TABLA FLOTA'!$R$2:$R$21)</f>
        <v>-67514904</v>
      </c>
      <c r="J1835" s="2" t="s">
        <v>3101</v>
      </c>
      <c r="K1835" t="str">
        <f>VLOOKUP(capturaFlota2019[[#This Row],[Especie]],'DATOS TABLA FLOTA'!$K$1:$M$113,2,FALSE)</f>
        <v>Crustáceos</v>
      </c>
      <c r="L1835" t="str">
        <f>_xlfn.XLOOKUP(capturaFlota2019[[#This Row],[Especie]],'DATOS TABLA FLOTA'!$K$1:$K$113,'DATOS TABLA FLOTA'!$M$1:$M$113)</f>
        <v>Langostino</v>
      </c>
      <c r="M1835" s="3">
        <v>5911</v>
      </c>
      <c r="N1835" s="4">
        <f>VLOOKUP(capturaFlota2019[[#This Row],[Especie]],'DATOS TABLA FLOTA'!$A$1:$B$80,2,FALSE)</f>
        <v>3000</v>
      </c>
      <c r="O1835" s="4">
        <f>VLOOKUP(capturaFlota2019[[#This Row],[Especie]],'DATOS TABLA FLOTA'!$A$1:$C$80,3,FALSE)</f>
        <v>48000</v>
      </c>
      <c r="Q1835"/>
    </row>
    <row r="1836" spans="1:17" x14ac:dyDescent="0.35">
      <c r="A1836" s="5">
        <v>43617</v>
      </c>
      <c r="B1836" s="2" t="s">
        <v>3053</v>
      </c>
      <c r="C1836" s="2" t="s">
        <v>3068</v>
      </c>
      <c r="D1836" s="2" t="s">
        <v>3043</v>
      </c>
      <c r="E18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6" t="str">
        <f>_xlfn.XLOOKUP(capturaFlota2019[[#This Row],[Puerto]],'DATOS TABLA FLOTA'!$H$1:$H$21,'DATOS TABLA FLOTA'!$I$1:$I$21)</f>
        <v>General Pueyrredon</v>
      </c>
      <c r="G1836" s="3">
        <f>_xlfn.XLOOKUP(capturaFlota2019[[#This Row],[Departamento]],'DATOS TABLA FLOTA'!$O$2:$O$21,'DATOS TABLA FLOTA'!$P$2:$P$21)</f>
        <v>6357</v>
      </c>
      <c r="H1836" s="1">
        <v>-3804915</v>
      </c>
      <c r="I1836" s="1">
        <f>_xlfn.XLOOKUP(capturaFlota2019[[#This Row],[Latitud]],'DATOS TABLA FLOTA'!$Q$2:$Q$21,'DATOS TABLA FLOTA'!$R$2:$R$21)</f>
        <v>-57536848</v>
      </c>
      <c r="J1836" s="2" t="s">
        <v>3090</v>
      </c>
      <c r="K1836" t="str">
        <f>VLOOKUP(capturaFlota2019[[#This Row],[Especie]],'DATOS TABLA FLOTA'!$K$1:$M$113,2,FALSE)</f>
        <v>Peces</v>
      </c>
      <c r="L1836" t="str">
        <f>_xlfn.XLOOKUP(capturaFlota2019[[#This Row],[Especie]],'DATOS TABLA FLOTA'!$K$1:$K$113,'DATOS TABLA FLOTA'!$M$1:$M$113)</f>
        <v>otras especies</v>
      </c>
      <c r="M1836" s="3">
        <v>5926</v>
      </c>
      <c r="N1836" s="4">
        <f>VLOOKUP(capturaFlota2019[[#This Row],[Especie]],'DATOS TABLA FLOTA'!$A$1:$B$80,2,FALSE)</f>
        <v>2200</v>
      </c>
      <c r="O1836" s="4">
        <f>VLOOKUP(capturaFlota2019[[#This Row],[Especie]],'DATOS TABLA FLOTA'!$A$1:$C$80,3,FALSE)</f>
        <v>35200</v>
      </c>
      <c r="Q1836"/>
    </row>
    <row r="1837" spans="1:17" x14ac:dyDescent="0.35">
      <c r="A1837" s="5">
        <v>43739</v>
      </c>
      <c r="B1837" s="2" t="s">
        <v>3067</v>
      </c>
      <c r="C1837" s="2" t="s">
        <v>3068</v>
      </c>
      <c r="D1837" s="2" t="s">
        <v>3043</v>
      </c>
      <c r="E18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7" t="str">
        <f>_xlfn.XLOOKUP(capturaFlota2019[[#This Row],[Puerto]],'DATOS TABLA FLOTA'!$H$1:$H$21,'DATOS TABLA FLOTA'!$I$1:$I$21)</f>
        <v>General Pueyrredon</v>
      </c>
      <c r="G1837" s="3">
        <f>_xlfn.XLOOKUP(capturaFlota2019[[#This Row],[Departamento]],'DATOS TABLA FLOTA'!$O$2:$O$21,'DATOS TABLA FLOTA'!$P$2:$P$21)</f>
        <v>6357</v>
      </c>
      <c r="H1837" s="1">
        <v>-3804915</v>
      </c>
      <c r="I1837" s="1">
        <f>_xlfn.XLOOKUP(capturaFlota2019[[#This Row],[Latitud]],'DATOS TABLA FLOTA'!$Q$2:$Q$21,'DATOS TABLA FLOTA'!$R$2:$R$21)</f>
        <v>-57536848</v>
      </c>
      <c r="J1837" s="2" t="s">
        <v>3098</v>
      </c>
      <c r="K1837" t="str">
        <f>VLOOKUP(capturaFlota2019[[#This Row],[Especie]],'DATOS TABLA FLOTA'!$K$1:$M$113,2,FALSE)</f>
        <v>Peces</v>
      </c>
      <c r="L1837" t="str">
        <f>_xlfn.XLOOKUP(capturaFlota2019[[#This Row],[Especie]],'DATOS TABLA FLOTA'!$K$1:$K$113,'DATOS TABLA FLOTA'!$M$1:$M$113)</f>
        <v>otras especies</v>
      </c>
      <c r="M1837" s="3">
        <v>5997</v>
      </c>
      <c r="N1837" s="4">
        <f>VLOOKUP(capturaFlota2019[[#This Row],[Especie]],'DATOS TABLA FLOTA'!$A$1:$B$80,2,FALSE)</f>
        <v>4500</v>
      </c>
      <c r="O1837" s="4">
        <f>VLOOKUP(capturaFlota2019[[#This Row],[Especie]],'DATOS TABLA FLOTA'!$A$1:$C$80,3,FALSE)</f>
        <v>72000</v>
      </c>
      <c r="Q1837"/>
    </row>
    <row r="1838" spans="1:17" x14ac:dyDescent="0.35">
      <c r="A1838" s="5">
        <v>43617</v>
      </c>
      <c r="B1838" s="2" t="s">
        <v>3041</v>
      </c>
      <c r="C1838" s="2" t="s">
        <v>3111</v>
      </c>
      <c r="D1838" s="2" t="s">
        <v>3043</v>
      </c>
      <c r="E18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8" t="str">
        <f>_xlfn.XLOOKUP(capturaFlota2019[[#This Row],[Puerto]],'DATOS TABLA FLOTA'!$H$1:$H$21,'DATOS TABLA FLOTA'!$I$1:$I$21)</f>
        <v>sin especificar</v>
      </c>
      <c r="G1838" s="3">
        <f>_xlfn.XLOOKUP(capturaFlota2019[[#This Row],[Departamento]],'DATOS TABLA FLOTA'!$O$2:$O$21,'DATOS TABLA FLOTA'!$P$2:$P$21)</f>
        <v>6999</v>
      </c>
      <c r="I1838" s="1">
        <f>_xlfn.XLOOKUP(capturaFlota2019[[#This Row],[Latitud]],'DATOS TABLA FLOTA'!$Q$2:$Q$21,'DATOS TABLA FLOTA'!$R$2:$R$21)</f>
        <v>0</v>
      </c>
      <c r="J1838" s="2" t="s">
        <v>3090</v>
      </c>
      <c r="K1838" t="str">
        <f>VLOOKUP(capturaFlota2019[[#This Row],[Especie]],'DATOS TABLA FLOTA'!$K$1:$M$113,2,FALSE)</f>
        <v>Peces</v>
      </c>
      <c r="L1838" t="str">
        <f>_xlfn.XLOOKUP(capturaFlota2019[[#This Row],[Especie]],'DATOS TABLA FLOTA'!$K$1:$K$113,'DATOS TABLA FLOTA'!$M$1:$M$113)</f>
        <v>otras especies</v>
      </c>
      <c r="M1838" s="3">
        <v>6000</v>
      </c>
      <c r="N1838" s="4">
        <f>VLOOKUP(capturaFlota2019[[#This Row],[Especie]],'DATOS TABLA FLOTA'!$A$1:$B$80,2,FALSE)</f>
        <v>2200</v>
      </c>
      <c r="O1838" s="4">
        <f>VLOOKUP(capturaFlota2019[[#This Row],[Especie]],'DATOS TABLA FLOTA'!$A$1:$C$80,3,FALSE)</f>
        <v>35200</v>
      </c>
      <c r="Q1838"/>
    </row>
    <row r="1839" spans="1:17" x14ac:dyDescent="0.35">
      <c r="A1839" s="5">
        <v>43647</v>
      </c>
      <c r="B1839" s="2" t="s">
        <v>3041</v>
      </c>
      <c r="C1839" s="2" t="s">
        <v>3107</v>
      </c>
      <c r="D1839" s="2" t="s">
        <v>3043</v>
      </c>
      <c r="E18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39" t="str">
        <f>_xlfn.XLOOKUP(capturaFlota2019[[#This Row],[Puerto]],'DATOS TABLA FLOTA'!$H$1:$H$21,'DATOS TABLA FLOTA'!$I$1:$I$21)</f>
        <v>Necochea</v>
      </c>
      <c r="G1839" s="3">
        <f>_xlfn.XLOOKUP(capturaFlota2019[[#This Row],[Departamento]],'DATOS TABLA FLOTA'!$O$2:$O$21,'DATOS TABLA FLOTA'!$P$2:$P$21)</f>
        <v>6581</v>
      </c>
      <c r="H1839" s="1">
        <v>-38576184</v>
      </c>
      <c r="I1839" s="1">
        <f>_xlfn.XLOOKUP(capturaFlota2019[[#This Row],[Latitud]],'DATOS TABLA FLOTA'!$Q$2:$Q$21,'DATOS TABLA FLOTA'!$R$2:$R$21)</f>
        <v>-58701949</v>
      </c>
      <c r="J1839" s="2" t="s">
        <v>3071</v>
      </c>
      <c r="K1839" t="str">
        <f>VLOOKUP(capturaFlota2019[[#This Row],[Especie]],'DATOS TABLA FLOTA'!$K$1:$M$113,2,FALSE)</f>
        <v>Crustáceos</v>
      </c>
      <c r="L1839" t="str">
        <f>_xlfn.XLOOKUP(capturaFlota2019[[#This Row],[Especie]],'DATOS TABLA FLOTA'!$K$1:$K$113,'DATOS TABLA FLOTA'!$M$1:$M$113)</f>
        <v>otras especies</v>
      </c>
      <c r="M1839" s="3">
        <v>6000</v>
      </c>
      <c r="N1839" s="4">
        <f>VLOOKUP(capturaFlota2019[[#This Row],[Especie]],'DATOS TABLA FLOTA'!$A$1:$B$80,2,FALSE)</f>
        <v>4300</v>
      </c>
      <c r="O1839" s="4">
        <f>VLOOKUP(capturaFlota2019[[#This Row],[Especie]],'DATOS TABLA FLOTA'!$A$1:$C$80,3,FALSE)</f>
        <v>68800</v>
      </c>
      <c r="Q1839"/>
    </row>
    <row r="1840" spans="1:17" x14ac:dyDescent="0.35">
      <c r="A1840" s="5">
        <v>43647</v>
      </c>
      <c r="B1840" s="2" t="s">
        <v>3041</v>
      </c>
      <c r="C1840" s="2" t="s">
        <v>3107</v>
      </c>
      <c r="D1840" s="2" t="s">
        <v>3043</v>
      </c>
      <c r="E18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0" t="str">
        <f>_xlfn.XLOOKUP(capturaFlota2019[[#This Row],[Puerto]],'DATOS TABLA FLOTA'!$H$1:$H$21,'DATOS TABLA FLOTA'!$I$1:$I$21)</f>
        <v>Necochea</v>
      </c>
      <c r="G1840" s="3">
        <f>_xlfn.XLOOKUP(capturaFlota2019[[#This Row],[Departamento]],'DATOS TABLA FLOTA'!$O$2:$O$21,'DATOS TABLA FLOTA'!$P$2:$P$21)</f>
        <v>6581</v>
      </c>
      <c r="H1840" s="1">
        <v>-38576184</v>
      </c>
      <c r="I1840" s="1">
        <f>_xlfn.XLOOKUP(capturaFlota2019[[#This Row],[Latitud]],'DATOS TABLA FLOTA'!$Q$2:$Q$21,'DATOS TABLA FLOTA'!$R$2:$R$21)</f>
        <v>-58701949</v>
      </c>
      <c r="J1840" s="2" t="s">
        <v>3079</v>
      </c>
      <c r="K1840" t="str">
        <f>VLOOKUP(capturaFlota2019[[#This Row],[Especie]],'DATOS TABLA FLOTA'!$K$1:$M$113,2,FALSE)</f>
        <v>Peces</v>
      </c>
      <c r="L1840" t="str">
        <f>_xlfn.XLOOKUP(capturaFlota2019[[#This Row],[Especie]],'DATOS TABLA FLOTA'!$K$1:$K$113,'DATOS TABLA FLOTA'!$M$1:$M$113)</f>
        <v>otras especies</v>
      </c>
      <c r="M1840" s="3">
        <v>6000</v>
      </c>
      <c r="N1840" s="4">
        <f>VLOOKUP(capturaFlota2019[[#This Row],[Especie]],'DATOS TABLA FLOTA'!$A$1:$B$80,2,FALSE)</f>
        <v>2100</v>
      </c>
      <c r="O1840" s="4">
        <f>VLOOKUP(capturaFlota2019[[#This Row],[Especie]],'DATOS TABLA FLOTA'!$A$1:$C$80,3,FALSE)</f>
        <v>33600</v>
      </c>
      <c r="Q1840"/>
    </row>
    <row r="1841" spans="1:17" x14ac:dyDescent="0.35">
      <c r="A1841" s="5">
        <v>43466</v>
      </c>
      <c r="B1841" s="2" t="s">
        <v>3067</v>
      </c>
      <c r="C1841" s="2" t="s">
        <v>3117</v>
      </c>
      <c r="D1841" s="2" t="s">
        <v>3062</v>
      </c>
      <c r="E18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41" t="str">
        <f>_xlfn.XLOOKUP(capturaFlota2019[[#This Row],[Puerto]],'DATOS TABLA FLOTA'!$H$1:$H$21,'DATOS TABLA FLOTA'!$I$1:$I$21)</f>
        <v>Biedma</v>
      </c>
      <c r="G1841" s="3">
        <f>_xlfn.XLOOKUP(capturaFlota2019[[#This Row],[Departamento]],'DATOS TABLA FLOTA'!$O$2:$O$21,'DATOS TABLA FLOTA'!$P$2:$P$21)</f>
        <v>26007</v>
      </c>
      <c r="H1841" s="1">
        <v>-42723398</v>
      </c>
      <c r="I1841" s="1">
        <f>_xlfn.XLOOKUP(capturaFlota2019[[#This Row],[Latitud]],'DATOS TABLA FLOTA'!$Q$2:$Q$21,'DATOS TABLA FLOTA'!$R$2:$R$21)</f>
        <v>-6503362</v>
      </c>
      <c r="J1841" s="2" t="s">
        <v>3052</v>
      </c>
      <c r="K1841" t="str">
        <f>VLOOKUP(capturaFlota2019[[#This Row],[Especie]],'DATOS TABLA FLOTA'!$K$1:$M$113,2,FALSE)</f>
        <v>Moluscos</v>
      </c>
      <c r="L1841" t="str">
        <f>_xlfn.XLOOKUP(capturaFlota2019[[#This Row],[Especie]],'DATOS TABLA FLOTA'!$K$1:$K$113,'DATOS TABLA FLOTA'!$M$1:$M$113)</f>
        <v>Calamar Illex</v>
      </c>
      <c r="M1841" s="3">
        <v>6013</v>
      </c>
      <c r="N1841" s="4">
        <f>VLOOKUP(capturaFlota2019[[#This Row],[Especie]],'DATOS TABLA FLOTA'!$A$1:$B$80,2,FALSE)</f>
        <v>3299</v>
      </c>
      <c r="O1841" s="4">
        <f>VLOOKUP(capturaFlota2019[[#This Row],[Especie]],'DATOS TABLA FLOTA'!$A$1:$C$80,3,FALSE)</f>
        <v>52784</v>
      </c>
      <c r="Q1841"/>
    </row>
    <row r="1842" spans="1:17" x14ac:dyDescent="0.35">
      <c r="A1842" s="5">
        <v>43556</v>
      </c>
      <c r="B1842" s="2" t="s">
        <v>3067</v>
      </c>
      <c r="C1842" s="2" t="s">
        <v>3117</v>
      </c>
      <c r="D1842" s="2" t="s">
        <v>3062</v>
      </c>
      <c r="E18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42" t="str">
        <f>_xlfn.XLOOKUP(capturaFlota2019[[#This Row],[Puerto]],'DATOS TABLA FLOTA'!$H$1:$H$21,'DATOS TABLA FLOTA'!$I$1:$I$21)</f>
        <v>Biedma</v>
      </c>
      <c r="G1842" s="3">
        <f>_xlfn.XLOOKUP(capturaFlota2019[[#This Row],[Departamento]],'DATOS TABLA FLOTA'!$O$2:$O$21,'DATOS TABLA FLOTA'!$P$2:$P$21)</f>
        <v>26007</v>
      </c>
      <c r="H1842" s="1">
        <v>-42723398</v>
      </c>
      <c r="I1842" s="1">
        <f>_xlfn.XLOOKUP(capturaFlota2019[[#This Row],[Latitud]],'DATOS TABLA FLOTA'!$Q$2:$Q$21,'DATOS TABLA FLOTA'!$R$2:$R$21)</f>
        <v>-6503362</v>
      </c>
      <c r="J1842" s="2" t="s">
        <v>3080</v>
      </c>
      <c r="K1842" t="str">
        <f>VLOOKUP(capturaFlota2019[[#This Row],[Especie]],'DATOS TABLA FLOTA'!$K$1:$M$113,2,FALSE)</f>
        <v>Peces</v>
      </c>
      <c r="L1842" t="str">
        <f>_xlfn.XLOOKUP(capturaFlota2019[[#This Row],[Especie]],'DATOS TABLA FLOTA'!$K$1:$K$113,'DATOS TABLA FLOTA'!$M$1:$M$113)</f>
        <v>otras especies</v>
      </c>
      <c r="M1842" s="3">
        <v>6040</v>
      </c>
      <c r="N1842" s="4">
        <f>VLOOKUP(capturaFlota2019[[#This Row],[Especie]],'DATOS TABLA FLOTA'!$A$1:$B$80,2,FALSE)</f>
        <v>1599</v>
      </c>
      <c r="O1842" s="4">
        <f>VLOOKUP(capturaFlota2019[[#This Row],[Especie]],'DATOS TABLA FLOTA'!$A$1:$C$80,3,FALSE)</f>
        <v>25584</v>
      </c>
      <c r="Q1842"/>
    </row>
    <row r="1843" spans="1:17" x14ac:dyDescent="0.35">
      <c r="A1843" s="5">
        <v>43678</v>
      </c>
      <c r="B1843" s="2" t="s">
        <v>3041</v>
      </c>
      <c r="C1843" s="2" t="s">
        <v>3111</v>
      </c>
      <c r="D1843" s="2" t="s">
        <v>3043</v>
      </c>
      <c r="E18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3" t="str">
        <f>_xlfn.XLOOKUP(capturaFlota2019[[#This Row],[Puerto]],'DATOS TABLA FLOTA'!$H$1:$H$21,'DATOS TABLA FLOTA'!$I$1:$I$21)</f>
        <v>sin especificar</v>
      </c>
      <c r="G1843" s="3">
        <f>_xlfn.XLOOKUP(capturaFlota2019[[#This Row],[Departamento]],'DATOS TABLA FLOTA'!$O$2:$O$21,'DATOS TABLA FLOTA'!$P$2:$P$21)</f>
        <v>6999</v>
      </c>
      <c r="I1843" s="1">
        <f>_xlfn.XLOOKUP(capturaFlota2019[[#This Row],[Latitud]],'DATOS TABLA FLOTA'!$Q$2:$Q$21,'DATOS TABLA FLOTA'!$R$2:$R$21)</f>
        <v>0</v>
      </c>
      <c r="J1843" s="2" t="s">
        <v>3088</v>
      </c>
      <c r="K1843" t="str">
        <f>VLOOKUP(capturaFlota2019[[#This Row],[Especie]],'DATOS TABLA FLOTA'!$K$1:$M$113,2,FALSE)</f>
        <v>Peces</v>
      </c>
      <c r="L1843" t="str">
        <f>_xlfn.XLOOKUP(capturaFlota2019[[#This Row],[Especie]],'DATOS TABLA FLOTA'!$K$1:$K$113,'DATOS TABLA FLOTA'!$M$1:$M$113)</f>
        <v>Variado costero</v>
      </c>
      <c r="M1843" s="3">
        <v>6110</v>
      </c>
      <c r="N1843" s="4">
        <f>VLOOKUP(capturaFlota2019[[#This Row],[Especie]],'DATOS TABLA FLOTA'!$A$1:$B$80,2,FALSE)</f>
        <v>2500</v>
      </c>
      <c r="O1843" s="4">
        <f>VLOOKUP(capturaFlota2019[[#This Row],[Especie]],'DATOS TABLA FLOTA'!$A$1:$C$80,3,FALSE)</f>
        <v>40000</v>
      </c>
      <c r="Q1843"/>
    </row>
    <row r="1844" spans="1:17" x14ac:dyDescent="0.35">
      <c r="A1844" s="5">
        <v>43497</v>
      </c>
      <c r="B1844" s="2" t="s">
        <v>3059</v>
      </c>
      <c r="C1844" s="2" t="s">
        <v>3068</v>
      </c>
      <c r="D1844" s="2" t="s">
        <v>3043</v>
      </c>
      <c r="E18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4" t="str">
        <f>_xlfn.XLOOKUP(capturaFlota2019[[#This Row],[Puerto]],'DATOS TABLA FLOTA'!$H$1:$H$21,'DATOS TABLA FLOTA'!$I$1:$I$21)</f>
        <v>General Pueyrredon</v>
      </c>
      <c r="G1844" s="3">
        <f>_xlfn.XLOOKUP(capturaFlota2019[[#This Row],[Departamento]],'DATOS TABLA FLOTA'!$O$2:$O$21,'DATOS TABLA FLOTA'!$P$2:$P$21)</f>
        <v>6357</v>
      </c>
      <c r="H1844" s="1">
        <v>-3804915</v>
      </c>
      <c r="I1844" s="1">
        <f>_xlfn.XLOOKUP(capturaFlota2019[[#This Row],[Latitud]],'DATOS TABLA FLOTA'!$Q$2:$Q$21,'DATOS TABLA FLOTA'!$R$2:$R$21)</f>
        <v>-57536848</v>
      </c>
      <c r="J1844" s="2" t="s">
        <v>3057</v>
      </c>
      <c r="K1844" t="str">
        <f>VLOOKUP(capturaFlota2019[[#This Row],[Especie]],'DATOS TABLA FLOTA'!$K$1:$M$113,2,FALSE)</f>
        <v>Peces</v>
      </c>
      <c r="L1844" t="str">
        <f>_xlfn.XLOOKUP(capturaFlota2019[[#This Row],[Especie]],'DATOS TABLA FLOTA'!$K$1:$K$113,'DATOS TABLA FLOTA'!$M$1:$M$113)</f>
        <v>Rayas (sin V. Cost)</v>
      </c>
      <c r="M1844" s="3">
        <v>6111</v>
      </c>
      <c r="N1844" s="4">
        <f>VLOOKUP(capturaFlota2019[[#This Row],[Especie]],'DATOS TABLA FLOTA'!$A$1:$B$80,2,FALSE)</f>
        <v>3900</v>
      </c>
      <c r="O1844" s="4">
        <f>VLOOKUP(capturaFlota2019[[#This Row],[Especie]],'DATOS TABLA FLOTA'!$A$1:$C$80,3,FALSE)</f>
        <v>62400</v>
      </c>
      <c r="Q1844"/>
    </row>
    <row r="1845" spans="1:17" x14ac:dyDescent="0.35">
      <c r="A1845" s="5">
        <v>43617</v>
      </c>
      <c r="B1845" s="2" t="s">
        <v>3053</v>
      </c>
      <c r="C1845" s="2" t="s">
        <v>3111</v>
      </c>
      <c r="D1845" s="2" t="s">
        <v>3043</v>
      </c>
      <c r="E18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5" t="str">
        <f>_xlfn.XLOOKUP(capturaFlota2019[[#This Row],[Puerto]],'DATOS TABLA FLOTA'!$H$1:$H$21,'DATOS TABLA FLOTA'!$I$1:$I$21)</f>
        <v>sin especificar</v>
      </c>
      <c r="G1845" s="3">
        <f>_xlfn.XLOOKUP(capturaFlota2019[[#This Row],[Departamento]],'DATOS TABLA FLOTA'!$O$2:$O$21,'DATOS TABLA FLOTA'!$P$2:$P$21)</f>
        <v>6999</v>
      </c>
      <c r="I1845" s="1">
        <f>_xlfn.XLOOKUP(capturaFlota2019[[#This Row],[Latitud]],'DATOS TABLA FLOTA'!$Q$2:$Q$21,'DATOS TABLA FLOTA'!$R$2:$R$21)</f>
        <v>0</v>
      </c>
      <c r="J1845" s="2" t="s">
        <v>3090</v>
      </c>
      <c r="K1845" t="str">
        <f>VLOOKUP(capturaFlota2019[[#This Row],[Especie]],'DATOS TABLA FLOTA'!$K$1:$M$113,2,FALSE)</f>
        <v>Peces</v>
      </c>
      <c r="L1845" t="str">
        <f>_xlfn.XLOOKUP(capturaFlota2019[[#This Row],[Especie]],'DATOS TABLA FLOTA'!$K$1:$K$113,'DATOS TABLA FLOTA'!$M$1:$M$113)</f>
        <v>otras especies</v>
      </c>
      <c r="M1845" s="3">
        <v>6130</v>
      </c>
      <c r="N1845" s="4">
        <f>VLOOKUP(capturaFlota2019[[#This Row],[Especie]],'DATOS TABLA FLOTA'!$A$1:$B$80,2,FALSE)</f>
        <v>2200</v>
      </c>
      <c r="O1845" s="4">
        <f>VLOOKUP(capturaFlota2019[[#This Row],[Especie]],'DATOS TABLA FLOTA'!$A$1:$C$80,3,FALSE)</f>
        <v>35200</v>
      </c>
      <c r="Q1845"/>
    </row>
    <row r="1846" spans="1:17" x14ac:dyDescent="0.35">
      <c r="A1846" s="5">
        <v>43739</v>
      </c>
      <c r="B1846" s="2" t="s">
        <v>3053</v>
      </c>
      <c r="C1846" s="2" t="s">
        <v>3068</v>
      </c>
      <c r="D1846" s="2" t="s">
        <v>3043</v>
      </c>
      <c r="E18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6" t="str">
        <f>_xlfn.XLOOKUP(capturaFlota2019[[#This Row],[Puerto]],'DATOS TABLA FLOTA'!$H$1:$H$21,'DATOS TABLA FLOTA'!$I$1:$I$21)</f>
        <v>General Pueyrredon</v>
      </c>
      <c r="G1846" s="3">
        <f>_xlfn.XLOOKUP(capturaFlota2019[[#This Row],[Departamento]],'DATOS TABLA FLOTA'!$O$2:$O$21,'DATOS TABLA FLOTA'!$P$2:$P$21)</f>
        <v>6357</v>
      </c>
      <c r="H1846" s="1">
        <v>-3804915</v>
      </c>
      <c r="I1846" s="1">
        <f>_xlfn.XLOOKUP(capturaFlota2019[[#This Row],[Latitud]],'DATOS TABLA FLOTA'!$Q$2:$Q$21,'DATOS TABLA FLOTA'!$R$2:$R$21)</f>
        <v>-57536848</v>
      </c>
      <c r="J1846" s="2" t="s">
        <v>3090</v>
      </c>
      <c r="K1846" t="str">
        <f>VLOOKUP(capturaFlota2019[[#This Row],[Especie]],'DATOS TABLA FLOTA'!$K$1:$M$113,2,FALSE)</f>
        <v>Peces</v>
      </c>
      <c r="L1846" t="str">
        <f>_xlfn.XLOOKUP(capturaFlota2019[[#This Row],[Especie]],'DATOS TABLA FLOTA'!$K$1:$K$113,'DATOS TABLA FLOTA'!$M$1:$M$113)</f>
        <v>otras especies</v>
      </c>
      <c r="M1846" s="3">
        <v>6169</v>
      </c>
      <c r="N1846" s="4">
        <f>VLOOKUP(capturaFlota2019[[#This Row],[Especie]],'DATOS TABLA FLOTA'!$A$1:$B$80,2,FALSE)</f>
        <v>2200</v>
      </c>
      <c r="O1846" s="4">
        <f>VLOOKUP(capturaFlota2019[[#This Row],[Especie]],'DATOS TABLA FLOTA'!$A$1:$C$80,3,FALSE)</f>
        <v>35200</v>
      </c>
      <c r="Q1846"/>
    </row>
    <row r="1847" spans="1:17" x14ac:dyDescent="0.35">
      <c r="A1847" s="5">
        <v>43678</v>
      </c>
      <c r="B1847" s="2" t="s">
        <v>3041</v>
      </c>
      <c r="C1847" s="2" t="s">
        <v>3128</v>
      </c>
      <c r="D1847" s="2" t="s">
        <v>3043</v>
      </c>
      <c r="E18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7" t="str">
        <f>_xlfn.XLOOKUP(capturaFlota2019[[#This Row],[Puerto]],'DATOS TABLA FLOTA'!$H$1:$H$21,'DATOS TABLA FLOTA'!$I$1:$I$21)</f>
        <v>La Costa</v>
      </c>
      <c r="G1847" s="3">
        <f>_xlfn.XLOOKUP(capturaFlota2019[[#This Row],[Departamento]],'DATOS TABLA FLOTA'!$O$2:$O$21,'DATOS TABLA FLOTA'!$P$2:$P$21)</f>
        <v>6420</v>
      </c>
      <c r="H1847" s="1">
        <v>-36342328</v>
      </c>
      <c r="I1847" s="1">
        <f>_xlfn.XLOOKUP(capturaFlota2019[[#This Row],[Latitud]],'DATOS TABLA FLOTA'!$Q$2:$Q$21,'DATOS TABLA FLOTA'!$R$2:$R$21)</f>
        <v>-56746143</v>
      </c>
      <c r="J1847" s="2" t="s">
        <v>3088</v>
      </c>
      <c r="K1847" t="str">
        <f>VLOOKUP(capturaFlota2019[[#This Row],[Especie]],'DATOS TABLA FLOTA'!$K$1:$M$113,2,FALSE)</f>
        <v>Peces</v>
      </c>
      <c r="L1847" t="str">
        <f>_xlfn.XLOOKUP(capturaFlota2019[[#This Row],[Especie]],'DATOS TABLA FLOTA'!$K$1:$K$113,'DATOS TABLA FLOTA'!$M$1:$M$113)</f>
        <v>Variado costero</v>
      </c>
      <c r="M1847" s="3">
        <v>6176</v>
      </c>
      <c r="N1847" s="4">
        <f>VLOOKUP(capturaFlota2019[[#This Row],[Especie]],'DATOS TABLA FLOTA'!$A$1:$B$80,2,FALSE)</f>
        <v>2500</v>
      </c>
      <c r="O1847" s="4">
        <f>VLOOKUP(capturaFlota2019[[#This Row],[Especie]],'DATOS TABLA FLOTA'!$A$1:$C$80,3,FALSE)</f>
        <v>40000</v>
      </c>
      <c r="Q1847"/>
    </row>
    <row r="1848" spans="1:17" x14ac:dyDescent="0.35">
      <c r="A1848" s="5">
        <v>43525</v>
      </c>
      <c r="B1848" s="2" t="s">
        <v>3059</v>
      </c>
      <c r="C1848" s="2" t="s">
        <v>3068</v>
      </c>
      <c r="D1848" s="2" t="s">
        <v>3043</v>
      </c>
      <c r="E18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8" t="str">
        <f>_xlfn.XLOOKUP(capturaFlota2019[[#This Row],[Puerto]],'DATOS TABLA FLOTA'!$H$1:$H$21,'DATOS TABLA FLOTA'!$I$1:$I$21)</f>
        <v>General Pueyrredon</v>
      </c>
      <c r="G1848" s="3">
        <f>_xlfn.XLOOKUP(capturaFlota2019[[#This Row],[Departamento]],'DATOS TABLA FLOTA'!$O$2:$O$21,'DATOS TABLA FLOTA'!$P$2:$P$21)</f>
        <v>6357</v>
      </c>
      <c r="H1848" s="1">
        <v>-3804915</v>
      </c>
      <c r="I1848" s="1">
        <f>_xlfn.XLOOKUP(capturaFlota2019[[#This Row],[Latitud]],'DATOS TABLA FLOTA'!$Q$2:$Q$21,'DATOS TABLA FLOTA'!$R$2:$R$21)</f>
        <v>-57536848</v>
      </c>
      <c r="J1848" s="2" t="s">
        <v>3105</v>
      </c>
      <c r="K1848" t="str">
        <f>VLOOKUP(capturaFlota2019[[#This Row],[Especie]],'DATOS TABLA FLOTA'!$K$1:$M$113,2,FALSE)</f>
        <v>Peces</v>
      </c>
      <c r="L1848" t="str">
        <f>_xlfn.XLOOKUP(capturaFlota2019[[#This Row],[Especie]],'DATOS TABLA FLOTA'!$K$1:$K$113,'DATOS TABLA FLOTA'!$M$1:$M$113)</f>
        <v>Variado costero</v>
      </c>
      <c r="M1848" s="3">
        <v>6181</v>
      </c>
      <c r="N1848" s="4">
        <f>VLOOKUP(capturaFlota2019[[#This Row],[Especie]],'DATOS TABLA FLOTA'!$A$1:$B$80,2,FALSE)</f>
        <v>1890</v>
      </c>
      <c r="O1848" s="4">
        <f>VLOOKUP(capturaFlota2019[[#This Row],[Especie]],'DATOS TABLA FLOTA'!$A$1:$C$80,3,FALSE)</f>
        <v>30240</v>
      </c>
      <c r="Q1848"/>
    </row>
    <row r="1849" spans="1:17" x14ac:dyDescent="0.35">
      <c r="A1849" s="5">
        <v>43739</v>
      </c>
      <c r="B1849" s="2" t="s">
        <v>3067</v>
      </c>
      <c r="C1849" s="2" t="s">
        <v>3068</v>
      </c>
      <c r="D1849" s="2" t="s">
        <v>3043</v>
      </c>
      <c r="E18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49" t="str">
        <f>_xlfn.XLOOKUP(capturaFlota2019[[#This Row],[Puerto]],'DATOS TABLA FLOTA'!$H$1:$H$21,'DATOS TABLA FLOTA'!$I$1:$I$21)</f>
        <v>General Pueyrredon</v>
      </c>
      <c r="G1849" s="3">
        <f>_xlfn.XLOOKUP(capturaFlota2019[[#This Row],[Departamento]],'DATOS TABLA FLOTA'!$O$2:$O$21,'DATOS TABLA FLOTA'!$P$2:$P$21)</f>
        <v>6357</v>
      </c>
      <c r="H1849" s="1">
        <v>-3804915</v>
      </c>
      <c r="I1849" s="1">
        <f>_xlfn.XLOOKUP(capturaFlota2019[[#This Row],[Latitud]],'DATOS TABLA FLOTA'!$Q$2:$Q$21,'DATOS TABLA FLOTA'!$R$2:$R$21)</f>
        <v>-57536848</v>
      </c>
      <c r="J1849" s="2" t="s">
        <v>3052</v>
      </c>
      <c r="K1849" t="str">
        <f>VLOOKUP(capturaFlota2019[[#This Row],[Especie]],'DATOS TABLA FLOTA'!$K$1:$M$113,2,FALSE)</f>
        <v>Moluscos</v>
      </c>
      <c r="L1849" t="str">
        <f>_xlfn.XLOOKUP(capturaFlota2019[[#This Row],[Especie]],'DATOS TABLA FLOTA'!$K$1:$K$113,'DATOS TABLA FLOTA'!$M$1:$M$113)</f>
        <v>Calamar Illex</v>
      </c>
      <c r="M1849" s="3">
        <v>6187</v>
      </c>
      <c r="N1849" s="4">
        <f>VLOOKUP(capturaFlota2019[[#This Row],[Especie]],'DATOS TABLA FLOTA'!$A$1:$B$80,2,FALSE)</f>
        <v>3299</v>
      </c>
      <c r="O1849" s="4">
        <f>VLOOKUP(capturaFlota2019[[#This Row],[Especie]],'DATOS TABLA FLOTA'!$A$1:$C$80,3,FALSE)</f>
        <v>52784</v>
      </c>
      <c r="Q1849"/>
    </row>
    <row r="1850" spans="1:17" x14ac:dyDescent="0.35">
      <c r="A1850" s="5">
        <v>43466</v>
      </c>
      <c r="B1850" s="2" t="s">
        <v>3041</v>
      </c>
      <c r="C1850" s="2" t="s">
        <v>3107</v>
      </c>
      <c r="D1850" s="2" t="s">
        <v>3043</v>
      </c>
      <c r="E18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0" t="str">
        <f>_xlfn.XLOOKUP(capturaFlota2019[[#This Row],[Puerto]],'DATOS TABLA FLOTA'!$H$1:$H$21,'DATOS TABLA FLOTA'!$I$1:$I$21)</f>
        <v>Necochea</v>
      </c>
      <c r="G1850" s="3">
        <f>_xlfn.XLOOKUP(capturaFlota2019[[#This Row],[Departamento]],'DATOS TABLA FLOTA'!$O$2:$O$21,'DATOS TABLA FLOTA'!$P$2:$P$21)</f>
        <v>6581</v>
      </c>
      <c r="H1850" s="1">
        <v>-38576184</v>
      </c>
      <c r="I1850" s="1">
        <f>_xlfn.XLOOKUP(capturaFlota2019[[#This Row],[Latitud]],'DATOS TABLA FLOTA'!$Q$2:$Q$21,'DATOS TABLA FLOTA'!$R$2:$R$21)</f>
        <v>-58701949</v>
      </c>
      <c r="J1850" s="2" t="s">
        <v>3078</v>
      </c>
      <c r="K1850" t="str">
        <f>VLOOKUP(capturaFlota2019[[#This Row],[Especie]],'DATOS TABLA FLOTA'!$K$1:$M$113,2,FALSE)</f>
        <v>Peces</v>
      </c>
      <c r="L1850" t="str">
        <f>_xlfn.XLOOKUP(capturaFlota2019[[#This Row],[Especie]],'DATOS TABLA FLOTA'!$K$1:$K$113,'DATOS TABLA FLOTA'!$M$1:$M$113)</f>
        <v>otras especies</v>
      </c>
      <c r="M1850" s="3">
        <v>6239</v>
      </c>
      <c r="N1850" s="4">
        <f>VLOOKUP(capturaFlota2019[[#This Row],[Especie]],'DATOS TABLA FLOTA'!$A$1:$B$80,2,FALSE)</f>
        <v>1700</v>
      </c>
      <c r="O1850" s="4">
        <f>VLOOKUP(capturaFlota2019[[#This Row],[Especie]],'DATOS TABLA FLOTA'!$A$1:$C$80,3,FALSE)</f>
        <v>27200</v>
      </c>
      <c r="Q1850"/>
    </row>
    <row r="1851" spans="1:17" x14ac:dyDescent="0.35">
      <c r="A1851" s="5">
        <v>43497</v>
      </c>
      <c r="B1851" s="2" t="s">
        <v>3041</v>
      </c>
      <c r="C1851" s="2" t="s">
        <v>3107</v>
      </c>
      <c r="D1851" s="2" t="s">
        <v>3043</v>
      </c>
      <c r="E18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1" t="str">
        <f>_xlfn.XLOOKUP(capturaFlota2019[[#This Row],[Puerto]],'DATOS TABLA FLOTA'!$H$1:$H$21,'DATOS TABLA FLOTA'!$I$1:$I$21)</f>
        <v>Necochea</v>
      </c>
      <c r="G1851" s="3">
        <f>_xlfn.XLOOKUP(capturaFlota2019[[#This Row],[Departamento]],'DATOS TABLA FLOTA'!$O$2:$O$21,'DATOS TABLA FLOTA'!$P$2:$P$21)</f>
        <v>6581</v>
      </c>
      <c r="H1851" s="1">
        <v>-38576184</v>
      </c>
      <c r="I1851" s="1">
        <f>_xlfn.XLOOKUP(capturaFlota2019[[#This Row],[Latitud]],'DATOS TABLA FLOTA'!$Q$2:$Q$21,'DATOS TABLA FLOTA'!$R$2:$R$21)</f>
        <v>-58701949</v>
      </c>
      <c r="J1851" s="2" t="s">
        <v>3072</v>
      </c>
      <c r="K1851" t="str">
        <f>VLOOKUP(capturaFlota2019[[#This Row],[Especie]],'DATOS TABLA FLOTA'!$K$1:$M$113,2,FALSE)</f>
        <v>Moluscos</v>
      </c>
      <c r="L1851" t="str">
        <f>_xlfn.XLOOKUP(capturaFlota2019[[#This Row],[Especie]],'DATOS TABLA FLOTA'!$K$1:$K$113,'DATOS TABLA FLOTA'!$M$1:$M$113)</f>
        <v>otras especies</v>
      </c>
      <c r="M1851" s="3">
        <v>6245</v>
      </c>
      <c r="N1851" s="4">
        <f>VLOOKUP(capturaFlota2019[[#This Row],[Especie]],'DATOS TABLA FLOTA'!$A$1:$B$80,2,FALSE)</f>
        <v>3150</v>
      </c>
      <c r="O1851" s="4">
        <f>VLOOKUP(capturaFlota2019[[#This Row],[Especie]],'DATOS TABLA FLOTA'!$A$1:$C$80,3,FALSE)</f>
        <v>50400</v>
      </c>
      <c r="Q1851"/>
    </row>
    <row r="1852" spans="1:17" x14ac:dyDescent="0.35">
      <c r="A1852" s="5">
        <v>43647</v>
      </c>
      <c r="B1852" s="2" t="s">
        <v>3053</v>
      </c>
      <c r="C1852" s="2" t="s">
        <v>3068</v>
      </c>
      <c r="D1852" s="2" t="s">
        <v>3043</v>
      </c>
      <c r="E18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2" t="str">
        <f>_xlfn.XLOOKUP(capturaFlota2019[[#This Row],[Puerto]],'DATOS TABLA FLOTA'!$H$1:$H$21,'DATOS TABLA FLOTA'!$I$1:$I$21)</f>
        <v>General Pueyrredon</v>
      </c>
      <c r="G1852" s="3">
        <f>_xlfn.XLOOKUP(capturaFlota2019[[#This Row],[Departamento]],'DATOS TABLA FLOTA'!$O$2:$O$21,'DATOS TABLA FLOTA'!$P$2:$P$21)</f>
        <v>6357</v>
      </c>
      <c r="H1852" s="1">
        <v>-3804915</v>
      </c>
      <c r="I1852" s="1">
        <f>_xlfn.XLOOKUP(capturaFlota2019[[#This Row],[Latitud]],'DATOS TABLA FLOTA'!$Q$2:$Q$21,'DATOS TABLA FLOTA'!$R$2:$R$21)</f>
        <v>-57536848</v>
      </c>
      <c r="J1852" s="2" t="s">
        <v>3084</v>
      </c>
      <c r="K1852" t="str">
        <f>VLOOKUP(capturaFlota2019[[#This Row],[Especie]],'DATOS TABLA FLOTA'!$K$1:$M$113,2,FALSE)</f>
        <v>Peces</v>
      </c>
      <c r="L1852" t="str">
        <f>_xlfn.XLOOKUP(capturaFlota2019[[#This Row],[Especie]],'DATOS TABLA FLOTA'!$K$1:$K$113,'DATOS TABLA FLOTA'!$M$1:$M$113)</f>
        <v>otras especies</v>
      </c>
      <c r="M1852" s="3">
        <v>6260</v>
      </c>
      <c r="N1852" s="4">
        <f>VLOOKUP(capturaFlota2019[[#This Row],[Especie]],'DATOS TABLA FLOTA'!$A$1:$B$80,2,FALSE)</f>
        <v>1890</v>
      </c>
      <c r="O1852" s="4">
        <f>VLOOKUP(capturaFlota2019[[#This Row],[Especie]],'DATOS TABLA FLOTA'!$A$1:$C$80,3,FALSE)</f>
        <v>30240</v>
      </c>
      <c r="Q1852"/>
    </row>
    <row r="1853" spans="1:17" x14ac:dyDescent="0.35">
      <c r="A1853" s="5">
        <v>43647</v>
      </c>
      <c r="B1853" s="2" t="s">
        <v>3041</v>
      </c>
      <c r="C1853" s="2" t="s">
        <v>3111</v>
      </c>
      <c r="D1853" s="2" t="s">
        <v>3043</v>
      </c>
      <c r="E18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3" t="str">
        <f>_xlfn.XLOOKUP(capturaFlota2019[[#This Row],[Puerto]],'DATOS TABLA FLOTA'!$H$1:$H$21,'DATOS TABLA FLOTA'!$I$1:$I$21)</f>
        <v>sin especificar</v>
      </c>
      <c r="G1853" s="3">
        <f>_xlfn.XLOOKUP(capturaFlota2019[[#This Row],[Departamento]],'DATOS TABLA FLOTA'!$O$2:$O$21,'DATOS TABLA FLOTA'!$P$2:$P$21)</f>
        <v>6999</v>
      </c>
      <c r="I1853" s="1">
        <f>_xlfn.XLOOKUP(capturaFlota2019[[#This Row],[Latitud]],'DATOS TABLA FLOTA'!$Q$2:$Q$21,'DATOS TABLA FLOTA'!$R$2:$R$21)</f>
        <v>0</v>
      </c>
      <c r="J1853" s="2" t="s">
        <v>3090</v>
      </c>
      <c r="K1853" t="str">
        <f>VLOOKUP(capturaFlota2019[[#This Row],[Especie]],'DATOS TABLA FLOTA'!$K$1:$M$113,2,FALSE)</f>
        <v>Peces</v>
      </c>
      <c r="L1853" t="str">
        <f>_xlfn.XLOOKUP(capturaFlota2019[[#This Row],[Especie]],'DATOS TABLA FLOTA'!$K$1:$K$113,'DATOS TABLA FLOTA'!$M$1:$M$113)</f>
        <v>otras especies</v>
      </c>
      <c r="M1853" s="3">
        <v>6335</v>
      </c>
      <c r="N1853" s="4">
        <f>VLOOKUP(capturaFlota2019[[#This Row],[Especie]],'DATOS TABLA FLOTA'!$A$1:$B$80,2,FALSE)</f>
        <v>2200</v>
      </c>
      <c r="O1853" s="4">
        <f>VLOOKUP(capturaFlota2019[[#This Row],[Especie]],'DATOS TABLA FLOTA'!$A$1:$C$80,3,FALSE)</f>
        <v>35200</v>
      </c>
      <c r="Q1853"/>
    </row>
    <row r="1854" spans="1:17" x14ac:dyDescent="0.35">
      <c r="A1854" s="5">
        <v>43556</v>
      </c>
      <c r="B1854" s="2" t="s">
        <v>3053</v>
      </c>
      <c r="C1854" s="2" t="s">
        <v>3068</v>
      </c>
      <c r="D1854" s="2" t="s">
        <v>3043</v>
      </c>
      <c r="E18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4" t="str">
        <f>_xlfn.XLOOKUP(capturaFlota2019[[#This Row],[Puerto]],'DATOS TABLA FLOTA'!$H$1:$H$21,'DATOS TABLA FLOTA'!$I$1:$I$21)</f>
        <v>General Pueyrredon</v>
      </c>
      <c r="G1854" s="3">
        <f>_xlfn.XLOOKUP(capturaFlota2019[[#This Row],[Departamento]],'DATOS TABLA FLOTA'!$O$2:$O$21,'DATOS TABLA FLOTA'!$P$2:$P$21)</f>
        <v>6357</v>
      </c>
      <c r="H1854" s="1">
        <v>-3804915</v>
      </c>
      <c r="I1854" s="1">
        <f>_xlfn.XLOOKUP(capturaFlota2019[[#This Row],[Latitud]],'DATOS TABLA FLOTA'!$Q$2:$Q$21,'DATOS TABLA FLOTA'!$R$2:$R$21)</f>
        <v>-57536848</v>
      </c>
      <c r="J1854" s="2" t="s">
        <v>3060</v>
      </c>
      <c r="K1854" t="str">
        <f>VLOOKUP(capturaFlota2019[[#This Row],[Especie]],'DATOS TABLA FLOTA'!$K$1:$M$113,2,FALSE)</f>
        <v>Peces</v>
      </c>
      <c r="L1854" t="str">
        <f>_xlfn.XLOOKUP(capturaFlota2019[[#This Row],[Especie]],'DATOS TABLA FLOTA'!$K$1:$K$113,'DATOS TABLA FLOTA'!$M$1:$M$113)</f>
        <v>otras especies</v>
      </c>
      <c r="M1854" s="3">
        <v>6348</v>
      </c>
      <c r="N1854" s="4">
        <f>VLOOKUP(capturaFlota2019[[#This Row],[Especie]],'DATOS TABLA FLOTA'!$A$1:$B$80,2,FALSE)</f>
        <v>2910</v>
      </c>
      <c r="O1854" s="4">
        <f>VLOOKUP(capturaFlota2019[[#This Row],[Especie]],'DATOS TABLA FLOTA'!$A$1:$C$80,3,FALSE)</f>
        <v>46560</v>
      </c>
      <c r="Q1854"/>
    </row>
    <row r="1855" spans="1:17" x14ac:dyDescent="0.35">
      <c r="A1855" s="5">
        <v>43466</v>
      </c>
      <c r="B1855" s="2" t="s">
        <v>3053</v>
      </c>
      <c r="C1855" s="2" t="s">
        <v>3111</v>
      </c>
      <c r="D1855" s="2" t="s">
        <v>3043</v>
      </c>
      <c r="E18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5" t="str">
        <f>_xlfn.XLOOKUP(capturaFlota2019[[#This Row],[Puerto]],'DATOS TABLA FLOTA'!$H$1:$H$21,'DATOS TABLA FLOTA'!$I$1:$I$21)</f>
        <v>sin especificar</v>
      </c>
      <c r="G1855" s="3">
        <f>_xlfn.XLOOKUP(capturaFlota2019[[#This Row],[Departamento]],'DATOS TABLA FLOTA'!$O$2:$O$21,'DATOS TABLA FLOTA'!$P$2:$P$21)</f>
        <v>6999</v>
      </c>
      <c r="I1855" s="1">
        <f>_xlfn.XLOOKUP(capturaFlota2019[[#This Row],[Latitud]],'DATOS TABLA FLOTA'!$Q$2:$Q$21,'DATOS TABLA FLOTA'!$R$2:$R$21)</f>
        <v>0</v>
      </c>
      <c r="J1855" s="2" t="s">
        <v>3094</v>
      </c>
      <c r="K1855" t="str">
        <f>VLOOKUP(capturaFlota2019[[#This Row],[Especie]],'DATOS TABLA FLOTA'!$K$1:$M$113,2,FALSE)</f>
        <v>Peces</v>
      </c>
      <c r="L1855" t="str">
        <f>_xlfn.XLOOKUP(capturaFlota2019[[#This Row],[Especie]],'DATOS TABLA FLOTA'!$K$1:$K$113,'DATOS TABLA FLOTA'!$M$1:$M$113)</f>
        <v>otras especies</v>
      </c>
      <c r="M1855" s="3">
        <v>6360</v>
      </c>
      <c r="N1855" s="4">
        <f>VLOOKUP(capturaFlota2019[[#This Row],[Especie]],'DATOS TABLA FLOTA'!$A$1:$B$80,2,FALSE)</f>
        <v>2180</v>
      </c>
      <c r="O1855" s="4">
        <f>VLOOKUP(capturaFlota2019[[#This Row],[Especie]],'DATOS TABLA FLOTA'!$A$1:$C$80,3,FALSE)</f>
        <v>34880</v>
      </c>
      <c r="Q1855"/>
    </row>
    <row r="1856" spans="1:17" x14ac:dyDescent="0.35">
      <c r="A1856" s="5">
        <v>43617</v>
      </c>
      <c r="B1856" s="2" t="s">
        <v>3053</v>
      </c>
      <c r="C1856" s="2" t="s">
        <v>3068</v>
      </c>
      <c r="D1856" s="2" t="s">
        <v>3043</v>
      </c>
      <c r="E18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6" t="str">
        <f>_xlfn.XLOOKUP(capturaFlota2019[[#This Row],[Puerto]],'DATOS TABLA FLOTA'!$H$1:$H$21,'DATOS TABLA FLOTA'!$I$1:$I$21)</f>
        <v>General Pueyrredon</v>
      </c>
      <c r="G1856" s="3">
        <f>_xlfn.XLOOKUP(capturaFlota2019[[#This Row],[Departamento]],'DATOS TABLA FLOTA'!$O$2:$O$21,'DATOS TABLA FLOTA'!$P$2:$P$21)</f>
        <v>6357</v>
      </c>
      <c r="H1856" s="1">
        <v>-3804915</v>
      </c>
      <c r="I1856" s="1">
        <f>_xlfn.XLOOKUP(capturaFlota2019[[#This Row],[Latitud]],'DATOS TABLA FLOTA'!$Q$2:$Q$21,'DATOS TABLA FLOTA'!$R$2:$R$21)</f>
        <v>-57536848</v>
      </c>
      <c r="J1856" s="2" t="s">
        <v>3055</v>
      </c>
      <c r="K1856" t="str">
        <f>VLOOKUP(capturaFlota2019[[#This Row],[Especie]],'DATOS TABLA FLOTA'!$K$1:$M$113,2,FALSE)</f>
        <v>Peces</v>
      </c>
      <c r="L1856" t="str">
        <f>_xlfn.XLOOKUP(capturaFlota2019[[#This Row],[Especie]],'DATOS TABLA FLOTA'!$K$1:$K$113,'DATOS TABLA FLOTA'!$M$1:$M$113)</f>
        <v>Merluza hubbsi S41</v>
      </c>
      <c r="M1856" s="3">
        <v>6361</v>
      </c>
      <c r="N1856" s="4">
        <f>VLOOKUP(capturaFlota2019[[#This Row],[Especie]],'DATOS TABLA FLOTA'!$A$1:$B$80,2,FALSE)</f>
        <v>2300</v>
      </c>
      <c r="O1856" s="4">
        <f>VLOOKUP(capturaFlota2019[[#This Row],[Especie]],'DATOS TABLA FLOTA'!$A$1:$C$80,3,FALSE)</f>
        <v>36800</v>
      </c>
      <c r="Q1856"/>
    </row>
    <row r="1857" spans="1:17" x14ac:dyDescent="0.35">
      <c r="A1857" s="5">
        <v>43556</v>
      </c>
      <c r="B1857" s="2" t="s">
        <v>3041</v>
      </c>
      <c r="C1857" s="2" t="s">
        <v>3068</v>
      </c>
      <c r="D1857" s="2" t="s">
        <v>3043</v>
      </c>
      <c r="E18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7" t="str">
        <f>_xlfn.XLOOKUP(capturaFlota2019[[#This Row],[Puerto]],'DATOS TABLA FLOTA'!$H$1:$H$21,'DATOS TABLA FLOTA'!$I$1:$I$21)</f>
        <v>General Pueyrredon</v>
      </c>
      <c r="G1857" s="3">
        <f>_xlfn.XLOOKUP(capturaFlota2019[[#This Row],[Departamento]],'DATOS TABLA FLOTA'!$O$2:$O$21,'DATOS TABLA FLOTA'!$P$2:$P$21)</f>
        <v>6357</v>
      </c>
      <c r="H1857" s="1">
        <v>-3804915</v>
      </c>
      <c r="I1857" s="1">
        <f>_xlfn.XLOOKUP(capturaFlota2019[[#This Row],[Latitud]],'DATOS TABLA FLOTA'!$Q$2:$Q$21,'DATOS TABLA FLOTA'!$R$2:$R$21)</f>
        <v>-57536848</v>
      </c>
      <c r="J1857" s="2" t="s">
        <v>3087</v>
      </c>
      <c r="K1857" t="str">
        <f>VLOOKUP(capturaFlota2019[[#This Row],[Especie]],'DATOS TABLA FLOTA'!$K$1:$M$113,2,FALSE)</f>
        <v>Peces</v>
      </c>
      <c r="L1857" t="str">
        <f>_xlfn.XLOOKUP(capturaFlota2019[[#This Row],[Especie]],'DATOS TABLA FLOTA'!$K$1:$K$113,'DATOS TABLA FLOTA'!$M$1:$M$113)</f>
        <v>otras especies</v>
      </c>
      <c r="M1857" s="3">
        <v>6370</v>
      </c>
      <c r="N1857" s="4">
        <f>VLOOKUP(capturaFlota2019[[#This Row],[Especie]],'DATOS TABLA FLOTA'!$A$1:$B$80,2,FALSE)</f>
        <v>2500</v>
      </c>
      <c r="O1857" s="4">
        <f>VLOOKUP(capturaFlota2019[[#This Row],[Especie]],'DATOS TABLA FLOTA'!$A$1:$C$80,3,FALSE)</f>
        <v>40000</v>
      </c>
      <c r="Q1857"/>
    </row>
    <row r="1858" spans="1:17" x14ac:dyDescent="0.35">
      <c r="A1858" s="5">
        <v>43678</v>
      </c>
      <c r="B1858" s="2" t="s">
        <v>3059</v>
      </c>
      <c r="C1858" s="2" t="s">
        <v>3068</v>
      </c>
      <c r="D1858" s="2" t="s">
        <v>3043</v>
      </c>
      <c r="E18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58" t="str">
        <f>_xlfn.XLOOKUP(capturaFlota2019[[#This Row],[Puerto]],'DATOS TABLA FLOTA'!$H$1:$H$21,'DATOS TABLA FLOTA'!$I$1:$I$21)</f>
        <v>General Pueyrredon</v>
      </c>
      <c r="G1858" s="3">
        <f>_xlfn.XLOOKUP(capturaFlota2019[[#This Row],[Departamento]],'DATOS TABLA FLOTA'!$O$2:$O$21,'DATOS TABLA FLOTA'!$P$2:$P$21)</f>
        <v>6357</v>
      </c>
      <c r="H1858" s="1">
        <v>-3804915</v>
      </c>
      <c r="I1858" s="1">
        <f>_xlfn.XLOOKUP(capturaFlota2019[[#This Row],[Latitud]],'DATOS TABLA FLOTA'!$Q$2:$Q$21,'DATOS TABLA FLOTA'!$R$2:$R$21)</f>
        <v>-57536848</v>
      </c>
      <c r="J1858" s="2" t="s">
        <v>3101</v>
      </c>
      <c r="K1858" t="str">
        <f>VLOOKUP(capturaFlota2019[[#This Row],[Especie]],'DATOS TABLA FLOTA'!$K$1:$M$113,2,FALSE)</f>
        <v>Crustáceos</v>
      </c>
      <c r="L1858" t="str">
        <f>_xlfn.XLOOKUP(capturaFlota2019[[#This Row],[Especie]],'DATOS TABLA FLOTA'!$K$1:$K$113,'DATOS TABLA FLOTA'!$M$1:$M$113)</f>
        <v>Langostino</v>
      </c>
      <c r="M1858" s="3">
        <v>6390</v>
      </c>
      <c r="N1858" s="4">
        <f>VLOOKUP(capturaFlota2019[[#This Row],[Especie]],'DATOS TABLA FLOTA'!$A$1:$B$80,2,FALSE)</f>
        <v>3000</v>
      </c>
      <c r="O1858" s="4">
        <f>VLOOKUP(capturaFlota2019[[#This Row],[Especie]],'DATOS TABLA FLOTA'!$A$1:$C$80,3,FALSE)</f>
        <v>48000</v>
      </c>
      <c r="Q1858"/>
    </row>
    <row r="1859" spans="1:17" x14ac:dyDescent="0.35">
      <c r="A1859" s="5">
        <v>43739</v>
      </c>
      <c r="B1859" s="2" t="s">
        <v>3067</v>
      </c>
      <c r="C1859" s="2" t="s">
        <v>3117</v>
      </c>
      <c r="D1859" s="2" t="s">
        <v>3062</v>
      </c>
      <c r="E18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59" t="str">
        <f>_xlfn.XLOOKUP(capturaFlota2019[[#This Row],[Puerto]],'DATOS TABLA FLOTA'!$H$1:$H$21,'DATOS TABLA FLOTA'!$I$1:$I$21)</f>
        <v>Biedma</v>
      </c>
      <c r="G1859" s="3">
        <f>_xlfn.XLOOKUP(capturaFlota2019[[#This Row],[Departamento]],'DATOS TABLA FLOTA'!$O$2:$O$21,'DATOS TABLA FLOTA'!$P$2:$P$21)</f>
        <v>26007</v>
      </c>
      <c r="H1859" s="1">
        <v>-42723398</v>
      </c>
      <c r="I1859" s="1">
        <f>_xlfn.XLOOKUP(capturaFlota2019[[#This Row],[Latitud]],'DATOS TABLA FLOTA'!$Q$2:$Q$21,'DATOS TABLA FLOTA'!$R$2:$R$21)</f>
        <v>-6503362</v>
      </c>
      <c r="J1859" s="2" t="s">
        <v>3076</v>
      </c>
      <c r="K1859" t="str">
        <f>VLOOKUP(capturaFlota2019[[#This Row],[Especie]],'DATOS TABLA FLOTA'!$K$1:$M$113,2,FALSE)</f>
        <v>Peces</v>
      </c>
      <c r="L1859" t="str">
        <f>_xlfn.XLOOKUP(capturaFlota2019[[#This Row],[Especie]],'DATOS TABLA FLOTA'!$K$1:$K$113,'DATOS TABLA FLOTA'!$M$1:$M$113)</f>
        <v>otras especies</v>
      </c>
      <c r="M1859" s="3">
        <v>6400</v>
      </c>
      <c r="N1859" s="4">
        <f>VLOOKUP(capturaFlota2019[[#This Row],[Especie]],'DATOS TABLA FLOTA'!$A$1:$B$80,2,FALSE)</f>
        <v>2900</v>
      </c>
      <c r="O1859" s="4">
        <f>VLOOKUP(capturaFlota2019[[#This Row],[Especie]],'DATOS TABLA FLOTA'!$A$1:$C$80,3,FALSE)</f>
        <v>46400</v>
      </c>
      <c r="Q1859"/>
    </row>
    <row r="1860" spans="1:17" x14ac:dyDescent="0.35">
      <c r="A1860" s="5">
        <v>43466</v>
      </c>
      <c r="B1860" s="2" t="s">
        <v>3041</v>
      </c>
      <c r="C1860" s="2" t="s">
        <v>3107</v>
      </c>
      <c r="D1860" s="2" t="s">
        <v>3043</v>
      </c>
      <c r="E18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0" t="str">
        <f>_xlfn.XLOOKUP(capturaFlota2019[[#This Row],[Puerto]],'DATOS TABLA FLOTA'!$H$1:$H$21,'DATOS TABLA FLOTA'!$I$1:$I$21)</f>
        <v>Necochea</v>
      </c>
      <c r="G1860" s="3">
        <f>_xlfn.XLOOKUP(capturaFlota2019[[#This Row],[Departamento]],'DATOS TABLA FLOTA'!$O$2:$O$21,'DATOS TABLA FLOTA'!$P$2:$P$21)</f>
        <v>6581</v>
      </c>
      <c r="H1860" s="1">
        <v>-38576184</v>
      </c>
      <c r="I1860" s="1">
        <f>_xlfn.XLOOKUP(capturaFlota2019[[#This Row],[Latitud]],'DATOS TABLA FLOTA'!$Q$2:$Q$21,'DATOS TABLA FLOTA'!$R$2:$R$21)</f>
        <v>-58701949</v>
      </c>
      <c r="J1860" s="2" t="s">
        <v>3099</v>
      </c>
      <c r="K1860" t="str">
        <f>VLOOKUP(capturaFlota2019[[#This Row],[Especie]],'DATOS TABLA FLOTA'!$K$1:$M$113,2,FALSE)</f>
        <v>Peces</v>
      </c>
      <c r="L1860" t="str">
        <f>_xlfn.XLOOKUP(capturaFlota2019[[#This Row],[Especie]],'DATOS TABLA FLOTA'!$K$1:$K$113,'DATOS TABLA FLOTA'!$M$1:$M$113)</f>
        <v>otras especies</v>
      </c>
      <c r="M1860" s="3">
        <v>6419</v>
      </c>
      <c r="N1860" s="4">
        <f>VLOOKUP(capturaFlota2019[[#This Row],[Especie]],'DATOS TABLA FLOTA'!$A$1:$B$80,2,FALSE)</f>
        <v>2100</v>
      </c>
      <c r="O1860" s="4">
        <f>VLOOKUP(capturaFlota2019[[#This Row],[Especie]],'DATOS TABLA FLOTA'!$A$1:$C$80,3,FALSE)</f>
        <v>33600</v>
      </c>
      <c r="Q1860"/>
    </row>
    <row r="1861" spans="1:17" x14ac:dyDescent="0.35">
      <c r="A1861" s="5">
        <v>43739</v>
      </c>
      <c r="B1861" s="2" t="s">
        <v>3053</v>
      </c>
      <c r="C1861" s="2" t="s">
        <v>3068</v>
      </c>
      <c r="D1861" s="2" t="s">
        <v>3043</v>
      </c>
      <c r="E18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1" t="str">
        <f>_xlfn.XLOOKUP(capturaFlota2019[[#This Row],[Puerto]],'DATOS TABLA FLOTA'!$H$1:$H$21,'DATOS TABLA FLOTA'!$I$1:$I$21)</f>
        <v>General Pueyrredon</v>
      </c>
      <c r="G1861" s="3">
        <f>_xlfn.XLOOKUP(capturaFlota2019[[#This Row],[Departamento]],'DATOS TABLA FLOTA'!$O$2:$O$21,'DATOS TABLA FLOTA'!$P$2:$P$21)</f>
        <v>6357</v>
      </c>
      <c r="H1861" s="1">
        <v>-3804915</v>
      </c>
      <c r="I1861" s="1">
        <f>_xlfn.XLOOKUP(capturaFlota2019[[#This Row],[Latitud]],'DATOS TABLA FLOTA'!$Q$2:$Q$21,'DATOS TABLA FLOTA'!$R$2:$R$21)</f>
        <v>-57536848</v>
      </c>
      <c r="J1861" s="2" t="s">
        <v>3080</v>
      </c>
      <c r="K1861" t="str">
        <f>VLOOKUP(capturaFlota2019[[#This Row],[Especie]],'DATOS TABLA FLOTA'!$K$1:$M$113,2,FALSE)</f>
        <v>Peces</v>
      </c>
      <c r="L1861" t="str">
        <f>_xlfn.XLOOKUP(capturaFlota2019[[#This Row],[Especie]],'DATOS TABLA FLOTA'!$K$1:$K$113,'DATOS TABLA FLOTA'!$M$1:$M$113)</f>
        <v>otras especies</v>
      </c>
      <c r="M1861" s="3">
        <v>6441</v>
      </c>
      <c r="N1861" s="4">
        <f>VLOOKUP(capturaFlota2019[[#This Row],[Especie]],'DATOS TABLA FLOTA'!$A$1:$B$80,2,FALSE)</f>
        <v>1599</v>
      </c>
      <c r="O1861" s="4">
        <f>VLOOKUP(capturaFlota2019[[#This Row],[Especie]],'DATOS TABLA FLOTA'!$A$1:$C$80,3,FALSE)</f>
        <v>25584</v>
      </c>
      <c r="Q1861"/>
    </row>
    <row r="1862" spans="1:17" x14ac:dyDescent="0.35">
      <c r="A1862" s="5">
        <v>43647</v>
      </c>
      <c r="B1862" s="2" t="s">
        <v>3053</v>
      </c>
      <c r="C1862" s="2" t="s">
        <v>3068</v>
      </c>
      <c r="D1862" s="2" t="s">
        <v>3043</v>
      </c>
      <c r="E18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2" t="str">
        <f>_xlfn.XLOOKUP(capturaFlota2019[[#This Row],[Puerto]],'DATOS TABLA FLOTA'!$H$1:$H$21,'DATOS TABLA FLOTA'!$I$1:$I$21)</f>
        <v>General Pueyrredon</v>
      </c>
      <c r="G1862" s="3">
        <f>_xlfn.XLOOKUP(capturaFlota2019[[#This Row],[Departamento]],'DATOS TABLA FLOTA'!$O$2:$O$21,'DATOS TABLA FLOTA'!$P$2:$P$21)</f>
        <v>6357</v>
      </c>
      <c r="H1862" s="1">
        <v>-3804915</v>
      </c>
      <c r="I1862" s="1">
        <f>_xlfn.XLOOKUP(capturaFlota2019[[#This Row],[Latitud]],'DATOS TABLA FLOTA'!$Q$2:$Q$21,'DATOS TABLA FLOTA'!$R$2:$R$21)</f>
        <v>-57536848</v>
      </c>
      <c r="J1862" s="2" t="s">
        <v>3089</v>
      </c>
      <c r="K1862" t="str">
        <f>VLOOKUP(capturaFlota2019[[#This Row],[Especie]],'DATOS TABLA FLOTA'!$K$1:$M$113,2,FALSE)</f>
        <v>Peces</v>
      </c>
      <c r="L1862" t="str">
        <f>_xlfn.XLOOKUP(capturaFlota2019[[#This Row],[Especie]],'DATOS TABLA FLOTA'!$K$1:$K$113,'DATOS TABLA FLOTA'!$M$1:$M$113)</f>
        <v>otras especies</v>
      </c>
      <c r="M1862" s="3">
        <v>6443</v>
      </c>
      <c r="N1862" s="4">
        <f>VLOOKUP(capturaFlota2019[[#This Row],[Especie]],'DATOS TABLA FLOTA'!$A$1:$B$80,2,FALSE)</f>
        <v>2200</v>
      </c>
      <c r="O1862" s="4">
        <f>VLOOKUP(capturaFlota2019[[#This Row],[Especie]],'DATOS TABLA FLOTA'!$A$1:$C$80,3,FALSE)</f>
        <v>35200</v>
      </c>
      <c r="Q1862"/>
    </row>
    <row r="1863" spans="1:17" x14ac:dyDescent="0.35">
      <c r="A1863" s="5">
        <v>43617</v>
      </c>
      <c r="B1863" s="2" t="s">
        <v>3053</v>
      </c>
      <c r="C1863" s="2" t="s">
        <v>3068</v>
      </c>
      <c r="D1863" s="2" t="s">
        <v>3043</v>
      </c>
      <c r="E18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3" t="str">
        <f>_xlfn.XLOOKUP(capturaFlota2019[[#This Row],[Puerto]],'DATOS TABLA FLOTA'!$H$1:$H$21,'DATOS TABLA FLOTA'!$I$1:$I$21)</f>
        <v>General Pueyrredon</v>
      </c>
      <c r="G1863" s="3">
        <f>_xlfn.XLOOKUP(capturaFlota2019[[#This Row],[Departamento]],'DATOS TABLA FLOTA'!$O$2:$O$21,'DATOS TABLA FLOTA'!$P$2:$P$21)</f>
        <v>6357</v>
      </c>
      <c r="H1863" s="1">
        <v>-3804915</v>
      </c>
      <c r="I1863" s="1">
        <f>_xlfn.XLOOKUP(capturaFlota2019[[#This Row],[Latitud]],'DATOS TABLA FLOTA'!$Q$2:$Q$21,'DATOS TABLA FLOTA'!$R$2:$R$21)</f>
        <v>-57536848</v>
      </c>
      <c r="J1863" s="2" t="s">
        <v>3077</v>
      </c>
      <c r="K1863" t="str">
        <f>VLOOKUP(capturaFlota2019[[#This Row],[Especie]],'DATOS TABLA FLOTA'!$K$1:$M$113,2,FALSE)</f>
        <v>Peces</v>
      </c>
      <c r="L1863" t="str">
        <f>_xlfn.XLOOKUP(capturaFlota2019[[#This Row],[Especie]],'DATOS TABLA FLOTA'!$K$1:$K$113,'DATOS TABLA FLOTA'!$M$1:$M$113)</f>
        <v>otras especies</v>
      </c>
      <c r="M1863" s="3">
        <v>6472</v>
      </c>
      <c r="N1863" s="4">
        <f>VLOOKUP(capturaFlota2019[[#This Row],[Especie]],'DATOS TABLA FLOTA'!$A$1:$B$80,2,FALSE)</f>
        <v>1900</v>
      </c>
      <c r="O1863" s="4">
        <f>VLOOKUP(capturaFlota2019[[#This Row],[Especie]],'DATOS TABLA FLOTA'!$A$1:$C$80,3,FALSE)</f>
        <v>30400</v>
      </c>
      <c r="Q1863"/>
    </row>
    <row r="1864" spans="1:17" x14ac:dyDescent="0.35">
      <c r="A1864" s="5">
        <v>43497</v>
      </c>
      <c r="B1864" s="2" t="s">
        <v>3041</v>
      </c>
      <c r="C1864" s="2" t="s">
        <v>3123</v>
      </c>
      <c r="D1864" s="2" t="s">
        <v>3124</v>
      </c>
      <c r="E18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64" t="str">
        <f>_xlfn.XLOOKUP(capturaFlota2019[[#This Row],[Puerto]],'DATOS TABLA FLOTA'!$H$1:$H$21,'DATOS TABLA FLOTA'!$I$1:$I$21)</f>
        <v>San Antonio</v>
      </c>
      <c r="G1864" s="3">
        <f>_xlfn.XLOOKUP(capturaFlota2019[[#This Row],[Departamento]],'DATOS TABLA FLOTA'!$O$2:$O$21,'DATOS TABLA FLOTA'!$P$2:$P$21)</f>
        <v>62077</v>
      </c>
      <c r="H1864" s="1">
        <v>-4079875</v>
      </c>
      <c r="I1864" s="1">
        <f>_xlfn.XLOOKUP(capturaFlota2019[[#This Row],[Latitud]],'DATOS TABLA FLOTA'!$Q$2:$Q$21,'DATOS TABLA FLOTA'!$R$2:$R$21)</f>
        <v>-64883536</v>
      </c>
      <c r="J1864" s="2" t="s">
        <v>3087</v>
      </c>
      <c r="K1864" t="str">
        <f>VLOOKUP(capturaFlota2019[[#This Row],[Especie]],'DATOS TABLA FLOTA'!$K$1:$M$113,2,FALSE)</f>
        <v>Peces</v>
      </c>
      <c r="L1864" t="str">
        <f>_xlfn.XLOOKUP(capturaFlota2019[[#This Row],[Especie]],'DATOS TABLA FLOTA'!$K$1:$K$113,'DATOS TABLA FLOTA'!$M$1:$M$113)</f>
        <v>otras especies</v>
      </c>
      <c r="M1864" s="3">
        <v>6480</v>
      </c>
      <c r="N1864" s="4">
        <f>VLOOKUP(capturaFlota2019[[#This Row],[Especie]],'DATOS TABLA FLOTA'!$A$1:$B$80,2,FALSE)</f>
        <v>2500</v>
      </c>
      <c r="O1864" s="4">
        <f>VLOOKUP(capturaFlota2019[[#This Row],[Especie]],'DATOS TABLA FLOTA'!$A$1:$C$80,3,FALSE)</f>
        <v>40000</v>
      </c>
      <c r="Q1864"/>
    </row>
    <row r="1865" spans="1:17" x14ac:dyDescent="0.35">
      <c r="A1865" s="5">
        <v>43617</v>
      </c>
      <c r="B1865" s="2" t="s">
        <v>3053</v>
      </c>
      <c r="C1865" s="2" t="s">
        <v>3068</v>
      </c>
      <c r="D1865" s="2" t="s">
        <v>3043</v>
      </c>
      <c r="E18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5" t="str">
        <f>_xlfn.XLOOKUP(capturaFlota2019[[#This Row],[Puerto]],'DATOS TABLA FLOTA'!$H$1:$H$21,'DATOS TABLA FLOTA'!$I$1:$I$21)</f>
        <v>General Pueyrredon</v>
      </c>
      <c r="G1865" s="3">
        <f>_xlfn.XLOOKUP(capturaFlota2019[[#This Row],[Departamento]],'DATOS TABLA FLOTA'!$O$2:$O$21,'DATOS TABLA FLOTA'!$P$2:$P$21)</f>
        <v>6357</v>
      </c>
      <c r="H1865" s="1">
        <v>-3804915</v>
      </c>
      <c r="I1865" s="1">
        <f>_xlfn.XLOOKUP(capturaFlota2019[[#This Row],[Latitud]],'DATOS TABLA FLOTA'!$Q$2:$Q$21,'DATOS TABLA FLOTA'!$R$2:$R$21)</f>
        <v>-57536848</v>
      </c>
      <c r="J1865" s="2" t="s">
        <v>3088</v>
      </c>
      <c r="K1865" t="str">
        <f>VLOOKUP(capturaFlota2019[[#This Row],[Especie]],'DATOS TABLA FLOTA'!$K$1:$M$113,2,FALSE)</f>
        <v>Peces</v>
      </c>
      <c r="L1865" t="str">
        <f>_xlfn.XLOOKUP(capturaFlota2019[[#This Row],[Especie]],'DATOS TABLA FLOTA'!$K$1:$K$113,'DATOS TABLA FLOTA'!$M$1:$M$113)</f>
        <v>Variado costero</v>
      </c>
      <c r="M1865" s="3">
        <v>6493</v>
      </c>
      <c r="N1865" s="4">
        <f>VLOOKUP(capturaFlota2019[[#This Row],[Especie]],'DATOS TABLA FLOTA'!$A$1:$B$80,2,FALSE)</f>
        <v>2500</v>
      </c>
      <c r="O1865" s="4">
        <f>VLOOKUP(capturaFlota2019[[#This Row],[Especie]],'DATOS TABLA FLOTA'!$A$1:$C$80,3,FALSE)</f>
        <v>40000</v>
      </c>
      <c r="Q1865"/>
    </row>
    <row r="1866" spans="1:17" x14ac:dyDescent="0.35">
      <c r="A1866" s="5">
        <v>43617</v>
      </c>
      <c r="B1866" s="2" t="s">
        <v>3067</v>
      </c>
      <c r="C1866" s="2" t="s">
        <v>3117</v>
      </c>
      <c r="D1866" s="2" t="s">
        <v>3062</v>
      </c>
      <c r="E18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66" t="str">
        <f>_xlfn.XLOOKUP(capturaFlota2019[[#This Row],[Puerto]],'DATOS TABLA FLOTA'!$H$1:$H$21,'DATOS TABLA FLOTA'!$I$1:$I$21)</f>
        <v>Biedma</v>
      </c>
      <c r="G1866" s="3">
        <f>_xlfn.XLOOKUP(capturaFlota2019[[#This Row],[Departamento]],'DATOS TABLA FLOTA'!$O$2:$O$21,'DATOS TABLA FLOTA'!$P$2:$P$21)</f>
        <v>26007</v>
      </c>
      <c r="H1866" s="1">
        <v>-42723398</v>
      </c>
      <c r="I1866" s="1">
        <f>_xlfn.XLOOKUP(capturaFlota2019[[#This Row],[Latitud]],'DATOS TABLA FLOTA'!$Q$2:$Q$21,'DATOS TABLA FLOTA'!$R$2:$R$21)</f>
        <v>-6503362</v>
      </c>
      <c r="J1866" s="2" t="s">
        <v>3119</v>
      </c>
      <c r="K1866" t="str">
        <f>VLOOKUP(capturaFlota2019[[#This Row],[Especie]],'DATOS TABLA FLOTA'!$K$1:$M$113,2,FALSE)</f>
        <v>Peces</v>
      </c>
      <c r="L1866" t="str">
        <f>_xlfn.XLOOKUP(capturaFlota2019[[#This Row],[Especie]],'DATOS TABLA FLOTA'!$K$1:$K$113,'DATOS TABLA FLOTA'!$M$1:$M$113)</f>
        <v>otras especies</v>
      </c>
      <c r="M1866" s="3">
        <v>6510</v>
      </c>
      <c r="N1866" s="4">
        <f>VLOOKUP(capturaFlota2019[[#This Row],[Especie]],'DATOS TABLA FLOTA'!$A$1:$B$80,2,FALSE)</f>
        <v>2900</v>
      </c>
      <c r="O1866" s="4">
        <f>VLOOKUP(capturaFlota2019[[#This Row],[Especie]],'DATOS TABLA FLOTA'!$A$1:$C$80,3,FALSE)</f>
        <v>46400</v>
      </c>
      <c r="Q1866"/>
    </row>
    <row r="1867" spans="1:17" x14ac:dyDescent="0.35">
      <c r="A1867" s="5">
        <v>43617</v>
      </c>
      <c r="B1867" s="2" t="s">
        <v>3053</v>
      </c>
      <c r="C1867" s="2" t="s">
        <v>3068</v>
      </c>
      <c r="D1867" s="2" t="s">
        <v>3043</v>
      </c>
      <c r="E18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7" t="str">
        <f>_xlfn.XLOOKUP(capturaFlota2019[[#This Row],[Puerto]],'DATOS TABLA FLOTA'!$H$1:$H$21,'DATOS TABLA FLOTA'!$I$1:$I$21)</f>
        <v>General Pueyrredon</v>
      </c>
      <c r="G1867" s="3">
        <f>_xlfn.XLOOKUP(capturaFlota2019[[#This Row],[Departamento]],'DATOS TABLA FLOTA'!$O$2:$O$21,'DATOS TABLA FLOTA'!$P$2:$P$21)</f>
        <v>6357</v>
      </c>
      <c r="H1867" s="1">
        <v>-3804915</v>
      </c>
      <c r="I1867" s="1">
        <f>_xlfn.XLOOKUP(capturaFlota2019[[#This Row],[Latitud]],'DATOS TABLA FLOTA'!$Q$2:$Q$21,'DATOS TABLA FLOTA'!$R$2:$R$21)</f>
        <v>-57536848</v>
      </c>
      <c r="J1867" s="2" t="s">
        <v>3092</v>
      </c>
      <c r="K1867" t="str">
        <f>VLOOKUP(capturaFlota2019[[#This Row],[Especie]],'DATOS TABLA FLOTA'!$K$1:$M$113,2,FALSE)</f>
        <v>Peces</v>
      </c>
      <c r="L1867" t="str">
        <f>_xlfn.XLOOKUP(capturaFlota2019[[#This Row],[Especie]],'DATOS TABLA FLOTA'!$K$1:$K$113,'DATOS TABLA FLOTA'!$M$1:$M$113)</f>
        <v>otras especies</v>
      </c>
      <c r="M1867" s="3">
        <v>6533</v>
      </c>
      <c r="N1867" s="4">
        <f>VLOOKUP(capturaFlota2019[[#This Row],[Especie]],'DATOS TABLA FLOTA'!$A$1:$B$80,2,FALSE)</f>
        <v>2200</v>
      </c>
      <c r="O1867" s="4">
        <f>VLOOKUP(capturaFlota2019[[#This Row],[Especie]],'DATOS TABLA FLOTA'!$A$1:$C$80,3,FALSE)</f>
        <v>35200</v>
      </c>
      <c r="Q1867"/>
    </row>
    <row r="1868" spans="1:17" x14ac:dyDescent="0.35">
      <c r="A1868" s="5">
        <v>43525</v>
      </c>
      <c r="B1868" s="2" t="s">
        <v>3053</v>
      </c>
      <c r="C1868" s="2" t="s">
        <v>3068</v>
      </c>
      <c r="D1868" s="2" t="s">
        <v>3043</v>
      </c>
      <c r="E18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8" t="str">
        <f>_xlfn.XLOOKUP(capturaFlota2019[[#This Row],[Puerto]],'DATOS TABLA FLOTA'!$H$1:$H$21,'DATOS TABLA FLOTA'!$I$1:$I$21)</f>
        <v>General Pueyrredon</v>
      </c>
      <c r="G1868" s="3">
        <f>_xlfn.XLOOKUP(capturaFlota2019[[#This Row],[Departamento]],'DATOS TABLA FLOTA'!$O$2:$O$21,'DATOS TABLA FLOTA'!$P$2:$P$21)</f>
        <v>6357</v>
      </c>
      <c r="H1868" s="1">
        <v>-3804915</v>
      </c>
      <c r="I1868" s="1">
        <f>_xlfn.XLOOKUP(capturaFlota2019[[#This Row],[Latitud]],'DATOS TABLA FLOTA'!$Q$2:$Q$21,'DATOS TABLA FLOTA'!$R$2:$R$21)</f>
        <v>-57536848</v>
      </c>
      <c r="J1868" s="2" t="s">
        <v>3052</v>
      </c>
      <c r="K1868" t="str">
        <f>VLOOKUP(capturaFlota2019[[#This Row],[Especie]],'DATOS TABLA FLOTA'!$K$1:$M$113,2,FALSE)</f>
        <v>Moluscos</v>
      </c>
      <c r="L1868" t="str">
        <f>_xlfn.XLOOKUP(capturaFlota2019[[#This Row],[Especie]],'DATOS TABLA FLOTA'!$K$1:$K$113,'DATOS TABLA FLOTA'!$M$1:$M$113)</f>
        <v>Calamar Illex</v>
      </c>
      <c r="M1868" s="3">
        <v>6538</v>
      </c>
      <c r="N1868" s="4">
        <f>VLOOKUP(capturaFlota2019[[#This Row],[Especie]],'DATOS TABLA FLOTA'!$A$1:$B$80,2,FALSE)</f>
        <v>3299</v>
      </c>
      <c r="O1868" s="4">
        <f>VLOOKUP(capturaFlota2019[[#This Row],[Especie]],'DATOS TABLA FLOTA'!$A$1:$C$80,3,FALSE)</f>
        <v>52784</v>
      </c>
      <c r="Q1868"/>
    </row>
    <row r="1869" spans="1:17" x14ac:dyDescent="0.35">
      <c r="A1869" s="5">
        <v>43525</v>
      </c>
      <c r="B1869" s="2" t="s">
        <v>3053</v>
      </c>
      <c r="C1869" s="2" t="s">
        <v>3068</v>
      </c>
      <c r="D1869" s="2" t="s">
        <v>3043</v>
      </c>
      <c r="E18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69" t="str">
        <f>_xlfn.XLOOKUP(capturaFlota2019[[#This Row],[Puerto]],'DATOS TABLA FLOTA'!$H$1:$H$21,'DATOS TABLA FLOTA'!$I$1:$I$21)</f>
        <v>General Pueyrredon</v>
      </c>
      <c r="G1869" s="3">
        <f>_xlfn.XLOOKUP(capturaFlota2019[[#This Row],[Departamento]],'DATOS TABLA FLOTA'!$O$2:$O$21,'DATOS TABLA FLOTA'!$P$2:$P$21)</f>
        <v>6357</v>
      </c>
      <c r="H1869" s="1">
        <v>-3804915</v>
      </c>
      <c r="I1869" s="1">
        <f>_xlfn.XLOOKUP(capturaFlota2019[[#This Row],[Latitud]],'DATOS TABLA FLOTA'!$Q$2:$Q$21,'DATOS TABLA FLOTA'!$R$2:$R$21)</f>
        <v>-57536848</v>
      </c>
      <c r="J1869" s="2" t="s">
        <v>3093</v>
      </c>
      <c r="K1869" t="str">
        <f>VLOOKUP(capturaFlota2019[[#This Row],[Especie]],'DATOS TABLA FLOTA'!$K$1:$M$113,2,FALSE)</f>
        <v>Peces</v>
      </c>
      <c r="L1869" t="str">
        <f>_xlfn.XLOOKUP(capturaFlota2019[[#This Row],[Especie]],'DATOS TABLA FLOTA'!$K$1:$K$113,'DATOS TABLA FLOTA'!$M$1:$M$113)</f>
        <v>Variado costero</v>
      </c>
      <c r="M1869" s="3">
        <v>6558</v>
      </c>
      <c r="N1869" s="4">
        <f>VLOOKUP(capturaFlota2019[[#This Row],[Especie]],'DATOS TABLA FLOTA'!$A$1:$B$80,2,FALSE)</f>
        <v>2100</v>
      </c>
      <c r="O1869" s="4">
        <f>VLOOKUP(capturaFlota2019[[#This Row],[Especie]],'DATOS TABLA FLOTA'!$A$1:$C$80,3,FALSE)</f>
        <v>33600</v>
      </c>
      <c r="Q1869"/>
    </row>
    <row r="1870" spans="1:17" x14ac:dyDescent="0.35">
      <c r="A1870" s="5">
        <v>43586</v>
      </c>
      <c r="B1870" s="2" t="s">
        <v>3067</v>
      </c>
      <c r="C1870" s="2" t="s">
        <v>3132</v>
      </c>
      <c r="D1870" s="2" t="s">
        <v>3133</v>
      </c>
      <c r="E18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870" t="str">
        <f>_xlfn.XLOOKUP(capturaFlota2019[[#This Row],[Puerto]],'DATOS TABLA FLOTA'!$H$1:$H$21,'DATOS TABLA FLOTA'!$I$1:$I$21)</f>
        <v>Ushuaia</v>
      </c>
      <c r="G1870" s="3">
        <f>_xlfn.XLOOKUP(capturaFlota2019[[#This Row],[Departamento]],'DATOS TABLA FLOTA'!$O$2:$O$21,'DATOS TABLA FLOTA'!$P$2:$P$21)</f>
        <v>94015</v>
      </c>
      <c r="H1870" s="1">
        <v>-54808106</v>
      </c>
      <c r="I1870" s="1">
        <f>_xlfn.XLOOKUP(capturaFlota2019[[#This Row],[Latitud]],'DATOS TABLA FLOTA'!$Q$2:$Q$21,'DATOS TABLA FLOTA'!$R$2:$R$21)</f>
        <v>-68304301</v>
      </c>
      <c r="J1870" s="2" t="s">
        <v>3076</v>
      </c>
      <c r="K1870" t="str">
        <f>VLOOKUP(capturaFlota2019[[#This Row],[Especie]],'DATOS TABLA FLOTA'!$K$1:$M$113,2,FALSE)</f>
        <v>Peces</v>
      </c>
      <c r="L1870" t="str">
        <f>_xlfn.XLOOKUP(capturaFlota2019[[#This Row],[Especie]],'DATOS TABLA FLOTA'!$K$1:$K$113,'DATOS TABLA FLOTA'!$M$1:$M$113)</f>
        <v>otras especies</v>
      </c>
      <c r="M1870" s="3">
        <v>6578</v>
      </c>
      <c r="N1870" s="4">
        <f>VLOOKUP(capturaFlota2019[[#This Row],[Especie]],'DATOS TABLA FLOTA'!$A$1:$B$80,2,FALSE)</f>
        <v>2900</v>
      </c>
      <c r="O1870" s="4">
        <f>VLOOKUP(capturaFlota2019[[#This Row],[Especie]],'DATOS TABLA FLOTA'!$A$1:$C$80,3,FALSE)</f>
        <v>46400</v>
      </c>
      <c r="Q1870"/>
    </row>
    <row r="1871" spans="1:17" x14ac:dyDescent="0.35">
      <c r="A1871" s="5">
        <v>43497</v>
      </c>
      <c r="B1871" s="2" t="s">
        <v>3067</v>
      </c>
      <c r="C1871" s="2" t="s">
        <v>3117</v>
      </c>
      <c r="D1871" s="2" t="s">
        <v>3062</v>
      </c>
      <c r="E18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71" t="str">
        <f>_xlfn.XLOOKUP(capturaFlota2019[[#This Row],[Puerto]],'DATOS TABLA FLOTA'!$H$1:$H$21,'DATOS TABLA FLOTA'!$I$1:$I$21)</f>
        <v>Biedma</v>
      </c>
      <c r="G1871" s="3">
        <f>_xlfn.XLOOKUP(capturaFlota2019[[#This Row],[Departamento]],'DATOS TABLA FLOTA'!$O$2:$O$21,'DATOS TABLA FLOTA'!$P$2:$P$21)</f>
        <v>26007</v>
      </c>
      <c r="H1871" s="1">
        <v>-42723398</v>
      </c>
      <c r="I1871" s="1">
        <f>_xlfn.XLOOKUP(capturaFlota2019[[#This Row],[Latitud]],'DATOS TABLA FLOTA'!$Q$2:$Q$21,'DATOS TABLA FLOTA'!$R$2:$R$21)</f>
        <v>-6503362</v>
      </c>
      <c r="J1871" s="2" t="s">
        <v>3066</v>
      </c>
      <c r="K1871" t="str">
        <f>VLOOKUP(capturaFlota2019[[#This Row],[Especie]],'DATOS TABLA FLOTA'!$K$1:$M$113,2,FALSE)</f>
        <v>Peces</v>
      </c>
      <c r="L1871" t="str">
        <f>_xlfn.XLOOKUP(capturaFlota2019[[#This Row],[Especie]],'DATOS TABLA FLOTA'!$K$1:$K$113,'DATOS TABLA FLOTA'!$M$1:$M$113)</f>
        <v>otras especies</v>
      </c>
      <c r="M1871" s="3">
        <v>6594</v>
      </c>
      <c r="N1871" s="4">
        <f>VLOOKUP(capturaFlota2019[[#This Row],[Especie]],'DATOS TABLA FLOTA'!$A$1:$B$80,2,FALSE)</f>
        <v>2200</v>
      </c>
      <c r="O1871" s="4">
        <f>VLOOKUP(capturaFlota2019[[#This Row],[Especie]],'DATOS TABLA FLOTA'!$A$1:$C$80,3,FALSE)</f>
        <v>35200</v>
      </c>
      <c r="Q1871"/>
    </row>
    <row r="1872" spans="1:17" x14ac:dyDescent="0.35">
      <c r="A1872" s="5">
        <v>43556</v>
      </c>
      <c r="B1872" s="2" t="s">
        <v>3041</v>
      </c>
      <c r="C1872" s="2" t="s">
        <v>3150</v>
      </c>
      <c r="D1872" s="2" t="s">
        <v>3043</v>
      </c>
      <c r="E18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72" t="str">
        <f>_xlfn.XLOOKUP(capturaFlota2019[[#This Row],[Puerto]],'DATOS TABLA FLOTA'!$H$1:$H$21,'DATOS TABLA FLOTA'!$I$1:$I$21)</f>
        <v>General Lavalle</v>
      </c>
      <c r="G1872" s="3">
        <f>_xlfn.XLOOKUP(capturaFlota2019[[#This Row],[Departamento]],'DATOS TABLA FLOTA'!$O$2:$O$21,'DATOS TABLA FLOTA'!$P$2:$P$21)</f>
        <v>6336</v>
      </c>
      <c r="H1872" s="1">
        <v>-36398453</v>
      </c>
      <c r="I1872" s="1">
        <f>_xlfn.XLOOKUP(capturaFlota2019[[#This Row],[Latitud]],'DATOS TABLA FLOTA'!$Q$2:$Q$21,'DATOS TABLA FLOTA'!$R$2:$R$21)</f>
        <v>-56946467</v>
      </c>
      <c r="J1872" s="2" t="s">
        <v>3094</v>
      </c>
      <c r="K1872" t="str">
        <f>VLOOKUP(capturaFlota2019[[#This Row],[Especie]],'DATOS TABLA FLOTA'!$K$1:$M$113,2,FALSE)</f>
        <v>Peces</v>
      </c>
      <c r="L1872" t="str">
        <f>_xlfn.XLOOKUP(capturaFlota2019[[#This Row],[Especie]],'DATOS TABLA FLOTA'!$K$1:$K$113,'DATOS TABLA FLOTA'!$M$1:$M$113)</f>
        <v>otras especies</v>
      </c>
      <c r="M1872" s="3">
        <v>6640</v>
      </c>
      <c r="N1872" s="4">
        <f>VLOOKUP(capturaFlota2019[[#This Row],[Especie]],'DATOS TABLA FLOTA'!$A$1:$B$80,2,FALSE)</f>
        <v>2180</v>
      </c>
      <c r="O1872" s="4">
        <f>VLOOKUP(capturaFlota2019[[#This Row],[Especie]],'DATOS TABLA FLOTA'!$A$1:$C$80,3,FALSE)</f>
        <v>34880</v>
      </c>
      <c r="Q1872"/>
    </row>
    <row r="1873" spans="1:17" x14ac:dyDescent="0.35">
      <c r="A1873" s="5">
        <v>43586</v>
      </c>
      <c r="B1873" s="2" t="s">
        <v>3053</v>
      </c>
      <c r="C1873" s="2" t="s">
        <v>3068</v>
      </c>
      <c r="D1873" s="2" t="s">
        <v>3043</v>
      </c>
      <c r="E18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73" t="str">
        <f>_xlfn.XLOOKUP(capturaFlota2019[[#This Row],[Puerto]],'DATOS TABLA FLOTA'!$H$1:$H$21,'DATOS TABLA FLOTA'!$I$1:$I$21)</f>
        <v>General Pueyrredon</v>
      </c>
      <c r="G1873" s="3">
        <f>_xlfn.XLOOKUP(capturaFlota2019[[#This Row],[Departamento]],'DATOS TABLA FLOTA'!$O$2:$O$21,'DATOS TABLA FLOTA'!$P$2:$P$21)</f>
        <v>6357</v>
      </c>
      <c r="H1873" s="1">
        <v>-3804915</v>
      </c>
      <c r="I1873" s="1">
        <f>_xlfn.XLOOKUP(capturaFlota2019[[#This Row],[Latitud]],'DATOS TABLA FLOTA'!$Q$2:$Q$21,'DATOS TABLA FLOTA'!$R$2:$R$21)</f>
        <v>-57536848</v>
      </c>
      <c r="J1873" s="2" t="s">
        <v>3094</v>
      </c>
      <c r="K1873" t="str">
        <f>VLOOKUP(capturaFlota2019[[#This Row],[Especie]],'DATOS TABLA FLOTA'!$K$1:$M$113,2,FALSE)</f>
        <v>Peces</v>
      </c>
      <c r="L1873" t="str">
        <f>_xlfn.XLOOKUP(capturaFlota2019[[#This Row],[Especie]],'DATOS TABLA FLOTA'!$K$1:$K$113,'DATOS TABLA FLOTA'!$M$1:$M$113)</f>
        <v>otras especies</v>
      </c>
      <c r="M1873" s="3">
        <v>6657</v>
      </c>
      <c r="N1873" s="4">
        <f>VLOOKUP(capturaFlota2019[[#This Row],[Especie]],'DATOS TABLA FLOTA'!$A$1:$B$80,2,FALSE)</f>
        <v>2180</v>
      </c>
      <c r="O1873" s="4">
        <f>VLOOKUP(capturaFlota2019[[#This Row],[Especie]],'DATOS TABLA FLOTA'!$A$1:$C$80,3,FALSE)</f>
        <v>34880</v>
      </c>
      <c r="Q1873"/>
    </row>
    <row r="1874" spans="1:17" x14ac:dyDescent="0.35">
      <c r="A1874" s="5">
        <v>43586</v>
      </c>
      <c r="B1874" s="2" t="s">
        <v>3041</v>
      </c>
      <c r="C1874" s="2" t="s">
        <v>3107</v>
      </c>
      <c r="D1874" s="2" t="s">
        <v>3043</v>
      </c>
      <c r="E18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74" t="str">
        <f>_xlfn.XLOOKUP(capturaFlota2019[[#This Row],[Puerto]],'DATOS TABLA FLOTA'!$H$1:$H$21,'DATOS TABLA FLOTA'!$I$1:$I$21)</f>
        <v>Necochea</v>
      </c>
      <c r="G1874" s="3">
        <f>_xlfn.XLOOKUP(capturaFlota2019[[#This Row],[Departamento]],'DATOS TABLA FLOTA'!$O$2:$O$21,'DATOS TABLA FLOTA'!$P$2:$P$21)</f>
        <v>6581</v>
      </c>
      <c r="H1874" s="1">
        <v>-38576184</v>
      </c>
      <c r="I1874" s="1">
        <f>_xlfn.XLOOKUP(capturaFlota2019[[#This Row],[Latitud]],'DATOS TABLA FLOTA'!$Q$2:$Q$21,'DATOS TABLA FLOTA'!$R$2:$R$21)</f>
        <v>-58701949</v>
      </c>
      <c r="J1874" s="2" t="s">
        <v>3098</v>
      </c>
      <c r="K1874" t="str">
        <f>VLOOKUP(capturaFlota2019[[#This Row],[Especie]],'DATOS TABLA FLOTA'!$K$1:$M$113,2,FALSE)</f>
        <v>Peces</v>
      </c>
      <c r="L1874" t="str">
        <f>_xlfn.XLOOKUP(capturaFlota2019[[#This Row],[Especie]],'DATOS TABLA FLOTA'!$K$1:$K$113,'DATOS TABLA FLOTA'!$M$1:$M$113)</f>
        <v>otras especies</v>
      </c>
      <c r="M1874" s="3">
        <v>6670</v>
      </c>
      <c r="N1874" s="4">
        <f>VLOOKUP(capturaFlota2019[[#This Row],[Especie]],'DATOS TABLA FLOTA'!$A$1:$B$80,2,FALSE)</f>
        <v>4500</v>
      </c>
      <c r="O1874" s="4">
        <f>VLOOKUP(capturaFlota2019[[#This Row],[Especie]],'DATOS TABLA FLOTA'!$A$1:$C$80,3,FALSE)</f>
        <v>72000</v>
      </c>
      <c r="Q1874"/>
    </row>
    <row r="1875" spans="1:17" x14ac:dyDescent="0.35">
      <c r="A1875" s="5">
        <v>43617</v>
      </c>
      <c r="B1875" s="2" t="s">
        <v>3053</v>
      </c>
      <c r="C1875" s="2" t="s">
        <v>3068</v>
      </c>
      <c r="D1875" s="2" t="s">
        <v>3043</v>
      </c>
      <c r="E18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75" t="str">
        <f>_xlfn.XLOOKUP(capturaFlota2019[[#This Row],[Puerto]],'DATOS TABLA FLOTA'!$H$1:$H$21,'DATOS TABLA FLOTA'!$I$1:$I$21)</f>
        <v>General Pueyrredon</v>
      </c>
      <c r="G1875" s="3">
        <f>_xlfn.XLOOKUP(capturaFlota2019[[#This Row],[Departamento]],'DATOS TABLA FLOTA'!$O$2:$O$21,'DATOS TABLA FLOTA'!$P$2:$P$21)</f>
        <v>6357</v>
      </c>
      <c r="H1875" s="1">
        <v>-3804915</v>
      </c>
      <c r="I1875" s="1">
        <f>_xlfn.XLOOKUP(capturaFlota2019[[#This Row],[Latitud]],'DATOS TABLA FLOTA'!$Q$2:$Q$21,'DATOS TABLA FLOTA'!$R$2:$R$21)</f>
        <v>-57536848</v>
      </c>
      <c r="J1875" s="2" t="s">
        <v>3085</v>
      </c>
      <c r="K1875" t="str">
        <f>VLOOKUP(capturaFlota2019[[#This Row],[Especie]],'DATOS TABLA FLOTA'!$K$1:$M$113,2,FALSE)</f>
        <v>Peces</v>
      </c>
      <c r="L1875" t="str">
        <f>_xlfn.XLOOKUP(capturaFlota2019[[#This Row],[Especie]],'DATOS TABLA FLOTA'!$K$1:$K$113,'DATOS TABLA FLOTA'!$M$1:$M$113)</f>
        <v>otras especies</v>
      </c>
      <c r="M1875" s="3">
        <v>6706</v>
      </c>
      <c r="N1875" s="4">
        <f>VLOOKUP(capturaFlota2019[[#This Row],[Especie]],'DATOS TABLA FLOTA'!$A$1:$B$80,2,FALSE)</f>
        <v>1900</v>
      </c>
      <c r="O1875" s="4">
        <f>VLOOKUP(capturaFlota2019[[#This Row],[Especie]],'DATOS TABLA FLOTA'!$A$1:$C$80,3,FALSE)</f>
        <v>30400</v>
      </c>
      <c r="Q1875"/>
    </row>
    <row r="1876" spans="1:17" x14ac:dyDescent="0.35">
      <c r="A1876" s="5">
        <v>43617</v>
      </c>
      <c r="B1876" s="2" t="s">
        <v>3053</v>
      </c>
      <c r="C1876" s="2" t="s">
        <v>3154</v>
      </c>
      <c r="D1876" s="2" t="s">
        <v>3062</v>
      </c>
      <c r="E18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76" t="str">
        <f>_xlfn.XLOOKUP(capturaFlota2019[[#This Row],[Puerto]],'DATOS TABLA FLOTA'!$H$1:$H$21,'DATOS TABLA FLOTA'!$I$1:$I$21)</f>
        <v>Escalante</v>
      </c>
      <c r="G1876" s="3">
        <f>_xlfn.XLOOKUP(capturaFlota2019[[#This Row],[Departamento]],'DATOS TABLA FLOTA'!$O$2:$O$21,'DATOS TABLA FLOTA'!$P$2:$P$21)</f>
        <v>26021</v>
      </c>
      <c r="H1876" s="1">
        <v>-45748762</v>
      </c>
      <c r="I1876" s="1">
        <f>_xlfn.XLOOKUP(capturaFlota2019[[#This Row],[Latitud]],'DATOS TABLA FLOTA'!$Q$2:$Q$21,'DATOS TABLA FLOTA'!$R$2:$R$21)</f>
        <v>-67377537</v>
      </c>
      <c r="J1876" s="2" t="s">
        <v>3092</v>
      </c>
      <c r="K1876" t="str">
        <f>VLOOKUP(capturaFlota2019[[#This Row],[Especie]],'DATOS TABLA FLOTA'!$K$1:$M$113,2,FALSE)</f>
        <v>Peces</v>
      </c>
      <c r="L1876" t="str">
        <f>_xlfn.XLOOKUP(capturaFlota2019[[#This Row],[Especie]],'DATOS TABLA FLOTA'!$K$1:$K$113,'DATOS TABLA FLOTA'!$M$1:$M$113)</f>
        <v>otras especies</v>
      </c>
      <c r="M1876" s="3">
        <v>6724</v>
      </c>
      <c r="N1876" s="4">
        <f>VLOOKUP(capturaFlota2019[[#This Row],[Especie]],'DATOS TABLA FLOTA'!$A$1:$B$80,2,FALSE)</f>
        <v>2200</v>
      </c>
      <c r="O1876" s="4">
        <f>VLOOKUP(capturaFlota2019[[#This Row],[Especie]],'DATOS TABLA FLOTA'!$A$1:$C$80,3,FALSE)</f>
        <v>35200</v>
      </c>
      <c r="Q1876"/>
    </row>
    <row r="1877" spans="1:17" x14ac:dyDescent="0.35">
      <c r="A1877" s="5">
        <v>43497</v>
      </c>
      <c r="B1877" s="2" t="s">
        <v>3041</v>
      </c>
      <c r="C1877" s="2" t="s">
        <v>3127</v>
      </c>
      <c r="D1877" s="2" t="s">
        <v>3124</v>
      </c>
      <c r="E18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77" t="str">
        <f>_xlfn.XLOOKUP(capturaFlota2019[[#This Row],[Puerto]],'DATOS TABLA FLOTA'!$H$1:$H$21,'DATOS TABLA FLOTA'!$I$1:$I$21)</f>
        <v>San Antonio</v>
      </c>
      <c r="G1877" s="3">
        <f>_xlfn.XLOOKUP(capturaFlota2019[[#This Row],[Departamento]],'DATOS TABLA FLOTA'!$O$2:$O$21,'DATOS TABLA FLOTA'!$P$2:$P$21)</f>
        <v>62077</v>
      </c>
      <c r="H1877" s="1">
        <v>-40725698</v>
      </c>
      <c r="I1877" s="1">
        <f>_xlfn.XLOOKUP(capturaFlota2019[[#This Row],[Latitud]],'DATOS TABLA FLOTA'!$Q$2:$Q$21,'DATOS TABLA FLOTA'!$R$2:$R$21)</f>
        <v>-64934194</v>
      </c>
      <c r="J1877" s="2" t="s">
        <v>3098</v>
      </c>
      <c r="K1877" t="str">
        <f>VLOOKUP(capturaFlota2019[[#This Row],[Especie]],'DATOS TABLA FLOTA'!$K$1:$M$113,2,FALSE)</f>
        <v>Peces</v>
      </c>
      <c r="L1877" t="str">
        <f>_xlfn.XLOOKUP(capturaFlota2019[[#This Row],[Especie]],'DATOS TABLA FLOTA'!$K$1:$K$113,'DATOS TABLA FLOTA'!$M$1:$M$113)</f>
        <v>otras especies</v>
      </c>
      <c r="M1877" s="3">
        <v>6790</v>
      </c>
      <c r="N1877" s="4">
        <f>VLOOKUP(capturaFlota2019[[#This Row],[Especie]],'DATOS TABLA FLOTA'!$A$1:$B$80,2,FALSE)</f>
        <v>4500</v>
      </c>
      <c r="O1877" s="4">
        <f>VLOOKUP(capturaFlota2019[[#This Row],[Especie]],'DATOS TABLA FLOTA'!$A$1:$C$80,3,FALSE)</f>
        <v>72000</v>
      </c>
      <c r="Q1877"/>
    </row>
    <row r="1878" spans="1:17" x14ac:dyDescent="0.35">
      <c r="A1878" s="5">
        <v>43525</v>
      </c>
      <c r="B1878" s="2" t="s">
        <v>3053</v>
      </c>
      <c r="C1878" s="2" t="s">
        <v>3120</v>
      </c>
      <c r="D1878" s="2" t="s">
        <v>3062</v>
      </c>
      <c r="E18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78" t="str">
        <f>_xlfn.XLOOKUP(capturaFlota2019[[#This Row],[Puerto]],'DATOS TABLA FLOTA'!$H$1:$H$21,'DATOS TABLA FLOTA'!$I$1:$I$21)</f>
        <v>Rawson</v>
      </c>
      <c r="G1878" s="3">
        <f>_xlfn.XLOOKUP(capturaFlota2019[[#This Row],[Departamento]],'DATOS TABLA FLOTA'!$O$2:$O$21,'DATOS TABLA FLOTA'!$P$2:$P$21)</f>
        <v>26077</v>
      </c>
      <c r="H1878" s="1">
        <v>-43336741</v>
      </c>
      <c r="I1878" s="1">
        <f>_xlfn.XLOOKUP(capturaFlota2019[[#This Row],[Latitud]],'DATOS TABLA FLOTA'!$Q$2:$Q$21,'DATOS TABLA FLOTA'!$R$2:$R$21)</f>
        <v>-65061964</v>
      </c>
      <c r="J1878" s="2" t="s">
        <v>3101</v>
      </c>
      <c r="K1878" t="str">
        <f>VLOOKUP(capturaFlota2019[[#This Row],[Especie]],'DATOS TABLA FLOTA'!$K$1:$M$113,2,FALSE)</f>
        <v>Crustáceos</v>
      </c>
      <c r="L1878" t="str">
        <f>_xlfn.XLOOKUP(capturaFlota2019[[#This Row],[Especie]],'DATOS TABLA FLOTA'!$K$1:$K$113,'DATOS TABLA FLOTA'!$M$1:$M$113)</f>
        <v>Langostino</v>
      </c>
      <c r="M1878" s="3">
        <v>6790</v>
      </c>
      <c r="N1878" s="4">
        <f>VLOOKUP(capturaFlota2019[[#This Row],[Especie]],'DATOS TABLA FLOTA'!$A$1:$B$80,2,FALSE)</f>
        <v>3000</v>
      </c>
      <c r="O1878" s="4">
        <f>VLOOKUP(capturaFlota2019[[#This Row],[Especie]],'DATOS TABLA FLOTA'!$A$1:$C$80,3,FALSE)</f>
        <v>48000</v>
      </c>
      <c r="Q1878"/>
    </row>
    <row r="1879" spans="1:17" x14ac:dyDescent="0.35">
      <c r="A1879" s="5">
        <v>43617</v>
      </c>
      <c r="B1879" s="2" t="s">
        <v>3041</v>
      </c>
      <c r="C1879" s="2" t="s">
        <v>3107</v>
      </c>
      <c r="D1879" s="2" t="s">
        <v>3043</v>
      </c>
      <c r="E18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79" t="str">
        <f>_xlfn.XLOOKUP(capturaFlota2019[[#This Row],[Puerto]],'DATOS TABLA FLOTA'!$H$1:$H$21,'DATOS TABLA FLOTA'!$I$1:$I$21)</f>
        <v>Necochea</v>
      </c>
      <c r="G1879" s="3">
        <f>_xlfn.XLOOKUP(capturaFlota2019[[#This Row],[Departamento]],'DATOS TABLA FLOTA'!$O$2:$O$21,'DATOS TABLA FLOTA'!$P$2:$P$21)</f>
        <v>6581</v>
      </c>
      <c r="H1879" s="1">
        <v>-38576184</v>
      </c>
      <c r="I1879" s="1">
        <f>_xlfn.XLOOKUP(capturaFlota2019[[#This Row],[Latitud]],'DATOS TABLA FLOTA'!$Q$2:$Q$21,'DATOS TABLA FLOTA'!$R$2:$R$21)</f>
        <v>-58701949</v>
      </c>
      <c r="J1879" s="2" t="s">
        <v>3071</v>
      </c>
      <c r="K1879" t="str">
        <f>VLOOKUP(capturaFlota2019[[#This Row],[Especie]],'DATOS TABLA FLOTA'!$K$1:$M$113,2,FALSE)</f>
        <v>Crustáceos</v>
      </c>
      <c r="L1879" t="str">
        <f>_xlfn.XLOOKUP(capturaFlota2019[[#This Row],[Especie]],'DATOS TABLA FLOTA'!$K$1:$K$113,'DATOS TABLA FLOTA'!$M$1:$M$113)</f>
        <v>otras especies</v>
      </c>
      <c r="M1879" s="3">
        <v>6795</v>
      </c>
      <c r="N1879" s="4">
        <f>VLOOKUP(capturaFlota2019[[#This Row],[Especie]],'DATOS TABLA FLOTA'!$A$1:$B$80,2,FALSE)</f>
        <v>4300</v>
      </c>
      <c r="O1879" s="4">
        <f>VLOOKUP(capturaFlota2019[[#This Row],[Especie]],'DATOS TABLA FLOTA'!$A$1:$C$80,3,FALSE)</f>
        <v>68800</v>
      </c>
      <c r="Q1879"/>
    </row>
    <row r="1880" spans="1:17" x14ac:dyDescent="0.35">
      <c r="A1880" s="5">
        <v>43739</v>
      </c>
      <c r="B1880" s="2" t="s">
        <v>3041</v>
      </c>
      <c r="C1880" s="2" t="s">
        <v>3068</v>
      </c>
      <c r="D1880" s="2" t="s">
        <v>3043</v>
      </c>
      <c r="E18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0" t="str">
        <f>_xlfn.XLOOKUP(capturaFlota2019[[#This Row],[Puerto]],'DATOS TABLA FLOTA'!$H$1:$H$21,'DATOS TABLA FLOTA'!$I$1:$I$21)</f>
        <v>General Pueyrredon</v>
      </c>
      <c r="G1880" s="3">
        <f>_xlfn.XLOOKUP(capturaFlota2019[[#This Row],[Departamento]],'DATOS TABLA FLOTA'!$O$2:$O$21,'DATOS TABLA FLOTA'!$P$2:$P$21)</f>
        <v>6357</v>
      </c>
      <c r="H1880" s="1">
        <v>-3804915</v>
      </c>
      <c r="I1880" s="1">
        <f>_xlfn.XLOOKUP(capturaFlota2019[[#This Row],[Latitud]],'DATOS TABLA FLOTA'!$Q$2:$Q$21,'DATOS TABLA FLOTA'!$R$2:$R$21)</f>
        <v>-57536848</v>
      </c>
      <c r="J1880" s="2" t="s">
        <v>3089</v>
      </c>
      <c r="K1880" t="str">
        <f>VLOOKUP(capturaFlota2019[[#This Row],[Especie]],'DATOS TABLA FLOTA'!$K$1:$M$113,2,FALSE)</f>
        <v>Peces</v>
      </c>
      <c r="L1880" t="str">
        <f>_xlfn.XLOOKUP(capturaFlota2019[[#This Row],[Especie]],'DATOS TABLA FLOTA'!$K$1:$K$113,'DATOS TABLA FLOTA'!$M$1:$M$113)</f>
        <v>otras especies</v>
      </c>
      <c r="M1880" s="3">
        <v>6860</v>
      </c>
      <c r="N1880" s="4">
        <f>VLOOKUP(capturaFlota2019[[#This Row],[Especie]],'DATOS TABLA FLOTA'!$A$1:$B$80,2,FALSE)</f>
        <v>2200</v>
      </c>
      <c r="O1880" s="4">
        <f>VLOOKUP(capturaFlota2019[[#This Row],[Especie]],'DATOS TABLA FLOTA'!$A$1:$C$80,3,FALSE)</f>
        <v>35200</v>
      </c>
      <c r="Q1880"/>
    </row>
    <row r="1881" spans="1:17" x14ac:dyDescent="0.35">
      <c r="A1881" s="5">
        <v>43556</v>
      </c>
      <c r="B1881" s="2" t="s">
        <v>3041</v>
      </c>
      <c r="C1881" s="2" t="s">
        <v>3068</v>
      </c>
      <c r="D1881" s="2" t="s">
        <v>3043</v>
      </c>
      <c r="E18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1" t="str">
        <f>_xlfn.XLOOKUP(capturaFlota2019[[#This Row],[Puerto]],'DATOS TABLA FLOTA'!$H$1:$H$21,'DATOS TABLA FLOTA'!$I$1:$I$21)</f>
        <v>General Pueyrredon</v>
      </c>
      <c r="G1881" s="3">
        <f>_xlfn.XLOOKUP(capturaFlota2019[[#This Row],[Departamento]],'DATOS TABLA FLOTA'!$O$2:$O$21,'DATOS TABLA FLOTA'!$P$2:$P$21)</f>
        <v>6357</v>
      </c>
      <c r="H1881" s="1">
        <v>-3804915</v>
      </c>
      <c r="I1881" s="1">
        <f>_xlfn.XLOOKUP(capturaFlota2019[[#This Row],[Latitud]],'DATOS TABLA FLOTA'!$Q$2:$Q$21,'DATOS TABLA FLOTA'!$R$2:$R$21)</f>
        <v>-57536848</v>
      </c>
      <c r="J1881" s="2" t="s">
        <v>3072</v>
      </c>
      <c r="K1881" t="str">
        <f>VLOOKUP(capturaFlota2019[[#This Row],[Especie]],'DATOS TABLA FLOTA'!$K$1:$M$113,2,FALSE)</f>
        <v>Moluscos</v>
      </c>
      <c r="L1881" t="str">
        <f>_xlfn.XLOOKUP(capturaFlota2019[[#This Row],[Especie]],'DATOS TABLA FLOTA'!$K$1:$K$113,'DATOS TABLA FLOTA'!$M$1:$M$113)</f>
        <v>otras especies</v>
      </c>
      <c r="M1881" s="3">
        <v>6886</v>
      </c>
      <c r="N1881" s="4">
        <f>VLOOKUP(capturaFlota2019[[#This Row],[Especie]],'DATOS TABLA FLOTA'!$A$1:$B$80,2,FALSE)</f>
        <v>3150</v>
      </c>
      <c r="O1881" s="4">
        <f>VLOOKUP(capturaFlota2019[[#This Row],[Especie]],'DATOS TABLA FLOTA'!$A$1:$C$80,3,FALSE)</f>
        <v>50400</v>
      </c>
      <c r="Q1881"/>
    </row>
    <row r="1882" spans="1:17" x14ac:dyDescent="0.35">
      <c r="A1882" s="5">
        <v>43617</v>
      </c>
      <c r="B1882" s="2" t="s">
        <v>3053</v>
      </c>
      <c r="C1882" s="2" t="s">
        <v>3127</v>
      </c>
      <c r="D1882" s="2" t="s">
        <v>3124</v>
      </c>
      <c r="E18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882" t="str">
        <f>_xlfn.XLOOKUP(capturaFlota2019[[#This Row],[Puerto]],'DATOS TABLA FLOTA'!$H$1:$H$21,'DATOS TABLA FLOTA'!$I$1:$I$21)</f>
        <v>San Antonio</v>
      </c>
      <c r="G1882" s="3">
        <f>_xlfn.XLOOKUP(capturaFlota2019[[#This Row],[Departamento]],'DATOS TABLA FLOTA'!$O$2:$O$21,'DATOS TABLA FLOTA'!$P$2:$P$21)</f>
        <v>62077</v>
      </c>
      <c r="H1882" s="1">
        <v>-40725698</v>
      </c>
      <c r="I1882" s="1">
        <f>_xlfn.XLOOKUP(capturaFlota2019[[#This Row],[Latitud]],'DATOS TABLA FLOTA'!$Q$2:$Q$21,'DATOS TABLA FLOTA'!$R$2:$R$21)</f>
        <v>-64934194</v>
      </c>
      <c r="J1882" s="2" t="s">
        <v>3055</v>
      </c>
      <c r="K1882" t="str">
        <f>VLOOKUP(capturaFlota2019[[#This Row],[Especie]],'DATOS TABLA FLOTA'!$K$1:$M$113,2,FALSE)</f>
        <v>Peces</v>
      </c>
      <c r="L1882" t="str">
        <f>_xlfn.XLOOKUP(capturaFlota2019[[#This Row],[Especie]],'DATOS TABLA FLOTA'!$K$1:$K$113,'DATOS TABLA FLOTA'!$M$1:$M$113)</f>
        <v>Merluza hubbsi S41</v>
      </c>
      <c r="M1882" s="3">
        <v>6939</v>
      </c>
      <c r="N1882" s="4">
        <f>VLOOKUP(capturaFlota2019[[#This Row],[Especie]],'DATOS TABLA FLOTA'!$A$1:$B$80,2,FALSE)</f>
        <v>2300</v>
      </c>
      <c r="O1882" s="4">
        <f>VLOOKUP(capturaFlota2019[[#This Row],[Especie]],'DATOS TABLA FLOTA'!$A$1:$C$80,3,FALSE)</f>
        <v>36800</v>
      </c>
      <c r="Q1882"/>
    </row>
    <row r="1883" spans="1:17" x14ac:dyDescent="0.35">
      <c r="A1883" s="5">
        <v>43497</v>
      </c>
      <c r="B1883" s="2" t="s">
        <v>3053</v>
      </c>
      <c r="C1883" s="2" t="s">
        <v>3068</v>
      </c>
      <c r="D1883" s="2" t="s">
        <v>3043</v>
      </c>
      <c r="E18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3" t="str">
        <f>_xlfn.XLOOKUP(capturaFlota2019[[#This Row],[Puerto]],'DATOS TABLA FLOTA'!$H$1:$H$21,'DATOS TABLA FLOTA'!$I$1:$I$21)</f>
        <v>General Pueyrredon</v>
      </c>
      <c r="G1883" s="3">
        <f>_xlfn.XLOOKUP(capturaFlota2019[[#This Row],[Departamento]],'DATOS TABLA FLOTA'!$O$2:$O$21,'DATOS TABLA FLOTA'!$P$2:$P$21)</f>
        <v>6357</v>
      </c>
      <c r="H1883" s="1">
        <v>-3804915</v>
      </c>
      <c r="I1883" s="1">
        <f>_xlfn.XLOOKUP(capturaFlota2019[[#This Row],[Latitud]],'DATOS TABLA FLOTA'!$Q$2:$Q$21,'DATOS TABLA FLOTA'!$R$2:$R$21)</f>
        <v>-57536848</v>
      </c>
      <c r="J1883" s="2" t="s">
        <v>3083</v>
      </c>
      <c r="K1883" t="str">
        <f>VLOOKUP(capturaFlota2019[[#This Row],[Especie]],'DATOS TABLA FLOTA'!$K$1:$M$113,2,FALSE)</f>
        <v>Peces</v>
      </c>
      <c r="L1883" t="str">
        <f>_xlfn.XLOOKUP(capturaFlota2019[[#This Row],[Especie]],'DATOS TABLA FLOTA'!$K$1:$K$113,'DATOS TABLA FLOTA'!$M$1:$M$113)</f>
        <v>Variado costero</v>
      </c>
      <c r="M1883" s="3">
        <v>7022</v>
      </c>
      <c r="N1883" s="4">
        <f>VLOOKUP(capturaFlota2019[[#This Row],[Especie]],'DATOS TABLA FLOTA'!$A$1:$B$80,2,FALSE)</f>
        <v>2300</v>
      </c>
      <c r="O1883" s="4">
        <f>VLOOKUP(capturaFlota2019[[#This Row],[Especie]],'DATOS TABLA FLOTA'!$A$1:$C$80,3,FALSE)</f>
        <v>36800</v>
      </c>
      <c r="Q1883"/>
    </row>
    <row r="1884" spans="1:17" x14ac:dyDescent="0.35">
      <c r="A1884" s="5">
        <v>43678</v>
      </c>
      <c r="B1884" s="2" t="s">
        <v>3041</v>
      </c>
      <c r="C1884" s="2" t="s">
        <v>3107</v>
      </c>
      <c r="D1884" s="2" t="s">
        <v>3043</v>
      </c>
      <c r="E18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4" t="str">
        <f>_xlfn.XLOOKUP(capturaFlota2019[[#This Row],[Puerto]],'DATOS TABLA FLOTA'!$H$1:$H$21,'DATOS TABLA FLOTA'!$I$1:$I$21)</f>
        <v>Necochea</v>
      </c>
      <c r="G1884" s="3">
        <f>_xlfn.XLOOKUP(capturaFlota2019[[#This Row],[Departamento]],'DATOS TABLA FLOTA'!$O$2:$O$21,'DATOS TABLA FLOTA'!$P$2:$P$21)</f>
        <v>6581</v>
      </c>
      <c r="H1884" s="1">
        <v>-38576184</v>
      </c>
      <c r="I1884" s="1">
        <f>_xlfn.XLOOKUP(capturaFlota2019[[#This Row],[Latitud]],'DATOS TABLA FLOTA'!$Q$2:$Q$21,'DATOS TABLA FLOTA'!$R$2:$R$21)</f>
        <v>-58701949</v>
      </c>
      <c r="J1884" s="2" t="s">
        <v>3055</v>
      </c>
      <c r="K1884" t="str">
        <f>VLOOKUP(capturaFlota2019[[#This Row],[Especie]],'DATOS TABLA FLOTA'!$K$1:$M$113,2,FALSE)</f>
        <v>Peces</v>
      </c>
      <c r="L1884" t="str">
        <f>_xlfn.XLOOKUP(capturaFlota2019[[#This Row],[Especie]],'DATOS TABLA FLOTA'!$K$1:$K$113,'DATOS TABLA FLOTA'!$M$1:$M$113)</f>
        <v>Merluza hubbsi S41</v>
      </c>
      <c r="M1884" s="3">
        <v>7040</v>
      </c>
      <c r="N1884" s="4">
        <f>VLOOKUP(capturaFlota2019[[#This Row],[Especie]],'DATOS TABLA FLOTA'!$A$1:$B$80,2,FALSE)</f>
        <v>2300</v>
      </c>
      <c r="O1884" s="4">
        <f>VLOOKUP(capturaFlota2019[[#This Row],[Especie]],'DATOS TABLA FLOTA'!$A$1:$C$80,3,FALSE)</f>
        <v>36800</v>
      </c>
      <c r="Q1884"/>
    </row>
    <row r="1885" spans="1:17" x14ac:dyDescent="0.35">
      <c r="A1885" s="5">
        <v>43617</v>
      </c>
      <c r="B1885" s="2" t="s">
        <v>3053</v>
      </c>
      <c r="C1885" s="2" t="s">
        <v>3048</v>
      </c>
      <c r="D1885" s="2" t="s">
        <v>3049</v>
      </c>
      <c r="E18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85" t="str">
        <f>_xlfn.XLOOKUP(capturaFlota2019[[#This Row],[Puerto]],'DATOS TABLA FLOTA'!$H$1:$H$21,'DATOS TABLA FLOTA'!$I$1:$I$21)</f>
        <v>Deseado</v>
      </c>
      <c r="G1885" s="3">
        <f>_xlfn.XLOOKUP(capturaFlota2019[[#This Row],[Departamento]],'DATOS TABLA FLOTA'!$O$2:$O$21,'DATOS TABLA FLOTA'!$P$2:$P$21)</f>
        <v>78014</v>
      </c>
      <c r="H1885" s="1">
        <v>-46436049</v>
      </c>
      <c r="I1885" s="1">
        <f>_xlfn.XLOOKUP(capturaFlota2019[[#This Row],[Latitud]],'DATOS TABLA FLOTA'!$Q$2:$Q$21,'DATOS TABLA FLOTA'!$R$2:$R$21)</f>
        <v>-67514904</v>
      </c>
      <c r="J1885" s="2" t="s">
        <v>3055</v>
      </c>
      <c r="K1885" t="str">
        <f>VLOOKUP(capturaFlota2019[[#This Row],[Especie]],'DATOS TABLA FLOTA'!$K$1:$M$113,2,FALSE)</f>
        <v>Peces</v>
      </c>
      <c r="L1885" t="str">
        <f>_xlfn.XLOOKUP(capturaFlota2019[[#This Row],[Especie]],'DATOS TABLA FLOTA'!$K$1:$K$113,'DATOS TABLA FLOTA'!$M$1:$M$113)</f>
        <v>Merluza hubbsi S41</v>
      </c>
      <c r="M1885" s="3">
        <v>7060</v>
      </c>
      <c r="N1885" s="4">
        <f>VLOOKUP(capturaFlota2019[[#This Row],[Especie]],'DATOS TABLA FLOTA'!$A$1:$B$80,2,FALSE)</f>
        <v>2300</v>
      </c>
      <c r="O1885" s="4">
        <f>VLOOKUP(capturaFlota2019[[#This Row],[Especie]],'DATOS TABLA FLOTA'!$A$1:$C$80,3,FALSE)</f>
        <v>36800</v>
      </c>
      <c r="Q1885"/>
    </row>
    <row r="1886" spans="1:17" x14ac:dyDescent="0.35">
      <c r="A1886" s="5">
        <v>43586</v>
      </c>
      <c r="B1886" s="2" t="s">
        <v>3053</v>
      </c>
      <c r="C1886" s="2" t="s">
        <v>3068</v>
      </c>
      <c r="D1886" s="2" t="s">
        <v>3043</v>
      </c>
      <c r="E18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6" t="str">
        <f>_xlfn.XLOOKUP(capturaFlota2019[[#This Row],[Puerto]],'DATOS TABLA FLOTA'!$H$1:$H$21,'DATOS TABLA FLOTA'!$I$1:$I$21)</f>
        <v>General Pueyrredon</v>
      </c>
      <c r="G1886" s="3">
        <f>_xlfn.XLOOKUP(capturaFlota2019[[#This Row],[Departamento]],'DATOS TABLA FLOTA'!$O$2:$O$21,'DATOS TABLA FLOTA'!$P$2:$P$21)</f>
        <v>6357</v>
      </c>
      <c r="H1886" s="1">
        <v>-3804915</v>
      </c>
      <c r="I1886" s="1">
        <f>_xlfn.XLOOKUP(capturaFlota2019[[#This Row],[Latitud]],'DATOS TABLA FLOTA'!$Q$2:$Q$21,'DATOS TABLA FLOTA'!$R$2:$R$21)</f>
        <v>-57536848</v>
      </c>
      <c r="J1886" s="2" t="s">
        <v>3091</v>
      </c>
      <c r="K1886" t="str">
        <f>VLOOKUP(capturaFlota2019[[#This Row],[Especie]],'DATOS TABLA FLOTA'!$K$1:$M$113,2,FALSE)</f>
        <v>Peces</v>
      </c>
      <c r="L1886" t="str">
        <f>_xlfn.XLOOKUP(capturaFlota2019[[#This Row],[Especie]],'DATOS TABLA FLOTA'!$K$1:$K$113,'DATOS TABLA FLOTA'!$M$1:$M$113)</f>
        <v>Variado costero</v>
      </c>
      <c r="M1886" s="3">
        <v>7065</v>
      </c>
      <c r="N1886" s="4">
        <f>VLOOKUP(capturaFlota2019[[#This Row],[Especie]],'DATOS TABLA FLOTA'!$A$1:$B$80,2,FALSE)</f>
        <v>2300</v>
      </c>
      <c r="O1886" s="4">
        <f>VLOOKUP(capturaFlota2019[[#This Row],[Especie]],'DATOS TABLA FLOTA'!$A$1:$C$80,3,FALSE)</f>
        <v>36800</v>
      </c>
      <c r="Q1886"/>
    </row>
    <row r="1887" spans="1:17" x14ac:dyDescent="0.35">
      <c r="A1887" s="5">
        <v>43678</v>
      </c>
      <c r="B1887" s="2" t="s">
        <v>3067</v>
      </c>
      <c r="C1887" s="2" t="s">
        <v>3132</v>
      </c>
      <c r="D1887" s="2" t="s">
        <v>3133</v>
      </c>
      <c r="E18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887" t="str">
        <f>_xlfn.XLOOKUP(capturaFlota2019[[#This Row],[Puerto]],'DATOS TABLA FLOTA'!$H$1:$H$21,'DATOS TABLA FLOTA'!$I$1:$I$21)</f>
        <v>Ushuaia</v>
      </c>
      <c r="G1887" s="3">
        <f>_xlfn.XLOOKUP(capturaFlota2019[[#This Row],[Departamento]],'DATOS TABLA FLOTA'!$O$2:$O$21,'DATOS TABLA FLOTA'!$P$2:$P$21)</f>
        <v>94015</v>
      </c>
      <c r="H1887" s="1">
        <v>-54808106</v>
      </c>
      <c r="I1887" s="1">
        <f>_xlfn.XLOOKUP(capturaFlota2019[[#This Row],[Latitud]],'DATOS TABLA FLOTA'!$Q$2:$Q$21,'DATOS TABLA FLOTA'!$R$2:$R$21)</f>
        <v>-68304301</v>
      </c>
      <c r="J1887" s="2" t="s">
        <v>3135</v>
      </c>
      <c r="K1887" t="str">
        <f>VLOOKUP(capturaFlota2019[[#This Row],[Especie]],'DATOS TABLA FLOTA'!$K$1:$M$113,2,FALSE)</f>
        <v>Peces</v>
      </c>
      <c r="L1887" t="str">
        <f>_xlfn.XLOOKUP(capturaFlota2019[[#This Row],[Especie]],'DATOS TABLA FLOTA'!$K$1:$K$113,'DATOS TABLA FLOTA'!$M$1:$M$113)</f>
        <v>otras especies</v>
      </c>
      <c r="M1887" s="3">
        <v>7078</v>
      </c>
      <c r="N1887" s="4">
        <f>VLOOKUP(capturaFlota2019[[#This Row],[Especie]],'DATOS TABLA FLOTA'!$A$1:$B$80,2,FALSE)</f>
        <v>2200</v>
      </c>
      <c r="O1887" s="4">
        <f>VLOOKUP(capturaFlota2019[[#This Row],[Especie]],'DATOS TABLA FLOTA'!$A$1:$C$80,3,FALSE)</f>
        <v>35200</v>
      </c>
      <c r="Q1887"/>
    </row>
    <row r="1888" spans="1:17" x14ac:dyDescent="0.35">
      <c r="A1888" s="5">
        <v>43647</v>
      </c>
      <c r="B1888" s="2" t="s">
        <v>3053</v>
      </c>
      <c r="C1888" s="2" t="s">
        <v>3068</v>
      </c>
      <c r="D1888" s="2" t="s">
        <v>3043</v>
      </c>
      <c r="E18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88" t="str">
        <f>_xlfn.XLOOKUP(capturaFlota2019[[#This Row],[Puerto]],'DATOS TABLA FLOTA'!$H$1:$H$21,'DATOS TABLA FLOTA'!$I$1:$I$21)</f>
        <v>General Pueyrredon</v>
      </c>
      <c r="G1888" s="3">
        <f>_xlfn.XLOOKUP(capturaFlota2019[[#This Row],[Departamento]],'DATOS TABLA FLOTA'!$O$2:$O$21,'DATOS TABLA FLOTA'!$P$2:$P$21)</f>
        <v>6357</v>
      </c>
      <c r="H1888" s="1">
        <v>-3804915</v>
      </c>
      <c r="I1888" s="1">
        <f>_xlfn.XLOOKUP(capturaFlota2019[[#This Row],[Latitud]],'DATOS TABLA FLOTA'!$Q$2:$Q$21,'DATOS TABLA FLOTA'!$R$2:$R$21)</f>
        <v>-57536848</v>
      </c>
      <c r="J1888" s="2" t="s">
        <v>3105</v>
      </c>
      <c r="K1888" t="str">
        <f>VLOOKUP(capturaFlota2019[[#This Row],[Especie]],'DATOS TABLA FLOTA'!$K$1:$M$113,2,FALSE)</f>
        <v>Peces</v>
      </c>
      <c r="L1888" t="str">
        <f>_xlfn.XLOOKUP(capturaFlota2019[[#This Row],[Especie]],'DATOS TABLA FLOTA'!$K$1:$K$113,'DATOS TABLA FLOTA'!$M$1:$M$113)</f>
        <v>Variado costero</v>
      </c>
      <c r="M1888" s="3">
        <v>7124</v>
      </c>
      <c r="N1888" s="4">
        <f>VLOOKUP(capturaFlota2019[[#This Row],[Especie]],'DATOS TABLA FLOTA'!$A$1:$B$80,2,FALSE)</f>
        <v>1890</v>
      </c>
      <c r="O1888" s="4">
        <f>VLOOKUP(capturaFlota2019[[#This Row],[Especie]],'DATOS TABLA FLOTA'!$A$1:$C$80,3,FALSE)</f>
        <v>30240</v>
      </c>
      <c r="Q1888"/>
    </row>
    <row r="1889" spans="1:17" x14ac:dyDescent="0.35">
      <c r="A1889" s="5">
        <v>43525</v>
      </c>
      <c r="B1889" s="2" t="s">
        <v>3059</v>
      </c>
      <c r="C1889" s="2" t="s">
        <v>3061</v>
      </c>
      <c r="D1889" s="2" t="s">
        <v>3062</v>
      </c>
      <c r="E18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89" t="str">
        <f>_xlfn.XLOOKUP(capturaFlota2019[[#This Row],[Puerto]],'DATOS TABLA FLOTA'!$H$1:$H$21,'DATOS TABLA FLOTA'!$I$1:$I$21)</f>
        <v>Escalante</v>
      </c>
      <c r="G1889" s="3">
        <f>_xlfn.XLOOKUP(capturaFlota2019[[#This Row],[Departamento]],'DATOS TABLA FLOTA'!$O$2:$O$21,'DATOS TABLA FLOTA'!$P$2:$P$21)</f>
        <v>26021</v>
      </c>
      <c r="H1889" s="1">
        <v>-45862528</v>
      </c>
      <c r="I1889" s="1">
        <f>_xlfn.XLOOKUP(capturaFlota2019[[#This Row],[Latitud]],'DATOS TABLA FLOTA'!$Q$2:$Q$21,'DATOS TABLA FLOTA'!$R$2:$R$21)</f>
        <v>-6746664</v>
      </c>
      <c r="J1889" s="2" t="s">
        <v>3060</v>
      </c>
      <c r="K1889" t="str">
        <f>VLOOKUP(capturaFlota2019[[#This Row],[Especie]],'DATOS TABLA FLOTA'!$K$1:$M$113,2,FALSE)</f>
        <v>Peces</v>
      </c>
      <c r="L1889" t="str">
        <f>_xlfn.XLOOKUP(capturaFlota2019[[#This Row],[Especie]],'DATOS TABLA FLOTA'!$K$1:$K$113,'DATOS TABLA FLOTA'!$M$1:$M$113)</f>
        <v>otras especies</v>
      </c>
      <c r="M1889" s="3">
        <v>7142</v>
      </c>
      <c r="N1889" s="4">
        <f>VLOOKUP(capturaFlota2019[[#This Row],[Especie]],'DATOS TABLA FLOTA'!$A$1:$B$80,2,FALSE)</f>
        <v>2910</v>
      </c>
      <c r="O1889" s="4">
        <f>VLOOKUP(capturaFlota2019[[#This Row],[Especie]],'DATOS TABLA FLOTA'!$A$1:$C$80,3,FALSE)</f>
        <v>46560</v>
      </c>
      <c r="Q1889"/>
    </row>
    <row r="1890" spans="1:17" x14ac:dyDescent="0.35">
      <c r="A1890" s="5">
        <v>43678</v>
      </c>
      <c r="B1890" s="2" t="s">
        <v>3067</v>
      </c>
      <c r="C1890" s="2" t="s">
        <v>3068</v>
      </c>
      <c r="D1890" s="2" t="s">
        <v>3043</v>
      </c>
      <c r="E18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0" t="str">
        <f>_xlfn.XLOOKUP(capturaFlota2019[[#This Row],[Puerto]],'DATOS TABLA FLOTA'!$H$1:$H$21,'DATOS TABLA FLOTA'!$I$1:$I$21)</f>
        <v>General Pueyrredon</v>
      </c>
      <c r="G1890" s="3">
        <f>_xlfn.XLOOKUP(capturaFlota2019[[#This Row],[Departamento]],'DATOS TABLA FLOTA'!$O$2:$O$21,'DATOS TABLA FLOTA'!$P$2:$P$21)</f>
        <v>6357</v>
      </c>
      <c r="H1890" s="1">
        <v>-3804915</v>
      </c>
      <c r="I1890" s="1">
        <f>_xlfn.XLOOKUP(capturaFlota2019[[#This Row],[Latitud]],'DATOS TABLA FLOTA'!$Q$2:$Q$21,'DATOS TABLA FLOTA'!$R$2:$R$21)</f>
        <v>-57536848</v>
      </c>
      <c r="J1890" s="2" t="s">
        <v>3057</v>
      </c>
      <c r="K1890" t="str">
        <f>VLOOKUP(capturaFlota2019[[#This Row],[Especie]],'DATOS TABLA FLOTA'!$K$1:$M$113,2,FALSE)</f>
        <v>Peces</v>
      </c>
      <c r="L1890" t="str">
        <f>_xlfn.XLOOKUP(capturaFlota2019[[#This Row],[Especie]],'DATOS TABLA FLOTA'!$K$1:$K$113,'DATOS TABLA FLOTA'!$M$1:$M$113)</f>
        <v>Rayas (sin V. Cost)</v>
      </c>
      <c r="M1890" s="3">
        <v>7158</v>
      </c>
      <c r="N1890" s="4">
        <f>VLOOKUP(capturaFlota2019[[#This Row],[Especie]],'DATOS TABLA FLOTA'!$A$1:$B$80,2,FALSE)</f>
        <v>3900</v>
      </c>
      <c r="O1890" s="4">
        <f>VLOOKUP(capturaFlota2019[[#This Row],[Especie]],'DATOS TABLA FLOTA'!$A$1:$C$80,3,FALSE)</f>
        <v>62400</v>
      </c>
      <c r="Q1890"/>
    </row>
    <row r="1891" spans="1:17" x14ac:dyDescent="0.35">
      <c r="A1891" s="5">
        <v>43556</v>
      </c>
      <c r="B1891" s="2" t="s">
        <v>3053</v>
      </c>
      <c r="C1891" s="2" t="s">
        <v>3117</v>
      </c>
      <c r="D1891" s="2" t="s">
        <v>3062</v>
      </c>
      <c r="E18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891" t="str">
        <f>_xlfn.XLOOKUP(capturaFlota2019[[#This Row],[Puerto]],'DATOS TABLA FLOTA'!$H$1:$H$21,'DATOS TABLA FLOTA'!$I$1:$I$21)</f>
        <v>Biedma</v>
      </c>
      <c r="G1891" s="3">
        <f>_xlfn.XLOOKUP(capturaFlota2019[[#This Row],[Departamento]],'DATOS TABLA FLOTA'!$O$2:$O$21,'DATOS TABLA FLOTA'!$P$2:$P$21)</f>
        <v>26007</v>
      </c>
      <c r="H1891" s="1">
        <v>-42723398</v>
      </c>
      <c r="I1891" s="1">
        <f>_xlfn.XLOOKUP(capturaFlota2019[[#This Row],[Latitud]],'DATOS TABLA FLOTA'!$Q$2:$Q$21,'DATOS TABLA FLOTA'!$R$2:$R$21)</f>
        <v>-6503362</v>
      </c>
      <c r="J1891" s="2" t="s">
        <v>3055</v>
      </c>
      <c r="K1891" t="str">
        <f>VLOOKUP(capturaFlota2019[[#This Row],[Especie]],'DATOS TABLA FLOTA'!$K$1:$M$113,2,FALSE)</f>
        <v>Peces</v>
      </c>
      <c r="L1891" t="str">
        <f>_xlfn.XLOOKUP(capturaFlota2019[[#This Row],[Especie]],'DATOS TABLA FLOTA'!$K$1:$K$113,'DATOS TABLA FLOTA'!$M$1:$M$113)</f>
        <v>Merluza hubbsi S41</v>
      </c>
      <c r="M1891" s="3">
        <v>7163</v>
      </c>
      <c r="N1891" s="4">
        <f>VLOOKUP(capturaFlota2019[[#This Row],[Especie]],'DATOS TABLA FLOTA'!$A$1:$B$80,2,FALSE)</f>
        <v>2300</v>
      </c>
      <c r="O1891" s="4">
        <f>VLOOKUP(capturaFlota2019[[#This Row],[Especie]],'DATOS TABLA FLOTA'!$A$1:$C$80,3,FALSE)</f>
        <v>36800</v>
      </c>
      <c r="Q1891"/>
    </row>
    <row r="1892" spans="1:17" x14ac:dyDescent="0.35">
      <c r="A1892" s="5">
        <v>43497</v>
      </c>
      <c r="B1892" s="2" t="s">
        <v>3067</v>
      </c>
      <c r="C1892" s="2" t="s">
        <v>3132</v>
      </c>
      <c r="D1892" s="2" t="s">
        <v>3133</v>
      </c>
      <c r="E18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892" t="str">
        <f>_xlfn.XLOOKUP(capturaFlota2019[[#This Row],[Puerto]],'DATOS TABLA FLOTA'!$H$1:$H$21,'DATOS TABLA FLOTA'!$I$1:$I$21)</f>
        <v>Ushuaia</v>
      </c>
      <c r="G1892" s="3">
        <f>_xlfn.XLOOKUP(capturaFlota2019[[#This Row],[Departamento]],'DATOS TABLA FLOTA'!$O$2:$O$21,'DATOS TABLA FLOTA'!$P$2:$P$21)</f>
        <v>94015</v>
      </c>
      <c r="H1892" s="1">
        <v>-54808106</v>
      </c>
      <c r="I1892" s="1">
        <f>_xlfn.XLOOKUP(capturaFlota2019[[#This Row],[Latitud]],'DATOS TABLA FLOTA'!$Q$2:$Q$21,'DATOS TABLA FLOTA'!$R$2:$R$21)</f>
        <v>-68304301</v>
      </c>
      <c r="J1892" s="2" t="s">
        <v>3119</v>
      </c>
      <c r="K1892" t="str">
        <f>VLOOKUP(capturaFlota2019[[#This Row],[Especie]],'DATOS TABLA FLOTA'!$K$1:$M$113,2,FALSE)</f>
        <v>Peces</v>
      </c>
      <c r="L1892" t="str">
        <f>_xlfn.XLOOKUP(capturaFlota2019[[#This Row],[Especie]],'DATOS TABLA FLOTA'!$K$1:$K$113,'DATOS TABLA FLOTA'!$M$1:$M$113)</f>
        <v>otras especies</v>
      </c>
      <c r="M1892" s="3">
        <v>7200</v>
      </c>
      <c r="N1892" s="4">
        <f>VLOOKUP(capturaFlota2019[[#This Row],[Especie]],'DATOS TABLA FLOTA'!$A$1:$B$80,2,FALSE)</f>
        <v>2900</v>
      </c>
      <c r="O1892" s="4">
        <f>VLOOKUP(capturaFlota2019[[#This Row],[Especie]],'DATOS TABLA FLOTA'!$A$1:$C$80,3,FALSE)</f>
        <v>46400</v>
      </c>
      <c r="Q1892"/>
    </row>
    <row r="1893" spans="1:17" x14ac:dyDescent="0.35">
      <c r="A1893" s="5">
        <v>43678</v>
      </c>
      <c r="B1893" s="2" t="s">
        <v>3053</v>
      </c>
      <c r="C1893" s="2" t="s">
        <v>3068</v>
      </c>
      <c r="D1893" s="2" t="s">
        <v>3043</v>
      </c>
      <c r="E18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3" t="str">
        <f>_xlfn.XLOOKUP(capturaFlota2019[[#This Row],[Puerto]],'DATOS TABLA FLOTA'!$H$1:$H$21,'DATOS TABLA FLOTA'!$I$1:$I$21)</f>
        <v>General Pueyrredon</v>
      </c>
      <c r="G1893" s="3">
        <f>_xlfn.XLOOKUP(capturaFlota2019[[#This Row],[Departamento]],'DATOS TABLA FLOTA'!$O$2:$O$21,'DATOS TABLA FLOTA'!$P$2:$P$21)</f>
        <v>6357</v>
      </c>
      <c r="H1893" s="1">
        <v>-3804915</v>
      </c>
      <c r="I1893" s="1">
        <f>_xlfn.XLOOKUP(capturaFlota2019[[#This Row],[Latitud]],'DATOS TABLA FLOTA'!$Q$2:$Q$21,'DATOS TABLA FLOTA'!$R$2:$R$21)</f>
        <v>-57536848</v>
      </c>
      <c r="J1893" s="2" t="s">
        <v>3098</v>
      </c>
      <c r="K1893" t="str">
        <f>VLOOKUP(capturaFlota2019[[#This Row],[Especie]],'DATOS TABLA FLOTA'!$K$1:$M$113,2,FALSE)</f>
        <v>Peces</v>
      </c>
      <c r="L1893" t="str">
        <f>_xlfn.XLOOKUP(capturaFlota2019[[#This Row],[Especie]],'DATOS TABLA FLOTA'!$K$1:$K$113,'DATOS TABLA FLOTA'!$M$1:$M$113)</f>
        <v>otras especies</v>
      </c>
      <c r="M1893" s="3">
        <v>7200</v>
      </c>
      <c r="N1893" s="4">
        <f>VLOOKUP(capturaFlota2019[[#This Row],[Especie]],'DATOS TABLA FLOTA'!$A$1:$B$80,2,FALSE)</f>
        <v>4500</v>
      </c>
      <c r="O1893" s="4">
        <f>VLOOKUP(capturaFlota2019[[#This Row],[Especie]],'DATOS TABLA FLOTA'!$A$1:$C$80,3,FALSE)</f>
        <v>72000</v>
      </c>
      <c r="Q1893"/>
    </row>
    <row r="1894" spans="1:17" x14ac:dyDescent="0.35">
      <c r="A1894" s="5">
        <v>43497</v>
      </c>
      <c r="B1894" s="2" t="s">
        <v>3041</v>
      </c>
      <c r="C1894" s="2" t="s">
        <v>3111</v>
      </c>
      <c r="D1894" s="2" t="s">
        <v>3043</v>
      </c>
      <c r="E18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4" t="str">
        <f>_xlfn.XLOOKUP(capturaFlota2019[[#This Row],[Puerto]],'DATOS TABLA FLOTA'!$H$1:$H$21,'DATOS TABLA FLOTA'!$I$1:$I$21)</f>
        <v>sin especificar</v>
      </c>
      <c r="G1894" s="3">
        <f>_xlfn.XLOOKUP(capturaFlota2019[[#This Row],[Departamento]],'DATOS TABLA FLOTA'!$O$2:$O$21,'DATOS TABLA FLOTA'!$P$2:$P$21)</f>
        <v>6999</v>
      </c>
      <c r="I1894" s="1">
        <f>_xlfn.XLOOKUP(capturaFlota2019[[#This Row],[Latitud]],'DATOS TABLA FLOTA'!$Q$2:$Q$21,'DATOS TABLA FLOTA'!$R$2:$R$21)</f>
        <v>0</v>
      </c>
      <c r="J1894" s="2" t="s">
        <v>3140</v>
      </c>
      <c r="K1894" t="str">
        <f>VLOOKUP(capturaFlota2019[[#This Row],[Especie]],'DATOS TABLA FLOTA'!$K$1:$M$113,2,FALSE)</f>
        <v>Peces</v>
      </c>
      <c r="L1894" t="str">
        <f>_xlfn.XLOOKUP(capturaFlota2019[[#This Row],[Especie]],'DATOS TABLA FLOTA'!$K$1:$K$113,'DATOS TABLA FLOTA'!$M$1:$M$113)</f>
        <v>otras especies</v>
      </c>
      <c r="M1894" s="3">
        <v>7204</v>
      </c>
      <c r="N1894" s="4">
        <f>VLOOKUP(capturaFlota2019[[#This Row],[Especie]],'DATOS TABLA FLOTA'!$A$1:$B$80,2,FALSE)</f>
        <v>1800</v>
      </c>
      <c r="O1894" s="4">
        <f>VLOOKUP(capturaFlota2019[[#This Row],[Especie]],'DATOS TABLA FLOTA'!$A$1:$C$80,3,FALSE)</f>
        <v>28800</v>
      </c>
      <c r="Q1894"/>
    </row>
    <row r="1895" spans="1:17" x14ac:dyDescent="0.35">
      <c r="A1895" s="5">
        <v>43497</v>
      </c>
      <c r="B1895" s="2" t="s">
        <v>3059</v>
      </c>
      <c r="C1895" s="2" t="s">
        <v>3068</v>
      </c>
      <c r="D1895" s="2" t="s">
        <v>3043</v>
      </c>
      <c r="E18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5" t="str">
        <f>_xlfn.XLOOKUP(capturaFlota2019[[#This Row],[Puerto]],'DATOS TABLA FLOTA'!$H$1:$H$21,'DATOS TABLA FLOTA'!$I$1:$I$21)</f>
        <v>General Pueyrredon</v>
      </c>
      <c r="G1895" s="3">
        <f>_xlfn.XLOOKUP(capturaFlota2019[[#This Row],[Departamento]],'DATOS TABLA FLOTA'!$O$2:$O$21,'DATOS TABLA FLOTA'!$P$2:$P$21)</f>
        <v>6357</v>
      </c>
      <c r="H1895" s="1">
        <v>-3804915</v>
      </c>
      <c r="I1895" s="1">
        <f>_xlfn.XLOOKUP(capturaFlota2019[[#This Row],[Latitud]],'DATOS TABLA FLOTA'!$Q$2:$Q$21,'DATOS TABLA FLOTA'!$R$2:$R$21)</f>
        <v>-57536848</v>
      </c>
      <c r="J1895" s="2" t="s">
        <v>3084</v>
      </c>
      <c r="K1895" t="str">
        <f>VLOOKUP(capturaFlota2019[[#This Row],[Especie]],'DATOS TABLA FLOTA'!$K$1:$M$113,2,FALSE)</f>
        <v>Peces</v>
      </c>
      <c r="L1895" t="str">
        <f>_xlfn.XLOOKUP(capturaFlota2019[[#This Row],[Especie]],'DATOS TABLA FLOTA'!$K$1:$K$113,'DATOS TABLA FLOTA'!$M$1:$M$113)</f>
        <v>otras especies</v>
      </c>
      <c r="M1895" s="3">
        <v>7229</v>
      </c>
      <c r="N1895" s="4">
        <f>VLOOKUP(capturaFlota2019[[#This Row],[Especie]],'DATOS TABLA FLOTA'!$A$1:$B$80,2,FALSE)</f>
        <v>1890</v>
      </c>
      <c r="O1895" s="4">
        <f>VLOOKUP(capturaFlota2019[[#This Row],[Especie]],'DATOS TABLA FLOTA'!$A$1:$C$80,3,FALSE)</f>
        <v>30240</v>
      </c>
      <c r="Q1895"/>
    </row>
    <row r="1896" spans="1:17" x14ac:dyDescent="0.35">
      <c r="A1896" s="5">
        <v>43556</v>
      </c>
      <c r="B1896" s="2" t="s">
        <v>3041</v>
      </c>
      <c r="C1896" s="2" t="s">
        <v>3143</v>
      </c>
      <c r="D1896" s="2" t="s">
        <v>3043</v>
      </c>
      <c r="E18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6" t="str">
        <f>_xlfn.XLOOKUP(capturaFlota2019[[#This Row],[Puerto]],'DATOS TABLA FLOTA'!$H$1:$H$21,'DATOS TABLA FLOTA'!$I$1:$I$21)</f>
        <v>Castelli</v>
      </c>
      <c r="G1896" s="3">
        <f>_xlfn.XLOOKUP(capturaFlota2019[[#This Row],[Departamento]],'DATOS TABLA FLOTA'!$O$2:$O$21,'DATOS TABLA FLOTA'!$P$2:$P$21)</f>
        <v>6168</v>
      </c>
      <c r="H1896" s="1">
        <v>-35745949</v>
      </c>
      <c r="I1896" s="1">
        <f>_xlfn.XLOOKUP(capturaFlota2019[[#This Row],[Latitud]],'DATOS TABLA FLOTA'!$Q$2:$Q$21,'DATOS TABLA FLOTA'!$R$2:$R$21)</f>
        <v>-57380561</v>
      </c>
      <c r="J1896" s="2" t="s">
        <v>3082</v>
      </c>
      <c r="K1896" t="str">
        <f>VLOOKUP(capturaFlota2019[[#This Row],[Especie]],'DATOS TABLA FLOTA'!$K$1:$M$113,2,FALSE)</f>
        <v>Peces</v>
      </c>
      <c r="L1896" t="str">
        <f>_xlfn.XLOOKUP(capturaFlota2019[[#This Row],[Especie]],'DATOS TABLA FLOTA'!$K$1:$K$113,'DATOS TABLA FLOTA'!$M$1:$M$113)</f>
        <v>otras especies</v>
      </c>
      <c r="M1896" s="3">
        <v>7245</v>
      </c>
      <c r="N1896" s="4">
        <f>VLOOKUP(capturaFlota2019[[#This Row],[Especie]],'DATOS TABLA FLOTA'!$A$1:$B$80,2,FALSE)</f>
        <v>2100</v>
      </c>
      <c r="O1896" s="4">
        <f>VLOOKUP(capturaFlota2019[[#This Row],[Especie]],'DATOS TABLA FLOTA'!$A$1:$C$80,3,FALSE)</f>
        <v>33600</v>
      </c>
      <c r="Q1896"/>
    </row>
    <row r="1897" spans="1:17" x14ac:dyDescent="0.35">
      <c r="A1897" s="5">
        <v>43586</v>
      </c>
      <c r="B1897" s="2" t="s">
        <v>3059</v>
      </c>
      <c r="C1897" s="2" t="s">
        <v>3115</v>
      </c>
      <c r="D1897" s="2" t="s">
        <v>3049</v>
      </c>
      <c r="E18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897" t="str">
        <f>_xlfn.XLOOKUP(capturaFlota2019[[#This Row],[Puerto]],'DATOS TABLA FLOTA'!$H$1:$H$21,'DATOS TABLA FLOTA'!$I$1:$I$21)</f>
        <v>Deseado</v>
      </c>
      <c r="G1897" s="3">
        <f>_xlfn.XLOOKUP(capturaFlota2019[[#This Row],[Departamento]],'DATOS TABLA FLOTA'!$O$2:$O$21,'DATOS TABLA FLOTA'!$P$2:$P$21)</f>
        <v>78014</v>
      </c>
      <c r="H1897" s="1">
        <v>-47753106</v>
      </c>
      <c r="I1897" s="1">
        <f>_xlfn.XLOOKUP(capturaFlota2019[[#This Row],[Latitud]],'DATOS TABLA FLOTA'!$Q$2:$Q$21,'DATOS TABLA FLOTA'!$R$2:$R$21)</f>
        <v>-65911745</v>
      </c>
      <c r="J1897" s="2" t="s">
        <v>3060</v>
      </c>
      <c r="K1897" t="str">
        <f>VLOOKUP(capturaFlota2019[[#This Row],[Especie]],'DATOS TABLA FLOTA'!$K$1:$M$113,2,FALSE)</f>
        <v>Peces</v>
      </c>
      <c r="L1897" t="str">
        <f>_xlfn.XLOOKUP(capturaFlota2019[[#This Row],[Especie]],'DATOS TABLA FLOTA'!$K$1:$K$113,'DATOS TABLA FLOTA'!$M$1:$M$113)</f>
        <v>otras especies</v>
      </c>
      <c r="M1897" s="3">
        <v>7254</v>
      </c>
      <c r="N1897" s="4">
        <f>VLOOKUP(capturaFlota2019[[#This Row],[Especie]],'DATOS TABLA FLOTA'!$A$1:$B$80,2,FALSE)</f>
        <v>2910</v>
      </c>
      <c r="O1897" s="4">
        <f>VLOOKUP(capturaFlota2019[[#This Row],[Especie]],'DATOS TABLA FLOTA'!$A$1:$C$80,3,FALSE)</f>
        <v>46560</v>
      </c>
      <c r="Q1897"/>
    </row>
    <row r="1898" spans="1:17" x14ac:dyDescent="0.35">
      <c r="A1898" s="5">
        <v>43739</v>
      </c>
      <c r="B1898" s="2" t="s">
        <v>3059</v>
      </c>
      <c r="C1898" s="2" t="s">
        <v>3068</v>
      </c>
      <c r="D1898" s="2" t="s">
        <v>3043</v>
      </c>
      <c r="E18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8" t="str">
        <f>_xlfn.XLOOKUP(capturaFlota2019[[#This Row],[Puerto]],'DATOS TABLA FLOTA'!$H$1:$H$21,'DATOS TABLA FLOTA'!$I$1:$I$21)</f>
        <v>General Pueyrredon</v>
      </c>
      <c r="G1898" s="3">
        <f>_xlfn.XLOOKUP(capturaFlota2019[[#This Row],[Departamento]],'DATOS TABLA FLOTA'!$O$2:$O$21,'DATOS TABLA FLOTA'!$P$2:$P$21)</f>
        <v>6357</v>
      </c>
      <c r="H1898" s="1">
        <v>-3804915</v>
      </c>
      <c r="I1898" s="1">
        <f>_xlfn.XLOOKUP(capturaFlota2019[[#This Row],[Latitud]],'DATOS TABLA FLOTA'!$Q$2:$Q$21,'DATOS TABLA FLOTA'!$R$2:$R$21)</f>
        <v>-57536848</v>
      </c>
      <c r="J1898" s="2" t="s">
        <v>3097</v>
      </c>
      <c r="K1898" t="str">
        <f>VLOOKUP(capturaFlota2019[[#This Row],[Especie]],'DATOS TABLA FLOTA'!$K$1:$M$113,2,FALSE)</f>
        <v>Peces</v>
      </c>
      <c r="L1898" t="str">
        <f>_xlfn.XLOOKUP(capturaFlota2019[[#This Row],[Especie]],'DATOS TABLA FLOTA'!$K$1:$K$113,'DATOS TABLA FLOTA'!$M$1:$M$113)</f>
        <v>otras especies</v>
      </c>
      <c r="M1898" s="3">
        <v>7306</v>
      </c>
      <c r="N1898" s="4">
        <f>VLOOKUP(capturaFlota2019[[#This Row],[Especie]],'DATOS TABLA FLOTA'!$A$1:$B$80,2,FALSE)</f>
        <v>3980</v>
      </c>
      <c r="O1898" s="4">
        <f>VLOOKUP(capturaFlota2019[[#This Row],[Especie]],'DATOS TABLA FLOTA'!$A$1:$C$80,3,FALSE)</f>
        <v>63680</v>
      </c>
      <c r="Q1898"/>
    </row>
    <row r="1899" spans="1:17" x14ac:dyDescent="0.35">
      <c r="A1899" s="5">
        <v>43709</v>
      </c>
      <c r="B1899" s="2" t="s">
        <v>3041</v>
      </c>
      <c r="C1899" s="2" t="s">
        <v>3111</v>
      </c>
      <c r="D1899" s="2" t="s">
        <v>3043</v>
      </c>
      <c r="E18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899" t="str">
        <f>_xlfn.XLOOKUP(capturaFlota2019[[#This Row],[Puerto]],'DATOS TABLA FLOTA'!$H$1:$H$21,'DATOS TABLA FLOTA'!$I$1:$I$21)</f>
        <v>sin especificar</v>
      </c>
      <c r="G1899" s="3">
        <f>_xlfn.XLOOKUP(capturaFlota2019[[#This Row],[Departamento]],'DATOS TABLA FLOTA'!$O$2:$O$21,'DATOS TABLA FLOTA'!$P$2:$P$21)</f>
        <v>6999</v>
      </c>
      <c r="I1899" s="1">
        <f>_xlfn.XLOOKUP(capturaFlota2019[[#This Row],[Latitud]],'DATOS TABLA FLOTA'!$Q$2:$Q$21,'DATOS TABLA FLOTA'!$R$2:$R$21)</f>
        <v>0</v>
      </c>
      <c r="J1899" s="2" t="s">
        <v>3082</v>
      </c>
      <c r="K1899" t="str">
        <f>VLOOKUP(capturaFlota2019[[#This Row],[Especie]],'DATOS TABLA FLOTA'!$K$1:$M$113,2,FALSE)</f>
        <v>Peces</v>
      </c>
      <c r="L1899" t="str">
        <f>_xlfn.XLOOKUP(capturaFlota2019[[#This Row],[Especie]],'DATOS TABLA FLOTA'!$K$1:$K$113,'DATOS TABLA FLOTA'!$M$1:$M$113)</f>
        <v>otras especies</v>
      </c>
      <c r="M1899" s="3">
        <v>7380</v>
      </c>
      <c r="N1899" s="4">
        <f>VLOOKUP(capturaFlota2019[[#This Row],[Especie]],'DATOS TABLA FLOTA'!$A$1:$B$80,2,FALSE)</f>
        <v>2100</v>
      </c>
      <c r="O1899" s="4">
        <f>VLOOKUP(capturaFlota2019[[#This Row],[Especie]],'DATOS TABLA FLOTA'!$A$1:$C$80,3,FALSE)</f>
        <v>33600</v>
      </c>
      <c r="Q1899"/>
    </row>
    <row r="1900" spans="1:17" x14ac:dyDescent="0.35">
      <c r="A1900" s="5">
        <v>43466</v>
      </c>
      <c r="B1900" s="2" t="s">
        <v>3059</v>
      </c>
      <c r="C1900" s="2" t="s">
        <v>3115</v>
      </c>
      <c r="D1900" s="2" t="s">
        <v>3049</v>
      </c>
      <c r="E19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900" t="str">
        <f>_xlfn.XLOOKUP(capturaFlota2019[[#This Row],[Puerto]],'DATOS TABLA FLOTA'!$H$1:$H$21,'DATOS TABLA FLOTA'!$I$1:$I$21)</f>
        <v>Deseado</v>
      </c>
      <c r="G1900" s="3">
        <f>_xlfn.XLOOKUP(capturaFlota2019[[#This Row],[Departamento]],'DATOS TABLA FLOTA'!$O$2:$O$21,'DATOS TABLA FLOTA'!$P$2:$P$21)</f>
        <v>78014</v>
      </c>
      <c r="H1900" s="1">
        <v>-47753106</v>
      </c>
      <c r="I1900" s="1">
        <f>_xlfn.XLOOKUP(capturaFlota2019[[#This Row],[Latitud]],'DATOS TABLA FLOTA'!$Q$2:$Q$21,'DATOS TABLA FLOTA'!$R$2:$R$21)</f>
        <v>-65911745</v>
      </c>
      <c r="J1900" s="2" t="s">
        <v>3055</v>
      </c>
      <c r="K1900" t="str">
        <f>VLOOKUP(capturaFlota2019[[#This Row],[Especie]],'DATOS TABLA FLOTA'!$K$1:$M$113,2,FALSE)</f>
        <v>Peces</v>
      </c>
      <c r="L1900" t="str">
        <f>_xlfn.XLOOKUP(capturaFlota2019[[#This Row],[Especie]],'DATOS TABLA FLOTA'!$K$1:$K$113,'DATOS TABLA FLOTA'!$M$1:$M$113)</f>
        <v>Merluza hubbsi S41</v>
      </c>
      <c r="M1900" s="3">
        <v>7390</v>
      </c>
      <c r="N1900" s="4">
        <f>VLOOKUP(capturaFlota2019[[#This Row],[Especie]],'DATOS TABLA FLOTA'!$A$1:$B$80,2,FALSE)</f>
        <v>2300</v>
      </c>
      <c r="O1900" s="4">
        <f>VLOOKUP(capturaFlota2019[[#This Row],[Especie]],'DATOS TABLA FLOTA'!$A$1:$C$80,3,FALSE)</f>
        <v>36800</v>
      </c>
      <c r="Q1900"/>
    </row>
    <row r="1901" spans="1:17" x14ac:dyDescent="0.35">
      <c r="A1901" s="5">
        <v>43525</v>
      </c>
      <c r="B1901" s="2" t="s">
        <v>3041</v>
      </c>
      <c r="C1901" s="2" t="s">
        <v>3107</v>
      </c>
      <c r="D1901" s="2" t="s">
        <v>3043</v>
      </c>
      <c r="E19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1" t="str">
        <f>_xlfn.XLOOKUP(capturaFlota2019[[#This Row],[Puerto]],'DATOS TABLA FLOTA'!$H$1:$H$21,'DATOS TABLA FLOTA'!$I$1:$I$21)</f>
        <v>Necochea</v>
      </c>
      <c r="G1901" s="3">
        <f>_xlfn.XLOOKUP(capturaFlota2019[[#This Row],[Departamento]],'DATOS TABLA FLOTA'!$O$2:$O$21,'DATOS TABLA FLOTA'!$P$2:$P$21)</f>
        <v>6581</v>
      </c>
      <c r="H1901" s="1">
        <v>-38576184</v>
      </c>
      <c r="I1901" s="1">
        <f>_xlfn.XLOOKUP(capturaFlota2019[[#This Row],[Latitud]],'DATOS TABLA FLOTA'!$Q$2:$Q$21,'DATOS TABLA FLOTA'!$R$2:$R$21)</f>
        <v>-58701949</v>
      </c>
      <c r="J1901" s="2" t="s">
        <v>3057</v>
      </c>
      <c r="K1901" t="str">
        <f>VLOOKUP(capturaFlota2019[[#This Row],[Especie]],'DATOS TABLA FLOTA'!$K$1:$M$113,2,FALSE)</f>
        <v>Peces</v>
      </c>
      <c r="L1901" t="str">
        <f>_xlfn.XLOOKUP(capturaFlota2019[[#This Row],[Especie]],'DATOS TABLA FLOTA'!$K$1:$K$113,'DATOS TABLA FLOTA'!$M$1:$M$113)</f>
        <v>Rayas (sin V. Cost)</v>
      </c>
      <c r="M1901" s="3">
        <v>7403</v>
      </c>
      <c r="N1901" s="4">
        <f>VLOOKUP(capturaFlota2019[[#This Row],[Especie]],'DATOS TABLA FLOTA'!$A$1:$B$80,2,FALSE)</f>
        <v>3900</v>
      </c>
      <c r="O1901" s="4">
        <f>VLOOKUP(capturaFlota2019[[#This Row],[Especie]],'DATOS TABLA FLOTA'!$A$1:$C$80,3,FALSE)</f>
        <v>62400</v>
      </c>
      <c r="Q1901"/>
    </row>
    <row r="1902" spans="1:17" x14ac:dyDescent="0.35">
      <c r="A1902" s="5">
        <v>43739</v>
      </c>
      <c r="B1902" s="2" t="s">
        <v>3067</v>
      </c>
      <c r="C1902" s="2" t="s">
        <v>3068</v>
      </c>
      <c r="D1902" s="2" t="s">
        <v>3043</v>
      </c>
      <c r="E19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2" t="str">
        <f>_xlfn.XLOOKUP(capturaFlota2019[[#This Row],[Puerto]],'DATOS TABLA FLOTA'!$H$1:$H$21,'DATOS TABLA FLOTA'!$I$1:$I$21)</f>
        <v>General Pueyrredon</v>
      </c>
      <c r="G1902" s="3">
        <f>_xlfn.XLOOKUP(capturaFlota2019[[#This Row],[Departamento]],'DATOS TABLA FLOTA'!$O$2:$O$21,'DATOS TABLA FLOTA'!$P$2:$P$21)</f>
        <v>6357</v>
      </c>
      <c r="H1902" s="1">
        <v>-3804915</v>
      </c>
      <c r="I1902" s="1">
        <f>_xlfn.XLOOKUP(capturaFlota2019[[#This Row],[Latitud]],'DATOS TABLA FLOTA'!$Q$2:$Q$21,'DATOS TABLA FLOTA'!$R$2:$R$21)</f>
        <v>-57536848</v>
      </c>
      <c r="J1902" s="2" t="s">
        <v>3057</v>
      </c>
      <c r="K1902" t="str">
        <f>VLOOKUP(capturaFlota2019[[#This Row],[Especie]],'DATOS TABLA FLOTA'!$K$1:$M$113,2,FALSE)</f>
        <v>Peces</v>
      </c>
      <c r="L1902" t="str">
        <f>_xlfn.XLOOKUP(capturaFlota2019[[#This Row],[Especie]],'DATOS TABLA FLOTA'!$K$1:$K$113,'DATOS TABLA FLOTA'!$M$1:$M$113)</f>
        <v>Rayas (sin V. Cost)</v>
      </c>
      <c r="M1902" s="3">
        <v>7403</v>
      </c>
      <c r="N1902" s="4">
        <f>VLOOKUP(capturaFlota2019[[#This Row],[Especie]],'DATOS TABLA FLOTA'!$A$1:$B$80,2,FALSE)</f>
        <v>3900</v>
      </c>
      <c r="O1902" s="4">
        <f>VLOOKUP(capturaFlota2019[[#This Row],[Especie]],'DATOS TABLA FLOTA'!$A$1:$C$80,3,FALSE)</f>
        <v>62400</v>
      </c>
      <c r="Q1902"/>
    </row>
    <row r="1903" spans="1:17" x14ac:dyDescent="0.35">
      <c r="A1903" s="5">
        <v>43497</v>
      </c>
      <c r="B1903" s="2" t="s">
        <v>3041</v>
      </c>
      <c r="C1903" s="2" t="s">
        <v>3127</v>
      </c>
      <c r="D1903" s="2" t="s">
        <v>3124</v>
      </c>
      <c r="E19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03" t="str">
        <f>_xlfn.XLOOKUP(capturaFlota2019[[#This Row],[Puerto]],'DATOS TABLA FLOTA'!$H$1:$H$21,'DATOS TABLA FLOTA'!$I$1:$I$21)</f>
        <v>San Antonio</v>
      </c>
      <c r="G1903" s="3">
        <f>_xlfn.XLOOKUP(capturaFlota2019[[#This Row],[Departamento]],'DATOS TABLA FLOTA'!$O$2:$O$21,'DATOS TABLA FLOTA'!$P$2:$P$21)</f>
        <v>62077</v>
      </c>
      <c r="H1903" s="1">
        <v>-40725698</v>
      </c>
      <c r="I1903" s="1">
        <f>_xlfn.XLOOKUP(capturaFlota2019[[#This Row],[Latitud]],'DATOS TABLA FLOTA'!$Q$2:$Q$21,'DATOS TABLA FLOTA'!$R$2:$R$21)</f>
        <v>-64934194</v>
      </c>
      <c r="J1903" s="2" t="s">
        <v>3114</v>
      </c>
      <c r="K1903" t="str">
        <f>VLOOKUP(capturaFlota2019[[#This Row],[Especie]],'DATOS TABLA FLOTA'!$K$1:$M$113,2,FALSE)</f>
        <v>Peces</v>
      </c>
      <c r="L1903" t="str">
        <f>_xlfn.XLOOKUP(capturaFlota2019[[#This Row],[Especie]],'DATOS TABLA FLOTA'!$K$1:$K$113,'DATOS TABLA FLOTA'!$M$1:$M$113)</f>
        <v>otras especies</v>
      </c>
      <c r="M1903" s="3">
        <v>7439</v>
      </c>
      <c r="N1903" s="4">
        <f>VLOOKUP(capturaFlota2019[[#This Row],[Especie]],'DATOS TABLA FLOTA'!$A$1:$B$80,2,FALSE)</f>
        <v>1500</v>
      </c>
      <c r="O1903" s="4">
        <f>VLOOKUP(capturaFlota2019[[#This Row],[Especie]],'DATOS TABLA FLOTA'!$A$1:$C$80,3,FALSE)</f>
        <v>24000</v>
      </c>
      <c r="Q1903"/>
    </row>
    <row r="1904" spans="1:17" x14ac:dyDescent="0.35">
      <c r="A1904" s="5">
        <v>43617</v>
      </c>
      <c r="B1904" s="2" t="s">
        <v>3067</v>
      </c>
      <c r="C1904" s="2" t="s">
        <v>3068</v>
      </c>
      <c r="D1904" s="2" t="s">
        <v>3043</v>
      </c>
      <c r="E19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4" t="str">
        <f>_xlfn.XLOOKUP(capturaFlota2019[[#This Row],[Puerto]],'DATOS TABLA FLOTA'!$H$1:$H$21,'DATOS TABLA FLOTA'!$I$1:$I$21)</f>
        <v>General Pueyrredon</v>
      </c>
      <c r="G1904" s="3">
        <f>_xlfn.XLOOKUP(capturaFlota2019[[#This Row],[Departamento]],'DATOS TABLA FLOTA'!$O$2:$O$21,'DATOS TABLA FLOTA'!$P$2:$P$21)</f>
        <v>6357</v>
      </c>
      <c r="H1904" s="1">
        <v>-3804915</v>
      </c>
      <c r="I1904" s="1">
        <f>_xlfn.XLOOKUP(capturaFlota2019[[#This Row],[Latitud]],'DATOS TABLA FLOTA'!$Q$2:$Q$21,'DATOS TABLA FLOTA'!$R$2:$R$21)</f>
        <v>-57536848</v>
      </c>
      <c r="J1904" s="2" t="s">
        <v>3095</v>
      </c>
      <c r="K1904" t="str">
        <f>VLOOKUP(capturaFlota2019[[#This Row],[Especie]],'DATOS TABLA FLOTA'!$K$1:$M$113,2,FALSE)</f>
        <v>Peces</v>
      </c>
      <c r="L1904" t="str">
        <f>_xlfn.XLOOKUP(capturaFlota2019[[#This Row],[Especie]],'DATOS TABLA FLOTA'!$K$1:$K$113,'DATOS TABLA FLOTA'!$M$1:$M$113)</f>
        <v>otras especies</v>
      </c>
      <c r="M1904" s="3">
        <v>7462</v>
      </c>
      <c r="N1904" s="4">
        <f>VLOOKUP(capturaFlota2019[[#This Row],[Especie]],'DATOS TABLA FLOTA'!$A$1:$B$80,2,FALSE)</f>
        <v>1980</v>
      </c>
      <c r="O1904" s="4">
        <f>VLOOKUP(capturaFlota2019[[#This Row],[Especie]],'DATOS TABLA FLOTA'!$A$1:$C$80,3,FALSE)</f>
        <v>31680</v>
      </c>
      <c r="Q1904"/>
    </row>
    <row r="1905" spans="1:17" x14ac:dyDescent="0.35">
      <c r="A1905" s="5">
        <v>43617</v>
      </c>
      <c r="B1905" s="2" t="s">
        <v>3053</v>
      </c>
      <c r="C1905" s="2" t="s">
        <v>3128</v>
      </c>
      <c r="D1905" s="2" t="s">
        <v>3043</v>
      </c>
      <c r="E19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5" t="str">
        <f>_xlfn.XLOOKUP(capturaFlota2019[[#This Row],[Puerto]],'DATOS TABLA FLOTA'!$H$1:$H$21,'DATOS TABLA FLOTA'!$I$1:$I$21)</f>
        <v>La Costa</v>
      </c>
      <c r="G1905" s="3">
        <f>_xlfn.XLOOKUP(capturaFlota2019[[#This Row],[Departamento]],'DATOS TABLA FLOTA'!$O$2:$O$21,'DATOS TABLA FLOTA'!$P$2:$P$21)</f>
        <v>6420</v>
      </c>
      <c r="H1905" s="1">
        <v>-36342328</v>
      </c>
      <c r="I1905" s="1">
        <f>_xlfn.XLOOKUP(capturaFlota2019[[#This Row],[Latitud]],'DATOS TABLA FLOTA'!$Q$2:$Q$21,'DATOS TABLA FLOTA'!$R$2:$R$21)</f>
        <v>-56746143</v>
      </c>
      <c r="J1905" s="2" t="s">
        <v>3082</v>
      </c>
      <c r="K1905" t="str">
        <f>VLOOKUP(capturaFlota2019[[#This Row],[Especie]],'DATOS TABLA FLOTA'!$K$1:$M$113,2,FALSE)</f>
        <v>Peces</v>
      </c>
      <c r="L1905" t="str">
        <f>_xlfn.XLOOKUP(capturaFlota2019[[#This Row],[Especie]],'DATOS TABLA FLOTA'!$K$1:$K$113,'DATOS TABLA FLOTA'!$M$1:$M$113)</f>
        <v>otras especies</v>
      </c>
      <c r="M1905" s="3">
        <v>7516</v>
      </c>
      <c r="N1905" s="4">
        <f>VLOOKUP(capturaFlota2019[[#This Row],[Especie]],'DATOS TABLA FLOTA'!$A$1:$B$80,2,FALSE)</f>
        <v>2100</v>
      </c>
      <c r="O1905" s="4">
        <f>VLOOKUP(capturaFlota2019[[#This Row],[Especie]],'DATOS TABLA FLOTA'!$A$1:$C$80,3,FALSE)</f>
        <v>33600</v>
      </c>
      <c r="Q1905"/>
    </row>
    <row r="1906" spans="1:17" x14ac:dyDescent="0.35">
      <c r="A1906" s="5">
        <v>43525</v>
      </c>
      <c r="B1906" s="2" t="s">
        <v>3041</v>
      </c>
      <c r="C1906" s="2" t="s">
        <v>3143</v>
      </c>
      <c r="D1906" s="2" t="s">
        <v>3043</v>
      </c>
      <c r="E19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6" t="str">
        <f>_xlfn.XLOOKUP(capturaFlota2019[[#This Row],[Puerto]],'DATOS TABLA FLOTA'!$H$1:$H$21,'DATOS TABLA FLOTA'!$I$1:$I$21)</f>
        <v>Castelli</v>
      </c>
      <c r="G1906" s="3">
        <f>_xlfn.XLOOKUP(capturaFlota2019[[#This Row],[Departamento]],'DATOS TABLA FLOTA'!$O$2:$O$21,'DATOS TABLA FLOTA'!$P$2:$P$21)</f>
        <v>6168</v>
      </c>
      <c r="H1906" s="1">
        <v>-35745949</v>
      </c>
      <c r="I1906" s="1">
        <f>_xlfn.XLOOKUP(capturaFlota2019[[#This Row],[Latitud]],'DATOS TABLA FLOTA'!$Q$2:$Q$21,'DATOS TABLA FLOTA'!$R$2:$R$21)</f>
        <v>-57380561</v>
      </c>
      <c r="J1906" s="2" t="s">
        <v>3114</v>
      </c>
      <c r="K1906" t="str">
        <f>VLOOKUP(capturaFlota2019[[#This Row],[Especie]],'DATOS TABLA FLOTA'!$K$1:$M$113,2,FALSE)</f>
        <v>Peces</v>
      </c>
      <c r="L1906" t="str">
        <f>_xlfn.XLOOKUP(capturaFlota2019[[#This Row],[Especie]],'DATOS TABLA FLOTA'!$K$1:$K$113,'DATOS TABLA FLOTA'!$M$1:$M$113)</f>
        <v>otras especies</v>
      </c>
      <c r="M1906" s="3">
        <v>7530</v>
      </c>
      <c r="N1906" s="4">
        <f>VLOOKUP(capturaFlota2019[[#This Row],[Especie]],'DATOS TABLA FLOTA'!$A$1:$B$80,2,FALSE)</f>
        <v>1500</v>
      </c>
      <c r="O1906" s="4">
        <f>VLOOKUP(capturaFlota2019[[#This Row],[Especie]],'DATOS TABLA FLOTA'!$A$1:$C$80,3,FALSE)</f>
        <v>24000</v>
      </c>
      <c r="Q1906"/>
    </row>
    <row r="1907" spans="1:17" x14ac:dyDescent="0.35">
      <c r="A1907" s="5">
        <v>43617</v>
      </c>
      <c r="B1907" s="2" t="s">
        <v>3041</v>
      </c>
      <c r="C1907" s="2" t="s">
        <v>3150</v>
      </c>
      <c r="D1907" s="2" t="s">
        <v>3043</v>
      </c>
      <c r="E19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7" t="str">
        <f>_xlfn.XLOOKUP(capturaFlota2019[[#This Row],[Puerto]],'DATOS TABLA FLOTA'!$H$1:$H$21,'DATOS TABLA FLOTA'!$I$1:$I$21)</f>
        <v>General Lavalle</v>
      </c>
      <c r="G1907" s="3">
        <f>_xlfn.XLOOKUP(capturaFlota2019[[#This Row],[Departamento]],'DATOS TABLA FLOTA'!$O$2:$O$21,'DATOS TABLA FLOTA'!$P$2:$P$21)</f>
        <v>6336</v>
      </c>
      <c r="H1907" s="1">
        <v>-36398453</v>
      </c>
      <c r="I1907" s="1">
        <f>_xlfn.XLOOKUP(capturaFlota2019[[#This Row],[Latitud]],'DATOS TABLA FLOTA'!$Q$2:$Q$21,'DATOS TABLA FLOTA'!$R$2:$R$21)</f>
        <v>-56946467</v>
      </c>
      <c r="J1907" s="2" t="s">
        <v>3152</v>
      </c>
      <c r="K1907" t="str">
        <f>VLOOKUP(capturaFlota2019[[#This Row],[Especie]],'DATOS TABLA FLOTA'!$K$1:$M$113,2,FALSE)</f>
        <v>Peces</v>
      </c>
      <c r="L1907" t="str">
        <f>_xlfn.XLOOKUP(capturaFlota2019[[#This Row],[Especie]],'DATOS TABLA FLOTA'!$K$1:$K$113,'DATOS TABLA FLOTA'!$M$1:$M$113)</f>
        <v>Variado costero</v>
      </c>
      <c r="M1907" s="3">
        <v>7530</v>
      </c>
      <c r="N1907" s="4">
        <f>VLOOKUP(capturaFlota2019[[#This Row],[Especie]],'DATOS TABLA FLOTA'!$A$1:$B$80,2,FALSE)</f>
        <v>2500</v>
      </c>
      <c r="O1907" s="4">
        <f>VLOOKUP(capturaFlota2019[[#This Row],[Especie]],'DATOS TABLA FLOTA'!$A$1:$C$80,3,FALSE)</f>
        <v>40000</v>
      </c>
      <c r="Q1907"/>
    </row>
    <row r="1908" spans="1:17" x14ac:dyDescent="0.35">
      <c r="A1908" s="5">
        <v>43497</v>
      </c>
      <c r="B1908" s="2" t="s">
        <v>3067</v>
      </c>
      <c r="C1908" s="2" t="s">
        <v>3068</v>
      </c>
      <c r="D1908" s="2" t="s">
        <v>3043</v>
      </c>
      <c r="E19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8" t="str">
        <f>_xlfn.XLOOKUP(capturaFlota2019[[#This Row],[Puerto]],'DATOS TABLA FLOTA'!$H$1:$H$21,'DATOS TABLA FLOTA'!$I$1:$I$21)</f>
        <v>General Pueyrredon</v>
      </c>
      <c r="G1908" s="3">
        <f>_xlfn.XLOOKUP(capturaFlota2019[[#This Row],[Departamento]],'DATOS TABLA FLOTA'!$O$2:$O$21,'DATOS TABLA FLOTA'!$P$2:$P$21)</f>
        <v>6357</v>
      </c>
      <c r="H1908" s="1">
        <v>-3804915</v>
      </c>
      <c r="I1908" s="1">
        <f>_xlfn.XLOOKUP(capturaFlota2019[[#This Row],[Latitud]],'DATOS TABLA FLOTA'!$Q$2:$Q$21,'DATOS TABLA FLOTA'!$R$2:$R$21)</f>
        <v>-57536848</v>
      </c>
      <c r="J1908" s="2" t="s">
        <v>3066</v>
      </c>
      <c r="K1908" t="str">
        <f>VLOOKUP(capturaFlota2019[[#This Row],[Especie]],'DATOS TABLA FLOTA'!$K$1:$M$113,2,FALSE)</f>
        <v>Peces</v>
      </c>
      <c r="L1908" t="str">
        <f>_xlfn.XLOOKUP(capturaFlota2019[[#This Row],[Especie]],'DATOS TABLA FLOTA'!$K$1:$K$113,'DATOS TABLA FLOTA'!$M$1:$M$113)</f>
        <v>otras especies</v>
      </c>
      <c r="M1908" s="3">
        <v>7531</v>
      </c>
      <c r="N1908" s="4">
        <f>VLOOKUP(capturaFlota2019[[#This Row],[Especie]],'DATOS TABLA FLOTA'!$A$1:$B$80,2,FALSE)</f>
        <v>2200</v>
      </c>
      <c r="O1908" s="4">
        <f>VLOOKUP(capturaFlota2019[[#This Row],[Especie]],'DATOS TABLA FLOTA'!$A$1:$C$80,3,FALSE)</f>
        <v>35200</v>
      </c>
      <c r="Q1908"/>
    </row>
    <row r="1909" spans="1:17" x14ac:dyDescent="0.35">
      <c r="A1909" s="5">
        <v>43739</v>
      </c>
      <c r="B1909" s="2" t="s">
        <v>3067</v>
      </c>
      <c r="C1909" s="2" t="s">
        <v>3068</v>
      </c>
      <c r="D1909" s="2" t="s">
        <v>3043</v>
      </c>
      <c r="E19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09" t="str">
        <f>_xlfn.XLOOKUP(capturaFlota2019[[#This Row],[Puerto]],'DATOS TABLA FLOTA'!$H$1:$H$21,'DATOS TABLA FLOTA'!$I$1:$I$21)</f>
        <v>General Pueyrredon</v>
      </c>
      <c r="G1909" s="3">
        <f>_xlfn.XLOOKUP(capturaFlota2019[[#This Row],[Departamento]],'DATOS TABLA FLOTA'!$O$2:$O$21,'DATOS TABLA FLOTA'!$P$2:$P$21)</f>
        <v>6357</v>
      </c>
      <c r="H1909" s="1">
        <v>-3804915</v>
      </c>
      <c r="I1909" s="1">
        <f>_xlfn.XLOOKUP(capturaFlota2019[[#This Row],[Latitud]],'DATOS TABLA FLOTA'!$Q$2:$Q$21,'DATOS TABLA FLOTA'!$R$2:$R$21)</f>
        <v>-57536848</v>
      </c>
      <c r="J1909" s="2" t="s">
        <v>3078</v>
      </c>
      <c r="K1909" t="str">
        <f>VLOOKUP(capturaFlota2019[[#This Row],[Especie]],'DATOS TABLA FLOTA'!$K$1:$M$113,2,FALSE)</f>
        <v>Peces</v>
      </c>
      <c r="L1909" t="str">
        <f>_xlfn.XLOOKUP(capturaFlota2019[[#This Row],[Especie]],'DATOS TABLA FLOTA'!$K$1:$K$113,'DATOS TABLA FLOTA'!$M$1:$M$113)</f>
        <v>otras especies</v>
      </c>
      <c r="M1909" s="3">
        <v>7534</v>
      </c>
      <c r="N1909" s="4">
        <f>VLOOKUP(capturaFlota2019[[#This Row],[Especie]],'DATOS TABLA FLOTA'!$A$1:$B$80,2,FALSE)</f>
        <v>1700</v>
      </c>
      <c r="O1909" s="4">
        <f>VLOOKUP(capturaFlota2019[[#This Row],[Especie]],'DATOS TABLA FLOTA'!$A$1:$C$80,3,FALSE)</f>
        <v>27200</v>
      </c>
      <c r="Q1909"/>
    </row>
    <row r="1910" spans="1:17" x14ac:dyDescent="0.35">
      <c r="A1910" s="5">
        <v>43466</v>
      </c>
      <c r="B1910" s="2" t="s">
        <v>3041</v>
      </c>
      <c r="C1910" s="2" t="s">
        <v>3048</v>
      </c>
      <c r="D1910" s="2" t="s">
        <v>3049</v>
      </c>
      <c r="E19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910" t="str">
        <f>_xlfn.XLOOKUP(capturaFlota2019[[#This Row],[Puerto]],'DATOS TABLA FLOTA'!$H$1:$H$21,'DATOS TABLA FLOTA'!$I$1:$I$21)</f>
        <v>Deseado</v>
      </c>
      <c r="G1910" s="3">
        <f>_xlfn.XLOOKUP(capturaFlota2019[[#This Row],[Departamento]],'DATOS TABLA FLOTA'!$O$2:$O$21,'DATOS TABLA FLOTA'!$P$2:$P$21)</f>
        <v>78014</v>
      </c>
      <c r="H1910" s="1">
        <v>-46436049</v>
      </c>
      <c r="I1910" s="1">
        <f>_xlfn.XLOOKUP(capturaFlota2019[[#This Row],[Latitud]],'DATOS TABLA FLOTA'!$Q$2:$Q$21,'DATOS TABLA FLOTA'!$R$2:$R$21)</f>
        <v>-67514904</v>
      </c>
      <c r="J1910" s="2" t="s">
        <v>3057</v>
      </c>
      <c r="K1910" t="str">
        <f>VLOOKUP(capturaFlota2019[[#This Row],[Especie]],'DATOS TABLA FLOTA'!$K$1:$M$113,2,FALSE)</f>
        <v>Peces</v>
      </c>
      <c r="L1910" t="str">
        <f>_xlfn.XLOOKUP(capturaFlota2019[[#This Row],[Especie]],'DATOS TABLA FLOTA'!$K$1:$K$113,'DATOS TABLA FLOTA'!$M$1:$M$113)</f>
        <v>Rayas (sin V. Cost)</v>
      </c>
      <c r="M1910" s="3">
        <v>7548</v>
      </c>
      <c r="N1910" s="4">
        <f>VLOOKUP(capturaFlota2019[[#This Row],[Especie]],'DATOS TABLA FLOTA'!$A$1:$B$80,2,FALSE)</f>
        <v>3900</v>
      </c>
      <c r="O1910" s="4">
        <f>VLOOKUP(capturaFlota2019[[#This Row],[Especie]],'DATOS TABLA FLOTA'!$A$1:$C$80,3,FALSE)</f>
        <v>62400</v>
      </c>
      <c r="Q1910"/>
    </row>
    <row r="1911" spans="1:17" x14ac:dyDescent="0.35">
      <c r="A1911" s="5">
        <v>43586</v>
      </c>
      <c r="B1911" s="2" t="s">
        <v>3059</v>
      </c>
      <c r="C1911" s="2" t="s">
        <v>3068</v>
      </c>
      <c r="D1911" s="2" t="s">
        <v>3043</v>
      </c>
      <c r="E19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1" t="str">
        <f>_xlfn.XLOOKUP(capturaFlota2019[[#This Row],[Puerto]],'DATOS TABLA FLOTA'!$H$1:$H$21,'DATOS TABLA FLOTA'!$I$1:$I$21)</f>
        <v>General Pueyrredon</v>
      </c>
      <c r="G1911" s="3">
        <f>_xlfn.XLOOKUP(capturaFlota2019[[#This Row],[Departamento]],'DATOS TABLA FLOTA'!$O$2:$O$21,'DATOS TABLA FLOTA'!$P$2:$P$21)</f>
        <v>6357</v>
      </c>
      <c r="H1911" s="1">
        <v>-3804915</v>
      </c>
      <c r="I1911" s="1">
        <f>_xlfn.XLOOKUP(capturaFlota2019[[#This Row],[Latitud]],'DATOS TABLA FLOTA'!$Q$2:$Q$21,'DATOS TABLA FLOTA'!$R$2:$R$21)</f>
        <v>-57536848</v>
      </c>
      <c r="J1911" s="2" t="s">
        <v>3101</v>
      </c>
      <c r="K1911" t="str">
        <f>VLOOKUP(capturaFlota2019[[#This Row],[Especie]],'DATOS TABLA FLOTA'!$K$1:$M$113,2,FALSE)</f>
        <v>Crustáceos</v>
      </c>
      <c r="L1911" t="str">
        <f>_xlfn.XLOOKUP(capturaFlota2019[[#This Row],[Especie]],'DATOS TABLA FLOTA'!$K$1:$K$113,'DATOS TABLA FLOTA'!$M$1:$M$113)</f>
        <v>Langostino</v>
      </c>
      <c r="M1911" s="3">
        <v>7552</v>
      </c>
      <c r="N1911" s="4">
        <f>VLOOKUP(capturaFlota2019[[#This Row],[Especie]],'DATOS TABLA FLOTA'!$A$1:$B$80,2,FALSE)</f>
        <v>3000</v>
      </c>
      <c r="O1911" s="4">
        <f>VLOOKUP(capturaFlota2019[[#This Row],[Especie]],'DATOS TABLA FLOTA'!$A$1:$C$80,3,FALSE)</f>
        <v>48000</v>
      </c>
      <c r="Q1911"/>
    </row>
    <row r="1912" spans="1:17" x14ac:dyDescent="0.35">
      <c r="A1912" s="5">
        <v>43617</v>
      </c>
      <c r="B1912" s="2" t="s">
        <v>3053</v>
      </c>
      <c r="C1912" s="2" t="s">
        <v>3128</v>
      </c>
      <c r="D1912" s="2" t="s">
        <v>3043</v>
      </c>
      <c r="E19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2" t="str">
        <f>_xlfn.XLOOKUP(capturaFlota2019[[#This Row],[Puerto]],'DATOS TABLA FLOTA'!$H$1:$H$21,'DATOS TABLA FLOTA'!$I$1:$I$21)</f>
        <v>La Costa</v>
      </c>
      <c r="G1912" s="3">
        <f>_xlfn.XLOOKUP(capturaFlota2019[[#This Row],[Departamento]],'DATOS TABLA FLOTA'!$O$2:$O$21,'DATOS TABLA FLOTA'!$P$2:$P$21)</f>
        <v>6420</v>
      </c>
      <c r="H1912" s="1">
        <v>-36342328</v>
      </c>
      <c r="I1912" s="1">
        <f>_xlfn.XLOOKUP(capturaFlota2019[[#This Row],[Latitud]],'DATOS TABLA FLOTA'!$Q$2:$Q$21,'DATOS TABLA FLOTA'!$R$2:$R$21)</f>
        <v>-56746143</v>
      </c>
      <c r="J1912" s="2" t="s">
        <v>3088</v>
      </c>
      <c r="K1912" t="str">
        <f>VLOOKUP(capturaFlota2019[[#This Row],[Especie]],'DATOS TABLA FLOTA'!$K$1:$M$113,2,FALSE)</f>
        <v>Peces</v>
      </c>
      <c r="L1912" t="str">
        <f>_xlfn.XLOOKUP(capturaFlota2019[[#This Row],[Especie]],'DATOS TABLA FLOTA'!$K$1:$K$113,'DATOS TABLA FLOTA'!$M$1:$M$113)</f>
        <v>Variado costero</v>
      </c>
      <c r="M1912" s="3">
        <v>7567</v>
      </c>
      <c r="N1912" s="4">
        <f>VLOOKUP(capturaFlota2019[[#This Row],[Especie]],'DATOS TABLA FLOTA'!$A$1:$B$80,2,FALSE)</f>
        <v>2500</v>
      </c>
      <c r="O1912" s="4">
        <f>VLOOKUP(capturaFlota2019[[#This Row],[Especie]],'DATOS TABLA FLOTA'!$A$1:$C$80,3,FALSE)</f>
        <v>40000</v>
      </c>
      <c r="Q1912"/>
    </row>
    <row r="1913" spans="1:17" x14ac:dyDescent="0.35">
      <c r="A1913" s="5">
        <v>43556</v>
      </c>
      <c r="B1913" s="2" t="s">
        <v>3147</v>
      </c>
      <c r="C1913" s="2" t="s">
        <v>3117</v>
      </c>
      <c r="D1913" s="2" t="s">
        <v>3062</v>
      </c>
      <c r="E19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13" t="str">
        <f>_xlfn.XLOOKUP(capturaFlota2019[[#This Row],[Puerto]],'DATOS TABLA FLOTA'!$H$1:$H$21,'DATOS TABLA FLOTA'!$I$1:$I$21)</f>
        <v>Biedma</v>
      </c>
      <c r="G1913" s="3">
        <f>_xlfn.XLOOKUP(capturaFlota2019[[#This Row],[Departamento]],'DATOS TABLA FLOTA'!$O$2:$O$21,'DATOS TABLA FLOTA'!$P$2:$P$21)</f>
        <v>26007</v>
      </c>
      <c r="H1913" s="1">
        <v>-42723398</v>
      </c>
      <c r="I1913" s="1">
        <f>_xlfn.XLOOKUP(capturaFlota2019[[#This Row],[Latitud]],'DATOS TABLA FLOTA'!$Q$2:$Q$21,'DATOS TABLA FLOTA'!$R$2:$R$21)</f>
        <v>-6503362</v>
      </c>
      <c r="J1913" s="2" t="s">
        <v>3055</v>
      </c>
      <c r="K1913" t="str">
        <f>VLOOKUP(capturaFlota2019[[#This Row],[Especie]],'DATOS TABLA FLOTA'!$K$1:$M$113,2,FALSE)</f>
        <v>Peces</v>
      </c>
      <c r="L1913" t="str">
        <f>_xlfn.XLOOKUP(capturaFlota2019[[#This Row],[Especie]],'DATOS TABLA FLOTA'!$K$1:$K$113,'DATOS TABLA FLOTA'!$M$1:$M$113)</f>
        <v>Merluza hubbsi S41</v>
      </c>
      <c r="M1913" s="3">
        <v>7599</v>
      </c>
      <c r="N1913" s="4">
        <f>VLOOKUP(capturaFlota2019[[#This Row],[Especie]],'DATOS TABLA FLOTA'!$A$1:$B$80,2,FALSE)</f>
        <v>2300</v>
      </c>
      <c r="O1913" s="4">
        <f>VLOOKUP(capturaFlota2019[[#This Row],[Especie]],'DATOS TABLA FLOTA'!$A$1:$C$80,3,FALSE)</f>
        <v>36800</v>
      </c>
      <c r="Q1913"/>
    </row>
    <row r="1914" spans="1:17" x14ac:dyDescent="0.35">
      <c r="A1914" s="5">
        <v>43739</v>
      </c>
      <c r="B1914" s="2" t="s">
        <v>3041</v>
      </c>
      <c r="C1914" s="2" t="s">
        <v>3068</v>
      </c>
      <c r="D1914" s="2" t="s">
        <v>3043</v>
      </c>
      <c r="E19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4" t="str">
        <f>_xlfn.XLOOKUP(capturaFlota2019[[#This Row],[Puerto]],'DATOS TABLA FLOTA'!$H$1:$H$21,'DATOS TABLA FLOTA'!$I$1:$I$21)</f>
        <v>General Pueyrredon</v>
      </c>
      <c r="G1914" s="3">
        <f>_xlfn.XLOOKUP(capturaFlota2019[[#This Row],[Departamento]],'DATOS TABLA FLOTA'!$O$2:$O$21,'DATOS TABLA FLOTA'!$P$2:$P$21)</f>
        <v>6357</v>
      </c>
      <c r="H1914" s="1">
        <v>-3804915</v>
      </c>
      <c r="I1914" s="1">
        <f>_xlfn.XLOOKUP(capturaFlota2019[[#This Row],[Latitud]],'DATOS TABLA FLOTA'!$Q$2:$Q$21,'DATOS TABLA FLOTA'!$R$2:$R$21)</f>
        <v>-57536848</v>
      </c>
      <c r="J1914" s="2" t="s">
        <v>3092</v>
      </c>
      <c r="K1914" t="str">
        <f>VLOOKUP(capturaFlota2019[[#This Row],[Especie]],'DATOS TABLA FLOTA'!$K$1:$M$113,2,FALSE)</f>
        <v>Peces</v>
      </c>
      <c r="L1914" t="str">
        <f>_xlfn.XLOOKUP(capturaFlota2019[[#This Row],[Especie]],'DATOS TABLA FLOTA'!$K$1:$K$113,'DATOS TABLA FLOTA'!$M$1:$M$113)</f>
        <v>otras especies</v>
      </c>
      <c r="M1914" s="3">
        <v>7606</v>
      </c>
      <c r="N1914" s="4">
        <f>VLOOKUP(capturaFlota2019[[#This Row],[Especie]],'DATOS TABLA FLOTA'!$A$1:$B$80,2,FALSE)</f>
        <v>2200</v>
      </c>
      <c r="O1914" s="4">
        <f>VLOOKUP(capturaFlota2019[[#This Row],[Especie]],'DATOS TABLA FLOTA'!$A$1:$C$80,3,FALSE)</f>
        <v>35200</v>
      </c>
      <c r="Q1914"/>
    </row>
    <row r="1915" spans="1:17" x14ac:dyDescent="0.35">
      <c r="A1915" s="5">
        <v>43647</v>
      </c>
      <c r="B1915" s="2" t="s">
        <v>3053</v>
      </c>
      <c r="C1915" s="2" t="s">
        <v>3128</v>
      </c>
      <c r="D1915" s="2" t="s">
        <v>3043</v>
      </c>
      <c r="E19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5" t="str">
        <f>_xlfn.XLOOKUP(capturaFlota2019[[#This Row],[Puerto]],'DATOS TABLA FLOTA'!$H$1:$H$21,'DATOS TABLA FLOTA'!$I$1:$I$21)</f>
        <v>La Costa</v>
      </c>
      <c r="G1915" s="3">
        <f>_xlfn.XLOOKUP(capturaFlota2019[[#This Row],[Departamento]],'DATOS TABLA FLOTA'!$O$2:$O$21,'DATOS TABLA FLOTA'!$P$2:$P$21)</f>
        <v>6420</v>
      </c>
      <c r="H1915" s="1">
        <v>-36342328</v>
      </c>
      <c r="I1915" s="1">
        <f>_xlfn.XLOOKUP(capturaFlota2019[[#This Row],[Latitud]],'DATOS TABLA FLOTA'!$Q$2:$Q$21,'DATOS TABLA FLOTA'!$R$2:$R$21)</f>
        <v>-56746143</v>
      </c>
      <c r="J1915" s="2" t="s">
        <v>3090</v>
      </c>
      <c r="K1915" t="str">
        <f>VLOOKUP(capturaFlota2019[[#This Row],[Especie]],'DATOS TABLA FLOTA'!$K$1:$M$113,2,FALSE)</f>
        <v>Peces</v>
      </c>
      <c r="L1915" t="str">
        <f>_xlfn.XLOOKUP(capturaFlota2019[[#This Row],[Especie]],'DATOS TABLA FLOTA'!$K$1:$K$113,'DATOS TABLA FLOTA'!$M$1:$M$113)</f>
        <v>otras especies</v>
      </c>
      <c r="M1915" s="3">
        <v>7648</v>
      </c>
      <c r="N1915" s="4">
        <f>VLOOKUP(capturaFlota2019[[#This Row],[Especie]],'DATOS TABLA FLOTA'!$A$1:$B$80,2,FALSE)</f>
        <v>2200</v>
      </c>
      <c r="O1915" s="4">
        <f>VLOOKUP(capturaFlota2019[[#This Row],[Especie]],'DATOS TABLA FLOTA'!$A$1:$C$80,3,FALSE)</f>
        <v>35200</v>
      </c>
      <c r="Q1915"/>
    </row>
    <row r="1916" spans="1:17" x14ac:dyDescent="0.35">
      <c r="A1916" s="5">
        <v>43617</v>
      </c>
      <c r="B1916" s="2" t="s">
        <v>3059</v>
      </c>
      <c r="C1916" s="2" t="s">
        <v>3123</v>
      </c>
      <c r="D1916" s="2" t="s">
        <v>3124</v>
      </c>
      <c r="E19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16" t="str">
        <f>_xlfn.XLOOKUP(capturaFlota2019[[#This Row],[Puerto]],'DATOS TABLA FLOTA'!$H$1:$H$21,'DATOS TABLA FLOTA'!$I$1:$I$21)</f>
        <v>San Antonio</v>
      </c>
      <c r="G1916" s="3">
        <f>_xlfn.XLOOKUP(capturaFlota2019[[#This Row],[Departamento]],'DATOS TABLA FLOTA'!$O$2:$O$21,'DATOS TABLA FLOTA'!$P$2:$P$21)</f>
        <v>62077</v>
      </c>
      <c r="H1916" s="1">
        <v>-4079875</v>
      </c>
      <c r="I1916" s="1">
        <f>_xlfn.XLOOKUP(capturaFlota2019[[#This Row],[Latitud]],'DATOS TABLA FLOTA'!$Q$2:$Q$21,'DATOS TABLA FLOTA'!$R$2:$R$21)</f>
        <v>-64883536</v>
      </c>
      <c r="J1916" s="2" t="s">
        <v>3060</v>
      </c>
      <c r="K1916" t="str">
        <f>VLOOKUP(capturaFlota2019[[#This Row],[Especie]],'DATOS TABLA FLOTA'!$K$1:$M$113,2,FALSE)</f>
        <v>Peces</v>
      </c>
      <c r="L1916" t="str">
        <f>_xlfn.XLOOKUP(capturaFlota2019[[#This Row],[Especie]],'DATOS TABLA FLOTA'!$K$1:$K$113,'DATOS TABLA FLOTA'!$M$1:$M$113)</f>
        <v>otras especies</v>
      </c>
      <c r="M1916" s="3">
        <v>7667</v>
      </c>
      <c r="N1916" s="4">
        <f>VLOOKUP(capturaFlota2019[[#This Row],[Especie]],'DATOS TABLA FLOTA'!$A$1:$B$80,2,FALSE)</f>
        <v>2910</v>
      </c>
      <c r="O1916" s="4">
        <f>VLOOKUP(capturaFlota2019[[#This Row],[Especie]],'DATOS TABLA FLOTA'!$A$1:$C$80,3,FALSE)</f>
        <v>46560</v>
      </c>
      <c r="Q1916"/>
    </row>
    <row r="1917" spans="1:17" x14ac:dyDescent="0.35">
      <c r="A1917" s="5">
        <v>43709</v>
      </c>
      <c r="B1917" s="2" t="s">
        <v>3053</v>
      </c>
      <c r="C1917" s="2" t="s">
        <v>3068</v>
      </c>
      <c r="D1917" s="2" t="s">
        <v>3043</v>
      </c>
      <c r="E19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17" t="str">
        <f>_xlfn.XLOOKUP(capturaFlota2019[[#This Row],[Puerto]],'DATOS TABLA FLOTA'!$H$1:$H$21,'DATOS TABLA FLOTA'!$I$1:$I$21)</f>
        <v>General Pueyrredon</v>
      </c>
      <c r="G1917" s="3">
        <f>_xlfn.XLOOKUP(capturaFlota2019[[#This Row],[Departamento]],'DATOS TABLA FLOTA'!$O$2:$O$21,'DATOS TABLA FLOTA'!$P$2:$P$21)</f>
        <v>6357</v>
      </c>
      <c r="H1917" s="1">
        <v>-3804915</v>
      </c>
      <c r="I1917" s="1">
        <f>_xlfn.XLOOKUP(capturaFlota2019[[#This Row],[Latitud]],'DATOS TABLA FLOTA'!$Q$2:$Q$21,'DATOS TABLA FLOTA'!$R$2:$R$21)</f>
        <v>-57536848</v>
      </c>
      <c r="J1917" s="2" t="s">
        <v>3091</v>
      </c>
      <c r="K1917" t="str">
        <f>VLOOKUP(capturaFlota2019[[#This Row],[Especie]],'DATOS TABLA FLOTA'!$K$1:$M$113,2,FALSE)</f>
        <v>Peces</v>
      </c>
      <c r="L1917" t="str">
        <f>_xlfn.XLOOKUP(capturaFlota2019[[#This Row],[Especie]],'DATOS TABLA FLOTA'!$K$1:$K$113,'DATOS TABLA FLOTA'!$M$1:$M$113)</f>
        <v>Variado costero</v>
      </c>
      <c r="M1917" s="3">
        <v>7690</v>
      </c>
      <c r="N1917" s="4">
        <f>VLOOKUP(capturaFlota2019[[#This Row],[Especie]],'DATOS TABLA FLOTA'!$A$1:$B$80,2,FALSE)</f>
        <v>2300</v>
      </c>
      <c r="O1917" s="4">
        <f>VLOOKUP(capturaFlota2019[[#This Row],[Especie]],'DATOS TABLA FLOTA'!$A$1:$C$80,3,FALSE)</f>
        <v>36800</v>
      </c>
      <c r="Q1917"/>
    </row>
    <row r="1918" spans="1:17" x14ac:dyDescent="0.35">
      <c r="A1918" s="5">
        <v>43497</v>
      </c>
      <c r="B1918" s="2" t="s">
        <v>3041</v>
      </c>
      <c r="C1918" s="2" t="s">
        <v>3127</v>
      </c>
      <c r="D1918" s="2" t="s">
        <v>3124</v>
      </c>
      <c r="E19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18" t="str">
        <f>_xlfn.XLOOKUP(capturaFlota2019[[#This Row],[Puerto]],'DATOS TABLA FLOTA'!$H$1:$H$21,'DATOS TABLA FLOTA'!$I$1:$I$21)</f>
        <v>San Antonio</v>
      </c>
      <c r="G1918" s="3">
        <f>_xlfn.XLOOKUP(capturaFlota2019[[#This Row],[Departamento]],'DATOS TABLA FLOTA'!$O$2:$O$21,'DATOS TABLA FLOTA'!$P$2:$P$21)</f>
        <v>62077</v>
      </c>
      <c r="H1918" s="1">
        <v>-40725698</v>
      </c>
      <c r="I1918" s="1">
        <f>_xlfn.XLOOKUP(capturaFlota2019[[#This Row],[Latitud]],'DATOS TABLA FLOTA'!$Q$2:$Q$21,'DATOS TABLA FLOTA'!$R$2:$R$21)</f>
        <v>-64934194</v>
      </c>
      <c r="J1918" s="2" t="s">
        <v>3101</v>
      </c>
      <c r="K1918" t="str">
        <f>VLOOKUP(capturaFlota2019[[#This Row],[Especie]],'DATOS TABLA FLOTA'!$K$1:$M$113,2,FALSE)</f>
        <v>Crustáceos</v>
      </c>
      <c r="L1918" t="str">
        <f>_xlfn.XLOOKUP(capturaFlota2019[[#This Row],[Especie]],'DATOS TABLA FLOTA'!$K$1:$K$113,'DATOS TABLA FLOTA'!$M$1:$M$113)</f>
        <v>Langostino</v>
      </c>
      <c r="M1918" s="3">
        <v>7698</v>
      </c>
      <c r="N1918" s="4">
        <f>VLOOKUP(capturaFlota2019[[#This Row],[Especie]],'DATOS TABLA FLOTA'!$A$1:$B$80,2,FALSE)</f>
        <v>3000</v>
      </c>
      <c r="O1918" s="4">
        <f>VLOOKUP(capturaFlota2019[[#This Row],[Especie]],'DATOS TABLA FLOTA'!$A$1:$C$80,3,FALSE)</f>
        <v>48000</v>
      </c>
      <c r="Q1918"/>
    </row>
    <row r="1919" spans="1:17" x14ac:dyDescent="0.35">
      <c r="A1919" s="5">
        <v>43709</v>
      </c>
      <c r="B1919" s="2" t="s">
        <v>3041</v>
      </c>
      <c r="C1919" s="2" t="s">
        <v>3127</v>
      </c>
      <c r="D1919" s="2" t="s">
        <v>3124</v>
      </c>
      <c r="E19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19" t="str">
        <f>_xlfn.XLOOKUP(capturaFlota2019[[#This Row],[Puerto]],'DATOS TABLA FLOTA'!$H$1:$H$21,'DATOS TABLA FLOTA'!$I$1:$I$21)</f>
        <v>San Antonio</v>
      </c>
      <c r="G1919" s="3">
        <f>_xlfn.XLOOKUP(capturaFlota2019[[#This Row],[Departamento]],'DATOS TABLA FLOTA'!$O$2:$O$21,'DATOS TABLA FLOTA'!$P$2:$P$21)</f>
        <v>62077</v>
      </c>
      <c r="H1919" s="1">
        <v>-40725698</v>
      </c>
      <c r="I1919" s="1">
        <f>_xlfn.XLOOKUP(capturaFlota2019[[#This Row],[Latitud]],'DATOS TABLA FLOTA'!$Q$2:$Q$21,'DATOS TABLA FLOTA'!$R$2:$R$21)</f>
        <v>-64934194</v>
      </c>
      <c r="J1919" s="2" t="s">
        <v>3098</v>
      </c>
      <c r="K1919" t="str">
        <f>VLOOKUP(capturaFlota2019[[#This Row],[Especie]],'DATOS TABLA FLOTA'!$K$1:$M$113,2,FALSE)</f>
        <v>Peces</v>
      </c>
      <c r="L1919" t="str">
        <f>_xlfn.XLOOKUP(capturaFlota2019[[#This Row],[Especie]],'DATOS TABLA FLOTA'!$K$1:$K$113,'DATOS TABLA FLOTA'!$M$1:$M$113)</f>
        <v>otras especies</v>
      </c>
      <c r="M1919" s="3">
        <v>7732</v>
      </c>
      <c r="N1919" s="4">
        <f>VLOOKUP(capturaFlota2019[[#This Row],[Especie]],'DATOS TABLA FLOTA'!$A$1:$B$80,2,FALSE)</f>
        <v>4500</v>
      </c>
      <c r="O1919" s="4">
        <f>VLOOKUP(capturaFlota2019[[#This Row],[Especie]],'DATOS TABLA FLOTA'!$A$1:$C$80,3,FALSE)</f>
        <v>72000</v>
      </c>
      <c r="Q1919"/>
    </row>
    <row r="1920" spans="1:17" x14ac:dyDescent="0.35">
      <c r="A1920" s="5">
        <v>43466</v>
      </c>
      <c r="B1920" s="2" t="s">
        <v>3059</v>
      </c>
      <c r="C1920" s="2" t="s">
        <v>3107</v>
      </c>
      <c r="D1920" s="2" t="s">
        <v>3043</v>
      </c>
      <c r="E19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20" t="str">
        <f>_xlfn.XLOOKUP(capturaFlota2019[[#This Row],[Puerto]],'DATOS TABLA FLOTA'!$H$1:$H$21,'DATOS TABLA FLOTA'!$I$1:$I$21)</f>
        <v>Necochea</v>
      </c>
      <c r="G1920" s="3">
        <f>_xlfn.XLOOKUP(capturaFlota2019[[#This Row],[Departamento]],'DATOS TABLA FLOTA'!$O$2:$O$21,'DATOS TABLA FLOTA'!$P$2:$P$21)</f>
        <v>6581</v>
      </c>
      <c r="H1920" s="1">
        <v>-38576184</v>
      </c>
      <c r="I1920" s="1">
        <f>_xlfn.XLOOKUP(capturaFlota2019[[#This Row],[Latitud]],'DATOS TABLA FLOTA'!$Q$2:$Q$21,'DATOS TABLA FLOTA'!$R$2:$R$21)</f>
        <v>-58701949</v>
      </c>
      <c r="J1920" s="2" t="s">
        <v>3055</v>
      </c>
      <c r="K1920" t="str">
        <f>VLOOKUP(capturaFlota2019[[#This Row],[Especie]],'DATOS TABLA FLOTA'!$K$1:$M$113,2,FALSE)</f>
        <v>Peces</v>
      </c>
      <c r="L1920" t="str">
        <f>_xlfn.XLOOKUP(capturaFlota2019[[#This Row],[Especie]],'DATOS TABLA FLOTA'!$K$1:$K$113,'DATOS TABLA FLOTA'!$M$1:$M$113)</f>
        <v>Merluza hubbsi S41</v>
      </c>
      <c r="M1920" s="3">
        <v>7766</v>
      </c>
      <c r="N1920" s="4">
        <f>VLOOKUP(capturaFlota2019[[#This Row],[Especie]],'DATOS TABLA FLOTA'!$A$1:$B$80,2,FALSE)</f>
        <v>2300</v>
      </c>
      <c r="O1920" s="4">
        <f>VLOOKUP(capturaFlota2019[[#This Row],[Especie]],'DATOS TABLA FLOTA'!$A$1:$C$80,3,FALSE)</f>
        <v>36800</v>
      </c>
      <c r="Q1920"/>
    </row>
    <row r="1921" spans="1:17" x14ac:dyDescent="0.35">
      <c r="A1921" s="5">
        <v>43739</v>
      </c>
      <c r="B1921" s="2" t="s">
        <v>3053</v>
      </c>
      <c r="C1921" s="2" t="s">
        <v>3068</v>
      </c>
      <c r="D1921" s="2" t="s">
        <v>3043</v>
      </c>
      <c r="E19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21" t="str">
        <f>_xlfn.XLOOKUP(capturaFlota2019[[#This Row],[Puerto]],'DATOS TABLA FLOTA'!$H$1:$H$21,'DATOS TABLA FLOTA'!$I$1:$I$21)</f>
        <v>General Pueyrredon</v>
      </c>
      <c r="G1921" s="3">
        <f>_xlfn.XLOOKUP(capturaFlota2019[[#This Row],[Departamento]],'DATOS TABLA FLOTA'!$O$2:$O$21,'DATOS TABLA FLOTA'!$P$2:$P$21)</f>
        <v>6357</v>
      </c>
      <c r="H1921" s="1">
        <v>-3804915</v>
      </c>
      <c r="I1921" s="1">
        <f>_xlfn.XLOOKUP(capturaFlota2019[[#This Row],[Latitud]],'DATOS TABLA FLOTA'!$Q$2:$Q$21,'DATOS TABLA FLOTA'!$R$2:$R$21)</f>
        <v>-57536848</v>
      </c>
      <c r="J1921" s="2" t="s">
        <v>3084</v>
      </c>
      <c r="K1921" t="str">
        <f>VLOOKUP(capturaFlota2019[[#This Row],[Especie]],'DATOS TABLA FLOTA'!$K$1:$M$113,2,FALSE)</f>
        <v>Peces</v>
      </c>
      <c r="L1921" t="str">
        <f>_xlfn.XLOOKUP(capturaFlota2019[[#This Row],[Especie]],'DATOS TABLA FLOTA'!$K$1:$K$113,'DATOS TABLA FLOTA'!$M$1:$M$113)</f>
        <v>otras especies</v>
      </c>
      <c r="M1921" s="3">
        <v>7786</v>
      </c>
      <c r="N1921" s="4">
        <f>VLOOKUP(capturaFlota2019[[#This Row],[Especie]],'DATOS TABLA FLOTA'!$A$1:$B$80,2,FALSE)</f>
        <v>1890</v>
      </c>
      <c r="O1921" s="4">
        <f>VLOOKUP(capturaFlota2019[[#This Row],[Especie]],'DATOS TABLA FLOTA'!$A$1:$C$80,3,FALSE)</f>
        <v>30240</v>
      </c>
      <c r="Q1921"/>
    </row>
    <row r="1922" spans="1:17" x14ac:dyDescent="0.35">
      <c r="A1922" s="5">
        <v>43497</v>
      </c>
      <c r="B1922" s="2" t="s">
        <v>3059</v>
      </c>
      <c r="C1922" s="2" t="s">
        <v>3068</v>
      </c>
      <c r="D1922" s="2" t="s">
        <v>3043</v>
      </c>
      <c r="E19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22" t="str">
        <f>_xlfn.XLOOKUP(capturaFlota2019[[#This Row],[Puerto]],'DATOS TABLA FLOTA'!$H$1:$H$21,'DATOS TABLA FLOTA'!$I$1:$I$21)</f>
        <v>General Pueyrredon</v>
      </c>
      <c r="G1922" s="3">
        <f>_xlfn.XLOOKUP(capturaFlota2019[[#This Row],[Departamento]],'DATOS TABLA FLOTA'!$O$2:$O$21,'DATOS TABLA FLOTA'!$P$2:$P$21)</f>
        <v>6357</v>
      </c>
      <c r="H1922" s="1">
        <v>-3804915</v>
      </c>
      <c r="I1922" s="1">
        <f>_xlfn.XLOOKUP(capturaFlota2019[[#This Row],[Latitud]],'DATOS TABLA FLOTA'!$Q$2:$Q$21,'DATOS TABLA FLOTA'!$R$2:$R$21)</f>
        <v>-57536848</v>
      </c>
      <c r="J1922" s="2" t="s">
        <v>3078</v>
      </c>
      <c r="K1922" t="str">
        <f>VLOOKUP(capturaFlota2019[[#This Row],[Especie]],'DATOS TABLA FLOTA'!$K$1:$M$113,2,FALSE)</f>
        <v>Peces</v>
      </c>
      <c r="L1922" t="str">
        <f>_xlfn.XLOOKUP(capturaFlota2019[[#This Row],[Especie]],'DATOS TABLA FLOTA'!$K$1:$K$113,'DATOS TABLA FLOTA'!$M$1:$M$113)</f>
        <v>otras especies</v>
      </c>
      <c r="M1922" s="3">
        <v>7807</v>
      </c>
      <c r="N1922" s="4">
        <f>VLOOKUP(capturaFlota2019[[#This Row],[Especie]],'DATOS TABLA FLOTA'!$A$1:$B$80,2,FALSE)</f>
        <v>1700</v>
      </c>
      <c r="O1922" s="4">
        <f>VLOOKUP(capturaFlota2019[[#This Row],[Especie]],'DATOS TABLA FLOTA'!$A$1:$C$80,3,FALSE)</f>
        <v>27200</v>
      </c>
      <c r="Q1922"/>
    </row>
    <row r="1923" spans="1:17" x14ac:dyDescent="0.35">
      <c r="A1923" s="5">
        <v>43739</v>
      </c>
      <c r="B1923" s="2" t="s">
        <v>3067</v>
      </c>
      <c r="C1923" s="2" t="s">
        <v>3132</v>
      </c>
      <c r="D1923" s="2" t="s">
        <v>3133</v>
      </c>
      <c r="E19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923" t="str">
        <f>_xlfn.XLOOKUP(capturaFlota2019[[#This Row],[Puerto]],'DATOS TABLA FLOTA'!$H$1:$H$21,'DATOS TABLA FLOTA'!$I$1:$I$21)</f>
        <v>Ushuaia</v>
      </c>
      <c r="G1923" s="3">
        <f>_xlfn.XLOOKUP(capturaFlota2019[[#This Row],[Departamento]],'DATOS TABLA FLOTA'!$O$2:$O$21,'DATOS TABLA FLOTA'!$P$2:$P$21)</f>
        <v>94015</v>
      </c>
      <c r="H1923" s="1">
        <v>-54808106</v>
      </c>
      <c r="I1923" s="1">
        <f>_xlfn.XLOOKUP(capturaFlota2019[[#This Row],[Latitud]],'DATOS TABLA FLOTA'!$Q$2:$Q$21,'DATOS TABLA FLOTA'!$R$2:$R$21)</f>
        <v>-68304301</v>
      </c>
      <c r="J1923" s="2" t="s">
        <v>3134</v>
      </c>
      <c r="K1923" t="str">
        <f>VLOOKUP(capturaFlota2019[[#This Row],[Especie]],'DATOS TABLA FLOTA'!$K$1:$M$113,2,FALSE)</f>
        <v>Peces</v>
      </c>
      <c r="L1923" t="str">
        <f>_xlfn.XLOOKUP(capturaFlota2019[[#This Row],[Especie]],'DATOS TABLA FLOTA'!$K$1:$K$113,'DATOS TABLA FLOTA'!$M$1:$M$113)</f>
        <v>otras especies</v>
      </c>
      <c r="M1923" s="3">
        <v>7840</v>
      </c>
      <c r="N1923" s="4">
        <f>VLOOKUP(capturaFlota2019[[#This Row],[Especie]],'DATOS TABLA FLOTA'!$A$1:$B$80,2,FALSE)</f>
        <v>2500</v>
      </c>
      <c r="O1923" s="4">
        <f>VLOOKUP(capturaFlota2019[[#This Row],[Especie]],'DATOS TABLA FLOTA'!$A$1:$C$80,3,FALSE)</f>
        <v>40000</v>
      </c>
      <c r="Q1923"/>
    </row>
    <row r="1924" spans="1:17" x14ac:dyDescent="0.35">
      <c r="A1924" s="5">
        <v>43556</v>
      </c>
      <c r="B1924" s="2" t="s">
        <v>3041</v>
      </c>
      <c r="C1924" s="2" t="s">
        <v>3068</v>
      </c>
      <c r="D1924" s="2" t="s">
        <v>3043</v>
      </c>
      <c r="E19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24" t="str">
        <f>_xlfn.XLOOKUP(capturaFlota2019[[#This Row],[Puerto]],'DATOS TABLA FLOTA'!$H$1:$H$21,'DATOS TABLA FLOTA'!$I$1:$I$21)</f>
        <v>General Pueyrredon</v>
      </c>
      <c r="G1924" s="3">
        <f>_xlfn.XLOOKUP(capturaFlota2019[[#This Row],[Departamento]],'DATOS TABLA FLOTA'!$O$2:$O$21,'DATOS TABLA FLOTA'!$P$2:$P$21)</f>
        <v>6357</v>
      </c>
      <c r="H1924" s="1">
        <v>-3804915</v>
      </c>
      <c r="I1924" s="1">
        <f>_xlfn.XLOOKUP(capturaFlota2019[[#This Row],[Latitud]],'DATOS TABLA FLOTA'!$Q$2:$Q$21,'DATOS TABLA FLOTA'!$R$2:$R$21)</f>
        <v>-57536848</v>
      </c>
      <c r="J1924" s="2" t="s">
        <v>3057</v>
      </c>
      <c r="K1924" t="str">
        <f>VLOOKUP(capturaFlota2019[[#This Row],[Especie]],'DATOS TABLA FLOTA'!$K$1:$M$113,2,FALSE)</f>
        <v>Peces</v>
      </c>
      <c r="L1924" t="str">
        <f>_xlfn.XLOOKUP(capturaFlota2019[[#This Row],[Especie]],'DATOS TABLA FLOTA'!$K$1:$K$113,'DATOS TABLA FLOTA'!$M$1:$M$113)</f>
        <v>Rayas (sin V. Cost)</v>
      </c>
      <c r="M1924" s="3">
        <v>7918</v>
      </c>
      <c r="N1924" s="4">
        <f>VLOOKUP(capturaFlota2019[[#This Row],[Especie]],'DATOS TABLA FLOTA'!$A$1:$B$80,2,FALSE)</f>
        <v>3900</v>
      </c>
      <c r="O1924" s="4">
        <f>VLOOKUP(capturaFlota2019[[#This Row],[Especie]],'DATOS TABLA FLOTA'!$A$1:$C$80,3,FALSE)</f>
        <v>62400</v>
      </c>
      <c r="Q1924"/>
    </row>
    <row r="1925" spans="1:17" x14ac:dyDescent="0.35">
      <c r="A1925" s="5">
        <v>43497</v>
      </c>
      <c r="B1925" s="2" t="s">
        <v>3067</v>
      </c>
      <c r="C1925" s="2" t="s">
        <v>3132</v>
      </c>
      <c r="D1925" s="2" t="s">
        <v>3133</v>
      </c>
      <c r="E19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925" t="str">
        <f>_xlfn.XLOOKUP(capturaFlota2019[[#This Row],[Puerto]],'DATOS TABLA FLOTA'!$H$1:$H$21,'DATOS TABLA FLOTA'!$I$1:$I$21)</f>
        <v>Ushuaia</v>
      </c>
      <c r="G1925" s="3">
        <f>_xlfn.XLOOKUP(capturaFlota2019[[#This Row],[Departamento]],'DATOS TABLA FLOTA'!$O$2:$O$21,'DATOS TABLA FLOTA'!$P$2:$P$21)</f>
        <v>94015</v>
      </c>
      <c r="H1925" s="1">
        <v>-54808106</v>
      </c>
      <c r="I1925" s="1">
        <f>_xlfn.XLOOKUP(capturaFlota2019[[#This Row],[Latitud]],'DATOS TABLA FLOTA'!$Q$2:$Q$21,'DATOS TABLA FLOTA'!$R$2:$R$21)</f>
        <v>-68304301</v>
      </c>
      <c r="J1925" s="2" t="s">
        <v>3136</v>
      </c>
      <c r="K1925" t="str">
        <f>VLOOKUP(capturaFlota2019[[#This Row],[Especie]],'DATOS TABLA FLOTA'!$K$1:$M$113,2,FALSE)</f>
        <v>Peces</v>
      </c>
      <c r="L1925" t="str">
        <f>_xlfn.XLOOKUP(capturaFlota2019[[#This Row],[Especie]],'DATOS TABLA FLOTA'!$K$1:$K$113,'DATOS TABLA FLOTA'!$M$1:$M$113)</f>
        <v>Merluza de cola</v>
      </c>
      <c r="M1925" s="3">
        <v>7949</v>
      </c>
      <c r="N1925" s="4">
        <f>VLOOKUP(capturaFlota2019[[#This Row],[Especie]],'DATOS TABLA FLOTA'!$A$1:$B$80,2,FALSE)</f>
        <v>2000</v>
      </c>
      <c r="O1925" s="4">
        <f>VLOOKUP(capturaFlota2019[[#This Row],[Especie]],'DATOS TABLA FLOTA'!$A$1:$C$80,3,FALSE)</f>
        <v>32000</v>
      </c>
      <c r="Q1925"/>
    </row>
    <row r="1926" spans="1:17" x14ac:dyDescent="0.35">
      <c r="A1926" s="5">
        <v>43497</v>
      </c>
      <c r="B1926" s="2" t="s">
        <v>3067</v>
      </c>
      <c r="C1926" s="2" t="s">
        <v>3117</v>
      </c>
      <c r="D1926" s="2" t="s">
        <v>3062</v>
      </c>
      <c r="E19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26" t="str">
        <f>_xlfn.XLOOKUP(capturaFlota2019[[#This Row],[Puerto]],'DATOS TABLA FLOTA'!$H$1:$H$21,'DATOS TABLA FLOTA'!$I$1:$I$21)</f>
        <v>Biedma</v>
      </c>
      <c r="G1926" s="3">
        <f>_xlfn.XLOOKUP(capturaFlota2019[[#This Row],[Departamento]],'DATOS TABLA FLOTA'!$O$2:$O$21,'DATOS TABLA FLOTA'!$P$2:$P$21)</f>
        <v>26007</v>
      </c>
      <c r="H1926" s="1">
        <v>-42723398</v>
      </c>
      <c r="I1926" s="1">
        <f>_xlfn.XLOOKUP(capturaFlota2019[[#This Row],[Latitud]],'DATOS TABLA FLOTA'!$Q$2:$Q$21,'DATOS TABLA FLOTA'!$R$2:$R$21)</f>
        <v>-6503362</v>
      </c>
      <c r="J1926" s="2" t="s">
        <v>3119</v>
      </c>
      <c r="K1926" t="str">
        <f>VLOOKUP(capturaFlota2019[[#This Row],[Especie]],'DATOS TABLA FLOTA'!$K$1:$M$113,2,FALSE)</f>
        <v>Peces</v>
      </c>
      <c r="L1926" t="str">
        <f>_xlfn.XLOOKUP(capturaFlota2019[[#This Row],[Especie]],'DATOS TABLA FLOTA'!$K$1:$K$113,'DATOS TABLA FLOTA'!$M$1:$M$113)</f>
        <v>otras especies</v>
      </c>
      <c r="M1926" s="3">
        <v>8000</v>
      </c>
      <c r="N1926" s="4">
        <f>VLOOKUP(capturaFlota2019[[#This Row],[Especie]],'DATOS TABLA FLOTA'!$A$1:$B$80,2,FALSE)</f>
        <v>2900</v>
      </c>
      <c r="O1926" s="4">
        <f>VLOOKUP(capturaFlota2019[[#This Row],[Especie]],'DATOS TABLA FLOTA'!$A$1:$C$80,3,FALSE)</f>
        <v>46400</v>
      </c>
      <c r="Q1926"/>
    </row>
    <row r="1927" spans="1:17" x14ac:dyDescent="0.35">
      <c r="A1927" s="5">
        <v>43709</v>
      </c>
      <c r="B1927" s="2" t="s">
        <v>3053</v>
      </c>
      <c r="C1927" s="2" t="s">
        <v>3117</v>
      </c>
      <c r="D1927" s="2" t="s">
        <v>3062</v>
      </c>
      <c r="E19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27" t="str">
        <f>_xlfn.XLOOKUP(capturaFlota2019[[#This Row],[Puerto]],'DATOS TABLA FLOTA'!$H$1:$H$21,'DATOS TABLA FLOTA'!$I$1:$I$21)</f>
        <v>Biedma</v>
      </c>
      <c r="G1927" s="3">
        <f>_xlfn.XLOOKUP(capturaFlota2019[[#This Row],[Departamento]],'DATOS TABLA FLOTA'!$O$2:$O$21,'DATOS TABLA FLOTA'!$P$2:$P$21)</f>
        <v>26007</v>
      </c>
      <c r="H1927" s="1">
        <v>-42723398</v>
      </c>
      <c r="I1927" s="1">
        <f>_xlfn.XLOOKUP(capturaFlota2019[[#This Row],[Latitud]],'DATOS TABLA FLOTA'!$Q$2:$Q$21,'DATOS TABLA FLOTA'!$R$2:$R$21)</f>
        <v>-6503362</v>
      </c>
      <c r="J1927" s="2" t="s">
        <v>3101</v>
      </c>
      <c r="K1927" t="str">
        <f>VLOOKUP(capturaFlota2019[[#This Row],[Especie]],'DATOS TABLA FLOTA'!$K$1:$M$113,2,FALSE)</f>
        <v>Crustáceos</v>
      </c>
      <c r="L1927" t="str">
        <f>_xlfn.XLOOKUP(capturaFlota2019[[#This Row],[Especie]],'DATOS TABLA FLOTA'!$K$1:$K$113,'DATOS TABLA FLOTA'!$M$1:$M$113)</f>
        <v>Langostino</v>
      </c>
      <c r="M1927" s="3">
        <v>8017</v>
      </c>
      <c r="N1927" s="4">
        <f>VLOOKUP(capturaFlota2019[[#This Row],[Especie]],'DATOS TABLA FLOTA'!$A$1:$B$80,2,FALSE)</f>
        <v>3000</v>
      </c>
      <c r="O1927" s="4">
        <f>VLOOKUP(capturaFlota2019[[#This Row],[Especie]],'DATOS TABLA FLOTA'!$A$1:$C$80,3,FALSE)</f>
        <v>48000</v>
      </c>
      <c r="Q1927"/>
    </row>
    <row r="1928" spans="1:17" x14ac:dyDescent="0.35">
      <c r="A1928" s="5">
        <v>43739</v>
      </c>
      <c r="B1928" s="2" t="s">
        <v>3067</v>
      </c>
      <c r="C1928" s="2" t="s">
        <v>3068</v>
      </c>
      <c r="D1928" s="2" t="s">
        <v>3043</v>
      </c>
      <c r="E19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28" t="str">
        <f>_xlfn.XLOOKUP(capturaFlota2019[[#This Row],[Puerto]],'DATOS TABLA FLOTA'!$H$1:$H$21,'DATOS TABLA FLOTA'!$I$1:$I$21)</f>
        <v>General Pueyrredon</v>
      </c>
      <c r="G1928" s="3">
        <f>_xlfn.XLOOKUP(capturaFlota2019[[#This Row],[Departamento]],'DATOS TABLA FLOTA'!$O$2:$O$21,'DATOS TABLA FLOTA'!$P$2:$P$21)</f>
        <v>6357</v>
      </c>
      <c r="H1928" s="1">
        <v>-3804915</v>
      </c>
      <c r="I1928" s="1">
        <f>_xlfn.XLOOKUP(capturaFlota2019[[#This Row],[Latitud]],'DATOS TABLA FLOTA'!$Q$2:$Q$21,'DATOS TABLA FLOTA'!$R$2:$R$21)</f>
        <v>-57536848</v>
      </c>
      <c r="J1928" s="2" t="s">
        <v>3066</v>
      </c>
      <c r="K1928" t="str">
        <f>VLOOKUP(capturaFlota2019[[#This Row],[Especie]],'DATOS TABLA FLOTA'!$K$1:$M$113,2,FALSE)</f>
        <v>Peces</v>
      </c>
      <c r="L1928" t="str">
        <f>_xlfn.XLOOKUP(capturaFlota2019[[#This Row],[Especie]],'DATOS TABLA FLOTA'!$K$1:$K$113,'DATOS TABLA FLOTA'!$M$1:$M$113)</f>
        <v>otras especies</v>
      </c>
      <c r="M1928" s="3">
        <v>8064</v>
      </c>
      <c r="N1928" s="4">
        <f>VLOOKUP(capturaFlota2019[[#This Row],[Especie]],'DATOS TABLA FLOTA'!$A$1:$B$80,2,FALSE)</f>
        <v>2200</v>
      </c>
      <c r="O1928" s="4">
        <f>VLOOKUP(capturaFlota2019[[#This Row],[Especie]],'DATOS TABLA FLOTA'!$A$1:$C$80,3,FALSE)</f>
        <v>35200</v>
      </c>
      <c r="Q1928"/>
    </row>
    <row r="1929" spans="1:17" x14ac:dyDescent="0.35">
      <c r="A1929" s="5">
        <v>43525</v>
      </c>
      <c r="B1929" s="2" t="s">
        <v>3053</v>
      </c>
      <c r="C1929" s="2" t="s">
        <v>3120</v>
      </c>
      <c r="D1929" s="2" t="s">
        <v>3062</v>
      </c>
      <c r="E19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29" t="str">
        <f>_xlfn.XLOOKUP(capturaFlota2019[[#This Row],[Puerto]],'DATOS TABLA FLOTA'!$H$1:$H$21,'DATOS TABLA FLOTA'!$I$1:$I$21)</f>
        <v>Rawson</v>
      </c>
      <c r="G1929" s="3">
        <f>_xlfn.XLOOKUP(capturaFlota2019[[#This Row],[Departamento]],'DATOS TABLA FLOTA'!$O$2:$O$21,'DATOS TABLA FLOTA'!$P$2:$P$21)</f>
        <v>26077</v>
      </c>
      <c r="H1929" s="1">
        <v>-43336741</v>
      </c>
      <c r="I1929" s="1">
        <f>_xlfn.XLOOKUP(capturaFlota2019[[#This Row],[Latitud]],'DATOS TABLA FLOTA'!$Q$2:$Q$21,'DATOS TABLA FLOTA'!$R$2:$R$21)</f>
        <v>-65061964</v>
      </c>
      <c r="J1929" s="2" t="s">
        <v>3055</v>
      </c>
      <c r="K1929" t="str">
        <f>VLOOKUP(capturaFlota2019[[#This Row],[Especie]],'DATOS TABLA FLOTA'!$K$1:$M$113,2,FALSE)</f>
        <v>Peces</v>
      </c>
      <c r="L1929" t="str">
        <f>_xlfn.XLOOKUP(capturaFlota2019[[#This Row],[Especie]],'DATOS TABLA FLOTA'!$K$1:$K$113,'DATOS TABLA FLOTA'!$M$1:$M$113)</f>
        <v>Merluza hubbsi S41</v>
      </c>
      <c r="M1929" s="3">
        <v>8085</v>
      </c>
      <c r="N1929" s="4">
        <f>VLOOKUP(capturaFlota2019[[#This Row],[Especie]],'DATOS TABLA FLOTA'!$A$1:$B$80,2,FALSE)</f>
        <v>2300</v>
      </c>
      <c r="O1929" s="4">
        <f>VLOOKUP(capturaFlota2019[[#This Row],[Especie]],'DATOS TABLA FLOTA'!$A$1:$C$80,3,FALSE)</f>
        <v>36800</v>
      </c>
      <c r="Q1929"/>
    </row>
    <row r="1930" spans="1:17" x14ac:dyDescent="0.35">
      <c r="A1930" s="5">
        <v>43770</v>
      </c>
      <c r="B1930" s="2" t="s">
        <v>3059</v>
      </c>
      <c r="C1930" s="2" t="s">
        <v>3068</v>
      </c>
      <c r="D1930" s="2" t="s">
        <v>3043</v>
      </c>
      <c r="E19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0" t="str">
        <f>_xlfn.XLOOKUP(capturaFlota2019[[#This Row],[Puerto]],'DATOS TABLA FLOTA'!$H$1:$H$21,'DATOS TABLA FLOTA'!$I$1:$I$21)</f>
        <v>General Pueyrredon</v>
      </c>
      <c r="G1930" s="3">
        <f>_xlfn.XLOOKUP(capturaFlota2019[[#This Row],[Departamento]],'DATOS TABLA FLOTA'!$O$2:$O$21,'DATOS TABLA FLOTA'!$P$2:$P$21)</f>
        <v>6357</v>
      </c>
      <c r="H1930" s="1">
        <v>-3804915</v>
      </c>
      <c r="I1930" s="1">
        <f>_xlfn.XLOOKUP(capturaFlota2019[[#This Row],[Latitud]],'DATOS TABLA FLOTA'!$Q$2:$Q$21,'DATOS TABLA FLOTA'!$R$2:$R$21)</f>
        <v>-57536848</v>
      </c>
      <c r="J1930" s="2" t="s">
        <v>3081</v>
      </c>
      <c r="K1930" t="str">
        <f>VLOOKUP(capturaFlota2019[[#This Row],[Especie]],'DATOS TABLA FLOTA'!$K$1:$M$113,2,FALSE)</f>
        <v>Peces</v>
      </c>
      <c r="L1930" t="str">
        <f>_xlfn.XLOOKUP(capturaFlota2019[[#This Row],[Especie]],'DATOS TABLA FLOTA'!$K$1:$K$113,'DATOS TABLA FLOTA'!$M$1:$M$113)</f>
        <v>Variado costero</v>
      </c>
      <c r="M1930" s="3">
        <v>8093</v>
      </c>
      <c r="N1930" s="4">
        <f>VLOOKUP(capturaFlota2019[[#This Row],[Especie]],'DATOS TABLA FLOTA'!$A$1:$B$80,2,FALSE)</f>
        <v>2900</v>
      </c>
      <c r="O1930" s="4">
        <f>VLOOKUP(capturaFlota2019[[#This Row],[Especie]],'DATOS TABLA FLOTA'!$A$1:$C$80,3,FALSE)</f>
        <v>46400</v>
      </c>
      <c r="Q1930"/>
    </row>
    <row r="1931" spans="1:17" x14ac:dyDescent="0.35">
      <c r="A1931" s="5">
        <v>43525</v>
      </c>
      <c r="B1931" s="2" t="s">
        <v>3067</v>
      </c>
      <c r="C1931" s="2" t="s">
        <v>3117</v>
      </c>
      <c r="D1931" s="2" t="s">
        <v>3062</v>
      </c>
      <c r="E19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31" t="str">
        <f>_xlfn.XLOOKUP(capturaFlota2019[[#This Row],[Puerto]],'DATOS TABLA FLOTA'!$H$1:$H$21,'DATOS TABLA FLOTA'!$I$1:$I$21)</f>
        <v>Biedma</v>
      </c>
      <c r="G1931" s="3">
        <f>_xlfn.XLOOKUP(capturaFlota2019[[#This Row],[Departamento]],'DATOS TABLA FLOTA'!$O$2:$O$21,'DATOS TABLA FLOTA'!$P$2:$P$21)</f>
        <v>26007</v>
      </c>
      <c r="H1931" s="1">
        <v>-42723398</v>
      </c>
      <c r="I1931" s="1">
        <f>_xlfn.XLOOKUP(capturaFlota2019[[#This Row],[Latitud]],'DATOS TABLA FLOTA'!$Q$2:$Q$21,'DATOS TABLA FLOTA'!$R$2:$R$21)</f>
        <v>-6503362</v>
      </c>
      <c r="J1931" s="2" t="s">
        <v>3080</v>
      </c>
      <c r="K1931" t="str">
        <f>VLOOKUP(capturaFlota2019[[#This Row],[Especie]],'DATOS TABLA FLOTA'!$K$1:$M$113,2,FALSE)</f>
        <v>Peces</v>
      </c>
      <c r="L1931" t="str">
        <f>_xlfn.XLOOKUP(capturaFlota2019[[#This Row],[Especie]],'DATOS TABLA FLOTA'!$K$1:$K$113,'DATOS TABLA FLOTA'!$M$1:$M$113)</f>
        <v>otras especies</v>
      </c>
      <c r="M1931" s="3">
        <v>8100</v>
      </c>
      <c r="N1931" s="4">
        <f>VLOOKUP(capturaFlota2019[[#This Row],[Especie]],'DATOS TABLA FLOTA'!$A$1:$B$80,2,FALSE)</f>
        <v>1599</v>
      </c>
      <c r="O1931" s="4">
        <f>VLOOKUP(capturaFlota2019[[#This Row],[Especie]],'DATOS TABLA FLOTA'!$A$1:$C$80,3,FALSE)</f>
        <v>25584</v>
      </c>
      <c r="Q1931"/>
    </row>
    <row r="1932" spans="1:17" x14ac:dyDescent="0.35">
      <c r="A1932" s="5">
        <v>43586</v>
      </c>
      <c r="B1932" s="2" t="s">
        <v>3041</v>
      </c>
      <c r="C1932" s="2" t="s">
        <v>3111</v>
      </c>
      <c r="D1932" s="2" t="s">
        <v>3043</v>
      </c>
      <c r="E19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2" t="str">
        <f>_xlfn.XLOOKUP(capturaFlota2019[[#This Row],[Puerto]],'DATOS TABLA FLOTA'!$H$1:$H$21,'DATOS TABLA FLOTA'!$I$1:$I$21)</f>
        <v>sin especificar</v>
      </c>
      <c r="G1932" s="3">
        <f>_xlfn.XLOOKUP(capturaFlota2019[[#This Row],[Departamento]],'DATOS TABLA FLOTA'!$O$2:$O$21,'DATOS TABLA FLOTA'!$P$2:$P$21)</f>
        <v>6999</v>
      </c>
      <c r="I1932" s="1">
        <f>_xlfn.XLOOKUP(capturaFlota2019[[#This Row],[Latitud]],'DATOS TABLA FLOTA'!$Q$2:$Q$21,'DATOS TABLA FLOTA'!$R$2:$R$21)</f>
        <v>0</v>
      </c>
      <c r="J1932" s="2" t="s">
        <v>3101</v>
      </c>
      <c r="K1932" t="str">
        <f>VLOOKUP(capturaFlota2019[[#This Row],[Especie]],'DATOS TABLA FLOTA'!$K$1:$M$113,2,FALSE)</f>
        <v>Crustáceos</v>
      </c>
      <c r="L1932" t="str">
        <f>_xlfn.XLOOKUP(capturaFlota2019[[#This Row],[Especie]],'DATOS TABLA FLOTA'!$K$1:$K$113,'DATOS TABLA FLOTA'!$M$1:$M$113)</f>
        <v>Langostino</v>
      </c>
      <c r="M1932" s="3">
        <v>8124</v>
      </c>
      <c r="N1932" s="4">
        <f>VLOOKUP(capturaFlota2019[[#This Row],[Especie]],'DATOS TABLA FLOTA'!$A$1:$B$80,2,FALSE)</f>
        <v>3000</v>
      </c>
      <c r="O1932" s="4">
        <f>VLOOKUP(capturaFlota2019[[#This Row],[Especie]],'DATOS TABLA FLOTA'!$A$1:$C$80,3,FALSE)</f>
        <v>48000</v>
      </c>
      <c r="Q1932"/>
    </row>
    <row r="1933" spans="1:17" x14ac:dyDescent="0.35">
      <c r="A1933" s="5">
        <v>43678</v>
      </c>
      <c r="B1933" s="2" t="s">
        <v>3059</v>
      </c>
      <c r="C1933" s="2" t="s">
        <v>3117</v>
      </c>
      <c r="D1933" s="2" t="s">
        <v>3062</v>
      </c>
      <c r="E19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33" t="str">
        <f>_xlfn.XLOOKUP(capturaFlota2019[[#This Row],[Puerto]],'DATOS TABLA FLOTA'!$H$1:$H$21,'DATOS TABLA FLOTA'!$I$1:$I$21)</f>
        <v>Biedma</v>
      </c>
      <c r="G1933" s="3">
        <f>_xlfn.XLOOKUP(capturaFlota2019[[#This Row],[Departamento]],'DATOS TABLA FLOTA'!$O$2:$O$21,'DATOS TABLA FLOTA'!$P$2:$P$21)</f>
        <v>26007</v>
      </c>
      <c r="H1933" s="1">
        <v>-42723398</v>
      </c>
      <c r="I1933" s="1">
        <f>_xlfn.XLOOKUP(capturaFlota2019[[#This Row],[Latitud]],'DATOS TABLA FLOTA'!$Q$2:$Q$21,'DATOS TABLA FLOTA'!$R$2:$R$21)</f>
        <v>-6503362</v>
      </c>
      <c r="J1933" s="2" t="s">
        <v>3055</v>
      </c>
      <c r="K1933" t="str">
        <f>VLOOKUP(capturaFlota2019[[#This Row],[Especie]],'DATOS TABLA FLOTA'!$K$1:$M$113,2,FALSE)</f>
        <v>Peces</v>
      </c>
      <c r="L1933" t="str">
        <f>_xlfn.XLOOKUP(capturaFlota2019[[#This Row],[Especie]],'DATOS TABLA FLOTA'!$K$1:$K$113,'DATOS TABLA FLOTA'!$M$1:$M$113)</f>
        <v>Merluza hubbsi S41</v>
      </c>
      <c r="M1933" s="3">
        <v>8131</v>
      </c>
      <c r="N1933" s="4">
        <f>VLOOKUP(capturaFlota2019[[#This Row],[Especie]],'DATOS TABLA FLOTA'!$A$1:$B$80,2,FALSE)</f>
        <v>2300</v>
      </c>
      <c r="O1933" s="4">
        <f>VLOOKUP(capturaFlota2019[[#This Row],[Especie]],'DATOS TABLA FLOTA'!$A$1:$C$80,3,FALSE)</f>
        <v>36800</v>
      </c>
      <c r="Q1933"/>
    </row>
    <row r="1934" spans="1:17" x14ac:dyDescent="0.35">
      <c r="A1934" s="5">
        <v>43466</v>
      </c>
      <c r="B1934" s="2" t="s">
        <v>3053</v>
      </c>
      <c r="C1934" s="2" t="s">
        <v>3068</v>
      </c>
      <c r="D1934" s="2" t="s">
        <v>3043</v>
      </c>
      <c r="E19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4" t="str">
        <f>_xlfn.XLOOKUP(capturaFlota2019[[#This Row],[Puerto]],'DATOS TABLA FLOTA'!$H$1:$H$21,'DATOS TABLA FLOTA'!$I$1:$I$21)</f>
        <v>General Pueyrredon</v>
      </c>
      <c r="G1934" s="3">
        <f>_xlfn.XLOOKUP(capturaFlota2019[[#This Row],[Departamento]],'DATOS TABLA FLOTA'!$O$2:$O$21,'DATOS TABLA FLOTA'!$P$2:$P$21)</f>
        <v>6357</v>
      </c>
      <c r="H1934" s="1">
        <v>-3804915</v>
      </c>
      <c r="I1934" s="1">
        <f>_xlfn.XLOOKUP(capturaFlota2019[[#This Row],[Latitud]],'DATOS TABLA FLOTA'!$Q$2:$Q$21,'DATOS TABLA FLOTA'!$R$2:$R$21)</f>
        <v>-57536848</v>
      </c>
      <c r="J1934" s="2" t="s">
        <v>3087</v>
      </c>
      <c r="K1934" t="str">
        <f>VLOOKUP(capturaFlota2019[[#This Row],[Especie]],'DATOS TABLA FLOTA'!$K$1:$M$113,2,FALSE)</f>
        <v>Peces</v>
      </c>
      <c r="L1934" t="str">
        <f>_xlfn.XLOOKUP(capturaFlota2019[[#This Row],[Especie]],'DATOS TABLA FLOTA'!$K$1:$K$113,'DATOS TABLA FLOTA'!$M$1:$M$113)</f>
        <v>otras especies</v>
      </c>
      <c r="M1934" s="3">
        <v>8140</v>
      </c>
      <c r="N1934" s="4">
        <f>VLOOKUP(capturaFlota2019[[#This Row],[Especie]],'DATOS TABLA FLOTA'!$A$1:$B$80,2,FALSE)</f>
        <v>2500</v>
      </c>
      <c r="O1934" s="4">
        <f>VLOOKUP(capturaFlota2019[[#This Row],[Especie]],'DATOS TABLA FLOTA'!$A$1:$C$80,3,FALSE)</f>
        <v>40000</v>
      </c>
      <c r="Q1934"/>
    </row>
    <row r="1935" spans="1:17" x14ac:dyDescent="0.35">
      <c r="A1935" s="5">
        <v>43466</v>
      </c>
      <c r="B1935" s="2" t="s">
        <v>3041</v>
      </c>
      <c r="C1935" s="2" t="s">
        <v>3128</v>
      </c>
      <c r="D1935" s="2" t="s">
        <v>3043</v>
      </c>
      <c r="E19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5" t="str">
        <f>_xlfn.XLOOKUP(capturaFlota2019[[#This Row],[Puerto]],'DATOS TABLA FLOTA'!$H$1:$H$21,'DATOS TABLA FLOTA'!$I$1:$I$21)</f>
        <v>La Costa</v>
      </c>
      <c r="G1935" s="3">
        <f>_xlfn.XLOOKUP(capturaFlota2019[[#This Row],[Departamento]],'DATOS TABLA FLOTA'!$O$2:$O$21,'DATOS TABLA FLOTA'!$P$2:$P$21)</f>
        <v>6420</v>
      </c>
      <c r="H1935" s="1">
        <v>-36342328</v>
      </c>
      <c r="I1935" s="1">
        <f>_xlfn.XLOOKUP(capturaFlota2019[[#This Row],[Latitud]],'DATOS TABLA FLOTA'!$Q$2:$Q$21,'DATOS TABLA FLOTA'!$R$2:$R$21)</f>
        <v>-56746143</v>
      </c>
      <c r="J1935" s="2" t="s">
        <v>3113</v>
      </c>
      <c r="K1935" t="str">
        <f>VLOOKUP(capturaFlota2019[[#This Row],[Especie]],'DATOS TABLA FLOTA'!$K$1:$M$113,2,FALSE)</f>
        <v>Peces</v>
      </c>
      <c r="L1935" t="str">
        <f>_xlfn.XLOOKUP(capturaFlota2019[[#This Row],[Especie]],'DATOS TABLA FLOTA'!$K$1:$K$113,'DATOS TABLA FLOTA'!$M$1:$M$113)</f>
        <v>Variado costero</v>
      </c>
      <c r="M1935" s="3">
        <v>8160</v>
      </c>
      <c r="N1935" s="4">
        <f>VLOOKUP(capturaFlota2019[[#This Row],[Especie]],'DATOS TABLA FLOTA'!$A$1:$B$80,2,FALSE)</f>
        <v>2100</v>
      </c>
      <c r="O1935" s="4">
        <f>VLOOKUP(capturaFlota2019[[#This Row],[Especie]],'DATOS TABLA FLOTA'!$A$1:$C$80,3,FALSE)</f>
        <v>33600</v>
      </c>
      <c r="Q1935"/>
    </row>
    <row r="1936" spans="1:17" x14ac:dyDescent="0.35">
      <c r="A1936" s="5">
        <v>43709</v>
      </c>
      <c r="B1936" s="2" t="s">
        <v>3053</v>
      </c>
      <c r="C1936" s="2" t="s">
        <v>3068</v>
      </c>
      <c r="D1936" s="2" t="s">
        <v>3043</v>
      </c>
      <c r="E19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6" t="str">
        <f>_xlfn.XLOOKUP(capturaFlota2019[[#This Row],[Puerto]],'DATOS TABLA FLOTA'!$H$1:$H$21,'DATOS TABLA FLOTA'!$I$1:$I$21)</f>
        <v>General Pueyrredon</v>
      </c>
      <c r="G1936" s="3">
        <f>_xlfn.XLOOKUP(capturaFlota2019[[#This Row],[Departamento]],'DATOS TABLA FLOTA'!$O$2:$O$21,'DATOS TABLA FLOTA'!$P$2:$P$21)</f>
        <v>6357</v>
      </c>
      <c r="H1936" s="1">
        <v>-3804915</v>
      </c>
      <c r="I1936" s="1">
        <f>_xlfn.XLOOKUP(capturaFlota2019[[#This Row],[Latitud]],'DATOS TABLA FLOTA'!$Q$2:$Q$21,'DATOS TABLA FLOTA'!$R$2:$R$21)</f>
        <v>-57536848</v>
      </c>
      <c r="J1936" s="2" t="s">
        <v>3097</v>
      </c>
      <c r="K1936" t="str">
        <f>VLOOKUP(capturaFlota2019[[#This Row],[Especie]],'DATOS TABLA FLOTA'!$K$1:$M$113,2,FALSE)</f>
        <v>Peces</v>
      </c>
      <c r="L1936" t="str">
        <f>_xlfn.XLOOKUP(capturaFlota2019[[#This Row],[Especie]],'DATOS TABLA FLOTA'!$K$1:$K$113,'DATOS TABLA FLOTA'!$M$1:$M$113)</f>
        <v>otras especies</v>
      </c>
      <c r="M1936" s="3">
        <v>8160</v>
      </c>
      <c r="N1936" s="4">
        <f>VLOOKUP(capturaFlota2019[[#This Row],[Especie]],'DATOS TABLA FLOTA'!$A$1:$B$80,2,FALSE)</f>
        <v>3980</v>
      </c>
      <c r="O1936" s="4">
        <f>VLOOKUP(capturaFlota2019[[#This Row],[Especie]],'DATOS TABLA FLOTA'!$A$1:$C$80,3,FALSE)</f>
        <v>63680</v>
      </c>
      <c r="Q1936"/>
    </row>
    <row r="1937" spans="1:17" x14ac:dyDescent="0.35">
      <c r="A1937" s="5">
        <v>43709</v>
      </c>
      <c r="B1937" s="2" t="s">
        <v>3059</v>
      </c>
      <c r="C1937" s="2" t="s">
        <v>3068</v>
      </c>
      <c r="D1937" s="2" t="s">
        <v>3043</v>
      </c>
      <c r="E19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7" t="str">
        <f>_xlfn.XLOOKUP(capturaFlota2019[[#This Row],[Puerto]],'DATOS TABLA FLOTA'!$H$1:$H$21,'DATOS TABLA FLOTA'!$I$1:$I$21)</f>
        <v>General Pueyrredon</v>
      </c>
      <c r="G1937" s="3">
        <f>_xlfn.XLOOKUP(capturaFlota2019[[#This Row],[Departamento]],'DATOS TABLA FLOTA'!$O$2:$O$21,'DATOS TABLA FLOTA'!$P$2:$P$21)</f>
        <v>6357</v>
      </c>
      <c r="H1937" s="1">
        <v>-3804915</v>
      </c>
      <c r="I1937" s="1">
        <f>_xlfn.XLOOKUP(capturaFlota2019[[#This Row],[Latitud]],'DATOS TABLA FLOTA'!$Q$2:$Q$21,'DATOS TABLA FLOTA'!$R$2:$R$21)</f>
        <v>-57536848</v>
      </c>
      <c r="J1937" s="2" t="s">
        <v>3055</v>
      </c>
      <c r="K1937" t="str">
        <f>VLOOKUP(capturaFlota2019[[#This Row],[Especie]],'DATOS TABLA FLOTA'!$K$1:$M$113,2,FALSE)</f>
        <v>Peces</v>
      </c>
      <c r="L1937" t="str">
        <f>_xlfn.XLOOKUP(capturaFlota2019[[#This Row],[Especie]],'DATOS TABLA FLOTA'!$K$1:$K$113,'DATOS TABLA FLOTA'!$M$1:$M$113)</f>
        <v>Merluza hubbsi S41</v>
      </c>
      <c r="M1937" s="3">
        <v>8161</v>
      </c>
      <c r="N1937" s="4">
        <f>VLOOKUP(capturaFlota2019[[#This Row],[Especie]],'DATOS TABLA FLOTA'!$A$1:$B$80,2,FALSE)</f>
        <v>2300</v>
      </c>
      <c r="O1937" s="4">
        <f>VLOOKUP(capturaFlota2019[[#This Row],[Especie]],'DATOS TABLA FLOTA'!$A$1:$C$80,3,FALSE)</f>
        <v>36800</v>
      </c>
      <c r="Q1937"/>
    </row>
    <row r="1938" spans="1:17" x14ac:dyDescent="0.35">
      <c r="A1938" s="5">
        <v>43586</v>
      </c>
      <c r="B1938" s="2" t="s">
        <v>3053</v>
      </c>
      <c r="C1938" s="2" t="s">
        <v>3068</v>
      </c>
      <c r="D1938" s="2" t="s">
        <v>3043</v>
      </c>
      <c r="E19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8" t="str">
        <f>_xlfn.XLOOKUP(capturaFlota2019[[#This Row],[Puerto]],'DATOS TABLA FLOTA'!$H$1:$H$21,'DATOS TABLA FLOTA'!$I$1:$I$21)</f>
        <v>General Pueyrredon</v>
      </c>
      <c r="G1938" s="3">
        <f>_xlfn.XLOOKUP(capturaFlota2019[[#This Row],[Departamento]],'DATOS TABLA FLOTA'!$O$2:$O$21,'DATOS TABLA FLOTA'!$P$2:$P$21)</f>
        <v>6357</v>
      </c>
      <c r="H1938" s="1">
        <v>-3804915</v>
      </c>
      <c r="I1938" s="1">
        <f>_xlfn.XLOOKUP(capturaFlota2019[[#This Row],[Latitud]],'DATOS TABLA FLOTA'!$Q$2:$Q$21,'DATOS TABLA FLOTA'!$R$2:$R$21)</f>
        <v>-57536848</v>
      </c>
      <c r="J1938" s="2" t="s">
        <v>3060</v>
      </c>
      <c r="K1938" t="str">
        <f>VLOOKUP(capturaFlota2019[[#This Row],[Especie]],'DATOS TABLA FLOTA'!$K$1:$M$113,2,FALSE)</f>
        <v>Peces</v>
      </c>
      <c r="L1938" t="str">
        <f>_xlfn.XLOOKUP(capturaFlota2019[[#This Row],[Especie]],'DATOS TABLA FLOTA'!$K$1:$K$113,'DATOS TABLA FLOTA'!$M$1:$M$113)</f>
        <v>otras especies</v>
      </c>
      <c r="M1938" s="3">
        <v>8215</v>
      </c>
      <c r="N1938" s="4">
        <f>VLOOKUP(capturaFlota2019[[#This Row],[Especie]],'DATOS TABLA FLOTA'!$A$1:$B$80,2,FALSE)</f>
        <v>2910</v>
      </c>
      <c r="O1938" s="4">
        <f>VLOOKUP(capturaFlota2019[[#This Row],[Especie]],'DATOS TABLA FLOTA'!$A$1:$C$80,3,FALSE)</f>
        <v>46560</v>
      </c>
      <c r="Q1938"/>
    </row>
    <row r="1939" spans="1:17" x14ac:dyDescent="0.35">
      <c r="A1939" s="5">
        <v>43525</v>
      </c>
      <c r="B1939" s="2" t="s">
        <v>3059</v>
      </c>
      <c r="C1939" s="2" t="s">
        <v>3068</v>
      </c>
      <c r="D1939" s="2" t="s">
        <v>3043</v>
      </c>
      <c r="E19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39" t="str">
        <f>_xlfn.XLOOKUP(capturaFlota2019[[#This Row],[Puerto]],'DATOS TABLA FLOTA'!$H$1:$H$21,'DATOS TABLA FLOTA'!$I$1:$I$21)</f>
        <v>General Pueyrredon</v>
      </c>
      <c r="G1939" s="3">
        <f>_xlfn.XLOOKUP(capturaFlota2019[[#This Row],[Departamento]],'DATOS TABLA FLOTA'!$O$2:$O$21,'DATOS TABLA FLOTA'!$P$2:$P$21)</f>
        <v>6357</v>
      </c>
      <c r="H1939" s="1">
        <v>-3804915</v>
      </c>
      <c r="I1939" s="1">
        <f>_xlfn.XLOOKUP(capturaFlota2019[[#This Row],[Latitud]],'DATOS TABLA FLOTA'!$Q$2:$Q$21,'DATOS TABLA FLOTA'!$R$2:$R$21)</f>
        <v>-57536848</v>
      </c>
      <c r="J1939" s="2" t="s">
        <v>3094</v>
      </c>
      <c r="K1939" t="str">
        <f>VLOOKUP(capturaFlota2019[[#This Row],[Especie]],'DATOS TABLA FLOTA'!$K$1:$M$113,2,FALSE)</f>
        <v>Peces</v>
      </c>
      <c r="L1939" t="str">
        <f>_xlfn.XLOOKUP(capturaFlota2019[[#This Row],[Especie]],'DATOS TABLA FLOTA'!$K$1:$K$113,'DATOS TABLA FLOTA'!$M$1:$M$113)</f>
        <v>otras especies</v>
      </c>
      <c r="M1939" s="3">
        <v>8231</v>
      </c>
      <c r="N1939" s="4">
        <f>VLOOKUP(capturaFlota2019[[#This Row],[Especie]],'DATOS TABLA FLOTA'!$A$1:$B$80,2,FALSE)</f>
        <v>2180</v>
      </c>
      <c r="O1939" s="4">
        <f>VLOOKUP(capturaFlota2019[[#This Row],[Especie]],'DATOS TABLA FLOTA'!$A$1:$C$80,3,FALSE)</f>
        <v>34880</v>
      </c>
      <c r="Q1939"/>
    </row>
    <row r="1940" spans="1:17" x14ac:dyDescent="0.35">
      <c r="A1940" s="5">
        <v>43617</v>
      </c>
      <c r="B1940" s="2" t="s">
        <v>3067</v>
      </c>
      <c r="C1940" s="2" t="s">
        <v>3117</v>
      </c>
      <c r="D1940" s="2" t="s">
        <v>3062</v>
      </c>
      <c r="E19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40" t="str">
        <f>_xlfn.XLOOKUP(capturaFlota2019[[#This Row],[Puerto]],'DATOS TABLA FLOTA'!$H$1:$H$21,'DATOS TABLA FLOTA'!$I$1:$I$21)</f>
        <v>Biedma</v>
      </c>
      <c r="G1940" s="3">
        <f>_xlfn.XLOOKUP(capturaFlota2019[[#This Row],[Departamento]],'DATOS TABLA FLOTA'!$O$2:$O$21,'DATOS TABLA FLOTA'!$P$2:$P$21)</f>
        <v>26007</v>
      </c>
      <c r="H1940" s="1">
        <v>-42723398</v>
      </c>
      <c r="I1940" s="1">
        <f>_xlfn.XLOOKUP(capturaFlota2019[[#This Row],[Latitud]],'DATOS TABLA FLOTA'!$Q$2:$Q$21,'DATOS TABLA FLOTA'!$R$2:$R$21)</f>
        <v>-6503362</v>
      </c>
      <c r="J1940" s="2" t="s">
        <v>3055</v>
      </c>
      <c r="K1940" t="str">
        <f>VLOOKUP(capturaFlota2019[[#This Row],[Especie]],'DATOS TABLA FLOTA'!$K$1:$M$113,2,FALSE)</f>
        <v>Peces</v>
      </c>
      <c r="L1940" t="str">
        <f>_xlfn.XLOOKUP(capturaFlota2019[[#This Row],[Especie]],'DATOS TABLA FLOTA'!$K$1:$K$113,'DATOS TABLA FLOTA'!$M$1:$M$113)</f>
        <v>Merluza hubbsi S41</v>
      </c>
      <c r="M1940" s="3">
        <v>8257</v>
      </c>
      <c r="N1940" s="4">
        <f>VLOOKUP(capturaFlota2019[[#This Row],[Especie]],'DATOS TABLA FLOTA'!$A$1:$B$80,2,FALSE)</f>
        <v>2300</v>
      </c>
      <c r="O1940" s="4">
        <f>VLOOKUP(capturaFlota2019[[#This Row],[Especie]],'DATOS TABLA FLOTA'!$A$1:$C$80,3,FALSE)</f>
        <v>36800</v>
      </c>
      <c r="Q1940"/>
    </row>
    <row r="1941" spans="1:17" x14ac:dyDescent="0.35">
      <c r="A1941" s="5">
        <v>43739</v>
      </c>
      <c r="B1941" s="2" t="s">
        <v>3053</v>
      </c>
      <c r="C1941" s="2" t="s">
        <v>3150</v>
      </c>
      <c r="D1941" s="2" t="s">
        <v>3043</v>
      </c>
      <c r="E19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1" t="str">
        <f>_xlfn.XLOOKUP(capturaFlota2019[[#This Row],[Puerto]],'DATOS TABLA FLOTA'!$H$1:$H$21,'DATOS TABLA FLOTA'!$I$1:$I$21)</f>
        <v>General Lavalle</v>
      </c>
      <c r="G1941" s="3">
        <f>_xlfn.XLOOKUP(capturaFlota2019[[#This Row],[Departamento]],'DATOS TABLA FLOTA'!$O$2:$O$21,'DATOS TABLA FLOTA'!$P$2:$P$21)</f>
        <v>6336</v>
      </c>
      <c r="H1941" s="1">
        <v>-36398453</v>
      </c>
      <c r="I1941" s="1">
        <f>_xlfn.XLOOKUP(capturaFlota2019[[#This Row],[Latitud]],'DATOS TABLA FLOTA'!$Q$2:$Q$21,'DATOS TABLA FLOTA'!$R$2:$R$21)</f>
        <v>-56946467</v>
      </c>
      <c r="J1941" s="2" t="s">
        <v>3091</v>
      </c>
      <c r="K1941" t="str">
        <f>VLOOKUP(capturaFlota2019[[#This Row],[Especie]],'DATOS TABLA FLOTA'!$K$1:$M$113,2,FALSE)</f>
        <v>Peces</v>
      </c>
      <c r="L1941" t="str">
        <f>_xlfn.XLOOKUP(capturaFlota2019[[#This Row],[Especie]],'DATOS TABLA FLOTA'!$K$1:$K$113,'DATOS TABLA FLOTA'!$M$1:$M$113)</f>
        <v>Variado costero</v>
      </c>
      <c r="M1941" s="3">
        <v>8294</v>
      </c>
      <c r="N1941" s="4">
        <f>VLOOKUP(capturaFlota2019[[#This Row],[Especie]],'DATOS TABLA FLOTA'!$A$1:$B$80,2,FALSE)</f>
        <v>2300</v>
      </c>
      <c r="O1941" s="4">
        <f>VLOOKUP(capturaFlota2019[[#This Row],[Especie]],'DATOS TABLA FLOTA'!$A$1:$C$80,3,FALSE)</f>
        <v>36800</v>
      </c>
      <c r="Q1941"/>
    </row>
    <row r="1942" spans="1:17" x14ac:dyDescent="0.35">
      <c r="A1942" s="5">
        <v>43556</v>
      </c>
      <c r="B1942" s="2" t="s">
        <v>3067</v>
      </c>
      <c r="C1942" s="2" t="s">
        <v>3117</v>
      </c>
      <c r="D1942" s="2" t="s">
        <v>3062</v>
      </c>
      <c r="E19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42" t="str">
        <f>_xlfn.XLOOKUP(capturaFlota2019[[#This Row],[Puerto]],'DATOS TABLA FLOTA'!$H$1:$H$21,'DATOS TABLA FLOTA'!$I$1:$I$21)</f>
        <v>Biedma</v>
      </c>
      <c r="G1942" s="3">
        <f>_xlfn.XLOOKUP(capturaFlota2019[[#This Row],[Departamento]],'DATOS TABLA FLOTA'!$O$2:$O$21,'DATOS TABLA FLOTA'!$P$2:$P$21)</f>
        <v>26007</v>
      </c>
      <c r="H1942" s="1">
        <v>-42723398</v>
      </c>
      <c r="I1942" s="1">
        <f>_xlfn.XLOOKUP(capturaFlota2019[[#This Row],[Latitud]],'DATOS TABLA FLOTA'!$Q$2:$Q$21,'DATOS TABLA FLOTA'!$R$2:$R$21)</f>
        <v>-6503362</v>
      </c>
      <c r="J1942" s="2" t="s">
        <v>3119</v>
      </c>
      <c r="K1942" t="str">
        <f>VLOOKUP(capturaFlota2019[[#This Row],[Especie]],'DATOS TABLA FLOTA'!$K$1:$M$113,2,FALSE)</f>
        <v>Peces</v>
      </c>
      <c r="L1942" t="str">
        <f>_xlfn.XLOOKUP(capturaFlota2019[[#This Row],[Especie]],'DATOS TABLA FLOTA'!$K$1:$K$113,'DATOS TABLA FLOTA'!$M$1:$M$113)</f>
        <v>otras especies</v>
      </c>
      <c r="M1942" s="3">
        <v>8310</v>
      </c>
      <c r="N1942" s="4">
        <f>VLOOKUP(capturaFlota2019[[#This Row],[Especie]],'DATOS TABLA FLOTA'!$A$1:$B$80,2,FALSE)</f>
        <v>2900</v>
      </c>
      <c r="O1942" s="4">
        <f>VLOOKUP(capturaFlota2019[[#This Row],[Especie]],'DATOS TABLA FLOTA'!$A$1:$C$80,3,FALSE)</f>
        <v>46400</v>
      </c>
      <c r="Q1942"/>
    </row>
    <row r="1943" spans="1:17" x14ac:dyDescent="0.35">
      <c r="A1943" s="5">
        <v>43556</v>
      </c>
      <c r="B1943" s="2" t="s">
        <v>3041</v>
      </c>
      <c r="C1943" s="2" t="s">
        <v>3068</v>
      </c>
      <c r="D1943" s="2" t="s">
        <v>3043</v>
      </c>
      <c r="E19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3" t="str">
        <f>_xlfn.XLOOKUP(capturaFlota2019[[#This Row],[Puerto]],'DATOS TABLA FLOTA'!$H$1:$H$21,'DATOS TABLA FLOTA'!$I$1:$I$21)</f>
        <v>General Pueyrredon</v>
      </c>
      <c r="G1943" s="3">
        <f>_xlfn.XLOOKUP(capturaFlota2019[[#This Row],[Departamento]],'DATOS TABLA FLOTA'!$O$2:$O$21,'DATOS TABLA FLOTA'!$P$2:$P$21)</f>
        <v>6357</v>
      </c>
      <c r="H1943" s="1">
        <v>-3804915</v>
      </c>
      <c r="I1943" s="1">
        <f>_xlfn.XLOOKUP(capturaFlota2019[[#This Row],[Latitud]],'DATOS TABLA FLOTA'!$Q$2:$Q$21,'DATOS TABLA FLOTA'!$R$2:$R$21)</f>
        <v>-57536848</v>
      </c>
      <c r="J1943" s="2" t="s">
        <v>3074</v>
      </c>
      <c r="K1943" t="str">
        <f>VLOOKUP(capturaFlota2019[[#This Row],[Especie]],'DATOS TABLA FLOTA'!$K$1:$M$113,2,FALSE)</f>
        <v>Peces</v>
      </c>
      <c r="L1943" t="str">
        <f>_xlfn.XLOOKUP(capturaFlota2019[[#This Row],[Especie]],'DATOS TABLA FLOTA'!$K$1:$K$113,'DATOS TABLA FLOTA'!$M$1:$M$113)</f>
        <v>Variado costero</v>
      </c>
      <c r="M1943" s="3">
        <v>8317</v>
      </c>
      <c r="N1943" s="4">
        <f>VLOOKUP(capturaFlota2019[[#This Row],[Especie]],'DATOS TABLA FLOTA'!$A$1:$B$80,2,FALSE)</f>
        <v>1800</v>
      </c>
      <c r="O1943" s="4">
        <f>VLOOKUP(capturaFlota2019[[#This Row],[Especie]],'DATOS TABLA FLOTA'!$A$1:$C$80,3,FALSE)</f>
        <v>28800</v>
      </c>
      <c r="Q1943"/>
    </row>
    <row r="1944" spans="1:17" x14ac:dyDescent="0.35">
      <c r="A1944" s="5">
        <v>43466</v>
      </c>
      <c r="B1944" s="2" t="s">
        <v>3041</v>
      </c>
      <c r="C1944" s="2" t="s">
        <v>3068</v>
      </c>
      <c r="D1944" s="2" t="s">
        <v>3043</v>
      </c>
      <c r="E19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4" t="str">
        <f>_xlfn.XLOOKUP(capturaFlota2019[[#This Row],[Puerto]],'DATOS TABLA FLOTA'!$H$1:$H$21,'DATOS TABLA FLOTA'!$I$1:$I$21)</f>
        <v>General Pueyrredon</v>
      </c>
      <c r="G1944" s="3">
        <f>_xlfn.XLOOKUP(capturaFlota2019[[#This Row],[Departamento]],'DATOS TABLA FLOTA'!$O$2:$O$21,'DATOS TABLA FLOTA'!$P$2:$P$21)</f>
        <v>6357</v>
      </c>
      <c r="H1944" s="1">
        <v>-3804915</v>
      </c>
      <c r="I1944" s="1">
        <f>_xlfn.XLOOKUP(capturaFlota2019[[#This Row],[Latitud]],'DATOS TABLA FLOTA'!$Q$2:$Q$21,'DATOS TABLA FLOTA'!$R$2:$R$21)</f>
        <v>-57536848</v>
      </c>
      <c r="J1944" s="2" t="s">
        <v>3082</v>
      </c>
      <c r="K1944" t="str">
        <f>VLOOKUP(capturaFlota2019[[#This Row],[Especie]],'DATOS TABLA FLOTA'!$K$1:$M$113,2,FALSE)</f>
        <v>Peces</v>
      </c>
      <c r="L1944" t="str">
        <f>_xlfn.XLOOKUP(capturaFlota2019[[#This Row],[Especie]],'DATOS TABLA FLOTA'!$K$1:$K$113,'DATOS TABLA FLOTA'!$M$1:$M$113)</f>
        <v>otras especies</v>
      </c>
      <c r="M1944" s="3">
        <v>8320</v>
      </c>
      <c r="N1944" s="4">
        <f>VLOOKUP(capturaFlota2019[[#This Row],[Especie]],'DATOS TABLA FLOTA'!$A$1:$B$80,2,FALSE)</f>
        <v>2100</v>
      </c>
      <c r="O1944" s="4">
        <f>VLOOKUP(capturaFlota2019[[#This Row],[Especie]],'DATOS TABLA FLOTA'!$A$1:$C$80,3,FALSE)</f>
        <v>33600</v>
      </c>
      <c r="Q1944"/>
    </row>
    <row r="1945" spans="1:17" x14ac:dyDescent="0.35">
      <c r="A1945" s="5">
        <v>43497</v>
      </c>
      <c r="B1945" s="2" t="s">
        <v>3059</v>
      </c>
      <c r="C1945" s="2" t="s">
        <v>3068</v>
      </c>
      <c r="D1945" s="2" t="s">
        <v>3043</v>
      </c>
      <c r="E19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5" t="str">
        <f>_xlfn.XLOOKUP(capturaFlota2019[[#This Row],[Puerto]],'DATOS TABLA FLOTA'!$H$1:$H$21,'DATOS TABLA FLOTA'!$I$1:$I$21)</f>
        <v>General Pueyrredon</v>
      </c>
      <c r="G1945" s="3">
        <f>_xlfn.XLOOKUP(capturaFlota2019[[#This Row],[Departamento]],'DATOS TABLA FLOTA'!$O$2:$O$21,'DATOS TABLA FLOTA'!$P$2:$P$21)</f>
        <v>6357</v>
      </c>
      <c r="H1945" s="1">
        <v>-3804915</v>
      </c>
      <c r="I1945" s="1">
        <f>_xlfn.XLOOKUP(capturaFlota2019[[#This Row],[Latitud]],'DATOS TABLA FLOTA'!$Q$2:$Q$21,'DATOS TABLA FLOTA'!$R$2:$R$21)</f>
        <v>-57536848</v>
      </c>
      <c r="J1945" s="2" t="s">
        <v>3076</v>
      </c>
      <c r="K1945" t="str">
        <f>VLOOKUP(capturaFlota2019[[#This Row],[Especie]],'DATOS TABLA FLOTA'!$K$1:$M$113,2,FALSE)</f>
        <v>Peces</v>
      </c>
      <c r="L1945" t="str">
        <f>_xlfn.XLOOKUP(capturaFlota2019[[#This Row],[Especie]],'DATOS TABLA FLOTA'!$K$1:$K$113,'DATOS TABLA FLOTA'!$M$1:$M$113)</f>
        <v>otras especies</v>
      </c>
      <c r="M1945" s="3">
        <v>8325</v>
      </c>
      <c r="N1945" s="4">
        <f>VLOOKUP(capturaFlota2019[[#This Row],[Especie]],'DATOS TABLA FLOTA'!$A$1:$B$80,2,FALSE)</f>
        <v>2900</v>
      </c>
      <c r="O1945" s="4">
        <f>VLOOKUP(capturaFlota2019[[#This Row],[Especie]],'DATOS TABLA FLOTA'!$A$1:$C$80,3,FALSE)</f>
        <v>46400</v>
      </c>
      <c r="Q1945"/>
    </row>
    <row r="1946" spans="1:17" x14ac:dyDescent="0.35">
      <c r="A1946" s="5">
        <v>43678</v>
      </c>
      <c r="B1946" s="2" t="s">
        <v>3041</v>
      </c>
      <c r="C1946" s="2" t="s">
        <v>3111</v>
      </c>
      <c r="D1946" s="2" t="s">
        <v>3043</v>
      </c>
      <c r="E19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6" t="str">
        <f>_xlfn.XLOOKUP(capturaFlota2019[[#This Row],[Puerto]],'DATOS TABLA FLOTA'!$H$1:$H$21,'DATOS TABLA FLOTA'!$I$1:$I$21)</f>
        <v>sin especificar</v>
      </c>
      <c r="G1946" s="3">
        <f>_xlfn.XLOOKUP(capturaFlota2019[[#This Row],[Departamento]],'DATOS TABLA FLOTA'!$O$2:$O$21,'DATOS TABLA FLOTA'!$P$2:$P$21)</f>
        <v>6999</v>
      </c>
      <c r="I1946" s="1">
        <f>_xlfn.XLOOKUP(capturaFlota2019[[#This Row],[Latitud]],'DATOS TABLA FLOTA'!$Q$2:$Q$21,'DATOS TABLA FLOTA'!$R$2:$R$21)</f>
        <v>0</v>
      </c>
      <c r="J1946" s="2" t="s">
        <v>3084</v>
      </c>
      <c r="K1946" t="str">
        <f>VLOOKUP(capturaFlota2019[[#This Row],[Especie]],'DATOS TABLA FLOTA'!$K$1:$M$113,2,FALSE)</f>
        <v>Peces</v>
      </c>
      <c r="L1946" t="str">
        <f>_xlfn.XLOOKUP(capturaFlota2019[[#This Row],[Especie]],'DATOS TABLA FLOTA'!$K$1:$K$113,'DATOS TABLA FLOTA'!$M$1:$M$113)</f>
        <v>otras especies</v>
      </c>
      <c r="M1946" s="3">
        <v>8424</v>
      </c>
      <c r="N1946" s="4">
        <f>VLOOKUP(capturaFlota2019[[#This Row],[Especie]],'DATOS TABLA FLOTA'!$A$1:$B$80,2,FALSE)</f>
        <v>1890</v>
      </c>
      <c r="O1946" s="4">
        <f>VLOOKUP(capturaFlota2019[[#This Row],[Especie]],'DATOS TABLA FLOTA'!$A$1:$C$80,3,FALSE)</f>
        <v>30240</v>
      </c>
      <c r="Q1946"/>
    </row>
    <row r="1947" spans="1:17" x14ac:dyDescent="0.35">
      <c r="A1947" s="5">
        <v>43617</v>
      </c>
      <c r="B1947" s="2" t="s">
        <v>3147</v>
      </c>
      <c r="C1947" s="2" t="s">
        <v>3048</v>
      </c>
      <c r="D1947" s="2" t="s">
        <v>3049</v>
      </c>
      <c r="E19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947" t="str">
        <f>_xlfn.XLOOKUP(capturaFlota2019[[#This Row],[Puerto]],'DATOS TABLA FLOTA'!$H$1:$H$21,'DATOS TABLA FLOTA'!$I$1:$I$21)</f>
        <v>Deseado</v>
      </c>
      <c r="G1947" s="3">
        <f>_xlfn.XLOOKUP(capturaFlota2019[[#This Row],[Departamento]],'DATOS TABLA FLOTA'!$O$2:$O$21,'DATOS TABLA FLOTA'!$P$2:$P$21)</f>
        <v>78014</v>
      </c>
      <c r="H1947" s="1">
        <v>-46436049</v>
      </c>
      <c r="I1947" s="1">
        <f>_xlfn.XLOOKUP(capturaFlota2019[[#This Row],[Latitud]],'DATOS TABLA FLOTA'!$Q$2:$Q$21,'DATOS TABLA FLOTA'!$R$2:$R$21)</f>
        <v>-67514904</v>
      </c>
      <c r="J1947" s="2" t="s">
        <v>3101</v>
      </c>
      <c r="K1947" t="str">
        <f>VLOOKUP(capturaFlota2019[[#This Row],[Especie]],'DATOS TABLA FLOTA'!$K$1:$M$113,2,FALSE)</f>
        <v>Crustáceos</v>
      </c>
      <c r="L1947" t="str">
        <f>_xlfn.XLOOKUP(capturaFlota2019[[#This Row],[Especie]],'DATOS TABLA FLOTA'!$K$1:$K$113,'DATOS TABLA FLOTA'!$M$1:$M$113)</f>
        <v>Langostino</v>
      </c>
      <c r="M1947" s="3">
        <v>8490</v>
      </c>
      <c r="N1947" s="4">
        <f>VLOOKUP(capturaFlota2019[[#This Row],[Especie]],'DATOS TABLA FLOTA'!$A$1:$B$80,2,FALSE)</f>
        <v>3000</v>
      </c>
      <c r="O1947" s="4">
        <f>VLOOKUP(capturaFlota2019[[#This Row],[Especie]],'DATOS TABLA FLOTA'!$A$1:$C$80,3,FALSE)</f>
        <v>48000</v>
      </c>
      <c r="Q1947"/>
    </row>
    <row r="1948" spans="1:17" x14ac:dyDescent="0.35">
      <c r="A1948" s="5">
        <v>43556</v>
      </c>
      <c r="B1948" s="2" t="s">
        <v>3116</v>
      </c>
      <c r="C1948" s="2" t="s">
        <v>3068</v>
      </c>
      <c r="D1948" s="2" t="s">
        <v>3043</v>
      </c>
      <c r="E19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48" t="str">
        <f>_xlfn.XLOOKUP(capturaFlota2019[[#This Row],[Puerto]],'DATOS TABLA FLOTA'!$H$1:$H$21,'DATOS TABLA FLOTA'!$I$1:$I$21)</f>
        <v>General Pueyrredon</v>
      </c>
      <c r="G1948" s="3">
        <f>_xlfn.XLOOKUP(capturaFlota2019[[#This Row],[Departamento]],'DATOS TABLA FLOTA'!$O$2:$O$21,'DATOS TABLA FLOTA'!$P$2:$P$21)</f>
        <v>6357</v>
      </c>
      <c r="H1948" s="1">
        <v>-3804915</v>
      </c>
      <c r="I1948" s="1">
        <f>_xlfn.XLOOKUP(capturaFlota2019[[#This Row],[Latitud]],'DATOS TABLA FLOTA'!$Q$2:$Q$21,'DATOS TABLA FLOTA'!$R$2:$R$21)</f>
        <v>-57536848</v>
      </c>
      <c r="J1948" s="2" t="s">
        <v>3064</v>
      </c>
      <c r="K1948" t="str">
        <f>VLOOKUP(capturaFlota2019[[#This Row],[Especie]],'DATOS TABLA FLOTA'!$K$1:$M$113,2,FALSE)</f>
        <v>Crustáceos</v>
      </c>
      <c r="L1948" t="str">
        <f>_xlfn.XLOOKUP(capturaFlota2019[[#This Row],[Especie]],'DATOS TABLA FLOTA'!$K$1:$K$113,'DATOS TABLA FLOTA'!$M$1:$M$113)</f>
        <v>Centolla</v>
      </c>
      <c r="M1948" s="3">
        <v>8559</v>
      </c>
      <c r="N1948" s="4">
        <f>VLOOKUP(capturaFlota2019[[#This Row],[Especie]],'DATOS TABLA FLOTA'!$A$1:$B$80,2,FALSE)</f>
        <v>2890</v>
      </c>
      <c r="O1948" s="4">
        <f>VLOOKUP(capturaFlota2019[[#This Row],[Especie]],'DATOS TABLA FLOTA'!$A$1:$C$80,3,FALSE)</f>
        <v>46240</v>
      </c>
      <c r="Q1948"/>
    </row>
    <row r="1949" spans="1:17" x14ac:dyDescent="0.35">
      <c r="A1949" s="5">
        <v>43709</v>
      </c>
      <c r="B1949" s="2" t="s">
        <v>3147</v>
      </c>
      <c r="C1949" s="2" t="s">
        <v>3061</v>
      </c>
      <c r="D1949" s="2" t="s">
        <v>3062</v>
      </c>
      <c r="E19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49" t="str">
        <f>_xlfn.XLOOKUP(capturaFlota2019[[#This Row],[Puerto]],'DATOS TABLA FLOTA'!$H$1:$H$21,'DATOS TABLA FLOTA'!$I$1:$I$21)</f>
        <v>Escalante</v>
      </c>
      <c r="G1949" s="3">
        <f>_xlfn.XLOOKUP(capturaFlota2019[[#This Row],[Departamento]],'DATOS TABLA FLOTA'!$O$2:$O$21,'DATOS TABLA FLOTA'!$P$2:$P$21)</f>
        <v>26021</v>
      </c>
      <c r="H1949" s="1">
        <v>-45862528</v>
      </c>
      <c r="I1949" s="1">
        <f>_xlfn.XLOOKUP(capturaFlota2019[[#This Row],[Latitud]],'DATOS TABLA FLOTA'!$Q$2:$Q$21,'DATOS TABLA FLOTA'!$R$2:$R$21)</f>
        <v>-6746664</v>
      </c>
      <c r="J1949" s="2" t="s">
        <v>3101</v>
      </c>
      <c r="K1949" t="str">
        <f>VLOOKUP(capturaFlota2019[[#This Row],[Especie]],'DATOS TABLA FLOTA'!$K$1:$M$113,2,FALSE)</f>
        <v>Crustáceos</v>
      </c>
      <c r="L1949" t="str">
        <f>_xlfn.XLOOKUP(capturaFlota2019[[#This Row],[Especie]],'DATOS TABLA FLOTA'!$K$1:$K$113,'DATOS TABLA FLOTA'!$M$1:$M$113)</f>
        <v>Langostino</v>
      </c>
      <c r="M1949" s="3">
        <v>8559</v>
      </c>
      <c r="N1949" s="4">
        <f>VLOOKUP(capturaFlota2019[[#This Row],[Especie]],'DATOS TABLA FLOTA'!$A$1:$B$80,2,FALSE)</f>
        <v>3000</v>
      </c>
      <c r="O1949" s="4">
        <f>VLOOKUP(capturaFlota2019[[#This Row],[Especie]],'DATOS TABLA FLOTA'!$A$1:$C$80,3,FALSE)</f>
        <v>48000</v>
      </c>
      <c r="Q1949"/>
    </row>
    <row r="1950" spans="1:17" x14ac:dyDescent="0.35">
      <c r="A1950" s="5">
        <v>43586</v>
      </c>
      <c r="B1950" s="2" t="s">
        <v>3053</v>
      </c>
      <c r="C1950" s="2" t="s">
        <v>3127</v>
      </c>
      <c r="D1950" s="2" t="s">
        <v>3124</v>
      </c>
      <c r="E19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50" t="str">
        <f>_xlfn.XLOOKUP(capturaFlota2019[[#This Row],[Puerto]],'DATOS TABLA FLOTA'!$H$1:$H$21,'DATOS TABLA FLOTA'!$I$1:$I$21)</f>
        <v>San Antonio</v>
      </c>
      <c r="G1950" s="3">
        <f>_xlfn.XLOOKUP(capturaFlota2019[[#This Row],[Departamento]],'DATOS TABLA FLOTA'!$O$2:$O$21,'DATOS TABLA FLOTA'!$P$2:$P$21)</f>
        <v>62077</v>
      </c>
      <c r="H1950" s="1">
        <v>-40725698</v>
      </c>
      <c r="I1950" s="1">
        <f>_xlfn.XLOOKUP(capturaFlota2019[[#This Row],[Latitud]],'DATOS TABLA FLOTA'!$Q$2:$Q$21,'DATOS TABLA FLOTA'!$R$2:$R$21)</f>
        <v>-64934194</v>
      </c>
      <c r="J1950" s="2" t="s">
        <v>3088</v>
      </c>
      <c r="K1950" t="str">
        <f>VLOOKUP(capturaFlota2019[[#This Row],[Especie]],'DATOS TABLA FLOTA'!$K$1:$M$113,2,FALSE)</f>
        <v>Peces</v>
      </c>
      <c r="L1950" t="str">
        <f>_xlfn.XLOOKUP(capturaFlota2019[[#This Row],[Especie]],'DATOS TABLA FLOTA'!$K$1:$K$113,'DATOS TABLA FLOTA'!$M$1:$M$113)</f>
        <v>Variado costero</v>
      </c>
      <c r="M1950" s="3">
        <v>8576</v>
      </c>
      <c r="N1950" s="4">
        <f>VLOOKUP(capturaFlota2019[[#This Row],[Especie]],'DATOS TABLA FLOTA'!$A$1:$B$80,2,FALSE)</f>
        <v>2500</v>
      </c>
      <c r="O1950" s="4">
        <f>VLOOKUP(capturaFlota2019[[#This Row],[Especie]],'DATOS TABLA FLOTA'!$A$1:$C$80,3,FALSE)</f>
        <v>40000</v>
      </c>
      <c r="Q1950"/>
    </row>
    <row r="1951" spans="1:17" x14ac:dyDescent="0.35">
      <c r="A1951" s="5">
        <v>43525</v>
      </c>
      <c r="B1951" s="2" t="s">
        <v>3047</v>
      </c>
      <c r="C1951" s="2" t="s">
        <v>3121</v>
      </c>
      <c r="D1951" s="2" t="s">
        <v>3043</v>
      </c>
      <c r="E19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1" t="str">
        <f>_xlfn.XLOOKUP(capturaFlota2019[[#This Row],[Puerto]],'DATOS TABLA FLOTA'!$H$1:$H$21,'DATOS TABLA FLOTA'!$I$1:$I$21)</f>
        <v>Coronel de Marina Leonardo Rosales</v>
      </c>
      <c r="G1951" s="3">
        <f>_xlfn.XLOOKUP(capturaFlota2019[[#This Row],[Departamento]],'DATOS TABLA FLOTA'!$O$2:$O$21,'DATOS TABLA FLOTA'!$P$2:$P$21)</f>
        <v>6182</v>
      </c>
      <c r="H1951" s="1">
        <v>-3889977</v>
      </c>
      <c r="I1951" s="1">
        <f>_xlfn.XLOOKUP(capturaFlota2019[[#This Row],[Latitud]],'DATOS TABLA FLOTA'!$Q$2:$Q$21,'DATOS TABLA FLOTA'!$R$2:$R$21)</f>
        <v>-62079012</v>
      </c>
      <c r="J1951" s="2" t="s">
        <v>3052</v>
      </c>
      <c r="K1951" t="str">
        <f>VLOOKUP(capturaFlota2019[[#This Row],[Especie]],'DATOS TABLA FLOTA'!$K$1:$M$113,2,FALSE)</f>
        <v>Moluscos</v>
      </c>
      <c r="L1951" t="str">
        <f>_xlfn.XLOOKUP(capturaFlota2019[[#This Row],[Especie]],'DATOS TABLA FLOTA'!$K$1:$K$113,'DATOS TABLA FLOTA'!$M$1:$M$113)</f>
        <v>Calamar Illex</v>
      </c>
      <c r="M1951" s="3">
        <v>8583</v>
      </c>
      <c r="N1951" s="4">
        <f>VLOOKUP(capturaFlota2019[[#This Row],[Especie]],'DATOS TABLA FLOTA'!$A$1:$B$80,2,FALSE)</f>
        <v>3299</v>
      </c>
      <c r="O1951" s="4">
        <f>VLOOKUP(capturaFlota2019[[#This Row],[Especie]],'DATOS TABLA FLOTA'!$A$1:$C$80,3,FALSE)</f>
        <v>52784</v>
      </c>
      <c r="Q1951"/>
    </row>
    <row r="1952" spans="1:17" x14ac:dyDescent="0.35">
      <c r="A1952" s="5">
        <v>43647</v>
      </c>
      <c r="B1952" s="2" t="s">
        <v>3041</v>
      </c>
      <c r="C1952" s="2" t="s">
        <v>3143</v>
      </c>
      <c r="D1952" s="2" t="s">
        <v>3043</v>
      </c>
      <c r="E19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2" t="str">
        <f>_xlfn.XLOOKUP(capturaFlota2019[[#This Row],[Puerto]],'DATOS TABLA FLOTA'!$H$1:$H$21,'DATOS TABLA FLOTA'!$I$1:$I$21)</f>
        <v>Castelli</v>
      </c>
      <c r="G1952" s="3">
        <f>_xlfn.XLOOKUP(capturaFlota2019[[#This Row],[Departamento]],'DATOS TABLA FLOTA'!$O$2:$O$21,'DATOS TABLA FLOTA'!$P$2:$P$21)</f>
        <v>6168</v>
      </c>
      <c r="H1952" s="1">
        <v>-35745949</v>
      </c>
      <c r="I1952" s="1">
        <f>_xlfn.XLOOKUP(capturaFlota2019[[#This Row],[Latitud]],'DATOS TABLA FLOTA'!$Q$2:$Q$21,'DATOS TABLA FLOTA'!$R$2:$R$21)</f>
        <v>-57380561</v>
      </c>
      <c r="J1952" s="2" t="s">
        <v>3113</v>
      </c>
      <c r="K1952" t="str">
        <f>VLOOKUP(capturaFlota2019[[#This Row],[Especie]],'DATOS TABLA FLOTA'!$K$1:$M$113,2,FALSE)</f>
        <v>Peces</v>
      </c>
      <c r="L1952" t="str">
        <f>_xlfn.XLOOKUP(capturaFlota2019[[#This Row],[Especie]],'DATOS TABLA FLOTA'!$K$1:$K$113,'DATOS TABLA FLOTA'!$M$1:$M$113)</f>
        <v>Variado costero</v>
      </c>
      <c r="M1952" s="3">
        <v>8589</v>
      </c>
      <c r="N1952" s="4">
        <f>VLOOKUP(capturaFlota2019[[#This Row],[Especie]],'DATOS TABLA FLOTA'!$A$1:$B$80,2,FALSE)</f>
        <v>2100</v>
      </c>
      <c r="O1952" s="4">
        <f>VLOOKUP(capturaFlota2019[[#This Row],[Especie]],'DATOS TABLA FLOTA'!$A$1:$C$80,3,FALSE)</f>
        <v>33600</v>
      </c>
      <c r="Q1952"/>
    </row>
    <row r="1953" spans="1:17" x14ac:dyDescent="0.35">
      <c r="A1953" s="5">
        <v>43466</v>
      </c>
      <c r="B1953" s="2" t="s">
        <v>3053</v>
      </c>
      <c r="C1953" s="2" t="s">
        <v>3123</v>
      </c>
      <c r="D1953" s="2" t="s">
        <v>3124</v>
      </c>
      <c r="E19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53" t="str">
        <f>_xlfn.XLOOKUP(capturaFlota2019[[#This Row],[Puerto]],'DATOS TABLA FLOTA'!$H$1:$H$21,'DATOS TABLA FLOTA'!$I$1:$I$21)</f>
        <v>San Antonio</v>
      </c>
      <c r="G1953" s="3">
        <f>_xlfn.XLOOKUP(capturaFlota2019[[#This Row],[Departamento]],'DATOS TABLA FLOTA'!$O$2:$O$21,'DATOS TABLA FLOTA'!$P$2:$P$21)</f>
        <v>62077</v>
      </c>
      <c r="H1953" s="1">
        <v>-4079875</v>
      </c>
      <c r="I1953" s="1">
        <f>_xlfn.XLOOKUP(capturaFlota2019[[#This Row],[Latitud]],'DATOS TABLA FLOTA'!$Q$2:$Q$21,'DATOS TABLA FLOTA'!$R$2:$R$21)</f>
        <v>-64883536</v>
      </c>
      <c r="J1953" s="2" t="s">
        <v>3055</v>
      </c>
      <c r="K1953" t="str">
        <f>VLOOKUP(capturaFlota2019[[#This Row],[Especie]],'DATOS TABLA FLOTA'!$K$1:$M$113,2,FALSE)</f>
        <v>Peces</v>
      </c>
      <c r="L1953" t="str">
        <f>_xlfn.XLOOKUP(capturaFlota2019[[#This Row],[Especie]],'DATOS TABLA FLOTA'!$K$1:$K$113,'DATOS TABLA FLOTA'!$M$1:$M$113)</f>
        <v>Merluza hubbsi S41</v>
      </c>
      <c r="M1953" s="3">
        <v>8603</v>
      </c>
      <c r="N1953" s="4">
        <f>VLOOKUP(capturaFlota2019[[#This Row],[Especie]],'DATOS TABLA FLOTA'!$A$1:$B$80,2,FALSE)</f>
        <v>2300</v>
      </c>
      <c r="O1953" s="4">
        <f>VLOOKUP(capturaFlota2019[[#This Row],[Especie]],'DATOS TABLA FLOTA'!$A$1:$C$80,3,FALSE)</f>
        <v>36800</v>
      </c>
      <c r="Q1953"/>
    </row>
    <row r="1954" spans="1:17" x14ac:dyDescent="0.35">
      <c r="A1954" s="5">
        <v>43586</v>
      </c>
      <c r="B1954" s="2" t="s">
        <v>3041</v>
      </c>
      <c r="C1954" s="2" t="s">
        <v>3068</v>
      </c>
      <c r="D1954" s="2" t="s">
        <v>3043</v>
      </c>
      <c r="E19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4" t="str">
        <f>_xlfn.XLOOKUP(capturaFlota2019[[#This Row],[Puerto]],'DATOS TABLA FLOTA'!$H$1:$H$21,'DATOS TABLA FLOTA'!$I$1:$I$21)</f>
        <v>General Pueyrredon</v>
      </c>
      <c r="G1954" s="3">
        <f>_xlfn.XLOOKUP(capturaFlota2019[[#This Row],[Departamento]],'DATOS TABLA FLOTA'!$O$2:$O$21,'DATOS TABLA FLOTA'!$P$2:$P$21)</f>
        <v>6357</v>
      </c>
      <c r="H1954" s="1">
        <v>-3804915</v>
      </c>
      <c r="I1954" s="1">
        <f>_xlfn.XLOOKUP(capturaFlota2019[[#This Row],[Latitud]],'DATOS TABLA FLOTA'!$Q$2:$Q$21,'DATOS TABLA FLOTA'!$R$2:$R$21)</f>
        <v>-57536848</v>
      </c>
      <c r="J1954" s="2" t="s">
        <v>3060</v>
      </c>
      <c r="K1954" t="str">
        <f>VLOOKUP(capturaFlota2019[[#This Row],[Especie]],'DATOS TABLA FLOTA'!$K$1:$M$113,2,FALSE)</f>
        <v>Peces</v>
      </c>
      <c r="L1954" t="str">
        <f>_xlfn.XLOOKUP(capturaFlota2019[[#This Row],[Especie]],'DATOS TABLA FLOTA'!$K$1:$K$113,'DATOS TABLA FLOTA'!$M$1:$M$113)</f>
        <v>otras especies</v>
      </c>
      <c r="M1954" s="3">
        <v>8604</v>
      </c>
      <c r="N1954" s="4">
        <f>VLOOKUP(capturaFlota2019[[#This Row],[Especie]],'DATOS TABLA FLOTA'!$A$1:$B$80,2,FALSE)</f>
        <v>2910</v>
      </c>
      <c r="O1954" s="4">
        <f>VLOOKUP(capturaFlota2019[[#This Row],[Especie]],'DATOS TABLA FLOTA'!$A$1:$C$80,3,FALSE)</f>
        <v>46560</v>
      </c>
      <c r="Q1954"/>
    </row>
    <row r="1955" spans="1:17" x14ac:dyDescent="0.35">
      <c r="A1955" s="5">
        <v>43556</v>
      </c>
      <c r="B1955" s="2" t="s">
        <v>3041</v>
      </c>
      <c r="C1955" s="2" t="s">
        <v>3150</v>
      </c>
      <c r="D1955" s="2" t="s">
        <v>3043</v>
      </c>
      <c r="E19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5" t="str">
        <f>_xlfn.XLOOKUP(capturaFlota2019[[#This Row],[Puerto]],'DATOS TABLA FLOTA'!$H$1:$H$21,'DATOS TABLA FLOTA'!$I$1:$I$21)</f>
        <v>General Lavalle</v>
      </c>
      <c r="G1955" s="3">
        <f>_xlfn.XLOOKUP(capturaFlota2019[[#This Row],[Departamento]],'DATOS TABLA FLOTA'!$O$2:$O$21,'DATOS TABLA FLOTA'!$P$2:$P$21)</f>
        <v>6336</v>
      </c>
      <c r="H1955" s="1">
        <v>-36398453</v>
      </c>
      <c r="I1955" s="1">
        <f>_xlfn.XLOOKUP(capturaFlota2019[[#This Row],[Latitud]],'DATOS TABLA FLOTA'!$Q$2:$Q$21,'DATOS TABLA FLOTA'!$R$2:$R$21)</f>
        <v>-56946467</v>
      </c>
      <c r="J1955" s="2" t="s">
        <v>3085</v>
      </c>
      <c r="K1955" t="str">
        <f>VLOOKUP(capturaFlota2019[[#This Row],[Especie]],'DATOS TABLA FLOTA'!$K$1:$M$113,2,FALSE)</f>
        <v>Peces</v>
      </c>
      <c r="L1955" t="str">
        <f>_xlfn.XLOOKUP(capturaFlota2019[[#This Row],[Especie]],'DATOS TABLA FLOTA'!$K$1:$K$113,'DATOS TABLA FLOTA'!$M$1:$M$113)</f>
        <v>otras especies</v>
      </c>
      <c r="M1955" s="3">
        <v>8674</v>
      </c>
      <c r="N1955" s="4">
        <f>VLOOKUP(capturaFlota2019[[#This Row],[Especie]],'DATOS TABLA FLOTA'!$A$1:$B$80,2,FALSE)</f>
        <v>1900</v>
      </c>
      <c r="O1955" s="4">
        <f>VLOOKUP(capturaFlota2019[[#This Row],[Especie]],'DATOS TABLA FLOTA'!$A$1:$C$80,3,FALSE)</f>
        <v>30400</v>
      </c>
      <c r="Q1955"/>
    </row>
    <row r="1956" spans="1:17" x14ac:dyDescent="0.35">
      <c r="A1956" s="5">
        <v>43556</v>
      </c>
      <c r="B1956" s="2" t="s">
        <v>3053</v>
      </c>
      <c r="C1956" s="2" t="s">
        <v>3068</v>
      </c>
      <c r="D1956" s="2" t="s">
        <v>3043</v>
      </c>
      <c r="E19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6" t="str">
        <f>_xlfn.XLOOKUP(capturaFlota2019[[#This Row],[Puerto]],'DATOS TABLA FLOTA'!$H$1:$H$21,'DATOS TABLA FLOTA'!$I$1:$I$21)</f>
        <v>General Pueyrredon</v>
      </c>
      <c r="G1956" s="3">
        <f>_xlfn.XLOOKUP(capturaFlota2019[[#This Row],[Departamento]],'DATOS TABLA FLOTA'!$O$2:$O$21,'DATOS TABLA FLOTA'!$P$2:$P$21)</f>
        <v>6357</v>
      </c>
      <c r="H1956" s="1">
        <v>-3804915</v>
      </c>
      <c r="I1956" s="1">
        <f>_xlfn.XLOOKUP(capturaFlota2019[[#This Row],[Latitud]],'DATOS TABLA FLOTA'!$Q$2:$Q$21,'DATOS TABLA FLOTA'!$R$2:$R$21)</f>
        <v>-57536848</v>
      </c>
      <c r="J1956" s="2" t="s">
        <v>3099</v>
      </c>
      <c r="K1956" t="str">
        <f>VLOOKUP(capturaFlota2019[[#This Row],[Especie]],'DATOS TABLA FLOTA'!$K$1:$M$113,2,FALSE)</f>
        <v>Peces</v>
      </c>
      <c r="L1956" t="str">
        <f>_xlfn.XLOOKUP(capturaFlota2019[[#This Row],[Especie]],'DATOS TABLA FLOTA'!$K$1:$K$113,'DATOS TABLA FLOTA'!$M$1:$M$113)</f>
        <v>otras especies</v>
      </c>
      <c r="M1956" s="3">
        <v>8702</v>
      </c>
      <c r="N1956" s="4">
        <f>VLOOKUP(capturaFlota2019[[#This Row],[Especie]],'DATOS TABLA FLOTA'!$A$1:$B$80,2,FALSE)</f>
        <v>2100</v>
      </c>
      <c r="O1956" s="4">
        <f>VLOOKUP(capturaFlota2019[[#This Row],[Especie]],'DATOS TABLA FLOTA'!$A$1:$C$80,3,FALSE)</f>
        <v>33600</v>
      </c>
      <c r="Q1956"/>
    </row>
    <row r="1957" spans="1:17" x14ac:dyDescent="0.35">
      <c r="A1957" s="5">
        <v>43709</v>
      </c>
      <c r="B1957" s="2" t="s">
        <v>3059</v>
      </c>
      <c r="C1957" s="2" t="s">
        <v>3068</v>
      </c>
      <c r="D1957" s="2" t="s">
        <v>3043</v>
      </c>
      <c r="E19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7" t="str">
        <f>_xlfn.XLOOKUP(capturaFlota2019[[#This Row],[Puerto]],'DATOS TABLA FLOTA'!$H$1:$H$21,'DATOS TABLA FLOTA'!$I$1:$I$21)</f>
        <v>General Pueyrredon</v>
      </c>
      <c r="G1957" s="3">
        <f>_xlfn.XLOOKUP(capturaFlota2019[[#This Row],[Departamento]],'DATOS TABLA FLOTA'!$O$2:$O$21,'DATOS TABLA FLOTA'!$P$2:$P$21)</f>
        <v>6357</v>
      </c>
      <c r="H1957" s="1">
        <v>-3804915</v>
      </c>
      <c r="I1957" s="1">
        <f>_xlfn.XLOOKUP(capturaFlota2019[[#This Row],[Latitud]],'DATOS TABLA FLOTA'!$Q$2:$Q$21,'DATOS TABLA FLOTA'!$R$2:$R$21)</f>
        <v>-57536848</v>
      </c>
      <c r="J1957" s="2" t="s">
        <v>3090</v>
      </c>
      <c r="K1957" t="str">
        <f>VLOOKUP(capturaFlota2019[[#This Row],[Especie]],'DATOS TABLA FLOTA'!$K$1:$M$113,2,FALSE)</f>
        <v>Peces</v>
      </c>
      <c r="L1957" t="str">
        <f>_xlfn.XLOOKUP(capturaFlota2019[[#This Row],[Especie]],'DATOS TABLA FLOTA'!$K$1:$K$113,'DATOS TABLA FLOTA'!$M$1:$M$113)</f>
        <v>otras especies</v>
      </c>
      <c r="M1957" s="3">
        <v>8736</v>
      </c>
      <c r="N1957" s="4">
        <f>VLOOKUP(capturaFlota2019[[#This Row],[Especie]],'DATOS TABLA FLOTA'!$A$1:$B$80,2,FALSE)</f>
        <v>2200</v>
      </c>
      <c r="O1957" s="4">
        <f>VLOOKUP(capturaFlota2019[[#This Row],[Especie]],'DATOS TABLA FLOTA'!$A$1:$C$80,3,FALSE)</f>
        <v>35200</v>
      </c>
      <c r="Q1957"/>
    </row>
    <row r="1958" spans="1:17" x14ac:dyDescent="0.35">
      <c r="A1958" s="5">
        <v>43586</v>
      </c>
      <c r="B1958" s="2" t="s">
        <v>3041</v>
      </c>
      <c r="C1958" s="2" t="s">
        <v>3068</v>
      </c>
      <c r="D1958" s="2" t="s">
        <v>3043</v>
      </c>
      <c r="E19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58" t="str">
        <f>_xlfn.XLOOKUP(capturaFlota2019[[#This Row],[Puerto]],'DATOS TABLA FLOTA'!$H$1:$H$21,'DATOS TABLA FLOTA'!$I$1:$I$21)</f>
        <v>General Pueyrredon</v>
      </c>
      <c r="G1958" s="3">
        <f>_xlfn.XLOOKUP(capturaFlota2019[[#This Row],[Departamento]],'DATOS TABLA FLOTA'!$O$2:$O$21,'DATOS TABLA FLOTA'!$P$2:$P$21)</f>
        <v>6357</v>
      </c>
      <c r="H1958" s="1">
        <v>-3804915</v>
      </c>
      <c r="I1958" s="1">
        <f>_xlfn.XLOOKUP(capturaFlota2019[[#This Row],[Latitud]],'DATOS TABLA FLOTA'!$Q$2:$Q$21,'DATOS TABLA FLOTA'!$R$2:$R$21)</f>
        <v>-57536848</v>
      </c>
      <c r="J1958" s="2" t="s">
        <v>3074</v>
      </c>
      <c r="K1958" t="str">
        <f>VLOOKUP(capturaFlota2019[[#This Row],[Especie]],'DATOS TABLA FLOTA'!$K$1:$M$113,2,FALSE)</f>
        <v>Peces</v>
      </c>
      <c r="L1958" t="str">
        <f>_xlfn.XLOOKUP(capturaFlota2019[[#This Row],[Especie]],'DATOS TABLA FLOTA'!$K$1:$K$113,'DATOS TABLA FLOTA'!$M$1:$M$113)</f>
        <v>Variado costero</v>
      </c>
      <c r="M1958" s="3">
        <v>8766</v>
      </c>
      <c r="N1958" s="4">
        <f>VLOOKUP(capturaFlota2019[[#This Row],[Especie]],'DATOS TABLA FLOTA'!$A$1:$B$80,2,FALSE)</f>
        <v>1800</v>
      </c>
      <c r="O1958" s="4">
        <f>VLOOKUP(capturaFlota2019[[#This Row],[Especie]],'DATOS TABLA FLOTA'!$A$1:$C$80,3,FALSE)</f>
        <v>28800</v>
      </c>
      <c r="Q1958"/>
    </row>
    <row r="1959" spans="1:17" x14ac:dyDescent="0.35">
      <c r="A1959" s="5">
        <v>43586</v>
      </c>
      <c r="B1959" s="2" t="s">
        <v>3053</v>
      </c>
      <c r="C1959" s="2" t="s">
        <v>3127</v>
      </c>
      <c r="D1959" s="2" t="s">
        <v>3124</v>
      </c>
      <c r="E19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59" t="str">
        <f>_xlfn.XLOOKUP(capturaFlota2019[[#This Row],[Puerto]],'DATOS TABLA FLOTA'!$H$1:$H$21,'DATOS TABLA FLOTA'!$I$1:$I$21)</f>
        <v>San Antonio</v>
      </c>
      <c r="G1959" s="3">
        <f>_xlfn.XLOOKUP(capturaFlota2019[[#This Row],[Departamento]],'DATOS TABLA FLOTA'!$O$2:$O$21,'DATOS TABLA FLOTA'!$P$2:$P$21)</f>
        <v>62077</v>
      </c>
      <c r="H1959" s="1">
        <v>-40725698</v>
      </c>
      <c r="I1959" s="1">
        <f>_xlfn.XLOOKUP(capturaFlota2019[[#This Row],[Latitud]],'DATOS TABLA FLOTA'!$Q$2:$Q$21,'DATOS TABLA FLOTA'!$R$2:$R$21)</f>
        <v>-64934194</v>
      </c>
      <c r="J1959" s="2" t="s">
        <v>3092</v>
      </c>
      <c r="K1959" t="str">
        <f>VLOOKUP(capturaFlota2019[[#This Row],[Especie]],'DATOS TABLA FLOTA'!$K$1:$M$113,2,FALSE)</f>
        <v>Peces</v>
      </c>
      <c r="L1959" t="str">
        <f>_xlfn.XLOOKUP(capturaFlota2019[[#This Row],[Especie]],'DATOS TABLA FLOTA'!$K$1:$K$113,'DATOS TABLA FLOTA'!$M$1:$M$113)</f>
        <v>otras especies</v>
      </c>
      <c r="M1959" s="3">
        <v>8789</v>
      </c>
      <c r="N1959" s="4">
        <f>VLOOKUP(capturaFlota2019[[#This Row],[Especie]],'DATOS TABLA FLOTA'!$A$1:$B$80,2,FALSE)</f>
        <v>2200</v>
      </c>
      <c r="O1959" s="4">
        <f>VLOOKUP(capturaFlota2019[[#This Row],[Especie]],'DATOS TABLA FLOTA'!$A$1:$C$80,3,FALSE)</f>
        <v>35200</v>
      </c>
      <c r="Q1959"/>
    </row>
    <row r="1960" spans="1:17" x14ac:dyDescent="0.35">
      <c r="A1960" s="5">
        <v>43497</v>
      </c>
      <c r="B1960" s="2" t="s">
        <v>3059</v>
      </c>
      <c r="C1960" s="2" t="s">
        <v>3061</v>
      </c>
      <c r="D1960" s="2" t="s">
        <v>3062</v>
      </c>
      <c r="E19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60" t="str">
        <f>_xlfn.XLOOKUP(capturaFlota2019[[#This Row],[Puerto]],'DATOS TABLA FLOTA'!$H$1:$H$21,'DATOS TABLA FLOTA'!$I$1:$I$21)</f>
        <v>Escalante</v>
      </c>
      <c r="G1960" s="3">
        <f>_xlfn.XLOOKUP(capturaFlota2019[[#This Row],[Departamento]],'DATOS TABLA FLOTA'!$O$2:$O$21,'DATOS TABLA FLOTA'!$P$2:$P$21)</f>
        <v>26021</v>
      </c>
      <c r="H1960" s="1">
        <v>-45862528</v>
      </c>
      <c r="I1960" s="1">
        <f>_xlfn.XLOOKUP(capturaFlota2019[[#This Row],[Latitud]],'DATOS TABLA FLOTA'!$Q$2:$Q$21,'DATOS TABLA FLOTA'!$R$2:$R$21)</f>
        <v>-6746664</v>
      </c>
      <c r="J1960" s="2" t="s">
        <v>3065</v>
      </c>
      <c r="K1960" t="str">
        <f>VLOOKUP(capturaFlota2019[[#This Row],[Especie]],'DATOS TABLA FLOTA'!$K$1:$M$113,2,FALSE)</f>
        <v>Peces</v>
      </c>
      <c r="L1960" t="str">
        <f>_xlfn.XLOOKUP(capturaFlota2019[[#This Row],[Especie]],'DATOS TABLA FLOTA'!$K$1:$K$113,'DATOS TABLA FLOTA'!$M$1:$M$113)</f>
        <v>Abadejo</v>
      </c>
      <c r="M1960" s="3">
        <v>8795</v>
      </c>
      <c r="N1960" s="4">
        <f>VLOOKUP(capturaFlota2019[[#This Row],[Especie]],'DATOS TABLA FLOTA'!$A$1:$B$80,2,FALSE)</f>
        <v>2000</v>
      </c>
      <c r="O1960" s="4">
        <f>VLOOKUP(capturaFlota2019[[#This Row],[Especie]],'DATOS TABLA FLOTA'!$A$1:$C$80,3,FALSE)</f>
        <v>32000</v>
      </c>
      <c r="Q1960"/>
    </row>
    <row r="1961" spans="1:17" x14ac:dyDescent="0.35">
      <c r="A1961" s="5">
        <v>43739</v>
      </c>
      <c r="B1961" s="2" t="s">
        <v>3041</v>
      </c>
      <c r="C1961" s="2" t="s">
        <v>3068</v>
      </c>
      <c r="D1961" s="2" t="s">
        <v>3043</v>
      </c>
      <c r="E19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1" t="str">
        <f>_xlfn.XLOOKUP(capturaFlota2019[[#This Row],[Puerto]],'DATOS TABLA FLOTA'!$H$1:$H$21,'DATOS TABLA FLOTA'!$I$1:$I$21)</f>
        <v>General Pueyrredon</v>
      </c>
      <c r="G1961" s="3">
        <f>_xlfn.XLOOKUP(capturaFlota2019[[#This Row],[Departamento]],'DATOS TABLA FLOTA'!$O$2:$O$21,'DATOS TABLA FLOTA'!$P$2:$P$21)</f>
        <v>6357</v>
      </c>
      <c r="H1961" s="1">
        <v>-3804915</v>
      </c>
      <c r="I1961" s="1">
        <f>_xlfn.XLOOKUP(capturaFlota2019[[#This Row],[Latitud]],'DATOS TABLA FLOTA'!$Q$2:$Q$21,'DATOS TABLA FLOTA'!$R$2:$R$21)</f>
        <v>-57536848</v>
      </c>
      <c r="J1961" s="2" t="s">
        <v>3082</v>
      </c>
      <c r="K1961" t="str">
        <f>VLOOKUP(capturaFlota2019[[#This Row],[Especie]],'DATOS TABLA FLOTA'!$K$1:$M$113,2,FALSE)</f>
        <v>Peces</v>
      </c>
      <c r="L1961" t="str">
        <f>_xlfn.XLOOKUP(capturaFlota2019[[#This Row],[Especie]],'DATOS TABLA FLOTA'!$K$1:$K$113,'DATOS TABLA FLOTA'!$M$1:$M$113)</f>
        <v>otras especies</v>
      </c>
      <c r="M1961" s="3">
        <v>8799</v>
      </c>
      <c r="N1961" s="4">
        <f>VLOOKUP(capturaFlota2019[[#This Row],[Especie]],'DATOS TABLA FLOTA'!$A$1:$B$80,2,FALSE)</f>
        <v>2100</v>
      </c>
      <c r="O1961" s="4">
        <f>VLOOKUP(capturaFlota2019[[#This Row],[Especie]],'DATOS TABLA FLOTA'!$A$1:$C$80,3,FALSE)</f>
        <v>33600</v>
      </c>
      <c r="Q1961"/>
    </row>
    <row r="1962" spans="1:17" x14ac:dyDescent="0.35">
      <c r="A1962" s="5">
        <v>43497</v>
      </c>
      <c r="B1962" s="2" t="s">
        <v>3053</v>
      </c>
      <c r="C1962" s="2" t="s">
        <v>3111</v>
      </c>
      <c r="D1962" s="2" t="s">
        <v>3043</v>
      </c>
      <c r="E19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2" t="str">
        <f>_xlfn.XLOOKUP(capturaFlota2019[[#This Row],[Puerto]],'DATOS TABLA FLOTA'!$H$1:$H$21,'DATOS TABLA FLOTA'!$I$1:$I$21)</f>
        <v>sin especificar</v>
      </c>
      <c r="G1962" s="3">
        <f>_xlfn.XLOOKUP(capturaFlota2019[[#This Row],[Departamento]],'DATOS TABLA FLOTA'!$O$2:$O$21,'DATOS TABLA FLOTA'!$P$2:$P$21)</f>
        <v>6999</v>
      </c>
      <c r="I1962" s="1">
        <f>_xlfn.XLOOKUP(capturaFlota2019[[#This Row],[Latitud]],'DATOS TABLA FLOTA'!$Q$2:$Q$21,'DATOS TABLA FLOTA'!$R$2:$R$21)</f>
        <v>0</v>
      </c>
      <c r="J1962" s="2" t="s">
        <v>3102</v>
      </c>
      <c r="K1962" t="str">
        <f>VLOOKUP(capturaFlota2019[[#This Row],[Especie]],'DATOS TABLA FLOTA'!$K$1:$M$113,2,FALSE)</f>
        <v>Peces</v>
      </c>
      <c r="L1962" t="str">
        <f>_xlfn.XLOOKUP(capturaFlota2019[[#This Row],[Especie]],'DATOS TABLA FLOTA'!$K$1:$K$113,'DATOS TABLA FLOTA'!$M$1:$M$113)</f>
        <v>Variado costero</v>
      </c>
      <c r="M1962" s="3">
        <v>8840</v>
      </c>
      <c r="N1962" s="4">
        <f>VLOOKUP(capturaFlota2019[[#This Row],[Especie]],'DATOS TABLA FLOTA'!$A$1:$B$80,2,FALSE)</f>
        <v>1500</v>
      </c>
      <c r="O1962" s="4">
        <f>VLOOKUP(capturaFlota2019[[#This Row],[Especie]],'DATOS TABLA FLOTA'!$A$1:$C$80,3,FALSE)</f>
        <v>24000</v>
      </c>
      <c r="Q1962"/>
    </row>
    <row r="1963" spans="1:17" x14ac:dyDescent="0.35">
      <c r="A1963" s="5">
        <v>43586</v>
      </c>
      <c r="B1963" s="2" t="s">
        <v>3059</v>
      </c>
      <c r="C1963" s="2" t="s">
        <v>3068</v>
      </c>
      <c r="D1963" s="2" t="s">
        <v>3043</v>
      </c>
      <c r="E19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3" t="str">
        <f>_xlfn.XLOOKUP(capturaFlota2019[[#This Row],[Puerto]],'DATOS TABLA FLOTA'!$H$1:$H$21,'DATOS TABLA FLOTA'!$I$1:$I$21)</f>
        <v>General Pueyrredon</v>
      </c>
      <c r="G1963" s="3">
        <f>_xlfn.XLOOKUP(capturaFlota2019[[#This Row],[Departamento]],'DATOS TABLA FLOTA'!$O$2:$O$21,'DATOS TABLA FLOTA'!$P$2:$P$21)</f>
        <v>6357</v>
      </c>
      <c r="H1963" s="1">
        <v>-3804915</v>
      </c>
      <c r="I1963" s="1">
        <f>_xlfn.XLOOKUP(capturaFlota2019[[#This Row],[Latitud]],'DATOS TABLA FLOTA'!$Q$2:$Q$21,'DATOS TABLA FLOTA'!$R$2:$R$21)</f>
        <v>-57536848</v>
      </c>
      <c r="J1963" s="2" t="s">
        <v>3095</v>
      </c>
      <c r="K1963" t="str">
        <f>VLOOKUP(capturaFlota2019[[#This Row],[Especie]],'DATOS TABLA FLOTA'!$K$1:$M$113,2,FALSE)</f>
        <v>Peces</v>
      </c>
      <c r="L1963" t="str">
        <f>_xlfn.XLOOKUP(capturaFlota2019[[#This Row],[Especie]],'DATOS TABLA FLOTA'!$K$1:$K$113,'DATOS TABLA FLOTA'!$M$1:$M$113)</f>
        <v>otras especies</v>
      </c>
      <c r="M1963" s="3">
        <v>8861</v>
      </c>
      <c r="N1963" s="4">
        <f>VLOOKUP(capturaFlota2019[[#This Row],[Especie]],'DATOS TABLA FLOTA'!$A$1:$B$80,2,FALSE)</f>
        <v>1980</v>
      </c>
      <c r="O1963" s="4">
        <f>VLOOKUP(capturaFlota2019[[#This Row],[Especie]],'DATOS TABLA FLOTA'!$A$1:$C$80,3,FALSE)</f>
        <v>31680</v>
      </c>
      <c r="Q1963"/>
    </row>
    <row r="1964" spans="1:17" x14ac:dyDescent="0.35">
      <c r="A1964" s="5">
        <v>43556</v>
      </c>
      <c r="B1964" s="2" t="s">
        <v>3059</v>
      </c>
      <c r="C1964" s="2" t="s">
        <v>3068</v>
      </c>
      <c r="D1964" s="2" t="s">
        <v>3043</v>
      </c>
      <c r="E19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4" t="str">
        <f>_xlfn.XLOOKUP(capturaFlota2019[[#This Row],[Puerto]],'DATOS TABLA FLOTA'!$H$1:$H$21,'DATOS TABLA FLOTA'!$I$1:$I$21)</f>
        <v>General Pueyrredon</v>
      </c>
      <c r="G1964" s="3">
        <f>_xlfn.XLOOKUP(capturaFlota2019[[#This Row],[Departamento]],'DATOS TABLA FLOTA'!$O$2:$O$21,'DATOS TABLA FLOTA'!$P$2:$P$21)</f>
        <v>6357</v>
      </c>
      <c r="H1964" s="1">
        <v>-3804915</v>
      </c>
      <c r="I1964" s="1">
        <f>_xlfn.XLOOKUP(capturaFlota2019[[#This Row],[Latitud]],'DATOS TABLA FLOTA'!$Q$2:$Q$21,'DATOS TABLA FLOTA'!$R$2:$R$21)</f>
        <v>-57536848</v>
      </c>
      <c r="J1964" s="2" t="s">
        <v>3081</v>
      </c>
      <c r="K1964" t="str">
        <f>VLOOKUP(capturaFlota2019[[#This Row],[Especie]],'DATOS TABLA FLOTA'!$K$1:$M$113,2,FALSE)</f>
        <v>Peces</v>
      </c>
      <c r="L1964" t="str">
        <f>_xlfn.XLOOKUP(capturaFlota2019[[#This Row],[Especie]],'DATOS TABLA FLOTA'!$K$1:$K$113,'DATOS TABLA FLOTA'!$M$1:$M$113)</f>
        <v>Variado costero</v>
      </c>
      <c r="M1964" s="3">
        <v>8931</v>
      </c>
      <c r="N1964" s="4">
        <f>VLOOKUP(capturaFlota2019[[#This Row],[Especie]],'DATOS TABLA FLOTA'!$A$1:$B$80,2,FALSE)</f>
        <v>2900</v>
      </c>
      <c r="O1964" s="4">
        <f>VLOOKUP(capturaFlota2019[[#This Row],[Especie]],'DATOS TABLA FLOTA'!$A$1:$C$80,3,FALSE)</f>
        <v>46400</v>
      </c>
      <c r="Q1964"/>
    </row>
    <row r="1965" spans="1:17" x14ac:dyDescent="0.35">
      <c r="A1965" s="5">
        <v>43617</v>
      </c>
      <c r="B1965" s="2" t="s">
        <v>3067</v>
      </c>
      <c r="C1965" s="2" t="s">
        <v>3132</v>
      </c>
      <c r="D1965" s="2" t="s">
        <v>3133</v>
      </c>
      <c r="E19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1965" t="str">
        <f>_xlfn.XLOOKUP(capturaFlota2019[[#This Row],[Puerto]],'DATOS TABLA FLOTA'!$H$1:$H$21,'DATOS TABLA FLOTA'!$I$1:$I$21)</f>
        <v>Ushuaia</v>
      </c>
      <c r="G1965" s="3">
        <f>_xlfn.XLOOKUP(capturaFlota2019[[#This Row],[Departamento]],'DATOS TABLA FLOTA'!$O$2:$O$21,'DATOS TABLA FLOTA'!$P$2:$P$21)</f>
        <v>94015</v>
      </c>
      <c r="H1965" s="1">
        <v>-54808106</v>
      </c>
      <c r="I1965" s="1">
        <f>_xlfn.XLOOKUP(capturaFlota2019[[#This Row],[Latitud]],'DATOS TABLA FLOTA'!$Q$2:$Q$21,'DATOS TABLA FLOTA'!$R$2:$R$21)</f>
        <v>-68304301</v>
      </c>
      <c r="J1965" s="2" t="s">
        <v>3057</v>
      </c>
      <c r="K1965" t="str">
        <f>VLOOKUP(capturaFlota2019[[#This Row],[Especie]],'DATOS TABLA FLOTA'!$K$1:$M$113,2,FALSE)</f>
        <v>Peces</v>
      </c>
      <c r="L1965" t="str">
        <f>_xlfn.XLOOKUP(capturaFlota2019[[#This Row],[Especie]],'DATOS TABLA FLOTA'!$K$1:$K$113,'DATOS TABLA FLOTA'!$M$1:$M$113)</f>
        <v>Rayas (sin V. Cost)</v>
      </c>
      <c r="M1965" s="3">
        <v>8936</v>
      </c>
      <c r="N1965" s="4">
        <f>VLOOKUP(capturaFlota2019[[#This Row],[Especie]],'DATOS TABLA FLOTA'!$A$1:$B$80,2,FALSE)</f>
        <v>3900</v>
      </c>
      <c r="O1965" s="4">
        <f>VLOOKUP(capturaFlota2019[[#This Row],[Especie]],'DATOS TABLA FLOTA'!$A$1:$C$80,3,FALSE)</f>
        <v>62400</v>
      </c>
      <c r="Q1965"/>
    </row>
    <row r="1966" spans="1:17" x14ac:dyDescent="0.35">
      <c r="A1966" s="5">
        <v>43497</v>
      </c>
      <c r="B1966" s="2" t="s">
        <v>3041</v>
      </c>
      <c r="C1966" s="2" t="s">
        <v>3107</v>
      </c>
      <c r="D1966" s="2" t="s">
        <v>3043</v>
      </c>
      <c r="E19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6" t="str">
        <f>_xlfn.XLOOKUP(capturaFlota2019[[#This Row],[Puerto]],'DATOS TABLA FLOTA'!$H$1:$H$21,'DATOS TABLA FLOTA'!$I$1:$I$21)</f>
        <v>Necochea</v>
      </c>
      <c r="G1966" s="3">
        <f>_xlfn.XLOOKUP(capturaFlota2019[[#This Row],[Departamento]],'DATOS TABLA FLOTA'!$O$2:$O$21,'DATOS TABLA FLOTA'!$P$2:$P$21)</f>
        <v>6581</v>
      </c>
      <c r="H1966" s="1">
        <v>-38576184</v>
      </c>
      <c r="I1966" s="1">
        <f>_xlfn.XLOOKUP(capturaFlota2019[[#This Row],[Latitud]],'DATOS TABLA FLOTA'!$Q$2:$Q$21,'DATOS TABLA FLOTA'!$R$2:$R$21)</f>
        <v>-58701949</v>
      </c>
      <c r="J1966" s="2" t="s">
        <v>3079</v>
      </c>
      <c r="K1966" t="str">
        <f>VLOOKUP(capturaFlota2019[[#This Row],[Especie]],'DATOS TABLA FLOTA'!$K$1:$M$113,2,FALSE)</f>
        <v>Peces</v>
      </c>
      <c r="L1966" t="str">
        <f>_xlfn.XLOOKUP(capturaFlota2019[[#This Row],[Especie]],'DATOS TABLA FLOTA'!$K$1:$K$113,'DATOS TABLA FLOTA'!$M$1:$M$113)</f>
        <v>otras especies</v>
      </c>
      <c r="M1966" s="3">
        <v>8944</v>
      </c>
      <c r="N1966" s="4">
        <f>VLOOKUP(capturaFlota2019[[#This Row],[Especie]],'DATOS TABLA FLOTA'!$A$1:$B$80,2,FALSE)</f>
        <v>2100</v>
      </c>
      <c r="O1966" s="4">
        <f>VLOOKUP(capturaFlota2019[[#This Row],[Especie]],'DATOS TABLA FLOTA'!$A$1:$C$80,3,FALSE)</f>
        <v>33600</v>
      </c>
      <c r="Q1966"/>
    </row>
    <row r="1967" spans="1:17" x14ac:dyDescent="0.35">
      <c r="A1967" s="5">
        <v>43617</v>
      </c>
      <c r="B1967" s="2" t="s">
        <v>3053</v>
      </c>
      <c r="C1967" s="2" t="s">
        <v>3150</v>
      </c>
      <c r="D1967" s="2" t="s">
        <v>3043</v>
      </c>
      <c r="E19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7" t="str">
        <f>_xlfn.XLOOKUP(capturaFlota2019[[#This Row],[Puerto]],'DATOS TABLA FLOTA'!$H$1:$H$21,'DATOS TABLA FLOTA'!$I$1:$I$21)</f>
        <v>General Lavalle</v>
      </c>
      <c r="G1967" s="3">
        <f>_xlfn.XLOOKUP(capturaFlota2019[[#This Row],[Departamento]],'DATOS TABLA FLOTA'!$O$2:$O$21,'DATOS TABLA FLOTA'!$P$2:$P$21)</f>
        <v>6336</v>
      </c>
      <c r="H1967" s="1">
        <v>-36398453</v>
      </c>
      <c r="I1967" s="1">
        <f>_xlfn.XLOOKUP(capturaFlota2019[[#This Row],[Latitud]],'DATOS TABLA FLOTA'!$Q$2:$Q$21,'DATOS TABLA FLOTA'!$R$2:$R$21)</f>
        <v>-56946467</v>
      </c>
      <c r="J1967" s="2" t="s">
        <v>3152</v>
      </c>
      <c r="K1967" t="str">
        <f>VLOOKUP(capturaFlota2019[[#This Row],[Especie]],'DATOS TABLA FLOTA'!$K$1:$M$113,2,FALSE)</f>
        <v>Peces</v>
      </c>
      <c r="L1967" t="str">
        <f>_xlfn.XLOOKUP(capturaFlota2019[[#This Row],[Especie]],'DATOS TABLA FLOTA'!$K$1:$K$113,'DATOS TABLA FLOTA'!$M$1:$M$113)</f>
        <v>Variado costero</v>
      </c>
      <c r="M1967" s="3">
        <v>8951</v>
      </c>
      <c r="N1967" s="4">
        <f>VLOOKUP(capturaFlota2019[[#This Row],[Especie]],'DATOS TABLA FLOTA'!$A$1:$B$80,2,FALSE)</f>
        <v>2500</v>
      </c>
      <c r="O1967" s="4">
        <f>VLOOKUP(capturaFlota2019[[#This Row],[Especie]],'DATOS TABLA FLOTA'!$A$1:$C$80,3,FALSE)</f>
        <v>40000</v>
      </c>
      <c r="Q1967"/>
    </row>
    <row r="1968" spans="1:17" x14ac:dyDescent="0.35">
      <c r="A1968" s="5">
        <v>43647</v>
      </c>
      <c r="B1968" s="2" t="s">
        <v>3041</v>
      </c>
      <c r="C1968" s="2" t="s">
        <v>3107</v>
      </c>
      <c r="D1968" s="2" t="s">
        <v>3043</v>
      </c>
      <c r="E19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68" t="str">
        <f>_xlfn.XLOOKUP(capturaFlota2019[[#This Row],[Puerto]],'DATOS TABLA FLOTA'!$H$1:$H$21,'DATOS TABLA FLOTA'!$I$1:$I$21)</f>
        <v>Necochea</v>
      </c>
      <c r="G1968" s="3">
        <f>_xlfn.XLOOKUP(capturaFlota2019[[#This Row],[Departamento]],'DATOS TABLA FLOTA'!$O$2:$O$21,'DATOS TABLA FLOTA'!$P$2:$P$21)</f>
        <v>6581</v>
      </c>
      <c r="H1968" s="1">
        <v>-38576184</v>
      </c>
      <c r="I1968" s="1">
        <f>_xlfn.XLOOKUP(capturaFlota2019[[#This Row],[Latitud]],'DATOS TABLA FLOTA'!$Q$2:$Q$21,'DATOS TABLA FLOTA'!$R$2:$R$21)</f>
        <v>-58701949</v>
      </c>
      <c r="J1968" s="2" t="s">
        <v>3093</v>
      </c>
      <c r="K1968" t="str">
        <f>VLOOKUP(capturaFlota2019[[#This Row],[Especie]],'DATOS TABLA FLOTA'!$K$1:$M$113,2,FALSE)</f>
        <v>Peces</v>
      </c>
      <c r="L1968" t="str">
        <f>_xlfn.XLOOKUP(capturaFlota2019[[#This Row],[Especie]],'DATOS TABLA FLOTA'!$K$1:$K$113,'DATOS TABLA FLOTA'!$M$1:$M$113)</f>
        <v>Variado costero</v>
      </c>
      <c r="M1968" s="3">
        <v>8956</v>
      </c>
      <c r="N1968" s="4">
        <f>VLOOKUP(capturaFlota2019[[#This Row],[Especie]],'DATOS TABLA FLOTA'!$A$1:$B$80,2,FALSE)</f>
        <v>2100</v>
      </c>
      <c r="O1968" s="4">
        <f>VLOOKUP(capturaFlota2019[[#This Row],[Especie]],'DATOS TABLA FLOTA'!$A$1:$C$80,3,FALSE)</f>
        <v>33600</v>
      </c>
      <c r="Q1968"/>
    </row>
    <row r="1969" spans="1:17" x14ac:dyDescent="0.35">
      <c r="A1969" s="5">
        <v>43586</v>
      </c>
      <c r="B1969" s="2" t="s">
        <v>3053</v>
      </c>
      <c r="C1969" s="2" t="s">
        <v>3127</v>
      </c>
      <c r="D1969" s="2" t="s">
        <v>3124</v>
      </c>
      <c r="E19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69" t="str">
        <f>_xlfn.XLOOKUP(capturaFlota2019[[#This Row],[Puerto]],'DATOS TABLA FLOTA'!$H$1:$H$21,'DATOS TABLA FLOTA'!$I$1:$I$21)</f>
        <v>San Antonio</v>
      </c>
      <c r="G1969" s="3">
        <f>_xlfn.XLOOKUP(capturaFlota2019[[#This Row],[Departamento]],'DATOS TABLA FLOTA'!$O$2:$O$21,'DATOS TABLA FLOTA'!$P$2:$P$21)</f>
        <v>62077</v>
      </c>
      <c r="H1969" s="1">
        <v>-40725698</v>
      </c>
      <c r="I1969" s="1">
        <f>_xlfn.XLOOKUP(capturaFlota2019[[#This Row],[Latitud]],'DATOS TABLA FLOTA'!$Q$2:$Q$21,'DATOS TABLA FLOTA'!$R$2:$R$21)</f>
        <v>-64934194</v>
      </c>
      <c r="J1969" s="2" t="s">
        <v>3055</v>
      </c>
      <c r="K1969" t="str">
        <f>VLOOKUP(capturaFlota2019[[#This Row],[Especie]],'DATOS TABLA FLOTA'!$K$1:$M$113,2,FALSE)</f>
        <v>Peces</v>
      </c>
      <c r="L1969" t="str">
        <f>_xlfn.XLOOKUP(capturaFlota2019[[#This Row],[Especie]],'DATOS TABLA FLOTA'!$K$1:$K$113,'DATOS TABLA FLOTA'!$M$1:$M$113)</f>
        <v>Merluza hubbsi S41</v>
      </c>
      <c r="M1969" s="3">
        <v>8994</v>
      </c>
      <c r="N1969" s="4">
        <f>VLOOKUP(capturaFlota2019[[#This Row],[Especie]],'DATOS TABLA FLOTA'!$A$1:$B$80,2,FALSE)</f>
        <v>2300</v>
      </c>
      <c r="O1969" s="4">
        <f>VLOOKUP(capturaFlota2019[[#This Row],[Especie]],'DATOS TABLA FLOTA'!$A$1:$C$80,3,FALSE)</f>
        <v>36800</v>
      </c>
      <c r="Q1969"/>
    </row>
    <row r="1970" spans="1:17" x14ac:dyDescent="0.35">
      <c r="A1970" s="5">
        <v>43739</v>
      </c>
      <c r="B1970" s="2" t="s">
        <v>3041</v>
      </c>
      <c r="C1970" s="2" t="s">
        <v>3068</v>
      </c>
      <c r="D1970" s="2" t="s">
        <v>3043</v>
      </c>
      <c r="E19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0" t="str">
        <f>_xlfn.XLOOKUP(capturaFlota2019[[#This Row],[Puerto]],'DATOS TABLA FLOTA'!$H$1:$H$21,'DATOS TABLA FLOTA'!$I$1:$I$21)</f>
        <v>General Pueyrredon</v>
      </c>
      <c r="G1970" s="3">
        <f>_xlfn.XLOOKUP(capturaFlota2019[[#This Row],[Departamento]],'DATOS TABLA FLOTA'!$O$2:$O$21,'DATOS TABLA FLOTA'!$P$2:$P$21)</f>
        <v>6357</v>
      </c>
      <c r="H1970" s="1">
        <v>-3804915</v>
      </c>
      <c r="I1970" s="1">
        <f>_xlfn.XLOOKUP(capturaFlota2019[[#This Row],[Latitud]],'DATOS TABLA FLOTA'!$Q$2:$Q$21,'DATOS TABLA FLOTA'!$R$2:$R$21)</f>
        <v>-57536848</v>
      </c>
      <c r="J1970" s="2" t="s">
        <v>3087</v>
      </c>
      <c r="K1970" t="str">
        <f>VLOOKUP(capturaFlota2019[[#This Row],[Especie]],'DATOS TABLA FLOTA'!$K$1:$M$113,2,FALSE)</f>
        <v>Peces</v>
      </c>
      <c r="L1970" t="str">
        <f>_xlfn.XLOOKUP(capturaFlota2019[[#This Row],[Especie]],'DATOS TABLA FLOTA'!$K$1:$K$113,'DATOS TABLA FLOTA'!$M$1:$M$113)</f>
        <v>otras especies</v>
      </c>
      <c r="M1970" s="3">
        <v>9046</v>
      </c>
      <c r="N1970" s="4">
        <f>VLOOKUP(capturaFlota2019[[#This Row],[Especie]],'DATOS TABLA FLOTA'!$A$1:$B$80,2,FALSE)</f>
        <v>2500</v>
      </c>
      <c r="O1970" s="4">
        <f>VLOOKUP(capturaFlota2019[[#This Row],[Especie]],'DATOS TABLA FLOTA'!$A$1:$C$80,3,FALSE)</f>
        <v>40000</v>
      </c>
      <c r="Q1970"/>
    </row>
    <row r="1971" spans="1:17" x14ac:dyDescent="0.35">
      <c r="A1971" s="5">
        <v>43617</v>
      </c>
      <c r="B1971" s="2" t="s">
        <v>3147</v>
      </c>
      <c r="C1971" s="2" t="s">
        <v>3115</v>
      </c>
      <c r="D1971" s="2" t="s">
        <v>3049</v>
      </c>
      <c r="E19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1971" t="str">
        <f>_xlfn.XLOOKUP(capturaFlota2019[[#This Row],[Puerto]],'DATOS TABLA FLOTA'!$H$1:$H$21,'DATOS TABLA FLOTA'!$I$1:$I$21)</f>
        <v>Deseado</v>
      </c>
      <c r="G1971" s="3">
        <f>_xlfn.XLOOKUP(capturaFlota2019[[#This Row],[Departamento]],'DATOS TABLA FLOTA'!$O$2:$O$21,'DATOS TABLA FLOTA'!$P$2:$P$21)</f>
        <v>78014</v>
      </c>
      <c r="H1971" s="1">
        <v>-47753106</v>
      </c>
      <c r="I1971" s="1">
        <f>_xlfn.XLOOKUP(capturaFlota2019[[#This Row],[Latitud]],'DATOS TABLA FLOTA'!$Q$2:$Q$21,'DATOS TABLA FLOTA'!$R$2:$R$21)</f>
        <v>-65911745</v>
      </c>
      <c r="J1971" s="2" t="s">
        <v>3101</v>
      </c>
      <c r="K1971" t="str">
        <f>VLOOKUP(capturaFlota2019[[#This Row],[Especie]],'DATOS TABLA FLOTA'!$K$1:$M$113,2,FALSE)</f>
        <v>Crustáceos</v>
      </c>
      <c r="L1971" t="str">
        <f>_xlfn.XLOOKUP(capturaFlota2019[[#This Row],[Especie]],'DATOS TABLA FLOTA'!$K$1:$K$113,'DATOS TABLA FLOTA'!$M$1:$M$113)</f>
        <v>Langostino</v>
      </c>
      <c r="M1971" s="3">
        <v>9085</v>
      </c>
      <c r="N1971" s="4">
        <f>VLOOKUP(capturaFlota2019[[#This Row],[Especie]],'DATOS TABLA FLOTA'!$A$1:$B$80,2,FALSE)</f>
        <v>3000</v>
      </c>
      <c r="O1971" s="4">
        <f>VLOOKUP(capturaFlota2019[[#This Row],[Especie]],'DATOS TABLA FLOTA'!$A$1:$C$80,3,FALSE)</f>
        <v>48000</v>
      </c>
      <c r="Q1971"/>
    </row>
    <row r="1972" spans="1:17" x14ac:dyDescent="0.35">
      <c r="A1972" s="5">
        <v>43556</v>
      </c>
      <c r="B1972" s="2" t="s">
        <v>3059</v>
      </c>
      <c r="C1972" s="2" t="s">
        <v>3068</v>
      </c>
      <c r="D1972" s="2" t="s">
        <v>3043</v>
      </c>
      <c r="E19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2" t="str">
        <f>_xlfn.XLOOKUP(capturaFlota2019[[#This Row],[Puerto]],'DATOS TABLA FLOTA'!$H$1:$H$21,'DATOS TABLA FLOTA'!$I$1:$I$21)</f>
        <v>General Pueyrredon</v>
      </c>
      <c r="G1972" s="3">
        <f>_xlfn.XLOOKUP(capturaFlota2019[[#This Row],[Departamento]],'DATOS TABLA FLOTA'!$O$2:$O$21,'DATOS TABLA FLOTA'!$P$2:$P$21)</f>
        <v>6357</v>
      </c>
      <c r="H1972" s="1">
        <v>-3804915</v>
      </c>
      <c r="I1972" s="1">
        <f>_xlfn.XLOOKUP(capturaFlota2019[[#This Row],[Latitud]],'DATOS TABLA FLOTA'!$Q$2:$Q$21,'DATOS TABLA FLOTA'!$R$2:$R$21)</f>
        <v>-57536848</v>
      </c>
      <c r="J1972" s="2" t="s">
        <v>3093</v>
      </c>
      <c r="K1972" t="str">
        <f>VLOOKUP(capturaFlota2019[[#This Row],[Especie]],'DATOS TABLA FLOTA'!$K$1:$M$113,2,FALSE)</f>
        <v>Peces</v>
      </c>
      <c r="L1972" t="str">
        <f>_xlfn.XLOOKUP(capturaFlota2019[[#This Row],[Especie]],'DATOS TABLA FLOTA'!$K$1:$K$113,'DATOS TABLA FLOTA'!$M$1:$M$113)</f>
        <v>Variado costero</v>
      </c>
      <c r="M1972" s="3">
        <v>9090</v>
      </c>
      <c r="N1972" s="4">
        <f>VLOOKUP(capturaFlota2019[[#This Row],[Especie]],'DATOS TABLA FLOTA'!$A$1:$B$80,2,FALSE)</f>
        <v>2100</v>
      </c>
      <c r="O1972" s="4">
        <f>VLOOKUP(capturaFlota2019[[#This Row],[Especie]],'DATOS TABLA FLOTA'!$A$1:$C$80,3,FALSE)</f>
        <v>33600</v>
      </c>
      <c r="Q1972"/>
    </row>
    <row r="1973" spans="1:17" x14ac:dyDescent="0.35">
      <c r="A1973" s="5">
        <v>43497</v>
      </c>
      <c r="B1973" s="2" t="s">
        <v>3041</v>
      </c>
      <c r="C1973" s="2" t="s">
        <v>3143</v>
      </c>
      <c r="D1973" s="2" t="s">
        <v>3043</v>
      </c>
      <c r="E19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3" t="str">
        <f>_xlfn.XLOOKUP(capturaFlota2019[[#This Row],[Puerto]],'DATOS TABLA FLOTA'!$H$1:$H$21,'DATOS TABLA FLOTA'!$I$1:$I$21)</f>
        <v>Castelli</v>
      </c>
      <c r="G1973" s="3">
        <f>_xlfn.XLOOKUP(capturaFlota2019[[#This Row],[Departamento]],'DATOS TABLA FLOTA'!$O$2:$O$21,'DATOS TABLA FLOTA'!$P$2:$P$21)</f>
        <v>6168</v>
      </c>
      <c r="H1973" s="1">
        <v>-35745949</v>
      </c>
      <c r="I1973" s="1">
        <f>_xlfn.XLOOKUP(capturaFlota2019[[#This Row],[Latitud]],'DATOS TABLA FLOTA'!$Q$2:$Q$21,'DATOS TABLA FLOTA'!$R$2:$R$21)</f>
        <v>-57380561</v>
      </c>
      <c r="J1973" s="2" t="s">
        <v>3074</v>
      </c>
      <c r="K1973" t="str">
        <f>VLOOKUP(capturaFlota2019[[#This Row],[Especie]],'DATOS TABLA FLOTA'!$K$1:$M$113,2,FALSE)</f>
        <v>Peces</v>
      </c>
      <c r="L1973" t="str">
        <f>_xlfn.XLOOKUP(capturaFlota2019[[#This Row],[Especie]],'DATOS TABLA FLOTA'!$K$1:$K$113,'DATOS TABLA FLOTA'!$M$1:$M$113)</f>
        <v>Variado costero</v>
      </c>
      <c r="M1973" s="3">
        <v>9094</v>
      </c>
      <c r="N1973" s="4">
        <f>VLOOKUP(capturaFlota2019[[#This Row],[Especie]],'DATOS TABLA FLOTA'!$A$1:$B$80,2,FALSE)</f>
        <v>1800</v>
      </c>
      <c r="O1973" s="4">
        <f>VLOOKUP(capturaFlota2019[[#This Row],[Especie]],'DATOS TABLA FLOTA'!$A$1:$C$80,3,FALSE)</f>
        <v>28800</v>
      </c>
      <c r="Q1973"/>
    </row>
    <row r="1974" spans="1:17" x14ac:dyDescent="0.35">
      <c r="A1974" s="5">
        <v>43466</v>
      </c>
      <c r="B1974" s="2" t="s">
        <v>3053</v>
      </c>
      <c r="C1974" s="2" t="s">
        <v>3061</v>
      </c>
      <c r="D1974" s="2" t="s">
        <v>3062</v>
      </c>
      <c r="E19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74" t="str">
        <f>_xlfn.XLOOKUP(capturaFlota2019[[#This Row],[Puerto]],'DATOS TABLA FLOTA'!$H$1:$H$21,'DATOS TABLA FLOTA'!$I$1:$I$21)</f>
        <v>Escalante</v>
      </c>
      <c r="G1974" s="3">
        <f>_xlfn.XLOOKUP(capturaFlota2019[[#This Row],[Departamento]],'DATOS TABLA FLOTA'!$O$2:$O$21,'DATOS TABLA FLOTA'!$P$2:$P$21)</f>
        <v>26021</v>
      </c>
      <c r="H1974" s="1">
        <v>-45862528</v>
      </c>
      <c r="I1974" s="1">
        <f>_xlfn.XLOOKUP(capturaFlota2019[[#This Row],[Latitud]],'DATOS TABLA FLOTA'!$Q$2:$Q$21,'DATOS TABLA FLOTA'!$R$2:$R$21)</f>
        <v>-6746664</v>
      </c>
      <c r="J1974" s="2" t="s">
        <v>3055</v>
      </c>
      <c r="K1974" t="str">
        <f>VLOOKUP(capturaFlota2019[[#This Row],[Especie]],'DATOS TABLA FLOTA'!$K$1:$M$113,2,FALSE)</f>
        <v>Peces</v>
      </c>
      <c r="L1974" t="str">
        <f>_xlfn.XLOOKUP(capturaFlota2019[[#This Row],[Especie]],'DATOS TABLA FLOTA'!$K$1:$K$113,'DATOS TABLA FLOTA'!$M$1:$M$113)</f>
        <v>Merluza hubbsi S41</v>
      </c>
      <c r="M1974" s="3">
        <v>9121</v>
      </c>
      <c r="N1974" s="4">
        <f>VLOOKUP(capturaFlota2019[[#This Row],[Especie]],'DATOS TABLA FLOTA'!$A$1:$B$80,2,FALSE)</f>
        <v>2300</v>
      </c>
      <c r="O1974" s="4">
        <f>VLOOKUP(capturaFlota2019[[#This Row],[Especie]],'DATOS TABLA FLOTA'!$A$1:$C$80,3,FALSE)</f>
        <v>36800</v>
      </c>
      <c r="Q1974"/>
    </row>
    <row r="1975" spans="1:17" x14ac:dyDescent="0.35">
      <c r="A1975" s="5">
        <v>43466</v>
      </c>
      <c r="B1975" s="2" t="s">
        <v>3053</v>
      </c>
      <c r="C1975" s="2" t="s">
        <v>3121</v>
      </c>
      <c r="D1975" s="2" t="s">
        <v>3043</v>
      </c>
      <c r="E19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5" t="str">
        <f>_xlfn.XLOOKUP(capturaFlota2019[[#This Row],[Puerto]],'DATOS TABLA FLOTA'!$H$1:$H$21,'DATOS TABLA FLOTA'!$I$1:$I$21)</f>
        <v>Coronel de Marina Leonardo Rosales</v>
      </c>
      <c r="G1975" s="3">
        <f>_xlfn.XLOOKUP(capturaFlota2019[[#This Row],[Departamento]],'DATOS TABLA FLOTA'!$O$2:$O$21,'DATOS TABLA FLOTA'!$P$2:$P$21)</f>
        <v>6182</v>
      </c>
      <c r="H1975" s="1">
        <v>-3889977</v>
      </c>
      <c r="I1975" s="1">
        <f>_xlfn.XLOOKUP(capturaFlota2019[[#This Row],[Latitud]],'DATOS TABLA FLOTA'!$Q$2:$Q$21,'DATOS TABLA FLOTA'!$R$2:$R$21)</f>
        <v>-62079012</v>
      </c>
      <c r="J1975" s="2" t="s">
        <v>3085</v>
      </c>
      <c r="K1975" t="str">
        <f>VLOOKUP(capturaFlota2019[[#This Row],[Especie]],'DATOS TABLA FLOTA'!$K$1:$M$113,2,FALSE)</f>
        <v>Peces</v>
      </c>
      <c r="L1975" t="str">
        <f>_xlfn.XLOOKUP(capturaFlota2019[[#This Row],[Especie]],'DATOS TABLA FLOTA'!$K$1:$K$113,'DATOS TABLA FLOTA'!$M$1:$M$113)</f>
        <v>otras especies</v>
      </c>
      <c r="M1975" s="3">
        <v>9175</v>
      </c>
      <c r="N1975" s="4">
        <f>VLOOKUP(capturaFlota2019[[#This Row],[Especie]],'DATOS TABLA FLOTA'!$A$1:$B$80,2,FALSE)</f>
        <v>1900</v>
      </c>
      <c r="O1975" s="4">
        <f>VLOOKUP(capturaFlota2019[[#This Row],[Especie]],'DATOS TABLA FLOTA'!$A$1:$C$80,3,FALSE)</f>
        <v>30400</v>
      </c>
      <c r="Q1975"/>
    </row>
    <row r="1976" spans="1:17" x14ac:dyDescent="0.35">
      <c r="A1976" s="5">
        <v>43525</v>
      </c>
      <c r="B1976" s="2" t="s">
        <v>3041</v>
      </c>
      <c r="C1976" s="2" t="s">
        <v>3068</v>
      </c>
      <c r="D1976" s="2" t="s">
        <v>3043</v>
      </c>
      <c r="E19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6" t="str">
        <f>_xlfn.XLOOKUP(capturaFlota2019[[#This Row],[Puerto]],'DATOS TABLA FLOTA'!$H$1:$H$21,'DATOS TABLA FLOTA'!$I$1:$I$21)</f>
        <v>General Pueyrredon</v>
      </c>
      <c r="G1976" s="3">
        <f>_xlfn.XLOOKUP(capturaFlota2019[[#This Row],[Departamento]],'DATOS TABLA FLOTA'!$O$2:$O$21,'DATOS TABLA FLOTA'!$P$2:$P$21)</f>
        <v>6357</v>
      </c>
      <c r="H1976" s="1">
        <v>-3804915</v>
      </c>
      <c r="I1976" s="1">
        <f>_xlfn.XLOOKUP(capturaFlota2019[[#This Row],[Latitud]],'DATOS TABLA FLOTA'!$Q$2:$Q$21,'DATOS TABLA FLOTA'!$R$2:$R$21)</f>
        <v>-57536848</v>
      </c>
      <c r="J1976" s="2" t="s">
        <v>3079</v>
      </c>
      <c r="K1976" t="str">
        <f>VLOOKUP(capturaFlota2019[[#This Row],[Especie]],'DATOS TABLA FLOTA'!$K$1:$M$113,2,FALSE)</f>
        <v>Peces</v>
      </c>
      <c r="L1976" t="str">
        <f>_xlfn.XLOOKUP(capturaFlota2019[[#This Row],[Especie]],'DATOS TABLA FLOTA'!$K$1:$K$113,'DATOS TABLA FLOTA'!$M$1:$M$113)</f>
        <v>otras especies</v>
      </c>
      <c r="M1976" s="3">
        <v>9178</v>
      </c>
      <c r="N1976" s="4">
        <f>VLOOKUP(capturaFlota2019[[#This Row],[Especie]],'DATOS TABLA FLOTA'!$A$1:$B$80,2,FALSE)</f>
        <v>2100</v>
      </c>
      <c r="O1976" s="4">
        <f>VLOOKUP(capturaFlota2019[[#This Row],[Especie]],'DATOS TABLA FLOTA'!$A$1:$C$80,3,FALSE)</f>
        <v>33600</v>
      </c>
      <c r="Q1976"/>
    </row>
    <row r="1977" spans="1:17" x14ac:dyDescent="0.35">
      <c r="A1977" s="5">
        <v>43709</v>
      </c>
      <c r="B1977" s="2" t="s">
        <v>3053</v>
      </c>
      <c r="C1977" s="2" t="s">
        <v>3111</v>
      </c>
      <c r="D1977" s="2" t="s">
        <v>3043</v>
      </c>
      <c r="E19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7" t="str">
        <f>_xlfn.XLOOKUP(capturaFlota2019[[#This Row],[Puerto]],'DATOS TABLA FLOTA'!$H$1:$H$21,'DATOS TABLA FLOTA'!$I$1:$I$21)</f>
        <v>sin especificar</v>
      </c>
      <c r="G1977" s="3">
        <f>_xlfn.XLOOKUP(capturaFlota2019[[#This Row],[Departamento]],'DATOS TABLA FLOTA'!$O$2:$O$21,'DATOS TABLA FLOTA'!$P$2:$P$21)</f>
        <v>6999</v>
      </c>
      <c r="I1977" s="1">
        <f>_xlfn.XLOOKUP(capturaFlota2019[[#This Row],[Latitud]],'DATOS TABLA FLOTA'!$Q$2:$Q$21,'DATOS TABLA FLOTA'!$R$2:$R$21)</f>
        <v>0</v>
      </c>
      <c r="J1977" s="2" t="s">
        <v>3084</v>
      </c>
      <c r="K1977" t="str">
        <f>VLOOKUP(capturaFlota2019[[#This Row],[Especie]],'DATOS TABLA FLOTA'!$K$1:$M$113,2,FALSE)</f>
        <v>Peces</v>
      </c>
      <c r="L1977" t="str">
        <f>_xlfn.XLOOKUP(capturaFlota2019[[#This Row],[Especie]],'DATOS TABLA FLOTA'!$K$1:$K$113,'DATOS TABLA FLOTA'!$M$1:$M$113)</f>
        <v>otras especies</v>
      </c>
      <c r="M1977" s="3">
        <v>9240</v>
      </c>
      <c r="N1977" s="4">
        <f>VLOOKUP(capturaFlota2019[[#This Row],[Especie]],'DATOS TABLA FLOTA'!$A$1:$B$80,2,FALSE)</f>
        <v>1890</v>
      </c>
      <c r="O1977" s="4">
        <f>VLOOKUP(capturaFlota2019[[#This Row],[Especie]],'DATOS TABLA FLOTA'!$A$1:$C$80,3,FALSE)</f>
        <v>30240</v>
      </c>
      <c r="Q1977"/>
    </row>
    <row r="1978" spans="1:17" x14ac:dyDescent="0.35">
      <c r="A1978" s="5">
        <v>43739</v>
      </c>
      <c r="B1978" s="2" t="s">
        <v>3147</v>
      </c>
      <c r="C1978" s="2" t="s">
        <v>3117</v>
      </c>
      <c r="D1978" s="2" t="s">
        <v>3062</v>
      </c>
      <c r="E19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78" t="str">
        <f>_xlfn.XLOOKUP(capturaFlota2019[[#This Row],[Puerto]],'DATOS TABLA FLOTA'!$H$1:$H$21,'DATOS TABLA FLOTA'!$I$1:$I$21)</f>
        <v>Biedma</v>
      </c>
      <c r="G1978" s="3">
        <f>_xlfn.XLOOKUP(capturaFlota2019[[#This Row],[Departamento]],'DATOS TABLA FLOTA'!$O$2:$O$21,'DATOS TABLA FLOTA'!$P$2:$P$21)</f>
        <v>26007</v>
      </c>
      <c r="H1978" s="1">
        <v>-42723398</v>
      </c>
      <c r="I1978" s="1">
        <f>_xlfn.XLOOKUP(capturaFlota2019[[#This Row],[Latitud]],'DATOS TABLA FLOTA'!$Q$2:$Q$21,'DATOS TABLA FLOTA'!$R$2:$R$21)</f>
        <v>-6503362</v>
      </c>
      <c r="J1978" s="2" t="s">
        <v>3055</v>
      </c>
      <c r="K1978" t="str">
        <f>VLOOKUP(capturaFlota2019[[#This Row],[Especie]],'DATOS TABLA FLOTA'!$K$1:$M$113,2,FALSE)</f>
        <v>Peces</v>
      </c>
      <c r="L1978" t="str">
        <f>_xlfn.XLOOKUP(capturaFlota2019[[#This Row],[Especie]],'DATOS TABLA FLOTA'!$K$1:$K$113,'DATOS TABLA FLOTA'!$M$1:$M$113)</f>
        <v>Merluza hubbsi S41</v>
      </c>
      <c r="M1978" s="3">
        <v>9298</v>
      </c>
      <c r="N1978" s="4">
        <f>VLOOKUP(capturaFlota2019[[#This Row],[Especie]],'DATOS TABLA FLOTA'!$A$1:$B$80,2,FALSE)</f>
        <v>2300</v>
      </c>
      <c r="O1978" s="4">
        <f>VLOOKUP(capturaFlota2019[[#This Row],[Especie]],'DATOS TABLA FLOTA'!$A$1:$C$80,3,FALSE)</f>
        <v>36800</v>
      </c>
      <c r="Q1978"/>
    </row>
    <row r="1979" spans="1:17" x14ac:dyDescent="0.35">
      <c r="A1979" s="5">
        <v>43466</v>
      </c>
      <c r="B1979" s="2" t="s">
        <v>3053</v>
      </c>
      <c r="C1979" s="2" t="s">
        <v>3068</v>
      </c>
      <c r="D1979" s="2" t="s">
        <v>3043</v>
      </c>
      <c r="E19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79" t="str">
        <f>_xlfn.XLOOKUP(capturaFlota2019[[#This Row],[Puerto]],'DATOS TABLA FLOTA'!$H$1:$H$21,'DATOS TABLA FLOTA'!$I$1:$I$21)</f>
        <v>General Pueyrredon</v>
      </c>
      <c r="G1979" s="3">
        <f>_xlfn.XLOOKUP(capturaFlota2019[[#This Row],[Departamento]],'DATOS TABLA FLOTA'!$O$2:$O$21,'DATOS TABLA FLOTA'!$P$2:$P$21)</f>
        <v>6357</v>
      </c>
      <c r="H1979" s="1">
        <v>-3804915</v>
      </c>
      <c r="I1979" s="1">
        <f>_xlfn.XLOOKUP(capturaFlota2019[[#This Row],[Latitud]],'DATOS TABLA FLOTA'!$Q$2:$Q$21,'DATOS TABLA FLOTA'!$R$2:$R$21)</f>
        <v>-57536848</v>
      </c>
      <c r="J1979" s="2" t="s">
        <v>3082</v>
      </c>
      <c r="K1979" t="str">
        <f>VLOOKUP(capturaFlota2019[[#This Row],[Especie]],'DATOS TABLA FLOTA'!$K$1:$M$113,2,FALSE)</f>
        <v>Peces</v>
      </c>
      <c r="L1979" t="str">
        <f>_xlfn.XLOOKUP(capturaFlota2019[[#This Row],[Especie]],'DATOS TABLA FLOTA'!$K$1:$K$113,'DATOS TABLA FLOTA'!$M$1:$M$113)</f>
        <v>otras especies</v>
      </c>
      <c r="M1979" s="3">
        <v>9339</v>
      </c>
      <c r="N1979" s="4">
        <f>VLOOKUP(capturaFlota2019[[#This Row],[Especie]],'DATOS TABLA FLOTA'!$A$1:$B$80,2,FALSE)</f>
        <v>2100</v>
      </c>
      <c r="O1979" s="4">
        <f>VLOOKUP(capturaFlota2019[[#This Row],[Especie]],'DATOS TABLA FLOTA'!$A$1:$C$80,3,FALSE)</f>
        <v>33600</v>
      </c>
      <c r="Q1979"/>
    </row>
    <row r="1980" spans="1:17" x14ac:dyDescent="0.35">
      <c r="A1980" s="5">
        <v>43709</v>
      </c>
      <c r="B1980" s="2" t="s">
        <v>3041</v>
      </c>
      <c r="C1980" s="2" t="s">
        <v>3123</v>
      </c>
      <c r="D1980" s="2" t="s">
        <v>3124</v>
      </c>
      <c r="E19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80" t="str">
        <f>_xlfn.XLOOKUP(capturaFlota2019[[#This Row],[Puerto]],'DATOS TABLA FLOTA'!$H$1:$H$21,'DATOS TABLA FLOTA'!$I$1:$I$21)</f>
        <v>San Antonio</v>
      </c>
      <c r="G1980" s="3">
        <f>_xlfn.XLOOKUP(capturaFlota2019[[#This Row],[Departamento]],'DATOS TABLA FLOTA'!$O$2:$O$21,'DATOS TABLA FLOTA'!$P$2:$P$21)</f>
        <v>62077</v>
      </c>
      <c r="H1980" s="1">
        <v>-4079875</v>
      </c>
      <c r="I1980" s="1">
        <f>_xlfn.XLOOKUP(capturaFlota2019[[#This Row],[Latitud]],'DATOS TABLA FLOTA'!$Q$2:$Q$21,'DATOS TABLA FLOTA'!$R$2:$R$21)</f>
        <v>-64883536</v>
      </c>
      <c r="J1980" s="2" t="s">
        <v>3109</v>
      </c>
      <c r="K1980" t="str">
        <f>VLOOKUP(capturaFlota2019[[#This Row],[Especie]],'DATOS TABLA FLOTA'!$K$1:$M$113,2,FALSE)</f>
        <v>Peces</v>
      </c>
      <c r="L1980" t="str">
        <f>_xlfn.XLOOKUP(capturaFlota2019[[#This Row],[Especie]],'DATOS TABLA FLOTA'!$K$1:$K$113,'DATOS TABLA FLOTA'!$M$1:$M$113)</f>
        <v>Rayas (sin V. Cost)</v>
      </c>
      <c r="M1980" s="3">
        <v>9362</v>
      </c>
      <c r="N1980" s="4">
        <f>VLOOKUP(capturaFlota2019[[#This Row],[Especie]],'DATOS TABLA FLOTA'!$A$1:$B$80,2,FALSE)</f>
        <v>3000</v>
      </c>
      <c r="O1980" s="4">
        <f>VLOOKUP(capturaFlota2019[[#This Row],[Especie]],'DATOS TABLA FLOTA'!$A$1:$C$80,3,FALSE)</f>
        <v>48000</v>
      </c>
      <c r="Q1980"/>
    </row>
    <row r="1981" spans="1:17" x14ac:dyDescent="0.35">
      <c r="A1981" s="5">
        <v>43466</v>
      </c>
      <c r="B1981" s="2" t="s">
        <v>3053</v>
      </c>
      <c r="C1981" s="2" t="s">
        <v>3068</v>
      </c>
      <c r="D1981" s="2" t="s">
        <v>3043</v>
      </c>
      <c r="E19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1" t="str">
        <f>_xlfn.XLOOKUP(capturaFlota2019[[#This Row],[Puerto]],'DATOS TABLA FLOTA'!$H$1:$H$21,'DATOS TABLA FLOTA'!$I$1:$I$21)</f>
        <v>General Pueyrredon</v>
      </c>
      <c r="G1981" s="3">
        <f>_xlfn.XLOOKUP(capturaFlota2019[[#This Row],[Departamento]],'DATOS TABLA FLOTA'!$O$2:$O$21,'DATOS TABLA FLOTA'!$P$2:$P$21)</f>
        <v>6357</v>
      </c>
      <c r="H1981" s="1">
        <v>-3804915</v>
      </c>
      <c r="I1981" s="1">
        <f>_xlfn.XLOOKUP(capturaFlota2019[[#This Row],[Latitud]],'DATOS TABLA FLOTA'!$Q$2:$Q$21,'DATOS TABLA FLOTA'!$R$2:$R$21)</f>
        <v>-57536848</v>
      </c>
      <c r="J1981" s="2" t="s">
        <v>3078</v>
      </c>
      <c r="K1981" t="str">
        <f>VLOOKUP(capturaFlota2019[[#This Row],[Especie]],'DATOS TABLA FLOTA'!$K$1:$M$113,2,FALSE)</f>
        <v>Peces</v>
      </c>
      <c r="L1981" t="str">
        <f>_xlfn.XLOOKUP(capturaFlota2019[[#This Row],[Especie]],'DATOS TABLA FLOTA'!$K$1:$K$113,'DATOS TABLA FLOTA'!$M$1:$M$113)</f>
        <v>otras especies</v>
      </c>
      <c r="M1981" s="3">
        <v>9417</v>
      </c>
      <c r="N1981" s="4">
        <f>VLOOKUP(capturaFlota2019[[#This Row],[Especie]],'DATOS TABLA FLOTA'!$A$1:$B$80,2,FALSE)</f>
        <v>1700</v>
      </c>
      <c r="O1981" s="4">
        <f>VLOOKUP(capturaFlota2019[[#This Row],[Especie]],'DATOS TABLA FLOTA'!$A$1:$C$80,3,FALSE)</f>
        <v>27200</v>
      </c>
      <c r="Q1981"/>
    </row>
    <row r="1982" spans="1:17" x14ac:dyDescent="0.35">
      <c r="A1982" s="5">
        <v>43678</v>
      </c>
      <c r="B1982" s="2" t="s">
        <v>3041</v>
      </c>
      <c r="C1982" s="2" t="s">
        <v>3107</v>
      </c>
      <c r="D1982" s="2" t="s">
        <v>3043</v>
      </c>
      <c r="E19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2" t="str">
        <f>_xlfn.XLOOKUP(capturaFlota2019[[#This Row],[Puerto]],'DATOS TABLA FLOTA'!$H$1:$H$21,'DATOS TABLA FLOTA'!$I$1:$I$21)</f>
        <v>Necochea</v>
      </c>
      <c r="G1982" s="3">
        <f>_xlfn.XLOOKUP(capturaFlota2019[[#This Row],[Departamento]],'DATOS TABLA FLOTA'!$O$2:$O$21,'DATOS TABLA FLOTA'!$P$2:$P$21)</f>
        <v>6581</v>
      </c>
      <c r="H1982" s="1">
        <v>-38576184</v>
      </c>
      <c r="I1982" s="1">
        <f>_xlfn.XLOOKUP(capturaFlota2019[[#This Row],[Latitud]],'DATOS TABLA FLOTA'!$Q$2:$Q$21,'DATOS TABLA FLOTA'!$R$2:$R$21)</f>
        <v>-58701949</v>
      </c>
      <c r="J1982" s="2" t="s">
        <v>3097</v>
      </c>
      <c r="K1982" t="str">
        <f>VLOOKUP(capturaFlota2019[[#This Row],[Especie]],'DATOS TABLA FLOTA'!$K$1:$M$113,2,FALSE)</f>
        <v>Peces</v>
      </c>
      <c r="L1982" t="str">
        <f>_xlfn.XLOOKUP(capturaFlota2019[[#This Row],[Especie]],'DATOS TABLA FLOTA'!$K$1:$K$113,'DATOS TABLA FLOTA'!$M$1:$M$113)</f>
        <v>otras especies</v>
      </c>
      <c r="M1982" s="3">
        <v>9465</v>
      </c>
      <c r="N1982" s="4">
        <f>VLOOKUP(capturaFlota2019[[#This Row],[Especie]],'DATOS TABLA FLOTA'!$A$1:$B$80,2,FALSE)</f>
        <v>3980</v>
      </c>
      <c r="O1982" s="4">
        <f>VLOOKUP(capturaFlota2019[[#This Row],[Especie]],'DATOS TABLA FLOTA'!$A$1:$C$80,3,FALSE)</f>
        <v>63680</v>
      </c>
      <c r="Q1982"/>
    </row>
    <row r="1983" spans="1:17" x14ac:dyDescent="0.35">
      <c r="A1983" s="5">
        <v>43556</v>
      </c>
      <c r="B1983" s="2" t="s">
        <v>3053</v>
      </c>
      <c r="C1983" s="2" t="s">
        <v>3068</v>
      </c>
      <c r="D1983" s="2" t="s">
        <v>3043</v>
      </c>
      <c r="E19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3" t="str">
        <f>_xlfn.XLOOKUP(capturaFlota2019[[#This Row],[Puerto]],'DATOS TABLA FLOTA'!$H$1:$H$21,'DATOS TABLA FLOTA'!$I$1:$I$21)</f>
        <v>General Pueyrredon</v>
      </c>
      <c r="G1983" s="3">
        <f>_xlfn.XLOOKUP(capturaFlota2019[[#This Row],[Departamento]],'DATOS TABLA FLOTA'!$O$2:$O$21,'DATOS TABLA FLOTA'!$P$2:$P$21)</f>
        <v>6357</v>
      </c>
      <c r="H1983" s="1">
        <v>-3804915</v>
      </c>
      <c r="I1983" s="1">
        <f>_xlfn.XLOOKUP(capturaFlota2019[[#This Row],[Latitud]],'DATOS TABLA FLOTA'!$Q$2:$Q$21,'DATOS TABLA FLOTA'!$R$2:$R$21)</f>
        <v>-57536848</v>
      </c>
      <c r="J1983" s="2" t="s">
        <v>3084</v>
      </c>
      <c r="K1983" t="str">
        <f>VLOOKUP(capturaFlota2019[[#This Row],[Especie]],'DATOS TABLA FLOTA'!$K$1:$M$113,2,FALSE)</f>
        <v>Peces</v>
      </c>
      <c r="L1983" t="str">
        <f>_xlfn.XLOOKUP(capturaFlota2019[[#This Row],[Especie]],'DATOS TABLA FLOTA'!$K$1:$K$113,'DATOS TABLA FLOTA'!$M$1:$M$113)</f>
        <v>otras especies</v>
      </c>
      <c r="M1983" s="3">
        <v>9470</v>
      </c>
      <c r="N1983" s="4">
        <f>VLOOKUP(capturaFlota2019[[#This Row],[Especie]],'DATOS TABLA FLOTA'!$A$1:$B$80,2,FALSE)</f>
        <v>1890</v>
      </c>
      <c r="O1983" s="4">
        <f>VLOOKUP(capturaFlota2019[[#This Row],[Especie]],'DATOS TABLA FLOTA'!$A$1:$C$80,3,FALSE)</f>
        <v>30240</v>
      </c>
      <c r="Q1983"/>
    </row>
    <row r="1984" spans="1:17" x14ac:dyDescent="0.35">
      <c r="A1984" s="5">
        <v>43466</v>
      </c>
      <c r="B1984" s="2" t="s">
        <v>3053</v>
      </c>
      <c r="C1984" s="2" t="s">
        <v>3117</v>
      </c>
      <c r="D1984" s="2" t="s">
        <v>3062</v>
      </c>
      <c r="E19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84" t="str">
        <f>_xlfn.XLOOKUP(capturaFlota2019[[#This Row],[Puerto]],'DATOS TABLA FLOTA'!$H$1:$H$21,'DATOS TABLA FLOTA'!$I$1:$I$21)</f>
        <v>Biedma</v>
      </c>
      <c r="G1984" s="3">
        <f>_xlfn.XLOOKUP(capturaFlota2019[[#This Row],[Departamento]],'DATOS TABLA FLOTA'!$O$2:$O$21,'DATOS TABLA FLOTA'!$P$2:$P$21)</f>
        <v>26007</v>
      </c>
      <c r="H1984" s="1">
        <v>-42723398</v>
      </c>
      <c r="I1984" s="1">
        <f>_xlfn.XLOOKUP(capturaFlota2019[[#This Row],[Latitud]],'DATOS TABLA FLOTA'!$Q$2:$Q$21,'DATOS TABLA FLOTA'!$R$2:$R$21)</f>
        <v>-6503362</v>
      </c>
      <c r="J1984" s="2" t="s">
        <v>3101</v>
      </c>
      <c r="K1984" t="str">
        <f>VLOOKUP(capturaFlota2019[[#This Row],[Especie]],'DATOS TABLA FLOTA'!$K$1:$M$113,2,FALSE)</f>
        <v>Crustáceos</v>
      </c>
      <c r="L1984" t="str">
        <f>_xlfn.XLOOKUP(capturaFlota2019[[#This Row],[Especie]],'DATOS TABLA FLOTA'!$K$1:$K$113,'DATOS TABLA FLOTA'!$M$1:$M$113)</f>
        <v>Langostino</v>
      </c>
      <c r="M1984" s="3">
        <v>9535</v>
      </c>
      <c r="N1984" s="4">
        <f>VLOOKUP(capturaFlota2019[[#This Row],[Especie]],'DATOS TABLA FLOTA'!$A$1:$B$80,2,FALSE)</f>
        <v>3000</v>
      </c>
      <c r="O1984" s="4">
        <f>VLOOKUP(capturaFlota2019[[#This Row],[Especie]],'DATOS TABLA FLOTA'!$A$1:$C$80,3,FALSE)</f>
        <v>48000</v>
      </c>
      <c r="Q1984"/>
    </row>
    <row r="1985" spans="1:17" x14ac:dyDescent="0.35">
      <c r="A1985" s="5">
        <v>43739</v>
      </c>
      <c r="B1985" s="2" t="s">
        <v>3053</v>
      </c>
      <c r="C1985" s="2" t="s">
        <v>3117</v>
      </c>
      <c r="D1985" s="2" t="s">
        <v>3062</v>
      </c>
      <c r="E19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85" t="str">
        <f>_xlfn.XLOOKUP(capturaFlota2019[[#This Row],[Puerto]],'DATOS TABLA FLOTA'!$H$1:$H$21,'DATOS TABLA FLOTA'!$I$1:$I$21)</f>
        <v>Biedma</v>
      </c>
      <c r="G1985" s="3">
        <f>_xlfn.XLOOKUP(capturaFlota2019[[#This Row],[Departamento]],'DATOS TABLA FLOTA'!$O$2:$O$21,'DATOS TABLA FLOTA'!$P$2:$P$21)</f>
        <v>26007</v>
      </c>
      <c r="H1985" s="1">
        <v>-42723398</v>
      </c>
      <c r="I1985" s="1">
        <f>_xlfn.XLOOKUP(capturaFlota2019[[#This Row],[Latitud]],'DATOS TABLA FLOTA'!$Q$2:$Q$21,'DATOS TABLA FLOTA'!$R$2:$R$21)</f>
        <v>-6503362</v>
      </c>
      <c r="J1985" s="2" t="s">
        <v>3087</v>
      </c>
      <c r="K1985" t="str">
        <f>VLOOKUP(capturaFlota2019[[#This Row],[Especie]],'DATOS TABLA FLOTA'!$K$1:$M$113,2,FALSE)</f>
        <v>Peces</v>
      </c>
      <c r="L1985" t="str">
        <f>_xlfn.XLOOKUP(capturaFlota2019[[#This Row],[Especie]],'DATOS TABLA FLOTA'!$K$1:$K$113,'DATOS TABLA FLOTA'!$M$1:$M$113)</f>
        <v>otras especies</v>
      </c>
      <c r="M1985" s="3">
        <v>9556</v>
      </c>
      <c r="N1985" s="4">
        <f>VLOOKUP(capturaFlota2019[[#This Row],[Especie]],'DATOS TABLA FLOTA'!$A$1:$B$80,2,FALSE)</f>
        <v>2500</v>
      </c>
      <c r="O1985" s="4">
        <f>VLOOKUP(capturaFlota2019[[#This Row],[Especie]],'DATOS TABLA FLOTA'!$A$1:$C$80,3,FALSE)</f>
        <v>40000</v>
      </c>
      <c r="Q1985"/>
    </row>
    <row r="1986" spans="1:17" x14ac:dyDescent="0.35">
      <c r="A1986" s="5">
        <v>43739</v>
      </c>
      <c r="B1986" s="2" t="s">
        <v>3041</v>
      </c>
      <c r="C1986" s="2" t="s">
        <v>3143</v>
      </c>
      <c r="D1986" s="2" t="s">
        <v>3043</v>
      </c>
      <c r="E19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6" t="str">
        <f>_xlfn.XLOOKUP(capturaFlota2019[[#This Row],[Puerto]],'DATOS TABLA FLOTA'!$H$1:$H$21,'DATOS TABLA FLOTA'!$I$1:$I$21)</f>
        <v>Castelli</v>
      </c>
      <c r="G1986" s="3">
        <f>_xlfn.XLOOKUP(capturaFlota2019[[#This Row],[Departamento]],'DATOS TABLA FLOTA'!$O$2:$O$21,'DATOS TABLA FLOTA'!$P$2:$P$21)</f>
        <v>6168</v>
      </c>
      <c r="H1986" s="1">
        <v>-35745949</v>
      </c>
      <c r="I1986" s="1">
        <f>_xlfn.XLOOKUP(capturaFlota2019[[#This Row],[Latitud]],'DATOS TABLA FLOTA'!$Q$2:$Q$21,'DATOS TABLA FLOTA'!$R$2:$R$21)</f>
        <v>-57380561</v>
      </c>
      <c r="J1986" s="2" t="s">
        <v>3085</v>
      </c>
      <c r="K1986" t="str">
        <f>VLOOKUP(capturaFlota2019[[#This Row],[Especie]],'DATOS TABLA FLOTA'!$K$1:$M$113,2,FALSE)</f>
        <v>Peces</v>
      </c>
      <c r="L1986" t="str">
        <f>_xlfn.XLOOKUP(capturaFlota2019[[#This Row],[Especie]],'DATOS TABLA FLOTA'!$K$1:$K$113,'DATOS TABLA FLOTA'!$M$1:$M$113)</f>
        <v>otras especies</v>
      </c>
      <c r="M1986" s="3">
        <v>9566</v>
      </c>
      <c r="N1986" s="4">
        <f>VLOOKUP(capturaFlota2019[[#This Row],[Especie]],'DATOS TABLA FLOTA'!$A$1:$B$80,2,FALSE)</f>
        <v>1900</v>
      </c>
      <c r="O1986" s="4">
        <f>VLOOKUP(capturaFlota2019[[#This Row],[Especie]],'DATOS TABLA FLOTA'!$A$1:$C$80,3,FALSE)</f>
        <v>30400</v>
      </c>
      <c r="Q1986"/>
    </row>
    <row r="1987" spans="1:17" x14ac:dyDescent="0.35">
      <c r="A1987" s="5">
        <v>43556</v>
      </c>
      <c r="B1987" s="2" t="s">
        <v>3053</v>
      </c>
      <c r="C1987" s="2" t="s">
        <v>3150</v>
      </c>
      <c r="D1987" s="2" t="s">
        <v>3043</v>
      </c>
      <c r="E19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7" t="str">
        <f>_xlfn.XLOOKUP(capturaFlota2019[[#This Row],[Puerto]],'DATOS TABLA FLOTA'!$H$1:$H$21,'DATOS TABLA FLOTA'!$I$1:$I$21)</f>
        <v>General Lavalle</v>
      </c>
      <c r="G1987" s="3">
        <f>_xlfn.XLOOKUP(capturaFlota2019[[#This Row],[Departamento]],'DATOS TABLA FLOTA'!$O$2:$O$21,'DATOS TABLA FLOTA'!$P$2:$P$21)</f>
        <v>6336</v>
      </c>
      <c r="H1987" s="1">
        <v>-36398453</v>
      </c>
      <c r="I1987" s="1">
        <f>_xlfn.XLOOKUP(capturaFlota2019[[#This Row],[Latitud]],'DATOS TABLA FLOTA'!$Q$2:$Q$21,'DATOS TABLA FLOTA'!$R$2:$R$21)</f>
        <v>-56946467</v>
      </c>
      <c r="J1987" s="2" t="s">
        <v>3152</v>
      </c>
      <c r="K1987" t="str">
        <f>VLOOKUP(capturaFlota2019[[#This Row],[Especie]],'DATOS TABLA FLOTA'!$K$1:$M$113,2,FALSE)</f>
        <v>Peces</v>
      </c>
      <c r="L1987" t="str">
        <f>_xlfn.XLOOKUP(capturaFlota2019[[#This Row],[Especie]],'DATOS TABLA FLOTA'!$K$1:$K$113,'DATOS TABLA FLOTA'!$M$1:$M$113)</f>
        <v>Variado costero</v>
      </c>
      <c r="M1987" s="3">
        <v>9580</v>
      </c>
      <c r="N1987" s="4">
        <f>VLOOKUP(capturaFlota2019[[#This Row],[Especie]],'DATOS TABLA FLOTA'!$A$1:$B$80,2,FALSE)</f>
        <v>2500</v>
      </c>
      <c r="O1987" s="4">
        <f>VLOOKUP(capturaFlota2019[[#This Row],[Especie]],'DATOS TABLA FLOTA'!$A$1:$C$80,3,FALSE)</f>
        <v>40000</v>
      </c>
      <c r="Q1987"/>
    </row>
    <row r="1988" spans="1:17" x14ac:dyDescent="0.35">
      <c r="A1988" s="5">
        <v>43739</v>
      </c>
      <c r="B1988" s="2" t="s">
        <v>3041</v>
      </c>
      <c r="C1988" s="2" t="s">
        <v>3150</v>
      </c>
      <c r="D1988" s="2" t="s">
        <v>3043</v>
      </c>
      <c r="E19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8" t="str">
        <f>_xlfn.XLOOKUP(capturaFlota2019[[#This Row],[Puerto]],'DATOS TABLA FLOTA'!$H$1:$H$21,'DATOS TABLA FLOTA'!$I$1:$I$21)</f>
        <v>General Lavalle</v>
      </c>
      <c r="G1988" s="3">
        <f>_xlfn.XLOOKUP(capturaFlota2019[[#This Row],[Departamento]],'DATOS TABLA FLOTA'!$O$2:$O$21,'DATOS TABLA FLOTA'!$P$2:$P$21)</f>
        <v>6336</v>
      </c>
      <c r="H1988" s="1">
        <v>-36398453</v>
      </c>
      <c r="I1988" s="1">
        <f>_xlfn.XLOOKUP(capturaFlota2019[[#This Row],[Latitud]],'DATOS TABLA FLOTA'!$Q$2:$Q$21,'DATOS TABLA FLOTA'!$R$2:$R$21)</f>
        <v>-56946467</v>
      </c>
      <c r="J1988" s="2" t="s">
        <v>3114</v>
      </c>
      <c r="K1988" t="str">
        <f>VLOOKUP(capturaFlota2019[[#This Row],[Especie]],'DATOS TABLA FLOTA'!$K$1:$M$113,2,FALSE)</f>
        <v>Peces</v>
      </c>
      <c r="L1988" t="str">
        <f>_xlfn.XLOOKUP(capturaFlota2019[[#This Row],[Especie]],'DATOS TABLA FLOTA'!$K$1:$K$113,'DATOS TABLA FLOTA'!$M$1:$M$113)</f>
        <v>otras especies</v>
      </c>
      <c r="M1988" s="3">
        <v>9608</v>
      </c>
      <c r="N1988" s="4">
        <f>VLOOKUP(capturaFlota2019[[#This Row],[Especie]],'DATOS TABLA FLOTA'!$A$1:$B$80,2,FALSE)</f>
        <v>1500</v>
      </c>
      <c r="O1988" s="4">
        <f>VLOOKUP(capturaFlota2019[[#This Row],[Especie]],'DATOS TABLA FLOTA'!$A$1:$C$80,3,FALSE)</f>
        <v>24000</v>
      </c>
      <c r="Q1988"/>
    </row>
    <row r="1989" spans="1:17" x14ac:dyDescent="0.35">
      <c r="A1989" s="5">
        <v>43647</v>
      </c>
      <c r="B1989" s="2" t="s">
        <v>3067</v>
      </c>
      <c r="C1989" s="2" t="s">
        <v>3068</v>
      </c>
      <c r="D1989" s="2" t="s">
        <v>3043</v>
      </c>
      <c r="E19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89" t="str">
        <f>_xlfn.XLOOKUP(capturaFlota2019[[#This Row],[Puerto]],'DATOS TABLA FLOTA'!$H$1:$H$21,'DATOS TABLA FLOTA'!$I$1:$I$21)</f>
        <v>General Pueyrredon</v>
      </c>
      <c r="G1989" s="3">
        <f>_xlfn.XLOOKUP(capturaFlota2019[[#This Row],[Departamento]],'DATOS TABLA FLOTA'!$O$2:$O$21,'DATOS TABLA FLOTA'!$P$2:$P$21)</f>
        <v>6357</v>
      </c>
      <c r="H1989" s="1">
        <v>-3804915</v>
      </c>
      <c r="I1989" s="1">
        <f>_xlfn.XLOOKUP(capturaFlota2019[[#This Row],[Latitud]],'DATOS TABLA FLOTA'!$Q$2:$Q$21,'DATOS TABLA FLOTA'!$R$2:$R$21)</f>
        <v>-57536848</v>
      </c>
      <c r="J1989" s="2" t="s">
        <v>3070</v>
      </c>
      <c r="K1989" t="str">
        <f>VLOOKUP(capturaFlota2019[[#This Row],[Especie]],'DATOS TABLA FLOTA'!$K$1:$M$113,2,FALSE)</f>
        <v>Moluscos</v>
      </c>
      <c r="L1989" t="str">
        <f>_xlfn.XLOOKUP(capturaFlota2019[[#This Row],[Especie]],'DATOS TABLA FLOTA'!$K$1:$K$113,'DATOS TABLA FLOTA'!$M$1:$M$113)</f>
        <v>Vieira (callos)</v>
      </c>
      <c r="M1989" s="3">
        <v>9646</v>
      </c>
      <c r="N1989" s="4">
        <f>VLOOKUP(capturaFlota2019[[#This Row],[Especie]],'DATOS TABLA FLOTA'!$A$1:$B$80,2,FALSE)</f>
        <v>2999</v>
      </c>
      <c r="O1989" s="4">
        <f>VLOOKUP(capturaFlota2019[[#This Row],[Especie]],'DATOS TABLA FLOTA'!$A$1:$C$80,3,FALSE)</f>
        <v>47984</v>
      </c>
      <c r="Q1989"/>
    </row>
    <row r="1990" spans="1:17" x14ac:dyDescent="0.35">
      <c r="A1990" s="5">
        <v>43739</v>
      </c>
      <c r="B1990" s="2" t="s">
        <v>3053</v>
      </c>
      <c r="C1990" s="2" t="s">
        <v>3068</v>
      </c>
      <c r="D1990" s="2" t="s">
        <v>3043</v>
      </c>
      <c r="E19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0" t="str">
        <f>_xlfn.XLOOKUP(capturaFlota2019[[#This Row],[Puerto]],'DATOS TABLA FLOTA'!$H$1:$H$21,'DATOS TABLA FLOTA'!$I$1:$I$21)</f>
        <v>General Pueyrredon</v>
      </c>
      <c r="G1990" s="3">
        <f>_xlfn.XLOOKUP(capturaFlota2019[[#This Row],[Departamento]],'DATOS TABLA FLOTA'!$O$2:$O$21,'DATOS TABLA FLOTA'!$P$2:$P$21)</f>
        <v>6357</v>
      </c>
      <c r="H1990" s="1">
        <v>-3804915</v>
      </c>
      <c r="I1990" s="1">
        <f>_xlfn.XLOOKUP(capturaFlota2019[[#This Row],[Latitud]],'DATOS TABLA FLOTA'!$Q$2:$Q$21,'DATOS TABLA FLOTA'!$R$2:$R$21)</f>
        <v>-57536848</v>
      </c>
      <c r="J1990" s="2" t="s">
        <v>3065</v>
      </c>
      <c r="K1990" t="str">
        <f>VLOOKUP(capturaFlota2019[[#This Row],[Especie]],'DATOS TABLA FLOTA'!$K$1:$M$113,2,FALSE)</f>
        <v>Peces</v>
      </c>
      <c r="L1990" t="str">
        <f>_xlfn.XLOOKUP(capturaFlota2019[[#This Row],[Especie]],'DATOS TABLA FLOTA'!$K$1:$K$113,'DATOS TABLA FLOTA'!$M$1:$M$113)</f>
        <v>Abadejo</v>
      </c>
      <c r="M1990" s="3">
        <v>9661</v>
      </c>
      <c r="N1990" s="4">
        <f>VLOOKUP(capturaFlota2019[[#This Row],[Especie]],'DATOS TABLA FLOTA'!$A$1:$B$80,2,FALSE)</f>
        <v>2000</v>
      </c>
      <c r="O1990" s="4">
        <f>VLOOKUP(capturaFlota2019[[#This Row],[Especie]],'DATOS TABLA FLOTA'!$A$1:$C$80,3,FALSE)</f>
        <v>32000</v>
      </c>
      <c r="Q1990"/>
    </row>
    <row r="1991" spans="1:17" x14ac:dyDescent="0.35">
      <c r="A1991" s="5">
        <v>43678</v>
      </c>
      <c r="B1991" s="2" t="s">
        <v>3041</v>
      </c>
      <c r="C1991" s="2" t="s">
        <v>3107</v>
      </c>
      <c r="D1991" s="2" t="s">
        <v>3043</v>
      </c>
      <c r="E19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1" t="str">
        <f>_xlfn.XLOOKUP(capturaFlota2019[[#This Row],[Puerto]],'DATOS TABLA FLOTA'!$H$1:$H$21,'DATOS TABLA FLOTA'!$I$1:$I$21)</f>
        <v>Necochea</v>
      </c>
      <c r="G1991" s="3">
        <f>_xlfn.XLOOKUP(capturaFlota2019[[#This Row],[Departamento]],'DATOS TABLA FLOTA'!$O$2:$O$21,'DATOS TABLA FLOTA'!$P$2:$P$21)</f>
        <v>6581</v>
      </c>
      <c r="H1991" s="1">
        <v>-38576184</v>
      </c>
      <c r="I1991" s="1">
        <f>_xlfn.XLOOKUP(capturaFlota2019[[#This Row],[Latitud]],'DATOS TABLA FLOTA'!$Q$2:$Q$21,'DATOS TABLA FLOTA'!$R$2:$R$21)</f>
        <v>-58701949</v>
      </c>
      <c r="J1991" s="2" t="s">
        <v>3082</v>
      </c>
      <c r="K1991" t="str">
        <f>VLOOKUP(capturaFlota2019[[#This Row],[Especie]],'DATOS TABLA FLOTA'!$K$1:$M$113,2,FALSE)</f>
        <v>Peces</v>
      </c>
      <c r="L1991" t="str">
        <f>_xlfn.XLOOKUP(capturaFlota2019[[#This Row],[Especie]],'DATOS TABLA FLOTA'!$K$1:$K$113,'DATOS TABLA FLOTA'!$M$1:$M$113)</f>
        <v>otras especies</v>
      </c>
      <c r="M1991" s="3">
        <v>9690</v>
      </c>
      <c r="N1991" s="4">
        <f>VLOOKUP(capturaFlota2019[[#This Row],[Especie]],'DATOS TABLA FLOTA'!$A$1:$B$80,2,FALSE)</f>
        <v>2100</v>
      </c>
      <c r="O1991" s="4">
        <f>VLOOKUP(capturaFlota2019[[#This Row],[Especie]],'DATOS TABLA FLOTA'!$A$1:$C$80,3,FALSE)</f>
        <v>33600</v>
      </c>
      <c r="Q1991"/>
    </row>
    <row r="1992" spans="1:17" x14ac:dyDescent="0.35">
      <c r="A1992" s="5">
        <v>43525</v>
      </c>
      <c r="B1992" s="2" t="s">
        <v>3041</v>
      </c>
      <c r="C1992" s="2" t="s">
        <v>3107</v>
      </c>
      <c r="D1992" s="2" t="s">
        <v>3043</v>
      </c>
      <c r="E19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2" t="str">
        <f>_xlfn.XLOOKUP(capturaFlota2019[[#This Row],[Puerto]],'DATOS TABLA FLOTA'!$H$1:$H$21,'DATOS TABLA FLOTA'!$I$1:$I$21)</f>
        <v>Necochea</v>
      </c>
      <c r="G1992" s="3">
        <f>_xlfn.XLOOKUP(capturaFlota2019[[#This Row],[Departamento]],'DATOS TABLA FLOTA'!$O$2:$O$21,'DATOS TABLA FLOTA'!$P$2:$P$21)</f>
        <v>6581</v>
      </c>
      <c r="H1992" s="1">
        <v>-38576184</v>
      </c>
      <c r="I1992" s="1">
        <f>_xlfn.XLOOKUP(capturaFlota2019[[#This Row],[Latitud]],'DATOS TABLA FLOTA'!$Q$2:$Q$21,'DATOS TABLA FLOTA'!$R$2:$R$21)</f>
        <v>-58701949</v>
      </c>
      <c r="J1992" s="2" t="s">
        <v>3097</v>
      </c>
      <c r="K1992" t="str">
        <f>VLOOKUP(capturaFlota2019[[#This Row],[Especie]],'DATOS TABLA FLOTA'!$K$1:$M$113,2,FALSE)</f>
        <v>Peces</v>
      </c>
      <c r="L1992" t="str">
        <f>_xlfn.XLOOKUP(capturaFlota2019[[#This Row],[Especie]],'DATOS TABLA FLOTA'!$K$1:$K$113,'DATOS TABLA FLOTA'!$M$1:$M$113)</f>
        <v>otras especies</v>
      </c>
      <c r="M1992" s="3">
        <v>9691</v>
      </c>
      <c r="N1992" s="4">
        <f>VLOOKUP(capturaFlota2019[[#This Row],[Especie]],'DATOS TABLA FLOTA'!$A$1:$B$80,2,FALSE)</f>
        <v>3980</v>
      </c>
      <c r="O1992" s="4">
        <f>VLOOKUP(capturaFlota2019[[#This Row],[Especie]],'DATOS TABLA FLOTA'!$A$1:$C$80,3,FALSE)</f>
        <v>63680</v>
      </c>
      <c r="Q1992"/>
    </row>
    <row r="1993" spans="1:17" x14ac:dyDescent="0.35">
      <c r="A1993" s="5">
        <v>43525</v>
      </c>
      <c r="B1993" s="2" t="s">
        <v>3059</v>
      </c>
      <c r="C1993" s="2" t="s">
        <v>3068</v>
      </c>
      <c r="D1993" s="2" t="s">
        <v>3043</v>
      </c>
      <c r="E19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3" t="str">
        <f>_xlfn.XLOOKUP(capturaFlota2019[[#This Row],[Puerto]],'DATOS TABLA FLOTA'!$H$1:$H$21,'DATOS TABLA FLOTA'!$I$1:$I$21)</f>
        <v>General Pueyrredon</v>
      </c>
      <c r="G1993" s="3">
        <f>_xlfn.XLOOKUP(capturaFlota2019[[#This Row],[Departamento]],'DATOS TABLA FLOTA'!$O$2:$O$21,'DATOS TABLA FLOTA'!$P$2:$P$21)</f>
        <v>6357</v>
      </c>
      <c r="H1993" s="1">
        <v>-3804915</v>
      </c>
      <c r="I1993" s="1">
        <f>_xlfn.XLOOKUP(capturaFlota2019[[#This Row],[Latitud]],'DATOS TABLA FLOTA'!$Q$2:$Q$21,'DATOS TABLA FLOTA'!$R$2:$R$21)</f>
        <v>-57536848</v>
      </c>
      <c r="J1993" s="2" t="s">
        <v>3094</v>
      </c>
      <c r="K1993" t="str">
        <f>VLOOKUP(capturaFlota2019[[#This Row],[Especie]],'DATOS TABLA FLOTA'!$K$1:$M$113,2,FALSE)</f>
        <v>Peces</v>
      </c>
      <c r="L1993" t="str">
        <f>_xlfn.XLOOKUP(capturaFlota2019[[#This Row],[Especie]],'DATOS TABLA FLOTA'!$K$1:$K$113,'DATOS TABLA FLOTA'!$M$1:$M$113)</f>
        <v>otras especies</v>
      </c>
      <c r="M1993" s="3">
        <v>9759</v>
      </c>
      <c r="N1993" s="4">
        <f>VLOOKUP(capturaFlota2019[[#This Row],[Especie]],'DATOS TABLA FLOTA'!$A$1:$B$80,2,FALSE)</f>
        <v>2180</v>
      </c>
      <c r="O1993" s="4">
        <f>VLOOKUP(capturaFlota2019[[#This Row],[Especie]],'DATOS TABLA FLOTA'!$A$1:$C$80,3,FALSE)</f>
        <v>34880</v>
      </c>
      <c r="Q1993"/>
    </row>
    <row r="1994" spans="1:17" x14ac:dyDescent="0.35">
      <c r="A1994" s="5">
        <v>43466</v>
      </c>
      <c r="B1994" s="2" t="s">
        <v>3053</v>
      </c>
      <c r="C1994" s="2" t="s">
        <v>3068</v>
      </c>
      <c r="D1994" s="2" t="s">
        <v>3043</v>
      </c>
      <c r="E19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1994" t="str">
        <f>_xlfn.XLOOKUP(capturaFlota2019[[#This Row],[Puerto]],'DATOS TABLA FLOTA'!$H$1:$H$21,'DATOS TABLA FLOTA'!$I$1:$I$21)</f>
        <v>General Pueyrredon</v>
      </c>
      <c r="G1994" s="3">
        <f>_xlfn.XLOOKUP(capturaFlota2019[[#This Row],[Departamento]],'DATOS TABLA FLOTA'!$O$2:$O$21,'DATOS TABLA FLOTA'!$P$2:$P$21)</f>
        <v>6357</v>
      </c>
      <c r="H1994" s="1">
        <v>-3804915</v>
      </c>
      <c r="I1994" s="1">
        <f>_xlfn.XLOOKUP(capturaFlota2019[[#This Row],[Latitud]],'DATOS TABLA FLOTA'!$Q$2:$Q$21,'DATOS TABLA FLOTA'!$R$2:$R$21)</f>
        <v>-57536848</v>
      </c>
      <c r="J1994" s="2" t="s">
        <v>3077</v>
      </c>
      <c r="K1994" t="str">
        <f>VLOOKUP(capturaFlota2019[[#This Row],[Especie]],'DATOS TABLA FLOTA'!$K$1:$M$113,2,FALSE)</f>
        <v>Peces</v>
      </c>
      <c r="L1994" t="str">
        <f>_xlfn.XLOOKUP(capturaFlota2019[[#This Row],[Especie]],'DATOS TABLA FLOTA'!$K$1:$K$113,'DATOS TABLA FLOTA'!$M$1:$M$113)</f>
        <v>otras especies</v>
      </c>
      <c r="M1994" s="3">
        <v>9767</v>
      </c>
      <c r="N1994" s="4">
        <f>VLOOKUP(capturaFlota2019[[#This Row],[Especie]],'DATOS TABLA FLOTA'!$A$1:$B$80,2,FALSE)</f>
        <v>1900</v>
      </c>
      <c r="O1994" s="4">
        <f>VLOOKUP(capturaFlota2019[[#This Row],[Especie]],'DATOS TABLA FLOTA'!$A$1:$C$80,3,FALSE)</f>
        <v>30400</v>
      </c>
      <c r="Q1994"/>
    </row>
    <row r="1995" spans="1:17" x14ac:dyDescent="0.35">
      <c r="A1995" s="5">
        <v>43497</v>
      </c>
      <c r="B1995" s="2" t="s">
        <v>3067</v>
      </c>
      <c r="C1995" s="2" t="s">
        <v>3117</v>
      </c>
      <c r="D1995" s="2" t="s">
        <v>3062</v>
      </c>
      <c r="E19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95" t="str">
        <f>_xlfn.XLOOKUP(capturaFlota2019[[#This Row],[Puerto]],'DATOS TABLA FLOTA'!$H$1:$H$21,'DATOS TABLA FLOTA'!$I$1:$I$21)</f>
        <v>Biedma</v>
      </c>
      <c r="G1995" s="3">
        <f>_xlfn.XLOOKUP(capturaFlota2019[[#This Row],[Departamento]],'DATOS TABLA FLOTA'!$O$2:$O$21,'DATOS TABLA FLOTA'!$P$2:$P$21)</f>
        <v>26007</v>
      </c>
      <c r="H1995" s="1">
        <v>-42723398</v>
      </c>
      <c r="I1995" s="1">
        <f>_xlfn.XLOOKUP(capturaFlota2019[[#This Row],[Latitud]],'DATOS TABLA FLOTA'!$Q$2:$Q$21,'DATOS TABLA FLOTA'!$R$2:$R$21)</f>
        <v>-6503362</v>
      </c>
      <c r="J1995" s="2" t="s">
        <v>3065</v>
      </c>
      <c r="K1995" t="str">
        <f>VLOOKUP(capturaFlota2019[[#This Row],[Especie]],'DATOS TABLA FLOTA'!$K$1:$M$113,2,FALSE)</f>
        <v>Peces</v>
      </c>
      <c r="L1995" t="str">
        <f>_xlfn.XLOOKUP(capturaFlota2019[[#This Row],[Especie]],'DATOS TABLA FLOTA'!$K$1:$K$113,'DATOS TABLA FLOTA'!$M$1:$M$113)</f>
        <v>Abadejo</v>
      </c>
      <c r="M1995" s="3">
        <v>9800</v>
      </c>
      <c r="N1995" s="4">
        <f>VLOOKUP(capturaFlota2019[[#This Row],[Especie]],'DATOS TABLA FLOTA'!$A$1:$B$80,2,FALSE)</f>
        <v>2000</v>
      </c>
      <c r="O1995" s="4">
        <f>VLOOKUP(capturaFlota2019[[#This Row],[Especie]],'DATOS TABLA FLOTA'!$A$1:$C$80,3,FALSE)</f>
        <v>32000</v>
      </c>
      <c r="Q1995"/>
    </row>
    <row r="1996" spans="1:17" x14ac:dyDescent="0.35">
      <c r="A1996" s="5">
        <v>43525</v>
      </c>
      <c r="B1996" s="2" t="s">
        <v>3041</v>
      </c>
      <c r="C1996" s="2" t="s">
        <v>3120</v>
      </c>
      <c r="D1996" s="2" t="s">
        <v>3062</v>
      </c>
      <c r="E19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96" t="str">
        <f>_xlfn.XLOOKUP(capturaFlota2019[[#This Row],[Puerto]],'DATOS TABLA FLOTA'!$H$1:$H$21,'DATOS TABLA FLOTA'!$I$1:$I$21)</f>
        <v>Rawson</v>
      </c>
      <c r="G1996" s="3">
        <f>_xlfn.XLOOKUP(capturaFlota2019[[#This Row],[Departamento]],'DATOS TABLA FLOTA'!$O$2:$O$21,'DATOS TABLA FLOTA'!$P$2:$P$21)</f>
        <v>26077</v>
      </c>
      <c r="H1996" s="1">
        <v>-43336741</v>
      </c>
      <c r="I1996" s="1">
        <f>_xlfn.XLOOKUP(capturaFlota2019[[#This Row],[Latitud]],'DATOS TABLA FLOTA'!$Q$2:$Q$21,'DATOS TABLA FLOTA'!$R$2:$R$21)</f>
        <v>-65061964</v>
      </c>
      <c r="J1996" s="2" t="s">
        <v>3052</v>
      </c>
      <c r="K1996" t="str">
        <f>VLOOKUP(capturaFlota2019[[#This Row],[Especie]],'DATOS TABLA FLOTA'!$K$1:$M$113,2,FALSE)</f>
        <v>Moluscos</v>
      </c>
      <c r="L1996" t="str">
        <f>_xlfn.XLOOKUP(capturaFlota2019[[#This Row],[Especie]],'DATOS TABLA FLOTA'!$K$1:$K$113,'DATOS TABLA FLOTA'!$M$1:$M$113)</f>
        <v>Calamar Illex</v>
      </c>
      <c r="M1996" s="3">
        <v>9815</v>
      </c>
      <c r="N1996" s="4">
        <f>VLOOKUP(capturaFlota2019[[#This Row],[Especie]],'DATOS TABLA FLOTA'!$A$1:$B$80,2,FALSE)</f>
        <v>3299</v>
      </c>
      <c r="O1996" s="4">
        <f>VLOOKUP(capturaFlota2019[[#This Row],[Especie]],'DATOS TABLA FLOTA'!$A$1:$C$80,3,FALSE)</f>
        <v>52784</v>
      </c>
      <c r="Q1996"/>
    </row>
    <row r="1997" spans="1:17" x14ac:dyDescent="0.35">
      <c r="A1997" s="5">
        <v>43525</v>
      </c>
      <c r="B1997" s="2" t="s">
        <v>3053</v>
      </c>
      <c r="C1997" s="2" t="s">
        <v>3123</v>
      </c>
      <c r="D1997" s="2" t="s">
        <v>3124</v>
      </c>
      <c r="E19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97" t="str">
        <f>_xlfn.XLOOKUP(capturaFlota2019[[#This Row],[Puerto]],'DATOS TABLA FLOTA'!$H$1:$H$21,'DATOS TABLA FLOTA'!$I$1:$I$21)</f>
        <v>San Antonio</v>
      </c>
      <c r="G1997" s="3">
        <f>_xlfn.XLOOKUP(capturaFlota2019[[#This Row],[Departamento]],'DATOS TABLA FLOTA'!$O$2:$O$21,'DATOS TABLA FLOTA'!$P$2:$P$21)</f>
        <v>62077</v>
      </c>
      <c r="H1997" s="1">
        <v>-4079875</v>
      </c>
      <c r="I1997" s="1">
        <f>_xlfn.XLOOKUP(capturaFlota2019[[#This Row],[Latitud]],'DATOS TABLA FLOTA'!$Q$2:$Q$21,'DATOS TABLA FLOTA'!$R$2:$R$21)</f>
        <v>-64883536</v>
      </c>
      <c r="J1997" s="2" t="s">
        <v>3088</v>
      </c>
      <c r="K1997" t="str">
        <f>VLOOKUP(capturaFlota2019[[#This Row],[Especie]],'DATOS TABLA FLOTA'!$K$1:$M$113,2,FALSE)</f>
        <v>Peces</v>
      </c>
      <c r="L1997" t="str">
        <f>_xlfn.XLOOKUP(capturaFlota2019[[#This Row],[Especie]],'DATOS TABLA FLOTA'!$K$1:$K$113,'DATOS TABLA FLOTA'!$M$1:$M$113)</f>
        <v>Variado costero</v>
      </c>
      <c r="M1997" s="3">
        <v>9816</v>
      </c>
      <c r="N1997" s="4">
        <f>VLOOKUP(capturaFlota2019[[#This Row],[Especie]],'DATOS TABLA FLOTA'!$A$1:$B$80,2,FALSE)</f>
        <v>2500</v>
      </c>
      <c r="O1997" s="4">
        <f>VLOOKUP(capturaFlota2019[[#This Row],[Especie]],'DATOS TABLA FLOTA'!$A$1:$C$80,3,FALSE)</f>
        <v>40000</v>
      </c>
      <c r="Q1997"/>
    </row>
    <row r="1998" spans="1:17" x14ac:dyDescent="0.35">
      <c r="A1998" s="5">
        <v>43617</v>
      </c>
      <c r="B1998" s="2" t="s">
        <v>3059</v>
      </c>
      <c r="C1998" s="2" t="s">
        <v>3061</v>
      </c>
      <c r="D1998" s="2" t="s">
        <v>3062</v>
      </c>
      <c r="E19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1998" t="str">
        <f>_xlfn.XLOOKUP(capturaFlota2019[[#This Row],[Puerto]],'DATOS TABLA FLOTA'!$H$1:$H$21,'DATOS TABLA FLOTA'!$I$1:$I$21)</f>
        <v>Escalante</v>
      </c>
      <c r="G1998" s="3">
        <f>_xlfn.XLOOKUP(capturaFlota2019[[#This Row],[Departamento]],'DATOS TABLA FLOTA'!$O$2:$O$21,'DATOS TABLA FLOTA'!$P$2:$P$21)</f>
        <v>26021</v>
      </c>
      <c r="H1998" s="1">
        <v>-45862528</v>
      </c>
      <c r="I1998" s="1">
        <f>_xlfn.XLOOKUP(capturaFlota2019[[#This Row],[Latitud]],'DATOS TABLA FLOTA'!$Q$2:$Q$21,'DATOS TABLA FLOTA'!$R$2:$R$21)</f>
        <v>-6746664</v>
      </c>
      <c r="J1998" s="2" t="s">
        <v>3055</v>
      </c>
      <c r="K1998" t="str">
        <f>VLOOKUP(capturaFlota2019[[#This Row],[Especie]],'DATOS TABLA FLOTA'!$K$1:$M$113,2,FALSE)</f>
        <v>Peces</v>
      </c>
      <c r="L1998" t="str">
        <f>_xlfn.XLOOKUP(capturaFlota2019[[#This Row],[Especie]],'DATOS TABLA FLOTA'!$K$1:$K$113,'DATOS TABLA FLOTA'!$M$1:$M$113)</f>
        <v>Merluza hubbsi S41</v>
      </c>
      <c r="M1998" s="3">
        <v>9826</v>
      </c>
      <c r="N1998" s="4">
        <f>VLOOKUP(capturaFlota2019[[#This Row],[Especie]],'DATOS TABLA FLOTA'!$A$1:$B$80,2,FALSE)</f>
        <v>2300</v>
      </c>
      <c r="O1998" s="4">
        <f>VLOOKUP(capturaFlota2019[[#This Row],[Especie]],'DATOS TABLA FLOTA'!$A$1:$C$80,3,FALSE)</f>
        <v>36800</v>
      </c>
      <c r="Q1998"/>
    </row>
    <row r="1999" spans="1:17" x14ac:dyDescent="0.35">
      <c r="A1999" s="5">
        <v>43466</v>
      </c>
      <c r="B1999" s="2" t="s">
        <v>3053</v>
      </c>
      <c r="C1999" s="2" t="s">
        <v>3123</v>
      </c>
      <c r="D1999" s="2" t="s">
        <v>3124</v>
      </c>
      <c r="E19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1999" t="str">
        <f>_xlfn.XLOOKUP(capturaFlota2019[[#This Row],[Puerto]],'DATOS TABLA FLOTA'!$H$1:$H$21,'DATOS TABLA FLOTA'!$I$1:$I$21)</f>
        <v>San Antonio</v>
      </c>
      <c r="G1999" s="3">
        <f>_xlfn.XLOOKUP(capturaFlota2019[[#This Row],[Departamento]],'DATOS TABLA FLOTA'!$O$2:$O$21,'DATOS TABLA FLOTA'!$P$2:$P$21)</f>
        <v>62077</v>
      </c>
      <c r="H1999" s="1">
        <v>-4079875</v>
      </c>
      <c r="I1999" s="1">
        <f>_xlfn.XLOOKUP(capturaFlota2019[[#This Row],[Latitud]],'DATOS TABLA FLOTA'!$Q$2:$Q$21,'DATOS TABLA FLOTA'!$R$2:$R$21)</f>
        <v>-64883536</v>
      </c>
      <c r="J1999" s="2" t="s">
        <v>3060</v>
      </c>
      <c r="K1999" t="str">
        <f>VLOOKUP(capturaFlota2019[[#This Row],[Especie]],'DATOS TABLA FLOTA'!$K$1:$M$113,2,FALSE)</f>
        <v>Peces</v>
      </c>
      <c r="L1999" t="str">
        <f>_xlfn.XLOOKUP(capturaFlota2019[[#This Row],[Especie]],'DATOS TABLA FLOTA'!$K$1:$K$113,'DATOS TABLA FLOTA'!$M$1:$M$113)</f>
        <v>otras especies</v>
      </c>
      <c r="M1999" s="3">
        <v>9854</v>
      </c>
      <c r="N1999" s="4">
        <f>VLOOKUP(capturaFlota2019[[#This Row],[Especie]],'DATOS TABLA FLOTA'!$A$1:$B$80,2,FALSE)</f>
        <v>2910</v>
      </c>
      <c r="O1999" s="4">
        <f>VLOOKUP(capturaFlota2019[[#This Row],[Especie]],'DATOS TABLA FLOTA'!$A$1:$C$80,3,FALSE)</f>
        <v>46560</v>
      </c>
      <c r="Q1999"/>
    </row>
    <row r="2000" spans="1:17" x14ac:dyDescent="0.35">
      <c r="A2000" s="5">
        <v>43739</v>
      </c>
      <c r="B2000" s="2" t="s">
        <v>3053</v>
      </c>
      <c r="C2000" s="2" t="s">
        <v>3068</v>
      </c>
      <c r="D2000" s="2" t="s">
        <v>3043</v>
      </c>
      <c r="E20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0" t="str">
        <f>_xlfn.XLOOKUP(capturaFlota2019[[#This Row],[Puerto]],'DATOS TABLA FLOTA'!$H$1:$H$21,'DATOS TABLA FLOTA'!$I$1:$I$21)</f>
        <v>General Pueyrredon</v>
      </c>
      <c r="G2000" s="3">
        <f>_xlfn.XLOOKUP(capturaFlota2019[[#This Row],[Departamento]],'DATOS TABLA FLOTA'!$O$2:$O$21,'DATOS TABLA FLOTA'!$P$2:$P$21)</f>
        <v>6357</v>
      </c>
      <c r="H2000" s="1">
        <v>-3804915</v>
      </c>
      <c r="I2000" s="1">
        <f>_xlfn.XLOOKUP(capturaFlota2019[[#This Row],[Latitud]],'DATOS TABLA FLOTA'!$Q$2:$Q$21,'DATOS TABLA FLOTA'!$R$2:$R$21)</f>
        <v>-57536848</v>
      </c>
      <c r="J2000" s="2" t="s">
        <v>3052</v>
      </c>
      <c r="K2000" t="str">
        <f>VLOOKUP(capturaFlota2019[[#This Row],[Especie]],'DATOS TABLA FLOTA'!$K$1:$M$113,2,FALSE)</f>
        <v>Moluscos</v>
      </c>
      <c r="L2000" t="str">
        <f>_xlfn.XLOOKUP(capturaFlota2019[[#This Row],[Especie]],'DATOS TABLA FLOTA'!$K$1:$K$113,'DATOS TABLA FLOTA'!$M$1:$M$113)</f>
        <v>Calamar Illex</v>
      </c>
      <c r="M2000" s="3">
        <v>9903</v>
      </c>
      <c r="N2000" s="4">
        <f>VLOOKUP(capturaFlota2019[[#This Row],[Especie]],'DATOS TABLA FLOTA'!$A$1:$B$80,2,FALSE)</f>
        <v>3299</v>
      </c>
      <c r="O2000" s="4">
        <f>VLOOKUP(capturaFlota2019[[#This Row],[Especie]],'DATOS TABLA FLOTA'!$A$1:$C$80,3,FALSE)</f>
        <v>52784</v>
      </c>
      <c r="Q2000"/>
    </row>
    <row r="2001" spans="1:17" x14ac:dyDescent="0.35">
      <c r="A2001" s="5">
        <v>43678</v>
      </c>
      <c r="B2001" s="2" t="s">
        <v>3053</v>
      </c>
      <c r="C2001" s="2" t="s">
        <v>3150</v>
      </c>
      <c r="D2001" s="2" t="s">
        <v>3043</v>
      </c>
      <c r="E20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1" t="str">
        <f>_xlfn.XLOOKUP(capturaFlota2019[[#This Row],[Puerto]],'DATOS TABLA FLOTA'!$H$1:$H$21,'DATOS TABLA FLOTA'!$I$1:$I$21)</f>
        <v>General Lavalle</v>
      </c>
      <c r="G2001" s="3">
        <f>_xlfn.XLOOKUP(capturaFlota2019[[#This Row],[Departamento]],'DATOS TABLA FLOTA'!$O$2:$O$21,'DATOS TABLA FLOTA'!$P$2:$P$21)</f>
        <v>6336</v>
      </c>
      <c r="H2001" s="1">
        <v>-36398453</v>
      </c>
      <c r="I2001" s="1">
        <f>_xlfn.XLOOKUP(capturaFlota2019[[#This Row],[Latitud]],'DATOS TABLA FLOTA'!$Q$2:$Q$21,'DATOS TABLA FLOTA'!$R$2:$R$21)</f>
        <v>-56946467</v>
      </c>
      <c r="J2001" s="2" t="s">
        <v>3074</v>
      </c>
      <c r="K2001" t="str">
        <f>VLOOKUP(capturaFlota2019[[#This Row],[Especie]],'DATOS TABLA FLOTA'!$K$1:$M$113,2,FALSE)</f>
        <v>Peces</v>
      </c>
      <c r="L2001" t="str">
        <f>_xlfn.XLOOKUP(capturaFlota2019[[#This Row],[Especie]],'DATOS TABLA FLOTA'!$K$1:$K$113,'DATOS TABLA FLOTA'!$M$1:$M$113)</f>
        <v>Variado costero</v>
      </c>
      <c r="M2001" s="3">
        <v>9948</v>
      </c>
      <c r="N2001" s="4">
        <f>VLOOKUP(capturaFlota2019[[#This Row],[Especie]],'DATOS TABLA FLOTA'!$A$1:$B$80,2,FALSE)</f>
        <v>1800</v>
      </c>
      <c r="O2001" s="4">
        <f>VLOOKUP(capturaFlota2019[[#This Row],[Especie]],'DATOS TABLA FLOTA'!$A$1:$C$80,3,FALSE)</f>
        <v>28800</v>
      </c>
      <c r="Q2001"/>
    </row>
    <row r="2002" spans="1:17" x14ac:dyDescent="0.35">
      <c r="A2002" s="5">
        <v>43525</v>
      </c>
      <c r="B2002" s="2" t="s">
        <v>3067</v>
      </c>
      <c r="C2002" s="2" t="s">
        <v>3132</v>
      </c>
      <c r="D2002" s="2" t="s">
        <v>3133</v>
      </c>
      <c r="E20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002" t="str">
        <f>_xlfn.XLOOKUP(capturaFlota2019[[#This Row],[Puerto]],'DATOS TABLA FLOTA'!$H$1:$H$21,'DATOS TABLA FLOTA'!$I$1:$I$21)</f>
        <v>Ushuaia</v>
      </c>
      <c r="G2002" s="3">
        <f>_xlfn.XLOOKUP(capturaFlota2019[[#This Row],[Departamento]],'DATOS TABLA FLOTA'!$O$2:$O$21,'DATOS TABLA FLOTA'!$P$2:$P$21)</f>
        <v>94015</v>
      </c>
      <c r="H2002" s="1">
        <v>-54808106</v>
      </c>
      <c r="I2002" s="1">
        <f>_xlfn.XLOOKUP(capturaFlota2019[[#This Row],[Latitud]],'DATOS TABLA FLOTA'!$Q$2:$Q$21,'DATOS TABLA FLOTA'!$R$2:$R$21)</f>
        <v>-68304301</v>
      </c>
      <c r="J2002" s="2" t="s">
        <v>3076</v>
      </c>
      <c r="K2002" t="str">
        <f>VLOOKUP(capturaFlota2019[[#This Row],[Especie]],'DATOS TABLA FLOTA'!$K$1:$M$113,2,FALSE)</f>
        <v>Peces</v>
      </c>
      <c r="L2002" t="str">
        <f>_xlfn.XLOOKUP(capturaFlota2019[[#This Row],[Especie]],'DATOS TABLA FLOTA'!$K$1:$K$113,'DATOS TABLA FLOTA'!$M$1:$M$113)</f>
        <v>otras especies</v>
      </c>
      <c r="M2002" s="3">
        <v>9958</v>
      </c>
      <c r="N2002" s="4">
        <f>VLOOKUP(capturaFlota2019[[#This Row],[Especie]],'DATOS TABLA FLOTA'!$A$1:$B$80,2,FALSE)</f>
        <v>2900</v>
      </c>
      <c r="O2002" s="4">
        <f>VLOOKUP(capturaFlota2019[[#This Row],[Especie]],'DATOS TABLA FLOTA'!$A$1:$C$80,3,FALSE)</f>
        <v>46400</v>
      </c>
      <c r="Q2002"/>
    </row>
    <row r="2003" spans="1:17" x14ac:dyDescent="0.35">
      <c r="A2003" s="5">
        <v>43525</v>
      </c>
      <c r="B2003" s="2" t="s">
        <v>3041</v>
      </c>
      <c r="C2003" s="2" t="s">
        <v>3107</v>
      </c>
      <c r="D2003" s="2" t="s">
        <v>3043</v>
      </c>
      <c r="E20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3" t="str">
        <f>_xlfn.XLOOKUP(capturaFlota2019[[#This Row],[Puerto]],'DATOS TABLA FLOTA'!$H$1:$H$21,'DATOS TABLA FLOTA'!$I$1:$I$21)</f>
        <v>Necochea</v>
      </c>
      <c r="G2003" s="3">
        <f>_xlfn.XLOOKUP(capturaFlota2019[[#This Row],[Departamento]],'DATOS TABLA FLOTA'!$O$2:$O$21,'DATOS TABLA FLOTA'!$P$2:$P$21)</f>
        <v>6581</v>
      </c>
      <c r="H2003" s="1">
        <v>-38576184</v>
      </c>
      <c r="I2003" s="1">
        <f>_xlfn.XLOOKUP(capturaFlota2019[[#This Row],[Latitud]],'DATOS TABLA FLOTA'!$Q$2:$Q$21,'DATOS TABLA FLOTA'!$R$2:$R$21)</f>
        <v>-58701949</v>
      </c>
      <c r="J2003" s="2" t="s">
        <v>3084</v>
      </c>
      <c r="K2003" t="str">
        <f>VLOOKUP(capturaFlota2019[[#This Row],[Especie]],'DATOS TABLA FLOTA'!$K$1:$M$113,2,FALSE)</f>
        <v>Peces</v>
      </c>
      <c r="L2003" t="str">
        <f>_xlfn.XLOOKUP(capturaFlota2019[[#This Row],[Especie]],'DATOS TABLA FLOTA'!$K$1:$K$113,'DATOS TABLA FLOTA'!$M$1:$M$113)</f>
        <v>otras especies</v>
      </c>
      <c r="M2003" s="3">
        <v>9977</v>
      </c>
      <c r="N2003" s="4">
        <f>VLOOKUP(capturaFlota2019[[#This Row],[Especie]],'DATOS TABLA FLOTA'!$A$1:$B$80,2,FALSE)</f>
        <v>1890</v>
      </c>
      <c r="O2003" s="4">
        <f>VLOOKUP(capturaFlota2019[[#This Row],[Especie]],'DATOS TABLA FLOTA'!$A$1:$C$80,3,FALSE)</f>
        <v>30240</v>
      </c>
      <c r="Q2003"/>
    </row>
    <row r="2004" spans="1:17" x14ac:dyDescent="0.35">
      <c r="A2004" s="5">
        <v>43770</v>
      </c>
      <c r="B2004" s="2" t="s">
        <v>3053</v>
      </c>
      <c r="C2004" s="2" t="s">
        <v>3068</v>
      </c>
      <c r="D2004" s="2" t="s">
        <v>3043</v>
      </c>
      <c r="E20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4" t="str">
        <f>_xlfn.XLOOKUP(capturaFlota2019[[#This Row],[Puerto]],'DATOS TABLA FLOTA'!$H$1:$H$21,'DATOS TABLA FLOTA'!$I$1:$I$21)</f>
        <v>General Pueyrredon</v>
      </c>
      <c r="G2004" s="3">
        <f>_xlfn.XLOOKUP(capturaFlota2019[[#This Row],[Departamento]],'DATOS TABLA FLOTA'!$O$2:$O$21,'DATOS TABLA FLOTA'!$P$2:$P$21)</f>
        <v>6357</v>
      </c>
      <c r="H2004" s="1">
        <v>-3804915</v>
      </c>
      <c r="I2004" s="1">
        <f>_xlfn.XLOOKUP(capturaFlota2019[[#This Row],[Latitud]],'DATOS TABLA FLOTA'!$Q$2:$Q$21,'DATOS TABLA FLOTA'!$R$2:$R$21)</f>
        <v>-57536848</v>
      </c>
      <c r="J2004" s="2" t="s">
        <v>3088</v>
      </c>
      <c r="K2004" t="str">
        <f>VLOOKUP(capturaFlota2019[[#This Row],[Especie]],'DATOS TABLA FLOTA'!$K$1:$M$113,2,FALSE)</f>
        <v>Peces</v>
      </c>
      <c r="L2004" t="str">
        <f>_xlfn.XLOOKUP(capturaFlota2019[[#This Row],[Especie]],'DATOS TABLA FLOTA'!$K$1:$K$113,'DATOS TABLA FLOTA'!$M$1:$M$113)</f>
        <v>Variado costero</v>
      </c>
      <c r="M2004" s="3">
        <v>10009</v>
      </c>
      <c r="N2004" s="4">
        <f>VLOOKUP(capturaFlota2019[[#This Row],[Especie]],'DATOS TABLA FLOTA'!$A$1:$B$80,2,FALSE)</f>
        <v>2500</v>
      </c>
      <c r="O2004" s="4">
        <f>VLOOKUP(capturaFlota2019[[#This Row],[Especie]],'DATOS TABLA FLOTA'!$A$1:$C$80,3,FALSE)</f>
        <v>40000</v>
      </c>
      <c r="Q2004"/>
    </row>
    <row r="2005" spans="1:17" x14ac:dyDescent="0.35">
      <c r="A2005" s="5">
        <v>43647</v>
      </c>
      <c r="B2005" s="2" t="s">
        <v>3041</v>
      </c>
      <c r="C2005" s="2" t="s">
        <v>3107</v>
      </c>
      <c r="D2005" s="2" t="s">
        <v>3043</v>
      </c>
      <c r="E20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5" t="str">
        <f>_xlfn.XLOOKUP(capturaFlota2019[[#This Row],[Puerto]],'DATOS TABLA FLOTA'!$H$1:$H$21,'DATOS TABLA FLOTA'!$I$1:$I$21)</f>
        <v>Necochea</v>
      </c>
      <c r="G2005" s="3">
        <f>_xlfn.XLOOKUP(capturaFlota2019[[#This Row],[Departamento]],'DATOS TABLA FLOTA'!$O$2:$O$21,'DATOS TABLA FLOTA'!$P$2:$P$21)</f>
        <v>6581</v>
      </c>
      <c r="H2005" s="1">
        <v>-38576184</v>
      </c>
      <c r="I2005" s="1">
        <f>_xlfn.XLOOKUP(capturaFlota2019[[#This Row],[Latitud]],'DATOS TABLA FLOTA'!$Q$2:$Q$21,'DATOS TABLA FLOTA'!$R$2:$R$21)</f>
        <v>-58701949</v>
      </c>
      <c r="J2005" s="2" t="s">
        <v>3094</v>
      </c>
      <c r="K2005" t="str">
        <f>VLOOKUP(capturaFlota2019[[#This Row],[Especie]],'DATOS TABLA FLOTA'!$K$1:$M$113,2,FALSE)</f>
        <v>Peces</v>
      </c>
      <c r="L2005" t="str">
        <f>_xlfn.XLOOKUP(capturaFlota2019[[#This Row],[Especie]],'DATOS TABLA FLOTA'!$K$1:$K$113,'DATOS TABLA FLOTA'!$M$1:$M$113)</f>
        <v>otras especies</v>
      </c>
      <c r="M2005" s="3">
        <v>10010</v>
      </c>
      <c r="N2005" s="4">
        <f>VLOOKUP(capturaFlota2019[[#This Row],[Especie]],'DATOS TABLA FLOTA'!$A$1:$B$80,2,FALSE)</f>
        <v>2180</v>
      </c>
      <c r="O2005" s="4">
        <f>VLOOKUP(capturaFlota2019[[#This Row],[Especie]],'DATOS TABLA FLOTA'!$A$1:$C$80,3,FALSE)</f>
        <v>34880</v>
      </c>
      <c r="Q2005"/>
    </row>
    <row r="2006" spans="1:17" x14ac:dyDescent="0.35">
      <c r="A2006" s="5">
        <v>43586</v>
      </c>
      <c r="B2006" s="2" t="s">
        <v>3053</v>
      </c>
      <c r="C2006" s="2" t="s">
        <v>3154</v>
      </c>
      <c r="D2006" s="2" t="s">
        <v>3062</v>
      </c>
      <c r="E20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06" t="str">
        <f>_xlfn.XLOOKUP(capturaFlota2019[[#This Row],[Puerto]],'DATOS TABLA FLOTA'!$H$1:$H$21,'DATOS TABLA FLOTA'!$I$1:$I$21)</f>
        <v>Escalante</v>
      </c>
      <c r="G2006" s="3">
        <f>_xlfn.XLOOKUP(capturaFlota2019[[#This Row],[Departamento]],'DATOS TABLA FLOTA'!$O$2:$O$21,'DATOS TABLA FLOTA'!$P$2:$P$21)</f>
        <v>26021</v>
      </c>
      <c r="H2006" s="1">
        <v>-45748762</v>
      </c>
      <c r="I2006" s="1">
        <f>_xlfn.XLOOKUP(capturaFlota2019[[#This Row],[Latitud]],'DATOS TABLA FLOTA'!$Q$2:$Q$21,'DATOS TABLA FLOTA'!$R$2:$R$21)</f>
        <v>-67377537</v>
      </c>
      <c r="J2006" s="2" t="s">
        <v>3055</v>
      </c>
      <c r="K2006" t="str">
        <f>VLOOKUP(capturaFlota2019[[#This Row],[Especie]],'DATOS TABLA FLOTA'!$K$1:$M$113,2,FALSE)</f>
        <v>Peces</v>
      </c>
      <c r="L2006" t="str">
        <f>_xlfn.XLOOKUP(capturaFlota2019[[#This Row],[Especie]],'DATOS TABLA FLOTA'!$K$1:$K$113,'DATOS TABLA FLOTA'!$M$1:$M$113)</f>
        <v>Merluza hubbsi S41</v>
      </c>
      <c r="M2006" s="3">
        <v>10024</v>
      </c>
      <c r="N2006" s="4">
        <f>VLOOKUP(capturaFlota2019[[#This Row],[Especie]],'DATOS TABLA FLOTA'!$A$1:$B$80,2,FALSE)</f>
        <v>2300</v>
      </c>
      <c r="O2006" s="4">
        <f>VLOOKUP(capturaFlota2019[[#This Row],[Especie]],'DATOS TABLA FLOTA'!$A$1:$C$80,3,FALSE)</f>
        <v>36800</v>
      </c>
      <c r="Q2006"/>
    </row>
    <row r="2007" spans="1:17" x14ac:dyDescent="0.35">
      <c r="A2007" s="5">
        <v>43497</v>
      </c>
      <c r="B2007" s="2" t="s">
        <v>3053</v>
      </c>
      <c r="C2007" s="2" t="s">
        <v>3123</v>
      </c>
      <c r="D2007" s="2" t="s">
        <v>3124</v>
      </c>
      <c r="E20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07" t="str">
        <f>_xlfn.XLOOKUP(capturaFlota2019[[#This Row],[Puerto]],'DATOS TABLA FLOTA'!$H$1:$H$21,'DATOS TABLA FLOTA'!$I$1:$I$21)</f>
        <v>San Antonio</v>
      </c>
      <c r="G2007" s="3">
        <f>_xlfn.XLOOKUP(capturaFlota2019[[#This Row],[Departamento]],'DATOS TABLA FLOTA'!$O$2:$O$21,'DATOS TABLA FLOTA'!$P$2:$P$21)</f>
        <v>62077</v>
      </c>
      <c r="H2007" s="1">
        <v>-4079875</v>
      </c>
      <c r="I2007" s="1">
        <f>_xlfn.XLOOKUP(capturaFlota2019[[#This Row],[Latitud]],'DATOS TABLA FLOTA'!$Q$2:$Q$21,'DATOS TABLA FLOTA'!$R$2:$R$21)</f>
        <v>-64883536</v>
      </c>
      <c r="J2007" s="2" t="s">
        <v>3084</v>
      </c>
      <c r="K2007" t="str">
        <f>VLOOKUP(capturaFlota2019[[#This Row],[Especie]],'DATOS TABLA FLOTA'!$K$1:$M$113,2,FALSE)</f>
        <v>Peces</v>
      </c>
      <c r="L2007" t="str">
        <f>_xlfn.XLOOKUP(capturaFlota2019[[#This Row],[Especie]],'DATOS TABLA FLOTA'!$K$1:$K$113,'DATOS TABLA FLOTA'!$M$1:$M$113)</f>
        <v>otras especies</v>
      </c>
      <c r="M2007" s="3">
        <v>10064</v>
      </c>
      <c r="N2007" s="4">
        <f>VLOOKUP(capturaFlota2019[[#This Row],[Especie]],'DATOS TABLA FLOTA'!$A$1:$B$80,2,FALSE)</f>
        <v>1890</v>
      </c>
      <c r="O2007" s="4">
        <f>VLOOKUP(capturaFlota2019[[#This Row],[Especie]],'DATOS TABLA FLOTA'!$A$1:$C$80,3,FALSE)</f>
        <v>30240</v>
      </c>
      <c r="Q2007"/>
    </row>
    <row r="2008" spans="1:17" x14ac:dyDescent="0.35">
      <c r="A2008" s="5">
        <v>43586</v>
      </c>
      <c r="B2008" s="2" t="s">
        <v>3059</v>
      </c>
      <c r="C2008" s="2" t="s">
        <v>3068</v>
      </c>
      <c r="D2008" s="2" t="s">
        <v>3043</v>
      </c>
      <c r="E20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08" t="str">
        <f>_xlfn.XLOOKUP(capturaFlota2019[[#This Row],[Puerto]],'DATOS TABLA FLOTA'!$H$1:$H$21,'DATOS TABLA FLOTA'!$I$1:$I$21)</f>
        <v>General Pueyrredon</v>
      </c>
      <c r="G2008" s="3">
        <f>_xlfn.XLOOKUP(capturaFlota2019[[#This Row],[Departamento]],'DATOS TABLA FLOTA'!$O$2:$O$21,'DATOS TABLA FLOTA'!$P$2:$P$21)</f>
        <v>6357</v>
      </c>
      <c r="H2008" s="1">
        <v>-3804915</v>
      </c>
      <c r="I2008" s="1">
        <f>_xlfn.XLOOKUP(capturaFlota2019[[#This Row],[Latitud]],'DATOS TABLA FLOTA'!$Q$2:$Q$21,'DATOS TABLA FLOTA'!$R$2:$R$21)</f>
        <v>-57536848</v>
      </c>
      <c r="J2008" s="2" t="s">
        <v>3085</v>
      </c>
      <c r="K2008" t="str">
        <f>VLOOKUP(capturaFlota2019[[#This Row],[Especie]],'DATOS TABLA FLOTA'!$K$1:$M$113,2,FALSE)</f>
        <v>Peces</v>
      </c>
      <c r="L2008" t="str">
        <f>_xlfn.XLOOKUP(capturaFlota2019[[#This Row],[Especie]],'DATOS TABLA FLOTA'!$K$1:$K$113,'DATOS TABLA FLOTA'!$M$1:$M$113)</f>
        <v>otras especies</v>
      </c>
      <c r="M2008" s="3">
        <v>10080</v>
      </c>
      <c r="N2008" s="4">
        <f>VLOOKUP(capturaFlota2019[[#This Row],[Especie]],'DATOS TABLA FLOTA'!$A$1:$B$80,2,FALSE)</f>
        <v>1900</v>
      </c>
      <c r="O2008" s="4">
        <f>VLOOKUP(capturaFlota2019[[#This Row],[Especie]],'DATOS TABLA FLOTA'!$A$1:$C$80,3,FALSE)</f>
        <v>30400</v>
      </c>
      <c r="Q2008"/>
    </row>
    <row r="2009" spans="1:17" x14ac:dyDescent="0.35">
      <c r="A2009" s="5">
        <v>43556</v>
      </c>
      <c r="B2009" s="2" t="s">
        <v>3041</v>
      </c>
      <c r="C2009" s="2" t="s">
        <v>3120</v>
      </c>
      <c r="D2009" s="2" t="s">
        <v>3062</v>
      </c>
      <c r="E20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09" t="str">
        <f>_xlfn.XLOOKUP(capturaFlota2019[[#This Row],[Puerto]],'DATOS TABLA FLOTA'!$H$1:$H$21,'DATOS TABLA FLOTA'!$I$1:$I$21)</f>
        <v>Rawson</v>
      </c>
      <c r="G2009" s="3">
        <f>_xlfn.XLOOKUP(capturaFlota2019[[#This Row],[Departamento]],'DATOS TABLA FLOTA'!$O$2:$O$21,'DATOS TABLA FLOTA'!$P$2:$P$21)</f>
        <v>26077</v>
      </c>
      <c r="H2009" s="1">
        <v>-43336741</v>
      </c>
      <c r="I2009" s="1">
        <f>_xlfn.XLOOKUP(capturaFlota2019[[#This Row],[Latitud]],'DATOS TABLA FLOTA'!$Q$2:$Q$21,'DATOS TABLA FLOTA'!$R$2:$R$21)</f>
        <v>-65061964</v>
      </c>
      <c r="J2009" s="2" t="s">
        <v>3085</v>
      </c>
      <c r="K2009" t="str">
        <f>VLOOKUP(capturaFlota2019[[#This Row],[Especie]],'DATOS TABLA FLOTA'!$K$1:$M$113,2,FALSE)</f>
        <v>Peces</v>
      </c>
      <c r="L2009" t="str">
        <f>_xlfn.XLOOKUP(capturaFlota2019[[#This Row],[Especie]],'DATOS TABLA FLOTA'!$K$1:$K$113,'DATOS TABLA FLOTA'!$M$1:$M$113)</f>
        <v>otras especies</v>
      </c>
      <c r="M2009" s="3">
        <v>10094</v>
      </c>
      <c r="N2009" s="4">
        <f>VLOOKUP(capturaFlota2019[[#This Row],[Especie]],'DATOS TABLA FLOTA'!$A$1:$B$80,2,FALSE)</f>
        <v>1900</v>
      </c>
      <c r="O2009" s="4">
        <f>VLOOKUP(capturaFlota2019[[#This Row],[Especie]],'DATOS TABLA FLOTA'!$A$1:$C$80,3,FALSE)</f>
        <v>30400</v>
      </c>
      <c r="Q2009"/>
    </row>
    <row r="2010" spans="1:17" x14ac:dyDescent="0.35">
      <c r="A2010" s="5">
        <v>43525</v>
      </c>
      <c r="B2010" s="2" t="s">
        <v>3041</v>
      </c>
      <c r="C2010" s="2" t="s">
        <v>3068</v>
      </c>
      <c r="D2010" s="2" t="s">
        <v>3043</v>
      </c>
      <c r="E20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0" t="str">
        <f>_xlfn.XLOOKUP(capturaFlota2019[[#This Row],[Puerto]],'DATOS TABLA FLOTA'!$H$1:$H$21,'DATOS TABLA FLOTA'!$I$1:$I$21)</f>
        <v>General Pueyrredon</v>
      </c>
      <c r="G2010" s="3">
        <f>_xlfn.XLOOKUP(capturaFlota2019[[#This Row],[Departamento]],'DATOS TABLA FLOTA'!$O$2:$O$21,'DATOS TABLA FLOTA'!$P$2:$P$21)</f>
        <v>6357</v>
      </c>
      <c r="H2010" s="1">
        <v>-3804915</v>
      </c>
      <c r="I2010" s="1">
        <f>_xlfn.XLOOKUP(capturaFlota2019[[#This Row],[Latitud]],'DATOS TABLA FLOTA'!$Q$2:$Q$21,'DATOS TABLA FLOTA'!$R$2:$R$21)</f>
        <v>-57536848</v>
      </c>
      <c r="J2010" s="2" t="s">
        <v>3078</v>
      </c>
      <c r="K2010" t="str">
        <f>VLOOKUP(capturaFlota2019[[#This Row],[Especie]],'DATOS TABLA FLOTA'!$K$1:$M$113,2,FALSE)</f>
        <v>Peces</v>
      </c>
      <c r="L2010" t="str">
        <f>_xlfn.XLOOKUP(capturaFlota2019[[#This Row],[Especie]],'DATOS TABLA FLOTA'!$K$1:$K$113,'DATOS TABLA FLOTA'!$M$1:$M$113)</f>
        <v>otras especies</v>
      </c>
      <c r="M2010" s="3">
        <v>10098</v>
      </c>
      <c r="N2010" s="4">
        <f>VLOOKUP(capturaFlota2019[[#This Row],[Especie]],'DATOS TABLA FLOTA'!$A$1:$B$80,2,FALSE)</f>
        <v>1700</v>
      </c>
      <c r="O2010" s="4">
        <f>VLOOKUP(capturaFlota2019[[#This Row],[Especie]],'DATOS TABLA FLOTA'!$A$1:$C$80,3,FALSE)</f>
        <v>27200</v>
      </c>
      <c r="Q2010"/>
    </row>
    <row r="2011" spans="1:17" x14ac:dyDescent="0.35">
      <c r="A2011" s="5">
        <v>43466</v>
      </c>
      <c r="B2011" s="2" t="s">
        <v>3059</v>
      </c>
      <c r="C2011" s="2" t="s">
        <v>3068</v>
      </c>
      <c r="D2011" s="2" t="s">
        <v>3043</v>
      </c>
      <c r="E20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1" t="str">
        <f>_xlfn.XLOOKUP(capturaFlota2019[[#This Row],[Puerto]],'DATOS TABLA FLOTA'!$H$1:$H$21,'DATOS TABLA FLOTA'!$I$1:$I$21)</f>
        <v>General Pueyrredon</v>
      </c>
      <c r="G2011" s="3">
        <f>_xlfn.XLOOKUP(capturaFlota2019[[#This Row],[Departamento]],'DATOS TABLA FLOTA'!$O$2:$O$21,'DATOS TABLA FLOTA'!$P$2:$P$21)</f>
        <v>6357</v>
      </c>
      <c r="H2011" s="1">
        <v>-3804915</v>
      </c>
      <c r="I2011" s="1">
        <f>_xlfn.XLOOKUP(capturaFlota2019[[#This Row],[Latitud]],'DATOS TABLA FLOTA'!$Q$2:$Q$21,'DATOS TABLA FLOTA'!$R$2:$R$21)</f>
        <v>-57536848</v>
      </c>
      <c r="J2011" s="2" t="s">
        <v>3078</v>
      </c>
      <c r="K2011" t="str">
        <f>VLOOKUP(capturaFlota2019[[#This Row],[Especie]],'DATOS TABLA FLOTA'!$K$1:$M$113,2,FALSE)</f>
        <v>Peces</v>
      </c>
      <c r="L2011" t="str">
        <f>_xlfn.XLOOKUP(capturaFlota2019[[#This Row],[Especie]],'DATOS TABLA FLOTA'!$K$1:$K$113,'DATOS TABLA FLOTA'!$M$1:$M$113)</f>
        <v>otras especies</v>
      </c>
      <c r="M2011" s="3">
        <v>10099</v>
      </c>
      <c r="N2011" s="4">
        <f>VLOOKUP(capturaFlota2019[[#This Row],[Especie]],'DATOS TABLA FLOTA'!$A$1:$B$80,2,FALSE)</f>
        <v>1700</v>
      </c>
      <c r="O2011" s="4">
        <f>VLOOKUP(capturaFlota2019[[#This Row],[Especie]],'DATOS TABLA FLOTA'!$A$1:$C$80,3,FALSE)</f>
        <v>27200</v>
      </c>
      <c r="Q2011"/>
    </row>
    <row r="2012" spans="1:17" x14ac:dyDescent="0.35">
      <c r="A2012" s="5">
        <v>43466</v>
      </c>
      <c r="B2012" s="2" t="s">
        <v>3053</v>
      </c>
      <c r="C2012" s="2" t="s">
        <v>3111</v>
      </c>
      <c r="D2012" s="2" t="s">
        <v>3043</v>
      </c>
      <c r="E20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2" t="str">
        <f>_xlfn.XLOOKUP(capturaFlota2019[[#This Row],[Puerto]],'DATOS TABLA FLOTA'!$H$1:$H$21,'DATOS TABLA FLOTA'!$I$1:$I$21)</f>
        <v>sin especificar</v>
      </c>
      <c r="G2012" s="3">
        <f>_xlfn.XLOOKUP(capturaFlota2019[[#This Row],[Departamento]],'DATOS TABLA FLOTA'!$O$2:$O$21,'DATOS TABLA FLOTA'!$P$2:$P$21)</f>
        <v>6999</v>
      </c>
      <c r="I2012" s="1">
        <f>_xlfn.XLOOKUP(capturaFlota2019[[#This Row],[Latitud]],'DATOS TABLA FLOTA'!$Q$2:$Q$21,'DATOS TABLA FLOTA'!$R$2:$R$21)</f>
        <v>0</v>
      </c>
      <c r="J2012" s="2" t="s">
        <v>3084</v>
      </c>
      <c r="K2012" t="str">
        <f>VLOOKUP(capturaFlota2019[[#This Row],[Especie]],'DATOS TABLA FLOTA'!$K$1:$M$113,2,FALSE)</f>
        <v>Peces</v>
      </c>
      <c r="L2012" t="str">
        <f>_xlfn.XLOOKUP(capturaFlota2019[[#This Row],[Especie]],'DATOS TABLA FLOTA'!$K$1:$K$113,'DATOS TABLA FLOTA'!$M$1:$M$113)</f>
        <v>otras especies</v>
      </c>
      <c r="M2012" s="3">
        <v>10116</v>
      </c>
      <c r="N2012" s="4">
        <f>VLOOKUP(capturaFlota2019[[#This Row],[Especie]],'DATOS TABLA FLOTA'!$A$1:$B$80,2,FALSE)</f>
        <v>1890</v>
      </c>
      <c r="O2012" s="4">
        <f>VLOOKUP(capturaFlota2019[[#This Row],[Especie]],'DATOS TABLA FLOTA'!$A$1:$C$80,3,FALSE)</f>
        <v>30240</v>
      </c>
      <c r="Q2012"/>
    </row>
    <row r="2013" spans="1:17" x14ac:dyDescent="0.35">
      <c r="A2013" s="5">
        <v>43556</v>
      </c>
      <c r="B2013" s="2" t="s">
        <v>3053</v>
      </c>
      <c r="C2013" s="2" t="s">
        <v>3117</v>
      </c>
      <c r="D2013" s="2" t="s">
        <v>3062</v>
      </c>
      <c r="E20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13" t="str">
        <f>_xlfn.XLOOKUP(capturaFlota2019[[#This Row],[Puerto]],'DATOS TABLA FLOTA'!$H$1:$H$21,'DATOS TABLA FLOTA'!$I$1:$I$21)</f>
        <v>Biedma</v>
      </c>
      <c r="G2013" s="3">
        <f>_xlfn.XLOOKUP(capturaFlota2019[[#This Row],[Departamento]],'DATOS TABLA FLOTA'!$O$2:$O$21,'DATOS TABLA FLOTA'!$P$2:$P$21)</f>
        <v>26007</v>
      </c>
      <c r="H2013" s="1">
        <v>-42723398</v>
      </c>
      <c r="I2013" s="1">
        <f>_xlfn.XLOOKUP(capturaFlota2019[[#This Row],[Latitud]],'DATOS TABLA FLOTA'!$Q$2:$Q$21,'DATOS TABLA FLOTA'!$R$2:$R$21)</f>
        <v>-6503362</v>
      </c>
      <c r="J2013" s="2" t="s">
        <v>3087</v>
      </c>
      <c r="K2013" t="str">
        <f>VLOOKUP(capturaFlota2019[[#This Row],[Especie]],'DATOS TABLA FLOTA'!$K$1:$M$113,2,FALSE)</f>
        <v>Peces</v>
      </c>
      <c r="L2013" t="str">
        <f>_xlfn.XLOOKUP(capturaFlota2019[[#This Row],[Especie]],'DATOS TABLA FLOTA'!$K$1:$K$113,'DATOS TABLA FLOTA'!$M$1:$M$113)</f>
        <v>otras especies</v>
      </c>
      <c r="M2013" s="3">
        <v>10156</v>
      </c>
      <c r="N2013" s="4">
        <f>VLOOKUP(capturaFlota2019[[#This Row],[Especie]],'DATOS TABLA FLOTA'!$A$1:$B$80,2,FALSE)</f>
        <v>2500</v>
      </c>
      <c r="O2013" s="4">
        <f>VLOOKUP(capturaFlota2019[[#This Row],[Especie]],'DATOS TABLA FLOTA'!$A$1:$C$80,3,FALSE)</f>
        <v>40000</v>
      </c>
      <c r="Q2013"/>
    </row>
    <row r="2014" spans="1:17" x14ac:dyDescent="0.35">
      <c r="A2014" s="5">
        <v>43678</v>
      </c>
      <c r="B2014" s="2" t="s">
        <v>3053</v>
      </c>
      <c r="C2014" s="2" t="s">
        <v>3111</v>
      </c>
      <c r="D2014" s="2" t="s">
        <v>3043</v>
      </c>
      <c r="E20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4" t="str">
        <f>_xlfn.XLOOKUP(capturaFlota2019[[#This Row],[Puerto]],'DATOS TABLA FLOTA'!$H$1:$H$21,'DATOS TABLA FLOTA'!$I$1:$I$21)</f>
        <v>sin especificar</v>
      </c>
      <c r="G2014" s="3">
        <f>_xlfn.XLOOKUP(capturaFlota2019[[#This Row],[Departamento]],'DATOS TABLA FLOTA'!$O$2:$O$21,'DATOS TABLA FLOTA'!$P$2:$P$21)</f>
        <v>6999</v>
      </c>
      <c r="I2014" s="1">
        <f>_xlfn.XLOOKUP(capturaFlota2019[[#This Row],[Latitud]],'DATOS TABLA FLOTA'!$Q$2:$Q$21,'DATOS TABLA FLOTA'!$R$2:$R$21)</f>
        <v>0</v>
      </c>
      <c r="J2014" s="2" t="s">
        <v>3089</v>
      </c>
      <c r="K2014" t="str">
        <f>VLOOKUP(capturaFlota2019[[#This Row],[Especie]],'DATOS TABLA FLOTA'!$K$1:$M$113,2,FALSE)</f>
        <v>Peces</v>
      </c>
      <c r="L2014" t="str">
        <f>_xlfn.XLOOKUP(capturaFlota2019[[#This Row],[Especie]],'DATOS TABLA FLOTA'!$K$1:$K$113,'DATOS TABLA FLOTA'!$M$1:$M$113)</f>
        <v>otras especies</v>
      </c>
      <c r="M2014" s="3">
        <v>10198</v>
      </c>
      <c r="N2014" s="4">
        <f>VLOOKUP(capturaFlota2019[[#This Row],[Especie]],'DATOS TABLA FLOTA'!$A$1:$B$80,2,FALSE)</f>
        <v>2200</v>
      </c>
      <c r="O2014" s="4">
        <f>VLOOKUP(capturaFlota2019[[#This Row],[Especie]],'DATOS TABLA FLOTA'!$A$1:$C$80,3,FALSE)</f>
        <v>35200</v>
      </c>
      <c r="Q2014"/>
    </row>
    <row r="2015" spans="1:17" x14ac:dyDescent="0.35">
      <c r="A2015" s="5">
        <v>43525</v>
      </c>
      <c r="B2015" s="2" t="s">
        <v>3059</v>
      </c>
      <c r="C2015" s="2" t="s">
        <v>3068</v>
      </c>
      <c r="D2015" s="2" t="s">
        <v>3043</v>
      </c>
      <c r="E20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5" t="str">
        <f>_xlfn.XLOOKUP(capturaFlota2019[[#This Row],[Puerto]],'DATOS TABLA FLOTA'!$H$1:$H$21,'DATOS TABLA FLOTA'!$I$1:$I$21)</f>
        <v>General Pueyrredon</v>
      </c>
      <c r="G2015" s="3">
        <f>_xlfn.XLOOKUP(capturaFlota2019[[#This Row],[Departamento]],'DATOS TABLA FLOTA'!$O$2:$O$21,'DATOS TABLA FLOTA'!$P$2:$P$21)</f>
        <v>6357</v>
      </c>
      <c r="H2015" s="1">
        <v>-3804915</v>
      </c>
      <c r="I2015" s="1">
        <f>_xlfn.XLOOKUP(capturaFlota2019[[#This Row],[Latitud]],'DATOS TABLA FLOTA'!$Q$2:$Q$21,'DATOS TABLA FLOTA'!$R$2:$R$21)</f>
        <v>-57536848</v>
      </c>
      <c r="J2015" s="2" t="s">
        <v>3109</v>
      </c>
      <c r="K2015" t="str">
        <f>VLOOKUP(capturaFlota2019[[#This Row],[Especie]],'DATOS TABLA FLOTA'!$K$1:$M$113,2,FALSE)</f>
        <v>Peces</v>
      </c>
      <c r="L2015" t="str">
        <f>_xlfn.XLOOKUP(capturaFlota2019[[#This Row],[Especie]],'DATOS TABLA FLOTA'!$K$1:$K$113,'DATOS TABLA FLOTA'!$M$1:$M$113)</f>
        <v>Rayas (sin V. Cost)</v>
      </c>
      <c r="M2015" s="3">
        <v>10202</v>
      </c>
      <c r="N2015" s="4">
        <f>VLOOKUP(capturaFlota2019[[#This Row],[Especie]],'DATOS TABLA FLOTA'!$A$1:$B$80,2,FALSE)</f>
        <v>3000</v>
      </c>
      <c r="O2015" s="4">
        <f>VLOOKUP(capturaFlota2019[[#This Row],[Especie]],'DATOS TABLA FLOTA'!$A$1:$C$80,3,FALSE)</f>
        <v>48000</v>
      </c>
      <c r="Q2015"/>
    </row>
    <row r="2016" spans="1:17" x14ac:dyDescent="0.35">
      <c r="A2016" s="5">
        <v>43586</v>
      </c>
      <c r="B2016" s="2" t="s">
        <v>3041</v>
      </c>
      <c r="C2016" s="2" t="s">
        <v>3127</v>
      </c>
      <c r="D2016" s="2" t="s">
        <v>3124</v>
      </c>
      <c r="E20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16" t="str">
        <f>_xlfn.XLOOKUP(capturaFlota2019[[#This Row],[Puerto]],'DATOS TABLA FLOTA'!$H$1:$H$21,'DATOS TABLA FLOTA'!$I$1:$I$21)</f>
        <v>San Antonio</v>
      </c>
      <c r="G2016" s="3">
        <f>_xlfn.XLOOKUP(capturaFlota2019[[#This Row],[Departamento]],'DATOS TABLA FLOTA'!$O$2:$O$21,'DATOS TABLA FLOTA'!$P$2:$P$21)</f>
        <v>62077</v>
      </c>
      <c r="H2016" s="1">
        <v>-40725698</v>
      </c>
      <c r="I2016" s="1">
        <f>_xlfn.XLOOKUP(capturaFlota2019[[#This Row],[Latitud]],'DATOS TABLA FLOTA'!$Q$2:$Q$21,'DATOS TABLA FLOTA'!$R$2:$R$21)</f>
        <v>-64934194</v>
      </c>
      <c r="J2016" s="2" t="s">
        <v>3085</v>
      </c>
      <c r="K2016" t="str">
        <f>VLOOKUP(capturaFlota2019[[#This Row],[Especie]],'DATOS TABLA FLOTA'!$K$1:$M$113,2,FALSE)</f>
        <v>Peces</v>
      </c>
      <c r="L2016" t="str">
        <f>_xlfn.XLOOKUP(capturaFlota2019[[#This Row],[Especie]],'DATOS TABLA FLOTA'!$K$1:$K$113,'DATOS TABLA FLOTA'!$M$1:$M$113)</f>
        <v>otras especies</v>
      </c>
      <c r="M2016" s="3">
        <v>10215</v>
      </c>
      <c r="N2016" s="4">
        <f>VLOOKUP(capturaFlota2019[[#This Row],[Especie]],'DATOS TABLA FLOTA'!$A$1:$B$80,2,FALSE)</f>
        <v>1900</v>
      </c>
      <c r="O2016" s="4">
        <f>VLOOKUP(capturaFlota2019[[#This Row],[Especie]],'DATOS TABLA FLOTA'!$A$1:$C$80,3,FALSE)</f>
        <v>30400</v>
      </c>
      <c r="Q2016"/>
    </row>
    <row r="2017" spans="1:17" x14ac:dyDescent="0.35">
      <c r="A2017" s="5">
        <v>43647</v>
      </c>
      <c r="B2017" s="2" t="s">
        <v>3041</v>
      </c>
      <c r="C2017" s="2" t="s">
        <v>3107</v>
      </c>
      <c r="D2017" s="2" t="s">
        <v>3043</v>
      </c>
      <c r="E20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7" t="str">
        <f>_xlfn.XLOOKUP(capturaFlota2019[[#This Row],[Puerto]],'DATOS TABLA FLOTA'!$H$1:$H$21,'DATOS TABLA FLOTA'!$I$1:$I$21)</f>
        <v>Necochea</v>
      </c>
      <c r="G2017" s="3">
        <f>_xlfn.XLOOKUP(capturaFlota2019[[#This Row],[Departamento]],'DATOS TABLA FLOTA'!$O$2:$O$21,'DATOS TABLA FLOTA'!$P$2:$P$21)</f>
        <v>6581</v>
      </c>
      <c r="H2017" s="1">
        <v>-38576184</v>
      </c>
      <c r="I2017" s="1">
        <f>_xlfn.XLOOKUP(capturaFlota2019[[#This Row],[Latitud]],'DATOS TABLA FLOTA'!$Q$2:$Q$21,'DATOS TABLA FLOTA'!$R$2:$R$21)</f>
        <v>-58701949</v>
      </c>
      <c r="J2017" s="2" t="s">
        <v>3092</v>
      </c>
      <c r="K2017" t="str">
        <f>VLOOKUP(capturaFlota2019[[#This Row],[Especie]],'DATOS TABLA FLOTA'!$K$1:$M$113,2,FALSE)</f>
        <v>Peces</v>
      </c>
      <c r="L2017" t="str">
        <f>_xlfn.XLOOKUP(capturaFlota2019[[#This Row],[Especie]],'DATOS TABLA FLOTA'!$K$1:$K$113,'DATOS TABLA FLOTA'!$M$1:$M$113)</f>
        <v>otras especies</v>
      </c>
      <c r="M2017" s="3">
        <v>10245</v>
      </c>
      <c r="N2017" s="4">
        <f>VLOOKUP(capturaFlota2019[[#This Row],[Especie]],'DATOS TABLA FLOTA'!$A$1:$B$80,2,FALSE)</f>
        <v>2200</v>
      </c>
      <c r="O2017" s="4">
        <f>VLOOKUP(capturaFlota2019[[#This Row],[Especie]],'DATOS TABLA FLOTA'!$A$1:$C$80,3,FALSE)</f>
        <v>35200</v>
      </c>
      <c r="Q2017"/>
    </row>
    <row r="2018" spans="1:17" x14ac:dyDescent="0.35">
      <c r="A2018" s="5">
        <v>43739</v>
      </c>
      <c r="B2018" s="2" t="s">
        <v>3059</v>
      </c>
      <c r="C2018" s="2" t="s">
        <v>3068</v>
      </c>
      <c r="D2018" s="2" t="s">
        <v>3043</v>
      </c>
      <c r="E20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8" t="str">
        <f>_xlfn.XLOOKUP(capturaFlota2019[[#This Row],[Puerto]],'DATOS TABLA FLOTA'!$H$1:$H$21,'DATOS TABLA FLOTA'!$I$1:$I$21)</f>
        <v>General Pueyrredon</v>
      </c>
      <c r="G2018" s="3">
        <f>_xlfn.XLOOKUP(capturaFlota2019[[#This Row],[Departamento]],'DATOS TABLA FLOTA'!$O$2:$O$21,'DATOS TABLA FLOTA'!$P$2:$P$21)</f>
        <v>6357</v>
      </c>
      <c r="H2018" s="1">
        <v>-3804915</v>
      </c>
      <c r="I2018" s="1">
        <f>_xlfn.XLOOKUP(capturaFlota2019[[#This Row],[Latitud]],'DATOS TABLA FLOTA'!$Q$2:$Q$21,'DATOS TABLA FLOTA'!$R$2:$R$21)</f>
        <v>-57536848</v>
      </c>
      <c r="J2018" s="2" t="s">
        <v>3094</v>
      </c>
      <c r="K2018" t="str">
        <f>VLOOKUP(capturaFlota2019[[#This Row],[Especie]],'DATOS TABLA FLOTA'!$K$1:$M$113,2,FALSE)</f>
        <v>Peces</v>
      </c>
      <c r="L2018" t="str">
        <f>_xlfn.XLOOKUP(capturaFlota2019[[#This Row],[Especie]],'DATOS TABLA FLOTA'!$K$1:$K$113,'DATOS TABLA FLOTA'!$M$1:$M$113)</f>
        <v>otras especies</v>
      </c>
      <c r="M2018" s="3">
        <v>10265</v>
      </c>
      <c r="N2018" s="4">
        <f>VLOOKUP(capturaFlota2019[[#This Row],[Especie]],'DATOS TABLA FLOTA'!$A$1:$B$80,2,FALSE)</f>
        <v>2180</v>
      </c>
      <c r="O2018" s="4">
        <f>VLOOKUP(capturaFlota2019[[#This Row],[Especie]],'DATOS TABLA FLOTA'!$A$1:$C$80,3,FALSE)</f>
        <v>34880</v>
      </c>
      <c r="Q2018"/>
    </row>
    <row r="2019" spans="1:17" x14ac:dyDescent="0.35">
      <c r="A2019" s="5">
        <v>43647</v>
      </c>
      <c r="B2019" s="2" t="s">
        <v>3041</v>
      </c>
      <c r="C2019" s="2" t="s">
        <v>3150</v>
      </c>
      <c r="D2019" s="2" t="s">
        <v>3043</v>
      </c>
      <c r="E20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19" t="str">
        <f>_xlfn.XLOOKUP(capturaFlota2019[[#This Row],[Puerto]],'DATOS TABLA FLOTA'!$H$1:$H$21,'DATOS TABLA FLOTA'!$I$1:$I$21)</f>
        <v>General Lavalle</v>
      </c>
      <c r="G2019" s="3">
        <f>_xlfn.XLOOKUP(capturaFlota2019[[#This Row],[Departamento]],'DATOS TABLA FLOTA'!$O$2:$O$21,'DATOS TABLA FLOTA'!$P$2:$P$21)</f>
        <v>6336</v>
      </c>
      <c r="H2019" s="1">
        <v>-36398453</v>
      </c>
      <c r="I2019" s="1">
        <f>_xlfn.XLOOKUP(capturaFlota2019[[#This Row],[Latitud]],'DATOS TABLA FLOTA'!$Q$2:$Q$21,'DATOS TABLA FLOTA'!$R$2:$R$21)</f>
        <v>-56946467</v>
      </c>
      <c r="J2019" s="2" t="s">
        <v>3152</v>
      </c>
      <c r="K2019" t="str">
        <f>VLOOKUP(capturaFlota2019[[#This Row],[Especie]],'DATOS TABLA FLOTA'!$K$1:$M$113,2,FALSE)</f>
        <v>Peces</v>
      </c>
      <c r="L2019" t="str">
        <f>_xlfn.XLOOKUP(capturaFlota2019[[#This Row],[Especie]],'DATOS TABLA FLOTA'!$K$1:$K$113,'DATOS TABLA FLOTA'!$M$1:$M$113)</f>
        <v>Variado costero</v>
      </c>
      <c r="M2019" s="3">
        <v>10275</v>
      </c>
      <c r="N2019" s="4">
        <f>VLOOKUP(capturaFlota2019[[#This Row],[Especie]],'DATOS TABLA FLOTA'!$A$1:$B$80,2,FALSE)</f>
        <v>2500</v>
      </c>
      <c r="O2019" s="4">
        <f>VLOOKUP(capturaFlota2019[[#This Row],[Especie]],'DATOS TABLA FLOTA'!$A$1:$C$80,3,FALSE)</f>
        <v>40000</v>
      </c>
      <c r="Q2019"/>
    </row>
    <row r="2020" spans="1:17" x14ac:dyDescent="0.35">
      <c r="A2020" s="5">
        <v>43739</v>
      </c>
      <c r="B2020" s="2" t="s">
        <v>3053</v>
      </c>
      <c r="C2020" s="2" t="s">
        <v>3123</v>
      </c>
      <c r="D2020" s="2" t="s">
        <v>3124</v>
      </c>
      <c r="E20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20" t="str">
        <f>_xlfn.XLOOKUP(capturaFlota2019[[#This Row],[Puerto]],'DATOS TABLA FLOTA'!$H$1:$H$21,'DATOS TABLA FLOTA'!$I$1:$I$21)</f>
        <v>San Antonio</v>
      </c>
      <c r="G2020" s="3">
        <f>_xlfn.XLOOKUP(capturaFlota2019[[#This Row],[Departamento]],'DATOS TABLA FLOTA'!$O$2:$O$21,'DATOS TABLA FLOTA'!$P$2:$P$21)</f>
        <v>62077</v>
      </c>
      <c r="H2020" s="1">
        <v>-4079875</v>
      </c>
      <c r="I2020" s="1">
        <f>_xlfn.XLOOKUP(capturaFlota2019[[#This Row],[Latitud]],'DATOS TABLA FLOTA'!$Q$2:$Q$21,'DATOS TABLA FLOTA'!$R$2:$R$21)</f>
        <v>-64883536</v>
      </c>
      <c r="J2020" s="2" t="s">
        <v>3087</v>
      </c>
      <c r="K2020" t="str">
        <f>VLOOKUP(capturaFlota2019[[#This Row],[Especie]],'DATOS TABLA FLOTA'!$K$1:$M$113,2,FALSE)</f>
        <v>Peces</v>
      </c>
      <c r="L2020" t="str">
        <f>_xlfn.XLOOKUP(capturaFlota2019[[#This Row],[Especie]],'DATOS TABLA FLOTA'!$K$1:$K$113,'DATOS TABLA FLOTA'!$M$1:$M$113)</f>
        <v>otras especies</v>
      </c>
      <c r="M2020" s="3">
        <v>10382</v>
      </c>
      <c r="N2020" s="4">
        <f>VLOOKUP(capturaFlota2019[[#This Row],[Especie]],'DATOS TABLA FLOTA'!$A$1:$B$80,2,FALSE)</f>
        <v>2500</v>
      </c>
      <c r="O2020" s="4">
        <f>VLOOKUP(capturaFlota2019[[#This Row],[Especie]],'DATOS TABLA FLOTA'!$A$1:$C$80,3,FALSE)</f>
        <v>40000</v>
      </c>
      <c r="Q2020"/>
    </row>
    <row r="2021" spans="1:17" x14ac:dyDescent="0.35">
      <c r="A2021" s="5">
        <v>43647</v>
      </c>
      <c r="B2021" s="2" t="s">
        <v>3053</v>
      </c>
      <c r="C2021" s="2" t="s">
        <v>3068</v>
      </c>
      <c r="D2021" s="2" t="s">
        <v>3043</v>
      </c>
      <c r="E20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1" t="str">
        <f>_xlfn.XLOOKUP(capturaFlota2019[[#This Row],[Puerto]],'DATOS TABLA FLOTA'!$H$1:$H$21,'DATOS TABLA FLOTA'!$I$1:$I$21)</f>
        <v>General Pueyrredon</v>
      </c>
      <c r="G2021" s="3">
        <f>_xlfn.XLOOKUP(capturaFlota2019[[#This Row],[Departamento]],'DATOS TABLA FLOTA'!$O$2:$O$21,'DATOS TABLA FLOTA'!$P$2:$P$21)</f>
        <v>6357</v>
      </c>
      <c r="H2021" s="1">
        <v>-3804915</v>
      </c>
      <c r="I2021" s="1">
        <f>_xlfn.XLOOKUP(capturaFlota2019[[#This Row],[Latitud]],'DATOS TABLA FLOTA'!$Q$2:$Q$21,'DATOS TABLA FLOTA'!$R$2:$R$21)</f>
        <v>-57536848</v>
      </c>
      <c r="J2021" s="2" t="s">
        <v>3057</v>
      </c>
      <c r="K2021" t="str">
        <f>VLOOKUP(capturaFlota2019[[#This Row],[Especie]],'DATOS TABLA FLOTA'!$K$1:$M$113,2,FALSE)</f>
        <v>Peces</v>
      </c>
      <c r="L2021" t="str">
        <f>_xlfn.XLOOKUP(capturaFlota2019[[#This Row],[Especie]],'DATOS TABLA FLOTA'!$K$1:$K$113,'DATOS TABLA FLOTA'!$M$1:$M$113)</f>
        <v>Rayas (sin V. Cost)</v>
      </c>
      <c r="M2021" s="3">
        <v>10384</v>
      </c>
      <c r="N2021" s="4">
        <f>VLOOKUP(capturaFlota2019[[#This Row],[Especie]],'DATOS TABLA FLOTA'!$A$1:$B$80,2,FALSE)</f>
        <v>3900</v>
      </c>
      <c r="O2021" s="4">
        <f>VLOOKUP(capturaFlota2019[[#This Row],[Especie]],'DATOS TABLA FLOTA'!$A$1:$C$80,3,FALSE)</f>
        <v>62400</v>
      </c>
      <c r="Q2021"/>
    </row>
    <row r="2022" spans="1:17" x14ac:dyDescent="0.35">
      <c r="A2022" s="5">
        <v>43617</v>
      </c>
      <c r="B2022" s="2" t="s">
        <v>3041</v>
      </c>
      <c r="C2022" s="2" t="s">
        <v>3150</v>
      </c>
      <c r="D2022" s="2" t="s">
        <v>3043</v>
      </c>
      <c r="E20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2" t="str">
        <f>_xlfn.XLOOKUP(capturaFlota2019[[#This Row],[Puerto]],'DATOS TABLA FLOTA'!$H$1:$H$21,'DATOS TABLA FLOTA'!$I$1:$I$21)</f>
        <v>General Lavalle</v>
      </c>
      <c r="G2022" s="3">
        <f>_xlfn.XLOOKUP(capturaFlota2019[[#This Row],[Departamento]],'DATOS TABLA FLOTA'!$O$2:$O$21,'DATOS TABLA FLOTA'!$P$2:$P$21)</f>
        <v>6336</v>
      </c>
      <c r="H2022" s="1">
        <v>-36398453</v>
      </c>
      <c r="I2022" s="1">
        <f>_xlfn.XLOOKUP(capturaFlota2019[[#This Row],[Latitud]],'DATOS TABLA FLOTA'!$Q$2:$Q$21,'DATOS TABLA FLOTA'!$R$2:$R$21)</f>
        <v>-56946467</v>
      </c>
      <c r="J2022" s="2" t="s">
        <v>3085</v>
      </c>
      <c r="K2022" t="str">
        <f>VLOOKUP(capturaFlota2019[[#This Row],[Especie]],'DATOS TABLA FLOTA'!$K$1:$M$113,2,FALSE)</f>
        <v>Peces</v>
      </c>
      <c r="L2022" t="str">
        <f>_xlfn.XLOOKUP(capturaFlota2019[[#This Row],[Especie]],'DATOS TABLA FLOTA'!$K$1:$K$113,'DATOS TABLA FLOTA'!$M$1:$M$113)</f>
        <v>otras especies</v>
      </c>
      <c r="M2022" s="3">
        <v>10416</v>
      </c>
      <c r="N2022" s="4">
        <f>VLOOKUP(capturaFlota2019[[#This Row],[Especie]],'DATOS TABLA FLOTA'!$A$1:$B$80,2,FALSE)</f>
        <v>1900</v>
      </c>
      <c r="O2022" s="4">
        <f>VLOOKUP(capturaFlota2019[[#This Row],[Especie]],'DATOS TABLA FLOTA'!$A$1:$C$80,3,FALSE)</f>
        <v>30400</v>
      </c>
      <c r="Q2022"/>
    </row>
    <row r="2023" spans="1:17" x14ac:dyDescent="0.35">
      <c r="A2023" s="5">
        <v>43586</v>
      </c>
      <c r="B2023" s="2" t="s">
        <v>3041</v>
      </c>
      <c r="C2023" s="2" t="s">
        <v>3107</v>
      </c>
      <c r="D2023" s="2" t="s">
        <v>3043</v>
      </c>
      <c r="E20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3" t="str">
        <f>_xlfn.XLOOKUP(capturaFlota2019[[#This Row],[Puerto]],'DATOS TABLA FLOTA'!$H$1:$H$21,'DATOS TABLA FLOTA'!$I$1:$I$21)</f>
        <v>Necochea</v>
      </c>
      <c r="G2023" s="3">
        <f>_xlfn.XLOOKUP(capturaFlota2019[[#This Row],[Departamento]],'DATOS TABLA FLOTA'!$O$2:$O$21,'DATOS TABLA FLOTA'!$P$2:$P$21)</f>
        <v>6581</v>
      </c>
      <c r="H2023" s="1">
        <v>-38576184</v>
      </c>
      <c r="I2023" s="1">
        <f>_xlfn.XLOOKUP(capturaFlota2019[[#This Row],[Latitud]],'DATOS TABLA FLOTA'!$Q$2:$Q$21,'DATOS TABLA FLOTA'!$R$2:$R$21)</f>
        <v>-58701949</v>
      </c>
      <c r="J2023" s="2" t="s">
        <v>3099</v>
      </c>
      <c r="K2023" t="str">
        <f>VLOOKUP(capturaFlota2019[[#This Row],[Especie]],'DATOS TABLA FLOTA'!$K$1:$M$113,2,FALSE)</f>
        <v>Peces</v>
      </c>
      <c r="L2023" t="str">
        <f>_xlfn.XLOOKUP(capturaFlota2019[[#This Row],[Especie]],'DATOS TABLA FLOTA'!$K$1:$K$113,'DATOS TABLA FLOTA'!$M$1:$M$113)</f>
        <v>otras especies</v>
      </c>
      <c r="M2023" s="3">
        <v>10470</v>
      </c>
      <c r="N2023" s="4">
        <f>VLOOKUP(capturaFlota2019[[#This Row],[Especie]],'DATOS TABLA FLOTA'!$A$1:$B$80,2,FALSE)</f>
        <v>2100</v>
      </c>
      <c r="O2023" s="4">
        <f>VLOOKUP(capturaFlota2019[[#This Row],[Especie]],'DATOS TABLA FLOTA'!$A$1:$C$80,3,FALSE)</f>
        <v>33600</v>
      </c>
      <c r="Q2023"/>
    </row>
    <row r="2024" spans="1:17" x14ac:dyDescent="0.35">
      <c r="A2024" s="5">
        <v>43647</v>
      </c>
      <c r="B2024" s="2" t="s">
        <v>3067</v>
      </c>
      <c r="C2024" s="2" t="s">
        <v>3132</v>
      </c>
      <c r="D2024" s="2" t="s">
        <v>3133</v>
      </c>
      <c r="E20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024" t="str">
        <f>_xlfn.XLOOKUP(capturaFlota2019[[#This Row],[Puerto]],'DATOS TABLA FLOTA'!$H$1:$H$21,'DATOS TABLA FLOTA'!$I$1:$I$21)</f>
        <v>Ushuaia</v>
      </c>
      <c r="G2024" s="3">
        <f>_xlfn.XLOOKUP(capturaFlota2019[[#This Row],[Departamento]],'DATOS TABLA FLOTA'!$O$2:$O$21,'DATOS TABLA FLOTA'!$P$2:$P$21)</f>
        <v>94015</v>
      </c>
      <c r="H2024" s="1">
        <v>-54808106</v>
      </c>
      <c r="I2024" s="1">
        <f>_xlfn.XLOOKUP(capturaFlota2019[[#This Row],[Latitud]],'DATOS TABLA FLOTA'!$Q$2:$Q$21,'DATOS TABLA FLOTA'!$R$2:$R$21)</f>
        <v>-68304301</v>
      </c>
      <c r="J2024" s="2" t="s">
        <v>3135</v>
      </c>
      <c r="K2024" t="str">
        <f>VLOOKUP(capturaFlota2019[[#This Row],[Especie]],'DATOS TABLA FLOTA'!$K$1:$M$113,2,FALSE)</f>
        <v>Peces</v>
      </c>
      <c r="L2024" t="str">
        <f>_xlfn.XLOOKUP(capturaFlota2019[[#This Row],[Especie]],'DATOS TABLA FLOTA'!$K$1:$K$113,'DATOS TABLA FLOTA'!$M$1:$M$113)</f>
        <v>otras especies</v>
      </c>
      <c r="M2024" s="3">
        <v>10560</v>
      </c>
      <c r="N2024" s="4">
        <f>VLOOKUP(capturaFlota2019[[#This Row],[Especie]],'DATOS TABLA FLOTA'!$A$1:$B$80,2,FALSE)</f>
        <v>2200</v>
      </c>
      <c r="O2024" s="4">
        <f>VLOOKUP(capturaFlota2019[[#This Row],[Especie]],'DATOS TABLA FLOTA'!$A$1:$C$80,3,FALSE)</f>
        <v>35200</v>
      </c>
      <c r="Q2024"/>
    </row>
    <row r="2025" spans="1:17" x14ac:dyDescent="0.35">
      <c r="A2025" s="5">
        <v>43617</v>
      </c>
      <c r="B2025" s="2" t="s">
        <v>3053</v>
      </c>
      <c r="C2025" s="2" t="s">
        <v>3127</v>
      </c>
      <c r="D2025" s="2" t="s">
        <v>3124</v>
      </c>
      <c r="E20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25" t="str">
        <f>_xlfn.XLOOKUP(capturaFlota2019[[#This Row],[Puerto]],'DATOS TABLA FLOTA'!$H$1:$H$21,'DATOS TABLA FLOTA'!$I$1:$I$21)</f>
        <v>San Antonio</v>
      </c>
      <c r="G2025" s="3">
        <f>_xlfn.XLOOKUP(capturaFlota2019[[#This Row],[Departamento]],'DATOS TABLA FLOTA'!$O$2:$O$21,'DATOS TABLA FLOTA'!$P$2:$P$21)</f>
        <v>62077</v>
      </c>
      <c r="H2025" s="1">
        <v>-40725698</v>
      </c>
      <c r="I2025" s="1">
        <f>_xlfn.XLOOKUP(capturaFlota2019[[#This Row],[Latitud]],'DATOS TABLA FLOTA'!$Q$2:$Q$21,'DATOS TABLA FLOTA'!$R$2:$R$21)</f>
        <v>-64934194</v>
      </c>
      <c r="J2025" s="2" t="s">
        <v>3060</v>
      </c>
      <c r="K2025" t="str">
        <f>VLOOKUP(capturaFlota2019[[#This Row],[Especie]],'DATOS TABLA FLOTA'!$K$1:$M$113,2,FALSE)</f>
        <v>Peces</v>
      </c>
      <c r="L2025" t="str">
        <f>_xlfn.XLOOKUP(capturaFlota2019[[#This Row],[Especie]],'DATOS TABLA FLOTA'!$K$1:$K$113,'DATOS TABLA FLOTA'!$M$1:$M$113)</f>
        <v>otras especies</v>
      </c>
      <c r="M2025" s="3">
        <v>10589</v>
      </c>
      <c r="N2025" s="4">
        <f>VLOOKUP(capturaFlota2019[[#This Row],[Especie]],'DATOS TABLA FLOTA'!$A$1:$B$80,2,FALSE)</f>
        <v>2910</v>
      </c>
      <c r="O2025" s="4">
        <f>VLOOKUP(capturaFlota2019[[#This Row],[Especie]],'DATOS TABLA FLOTA'!$A$1:$C$80,3,FALSE)</f>
        <v>46560</v>
      </c>
      <c r="Q2025"/>
    </row>
    <row r="2026" spans="1:17" x14ac:dyDescent="0.35">
      <c r="A2026" s="5">
        <v>43617</v>
      </c>
      <c r="B2026" s="2" t="s">
        <v>3041</v>
      </c>
      <c r="C2026" s="2" t="s">
        <v>3068</v>
      </c>
      <c r="D2026" s="2" t="s">
        <v>3043</v>
      </c>
      <c r="E20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6" t="str">
        <f>_xlfn.XLOOKUP(capturaFlota2019[[#This Row],[Puerto]],'DATOS TABLA FLOTA'!$H$1:$H$21,'DATOS TABLA FLOTA'!$I$1:$I$21)</f>
        <v>General Pueyrredon</v>
      </c>
      <c r="G2026" s="3">
        <f>_xlfn.XLOOKUP(capturaFlota2019[[#This Row],[Departamento]],'DATOS TABLA FLOTA'!$O$2:$O$21,'DATOS TABLA FLOTA'!$P$2:$P$21)</f>
        <v>6357</v>
      </c>
      <c r="H2026" s="1">
        <v>-3804915</v>
      </c>
      <c r="I2026" s="1">
        <f>_xlfn.XLOOKUP(capturaFlota2019[[#This Row],[Latitud]],'DATOS TABLA FLOTA'!$Q$2:$Q$21,'DATOS TABLA FLOTA'!$R$2:$R$21)</f>
        <v>-57536848</v>
      </c>
      <c r="J2026" s="2" t="s">
        <v>3090</v>
      </c>
      <c r="K2026" t="str">
        <f>VLOOKUP(capturaFlota2019[[#This Row],[Especie]],'DATOS TABLA FLOTA'!$K$1:$M$113,2,FALSE)</f>
        <v>Peces</v>
      </c>
      <c r="L2026" t="str">
        <f>_xlfn.XLOOKUP(capturaFlota2019[[#This Row],[Especie]],'DATOS TABLA FLOTA'!$K$1:$K$113,'DATOS TABLA FLOTA'!$M$1:$M$113)</f>
        <v>otras especies</v>
      </c>
      <c r="M2026" s="3">
        <v>10678</v>
      </c>
      <c r="N2026" s="4">
        <f>VLOOKUP(capturaFlota2019[[#This Row],[Especie]],'DATOS TABLA FLOTA'!$A$1:$B$80,2,FALSE)</f>
        <v>2200</v>
      </c>
      <c r="O2026" s="4">
        <f>VLOOKUP(capturaFlota2019[[#This Row],[Especie]],'DATOS TABLA FLOTA'!$A$1:$C$80,3,FALSE)</f>
        <v>35200</v>
      </c>
      <c r="Q2026"/>
    </row>
    <row r="2027" spans="1:17" x14ac:dyDescent="0.35">
      <c r="A2027" s="5">
        <v>43709</v>
      </c>
      <c r="B2027" s="2" t="s">
        <v>3147</v>
      </c>
      <c r="C2027" s="2" t="s">
        <v>3068</v>
      </c>
      <c r="D2027" s="2" t="s">
        <v>3043</v>
      </c>
      <c r="E20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7" t="str">
        <f>_xlfn.XLOOKUP(capturaFlota2019[[#This Row],[Puerto]],'DATOS TABLA FLOTA'!$H$1:$H$21,'DATOS TABLA FLOTA'!$I$1:$I$21)</f>
        <v>General Pueyrredon</v>
      </c>
      <c r="G2027" s="3">
        <f>_xlfn.XLOOKUP(capturaFlota2019[[#This Row],[Departamento]],'DATOS TABLA FLOTA'!$O$2:$O$21,'DATOS TABLA FLOTA'!$P$2:$P$21)</f>
        <v>6357</v>
      </c>
      <c r="H2027" s="1">
        <v>-3804915</v>
      </c>
      <c r="I2027" s="1">
        <f>_xlfn.XLOOKUP(capturaFlota2019[[#This Row],[Latitud]],'DATOS TABLA FLOTA'!$Q$2:$Q$21,'DATOS TABLA FLOTA'!$R$2:$R$21)</f>
        <v>-57536848</v>
      </c>
      <c r="J2027" s="2" t="s">
        <v>3101</v>
      </c>
      <c r="K2027" t="str">
        <f>VLOOKUP(capturaFlota2019[[#This Row],[Especie]],'DATOS TABLA FLOTA'!$K$1:$M$113,2,FALSE)</f>
        <v>Crustáceos</v>
      </c>
      <c r="L2027" t="str">
        <f>_xlfn.XLOOKUP(capturaFlota2019[[#This Row],[Especie]],'DATOS TABLA FLOTA'!$K$1:$K$113,'DATOS TABLA FLOTA'!$M$1:$M$113)</f>
        <v>Langostino</v>
      </c>
      <c r="M2027" s="3">
        <v>10721</v>
      </c>
      <c r="N2027" s="4">
        <f>VLOOKUP(capturaFlota2019[[#This Row],[Especie]],'DATOS TABLA FLOTA'!$A$1:$B$80,2,FALSE)</f>
        <v>3000</v>
      </c>
      <c r="O2027" s="4">
        <f>VLOOKUP(capturaFlota2019[[#This Row],[Especie]],'DATOS TABLA FLOTA'!$A$1:$C$80,3,FALSE)</f>
        <v>48000</v>
      </c>
      <c r="Q2027"/>
    </row>
    <row r="2028" spans="1:17" x14ac:dyDescent="0.35">
      <c r="A2028" s="5">
        <v>43525</v>
      </c>
      <c r="B2028" s="2" t="s">
        <v>3067</v>
      </c>
      <c r="C2028" s="2" t="s">
        <v>3132</v>
      </c>
      <c r="D2028" s="2" t="s">
        <v>3133</v>
      </c>
      <c r="E20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028" t="str">
        <f>_xlfn.XLOOKUP(capturaFlota2019[[#This Row],[Puerto]],'DATOS TABLA FLOTA'!$H$1:$H$21,'DATOS TABLA FLOTA'!$I$1:$I$21)</f>
        <v>Ushuaia</v>
      </c>
      <c r="G2028" s="3">
        <f>_xlfn.XLOOKUP(capturaFlota2019[[#This Row],[Departamento]],'DATOS TABLA FLOTA'!$O$2:$O$21,'DATOS TABLA FLOTA'!$P$2:$P$21)</f>
        <v>94015</v>
      </c>
      <c r="H2028" s="1">
        <v>-54808106</v>
      </c>
      <c r="I2028" s="1">
        <f>_xlfn.XLOOKUP(capturaFlota2019[[#This Row],[Latitud]],'DATOS TABLA FLOTA'!$Q$2:$Q$21,'DATOS TABLA FLOTA'!$R$2:$R$21)</f>
        <v>-68304301</v>
      </c>
      <c r="J2028" s="2" t="s">
        <v>3134</v>
      </c>
      <c r="K2028" t="str">
        <f>VLOOKUP(capturaFlota2019[[#This Row],[Especie]],'DATOS TABLA FLOTA'!$K$1:$M$113,2,FALSE)</f>
        <v>Peces</v>
      </c>
      <c r="L2028" t="str">
        <f>_xlfn.XLOOKUP(capturaFlota2019[[#This Row],[Especie]],'DATOS TABLA FLOTA'!$K$1:$K$113,'DATOS TABLA FLOTA'!$M$1:$M$113)</f>
        <v>otras especies</v>
      </c>
      <c r="M2028" s="3">
        <v>10725</v>
      </c>
      <c r="N2028" s="4">
        <f>VLOOKUP(capturaFlota2019[[#This Row],[Especie]],'DATOS TABLA FLOTA'!$A$1:$B$80,2,FALSE)</f>
        <v>2500</v>
      </c>
      <c r="O2028" s="4">
        <f>VLOOKUP(capturaFlota2019[[#This Row],[Especie]],'DATOS TABLA FLOTA'!$A$1:$C$80,3,FALSE)</f>
        <v>40000</v>
      </c>
      <c r="Q2028"/>
    </row>
    <row r="2029" spans="1:17" x14ac:dyDescent="0.35">
      <c r="A2029" s="5">
        <v>43709</v>
      </c>
      <c r="B2029" s="2" t="s">
        <v>3041</v>
      </c>
      <c r="C2029" s="2" t="s">
        <v>3111</v>
      </c>
      <c r="D2029" s="2" t="s">
        <v>3043</v>
      </c>
      <c r="E20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29" t="str">
        <f>_xlfn.XLOOKUP(capturaFlota2019[[#This Row],[Puerto]],'DATOS TABLA FLOTA'!$H$1:$H$21,'DATOS TABLA FLOTA'!$I$1:$I$21)</f>
        <v>sin especificar</v>
      </c>
      <c r="G2029" s="3">
        <f>_xlfn.XLOOKUP(capturaFlota2019[[#This Row],[Departamento]],'DATOS TABLA FLOTA'!$O$2:$O$21,'DATOS TABLA FLOTA'!$P$2:$P$21)</f>
        <v>6999</v>
      </c>
      <c r="I2029" s="1">
        <f>_xlfn.XLOOKUP(capturaFlota2019[[#This Row],[Latitud]],'DATOS TABLA FLOTA'!$Q$2:$Q$21,'DATOS TABLA FLOTA'!$R$2:$R$21)</f>
        <v>0</v>
      </c>
      <c r="J2029" s="2" t="s">
        <v>3145</v>
      </c>
      <c r="K2029" t="str">
        <f>VLOOKUP(capturaFlota2019[[#This Row],[Especie]],'DATOS TABLA FLOTA'!$K$1:$M$113,2,FALSE)</f>
        <v>Peces</v>
      </c>
      <c r="L2029" t="str">
        <f>_xlfn.XLOOKUP(capturaFlota2019[[#This Row],[Especie]],'DATOS TABLA FLOTA'!$K$1:$K$113,'DATOS TABLA FLOTA'!$M$1:$M$113)</f>
        <v>Variado costero</v>
      </c>
      <c r="M2029" s="3">
        <v>10750</v>
      </c>
      <c r="N2029" s="4">
        <f>VLOOKUP(capturaFlota2019[[#This Row],[Especie]],'DATOS TABLA FLOTA'!$A$1:$B$80,2,FALSE)</f>
        <v>3190</v>
      </c>
      <c r="O2029" s="4">
        <f>VLOOKUP(capturaFlota2019[[#This Row],[Especie]],'DATOS TABLA FLOTA'!$A$1:$C$80,3,FALSE)</f>
        <v>51040</v>
      </c>
      <c r="Q2029"/>
    </row>
    <row r="2030" spans="1:17" x14ac:dyDescent="0.35">
      <c r="A2030" s="5">
        <v>43617</v>
      </c>
      <c r="B2030" s="2" t="s">
        <v>3053</v>
      </c>
      <c r="C2030" s="2" t="s">
        <v>3120</v>
      </c>
      <c r="D2030" s="2" t="s">
        <v>3062</v>
      </c>
      <c r="E20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30" t="str">
        <f>_xlfn.XLOOKUP(capturaFlota2019[[#This Row],[Puerto]],'DATOS TABLA FLOTA'!$H$1:$H$21,'DATOS TABLA FLOTA'!$I$1:$I$21)</f>
        <v>Rawson</v>
      </c>
      <c r="G2030" s="3">
        <f>_xlfn.XLOOKUP(capturaFlota2019[[#This Row],[Departamento]],'DATOS TABLA FLOTA'!$O$2:$O$21,'DATOS TABLA FLOTA'!$P$2:$P$21)</f>
        <v>26077</v>
      </c>
      <c r="H2030" s="1">
        <v>-43336741</v>
      </c>
      <c r="I2030" s="1">
        <f>_xlfn.XLOOKUP(capturaFlota2019[[#This Row],[Latitud]],'DATOS TABLA FLOTA'!$Q$2:$Q$21,'DATOS TABLA FLOTA'!$R$2:$R$21)</f>
        <v>-65061964</v>
      </c>
      <c r="J2030" s="2" t="s">
        <v>3057</v>
      </c>
      <c r="K2030" t="str">
        <f>VLOOKUP(capturaFlota2019[[#This Row],[Especie]],'DATOS TABLA FLOTA'!$K$1:$M$113,2,FALSE)</f>
        <v>Peces</v>
      </c>
      <c r="L2030" t="str">
        <f>_xlfn.XLOOKUP(capturaFlota2019[[#This Row],[Especie]],'DATOS TABLA FLOTA'!$K$1:$K$113,'DATOS TABLA FLOTA'!$M$1:$M$113)</f>
        <v>Rayas (sin V. Cost)</v>
      </c>
      <c r="M2030" s="3">
        <v>10789</v>
      </c>
      <c r="N2030" s="4">
        <f>VLOOKUP(capturaFlota2019[[#This Row],[Especie]],'DATOS TABLA FLOTA'!$A$1:$B$80,2,FALSE)</f>
        <v>3900</v>
      </c>
      <c r="O2030" s="4">
        <f>VLOOKUP(capturaFlota2019[[#This Row],[Especie]],'DATOS TABLA FLOTA'!$A$1:$C$80,3,FALSE)</f>
        <v>62400</v>
      </c>
      <c r="Q2030"/>
    </row>
    <row r="2031" spans="1:17" x14ac:dyDescent="0.35">
      <c r="A2031" s="5">
        <v>43586</v>
      </c>
      <c r="B2031" s="2" t="s">
        <v>3041</v>
      </c>
      <c r="C2031" s="2" t="s">
        <v>3127</v>
      </c>
      <c r="D2031" s="2" t="s">
        <v>3124</v>
      </c>
      <c r="E20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31" t="str">
        <f>_xlfn.XLOOKUP(capturaFlota2019[[#This Row],[Puerto]],'DATOS TABLA FLOTA'!$H$1:$H$21,'DATOS TABLA FLOTA'!$I$1:$I$21)</f>
        <v>San Antonio</v>
      </c>
      <c r="G2031" s="3">
        <f>_xlfn.XLOOKUP(capturaFlota2019[[#This Row],[Departamento]],'DATOS TABLA FLOTA'!$O$2:$O$21,'DATOS TABLA FLOTA'!$P$2:$P$21)</f>
        <v>62077</v>
      </c>
      <c r="H2031" s="1">
        <v>-40725698</v>
      </c>
      <c r="I2031" s="1">
        <f>_xlfn.XLOOKUP(capturaFlota2019[[#This Row],[Latitud]],'DATOS TABLA FLOTA'!$Q$2:$Q$21,'DATOS TABLA FLOTA'!$R$2:$R$21)</f>
        <v>-64934194</v>
      </c>
      <c r="J2031" s="2" t="s">
        <v>3084</v>
      </c>
      <c r="K2031" t="str">
        <f>VLOOKUP(capturaFlota2019[[#This Row],[Especie]],'DATOS TABLA FLOTA'!$K$1:$M$113,2,FALSE)</f>
        <v>Peces</v>
      </c>
      <c r="L2031" t="str">
        <f>_xlfn.XLOOKUP(capturaFlota2019[[#This Row],[Especie]],'DATOS TABLA FLOTA'!$K$1:$K$113,'DATOS TABLA FLOTA'!$M$1:$M$113)</f>
        <v>otras especies</v>
      </c>
      <c r="M2031" s="3">
        <v>10790</v>
      </c>
      <c r="N2031" s="4">
        <f>VLOOKUP(capturaFlota2019[[#This Row],[Especie]],'DATOS TABLA FLOTA'!$A$1:$B$80,2,FALSE)</f>
        <v>1890</v>
      </c>
      <c r="O2031" s="4">
        <f>VLOOKUP(capturaFlota2019[[#This Row],[Especie]],'DATOS TABLA FLOTA'!$A$1:$C$80,3,FALSE)</f>
        <v>30240</v>
      </c>
      <c r="Q2031"/>
    </row>
    <row r="2032" spans="1:17" x14ac:dyDescent="0.35">
      <c r="A2032" s="5">
        <v>43556</v>
      </c>
      <c r="B2032" s="2" t="s">
        <v>3147</v>
      </c>
      <c r="C2032" s="2" t="s">
        <v>3117</v>
      </c>
      <c r="D2032" s="2" t="s">
        <v>3062</v>
      </c>
      <c r="E20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32" t="str">
        <f>_xlfn.XLOOKUP(capturaFlota2019[[#This Row],[Puerto]],'DATOS TABLA FLOTA'!$H$1:$H$21,'DATOS TABLA FLOTA'!$I$1:$I$21)</f>
        <v>Biedma</v>
      </c>
      <c r="G2032" s="3">
        <f>_xlfn.XLOOKUP(capturaFlota2019[[#This Row],[Departamento]],'DATOS TABLA FLOTA'!$O$2:$O$21,'DATOS TABLA FLOTA'!$P$2:$P$21)</f>
        <v>26007</v>
      </c>
      <c r="H2032" s="1">
        <v>-42723398</v>
      </c>
      <c r="I2032" s="1">
        <f>_xlfn.XLOOKUP(capturaFlota2019[[#This Row],[Latitud]],'DATOS TABLA FLOTA'!$Q$2:$Q$21,'DATOS TABLA FLOTA'!$R$2:$R$21)</f>
        <v>-6503362</v>
      </c>
      <c r="J2032" s="2" t="s">
        <v>3092</v>
      </c>
      <c r="K2032" t="str">
        <f>VLOOKUP(capturaFlota2019[[#This Row],[Especie]],'DATOS TABLA FLOTA'!$K$1:$M$113,2,FALSE)</f>
        <v>Peces</v>
      </c>
      <c r="L2032" t="str">
        <f>_xlfn.XLOOKUP(capturaFlota2019[[#This Row],[Especie]],'DATOS TABLA FLOTA'!$K$1:$K$113,'DATOS TABLA FLOTA'!$M$1:$M$113)</f>
        <v>otras especies</v>
      </c>
      <c r="M2032" s="3">
        <v>10812</v>
      </c>
      <c r="N2032" s="4">
        <f>VLOOKUP(capturaFlota2019[[#This Row],[Especie]],'DATOS TABLA FLOTA'!$A$1:$B$80,2,FALSE)</f>
        <v>2200</v>
      </c>
      <c r="O2032" s="4">
        <f>VLOOKUP(capturaFlota2019[[#This Row],[Especie]],'DATOS TABLA FLOTA'!$A$1:$C$80,3,FALSE)</f>
        <v>35200</v>
      </c>
      <c r="Q2032"/>
    </row>
    <row r="2033" spans="1:17" x14ac:dyDescent="0.35">
      <c r="A2033" s="5">
        <v>43770</v>
      </c>
      <c r="B2033" s="2" t="s">
        <v>3059</v>
      </c>
      <c r="C2033" s="2" t="s">
        <v>3068</v>
      </c>
      <c r="D2033" s="2" t="s">
        <v>3043</v>
      </c>
      <c r="E20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3" t="str">
        <f>_xlfn.XLOOKUP(capturaFlota2019[[#This Row],[Puerto]],'DATOS TABLA FLOTA'!$H$1:$H$21,'DATOS TABLA FLOTA'!$I$1:$I$21)</f>
        <v>General Pueyrredon</v>
      </c>
      <c r="G2033" s="3">
        <f>_xlfn.XLOOKUP(capturaFlota2019[[#This Row],[Departamento]],'DATOS TABLA FLOTA'!$O$2:$O$21,'DATOS TABLA FLOTA'!$P$2:$P$21)</f>
        <v>6357</v>
      </c>
      <c r="H2033" s="1">
        <v>-3804915</v>
      </c>
      <c r="I2033" s="1">
        <f>_xlfn.XLOOKUP(capturaFlota2019[[#This Row],[Latitud]],'DATOS TABLA FLOTA'!$Q$2:$Q$21,'DATOS TABLA FLOTA'!$R$2:$R$21)</f>
        <v>-57536848</v>
      </c>
      <c r="J2033" s="2" t="s">
        <v>3088</v>
      </c>
      <c r="K2033" t="str">
        <f>VLOOKUP(capturaFlota2019[[#This Row],[Especie]],'DATOS TABLA FLOTA'!$K$1:$M$113,2,FALSE)</f>
        <v>Peces</v>
      </c>
      <c r="L2033" t="str">
        <f>_xlfn.XLOOKUP(capturaFlota2019[[#This Row],[Especie]],'DATOS TABLA FLOTA'!$K$1:$K$113,'DATOS TABLA FLOTA'!$M$1:$M$113)</f>
        <v>Variado costero</v>
      </c>
      <c r="M2033" s="3">
        <v>10850</v>
      </c>
      <c r="N2033" s="4">
        <f>VLOOKUP(capturaFlota2019[[#This Row],[Especie]],'DATOS TABLA FLOTA'!$A$1:$B$80,2,FALSE)</f>
        <v>2500</v>
      </c>
      <c r="O2033" s="4">
        <f>VLOOKUP(capturaFlota2019[[#This Row],[Especie]],'DATOS TABLA FLOTA'!$A$1:$C$80,3,FALSE)</f>
        <v>40000</v>
      </c>
      <c r="Q2033"/>
    </row>
    <row r="2034" spans="1:17" x14ac:dyDescent="0.35">
      <c r="A2034" s="5">
        <v>43678</v>
      </c>
      <c r="B2034" s="2" t="s">
        <v>3053</v>
      </c>
      <c r="C2034" s="2" t="s">
        <v>3111</v>
      </c>
      <c r="D2034" s="2" t="s">
        <v>3043</v>
      </c>
      <c r="E20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4" t="str">
        <f>_xlfn.XLOOKUP(capturaFlota2019[[#This Row],[Puerto]],'DATOS TABLA FLOTA'!$H$1:$H$21,'DATOS TABLA FLOTA'!$I$1:$I$21)</f>
        <v>sin especificar</v>
      </c>
      <c r="G2034" s="3">
        <f>_xlfn.XLOOKUP(capturaFlota2019[[#This Row],[Departamento]],'DATOS TABLA FLOTA'!$O$2:$O$21,'DATOS TABLA FLOTA'!$P$2:$P$21)</f>
        <v>6999</v>
      </c>
      <c r="I2034" s="1">
        <f>_xlfn.XLOOKUP(capturaFlota2019[[#This Row],[Latitud]],'DATOS TABLA FLOTA'!$Q$2:$Q$21,'DATOS TABLA FLOTA'!$R$2:$R$21)</f>
        <v>0</v>
      </c>
      <c r="J2034" s="2" t="s">
        <v>3057</v>
      </c>
      <c r="K2034" t="str">
        <f>VLOOKUP(capturaFlota2019[[#This Row],[Especie]],'DATOS TABLA FLOTA'!$K$1:$M$113,2,FALSE)</f>
        <v>Peces</v>
      </c>
      <c r="L2034" t="str">
        <f>_xlfn.XLOOKUP(capturaFlota2019[[#This Row],[Especie]],'DATOS TABLA FLOTA'!$K$1:$K$113,'DATOS TABLA FLOTA'!$M$1:$M$113)</f>
        <v>Rayas (sin V. Cost)</v>
      </c>
      <c r="M2034" s="3">
        <v>10939</v>
      </c>
      <c r="N2034" s="4">
        <f>VLOOKUP(capturaFlota2019[[#This Row],[Especie]],'DATOS TABLA FLOTA'!$A$1:$B$80,2,FALSE)</f>
        <v>3900</v>
      </c>
      <c r="O2034" s="4">
        <f>VLOOKUP(capturaFlota2019[[#This Row],[Especie]],'DATOS TABLA FLOTA'!$A$1:$C$80,3,FALSE)</f>
        <v>62400</v>
      </c>
      <c r="Q2034"/>
    </row>
    <row r="2035" spans="1:17" x14ac:dyDescent="0.35">
      <c r="A2035" s="5">
        <v>43525</v>
      </c>
      <c r="B2035" s="2" t="s">
        <v>3053</v>
      </c>
      <c r="C2035" s="2" t="s">
        <v>3111</v>
      </c>
      <c r="D2035" s="2" t="s">
        <v>3043</v>
      </c>
      <c r="E20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5" t="str">
        <f>_xlfn.XLOOKUP(capturaFlota2019[[#This Row],[Puerto]],'DATOS TABLA FLOTA'!$H$1:$H$21,'DATOS TABLA FLOTA'!$I$1:$I$21)</f>
        <v>sin especificar</v>
      </c>
      <c r="G2035" s="3">
        <f>_xlfn.XLOOKUP(capturaFlota2019[[#This Row],[Departamento]],'DATOS TABLA FLOTA'!$O$2:$O$21,'DATOS TABLA FLOTA'!$P$2:$P$21)</f>
        <v>6999</v>
      </c>
      <c r="I2035" s="1">
        <f>_xlfn.XLOOKUP(capturaFlota2019[[#This Row],[Latitud]],'DATOS TABLA FLOTA'!$Q$2:$Q$21,'DATOS TABLA FLOTA'!$R$2:$R$21)</f>
        <v>0</v>
      </c>
      <c r="J2035" s="2" t="s">
        <v>3074</v>
      </c>
      <c r="K2035" t="str">
        <f>VLOOKUP(capturaFlota2019[[#This Row],[Especie]],'DATOS TABLA FLOTA'!$K$1:$M$113,2,FALSE)</f>
        <v>Peces</v>
      </c>
      <c r="L2035" t="str">
        <f>_xlfn.XLOOKUP(capturaFlota2019[[#This Row],[Especie]],'DATOS TABLA FLOTA'!$K$1:$K$113,'DATOS TABLA FLOTA'!$M$1:$M$113)</f>
        <v>Variado costero</v>
      </c>
      <c r="M2035" s="3">
        <v>10954</v>
      </c>
      <c r="N2035" s="4">
        <f>VLOOKUP(capturaFlota2019[[#This Row],[Especie]],'DATOS TABLA FLOTA'!$A$1:$B$80,2,FALSE)</f>
        <v>1800</v>
      </c>
      <c r="O2035" s="4">
        <f>VLOOKUP(capturaFlota2019[[#This Row],[Especie]],'DATOS TABLA FLOTA'!$A$1:$C$80,3,FALSE)</f>
        <v>28800</v>
      </c>
      <c r="Q2035"/>
    </row>
    <row r="2036" spans="1:17" x14ac:dyDescent="0.35">
      <c r="A2036" s="5">
        <v>43617</v>
      </c>
      <c r="B2036" s="2" t="s">
        <v>3059</v>
      </c>
      <c r="C2036" s="2" t="s">
        <v>3123</v>
      </c>
      <c r="D2036" s="2" t="s">
        <v>3124</v>
      </c>
      <c r="E20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36" t="str">
        <f>_xlfn.XLOOKUP(capturaFlota2019[[#This Row],[Puerto]],'DATOS TABLA FLOTA'!$H$1:$H$21,'DATOS TABLA FLOTA'!$I$1:$I$21)</f>
        <v>San Antonio</v>
      </c>
      <c r="G2036" s="3">
        <f>_xlfn.XLOOKUP(capturaFlota2019[[#This Row],[Departamento]],'DATOS TABLA FLOTA'!$O$2:$O$21,'DATOS TABLA FLOTA'!$P$2:$P$21)</f>
        <v>62077</v>
      </c>
      <c r="H2036" s="1">
        <v>-4079875</v>
      </c>
      <c r="I2036" s="1">
        <f>_xlfn.XLOOKUP(capturaFlota2019[[#This Row],[Latitud]],'DATOS TABLA FLOTA'!$Q$2:$Q$21,'DATOS TABLA FLOTA'!$R$2:$R$21)</f>
        <v>-64883536</v>
      </c>
      <c r="J2036" s="2" t="s">
        <v>3098</v>
      </c>
      <c r="K2036" t="str">
        <f>VLOOKUP(capturaFlota2019[[#This Row],[Especie]],'DATOS TABLA FLOTA'!$K$1:$M$113,2,FALSE)</f>
        <v>Peces</v>
      </c>
      <c r="L2036" t="str">
        <f>_xlfn.XLOOKUP(capturaFlota2019[[#This Row],[Especie]],'DATOS TABLA FLOTA'!$K$1:$K$113,'DATOS TABLA FLOTA'!$M$1:$M$113)</f>
        <v>otras especies</v>
      </c>
      <c r="M2036" s="3">
        <v>10966</v>
      </c>
      <c r="N2036" s="4">
        <f>VLOOKUP(capturaFlota2019[[#This Row],[Especie]],'DATOS TABLA FLOTA'!$A$1:$B$80,2,FALSE)</f>
        <v>4500</v>
      </c>
      <c r="O2036" s="4">
        <f>VLOOKUP(capturaFlota2019[[#This Row],[Especie]],'DATOS TABLA FLOTA'!$A$1:$C$80,3,FALSE)</f>
        <v>72000</v>
      </c>
      <c r="Q2036"/>
    </row>
    <row r="2037" spans="1:17" x14ac:dyDescent="0.35">
      <c r="A2037" s="5">
        <v>43497</v>
      </c>
      <c r="B2037" s="2" t="s">
        <v>3067</v>
      </c>
      <c r="C2037" s="2" t="s">
        <v>3068</v>
      </c>
      <c r="D2037" s="2" t="s">
        <v>3043</v>
      </c>
      <c r="E20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7" t="str">
        <f>_xlfn.XLOOKUP(capturaFlota2019[[#This Row],[Puerto]],'DATOS TABLA FLOTA'!$H$1:$H$21,'DATOS TABLA FLOTA'!$I$1:$I$21)</f>
        <v>General Pueyrredon</v>
      </c>
      <c r="G2037" s="3">
        <f>_xlfn.XLOOKUP(capturaFlota2019[[#This Row],[Departamento]],'DATOS TABLA FLOTA'!$O$2:$O$21,'DATOS TABLA FLOTA'!$P$2:$P$21)</f>
        <v>6357</v>
      </c>
      <c r="H2037" s="1">
        <v>-3804915</v>
      </c>
      <c r="I2037" s="1">
        <f>_xlfn.XLOOKUP(capturaFlota2019[[#This Row],[Latitud]],'DATOS TABLA FLOTA'!$Q$2:$Q$21,'DATOS TABLA FLOTA'!$R$2:$R$21)</f>
        <v>-57536848</v>
      </c>
      <c r="J2037" s="2" t="s">
        <v>3119</v>
      </c>
      <c r="K2037" t="str">
        <f>VLOOKUP(capturaFlota2019[[#This Row],[Especie]],'DATOS TABLA FLOTA'!$K$1:$M$113,2,FALSE)</f>
        <v>Peces</v>
      </c>
      <c r="L2037" t="str">
        <f>_xlfn.XLOOKUP(capturaFlota2019[[#This Row],[Especie]],'DATOS TABLA FLOTA'!$K$1:$K$113,'DATOS TABLA FLOTA'!$M$1:$M$113)</f>
        <v>otras especies</v>
      </c>
      <c r="M2037" s="3">
        <v>11005</v>
      </c>
      <c r="N2037" s="4">
        <f>VLOOKUP(capturaFlota2019[[#This Row],[Especie]],'DATOS TABLA FLOTA'!$A$1:$B$80,2,FALSE)</f>
        <v>2900</v>
      </c>
      <c r="O2037" s="4">
        <f>VLOOKUP(capturaFlota2019[[#This Row],[Especie]],'DATOS TABLA FLOTA'!$A$1:$C$80,3,FALSE)</f>
        <v>46400</v>
      </c>
      <c r="Q2037"/>
    </row>
    <row r="2038" spans="1:17" x14ac:dyDescent="0.35">
      <c r="A2038" s="5">
        <v>43709</v>
      </c>
      <c r="B2038" s="2" t="s">
        <v>3041</v>
      </c>
      <c r="C2038" s="2" t="s">
        <v>3128</v>
      </c>
      <c r="D2038" s="2" t="s">
        <v>3043</v>
      </c>
      <c r="E20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8" t="str">
        <f>_xlfn.XLOOKUP(capturaFlota2019[[#This Row],[Puerto]],'DATOS TABLA FLOTA'!$H$1:$H$21,'DATOS TABLA FLOTA'!$I$1:$I$21)</f>
        <v>La Costa</v>
      </c>
      <c r="G2038" s="3">
        <f>_xlfn.XLOOKUP(capturaFlota2019[[#This Row],[Departamento]],'DATOS TABLA FLOTA'!$O$2:$O$21,'DATOS TABLA FLOTA'!$P$2:$P$21)</f>
        <v>6420</v>
      </c>
      <c r="H2038" s="1">
        <v>-36342328</v>
      </c>
      <c r="I2038" s="1">
        <f>_xlfn.XLOOKUP(capturaFlota2019[[#This Row],[Latitud]],'DATOS TABLA FLOTA'!$Q$2:$Q$21,'DATOS TABLA FLOTA'!$R$2:$R$21)</f>
        <v>-56746143</v>
      </c>
      <c r="J2038" s="2" t="s">
        <v>3114</v>
      </c>
      <c r="K2038" t="str">
        <f>VLOOKUP(capturaFlota2019[[#This Row],[Especie]],'DATOS TABLA FLOTA'!$K$1:$M$113,2,FALSE)</f>
        <v>Peces</v>
      </c>
      <c r="L2038" t="str">
        <f>_xlfn.XLOOKUP(capturaFlota2019[[#This Row],[Especie]],'DATOS TABLA FLOTA'!$K$1:$K$113,'DATOS TABLA FLOTA'!$M$1:$M$113)</f>
        <v>otras especies</v>
      </c>
      <c r="M2038" s="3">
        <v>11033</v>
      </c>
      <c r="N2038" s="4">
        <f>VLOOKUP(capturaFlota2019[[#This Row],[Especie]],'DATOS TABLA FLOTA'!$A$1:$B$80,2,FALSE)</f>
        <v>1500</v>
      </c>
      <c r="O2038" s="4">
        <f>VLOOKUP(capturaFlota2019[[#This Row],[Especie]],'DATOS TABLA FLOTA'!$A$1:$C$80,3,FALSE)</f>
        <v>24000</v>
      </c>
      <c r="Q2038"/>
    </row>
    <row r="2039" spans="1:17" x14ac:dyDescent="0.35">
      <c r="A2039" s="5">
        <v>43556</v>
      </c>
      <c r="B2039" s="2" t="s">
        <v>3059</v>
      </c>
      <c r="C2039" s="2" t="s">
        <v>3068</v>
      </c>
      <c r="D2039" s="2" t="s">
        <v>3043</v>
      </c>
      <c r="E20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39" t="str">
        <f>_xlfn.XLOOKUP(capturaFlota2019[[#This Row],[Puerto]],'DATOS TABLA FLOTA'!$H$1:$H$21,'DATOS TABLA FLOTA'!$I$1:$I$21)</f>
        <v>General Pueyrredon</v>
      </c>
      <c r="G2039" s="3">
        <f>_xlfn.XLOOKUP(capturaFlota2019[[#This Row],[Departamento]],'DATOS TABLA FLOTA'!$O$2:$O$21,'DATOS TABLA FLOTA'!$P$2:$P$21)</f>
        <v>6357</v>
      </c>
      <c r="H2039" s="1">
        <v>-3804915</v>
      </c>
      <c r="I2039" s="1">
        <f>_xlfn.XLOOKUP(capturaFlota2019[[#This Row],[Latitud]],'DATOS TABLA FLOTA'!$Q$2:$Q$21,'DATOS TABLA FLOTA'!$R$2:$R$21)</f>
        <v>-57536848</v>
      </c>
      <c r="J2039" s="2" t="s">
        <v>3085</v>
      </c>
      <c r="K2039" t="str">
        <f>VLOOKUP(capturaFlota2019[[#This Row],[Especie]],'DATOS TABLA FLOTA'!$K$1:$M$113,2,FALSE)</f>
        <v>Peces</v>
      </c>
      <c r="L2039" t="str">
        <f>_xlfn.XLOOKUP(capturaFlota2019[[#This Row],[Especie]],'DATOS TABLA FLOTA'!$K$1:$K$113,'DATOS TABLA FLOTA'!$M$1:$M$113)</f>
        <v>otras especies</v>
      </c>
      <c r="M2039" s="3">
        <v>11059</v>
      </c>
      <c r="N2039" s="4">
        <f>VLOOKUP(capturaFlota2019[[#This Row],[Especie]],'DATOS TABLA FLOTA'!$A$1:$B$80,2,FALSE)</f>
        <v>1900</v>
      </c>
      <c r="O2039" s="4">
        <f>VLOOKUP(capturaFlota2019[[#This Row],[Especie]],'DATOS TABLA FLOTA'!$A$1:$C$80,3,FALSE)</f>
        <v>30400</v>
      </c>
      <c r="Q2039"/>
    </row>
    <row r="2040" spans="1:17" x14ac:dyDescent="0.35">
      <c r="A2040" s="5">
        <v>43739</v>
      </c>
      <c r="B2040" s="2" t="s">
        <v>3053</v>
      </c>
      <c r="C2040" s="2" t="s">
        <v>3150</v>
      </c>
      <c r="D2040" s="2" t="s">
        <v>3043</v>
      </c>
      <c r="E20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0" t="str">
        <f>_xlfn.XLOOKUP(capturaFlota2019[[#This Row],[Puerto]],'DATOS TABLA FLOTA'!$H$1:$H$21,'DATOS TABLA FLOTA'!$I$1:$I$21)</f>
        <v>General Lavalle</v>
      </c>
      <c r="G2040" s="3">
        <f>_xlfn.XLOOKUP(capturaFlota2019[[#This Row],[Departamento]],'DATOS TABLA FLOTA'!$O$2:$O$21,'DATOS TABLA FLOTA'!$P$2:$P$21)</f>
        <v>6336</v>
      </c>
      <c r="H2040" s="1">
        <v>-36398453</v>
      </c>
      <c r="I2040" s="1">
        <f>_xlfn.XLOOKUP(capturaFlota2019[[#This Row],[Latitud]],'DATOS TABLA FLOTA'!$Q$2:$Q$21,'DATOS TABLA FLOTA'!$R$2:$R$21)</f>
        <v>-56946467</v>
      </c>
      <c r="J2040" s="2" t="s">
        <v>3057</v>
      </c>
      <c r="K2040" t="str">
        <f>VLOOKUP(capturaFlota2019[[#This Row],[Especie]],'DATOS TABLA FLOTA'!$K$1:$M$113,2,FALSE)</f>
        <v>Peces</v>
      </c>
      <c r="L2040" t="str">
        <f>_xlfn.XLOOKUP(capturaFlota2019[[#This Row],[Especie]],'DATOS TABLA FLOTA'!$K$1:$K$113,'DATOS TABLA FLOTA'!$M$1:$M$113)</f>
        <v>Rayas (sin V. Cost)</v>
      </c>
      <c r="M2040" s="3">
        <v>11085</v>
      </c>
      <c r="N2040" s="4">
        <f>VLOOKUP(capturaFlota2019[[#This Row],[Especie]],'DATOS TABLA FLOTA'!$A$1:$B$80,2,FALSE)</f>
        <v>3900</v>
      </c>
      <c r="O2040" s="4">
        <f>VLOOKUP(capturaFlota2019[[#This Row],[Especie]],'DATOS TABLA FLOTA'!$A$1:$C$80,3,FALSE)</f>
        <v>62400</v>
      </c>
      <c r="Q2040"/>
    </row>
    <row r="2041" spans="1:17" x14ac:dyDescent="0.35">
      <c r="A2041" s="5">
        <v>43525</v>
      </c>
      <c r="B2041" s="2" t="s">
        <v>3053</v>
      </c>
      <c r="C2041" s="2" t="s">
        <v>3121</v>
      </c>
      <c r="D2041" s="2" t="s">
        <v>3043</v>
      </c>
      <c r="E20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1" t="str">
        <f>_xlfn.XLOOKUP(capturaFlota2019[[#This Row],[Puerto]],'DATOS TABLA FLOTA'!$H$1:$H$21,'DATOS TABLA FLOTA'!$I$1:$I$21)</f>
        <v>Coronel de Marina Leonardo Rosales</v>
      </c>
      <c r="G2041" s="3">
        <f>_xlfn.XLOOKUP(capturaFlota2019[[#This Row],[Departamento]],'DATOS TABLA FLOTA'!$O$2:$O$21,'DATOS TABLA FLOTA'!$P$2:$P$21)</f>
        <v>6182</v>
      </c>
      <c r="H2041" s="1">
        <v>-3889977</v>
      </c>
      <c r="I2041" s="1">
        <f>_xlfn.XLOOKUP(capturaFlota2019[[#This Row],[Latitud]],'DATOS TABLA FLOTA'!$Q$2:$Q$21,'DATOS TABLA FLOTA'!$R$2:$R$21)</f>
        <v>-62079012</v>
      </c>
      <c r="J2041" s="2" t="s">
        <v>3101</v>
      </c>
      <c r="K2041" t="str">
        <f>VLOOKUP(capturaFlota2019[[#This Row],[Especie]],'DATOS TABLA FLOTA'!$K$1:$M$113,2,FALSE)</f>
        <v>Crustáceos</v>
      </c>
      <c r="L2041" t="str">
        <f>_xlfn.XLOOKUP(capturaFlota2019[[#This Row],[Especie]],'DATOS TABLA FLOTA'!$K$1:$K$113,'DATOS TABLA FLOTA'!$M$1:$M$113)</f>
        <v>Langostino</v>
      </c>
      <c r="M2041" s="3">
        <v>11092</v>
      </c>
      <c r="N2041" s="4">
        <f>VLOOKUP(capturaFlota2019[[#This Row],[Especie]],'DATOS TABLA FLOTA'!$A$1:$B$80,2,FALSE)</f>
        <v>3000</v>
      </c>
      <c r="O2041" s="4">
        <f>VLOOKUP(capturaFlota2019[[#This Row],[Especie]],'DATOS TABLA FLOTA'!$A$1:$C$80,3,FALSE)</f>
        <v>48000</v>
      </c>
      <c r="Q2041"/>
    </row>
    <row r="2042" spans="1:17" x14ac:dyDescent="0.35">
      <c r="A2042" s="5">
        <v>43497</v>
      </c>
      <c r="B2042" s="2" t="s">
        <v>3053</v>
      </c>
      <c r="C2042" s="2" t="s">
        <v>3068</v>
      </c>
      <c r="D2042" s="2" t="s">
        <v>3043</v>
      </c>
      <c r="E20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2" t="str">
        <f>_xlfn.XLOOKUP(capturaFlota2019[[#This Row],[Puerto]],'DATOS TABLA FLOTA'!$H$1:$H$21,'DATOS TABLA FLOTA'!$I$1:$I$21)</f>
        <v>General Pueyrredon</v>
      </c>
      <c r="G2042" s="3">
        <f>_xlfn.XLOOKUP(capturaFlota2019[[#This Row],[Departamento]],'DATOS TABLA FLOTA'!$O$2:$O$21,'DATOS TABLA FLOTA'!$P$2:$P$21)</f>
        <v>6357</v>
      </c>
      <c r="H2042" s="1">
        <v>-3804915</v>
      </c>
      <c r="I2042" s="1">
        <f>_xlfn.XLOOKUP(capturaFlota2019[[#This Row],[Latitud]],'DATOS TABLA FLOTA'!$Q$2:$Q$21,'DATOS TABLA FLOTA'!$R$2:$R$21)</f>
        <v>-57536848</v>
      </c>
      <c r="J2042" s="2" t="s">
        <v>3055</v>
      </c>
      <c r="K2042" t="str">
        <f>VLOOKUP(capturaFlota2019[[#This Row],[Especie]],'DATOS TABLA FLOTA'!$K$1:$M$113,2,FALSE)</f>
        <v>Peces</v>
      </c>
      <c r="L2042" t="str">
        <f>_xlfn.XLOOKUP(capturaFlota2019[[#This Row],[Especie]],'DATOS TABLA FLOTA'!$K$1:$K$113,'DATOS TABLA FLOTA'!$M$1:$M$113)</f>
        <v>Merluza hubbsi S41</v>
      </c>
      <c r="M2042" s="3">
        <v>11108</v>
      </c>
      <c r="N2042" s="4">
        <f>VLOOKUP(capturaFlota2019[[#This Row],[Especie]],'DATOS TABLA FLOTA'!$A$1:$B$80,2,FALSE)</f>
        <v>2300</v>
      </c>
      <c r="O2042" s="4">
        <f>VLOOKUP(capturaFlota2019[[#This Row],[Especie]],'DATOS TABLA FLOTA'!$A$1:$C$80,3,FALSE)</f>
        <v>36800</v>
      </c>
      <c r="Q2042"/>
    </row>
    <row r="2043" spans="1:17" x14ac:dyDescent="0.35">
      <c r="A2043" s="5">
        <v>43525</v>
      </c>
      <c r="B2043" s="2" t="s">
        <v>3041</v>
      </c>
      <c r="C2043" s="2" t="s">
        <v>3111</v>
      </c>
      <c r="D2043" s="2" t="s">
        <v>3043</v>
      </c>
      <c r="E20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3" t="str">
        <f>_xlfn.XLOOKUP(capturaFlota2019[[#This Row],[Puerto]],'DATOS TABLA FLOTA'!$H$1:$H$21,'DATOS TABLA FLOTA'!$I$1:$I$21)</f>
        <v>sin especificar</v>
      </c>
      <c r="G2043" s="3">
        <f>_xlfn.XLOOKUP(capturaFlota2019[[#This Row],[Departamento]],'DATOS TABLA FLOTA'!$O$2:$O$21,'DATOS TABLA FLOTA'!$P$2:$P$21)</f>
        <v>6999</v>
      </c>
      <c r="I2043" s="1">
        <f>_xlfn.XLOOKUP(capturaFlota2019[[#This Row],[Latitud]],'DATOS TABLA FLOTA'!$Q$2:$Q$21,'DATOS TABLA FLOTA'!$R$2:$R$21)</f>
        <v>0</v>
      </c>
      <c r="J2043" s="2" t="s">
        <v>3082</v>
      </c>
      <c r="K2043" t="str">
        <f>VLOOKUP(capturaFlota2019[[#This Row],[Especie]],'DATOS TABLA FLOTA'!$K$1:$M$113,2,FALSE)</f>
        <v>Peces</v>
      </c>
      <c r="L2043" t="str">
        <f>_xlfn.XLOOKUP(capturaFlota2019[[#This Row],[Especie]],'DATOS TABLA FLOTA'!$K$1:$K$113,'DATOS TABLA FLOTA'!$M$1:$M$113)</f>
        <v>otras especies</v>
      </c>
      <c r="M2043" s="3">
        <v>11186</v>
      </c>
      <c r="N2043" s="4">
        <f>VLOOKUP(capturaFlota2019[[#This Row],[Especie]],'DATOS TABLA FLOTA'!$A$1:$B$80,2,FALSE)</f>
        <v>2100</v>
      </c>
      <c r="O2043" s="4">
        <f>VLOOKUP(capturaFlota2019[[#This Row],[Especie]],'DATOS TABLA FLOTA'!$A$1:$C$80,3,FALSE)</f>
        <v>33600</v>
      </c>
      <c r="Q2043"/>
    </row>
    <row r="2044" spans="1:17" x14ac:dyDescent="0.35">
      <c r="A2044" s="5">
        <v>43678</v>
      </c>
      <c r="B2044" s="2" t="s">
        <v>3059</v>
      </c>
      <c r="C2044" s="2" t="s">
        <v>3068</v>
      </c>
      <c r="D2044" s="2" t="s">
        <v>3043</v>
      </c>
      <c r="E20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4" t="str">
        <f>_xlfn.XLOOKUP(capturaFlota2019[[#This Row],[Puerto]],'DATOS TABLA FLOTA'!$H$1:$H$21,'DATOS TABLA FLOTA'!$I$1:$I$21)</f>
        <v>General Pueyrredon</v>
      </c>
      <c r="G2044" s="3">
        <f>_xlfn.XLOOKUP(capturaFlota2019[[#This Row],[Departamento]],'DATOS TABLA FLOTA'!$O$2:$O$21,'DATOS TABLA FLOTA'!$P$2:$P$21)</f>
        <v>6357</v>
      </c>
      <c r="H2044" s="1">
        <v>-3804915</v>
      </c>
      <c r="I2044" s="1">
        <f>_xlfn.XLOOKUP(capturaFlota2019[[#This Row],[Latitud]],'DATOS TABLA FLOTA'!$Q$2:$Q$21,'DATOS TABLA FLOTA'!$R$2:$R$21)</f>
        <v>-57536848</v>
      </c>
      <c r="J2044" s="2" t="s">
        <v>3055</v>
      </c>
      <c r="K2044" t="str">
        <f>VLOOKUP(capturaFlota2019[[#This Row],[Especie]],'DATOS TABLA FLOTA'!$K$1:$M$113,2,FALSE)</f>
        <v>Peces</v>
      </c>
      <c r="L2044" t="str">
        <f>_xlfn.XLOOKUP(capturaFlota2019[[#This Row],[Especie]],'DATOS TABLA FLOTA'!$K$1:$K$113,'DATOS TABLA FLOTA'!$M$1:$M$113)</f>
        <v>Merluza hubbsi S41</v>
      </c>
      <c r="M2044" s="3">
        <v>11200</v>
      </c>
      <c r="N2044" s="4">
        <f>VLOOKUP(capturaFlota2019[[#This Row],[Especie]],'DATOS TABLA FLOTA'!$A$1:$B$80,2,FALSE)</f>
        <v>2300</v>
      </c>
      <c r="O2044" s="4">
        <f>VLOOKUP(capturaFlota2019[[#This Row],[Especie]],'DATOS TABLA FLOTA'!$A$1:$C$80,3,FALSE)</f>
        <v>36800</v>
      </c>
      <c r="Q2044"/>
    </row>
    <row r="2045" spans="1:17" x14ac:dyDescent="0.35">
      <c r="A2045" s="5">
        <v>43525</v>
      </c>
      <c r="B2045" s="2" t="s">
        <v>3041</v>
      </c>
      <c r="C2045" s="2" t="s">
        <v>3107</v>
      </c>
      <c r="D2045" s="2" t="s">
        <v>3043</v>
      </c>
      <c r="E20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5" t="str">
        <f>_xlfn.XLOOKUP(capturaFlota2019[[#This Row],[Puerto]],'DATOS TABLA FLOTA'!$H$1:$H$21,'DATOS TABLA FLOTA'!$I$1:$I$21)</f>
        <v>Necochea</v>
      </c>
      <c r="G2045" s="3">
        <f>_xlfn.XLOOKUP(capturaFlota2019[[#This Row],[Departamento]],'DATOS TABLA FLOTA'!$O$2:$O$21,'DATOS TABLA FLOTA'!$P$2:$P$21)</f>
        <v>6581</v>
      </c>
      <c r="H2045" s="1">
        <v>-38576184</v>
      </c>
      <c r="I2045" s="1">
        <f>_xlfn.XLOOKUP(capturaFlota2019[[#This Row],[Latitud]],'DATOS TABLA FLOTA'!$Q$2:$Q$21,'DATOS TABLA FLOTA'!$R$2:$R$21)</f>
        <v>-58701949</v>
      </c>
      <c r="J2045" s="2" t="s">
        <v>3099</v>
      </c>
      <c r="K2045" t="str">
        <f>VLOOKUP(capturaFlota2019[[#This Row],[Especie]],'DATOS TABLA FLOTA'!$K$1:$M$113,2,FALSE)</f>
        <v>Peces</v>
      </c>
      <c r="L2045" t="str">
        <f>_xlfn.XLOOKUP(capturaFlota2019[[#This Row],[Especie]],'DATOS TABLA FLOTA'!$K$1:$K$113,'DATOS TABLA FLOTA'!$M$1:$M$113)</f>
        <v>otras especies</v>
      </c>
      <c r="M2045" s="3">
        <v>11206</v>
      </c>
      <c r="N2045" s="4">
        <f>VLOOKUP(capturaFlota2019[[#This Row],[Especie]],'DATOS TABLA FLOTA'!$A$1:$B$80,2,FALSE)</f>
        <v>2100</v>
      </c>
      <c r="O2045" s="4">
        <f>VLOOKUP(capturaFlota2019[[#This Row],[Especie]],'DATOS TABLA FLOTA'!$A$1:$C$80,3,FALSE)</f>
        <v>33600</v>
      </c>
      <c r="Q2045"/>
    </row>
    <row r="2046" spans="1:17" x14ac:dyDescent="0.35">
      <c r="A2046" s="5">
        <v>43709</v>
      </c>
      <c r="B2046" s="2" t="s">
        <v>3041</v>
      </c>
      <c r="C2046" s="2" t="s">
        <v>3143</v>
      </c>
      <c r="D2046" s="2" t="s">
        <v>3043</v>
      </c>
      <c r="E20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6" t="str">
        <f>_xlfn.XLOOKUP(capturaFlota2019[[#This Row],[Puerto]],'DATOS TABLA FLOTA'!$H$1:$H$21,'DATOS TABLA FLOTA'!$I$1:$I$21)</f>
        <v>Castelli</v>
      </c>
      <c r="G2046" s="3">
        <f>_xlfn.XLOOKUP(capturaFlota2019[[#This Row],[Departamento]],'DATOS TABLA FLOTA'!$O$2:$O$21,'DATOS TABLA FLOTA'!$P$2:$P$21)</f>
        <v>6168</v>
      </c>
      <c r="H2046" s="1">
        <v>-35745949</v>
      </c>
      <c r="I2046" s="1">
        <f>_xlfn.XLOOKUP(capturaFlota2019[[#This Row],[Latitud]],'DATOS TABLA FLOTA'!$Q$2:$Q$21,'DATOS TABLA FLOTA'!$R$2:$R$21)</f>
        <v>-57380561</v>
      </c>
      <c r="J2046" s="2" t="s">
        <v>3113</v>
      </c>
      <c r="K2046" t="str">
        <f>VLOOKUP(capturaFlota2019[[#This Row],[Especie]],'DATOS TABLA FLOTA'!$K$1:$M$113,2,FALSE)</f>
        <v>Peces</v>
      </c>
      <c r="L2046" t="str">
        <f>_xlfn.XLOOKUP(capturaFlota2019[[#This Row],[Especie]],'DATOS TABLA FLOTA'!$K$1:$K$113,'DATOS TABLA FLOTA'!$M$1:$M$113)</f>
        <v>Variado costero</v>
      </c>
      <c r="M2046" s="3">
        <v>11218</v>
      </c>
      <c r="N2046" s="4">
        <f>VLOOKUP(capturaFlota2019[[#This Row],[Especie]],'DATOS TABLA FLOTA'!$A$1:$B$80,2,FALSE)</f>
        <v>2100</v>
      </c>
      <c r="O2046" s="4">
        <f>VLOOKUP(capturaFlota2019[[#This Row],[Especie]],'DATOS TABLA FLOTA'!$A$1:$C$80,3,FALSE)</f>
        <v>33600</v>
      </c>
      <c r="Q2046"/>
    </row>
    <row r="2047" spans="1:17" x14ac:dyDescent="0.35">
      <c r="A2047" s="5">
        <v>43466</v>
      </c>
      <c r="B2047" s="2" t="s">
        <v>3053</v>
      </c>
      <c r="C2047" s="2" t="s">
        <v>3068</v>
      </c>
      <c r="D2047" s="2" t="s">
        <v>3043</v>
      </c>
      <c r="E20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7" t="str">
        <f>_xlfn.XLOOKUP(capturaFlota2019[[#This Row],[Puerto]],'DATOS TABLA FLOTA'!$H$1:$H$21,'DATOS TABLA FLOTA'!$I$1:$I$21)</f>
        <v>General Pueyrredon</v>
      </c>
      <c r="G2047" s="3">
        <f>_xlfn.XLOOKUP(capturaFlota2019[[#This Row],[Departamento]],'DATOS TABLA FLOTA'!$O$2:$O$21,'DATOS TABLA FLOTA'!$P$2:$P$21)</f>
        <v>6357</v>
      </c>
      <c r="H2047" s="1">
        <v>-3804915</v>
      </c>
      <c r="I2047" s="1">
        <f>_xlfn.XLOOKUP(capturaFlota2019[[#This Row],[Latitud]],'DATOS TABLA FLOTA'!$Q$2:$Q$21,'DATOS TABLA FLOTA'!$R$2:$R$21)</f>
        <v>-57536848</v>
      </c>
      <c r="J2047" s="2" t="s">
        <v>3098</v>
      </c>
      <c r="K2047" t="str">
        <f>VLOOKUP(capturaFlota2019[[#This Row],[Especie]],'DATOS TABLA FLOTA'!$K$1:$M$113,2,FALSE)</f>
        <v>Peces</v>
      </c>
      <c r="L2047" t="str">
        <f>_xlfn.XLOOKUP(capturaFlota2019[[#This Row],[Especie]],'DATOS TABLA FLOTA'!$K$1:$K$113,'DATOS TABLA FLOTA'!$M$1:$M$113)</f>
        <v>otras especies</v>
      </c>
      <c r="M2047" s="3">
        <v>11253</v>
      </c>
      <c r="N2047" s="4">
        <f>VLOOKUP(capturaFlota2019[[#This Row],[Especie]],'DATOS TABLA FLOTA'!$A$1:$B$80,2,FALSE)</f>
        <v>4500</v>
      </c>
      <c r="O2047" s="4">
        <f>VLOOKUP(capturaFlota2019[[#This Row],[Especie]],'DATOS TABLA FLOTA'!$A$1:$C$80,3,FALSE)</f>
        <v>72000</v>
      </c>
      <c r="Q2047"/>
    </row>
    <row r="2048" spans="1:17" x14ac:dyDescent="0.35">
      <c r="A2048" s="5">
        <v>43739</v>
      </c>
      <c r="B2048" s="2" t="s">
        <v>3041</v>
      </c>
      <c r="C2048" s="2" t="s">
        <v>3042</v>
      </c>
      <c r="D2048" s="2" t="s">
        <v>3043</v>
      </c>
      <c r="E20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8" t="str">
        <f>_xlfn.XLOOKUP(capturaFlota2019[[#This Row],[Puerto]],'DATOS TABLA FLOTA'!$H$1:$H$21,'DATOS TABLA FLOTA'!$I$1:$I$21)</f>
        <v>Bahía Blanca</v>
      </c>
      <c r="G2048" s="3">
        <f>_xlfn.XLOOKUP(capturaFlota2019[[#This Row],[Departamento]],'DATOS TABLA FLOTA'!$O$2:$O$21,'DATOS TABLA FLOTA'!$P$2:$P$21)</f>
        <v>6056</v>
      </c>
      <c r="H2048" s="1">
        <v>-38789246</v>
      </c>
      <c r="I2048" s="1">
        <f>_xlfn.XLOOKUP(capturaFlota2019[[#This Row],[Latitud]],'DATOS TABLA FLOTA'!$Q$2:$Q$21,'DATOS TABLA FLOTA'!$R$2:$R$21)</f>
        <v>-62272499</v>
      </c>
      <c r="J2048" s="2" t="s">
        <v>3146</v>
      </c>
      <c r="K2048" t="str">
        <f>VLOOKUP(capturaFlota2019[[#This Row],[Especie]],'DATOS TABLA FLOTA'!$K$1:$M$113,2,FALSE)</f>
        <v>Peces</v>
      </c>
      <c r="L2048" t="str">
        <f>_xlfn.XLOOKUP(capturaFlota2019[[#This Row],[Especie]],'DATOS TABLA FLOTA'!$K$1:$K$113,'DATOS TABLA FLOTA'!$M$1:$M$113)</f>
        <v>Rayas (sin V. Cost)</v>
      </c>
      <c r="M2048" s="3">
        <v>11257</v>
      </c>
      <c r="N2048" s="4">
        <f>VLOOKUP(capturaFlota2019[[#This Row],[Especie]],'DATOS TABLA FLOTA'!$A$1:$B$80,2,FALSE)</f>
        <v>3280</v>
      </c>
      <c r="O2048" s="4">
        <f>VLOOKUP(capturaFlota2019[[#This Row],[Especie]],'DATOS TABLA FLOTA'!$A$1:$C$80,3,FALSE)</f>
        <v>52480</v>
      </c>
      <c r="Q2048"/>
    </row>
    <row r="2049" spans="1:17" x14ac:dyDescent="0.35">
      <c r="A2049" s="5">
        <v>43709</v>
      </c>
      <c r="B2049" s="2" t="s">
        <v>3053</v>
      </c>
      <c r="C2049" s="2" t="s">
        <v>3111</v>
      </c>
      <c r="D2049" s="2" t="s">
        <v>3043</v>
      </c>
      <c r="E20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49" t="str">
        <f>_xlfn.XLOOKUP(capturaFlota2019[[#This Row],[Puerto]],'DATOS TABLA FLOTA'!$H$1:$H$21,'DATOS TABLA FLOTA'!$I$1:$I$21)</f>
        <v>sin especificar</v>
      </c>
      <c r="G2049" s="3">
        <f>_xlfn.XLOOKUP(capturaFlota2019[[#This Row],[Departamento]],'DATOS TABLA FLOTA'!$O$2:$O$21,'DATOS TABLA FLOTA'!$P$2:$P$21)</f>
        <v>6999</v>
      </c>
      <c r="I2049" s="1">
        <f>_xlfn.XLOOKUP(capturaFlota2019[[#This Row],[Latitud]],'DATOS TABLA FLOTA'!$Q$2:$Q$21,'DATOS TABLA FLOTA'!$R$2:$R$21)</f>
        <v>0</v>
      </c>
      <c r="J2049" s="2" t="s">
        <v>3078</v>
      </c>
      <c r="K2049" t="str">
        <f>VLOOKUP(capturaFlota2019[[#This Row],[Especie]],'DATOS TABLA FLOTA'!$K$1:$M$113,2,FALSE)</f>
        <v>Peces</v>
      </c>
      <c r="L2049" t="str">
        <f>_xlfn.XLOOKUP(capturaFlota2019[[#This Row],[Especie]],'DATOS TABLA FLOTA'!$K$1:$K$113,'DATOS TABLA FLOTA'!$M$1:$M$113)</f>
        <v>otras especies</v>
      </c>
      <c r="M2049" s="3">
        <v>11300</v>
      </c>
      <c r="N2049" s="4">
        <f>VLOOKUP(capturaFlota2019[[#This Row],[Especie]],'DATOS TABLA FLOTA'!$A$1:$B$80,2,FALSE)</f>
        <v>1700</v>
      </c>
      <c r="O2049" s="4">
        <f>VLOOKUP(capturaFlota2019[[#This Row],[Especie]],'DATOS TABLA FLOTA'!$A$1:$C$80,3,FALSE)</f>
        <v>27200</v>
      </c>
      <c r="Q2049"/>
    </row>
    <row r="2050" spans="1:17" x14ac:dyDescent="0.35">
      <c r="A2050" s="5">
        <v>43497</v>
      </c>
      <c r="B2050" s="2" t="s">
        <v>3053</v>
      </c>
      <c r="C2050" s="2" t="s">
        <v>3068</v>
      </c>
      <c r="D2050" s="2" t="s">
        <v>3043</v>
      </c>
      <c r="E20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0" t="str">
        <f>_xlfn.XLOOKUP(capturaFlota2019[[#This Row],[Puerto]],'DATOS TABLA FLOTA'!$H$1:$H$21,'DATOS TABLA FLOTA'!$I$1:$I$21)</f>
        <v>General Pueyrredon</v>
      </c>
      <c r="G2050" s="3">
        <f>_xlfn.XLOOKUP(capturaFlota2019[[#This Row],[Departamento]],'DATOS TABLA FLOTA'!$O$2:$O$21,'DATOS TABLA FLOTA'!$P$2:$P$21)</f>
        <v>6357</v>
      </c>
      <c r="H2050" s="1">
        <v>-3804915</v>
      </c>
      <c r="I2050" s="1">
        <f>_xlfn.XLOOKUP(capturaFlota2019[[#This Row],[Latitud]],'DATOS TABLA FLOTA'!$Q$2:$Q$21,'DATOS TABLA FLOTA'!$R$2:$R$21)</f>
        <v>-57536848</v>
      </c>
      <c r="J2050" s="2" t="s">
        <v>3109</v>
      </c>
      <c r="K2050" t="str">
        <f>VLOOKUP(capturaFlota2019[[#This Row],[Especie]],'DATOS TABLA FLOTA'!$K$1:$M$113,2,FALSE)</f>
        <v>Peces</v>
      </c>
      <c r="L2050" t="str">
        <f>_xlfn.XLOOKUP(capturaFlota2019[[#This Row],[Especie]],'DATOS TABLA FLOTA'!$K$1:$K$113,'DATOS TABLA FLOTA'!$M$1:$M$113)</f>
        <v>Rayas (sin V. Cost)</v>
      </c>
      <c r="M2050" s="3">
        <v>11344</v>
      </c>
      <c r="N2050" s="4">
        <f>VLOOKUP(capturaFlota2019[[#This Row],[Especie]],'DATOS TABLA FLOTA'!$A$1:$B$80,2,FALSE)</f>
        <v>3000</v>
      </c>
      <c r="O2050" s="4">
        <f>VLOOKUP(capturaFlota2019[[#This Row],[Especie]],'DATOS TABLA FLOTA'!$A$1:$C$80,3,FALSE)</f>
        <v>48000</v>
      </c>
      <c r="Q2050"/>
    </row>
    <row r="2051" spans="1:17" x14ac:dyDescent="0.35">
      <c r="A2051" s="5">
        <v>43586</v>
      </c>
      <c r="B2051" s="2" t="s">
        <v>3147</v>
      </c>
      <c r="C2051" s="2" t="s">
        <v>3117</v>
      </c>
      <c r="D2051" s="2" t="s">
        <v>3062</v>
      </c>
      <c r="E20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51" t="str">
        <f>_xlfn.XLOOKUP(capturaFlota2019[[#This Row],[Puerto]],'DATOS TABLA FLOTA'!$H$1:$H$21,'DATOS TABLA FLOTA'!$I$1:$I$21)</f>
        <v>Biedma</v>
      </c>
      <c r="G2051" s="3">
        <f>_xlfn.XLOOKUP(capturaFlota2019[[#This Row],[Departamento]],'DATOS TABLA FLOTA'!$O$2:$O$21,'DATOS TABLA FLOTA'!$P$2:$P$21)</f>
        <v>26007</v>
      </c>
      <c r="H2051" s="1">
        <v>-42723398</v>
      </c>
      <c r="I2051" s="1">
        <f>_xlfn.XLOOKUP(capturaFlota2019[[#This Row],[Latitud]],'DATOS TABLA FLOTA'!$Q$2:$Q$21,'DATOS TABLA FLOTA'!$R$2:$R$21)</f>
        <v>-6503362</v>
      </c>
      <c r="J2051" s="2" t="s">
        <v>3055</v>
      </c>
      <c r="K2051" t="str">
        <f>VLOOKUP(capturaFlota2019[[#This Row],[Especie]],'DATOS TABLA FLOTA'!$K$1:$M$113,2,FALSE)</f>
        <v>Peces</v>
      </c>
      <c r="L2051" t="str">
        <f>_xlfn.XLOOKUP(capturaFlota2019[[#This Row],[Especie]],'DATOS TABLA FLOTA'!$K$1:$K$113,'DATOS TABLA FLOTA'!$M$1:$M$113)</f>
        <v>Merluza hubbsi S41</v>
      </c>
      <c r="M2051" s="3">
        <v>11383</v>
      </c>
      <c r="N2051" s="4">
        <f>VLOOKUP(capturaFlota2019[[#This Row],[Especie]],'DATOS TABLA FLOTA'!$A$1:$B$80,2,FALSE)</f>
        <v>2300</v>
      </c>
      <c r="O2051" s="4">
        <f>VLOOKUP(capturaFlota2019[[#This Row],[Especie]],'DATOS TABLA FLOTA'!$A$1:$C$80,3,FALSE)</f>
        <v>36800</v>
      </c>
      <c r="Q2051"/>
    </row>
    <row r="2052" spans="1:17" x14ac:dyDescent="0.35">
      <c r="A2052" s="5">
        <v>43586</v>
      </c>
      <c r="B2052" s="2" t="s">
        <v>3059</v>
      </c>
      <c r="C2052" s="2" t="s">
        <v>3123</v>
      </c>
      <c r="D2052" s="2" t="s">
        <v>3124</v>
      </c>
      <c r="E20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52" t="str">
        <f>_xlfn.XLOOKUP(capturaFlota2019[[#This Row],[Puerto]],'DATOS TABLA FLOTA'!$H$1:$H$21,'DATOS TABLA FLOTA'!$I$1:$I$21)</f>
        <v>San Antonio</v>
      </c>
      <c r="G2052" s="3">
        <f>_xlfn.XLOOKUP(capturaFlota2019[[#This Row],[Departamento]],'DATOS TABLA FLOTA'!$O$2:$O$21,'DATOS TABLA FLOTA'!$P$2:$P$21)</f>
        <v>62077</v>
      </c>
      <c r="H2052" s="1">
        <v>-4079875</v>
      </c>
      <c r="I2052" s="1">
        <f>_xlfn.XLOOKUP(capturaFlota2019[[#This Row],[Latitud]],'DATOS TABLA FLOTA'!$Q$2:$Q$21,'DATOS TABLA FLOTA'!$R$2:$R$21)</f>
        <v>-64883536</v>
      </c>
      <c r="J2052" s="2" t="s">
        <v>3087</v>
      </c>
      <c r="K2052" t="str">
        <f>VLOOKUP(capturaFlota2019[[#This Row],[Especie]],'DATOS TABLA FLOTA'!$K$1:$M$113,2,FALSE)</f>
        <v>Peces</v>
      </c>
      <c r="L2052" t="str">
        <f>_xlfn.XLOOKUP(capturaFlota2019[[#This Row],[Especie]],'DATOS TABLA FLOTA'!$K$1:$K$113,'DATOS TABLA FLOTA'!$M$1:$M$113)</f>
        <v>otras especies</v>
      </c>
      <c r="M2052" s="3">
        <v>11402</v>
      </c>
      <c r="N2052" s="4">
        <f>VLOOKUP(capturaFlota2019[[#This Row],[Especie]],'DATOS TABLA FLOTA'!$A$1:$B$80,2,FALSE)</f>
        <v>2500</v>
      </c>
      <c r="O2052" s="4">
        <f>VLOOKUP(capturaFlota2019[[#This Row],[Especie]],'DATOS TABLA FLOTA'!$A$1:$C$80,3,FALSE)</f>
        <v>40000</v>
      </c>
      <c r="Q2052"/>
    </row>
    <row r="2053" spans="1:17" x14ac:dyDescent="0.35">
      <c r="A2053" s="5">
        <v>43739</v>
      </c>
      <c r="B2053" s="2" t="s">
        <v>3041</v>
      </c>
      <c r="C2053" s="2" t="s">
        <v>3111</v>
      </c>
      <c r="D2053" s="2" t="s">
        <v>3043</v>
      </c>
      <c r="E20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3" t="str">
        <f>_xlfn.XLOOKUP(capturaFlota2019[[#This Row],[Puerto]],'DATOS TABLA FLOTA'!$H$1:$H$21,'DATOS TABLA FLOTA'!$I$1:$I$21)</f>
        <v>sin especificar</v>
      </c>
      <c r="G2053" s="3">
        <f>_xlfn.XLOOKUP(capturaFlota2019[[#This Row],[Departamento]],'DATOS TABLA FLOTA'!$O$2:$O$21,'DATOS TABLA FLOTA'!$P$2:$P$21)</f>
        <v>6999</v>
      </c>
      <c r="I2053" s="1">
        <f>_xlfn.XLOOKUP(capturaFlota2019[[#This Row],[Latitud]],'DATOS TABLA FLOTA'!$Q$2:$Q$21,'DATOS TABLA FLOTA'!$R$2:$R$21)</f>
        <v>0</v>
      </c>
      <c r="J2053" s="2" t="s">
        <v>3074</v>
      </c>
      <c r="K2053" t="str">
        <f>VLOOKUP(capturaFlota2019[[#This Row],[Especie]],'DATOS TABLA FLOTA'!$K$1:$M$113,2,FALSE)</f>
        <v>Peces</v>
      </c>
      <c r="L2053" t="str">
        <f>_xlfn.XLOOKUP(capturaFlota2019[[#This Row],[Especie]],'DATOS TABLA FLOTA'!$K$1:$K$113,'DATOS TABLA FLOTA'!$M$1:$M$113)</f>
        <v>Variado costero</v>
      </c>
      <c r="M2053" s="3">
        <v>11407</v>
      </c>
      <c r="N2053" s="4">
        <f>VLOOKUP(capturaFlota2019[[#This Row],[Especie]],'DATOS TABLA FLOTA'!$A$1:$B$80,2,FALSE)</f>
        <v>1800</v>
      </c>
      <c r="O2053" s="4">
        <f>VLOOKUP(capturaFlota2019[[#This Row],[Especie]],'DATOS TABLA FLOTA'!$A$1:$C$80,3,FALSE)</f>
        <v>28800</v>
      </c>
      <c r="Q2053"/>
    </row>
    <row r="2054" spans="1:17" x14ac:dyDescent="0.35">
      <c r="A2054" s="5">
        <v>43647</v>
      </c>
      <c r="B2054" s="2" t="s">
        <v>3053</v>
      </c>
      <c r="C2054" s="2" t="s">
        <v>3068</v>
      </c>
      <c r="D2054" s="2" t="s">
        <v>3043</v>
      </c>
      <c r="E20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4" t="str">
        <f>_xlfn.XLOOKUP(capturaFlota2019[[#This Row],[Puerto]],'DATOS TABLA FLOTA'!$H$1:$H$21,'DATOS TABLA FLOTA'!$I$1:$I$21)</f>
        <v>General Pueyrredon</v>
      </c>
      <c r="G2054" s="3">
        <f>_xlfn.XLOOKUP(capturaFlota2019[[#This Row],[Departamento]],'DATOS TABLA FLOTA'!$O$2:$O$21,'DATOS TABLA FLOTA'!$P$2:$P$21)</f>
        <v>6357</v>
      </c>
      <c r="H2054" s="1">
        <v>-3804915</v>
      </c>
      <c r="I2054" s="1">
        <f>_xlfn.XLOOKUP(capturaFlota2019[[#This Row],[Latitud]],'DATOS TABLA FLOTA'!$Q$2:$Q$21,'DATOS TABLA FLOTA'!$R$2:$R$21)</f>
        <v>-57536848</v>
      </c>
      <c r="J2054" s="2" t="s">
        <v>3065</v>
      </c>
      <c r="K2054" t="str">
        <f>VLOOKUP(capturaFlota2019[[#This Row],[Especie]],'DATOS TABLA FLOTA'!$K$1:$M$113,2,FALSE)</f>
        <v>Peces</v>
      </c>
      <c r="L2054" t="str">
        <f>_xlfn.XLOOKUP(capturaFlota2019[[#This Row],[Especie]],'DATOS TABLA FLOTA'!$K$1:$K$113,'DATOS TABLA FLOTA'!$M$1:$M$113)</f>
        <v>Abadejo</v>
      </c>
      <c r="M2054" s="3">
        <v>11432</v>
      </c>
      <c r="N2054" s="4">
        <f>VLOOKUP(capturaFlota2019[[#This Row],[Especie]],'DATOS TABLA FLOTA'!$A$1:$B$80,2,FALSE)</f>
        <v>2000</v>
      </c>
      <c r="O2054" s="4">
        <f>VLOOKUP(capturaFlota2019[[#This Row],[Especie]],'DATOS TABLA FLOTA'!$A$1:$C$80,3,FALSE)</f>
        <v>32000</v>
      </c>
      <c r="Q2054"/>
    </row>
    <row r="2055" spans="1:17" x14ac:dyDescent="0.35">
      <c r="A2055" s="5">
        <v>43739</v>
      </c>
      <c r="B2055" s="2" t="s">
        <v>3053</v>
      </c>
      <c r="C2055" s="2" t="s">
        <v>3068</v>
      </c>
      <c r="D2055" s="2" t="s">
        <v>3043</v>
      </c>
      <c r="E20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5" t="str">
        <f>_xlfn.XLOOKUP(capturaFlota2019[[#This Row],[Puerto]],'DATOS TABLA FLOTA'!$H$1:$H$21,'DATOS TABLA FLOTA'!$I$1:$I$21)</f>
        <v>General Pueyrredon</v>
      </c>
      <c r="G2055" s="3">
        <f>_xlfn.XLOOKUP(capturaFlota2019[[#This Row],[Departamento]],'DATOS TABLA FLOTA'!$O$2:$O$21,'DATOS TABLA FLOTA'!$P$2:$P$21)</f>
        <v>6357</v>
      </c>
      <c r="H2055" s="1">
        <v>-3804915</v>
      </c>
      <c r="I2055" s="1">
        <f>_xlfn.XLOOKUP(capturaFlota2019[[#This Row],[Latitud]],'DATOS TABLA FLOTA'!$Q$2:$Q$21,'DATOS TABLA FLOTA'!$R$2:$R$21)</f>
        <v>-57536848</v>
      </c>
      <c r="J2055" s="2" t="s">
        <v>3152</v>
      </c>
      <c r="K2055" t="str">
        <f>VLOOKUP(capturaFlota2019[[#This Row],[Especie]],'DATOS TABLA FLOTA'!$K$1:$M$113,2,FALSE)</f>
        <v>Peces</v>
      </c>
      <c r="L2055" t="str">
        <f>_xlfn.XLOOKUP(capturaFlota2019[[#This Row],[Especie]],'DATOS TABLA FLOTA'!$K$1:$K$113,'DATOS TABLA FLOTA'!$M$1:$M$113)</f>
        <v>Variado costero</v>
      </c>
      <c r="M2055" s="3">
        <v>11448</v>
      </c>
      <c r="N2055" s="4">
        <f>VLOOKUP(capturaFlota2019[[#This Row],[Especie]],'DATOS TABLA FLOTA'!$A$1:$B$80,2,FALSE)</f>
        <v>2500</v>
      </c>
      <c r="O2055" s="4">
        <f>VLOOKUP(capturaFlota2019[[#This Row],[Especie]],'DATOS TABLA FLOTA'!$A$1:$C$80,3,FALSE)</f>
        <v>40000</v>
      </c>
      <c r="Q2055"/>
    </row>
    <row r="2056" spans="1:17" x14ac:dyDescent="0.35">
      <c r="A2056" s="5">
        <v>43739</v>
      </c>
      <c r="B2056" s="2" t="s">
        <v>3041</v>
      </c>
      <c r="C2056" s="2" t="s">
        <v>3150</v>
      </c>
      <c r="D2056" s="2" t="s">
        <v>3043</v>
      </c>
      <c r="E20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6" t="str">
        <f>_xlfn.XLOOKUP(capturaFlota2019[[#This Row],[Puerto]],'DATOS TABLA FLOTA'!$H$1:$H$21,'DATOS TABLA FLOTA'!$I$1:$I$21)</f>
        <v>General Lavalle</v>
      </c>
      <c r="G2056" s="3">
        <f>_xlfn.XLOOKUP(capturaFlota2019[[#This Row],[Departamento]],'DATOS TABLA FLOTA'!$O$2:$O$21,'DATOS TABLA FLOTA'!$P$2:$P$21)</f>
        <v>6336</v>
      </c>
      <c r="H2056" s="1">
        <v>-36398453</v>
      </c>
      <c r="I2056" s="1">
        <f>_xlfn.XLOOKUP(capturaFlota2019[[#This Row],[Latitud]],'DATOS TABLA FLOTA'!$Q$2:$Q$21,'DATOS TABLA FLOTA'!$R$2:$R$21)</f>
        <v>-56946467</v>
      </c>
      <c r="J2056" s="2" t="s">
        <v>3082</v>
      </c>
      <c r="K2056" t="str">
        <f>VLOOKUP(capturaFlota2019[[#This Row],[Especie]],'DATOS TABLA FLOTA'!$K$1:$M$113,2,FALSE)</f>
        <v>Peces</v>
      </c>
      <c r="L2056" t="str">
        <f>_xlfn.XLOOKUP(capturaFlota2019[[#This Row],[Especie]],'DATOS TABLA FLOTA'!$K$1:$K$113,'DATOS TABLA FLOTA'!$M$1:$M$113)</f>
        <v>otras especies</v>
      </c>
      <c r="M2056" s="3">
        <v>11471</v>
      </c>
      <c r="N2056" s="4">
        <f>VLOOKUP(capturaFlota2019[[#This Row],[Especie]],'DATOS TABLA FLOTA'!$A$1:$B$80,2,FALSE)</f>
        <v>2100</v>
      </c>
      <c r="O2056" s="4">
        <f>VLOOKUP(capturaFlota2019[[#This Row],[Especie]],'DATOS TABLA FLOTA'!$A$1:$C$80,3,FALSE)</f>
        <v>33600</v>
      </c>
      <c r="Q2056"/>
    </row>
    <row r="2057" spans="1:17" x14ac:dyDescent="0.35">
      <c r="A2057" s="5">
        <v>43466</v>
      </c>
      <c r="B2057" s="2" t="s">
        <v>3053</v>
      </c>
      <c r="C2057" s="2" t="s">
        <v>3068</v>
      </c>
      <c r="D2057" s="2" t="s">
        <v>3043</v>
      </c>
      <c r="E20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7" t="str">
        <f>_xlfn.XLOOKUP(capturaFlota2019[[#This Row],[Puerto]],'DATOS TABLA FLOTA'!$H$1:$H$21,'DATOS TABLA FLOTA'!$I$1:$I$21)</f>
        <v>General Pueyrredon</v>
      </c>
      <c r="G2057" s="3">
        <f>_xlfn.XLOOKUP(capturaFlota2019[[#This Row],[Departamento]],'DATOS TABLA FLOTA'!$O$2:$O$21,'DATOS TABLA FLOTA'!$P$2:$P$21)</f>
        <v>6357</v>
      </c>
      <c r="H2057" s="1">
        <v>-3804915</v>
      </c>
      <c r="I2057" s="1">
        <f>_xlfn.XLOOKUP(capturaFlota2019[[#This Row],[Latitud]],'DATOS TABLA FLOTA'!$Q$2:$Q$21,'DATOS TABLA FLOTA'!$R$2:$R$21)</f>
        <v>-57536848</v>
      </c>
      <c r="J2057" s="2" t="s">
        <v>3060</v>
      </c>
      <c r="K2057" t="str">
        <f>VLOOKUP(capturaFlota2019[[#This Row],[Especie]],'DATOS TABLA FLOTA'!$K$1:$M$113,2,FALSE)</f>
        <v>Peces</v>
      </c>
      <c r="L2057" t="str">
        <f>_xlfn.XLOOKUP(capturaFlota2019[[#This Row],[Especie]],'DATOS TABLA FLOTA'!$K$1:$K$113,'DATOS TABLA FLOTA'!$M$1:$M$113)</f>
        <v>otras especies</v>
      </c>
      <c r="M2057" s="3">
        <v>11499</v>
      </c>
      <c r="N2057" s="4">
        <f>VLOOKUP(capturaFlota2019[[#This Row],[Especie]],'DATOS TABLA FLOTA'!$A$1:$B$80,2,FALSE)</f>
        <v>2910</v>
      </c>
      <c r="O2057" s="4">
        <f>VLOOKUP(capturaFlota2019[[#This Row],[Especie]],'DATOS TABLA FLOTA'!$A$1:$C$80,3,FALSE)</f>
        <v>46560</v>
      </c>
      <c r="Q2057"/>
    </row>
    <row r="2058" spans="1:17" x14ac:dyDescent="0.35">
      <c r="A2058" s="5">
        <v>43525</v>
      </c>
      <c r="B2058" s="2" t="s">
        <v>3053</v>
      </c>
      <c r="C2058" s="2" t="s">
        <v>3068</v>
      </c>
      <c r="D2058" s="2" t="s">
        <v>3043</v>
      </c>
      <c r="E20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8" t="str">
        <f>_xlfn.XLOOKUP(capturaFlota2019[[#This Row],[Puerto]],'DATOS TABLA FLOTA'!$H$1:$H$21,'DATOS TABLA FLOTA'!$I$1:$I$21)</f>
        <v>General Pueyrredon</v>
      </c>
      <c r="G2058" s="3">
        <f>_xlfn.XLOOKUP(capturaFlota2019[[#This Row],[Departamento]],'DATOS TABLA FLOTA'!$O$2:$O$21,'DATOS TABLA FLOTA'!$P$2:$P$21)</f>
        <v>6357</v>
      </c>
      <c r="H2058" s="1">
        <v>-3804915</v>
      </c>
      <c r="I2058" s="1">
        <f>_xlfn.XLOOKUP(capturaFlota2019[[#This Row],[Latitud]],'DATOS TABLA FLOTA'!$Q$2:$Q$21,'DATOS TABLA FLOTA'!$R$2:$R$21)</f>
        <v>-57536848</v>
      </c>
      <c r="J2058" s="2" t="s">
        <v>3089</v>
      </c>
      <c r="K2058" t="str">
        <f>VLOOKUP(capturaFlota2019[[#This Row],[Especie]],'DATOS TABLA FLOTA'!$K$1:$M$113,2,FALSE)</f>
        <v>Peces</v>
      </c>
      <c r="L2058" t="str">
        <f>_xlfn.XLOOKUP(capturaFlota2019[[#This Row],[Especie]],'DATOS TABLA FLOTA'!$K$1:$K$113,'DATOS TABLA FLOTA'!$M$1:$M$113)</f>
        <v>otras especies</v>
      </c>
      <c r="M2058" s="3">
        <v>11600</v>
      </c>
      <c r="N2058" s="4">
        <f>VLOOKUP(capturaFlota2019[[#This Row],[Especie]],'DATOS TABLA FLOTA'!$A$1:$B$80,2,FALSE)</f>
        <v>2200</v>
      </c>
      <c r="O2058" s="4">
        <f>VLOOKUP(capturaFlota2019[[#This Row],[Especie]],'DATOS TABLA FLOTA'!$A$1:$C$80,3,FALSE)</f>
        <v>35200</v>
      </c>
      <c r="Q2058"/>
    </row>
    <row r="2059" spans="1:17" x14ac:dyDescent="0.35">
      <c r="A2059" s="5">
        <v>43556</v>
      </c>
      <c r="B2059" s="2" t="s">
        <v>3041</v>
      </c>
      <c r="C2059" s="2" t="s">
        <v>3068</v>
      </c>
      <c r="D2059" s="2" t="s">
        <v>3043</v>
      </c>
      <c r="E20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59" t="str">
        <f>_xlfn.XLOOKUP(capturaFlota2019[[#This Row],[Puerto]],'DATOS TABLA FLOTA'!$H$1:$H$21,'DATOS TABLA FLOTA'!$I$1:$I$21)</f>
        <v>General Pueyrredon</v>
      </c>
      <c r="G2059" s="3">
        <f>_xlfn.XLOOKUP(capturaFlota2019[[#This Row],[Departamento]],'DATOS TABLA FLOTA'!$O$2:$O$21,'DATOS TABLA FLOTA'!$P$2:$P$21)</f>
        <v>6357</v>
      </c>
      <c r="H2059" s="1">
        <v>-3804915</v>
      </c>
      <c r="I2059" s="1">
        <f>_xlfn.XLOOKUP(capturaFlota2019[[#This Row],[Latitud]],'DATOS TABLA FLOTA'!$Q$2:$Q$21,'DATOS TABLA FLOTA'!$R$2:$R$21)</f>
        <v>-57536848</v>
      </c>
      <c r="J2059" s="2" t="s">
        <v>3081</v>
      </c>
      <c r="K2059" t="str">
        <f>VLOOKUP(capturaFlota2019[[#This Row],[Especie]],'DATOS TABLA FLOTA'!$K$1:$M$113,2,FALSE)</f>
        <v>Peces</v>
      </c>
      <c r="L2059" t="str">
        <f>_xlfn.XLOOKUP(capturaFlota2019[[#This Row],[Especie]],'DATOS TABLA FLOTA'!$K$1:$K$113,'DATOS TABLA FLOTA'!$M$1:$M$113)</f>
        <v>Variado costero</v>
      </c>
      <c r="M2059" s="3">
        <v>11612</v>
      </c>
      <c r="N2059" s="4">
        <f>VLOOKUP(capturaFlota2019[[#This Row],[Especie]],'DATOS TABLA FLOTA'!$A$1:$B$80,2,FALSE)</f>
        <v>2900</v>
      </c>
      <c r="O2059" s="4">
        <f>VLOOKUP(capturaFlota2019[[#This Row],[Especie]],'DATOS TABLA FLOTA'!$A$1:$C$80,3,FALSE)</f>
        <v>46400</v>
      </c>
      <c r="Q2059"/>
    </row>
    <row r="2060" spans="1:17" x14ac:dyDescent="0.35">
      <c r="A2060" s="5">
        <v>43678</v>
      </c>
      <c r="B2060" s="2" t="s">
        <v>3041</v>
      </c>
      <c r="C2060" s="2" t="s">
        <v>3150</v>
      </c>
      <c r="D2060" s="2" t="s">
        <v>3043</v>
      </c>
      <c r="E20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0" t="str">
        <f>_xlfn.XLOOKUP(capturaFlota2019[[#This Row],[Puerto]],'DATOS TABLA FLOTA'!$H$1:$H$21,'DATOS TABLA FLOTA'!$I$1:$I$21)</f>
        <v>General Lavalle</v>
      </c>
      <c r="G2060" s="3">
        <f>_xlfn.XLOOKUP(capturaFlota2019[[#This Row],[Departamento]],'DATOS TABLA FLOTA'!$O$2:$O$21,'DATOS TABLA FLOTA'!$P$2:$P$21)</f>
        <v>6336</v>
      </c>
      <c r="H2060" s="1">
        <v>-36398453</v>
      </c>
      <c r="I2060" s="1">
        <f>_xlfn.XLOOKUP(capturaFlota2019[[#This Row],[Latitud]],'DATOS TABLA FLOTA'!$Q$2:$Q$21,'DATOS TABLA FLOTA'!$R$2:$R$21)</f>
        <v>-56946467</v>
      </c>
      <c r="J2060" s="2" t="s">
        <v>3158</v>
      </c>
      <c r="K2060" t="str">
        <f>VLOOKUP(capturaFlota2019[[#This Row],[Especie]],'DATOS TABLA FLOTA'!$K$1:$M$113,2,FALSE)</f>
        <v>Moluscos</v>
      </c>
      <c r="L2060" t="str">
        <f>_xlfn.XLOOKUP(capturaFlota2019[[#This Row],[Especie]],'DATOS TABLA FLOTA'!$K$1:$K$113,'DATOS TABLA FLOTA'!$M$1:$M$113)</f>
        <v>otras especies</v>
      </c>
      <c r="M2060" s="3">
        <v>11628</v>
      </c>
      <c r="N2060" s="4">
        <f>VLOOKUP(capturaFlota2019[[#This Row],[Especie]],'DATOS TABLA FLOTA'!$A$1:$B$80,2,FALSE)</f>
        <v>2100</v>
      </c>
      <c r="O2060" s="4">
        <f>VLOOKUP(capturaFlota2019[[#This Row],[Especie]],'DATOS TABLA FLOTA'!$A$1:$C$80,3,FALSE)</f>
        <v>33600</v>
      </c>
      <c r="Q2060"/>
    </row>
    <row r="2061" spans="1:17" x14ac:dyDescent="0.35">
      <c r="A2061" s="5">
        <v>43497</v>
      </c>
      <c r="B2061" s="2" t="s">
        <v>3059</v>
      </c>
      <c r="C2061" s="2" t="s">
        <v>3068</v>
      </c>
      <c r="D2061" s="2" t="s">
        <v>3043</v>
      </c>
      <c r="E20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1" t="str">
        <f>_xlfn.XLOOKUP(capturaFlota2019[[#This Row],[Puerto]],'DATOS TABLA FLOTA'!$H$1:$H$21,'DATOS TABLA FLOTA'!$I$1:$I$21)</f>
        <v>General Pueyrredon</v>
      </c>
      <c r="G2061" s="3">
        <f>_xlfn.XLOOKUP(capturaFlota2019[[#This Row],[Departamento]],'DATOS TABLA FLOTA'!$O$2:$O$21,'DATOS TABLA FLOTA'!$P$2:$P$21)</f>
        <v>6357</v>
      </c>
      <c r="H2061" s="1">
        <v>-3804915</v>
      </c>
      <c r="I2061" s="1">
        <f>_xlfn.XLOOKUP(capturaFlota2019[[#This Row],[Latitud]],'DATOS TABLA FLOTA'!$Q$2:$Q$21,'DATOS TABLA FLOTA'!$R$2:$R$21)</f>
        <v>-57536848</v>
      </c>
      <c r="J2061" s="2" t="s">
        <v>3060</v>
      </c>
      <c r="K2061" t="str">
        <f>VLOOKUP(capturaFlota2019[[#This Row],[Especie]],'DATOS TABLA FLOTA'!$K$1:$M$113,2,FALSE)</f>
        <v>Peces</v>
      </c>
      <c r="L2061" t="str">
        <f>_xlfn.XLOOKUP(capturaFlota2019[[#This Row],[Especie]],'DATOS TABLA FLOTA'!$K$1:$K$113,'DATOS TABLA FLOTA'!$M$1:$M$113)</f>
        <v>otras especies</v>
      </c>
      <c r="M2061" s="3">
        <v>11645</v>
      </c>
      <c r="N2061" s="4">
        <f>VLOOKUP(capturaFlota2019[[#This Row],[Especie]],'DATOS TABLA FLOTA'!$A$1:$B$80,2,FALSE)</f>
        <v>2910</v>
      </c>
      <c r="O2061" s="4">
        <f>VLOOKUP(capturaFlota2019[[#This Row],[Especie]],'DATOS TABLA FLOTA'!$A$1:$C$80,3,FALSE)</f>
        <v>46560</v>
      </c>
      <c r="Q2061"/>
    </row>
    <row r="2062" spans="1:17" x14ac:dyDescent="0.35">
      <c r="A2062" s="5">
        <v>43739</v>
      </c>
      <c r="B2062" s="2" t="s">
        <v>3041</v>
      </c>
      <c r="C2062" s="2" t="s">
        <v>3111</v>
      </c>
      <c r="D2062" s="2" t="s">
        <v>3043</v>
      </c>
      <c r="E20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2" t="str">
        <f>_xlfn.XLOOKUP(capturaFlota2019[[#This Row],[Puerto]],'DATOS TABLA FLOTA'!$H$1:$H$21,'DATOS TABLA FLOTA'!$I$1:$I$21)</f>
        <v>sin especificar</v>
      </c>
      <c r="G2062" s="3">
        <f>_xlfn.XLOOKUP(capturaFlota2019[[#This Row],[Departamento]],'DATOS TABLA FLOTA'!$O$2:$O$21,'DATOS TABLA FLOTA'!$P$2:$P$21)</f>
        <v>6999</v>
      </c>
      <c r="I2062" s="1">
        <f>_xlfn.XLOOKUP(capturaFlota2019[[#This Row],[Latitud]],'DATOS TABLA FLOTA'!$Q$2:$Q$21,'DATOS TABLA FLOTA'!$R$2:$R$21)</f>
        <v>0</v>
      </c>
      <c r="J2062" s="2" t="s">
        <v>3090</v>
      </c>
      <c r="K2062" t="str">
        <f>VLOOKUP(capturaFlota2019[[#This Row],[Especie]],'DATOS TABLA FLOTA'!$K$1:$M$113,2,FALSE)</f>
        <v>Peces</v>
      </c>
      <c r="L2062" t="str">
        <f>_xlfn.XLOOKUP(capturaFlota2019[[#This Row],[Especie]],'DATOS TABLA FLOTA'!$K$1:$K$113,'DATOS TABLA FLOTA'!$M$1:$M$113)</f>
        <v>otras especies</v>
      </c>
      <c r="M2062" s="3">
        <v>11700</v>
      </c>
      <c r="N2062" s="4">
        <f>VLOOKUP(capturaFlota2019[[#This Row],[Especie]],'DATOS TABLA FLOTA'!$A$1:$B$80,2,FALSE)</f>
        <v>2200</v>
      </c>
      <c r="O2062" s="4">
        <f>VLOOKUP(capturaFlota2019[[#This Row],[Especie]],'DATOS TABLA FLOTA'!$A$1:$C$80,3,FALSE)</f>
        <v>35200</v>
      </c>
      <c r="Q2062"/>
    </row>
    <row r="2063" spans="1:17" x14ac:dyDescent="0.35">
      <c r="A2063" s="5">
        <v>43647</v>
      </c>
      <c r="B2063" s="2" t="s">
        <v>3053</v>
      </c>
      <c r="C2063" s="2" t="s">
        <v>3061</v>
      </c>
      <c r="D2063" s="2" t="s">
        <v>3062</v>
      </c>
      <c r="E20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63" t="str">
        <f>_xlfn.XLOOKUP(capturaFlota2019[[#This Row],[Puerto]],'DATOS TABLA FLOTA'!$H$1:$H$21,'DATOS TABLA FLOTA'!$I$1:$I$21)</f>
        <v>Escalante</v>
      </c>
      <c r="G2063" s="3">
        <f>_xlfn.XLOOKUP(capturaFlota2019[[#This Row],[Departamento]],'DATOS TABLA FLOTA'!$O$2:$O$21,'DATOS TABLA FLOTA'!$P$2:$P$21)</f>
        <v>26021</v>
      </c>
      <c r="H2063" s="1">
        <v>-45862528</v>
      </c>
      <c r="I2063" s="1">
        <f>_xlfn.XLOOKUP(capturaFlota2019[[#This Row],[Latitud]],'DATOS TABLA FLOTA'!$Q$2:$Q$21,'DATOS TABLA FLOTA'!$R$2:$R$21)</f>
        <v>-6746664</v>
      </c>
      <c r="J2063" s="2" t="s">
        <v>3060</v>
      </c>
      <c r="K2063" t="str">
        <f>VLOOKUP(capturaFlota2019[[#This Row],[Especie]],'DATOS TABLA FLOTA'!$K$1:$M$113,2,FALSE)</f>
        <v>Peces</v>
      </c>
      <c r="L2063" t="str">
        <f>_xlfn.XLOOKUP(capturaFlota2019[[#This Row],[Especie]],'DATOS TABLA FLOTA'!$K$1:$K$113,'DATOS TABLA FLOTA'!$M$1:$M$113)</f>
        <v>otras especies</v>
      </c>
      <c r="M2063" s="3">
        <v>11709</v>
      </c>
      <c r="N2063" s="4">
        <f>VLOOKUP(capturaFlota2019[[#This Row],[Especie]],'DATOS TABLA FLOTA'!$A$1:$B$80,2,FALSE)</f>
        <v>2910</v>
      </c>
      <c r="O2063" s="4">
        <f>VLOOKUP(capturaFlota2019[[#This Row],[Especie]],'DATOS TABLA FLOTA'!$A$1:$C$80,3,FALSE)</f>
        <v>46560</v>
      </c>
      <c r="Q2063"/>
    </row>
    <row r="2064" spans="1:17" x14ac:dyDescent="0.35">
      <c r="A2064" s="5">
        <v>43586</v>
      </c>
      <c r="B2064" s="2" t="s">
        <v>3059</v>
      </c>
      <c r="C2064" s="2" t="s">
        <v>3068</v>
      </c>
      <c r="D2064" s="2" t="s">
        <v>3043</v>
      </c>
      <c r="E20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4" t="str">
        <f>_xlfn.XLOOKUP(capturaFlota2019[[#This Row],[Puerto]],'DATOS TABLA FLOTA'!$H$1:$H$21,'DATOS TABLA FLOTA'!$I$1:$I$21)</f>
        <v>General Pueyrredon</v>
      </c>
      <c r="G2064" s="3">
        <f>_xlfn.XLOOKUP(capturaFlota2019[[#This Row],[Departamento]],'DATOS TABLA FLOTA'!$O$2:$O$21,'DATOS TABLA FLOTA'!$P$2:$P$21)</f>
        <v>6357</v>
      </c>
      <c r="H2064" s="1">
        <v>-3804915</v>
      </c>
      <c r="I2064" s="1">
        <f>_xlfn.XLOOKUP(capturaFlota2019[[#This Row],[Latitud]],'DATOS TABLA FLOTA'!$Q$2:$Q$21,'DATOS TABLA FLOTA'!$R$2:$R$21)</f>
        <v>-57536848</v>
      </c>
      <c r="J2064" s="2" t="s">
        <v>3084</v>
      </c>
      <c r="K2064" t="str">
        <f>VLOOKUP(capturaFlota2019[[#This Row],[Especie]],'DATOS TABLA FLOTA'!$K$1:$M$113,2,FALSE)</f>
        <v>Peces</v>
      </c>
      <c r="L2064" t="str">
        <f>_xlfn.XLOOKUP(capturaFlota2019[[#This Row],[Especie]],'DATOS TABLA FLOTA'!$K$1:$K$113,'DATOS TABLA FLOTA'!$M$1:$M$113)</f>
        <v>otras especies</v>
      </c>
      <c r="M2064" s="3">
        <v>11795</v>
      </c>
      <c r="N2064" s="4">
        <f>VLOOKUP(capturaFlota2019[[#This Row],[Especie]],'DATOS TABLA FLOTA'!$A$1:$B$80,2,FALSE)</f>
        <v>1890</v>
      </c>
      <c r="O2064" s="4">
        <f>VLOOKUP(capturaFlota2019[[#This Row],[Especie]],'DATOS TABLA FLOTA'!$A$1:$C$80,3,FALSE)</f>
        <v>30240</v>
      </c>
      <c r="Q2064"/>
    </row>
    <row r="2065" spans="1:17" x14ac:dyDescent="0.35">
      <c r="A2065" s="5">
        <v>43709</v>
      </c>
      <c r="B2065" s="2" t="s">
        <v>3053</v>
      </c>
      <c r="C2065" s="2" t="s">
        <v>3068</v>
      </c>
      <c r="D2065" s="2" t="s">
        <v>3043</v>
      </c>
      <c r="E20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5" t="str">
        <f>_xlfn.XLOOKUP(capturaFlota2019[[#This Row],[Puerto]],'DATOS TABLA FLOTA'!$H$1:$H$21,'DATOS TABLA FLOTA'!$I$1:$I$21)</f>
        <v>General Pueyrredon</v>
      </c>
      <c r="G2065" s="3">
        <f>_xlfn.XLOOKUP(capturaFlota2019[[#This Row],[Departamento]],'DATOS TABLA FLOTA'!$O$2:$O$21,'DATOS TABLA FLOTA'!$P$2:$P$21)</f>
        <v>6357</v>
      </c>
      <c r="H2065" s="1">
        <v>-3804915</v>
      </c>
      <c r="I2065" s="1">
        <f>_xlfn.XLOOKUP(capturaFlota2019[[#This Row],[Latitud]],'DATOS TABLA FLOTA'!$Q$2:$Q$21,'DATOS TABLA FLOTA'!$R$2:$R$21)</f>
        <v>-57536848</v>
      </c>
      <c r="J2065" s="2" t="s">
        <v>3119</v>
      </c>
      <c r="K2065" t="str">
        <f>VLOOKUP(capturaFlota2019[[#This Row],[Especie]],'DATOS TABLA FLOTA'!$K$1:$M$113,2,FALSE)</f>
        <v>Peces</v>
      </c>
      <c r="L2065" t="str">
        <f>_xlfn.XLOOKUP(capturaFlota2019[[#This Row],[Especie]],'DATOS TABLA FLOTA'!$K$1:$K$113,'DATOS TABLA FLOTA'!$M$1:$M$113)</f>
        <v>otras especies</v>
      </c>
      <c r="M2065" s="3">
        <v>11801</v>
      </c>
      <c r="N2065" s="4">
        <f>VLOOKUP(capturaFlota2019[[#This Row],[Especie]],'DATOS TABLA FLOTA'!$A$1:$B$80,2,FALSE)</f>
        <v>2900</v>
      </c>
      <c r="O2065" s="4">
        <f>VLOOKUP(capturaFlota2019[[#This Row],[Especie]],'DATOS TABLA FLOTA'!$A$1:$C$80,3,FALSE)</f>
        <v>46400</v>
      </c>
      <c r="Q2065"/>
    </row>
    <row r="2066" spans="1:17" x14ac:dyDescent="0.35">
      <c r="A2066" s="5">
        <v>43678</v>
      </c>
      <c r="B2066" s="2" t="s">
        <v>3041</v>
      </c>
      <c r="C2066" s="2" t="s">
        <v>3107</v>
      </c>
      <c r="D2066" s="2" t="s">
        <v>3043</v>
      </c>
      <c r="E20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6" t="str">
        <f>_xlfn.XLOOKUP(capturaFlota2019[[#This Row],[Puerto]],'DATOS TABLA FLOTA'!$H$1:$H$21,'DATOS TABLA FLOTA'!$I$1:$I$21)</f>
        <v>Necochea</v>
      </c>
      <c r="G2066" s="3">
        <f>_xlfn.XLOOKUP(capturaFlota2019[[#This Row],[Departamento]],'DATOS TABLA FLOTA'!$O$2:$O$21,'DATOS TABLA FLOTA'!$P$2:$P$21)</f>
        <v>6581</v>
      </c>
      <c r="H2066" s="1">
        <v>-38576184</v>
      </c>
      <c r="I2066" s="1">
        <f>_xlfn.XLOOKUP(capturaFlota2019[[#This Row],[Latitud]],'DATOS TABLA FLOTA'!$Q$2:$Q$21,'DATOS TABLA FLOTA'!$R$2:$R$21)</f>
        <v>-58701949</v>
      </c>
      <c r="J2066" s="2" t="s">
        <v>3057</v>
      </c>
      <c r="K2066" t="str">
        <f>VLOOKUP(capturaFlota2019[[#This Row],[Especie]],'DATOS TABLA FLOTA'!$K$1:$M$113,2,FALSE)</f>
        <v>Peces</v>
      </c>
      <c r="L2066" t="str">
        <f>_xlfn.XLOOKUP(capturaFlota2019[[#This Row],[Especie]],'DATOS TABLA FLOTA'!$K$1:$K$113,'DATOS TABLA FLOTA'!$M$1:$M$113)</f>
        <v>Rayas (sin V. Cost)</v>
      </c>
      <c r="M2066" s="3">
        <v>11830</v>
      </c>
      <c r="N2066" s="4">
        <f>VLOOKUP(capturaFlota2019[[#This Row],[Especie]],'DATOS TABLA FLOTA'!$A$1:$B$80,2,FALSE)</f>
        <v>3900</v>
      </c>
      <c r="O2066" s="4">
        <f>VLOOKUP(capturaFlota2019[[#This Row],[Especie]],'DATOS TABLA FLOTA'!$A$1:$C$80,3,FALSE)</f>
        <v>62400</v>
      </c>
      <c r="Q2066"/>
    </row>
    <row r="2067" spans="1:17" x14ac:dyDescent="0.35">
      <c r="A2067" s="5">
        <v>43709</v>
      </c>
      <c r="B2067" s="2" t="s">
        <v>3041</v>
      </c>
      <c r="C2067" s="2" t="s">
        <v>3111</v>
      </c>
      <c r="D2067" s="2" t="s">
        <v>3043</v>
      </c>
      <c r="E20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7" t="str">
        <f>_xlfn.XLOOKUP(capturaFlota2019[[#This Row],[Puerto]],'DATOS TABLA FLOTA'!$H$1:$H$21,'DATOS TABLA FLOTA'!$I$1:$I$21)</f>
        <v>sin especificar</v>
      </c>
      <c r="G2067" s="3">
        <f>_xlfn.XLOOKUP(capturaFlota2019[[#This Row],[Departamento]],'DATOS TABLA FLOTA'!$O$2:$O$21,'DATOS TABLA FLOTA'!$P$2:$P$21)</f>
        <v>6999</v>
      </c>
      <c r="I2067" s="1">
        <f>_xlfn.XLOOKUP(capturaFlota2019[[#This Row],[Latitud]],'DATOS TABLA FLOTA'!$Q$2:$Q$21,'DATOS TABLA FLOTA'!$R$2:$R$21)</f>
        <v>0</v>
      </c>
      <c r="J2067" s="2" t="s">
        <v>3094</v>
      </c>
      <c r="K2067" t="str">
        <f>VLOOKUP(capturaFlota2019[[#This Row],[Especie]],'DATOS TABLA FLOTA'!$K$1:$M$113,2,FALSE)</f>
        <v>Peces</v>
      </c>
      <c r="L2067" t="str">
        <f>_xlfn.XLOOKUP(capturaFlota2019[[#This Row],[Especie]],'DATOS TABLA FLOTA'!$K$1:$K$113,'DATOS TABLA FLOTA'!$M$1:$M$113)</f>
        <v>otras especies</v>
      </c>
      <c r="M2067" s="3">
        <v>11830</v>
      </c>
      <c r="N2067" s="4">
        <f>VLOOKUP(capturaFlota2019[[#This Row],[Especie]],'DATOS TABLA FLOTA'!$A$1:$B$80,2,FALSE)</f>
        <v>2180</v>
      </c>
      <c r="O2067" s="4">
        <f>VLOOKUP(capturaFlota2019[[#This Row],[Especie]],'DATOS TABLA FLOTA'!$A$1:$C$80,3,FALSE)</f>
        <v>34880</v>
      </c>
      <c r="Q2067"/>
    </row>
    <row r="2068" spans="1:17" x14ac:dyDescent="0.35">
      <c r="A2068" s="5">
        <v>43647</v>
      </c>
      <c r="B2068" s="2" t="s">
        <v>3059</v>
      </c>
      <c r="C2068" s="2" t="s">
        <v>3117</v>
      </c>
      <c r="D2068" s="2" t="s">
        <v>3062</v>
      </c>
      <c r="E20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68" t="str">
        <f>_xlfn.XLOOKUP(capturaFlota2019[[#This Row],[Puerto]],'DATOS TABLA FLOTA'!$H$1:$H$21,'DATOS TABLA FLOTA'!$I$1:$I$21)</f>
        <v>Biedma</v>
      </c>
      <c r="G2068" s="3">
        <f>_xlfn.XLOOKUP(capturaFlota2019[[#This Row],[Departamento]],'DATOS TABLA FLOTA'!$O$2:$O$21,'DATOS TABLA FLOTA'!$P$2:$P$21)</f>
        <v>26007</v>
      </c>
      <c r="H2068" s="1">
        <v>-42723398</v>
      </c>
      <c r="I2068" s="1">
        <f>_xlfn.XLOOKUP(capturaFlota2019[[#This Row],[Latitud]],'DATOS TABLA FLOTA'!$Q$2:$Q$21,'DATOS TABLA FLOTA'!$R$2:$R$21)</f>
        <v>-6503362</v>
      </c>
      <c r="J2068" s="2" t="s">
        <v>3055</v>
      </c>
      <c r="K2068" t="str">
        <f>VLOOKUP(capturaFlota2019[[#This Row],[Especie]],'DATOS TABLA FLOTA'!$K$1:$M$113,2,FALSE)</f>
        <v>Peces</v>
      </c>
      <c r="L2068" t="str">
        <f>_xlfn.XLOOKUP(capturaFlota2019[[#This Row],[Especie]],'DATOS TABLA FLOTA'!$K$1:$K$113,'DATOS TABLA FLOTA'!$M$1:$M$113)</f>
        <v>Merluza hubbsi S41</v>
      </c>
      <c r="M2068" s="3">
        <v>11839</v>
      </c>
      <c r="N2068" s="4">
        <f>VLOOKUP(capturaFlota2019[[#This Row],[Especie]],'DATOS TABLA FLOTA'!$A$1:$B$80,2,FALSE)</f>
        <v>2300</v>
      </c>
      <c r="O2068" s="4">
        <f>VLOOKUP(capturaFlota2019[[#This Row],[Especie]],'DATOS TABLA FLOTA'!$A$1:$C$80,3,FALSE)</f>
        <v>36800</v>
      </c>
      <c r="Q2068"/>
    </row>
    <row r="2069" spans="1:17" x14ac:dyDescent="0.35">
      <c r="A2069" s="5">
        <v>43525</v>
      </c>
      <c r="B2069" s="2" t="s">
        <v>3053</v>
      </c>
      <c r="C2069" s="2" t="s">
        <v>3068</v>
      </c>
      <c r="D2069" s="2" t="s">
        <v>3043</v>
      </c>
      <c r="E20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69" t="str">
        <f>_xlfn.XLOOKUP(capturaFlota2019[[#This Row],[Puerto]],'DATOS TABLA FLOTA'!$H$1:$H$21,'DATOS TABLA FLOTA'!$I$1:$I$21)</f>
        <v>General Pueyrredon</v>
      </c>
      <c r="G2069" s="3">
        <f>_xlfn.XLOOKUP(capturaFlota2019[[#This Row],[Departamento]],'DATOS TABLA FLOTA'!$O$2:$O$21,'DATOS TABLA FLOTA'!$P$2:$P$21)</f>
        <v>6357</v>
      </c>
      <c r="H2069" s="1">
        <v>-3804915</v>
      </c>
      <c r="I2069" s="1">
        <f>_xlfn.XLOOKUP(capturaFlota2019[[#This Row],[Latitud]],'DATOS TABLA FLOTA'!$Q$2:$Q$21,'DATOS TABLA FLOTA'!$R$2:$R$21)</f>
        <v>-57536848</v>
      </c>
      <c r="J2069" s="2" t="s">
        <v>3057</v>
      </c>
      <c r="K2069" t="str">
        <f>VLOOKUP(capturaFlota2019[[#This Row],[Especie]],'DATOS TABLA FLOTA'!$K$1:$M$113,2,FALSE)</f>
        <v>Peces</v>
      </c>
      <c r="L2069" t="str">
        <f>_xlfn.XLOOKUP(capturaFlota2019[[#This Row],[Especie]],'DATOS TABLA FLOTA'!$K$1:$K$113,'DATOS TABLA FLOTA'!$M$1:$M$113)</f>
        <v>Rayas (sin V. Cost)</v>
      </c>
      <c r="M2069" s="3">
        <v>11934</v>
      </c>
      <c r="N2069" s="4">
        <f>VLOOKUP(capturaFlota2019[[#This Row],[Especie]],'DATOS TABLA FLOTA'!$A$1:$B$80,2,FALSE)</f>
        <v>3900</v>
      </c>
      <c r="O2069" s="4">
        <f>VLOOKUP(capturaFlota2019[[#This Row],[Especie]],'DATOS TABLA FLOTA'!$A$1:$C$80,3,FALSE)</f>
        <v>62400</v>
      </c>
      <c r="Q2069"/>
    </row>
    <row r="2070" spans="1:17" x14ac:dyDescent="0.35">
      <c r="A2070" s="5">
        <v>43617</v>
      </c>
      <c r="B2070" s="2" t="s">
        <v>3053</v>
      </c>
      <c r="C2070" s="2" t="s">
        <v>3068</v>
      </c>
      <c r="D2070" s="2" t="s">
        <v>3043</v>
      </c>
      <c r="E20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0" t="str">
        <f>_xlfn.XLOOKUP(capturaFlota2019[[#This Row],[Puerto]],'DATOS TABLA FLOTA'!$H$1:$H$21,'DATOS TABLA FLOTA'!$I$1:$I$21)</f>
        <v>General Pueyrredon</v>
      </c>
      <c r="G2070" s="3">
        <f>_xlfn.XLOOKUP(capturaFlota2019[[#This Row],[Departamento]],'DATOS TABLA FLOTA'!$O$2:$O$21,'DATOS TABLA FLOTA'!$P$2:$P$21)</f>
        <v>6357</v>
      </c>
      <c r="H2070" s="1">
        <v>-3804915</v>
      </c>
      <c r="I2070" s="1">
        <f>_xlfn.XLOOKUP(capturaFlota2019[[#This Row],[Latitud]],'DATOS TABLA FLOTA'!$Q$2:$Q$21,'DATOS TABLA FLOTA'!$R$2:$R$21)</f>
        <v>-57536848</v>
      </c>
      <c r="J2070" s="2" t="s">
        <v>3057</v>
      </c>
      <c r="K2070" t="str">
        <f>VLOOKUP(capturaFlota2019[[#This Row],[Especie]],'DATOS TABLA FLOTA'!$K$1:$M$113,2,FALSE)</f>
        <v>Peces</v>
      </c>
      <c r="L2070" t="str">
        <f>_xlfn.XLOOKUP(capturaFlota2019[[#This Row],[Especie]],'DATOS TABLA FLOTA'!$K$1:$K$113,'DATOS TABLA FLOTA'!$M$1:$M$113)</f>
        <v>Rayas (sin V. Cost)</v>
      </c>
      <c r="M2070" s="3">
        <v>12000</v>
      </c>
      <c r="N2070" s="4">
        <f>VLOOKUP(capturaFlota2019[[#This Row],[Especie]],'DATOS TABLA FLOTA'!$A$1:$B$80,2,FALSE)</f>
        <v>3900</v>
      </c>
      <c r="O2070" s="4">
        <f>VLOOKUP(capturaFlota2019[[#This Row],[Especie]],'DATOS TABLA FLOTA'!$A$1:$C$80,3,FALSE)</f>
        <v>62400</v>
      </c>
      <c r="Q2070"/>
    </row>
    <row r="2071" spans="1:17" x14ac:dyDescent="0.35">
      <c r="A2071" s="5">
        <v>43586</v>
      </c>
      <c r="B2071" s="2" t="s">
        <v>3041</v>
      </c>
      <c r="C2071" s="2" t="s">
        <v>3068</v>
      </c>
      <c r="D2071" s="2" t="s">
        <v>3043</v>
      </c>
      <c r="E20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1" t="str">
        <f>_xlfn.XLOOKUP(capturaFlota2019[[#This Row],[Puerto]],'DATOS TABLA FLOTA'!$H$1:$H$21,'DATOS TABLA FLOTA'!$I$1:$I$21)</f>
        <v>General Pueyrredon</v>
      </c>
      <c r="G2071" s="3">
        <f>_xlfn.XLOOKUP(capturaFlota2019[[#This Row],[Departamento]],'DATOS TABLA FLOTA'!$O$2:$O$21,'DATOS TABLA FLOTA'!$P$2:$P$21)</f>
        <v>6357</v>
      </c>
      <c r="H2071" s="1">
        <v>-3804915</v>
      </c>
      <c r="I2071" s="1">
        <f>_xlfn.XLOOKUP(capturaFlota2019[[#This Row],[Latitud]],'DATOS TABLA FLOTA'!$Q$2:$Q$21,'DATOS TABLA FLOTA'!$R$2:$R$21)</f>
        <v>-57536848</v>
      </c>
      <c r="J2071" s="2" t="s">
        <v>3094</v>
      </c>
      <c r="K2071" t="str">
        <f>VLOOKUP(capturaFlota2019[[#This Row],[Especie]],'DATOS TABLA FLOTA'!$K$1:$M$113,2,FALSE)</f>
        <v>Peces</v>
      </c>
      <c r="L2071" t="str">
        <f>_xlfn.XLOOKUP(capturaFlota2019[[#This Row],[Especie]],'DATOS TABLA FLOTA'!$K$1:$K$113,'DATOS TABLA FLOTA'!$M$1:$M$113)</f>
        <v>otras especies</v>
      </c>
      <c r="M2071" s="3">
        <v>12010</v>
      </c>
      <c r="N2071" s="4">
        <f>VLOOKUP(capturaFlota2019[[#This Row],[Especie]],'DATOS TABLA FLOTA'!$A$1:$B$80,2,FALSE)</f>
        <v>2180</v>
      </c>
      <c r="O2071" s="4">
        <f>VLOOKUP(capturaFlota2019[[#This Row],[Especie]],'DATOS TABLA FLOTA'!$A$1:$C$80,3,FALSE)</f>
        <v>34880</v>
      </c>
      <c r="Q2071"/>
    </row>
    <row r="2072" spans="1:17" x14ac:dyDescent="0.35">
      <c r="A2072" s="5">
        <v>43556</v>
      </c>
      <c r="B2072" s="2" t="s">
        <v>3041</v>
      </c>
      <c r="C2072" s="2" t="s">
        <v>3107</v>
      </c>
      <c r="D2072" s="2" t="s">
        <v>3043</v>
      </c>
      <c r="E20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2" t="str">
        <f>_xlfn.XLOOKUP(capturaFlota2019[[#This Row],[Puerto]],'DATOS TABLA FLOTA'!$H$1:$H$21,'DATOS TABLA FLOTA'!$I$1:$I$21)</f>
        <v>Necochea</v>
      </c>
      <c r="G2072" s="3">
        <f>_xlfn.XLOOKUP(capturaFlota2019[[#This Row],[Departamento]],'DATOS TABLA FLOTA'!$O$2:$O$21,'DATOS TABLA FLOTA'!$P$2:$P$21)</f>
        <v>6581</v>
      </c>
      <c r="H2072" s="1">
        <v>-38576184</v>
      </c>
      <c r="I2072" s="1">
        <f>_xlfn.XLOOKUP(capturaFlota2019[[#This Row],[Latitud]],'DATOS TABLA FLOTA'!$Q$2:$Q$21,'DATOS TABLA FLOTA'!$R$2:$R$21)</f>
        <v>-58701949</v>
      </c>
      <c r="J2072" s="2" t="s">
        <v>3152</v>
      </c>
      <c r="K2072" t="str">
        <f>VLOOKUP(capturaFlota2019[[#This Row],[Especie]],'DATOS TABLA FLOTA'!$K$1:$M$113,2,FALSE)</f>
        <v>Peces</v>
      </c>
      <c r="L2072" t="str">
        <f>_xlfn.XLOOKUP(capturaFlota2019[[#This Row],[Especie]],'DATOS TABLA FLOTA'!$K$1:$K$113,'DATOS TABLA FLOTA'!$M$1:$M$113)</f>
        <v>Variado costero</v>
      </c>
      <c r="M2072" s="3">
        <v>12039</v>
      </c>
      <c r="N2072" s="4">
        <f>VLOOKUP(capturaFlota2019[[#This Row],[Especie]],'DATOS TABLA FLOTA'!$A$1:$B$80,2,FALSE)</f>
        <v>2500</v>
      </c>
      <c r="O2072" s="4">
        <f>VLOOKUP(capturaFlota2019[[#This Row],[Especie]],'DATOS TABLA FLOTA'!$A$1:$C$80,3,FALSE)</f>
        <v>40000</v>
      </c>
      <c r="Q2072"/>
    </row>
    <row r="2073" spans="1:17" x14ac:dyDescent="0.35">
      <c r="A2073" s="5">
        <v>43466</v>
      </c>
      <c r="B2073" s="2" t="s">
        <v>3053</v>
      </c>
      <c r="C2073" s="2" t="s">
        <v>3127</v>
      </c>
      <c r="D2073" s="2" t="s">
        <v>3124</v>
      </c>
      <c r="E20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73" t="str">
        <f>_xlfn.XLOOKUP(capturaFlota2019[[#This Row],[Puerto]],'DATOS TABLA FLOTA'!$H$1:$H$21,'DATOS TABLA FLOTA'!$I$1:$I$21)</f>
        <v>San Antonio</v>
      </c>
      <c r="G2073" s="3">
        <f>_xlfn.XLOOKUP(capturaFlota2019[[#This Row],[Departamento]],'DATOS TABLA FLOTA'!$O$2:$O$21,'DATOS TABLA FLOTA'!$P$2:$P$21)</f>
        <v>62077</v>
      </c>
      <c r="H2073" s="1">
        <v>-40725698</v>
      </c>
      <c r="I2073" s="1">
        <f>_xlfn.XLOOKUP(capturaFlota2019[[#This Row],[Latitud]],'DATOS TABLA FLOTA'!$Q$2:$Q$21,'DATOS TABLA FLOTA'!$R$2:$R$21)</f>
        <v>-64934194</v>
      </c>
      <c r="J2073" s="2" t="s">
        <v>3101</v>
      </c>
      <c r="K2073" t="str">
        <f>VLOOKUP(capturaFlota2019[[#This Row],[Especie]],'DATOS TABLA FLOTA'!$K$1:$M$113,2,FALSE)</f>
        <v>Crustáceos</v>
      </c>
      <c r="L2073" t="str">
        <f>_xlfn.XLOOKUP(capturaFlota2019[[#This Row],[Especie]],'DATOS TABLA FLOTA'!$K$1:$K$113,'DATOS TABLA FLOTA'!$M$1:$M$113)</f>
        <v>Langostino</v>
      </c>
      <c r="M2073" s="3">
        <v>12042</v>
      </c>
      <c r="N2073" s="4">
        <f>VLOOKUP(capturaFlota2019[[#This Row],[Especie]],'DATOS TABLA FLOTA'!$A$1:$B$80,2,FALSE)</f>
        <v>3000</v>
      </c>
      <c r="O2073" s="4">
        <f>VLOOKUP(capturaFlota2019[[#This Row],[Especie]],'DATOS TABLA FLOTA'!$A$1:$C$80,3,FALSE)</f>
        <v>48000</v>
      </c>
      <c r="Q2073"/>
    </row>
    <row r="2074" spans="1:17" x14ac:dyDescent="0.35">
      <c r="A2074" s="5">
        <v>43739</v>
      </c>
      <c r="B2074" s="2" t="s">
        <v>3041</v>
      </c>
      <c r="C2074" s="2" t="s">
        <v>3107</v>
      </c>
      <c r="D2074" s="2" t="s">
        <v>3043</v>
      </c>
      <c r="E20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4" t="str">
        <f>_xlfn.XLOOKUP(capturaFlota2019[[#This Row],[Puerto]],'DATOS TABLA FLOTA'!$H$1:$H$21,'DATOS TABLA FLOTA'!$I$1:$I$21)</f>
        <v>Necochea</v>
      </c>
      <c r="G2074" s="3">
        <f>_xlfn.XLOOKUP(capturaFlota2019[[#This Row],[Departamento]],'DATOS TABLA FLOTA'!$O$2:$O$21,'DATOS TABLA FLOTA'!$P$2:$P$21)</f>
        <v>6581</v>
      </c>
      <c r="H2074" s="1">
        <v>-38576184</v>
      </c>
      <c r="I2074" s="1">
        <f>_xlfn.XLOOKUP(capturaFlota2019[[#This Row],[Latitud]],'DATOS TABLA FLOTA'!$Q$2:$Q$21,'DATOS TABLA FLOTA'!$R$2:$R$21)</f>
        <v>-58701949</v>
      </c>
      <c r="J2074" s="2" t="s">
        <v>3168</v>
      </c>
      <c r="K2074" t="str">
        <f>VLOOKUP(capturaFlota2019[[#This Row],[Especie]],'DATOS TABLA FLOTA'!$K$1:$M$113,2,FALSE)</f>
        <v>Peces</v>
      </c>
      <c r="L2074" t="str">
        <f>_xlfn.XLOOKUP(capturaFlota2019[[#This Row],[Especie]],'DATOS TABLA FLOTA'!$K$1:$K$113,'DATOS TABLA FLOTA'!$M$1:$M$113)</f>
        <v>Anchoíta</v>
      </c>
      <c r="M2074" s="3">
        <v>12043</v>
      </c>
      <c r="N2074" s="4">
        <f>VLOOKUP(capturaFlota2019[[#This Row],[Especie]],'DATOS TABLA FLOTA'!$A$1:$B$80,2,FALSE)</f>
        <v>3500</v>
      </c>
      <c r="O2074" s="4">
        <f>VLOOKUP(capturaFlota2019[[#This Row],[Especie]],'DATOS TABLA FLOTA'!$A$1:$C$80,3,FALSE)</f>
        <v>56000</v>
      </c>
      <c r="Q2074"/>
    </row>
    <row r="2075" spans="1:17" x14ac:dyDescent="0.35">
      <c r="A2075" s="5">
        <v>43556</v>
      </c>
      <c r="B2075" s="2" t="s">
        <v>3041</v>
      </c>
      <c r="C2075" s="2" t="s">
        <v>3150</v>
      </c>
      <c r="D2075" s="2" t="s">
        <v>3043</v>
      </c>
      <c r="E20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5" t="str">
        <f>_xlfn.XLOOKUP(capturaFlota2019[[#This Row],[Puerto]],'DATOS TABLA FLOTA'!$H$1:$H$21,'DATOS TABLA FLOTA'!$I$1:$I$21)</f>
        <v>General Lavalle</v>
      </c>
      <c r="G2075" s="3">
        <f>_xlfn.XLOOKUP(capturaFlota2019[[#This Row],[Departamento]],'DATOS TABLA FLOTA'!$O$2:$O$21,'DATOS TABLA FLOTA'!$P$2:$P$21)</f>
        <v>6336</v>
      </c>
      <c r="H2075" s="1">
        <v>-36398453</v>
      </c>
      <c r="I2075" s="1">
        <f>_xlfn.XLOOKUP(capturaFlota2019[[#This Row],[Latitud]],'DATOS TABLA FLOTA'!$Q$2:$Q$21,'DATOS TABLA FLOTA'!$R$2:$R$21)</f>
        <v>-56946467</v>
      </c>
      <c r="J2075" s="2" t="s">
        <v>3146</v>
      </c>
      <c r="K2075" t="str">
        <f>VLOOKUP(capturaFlota2019[[#This Row],[Especie]],'DATOS TABLA FLOTA'!$K$1:$M$113,2,FALSE)</f>
        <v>Peces</v>
      </c>
      <c r="L2075" t="str">
        <f>_xlfn.XLOOKUP(capturaFlota2019[[#This Row],[Especie]],'DATOS TABLA FLOTA'!$K$1:$K$113,'DATOS TABLA FLOTA'!$M$1:$M$113)</f>
        <v>Rayas (sin V. Cost)</v>
      </c>
      <c r="M2075" s="3">
        <v>12142</v>
      </c>
      <c r="N2075" s="4">
        <f>VLOOKUP(capturaFlota2019[[#This Row],[Especie]],'DATOS TABLA FLOTA'!$A$1:$B$80,2,FALSE)</f>
        <v>3280</v>
      </c>
      <c r="O2075" s="4">
        <f>VLOOKUP(capturaFlota2019[[#This Row],[Especie]],'DATOS TABLA FLOTA'!$A$1:$C$80,3,FALSE)</f>
        <v>52480</v>
      </c>
      <c r="Q2075"/>
    </row>
    <row r="2076" spans="1:17" x14ac:dyDescent="0.35">
      <c r="A2076" s="5">
        <v>43678</v>
      </c>
      <c r="B2076" s="2" t="s">
        <v>3059</v>
      </c>
      <c r="C2076" s="2" t="s">
        <v>3061</v>
      </c>
      <c r="D2076" s="2" t="s">
        <v>3062</v>
      </c>
      <c r="E20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076" t="str">
        <f>_xlfn.XLOOKUP(capturaFlota2019[[#This Row],[Puerto]],'DATOS TABLA FLOTA'!$H$1:$H$21,'DATOS TABLA FLOTA'!$I$1:$I$21)</f>
        <v>Escalante</v>
      </c>
      <c r="G2076" s="3">
        <f>_xlfn.XLOOKUP(capturaFlota2019[[#This Row],[Departamento]],'DATOS TABLA FLOTA'!$O$2:$O$21,'DATOS TABLA FLOTA'!$P$2:$P$21)</f>
        <v>26021</v>
      </c>
      <c r="H2076" s="1">
        <v>-45862528</v>
      </c>
      <c r="I2076" s="1">
        <f>_xlfn.XLOOKUP(capturaFlota2019[[#This Row],[Latitud]],'DATOS TABLA FLOTA'!$Q$2:$Q$21,'DATOS TABLA FLOTA'!$R$2:$R$21)</f>
        <v>-6746664</v>
      </c>
      <c r="J2076" s="2" t="s">
        <v>3055</v>
      </c>
      <c r="K2076" t="str">
        <f>VLOOKUP(capturaFlota2019[[#This Row],[Especie]],'DATOS TABLA FLOTA'!$K$1:$M$113,2,FALSE)</f>
        <v>Peces</v>
      </c>
      <c r="L2076" t="str">
        <f>_xlfn.XLOOKUP(capturaFlota2019[[#This Row],[Especie]],'DATOS TABLA FLOTA'!$K$1:$K$113,'DATOS TABLA FLOTA'!$M$1:$M$113)</f>
        <v>Merluza hubbsi S41</v>
      </c>
      <c r="M2076" s="3">
        <v>12193</v>
      </c>
      <c r="N2076" s="4">
        <f>VLOOKUP(capturaFlota2019[[#This Row],[Especie]],'DATOS TABLA FLOTA'!$A$1:$B$80,2,FALSE)</f>
        <v>2300</v>
      </c>
      <c r="O2076" s="4">
        <f>VLOOKUP(capturaFlota2019[[#This Row],[Especie]],'DATOS TABLA FLOTA'!$A$1:$C$80,3,FALSE)</f>
        <v>36800</v>
      </c>
      <c r="Q2076"/>
    </row>
    <row r="2077" spans="1:17" x14ac:dyDescent="0.35">
      <c r="A2077" s="5">
        <v>43617</v>
      </c>
      <c r="B2077" s="2" t="s">
        <v>3053</v>
      </c>
      <c r="C2077" s="2" t="s">
        <v>3123</v>
      </c>
      <c r="D2077" s="2" t="s">
        <v>3124</v>
      </c>
      <c r="E20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077" t="str">
        <f>_xlfn.XLOOKUP(capturaFlota2019[[#This Row],[Puerto]],'DATOS TABLA FLOTA'!$H$1:$H$21,'DATOS TABLA FLOTA'!$I$1:$I$21)</f>
        <v>San Antonio</v>
      </c>
      <c r="G2077" s="3">
        <f>_xlfn.XLOOKUP(capturaFlota2019[[#This Row],[Departamento]],'DATOS TABLA FLOTA'!$O$2:$O$21,'DATOS TABLA FLOTA'!$P$2:$P$21)</f>
        <v>62077</v>
      </c>
      <c r="H2077" s="1">
        <v>-4079875</v>
      </c>
      <c r="I2077" s="1">
        <f>_xlfn.XLOOKUP(capturaFlota2019[[#This Row],[Latitud]],'DATOS TABLA FLOTA'!$Q$2:$Q$21,'DATOS TABLA FLOTA'!$R$2:$R$21)</f>
        <v>-64883536</v>
      </c>
      <c r="J2077" s="2" t="s">
        <v>3099</v>
      </c>
      <c r="K2077" t="str">
        <f>VLOOKUP(capturaFlota2019[[#This Row],[Especie]],'DATOS TABLA FLOTA'!$K$1:$M$113,2,FALSE)</f>
        <v>Peces</v>
      </c>
      <c r="L2077" t="str">
        <f>_xlfn.XLOOKUP(capturaFlota2019[[#This Row],[Especie]],'DATOS TABLA FLOTA'!$K$1:$K$113,'DATOS TABLA FLOTA'!$M$1:$M$113)</f>
        <v>otras especies</v>
      </c>
      <c r="M2077" s="3">
        <v>12219</v>
      </c>
      <c r="N2077" s="4">
        <f>VLOOKUP(capturaFlota2019[[#This Row],[Especie]],'DATOS TABLA FLOTA'!$A$1:$B$80,2,FALSE)</f>
        <v>2100</v>
      </c>
      <c r="O2077" s="4">
        <f>VLOOKUP(capturaFlota2019[[#This Row],[Especie]],'DATOS TABLA FLOTA'!$A$1:$C$80,3,FALSE)</f>
        <v>33600</v>
      </c>
      <c r="Q2077"/>
    </row>
    <row r="2078" spans="1:17" x14ac:dyDescent="0.35">
      <c r="A2078" s="5">
        <v>43466</v>
      </c>
      <c r="B2078" s="2" t="s">
        <v>3067</v>
      </c>
      <c r="C2078" s="2" t="s">
        <v>3132</v>
      </c>
      <c r="D2078" s="2" t="s">
        <v>3133</v>
      </c>
      <c r="E20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078" t="str">
        <f>_xlfn.XLOOKUP(capturaFlota2019[[#This Row],[Puerto]],'DATOS TABLA FLOTA'!$H$1:$H$21,'DATOS TABLA FLOTA'!$I$1:$I$21)</f>
        <v>Ushuaia</v>
      </c>
      <c r="G2078" s="3">
        <f>_xlfn.XLOOKUP(capturaFlota2019[[#This Row],[Departamento]],'DATOS TABLA FLOTA'!$O$2:$O$21,'DATOS TABLA FLOTA'!$P$2:$P$21)</f>
        <v>94015</v>
      </c>
      <c r="H2078" s="1">
        <v>-54808106</v>
      </c>
      <c r="I2078" s="1">
        <f>_xlfn.XLOOKUP(capturaFlota2019[[#This Row],[Latitud]],'DATOS TABLA FLOTA'!$Q$2:$Q$21,'DATOS TABLA FLOTA'!$R$2:$R$21)</f>
        <v>-68304301</v>
      </c>
      <c r="J2078" s="2" t="s">
        <v>3065</v>
      </c>
      <c r="K2078" t="str">
        <f>VLOOKUP(capturaFlota2019[[#This Row],[Especie]],'DATOS TABLA FLOTA'!$K$1:$M$113,2,FALSE)</f>
        <v>Peces</v>
      </c>
      <c r="L2078" t="str">
        <f>_xlfn.XLOOKUP(capturaFlota2019[[#This Row],[Especie]],'DATOS TABLA FLOTA'!$K$1:$K$113,'DATOS TABLA FLOTA'!$M$1:$M$113)</f>
        <v>Abadejo</v>
      </c>
      <c r="M2078" s="3">
        <v>12416</v>
      </c>
      <c r="N2078" s="4">
        <f>VLOOKUP(capturaFlota2019[[#This Row],[Especie]],'DATOS TABLA FLOTA'!$A$1:$B$80,2,FALSE)</f>
        <v>2000</v>
      </c>
      <c r="O2078" s="4">
        <f>VLOOKUP(capturaFlota2019[[#This Row],[Especie]],'DATOS TABLA FLOTA'!$A$1:$C$80,3,FALSE)</f>
        <v>32000</v>
      </c>
      <c r="Q2078"/>
    </row>
    <row r="2079" spans="1:17" x14ac:dyDescent="0.35">
      <c r="A2079" s="5">
        <v>43586</v>
      </c>
      <c r="B2079" s="2" t="s">
        <v>3041</v>
      </c>
      <c r="C2079" s="2" t="s">
        <v>3111</v>
      </c>
      <c r="D2079" s="2" t="s">
        <v>3043</v>
      </c>
      <c r="E20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79" t="str">
        <f>_xlfn.XLOOKUP(capturaFlota2019[[#This Row],[Puerto]],'DATOS TABLA FLOTA'!$H$1:$H$21,'DATOS TABLA FLOTA'!$I$1:$I$21)</f>
        <v>sin especificar</v>
      </c>
      <c r="G2079" s="3">
        <f>_xlfn.XLOOKUP(capturaFlota2019[[#This Row],[Departamento]],'DATOS TABLA FLOTA'!$O$2:$O$21,'DATOS TABLA FLOTA'!$P$2:$P$21)</f>
        <v>6999</v>
      </c>
      <c r="I2079" s="1">
        <f>_xlfn.XLOOKUP(capturaFlota2019[[#This Row],[Latitud]],'DATOS TABLA FLOTA'!$Q$2:$Q$21,'DATOS TABLA FLOTA'!$R$2:$R$21)</f>
        <v>0</v>
      </c>
      <c r="J2079" s="2" t="s">
        <v>3082</v>
      </c>
      <c r="K2079" t="str">
        <f>VLOOKUP(capturaFlota2019[[#This Row],[Especie]],'DATOS TABLA FLOTA'!$K$1:$M$113,2,FALSE)</f>
        <v>Peces</v>
      </c>
      <c r="L2079" t="str">
        <f>_xlfn.XLOOKUP(capturaFlota2019[[#This Row],[Especie]],'DATOS TABLA FLOTA'!$K$1:$K$113,'DATOS TABLA FLOTA'!$M$1:$M$113)</f>
        <v>otras especies</v>
      </c>
      <c r="M2079" s="3">
        <v>12490</v>
      </c>
      <c r="N2079" s="4">
        <f>VLOOKUP(capturaFlota2019[[#This Row],[Especie]],'DATOS TABLA FLOTA'!$A$1:$B$80,2,FALSE)</f>
        <v>2100</v>
      </c>
      <c r="O2079" s="4">
        <f>VLOOKUP(capturaFlota2019[[#This Row],[Especie]],'DATOS TABLA FLOTA'!$A$1:$C$80,3,FALSE)</f>
        <v>33600</v>
      </c>
      <c r="Q2079"/>
    </row>
    <row r="2080" spans="1:17" x14ac:dyDescent="0.35">
      <c r="A2080" s="5">
        <v>43586</v>
      </c>
      <c r="B2080" s="2" t="s">
        <v>3059</v>
      </c>
      <c r="C2080" s="2" t="s">
        <v>3048</v>
      </c>
      <c r="D2080" s="2" t="s">
        <v>3049</v>
      </c>
      <c r="E20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080" t="str">
        <f>_xlfn.XLOOKUP(capturaFlota2019[[#This Row],[Puerto]],'DATOS TABLA FLOTA'!$H$1:$H$21,'DATOS TABLA FLOTA'!$I$1:$I$21)</f>
        <v>Deseado</v>
      </c>
      <c r="G2080" s="3">
        <f>_xlfn.XLOOKUP(capturaFlota2019[[#This Row],[Departamento]],'DATOS TABLA FLOTA'!$O$2:$O$21,'DATOS TABLA FLOTA'!$P$2:$P$21)</f>
        <v>78014</v>
      </c>
      <c r="H2080" s="1">
        <v>-46436049</v>
      </c>
      <c r="I2080" s="1">
        <f>_xlfn.XLOOKUP(capturaFlota2019[[#This Row],[Latitud]],'DATOS TABLA FLOTA'!$Q$2:$Q$21,'DATOS TABLA FLOTA'!$R$2:$R$21)</f>
        <v>-67514904</v>
      </c>
      <c r="J2080" s="2" t="s">
        <v>3109</v>
      </c>
      <c r="K2080" t="str">
        <f>VLOOKUP(capturaFlota2019[[#This Row],[Especie]],'DATOS TABLA FLOTA'!$K$1:$M$113,2,FALSE)</f>
        <v>Peces</v>
      </c>
      <c r="L2080" t="str">
        <f>_xlfn.XLOOKUP(capturaFlota2019[[#This Row],[Especie]],'DATOS TABLA FLOTA'!$K$1:$K$113,'DATOS TABLA FLOTA'!$M$1:$M$113)</f>
        <v>Rayas (sin V. Cost)</v>
      </c>
      <c r="M2080" s="3">
        <v>12506</v>
      </c>
      <c r="N2080" s="4">
        <f>VLOOKUP(capturaFlota2019[[#This Row],[Especie]],'DATOS TABLA FLOTA'!$A$1:$B$80,2,FALSE)</f>
        <v>3000</v>
      </c>
      <c r="O2080" s="4">
        <f>VLOOKUP(capturaFlota2019[[#This Row],[Especie]],'DATOS TABLA FLOTA'!$A$1:$C$80,3,FALSE)</f>
        <v>48000</v>
      </c>
      <c r="Q2080"/>
    </row>
    <row r="2081" spans="1:17" x14ac:dyDescent="0.35">
      <c r="A2081" s="5">
        <v>43586</v>
      </c>
      <c r="B2081" s="2" t="s">
        <v>3067</v>
      </c>
      <c r="C2081" s="2" t="s">
        <v>3115</v>
      </c>
      <c r="D2081" s="2" t="s">
        <v>3049</v>
      </c>
      <c r="E20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081" t="str">
        <f>_xlfn.XLOOKUP(capturaFlota2019[[#This Row],[Puerto]],'DATOS TABLA FLOTA'!$H$1:$H$21,'DATOS TABLA FLOTA'!$I$1:$I$21)</f>
        <v>Deseado</v>
      </c>
      <c r="G2081" s="3">
        <f>_xlfn.XLOOKUP(capturaFlota2019[[#This Row],[Departamento]],'DATOS TABLA FLOTA'!$O$2:$O$21,'DATOS TABLA FLOTA'!$P$2:$P$21)</f>
        <v>78014</v>
      </c>
      <c r="H2081" s="1">
        <v>-47753106</v>
      </c>
      <c r="I2081" s="1">
        <f>_xlfn.XLOOKUP(capturaFlota2019[[#This Row],[Latitud]],'DATOS TABLA FLOTA'!$Q$2:$Q$21,'DATOS TABLA FLOTA'!$R$2:$R$21)</f>
        <v>-65911745</v>
      </c>
      <c r="J2081" s="2" t="s">
        <v>3055</v>
      </c>
      <c r="K2081" t="str">
        <f>VLOOKUP(capturaFlota2019[[#This Row],[Especie]],'DATOS TABLA FLOTA'!$K$1:$M$113,2,FALSE)</f>
        <v>Peces</v>
      </c>
      <c r="L2081" t="str">
        <f>_xlfn.XLOOKUP(capturaFlota2019[[#This Row],[Especie]],'DATOS TABLA FLOTA'!$K$1:$K$113,'DATOS TABLA FLOTA'!$M$1:$M$113)</f>
        <v>Merluza hubbsi S41</v>
      </c>
      <c r="M2081" s="3">
        <v>12708</v>
      </c>
      <c r="N2081" s="4">
        <f>VLOOKUP(capturaFlota2019[[#This Row],[Especie]],'DATOS TABLA FLOTA'!$A$1:$B$80,2,FALSE)</f>
        <v>2300</v>
      </c>
      <c r="O2081" s="4">
        <f>VLOOKUP(capturaFlota2019[[#This Row],[Especie]],'DATOS TABLA FLOTA'!$A$1:$C$80,3,FALSE)</f>
        <v>36800</v>
      </c>
      <c r="Q2081"/>
    </row>
    <row r="2082" spans="1:17" x14ac:dyDescent="0.35">
      <c r="A2082" s="5">
        <v>43497</v>
      </c>
      <c r="B2082" s="2" t="s">
        <v>3041</v>
      </c>
      <c r="C2082" s="2" t="s">
        <v>3143</v>
      </c>
      <c r="D2082" s="2" t="s">
        <v>3043</v>
      </c>
      <c r="E20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2" t="str">
        <f>_xlfn.XLOOKUP(capturaFlota2019[[#This Row],[Puerto]],'DATOS TABLA FLOTA'!$H$1:$H$21,'DATOS TABLA FLOTA'!$I$1:$I$21)</f>
        <v>Castelli</v>
      </c>
      <c r="G2082" s="3">
        <f>_xlfn.XLOOKUP(capturaFlota2019[[#This Row],[Departamento]],'DATOS TABLA FLOTA'!$O$2:$O$21,'DATOS TABLA FLOTA'!$P$2:$P$21)</f>
        <v>6168</v>
      </c>
      <c r="H2082" s="1">
        <v>-35745949</v>
      </c>
      <c r="I2082" s="1">
        <f>_xlfn.XLOOKUP(capturaFlota2019[[#This Row],[Latitud]],'DATOS TABLA FLOTA'!$Q$2:$Q$21,'DATOS TABLA FLOTA'!$R$2:$R$21)</f>
        <v>-57380561</v>
      </c>
      <c r="J2082" s="2" t="s">
        <v>3090</v>
      </c>
      <c r="K2082" t="str">
        <f>VLOOKUP(capturaFlota2019[[#This Row],[Especie]],'DATOS TABLA FLOTA'!$K$1:$M$113,2,FALSE)</f>
        <v>Peces</v>
      </c>
      <c r="L2082" t="str">
        <f>_xlfn.XLOOKUP(capturaFlota2019[[#This Row],[Especie]],'DATOS TABLA FLOTA'!$K$1:$K$113,'DATOS TABLA FLOTA'!$M$1:$M$113)</f>
        <v>otras especies</v>
      </c>
      <c r="M2082" s="3">
        <v>12709</v>
      </c>
      <c r="N2082" s="4">
        <f>VLOOKUP(capturaFlota2019[[#This Row],[Especie]],'DATOS TABLA FLOTA'!$A$1:$B$80,2,FALSE)</f>
        <v>2200</v>
      </c>
      <c r="O2082" s="4">
        <f>VLOOKUP(capturaFlota2019[[#This Row],[Especie]],'DATOS TABLA FLOTA'!$A$1:$C$80,3,FALSE)</f>
        <v>35200</v>
      </c>
      <c r="Q2082"/>
    </row>
    <row r="2083" spans="1:17" x14ac:dyDescent="0.35">
      <c r="A2083" s="5">
        <v>43647</v>
      </c>
      <c r="B2083" s="2" t="s">
        <v>3059</v>
      </c>
      <c r="C2083" s="2" t="s">
        <v>3068</v>
      </c>
      <c r="D2083" s="2" t="s">
        <v>3043</v>
      </c>
      <c r="E20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3" t="str">
        <f>_xlfn.XLOOKUP(capturaFlota2019[[#This Row],[Puerto]],'DATOS TABLA FLOTA'!$H$1:$H$21,'DATOS TABLA FLOTA'!$I$1:$I$21)</f>
        <v>General Pueyrredon</v>
      </c>
      <c r="G2083" s="3">
        <f>_xlfn.XLOOKUP(capturaFlota2019[[#This Row],[Departamento]],'DATOS TABLA FLOTA'!$O$2:$O$21,'DATOS TABLA FLOTA'!$P$2:$P$21)</f>
        <v>6357</v>
      </c>
      <c r="H2083" s="1">
        <v>-3804915</v>
      </c>
      <c r="I2083" s="1">
        <f>_xlfn.XLOOKUP(capturaFlota2019[[#This Row],[Latitud]],'DATOS TABLA FLOTA'!$Q$2:$Q$21,'DATOS TABLA FLOTA'!$R$2:$R$21)</f>
        <v>-57536848</v>
      </c>
      <c r="J2083" s="2" t="s">
        <v>3055</v>
      </c>
      <c r="K2083" t="str">
        <f>VLOOKUP(capturaFlota2019[[#This Row],[Especie]],'DATOS TABLA FLOTA'!$K$1:$M$113,2,FALSE)</f>
        <v>Peces</v>
      </c>
      <c r="L2083" t="str">
        <f>_xlfn.XLOOKUP(capturaFlota2019[[#This Row],[Especie]],'DATOS TABLA FLOTA'!$K$1:$K$113,'DATOS TABLA FLOTA'!$M$1:$M$113)</f>
        <v>Merluza hubbsi S41</v>
      </c>
      <c r="M2083" s="3">
        <v>12709</v>
      </c>
      <c r="N2083" s="4">
        <f>VLOOKUP(capturaFlota2019[[#This Row],[Especie]],'DATOS TABLA FLOTA'!$A$1:$B$80,2,FALSE)</f>
        <v>2300</v>
      </c>
      <c r="O2083" s="4">
        <f>VLOOKUP(capturaFlota2019[[#This Row],[Especie]],'DATOS TABLA FLOTA'!$A$1:$C$80,3,FALSE)</f>
        <v>36800</v>
      </c>
      <c r="Q2083"/>
    </row>
    <row r="2084" spans="1:17" x14ac:dyDescent="0.35">
      <c r="A2084" s="5">
        <v>43709</v>
      </c>
      <c r="B2084" s="2" t="s">
        <v>3053</v>
      </c>
      <c r="C2084" s="2" t="s">
        <v>3068</v>
      </c>
      <c r="D2084" s="2" t="s">
        <v>3043</v>
      </c>
      <c r="E20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4" t="str">
        <f>_xlfn.XLOOKUP(capturaFlota2019[[#This Row],[Puerto]],'DATOS TABLA FLOTA'!$H$1:$H$21,'DATOS TABLA FLOTA'!$I$1:$I$21)</f>
        <v>General Pueyrredon</v>
      </c>
      <c r="G2084" s="3">
        <f>_xlfn.XLOOKUP(capturaFlota2019[[#This Row],[Departamento]],'DATOS TABLA FLOTA'!$O$2:$O$21,'DATOS TABLA FLOTA'!$P$2:$P$21)</f>
        <v>6357</v>
      </c>
      <c r="H2084" s="1">
        <v>-3804915</v>
      </c>
      <c r="I2084" s="1">
        <f>_xlfn.XLOOKUP(capturaFlota2019[[#This Row],[Latitud]],'DATOS TABLA FLOTA'!$Q$2:$Q$21,'DATOS TABLA FLOTA'!$R$2:$R$21)</f>
        <v>-57536848</v>
      </c>
      <c r="J2084" s="2" t="s">
        <v>3084</v>
      </c>
      <c r="K2084" t="str">
        <f>VLOOKUP(capturaFlota2019[[#This Row],[Especie]],'DATOS TABLA FLOTA'!$K$1:$M$113,2,FALSE)</f>
        <v>Peces</v>
      </c>
      <c r="L2084" t="str">
        <f>_xlfn.XLOOKUP(capturaFlota2019[[#This Row],[Especie]],'DATOS TABLA FLOTA'!$K$1:$K$113,'DATOS TABLA FLOTA'!$M$1:$M$113)</f>
        <v>otras especies</v>
      </c>
      <c r="M2084" s="3">
        <v>12744</v>
      </c>
      <c r="N2084" s="4">
        <f>VLOOKUP(capturaFlota2019[[#This Row],[Especie]],'DATOS TABLA FLOTA'!$A$1:$B$80,2,FALSE)</f>
        <v>1890</v>
      </c>
      <c r="O2084" s="4">
        <f>VLOOKUP(capturaFlota2019[[#This Row],[Especie]],'DATOS TABLA FLOTA'!$A$1:$C$80,3,FALSE)</f>
        <v>30240</v>
      </c>
      <c r="Q2084"/>
    </row>
    <row r="2085" spans="1:17" x14ac:dyDescent="0.35">
      <c r="A2085" s="5">
        <v>43586</v>
      </c>
      <c r="B2085" s="2" t="s">
        <v>3041</v>
      </c>
      <c r="C2085" s="2" t="s">
        <v>3107</v>
      </c>
      <c r="D2085" s="2" t="s">
        <v>3043</v>
      </c>
      <c r="E20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5" t="str">
        <f>_xlfn.XLOOKUP(capturaFlota2019[[#This Row],[Puerto]],'DATOS TABLA FLOTA'!$H$1:$H$21,'DATOS TABLA FLOTA'!$I$1:$I$21)</f>
        <v>Necochea</v>
      </c>
      <c r="G2085" s="3">
        <f>_xlfn.XLOOKUP(capturaFlota2019[[#This Row],[Departamento]],'DATOS TABLA FLOTA'!$O$2:$O$21,'DATOS TABLA FLOTA'!$P$2:$P$21)</f>
        <v>6581</v>
      </c>
      <c r="H2085" s="1">
        <v>-38576184</v>
      </c>
      <c r="I2085" s="1">
        <f>_xlfn.XLOOKUP(capturaFlota2019[[#This Row],[Latitud]],'DATOS TABLA FLOTA'!$Q$2:$Q$21,'DATOS TABLA FLOTA'!$R$2:$R$21)</f>
        <v>-58701949</v>
      </c>
      <c r="J2085" s="2" t="s">
        <v>3057</v>
      </c>
      <c r="K2085" t="str">
        <f>VLOOKUP(capturaFlota2019[[#This Row],[Especie]],'DATOS TABLA FLOTA'!$K$1:$M$113,2,FALSE)</f>
        <v>Peces</v>
      </c>
      <c r="L2085" t="str">
        <f>_xlfn.XLOOKUP(capturaFlota2019[[#This Row],[Especie]],'DATOS TABLA FLOTA'!$K$1:$K$113,'DATOS TABLA FLOTA'!$M$1:$M$113)</f>
        <v>Rayas (sin V. Cost)</v>
      </c>
      <c r="M2085" s="3">
        <v>12755</v>
      </c>
      <c r="N2085" s="4">
        <f>VLOOKUP(capturaFlota2019[[#This Row],[Especie]],'DATOS TABLA FLOTA'!$A$1:$B$80,2,FALSE)</f>
        <v>3900</v>
      </c>
      <c r="O2085" s="4">
        <f>VLOOKUP(capturaFlota2019[[#This Row],[Especie]],'DATOS TABLA FLOTA'!$A$1:$C$80,3,FALSE)</f>
        <v>62400</v>
      </c>
      <c r="Q2085"/>
    </row>
    <row r="2086" spans="1:17" x14ac:dyDescent="0.35">
      <c r="A2086" s="5">
        <v>43556</v>
      </c>
      <c r="B2086" s="2" t="s">
        <v>3059</v>
      </c>
      <c r="C2086" s="2" t="s">
        <v>3068</v>
      </c>
      <c r="D2086" s="2" t="s">
        <v>3043</v>
      </c>
      <c r="E20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6" t="str">
        <f>_xlfn.XLOOKUP(capturaFlota2019[[#This Row],[Puerto]],'DATOS TABLA FLOTA'!$H$1:$H$21,'DATOS TABLA FLOTA'!$I$1:$I$21)</f>
        <v>General Pueyrredon</v>
      </c>
      <c r="G2086" s="3">
        <f>_xlfn.XLOOKUP(capturaFlota2019[[#This Row],[Departamento]],'DATOS TABLA FLOTA'!$O$2:$O$21,'DATOS TABLA FLOTA'!$P$2:$P$21)</f>
        <v>6357</v>
      </c>
      <c r="H2086" s="1">
        <v>-3804915</v>
      </c>
      <c r="I2086" s="1">
        <f>_xlfn.XLOOKUP(capturaFlota2019[[#This Row],[Latitud]],'DATOS TABLA FLOTA'!$Q$2:$Q$21,'DATOS TABLA FLOTA'!$R$2:$R$21)</f>
        <v>-57536848</v>
      </c>
      <c r="J2086" s="2" t="s">
        <v>3060</v>
      </c>
      <c r="K2086" t="str">
        <f>VLOOKUP(capturaFlota2019[[#This Row],[Especie]],'DATOS TABLA FLOTA'!$K$1:$M$113,2,FALSE)</f>
        <v>Peces</v>
      </c>
      <c r="L2086" t="str">
        <f>_xlfn.XLOOKUP(capturaFlota2019[[#This Row],[Especie]],'DATOS TABLA FLOTA'!$K$1:$K$113,'DATOS TABLA FLOTA'!$M$1:$M$113)</f>
        <v>otras especies</v>
      </c>
      <c r="M2086" s="3">
        <v>12777</v>
      </c>
      <c r="N2086" s="4">
        <f>VLOOKUP(capturaFlota2019[[#This Row],[Especie]],'DATOS TABLA FLOTA'!$A$1:$B$80,2,FALSE)</f>
        <v>2910</v>
      </c>
      <c r="O2086" s="4">
        <f>VLOOKUP(capturaFlota2019[[#This Row],[Especie]],'DATOS TABLA FLOTA'!$A$1:$C$80,3,FALSE)</f>
        <v>46560</v>
      </c>
      <c r="Q2086"/>
    </row>
    <row r="2087" spans="1:17" x14ac:dyDescent="0.35">
      <c r="A2087" s="5">
        <v>43497</v>
      </c>
      <c r="B2087" s="2" t="s">
        <v>3041</v>
      </c>
      <c r="C2087" s="2" t="s">
        <v>3068</v>
      </c>
      <c r="D2087" s="2" t="s">
        <v>3043</v>
      </c>
      <c r="E20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7" t="str">
        <f>_xlfn.XLOOKUP(capturaFlota2019[[#This Row],[Puerto]],'DATOS TABLA FLOTA'!$H$1:$H$21,'DATOS TABLA FLOTA'!$I$1:$I$21)</f>
        <v>General Pueyrredon</v>
      </c>
      <c r="G2087" s="3">
        <f>_xlfn.XLOOKUP(capturaFlota2019[[#This Row],[Departamento]],'DATOS TABLA FLOTA'!$O$2:$O$21,'DATOS TABLA FLOTA'!$P$2:$P$21)</f>
        <v>6357</v>
      </c>
      <c r="H2087" s="1">
        <v>-3804915</v>
      </c>
      <c r="I2087" s="1">
        <f>_xlfn.XLOOKUP(capturaFlota2019[[#This Row],[Latitud]],'DATOS TABLA FLOTA'!$Q$2:$Q$21,'DATOS TABLA FLOTA'!$R$2:$R$21)</f>
        <v>-57536848</v>
      </c>
      <c r="J2087" s="2" t="s">
        <v>3082</v>
      </c>
      <c r="K2087" t="str">
        <f>VLOOKUP(capturaFlota2019[[#This Row],[Especie]],'DATOS TABLA FLOTA'!$K$1:$M$113,2,FALSE)</f>
        <v>Peces</v>
      </c>
      <c r="L2087" t="str">
        <f>_xlfn.XLOOKUP(capturaFlota2019[[#This Row],[Especie]],'DATOS TABLA FLOTA'!$K$1:$K$113,'DATOS TABLA FLOTA'!$M$1:$M$113)</f>
        <v>otras especies</v>
      </c>
      <c r="M2087" s="3">
        <v>12783</v>
      </c>
      <c r="N2087" s="4">
        <f>VLOOKUP(capturaFlota2019[[#This Row],[Especie]],'DATOS TABLA FLOTA'!$A$1:$B$80,2,FALSE)</f>
        <v>2100</v>
      </c>
      <c r="O2087" s="4">
        <f>VLOOKUP(capturaFlota2019[[#This Row],[Especie]],'DATOS TABLA FLOTA'!$A$1:$C$80,3,FALSE)</f>
        <v>33600</v>
      </c>
      <c r="Q2087"/>
    </row>
    <row r="2088" spans="1:17" x14ac:dyDescent="0.35">
      <c r="A2088" s="5">
        <v>43647</v>
      </c>
      <c r="B2088" s="2" t="s">
        <v>3041</v>
      </c>
      <c r="C2088" s="2" t="s">
        <v>3111</v>
      </c>
      <c r="D2088" s="2" t="s">
        <v>3043</v>
      </c>
      <c r="E20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8" t="str">
        <f>_xlfn.XLOOKUP(capturaFlota2019[[#This Row],[Puerto]],'DATOS TABLA FLOTA'!$H$1:$H$21,'DATOS TABLA FLOTA'!$I$1:$I$21)</f>
        <v>sin especificar</v>
      </c>
      <c r="G2088" s="3">
        <f>_xlfn.XLOOKUP(capturaFlota2019[[#This Row],[Departamento]],'DATOS TABLA FLOTA'!$O$2:$O$21,'DATOS TABLA FLOTA'!$P$2:$P$21)</f>
        <v>6999</v>
      </c>
      <c r="I2088" s="1">
        <f>_xlfn.XLOOKUP(capturaFlota2019[[#This Row],[Latitud]],'DATOS TABLA FLOTA'!$Q$2:$Q$21,'DATOS TABLA FLOTA'!$R$2:$R$21)</f>
        <v>0</v>
      </c>
      <c r="J2088" s="2" t="s">
        <v>3090</v>
      </c>
      <c r="K2088" t="str">
        <f>VLOOKUP(capturaFlota2019[[#This Row],[Especie]],'DATOS TABLA FLOTA'!$K$1:$M$113,2,FALSE)</f>
        <v>Peces</v>
      </c>
      <c r="L2088" t="str">
        <f>_xlfn.XLOOKUP(capturaFlota2019[[#This Row],[Especie]],'DATOS TABLA FLOTA'!$K$1:$K$113,'DATOS TABLA FLOTA'!$M$1:$M$113)</f>
        <v>otras especies</v>
      </c>
      <c r="M2088" s="3">
        <v>12848</v>
      </c>
      <c r="N2088" s="4">
        <f>VLOOKUP(capturaFlota2019[[#This Row],[Especie]],'DATOS TABLA FLOTA'!$A$1:$B$80,2,FALSE)</f>
        <v>2200</v>
      </c>
      <c r="O2088" s="4">
        <f>VLOOKUP(capturaFlota2019[[#This Row],[Especie]],'DATOS TABLA FLOTA'!$A$1:$C$80,3,FALSE)</f>
        <v>35200</v>
      </c>
      <c r="Q2088"/>
    </row>
    <row r="2089" spans="1:17" x14ac:dyDescent="0.35">
      <c r="A2089" s="5">
        <v>43556</v>
      </c>
      <c r="B2089" s="2" t="s">
        <v>3041</v>
      </c>
      <c r="C2089" s="2" t="s">
        <v>3068</v>
      </c>
      <c r="D2089" s="2" t="s">
        <v>3043</v>
      </c>
      <c r="E20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89" t="str">
        <f>_xlfn.XLOOKUP(capturaFlota2019[[#This Row],[Puerto]],'DATOS TABLA FLOTA'!$H$1:$H$21,'DATOS TABLA FLOTA'!$I$1:$I$21)</f>
        <v>General Pueyrredon</v>
      </c>
      <c r="G2089" s="3">
        <f>_xlfn.XLOOKUP(capturaFlota2019[[#This Row],[Departamento]],'DATOS TABLA FLOTA'!$O$2:$O$21,'DATOS TABLA FLOTA'!$P$2:$P$21)</f>
        <v>6357</v>
      </c>
      <c r="H2089" s="1">
        <v>-3804915</v>
      </c>
      <c r="I2089" s="1">
        <f>_xlfn.XLOOKUP(capturaFlota2019[[#This Row],[Latitud]],'DATOS TABLA FLOTA'!$Q$2:$Q$21,'DATOS TABLA FLOTA'!$R$2:$R$21)</f>
        <v>-57536848</v>
      </c>
      <c r="J2089" s="2" t="s">
        <v>3090</v>
      </c>
      <c r="K2089" t="str">
        <f>VLOOKUP(capturaFlota2019[[#This Row],[Especie]],'DATOS TABLA FLOTA'!$K$1:$M$113,2,FALSE)</f>
        <v>Peces</v>
      </c>
      <c r="L2089" t="str">
        <f>_xlfn.XLOOKUP(capturaFlota2019[[#This Row],[Especie]],'DATOS TABLA FLOTA'!$K$1:$K$113,'DATOS TABLA FLOTA'!$M$1:$M$113)</f>
        <v>otras especies</v>
      </c>
      <c r="M2089" s="3">
        <v>12960</v>
      </c>
      <c r="N2089" s="4">
        <f>VLOOKUP(capturaFlota2019[[#This Row],[Especie]],'DATOS TABLA FLOTA'!$A$1:$B$80,2,FALSE)</f>
        <v>2200</v>
      </c>
      <c r="O2089" s="4">
        <f>VLOOKUP(capturaFlota2019[[#This Row],[Especie]],'DATOS TABLA FLOTA'!$A$1:$C$80,3,FALSE)</f>
        <v>35200</v>
      </c>
      <c r="Q2089"/>
    </row>
    <row r="2090" spans="1:17" x14ac:dyDescent="0.35">
      <c r="A2090" s="5">
        <v>43709</v>
      </c>
      <c r="B2090" s="2" t="s">
        <v>3067</v>
      </c>
      <c r="C2090" s="2" t="s">
        <v>3068</v>
      </c>
      <c r="D2090" s="2" t="s">
        <v>3043</v>
      </c>
      <c r="E20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0" t="str">
        <f>_xlfn.XLOOKUP(capturaFlota2019[[#This Row],[Puerto]],'DATOS TABLA FLOTA'!$H$1:$H$21,'DATOS TABLA FLOTA'!$I$1:$I$21)</f>
        <v>General Pueyrredon</v>
      </c>
      <c r="G2090" s="3">
        <f>_xlfn.XLOOKUP(capturaFlota2019[[#This Row],[Departamento]],'DATOS TABLA FLOTA'!$O$2:$O$21,'DATOS TABLA FLOTA'!$P$2:$P$21)</f>
        <v>6357</v>
      </c>
      <c r="H2090" s="1">
        <v>-3804915</v>
      </c>
      <c r="I2090" s="1">
        <f>_xlfn.XLOOKUP(capturaFlota2019[[#This Row],[Latitud]],'DATOS TABLA FLOTA'!$Q$2:$Q$21,'DATOS TABLA FLOTA'!$R$2:$R$21)</f>
        <v>-57536848</v>
      </c>
      <c r="J2090" s="2" t="s">
        <v>3055</v>
      </c>
      <c r="K2090" t="str">
        <f>VLOOKUP(capturaFlota2019[[#This Row],[Especie]],'DATOS TABLA FLOTA'!$K$1:$M$113,2,FALSE)</f>
        <v>Peces</v>
      </c>
      <c r="L2090" t="str">
        <f>_xlfn.XLOOKUP(capturaFlota2019[[#This Row],[Especie]],'DATOS TABLA FLOTA'!$K$1:$K$113,'DATOS TABLA FLOTA'!$M$1:$M$113)</f>
        <v>Merluza hubbsi S41</v>
      </c>
      <c r="M2090" s="3">
        <v>12980</v>
      </c>
      <c r="N2090" s="4">
        <f>VLOOKUP(capturaFlota2019[[#This Row],[Especie]],'DATOS TABLA FLOTA'!$A$1:$B$80,2,FALSE)</f>
        <v>2300</v>
      </c>
      <c r="O2090" s="4">
        <f>VLOOKUP(capturaFlota2019[[#This Row],[Especie]],'DATOS TABLA FLOTA'!$A$1:$C$80,3,FALSE)</f>
        <v>36800</v>
      </c>
      <c r="Q2090"/>
    </row>
    <row r="2091" spans="1:17" x14ac:dyDescent="0.35">
      <c r="A2091" s="5">
        <v>43647</v>
      </c>
      <c r="B2091" s="2" t="s">
        <v>3053</v>
      </c>
      <c r="C2091" s="2" t="s">
        <v>3068</v>
      </c>
      <c r="D2091" s="2" t="s">
        <v>3043</v>
      </c>
      <c r="E20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1" t="str">
        <f>_xlfn.XLOOKUP(capturaFlota2019[[#This Row],[Puerto]],'DATOS TABLA FLOTA'!$H$1:$H$21,'DATOS TABLA FLOTA'!$I$1:$I$21)</f>
        <v>General Pueyrredon</v>
      </c>
      <c r="G2091" s="3">
        <f>_xlfn.XLOOKUP(capturaFlota2019[[#This Row],[Departamento]],'DATOS TABLA FLOTA'!$O$2:$O$21,'DATOS TABLA FLOTA'!$P$2:$P$21)</f>
        <v>6357</v>
      </c>
      <c r="H2091" s="1">
        <v>-3804915</v>
      </c>
      <c r="I2091" s="1">
        <f>_xlfn.XLOOKUP(capturaFlota2019[[#This Row],[Latitud]],'DATOS TABLA FLOTA'!$Q$2:$Q$21,'DATOS TABLA FLOTA'!$R$2:$R$21)</f>
        <v>-57536848</v>
      </c>
      <c r="J2091" s="2" t="s">
        <v>3088</v>
      </c>
      <c r="K2091" t="str">
        <f>VLOOKUP(capturaFlota2019[[#This Row],[Especie]],'DATOS TABLA FLOTA'!$K$1:$M$113,2,FALSE)</f>
        <v>Peces</v>
      </c>
      <c r="L2091" t="str">
        <f>_xlfn.XLOOKUP(capturaFlota2019[[#This Row],[Especie]],'DATOS TABLA FLOTA'!$K$1:$K$113,'DATOS TABLA FLOTA'!$M$1:$M$113)</f>
        <v>Variado costero</v>
      </c>
      <c r="M2091" s="3">
        <v>13057</v>
      </c>
      <c r="N2091" s="4">
        <f>VLOOKUP(capturaFlota2019[[#This Row],[Especie]],'DATOS TABLA FLOTA'!$A$1:$B$80,2,FALSE)</f>
        <v>2500</v>
      </c>
      <c r="O2091" s="4">
        <f>VLOOKUP(capturaFlota2019[[#This Row],[Especie]],'DATOS TABLA FLOTA'!$A$1:$C$80,3,FALSE)</f>
        <v>40000</v>
      </c>
      <c r="Q2091"/>
    </row>
    <row r="2092" spans="1:17" x14ac:dyDescent="0.35">
      <c r="A2092" s="5">
        <v>43709</v>
      </c>
      <c r="B2092" s="2" t="s">
        <v>3053</v>
      </c>
      <c r="C2092" s="2" t="s">
        <v>3111</v>
      </c>
      <c r="D2092" s="2" t="s">
        <v>3043</v>
      </c>
      <c r="E20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2" t="str">
        <f>_xlfn.XLOOKUP(capturaFlota2019[[#This Row],[Puerto]],'DATOS TABLA FLOTA'!$H$1:$H$21,'DATOS TABLA FLOTA'!$I$1:$I$21)</f>
        <v>sin especificar</v>
      </c>
      <c r="G2092" s="3">
        <f>_xlfn.XLOOKUP(capturaFlota2019[[#This Row],[Departamento]],'DATOS TABLA FLOTA'!$O$2:$O$21,'DATOS TABLA FLOTA'!$P$2:$P$21)</f>
        <v>6999</v>
      </c>
      <c r="I2092" s="1">
        <f>_xlfn.XLOOKUP(capturaFlota2019[[#This Row],[Latitud]],'DATOS TABLA FLOTA'!$Q$2:$Q$21,'DATOS TABLA FLOTA'!$R$2:$R$21)</f>
        <v>0</v>
      </c>
      <c r="J2092" s="2" t="s">
        <v>3102</v>
      </c>
      <c r="K2092" t="str">
        <f>VLOOKUP(capturaFlota2019[[#This Row],[Especie]],'DATOS TABLA FLOTA'!$K$1:$M$113,2,FALSE)</f>
        <v>Peces</v>
      </c>
      <c r="L2092" t="str">
        <f>_xlfn.XLOOKUP(capturaFlota2019[[#This Row],[Especie]],'DATOS TABLA FLOTA'!$K$1:$K$113,'DATOS TABLA FLOTA'!$M$1:$M$113)</f>
        <v>Variado costero</v>
      </c>
      <c r="M2092" s="3">
        <v>13117</v>
      </c>
      <c r="N2092" s="4">
        <f>VLOOKUP(capturaFlota2019[[#This Row],[Especie]],'DATOS TABLA FLOTA'!$A$1:$B$80,2,FALSE)</f>
        <v>1500</v>
      </c>
      <c r="O2092" s="4">
        <f>VLOOKUP(capturaFlota2019[[#This Row],[Especie]],'DATOS TABLA FLOTA'!$A$1:$C$80,3,FALSE)</f>
        <v>24000</v>
      </c>
      <c r="Q2092"/>
    </row>
    <row r="2093" spans="1:17" x14ac:dyDescent="0.35">
      <c r="A2093" s="5">
        <v>43466</v>
      </c>
      <c r="B2093" s="2" t="s">
        <v>3053</v>
      </c>
      <c r="C2093" s="2" t="s">
        <v>3068</v>
      </c>
      <c r="D2093" s="2" t="s">
        <v>3043</v>
      </c>
      <c r="E20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3" t="str">
        <f>_xlfn.XLOOKUP(capturaFlota2019[[#This Row],[Puerto]],'DATOS TABLA FLOTA'!$H$1:$H$21,'DATOS TABLA FLOTA'!$I$1:$I$21)</f>
        <v>General Pueyrredon</v>
      </c>
      <c r="G2093" s="3">
        <f>_xlfn.XLOOKUP(capturaFlota2019[[#This Row],[Departamento]],'DATOS TABLA FLOTA'!$O$2:$O$21,'DATOS TABLA FLOTA'!$P$2:$P$21)</f>
        <v>6357</v>
      </c>
      <c r="H2093" s="1">
        <v>-3804915</v>
      </c>
      <c r="I2093" s="1">
        <f>_xlfn.XLOOKUP(capturaFlota2019[[#This Row],[Latitud]],'DATOS TABLA FLOTA'!$Q$2:$Q$21,'DATOS TABLA FLOTA'!$R$2:$R$21)</f>
        <v>-57536848</v>
      </c>
      <c r="J2093" s="2" t="s">
        <v>3094</v>
      </c>
      <c r="K2093" t="str">
        <f>VLOOKUP(capturaFlota2019[[#This Row],[Especie]],'DATOS TABLA FLOTA'!$K$1:$M$113,2,FALSE)</f>
        <v>Peces</v>
      </c>
      <c r="L2093" t="str">
        <f>_xlfn.XLOOKUP(capturaFlota2019[[#This Row],[Especie]],'DATOS TABLA FLOTA'!$K$1:$K$113,'DATOS TABLA FLOTA'!$M$1:$M$113)</f>
        <v>otras especies</v>
      </c>
      <c r="M2093" s="3">
        <v>13128</v>
      </c>
      <c r="N2093" s="4">
        <f>VLOOKUP(capturaFlota2019[[#This Row],[Especie]],'DATOS TABLA FLOTA'!$A$1:$B$80,2,FALSE)</f>
        <v>2180</v>
      </c>
      <c r="O2093" s="4">
        <f>VLOOKUP(capturaFlota2019[[#This Row],[Especie]],'DATOS TABLA FLOTA'!$A$1:$C$80,3,FALSE)</f>
        <v>34880</v>
      </c>
      <c r="Q2093"/>
    </row>
    <row r="2094" spans="1:17" x14ac:dyDescent="0.35">
      <c r="A2094" s="5">
        <v>43466</v>
      </c>
      <c r="B2094" s="2" t="s">
        <v>3053</v>
      </c>
      <c r="C2094" s="2" t="s">
        <v>3068</v>
      </c>
      <c r="D2094" s="2" t="s">
        <v>3043</v>
      </c>
      <c r="E20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4" t="str">
        <f>_xlfn.XLOOKUP(capturaFlota2019[[#This Row],[Puerto]],'DATOS TABLA FLOTA'!$H$1:$H$21,'DATOS TABLA FLOTA'!$I$1:$I$21)</f>
        <v>General Pueyrredon</v>
      </c>
      <c r="G2094" s="3">
        <f>_xlfn.XLOOKUP(capturaFlota2019[[#This Row],[Departamento]],'DATOS TABLA FLOTA'!$O$2:$O$21,'DATOS TABLA FLOTA'!$P$2:$P$21)</f>
        <v>6357</v>
      </c>
      <c r="H2094" s="1">
        <v>-3804915</v>
      </c>
      <c r="I2094" s="1">
        <f>_xlfn.XLOOKUP(capturaFlota2019[[#This Row],[Latitud]],'DATOS TABLA FLOTA'!$Q$2:$Q$21,'DATOS TABLA FLOTA'!$R$2:$R$21)</f>
        <v>-57536848</v>
      </c>
      <c r="J2094" s="2" t="s">
        <v>3079</v>
      </c>
      <c r="K2094" t="str">
        <f>VLOOKUP(capturaFlota2019[[#This Row],[Especie]],'DATOS TABLA FLOTA'!$K$1:$M$113,2,FALSE)</f>
        <v>Peces</v>
      </c>
      <c r="L2094" t="str">
        <f>_xlfn.XLOOKUP(capturaFlota2019[[#This Row],[Especie]],'DATOS TABLA FLOTA'!$K$1:$K$113,'DATOS TABLA FLOTA'!$M$1:$M$113)</f>
        <v>otras especies</v>
      </c>
      <c r="M2094" s="3">
        <v>13131</v>
      </c>
      <c r="N2094" s="4">
        <f>VLOOKUP(capturaFlota2019[[#This Row],[Especie]],'DATOS TABLA FLOTA'!$A$1:$B$80,2,FALSE)</f>
        <v>2100</v>
      </c>
      <c r="O2094" s="4">
        <f>VLOOKUP(capturaFlota2019[[#This Row],[Especie]],'DATOS TABLA FLOTA'!$A$1:$C$80,3,FALSE)</f>
        <v>33600</v>
      </c>
      <c r="Q2094"/>
    </row>
    <row r="2095" spans="1:17" x14ac:dyDescent="0.35">
      <c r="A2095" s="5">
        <v>43497</v>
      </c>
      <c r="B2095" s="2" t="s">
        <v>3041</v>
      </c>
      <c r="C2095" s="2" t="s">
        <v>3128</v>
      </c>
      <c r="D2095" s="2" t="s">
        <v>3043</v>
      </c>
      <c r="E20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5" t="str">
        <f>_xlfn.XLOOKUP(capturaFlota2019[[#This Row],[Puerto]],'DATOS TABLA FLOTA'!$H$1:$H$21,'DATOS TABLA FLOTA'!$I$1:$I$21)</f>
        <v>La Costa</v>
      </c>
      <c r="G2095" s="3">
        <f>_xlfn.XLOOKUP(capturaFlota2019[[#This Row],[Departamento]],'DATOS TABLA FLOTA'!$O$2:$O$21,'DATOS TABLA FLOTA'!$P$2:$P$21)</f>
        <v>6420</v>
      </c>
      <c r="H2095" s="1">
        <v>-36342328</v>
      </c>
      <c r="I2095" s="1">
        <f>_xlfn.XLOOKUP(capturaFlota2019[[#This Row],[Latitud]],'DATOS TABLA FLOTA'!$Q$2:$Q$21,'DATOS TABLA FLOTA'!$R$2:$R$21)</f>
        <v>-56746143</v>
      </c>
      <c r="J2095" s="2" t="s">
        <v>3082</v>
      </c>
      <c r="K2095" t="str">
        <f>VLOOKUP(capturaFlota2019[[#This Row],[Especie]],'DATOS TABLA FLOTA'!$K$1:$M$113,2,FALSE)</f>
        <v>Peces</v>
      </c>
      <c r="L2095" t="str">
        <f>_xlfn.XLOOKUP(capturaFlota2019[[#This Row],[Especie]],'DATOS TABLA FLOTA'!$K$1:$K$113,'DATOS TABLA FLOTA'!$M$1:$M$113)</f>
        <v>otras especies</v>
      </c>
      <c r="M2095" s="3">
        <v>13137</v>
      </c>
      <c r="N2095" s="4">
        <f>VLOOKUP(capturaFlota2019[[#This Row],[Especie]],'DATOS TABLA FLOTA'!$A$1:$B$80,2,FALSE)</f>
        <v>2100</v>
      </c>
      <c r="O2095" s="4">
        <f>VLOOKUP(capturaFlota2019[[#This Row],[Especie]],'DATOS TABLA FLOTA'!$A$1:$C$80,3,FALSE)</f>
        <v>33600</v>
      </c>
      <c r="Q2095"/>
    </row>
    <row r="2096" spans="1:17" x14ac:dyDescent="0.35">
      <c r="A2096" s="5">
        <v>43466</v>
      </c>
      <c r="B2096" s="2" t="s">
        <v>3041</v>
      </c>
      <c r="C2096" s="2" t="s">
        <v>3068</v>
      </c>
      <c r="D2096" s="2" t="s">
        <v>3043</v>
      </c>
      <c r="E20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6" t="str">
        <f>_xlfn.XLOOKUP(capturaFlota2019[[#This Row],[Puerto]],'DATOS TABLA FLOTA'!$H$1:$H$21,'DATOS TABLA FLOTA'!$I$1:$I$21)</f>
        <v>General Pueyrredon</v>
      </c>
      <c r="G2096" s="3">
        <f>_xlfn.XLOOKUP(capturaFlota2019[[#This Row],[Departamento]],'DATOS TABLA FLOTA'!$O$2:$O$21,'DATOS TABLA FLOTA'!$P$2:$P$21)</f>
        <v>6357</v>
      </c>
      <c r="H2096" s="1">
        <v>-3804915</v>
      </c>
      <c r="I2096" s="1">
        <f>_xlfn.XLOOKUP(capturaFlota2019[[#This Row],[Latitud]],'DATOS TABLA FLOTA'!$Q$2:$Q$21,'DATOS TABLA FLOTA'!$R$2:$R$21)</f>
        <v>-57536848</v>
      </c>
      <c r="J2096" s="2" t="s">
        <v>3097</v>
      </c>
      <c r="K2096" t="str">
        <f>VLOOKUP(capturaFlota2019[[#This Row],[Especie]],'DATOS TABLA FLOTA'!$K$1:$M$113,2,FALSE)</f>
        <v>Peces</v>
      </c>
      <c r="L2096" t="str">
        <f>_xlfn.XLOOKUP(capturaFlota2019[[#This Row],[Especie]],'DATOS TABLA FLOTA'!$K$1:$K$113,'DATOS TABLA FLOTA'!$M$1:$M$113)</f>
        <v>otras especies</v>
      </c>
      <c r="M2096" s="3">
        <v>13139</v>
      </c>
      <c r="N2096" s="4">
        <f>VLOOKUP(capturaFlota2019[[#This Row],[Especie]],'DATOS TABLA FLOTA'!$A$1:$B$80,2,FALSE)</f>
        <v>3980</v>
      </c>
      <c r="O2096" s="4">
        <f>VLOOKUP(capturaFlota2019[[#This Row],[Especie]],'DATOS TABLA FLOTA'!$A$1:$C$80,3,FALSE)</f>
        <v>63680</v>
      </c>
      <c r="Q2096"/>
    </row>
    <row r="2097" spans="1:17" x14ac:dyDescent="0.35">
      <c r="A2097" s="5">
        <v>43739</v>
      </c>
      <c r="B2097" s="2" t="s">
        <v>3041</v>
      </c>
      <c r="C2097" s="2" t="s">
        <v>3111</v>
      </c>
      <c r="D2097" s="2" t="s">
        <v>3043</v>
      </c>
      <c r="E20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7" t="str">
        <f>_xlfn.XLOOKUP(capturaFlota2019[[#This Row],[Puerto]],'DATOS TABLA FLOTA'!$H$1:$H$21,'DATOS TABLA FLOTA'!$I$1:$I$21)</f>
        <v>sin especificar</v>
      </c>
      <c r="G2097" s="3">
        <f>_xlfn.XLOOKUP(capturaFlota2019[[#This Row],[Departamento]],'DATOS TABLA FLOTA'!$O$2:$O$21,'DATOS TABLA FLOTA'!$P$2:$P$21)</f>
        <v>6999</v>
      </c>
      <c r="I2097" s="1">
        <f>_xlfn.XLOOKUP(capturaFlota2019[[#This Row],[Latitud]],'DATOS TABLA FLOTA'!$Q$2:$Q$21,'DATOS TABLA FLOTA'!$R$2:$R$21)</f>
        <v>0</v>
      </c>
      <c r="J2097" s="2" t="s">
        <v>3145</v>
      </c>
      <c r="K2097" t="str">
        <f>VLOOKUP(capturaFlota2019[[#This Row],[Especie]],'DATOS TABLA FLOTA'!$K$1:$M$113,2,FALSE)</f>
        <v>Peces</v>
      </c>
      <c r="L2097" t="str">
        <f>_xlfn.XLOOKUP(capturaFlota2019[[#This Row],[Especie]],'DATOS TABLA FLOTA'!$K$1:$K$113,'DATOS TABLA FLOTA'!$M$1:$M$113)</f>
        <v>Variado costero</v>
      </c>
      <c r="M2097" s="3">
        <v>13200</v>
      </c>
      <c r="N2097" s="4">
        <f>VLOOKUP(capturaFlota2019[[#This Row],[Especie]],'DATOS TABLA FLOTA'!$A$1:$B$80,2,FALSE)</f>
        <v>3190</v>
      </c>
      <c r="O2097" s="4">
        <f>VLOOKUP(capturaFlota2019[[#This Row],[Especie]],'DATOS TABLA FLOTA'!$A$1:$C$80,3,FALSE)</f>
        <v>51040</v>
      </c>
      <c r="Q2097"/>
    </row>
    <row r="2098" spans="1:17" x14ac:dyDescent="0.35">
      <c r="A2098" s="5">
        <v>43497</v>
      </c>
      <c r="B2098" s="2" t="s">
        <v>3053</v>
      </c>
      <c r="C2098" s="2" t="s">
        <v>3068</v>
      </c>
      <c r="D2098" s="2" t="s">
        <v>3043</v>
      </c>
      <c r="E20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8" t="str">
        <f>_xlfn.XLOOKUP(capturaFlota2019[[#This Row],[Puerto]],'DATOS TABLA FLOTA'!$H$1:$H$21,'DATOS TABLA FLOTA'!$I$1:$I$21)</f>
        <v>General Pueyrredon</v>
      </c>
      <c r="G2098" s="3">
        <f>_xlfn.XLOOKUP(capturaFlota2019[[#This Row],[Departamento]],'DATOS TABLA FLOTA'!$O$2:$O$21,'DATOS TABLA FLOTA'!$P$2:$P$21)</f>
        <v>6357</v>
      </c>
      <c r="H2098" s="1">
        <v>-3804915</v>
      </c>
      <c r="I2098" s="1">
        <f>_xlfn.XLOOKUP(capturaFlota2019[[#This Row],[Latitud]],'DATOS TABLA FLOTA'!$Q$2:$Q$21,'DATOS TABLA FLOTA'!$R$2:$R$21)</f>
        <v>-57536848</v>
      </c>
      <c r="J2098" s="2" t="s">
        <v>3090</v>
      </c>
      <c r="K2098" t="str">
        <f>VLOOKUP(capturaFlota2019[[#This Row],[Especie]],'DATOS TABLA FLOTA'!$K$1:$M$113,2,FALSE)</f>
        <v>Peces</v>
      </c>
      <c r="L2098" t="str">
        <f>_xlfn.XLOOKUP(capturaFlota2019[[#This Row],[Especie]],'DATOS TABLA FLOTA'!$K$1:$K$113,'DATOS TABLA FLOTA'!$M$1:$M$113)</f>
        <v>otras especies</v>
      </c>
      <c r="M2098" s="3">
        <v>13245</v>
      </c>
      <c r="N2098" s="4">
        <f>VLOOKUP(capturaFlota2019[[#This Row],[Especie]],'DATOS TABLA FLOTA'!$A$1:$B$80,2,FALSE)</f>
        <v>2200</v>
      </c>
      <c r="O2098" s="4">
        <f>VLOOKUP(capturaFlota2019[[#This Row],[Especie]],'DATOS TABLA FLOTA'!$A$1:$C$80,3,FALSE)</f>
        <v>35200</v>
      </c>
      <c r="Q2098"/>
    </row>
    <row r="2099" spans="1:17" x14ac:dyDescent="0.35">
      <c r="A2099" s="5">
        <v>43497</v>
      </c>
      <c r="B2099" s="2" t="s">
        <v>3053</v>
      </c>
      <c r="C2099" s="2" t="s">
        <v>3111</v>
      </c>
      <c r="D2099" s="2" t="s">
        <v>3043</v>
      </c>
      <c r="E20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099" t="str">
        <f>_xlfn.XLOOKUP(capturaFlota2019[[#This Row],[Puerto]],'DATOS TABLA FLOTA'!$H$1:$H$21,'DATOS TABLA FLOTA'!$I$1:$I$21)</f>
        <v>sin especificar</v>
      </c>
      <c r="G2099" s="3">
        <f>_xlfn.XLOOKUP(capturaFlota2019[[#This Row],[Departamento]],'DATOS TABLA FLOTA'!$O$2:$O$21,'DATOS TABLA FLOTA'!$P$2:$P$21)</f>
        <v>6999</v>
      </c>
      <c r="I2099" s="1">
        <f>_xlfn.XLOOKUP(capturaFlota2019[[#This Row],[Latitud]],'DATOS TABLA FLOTA'!$Q$2:$Q$21,'DATOS TABLA FLOTA'!$R$2:$R$21)</f>
        <v>0</v>
      </c>
      <c r="J2099" s="2" t="s">
        <v>3084</v>
      </c>
      <c r="K2099" t="str">
        <f>VLOOKUP(capturaFlota2019[[#This Row],[Especie]],'DATOS TABLA FLOTA'!$K$1:$M$113,2,FALSE)</f>
        <v>Peces</v>
      </c>
      <c r="L2099" t="str">
        <f>_xlfn.XLOOKUP(capturaFlota2019[[#This Row],[Especie]],'DATOS TABLA FLOTA'!$K$1:$K$113,'DATOS TABLA FLOTA'!$M$1:$M$113)</f>
        <v>otras especies</v>
      </c>
      <c r="M2099" s="3">
        <v>13264</v>
      </c>
      <c r="N2099" s="4">
        <f>VLOOKUP(capturaFlota2019[[#This Row],[Especie]],'DATOS TABLA FLOTA'!$A$1:$B$80,2,FALSE)</f>
        <v>1890</v>
      </c>
      <c r="O2099" s="4">
        <f>VLOOKUP(capturaFlota2019[[#This Row],[Especie]],'DATOS TABLA FLOTA'!$A$1:$C$80,3,FALSE)</f>
        <v>30240</v>
      </c>
      <c r="Q2099"/>
    </row>
    <row r="2100" spans="1:17" x14ac:dyDescent="0.35">
      <c r="A2100" s="5">
        <v>43617</v>
      </c>
      <c r="B2100" s="2" t="s">
        <v>3053</v>
      </c>
      <c r="C2100" s="2" t="s">
        <v>3068</v>
      </c>
      <c r="D2100" s="2" t="s">
        <v>3043</v>
      </c>
      <c r="E21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0" t="str">
        <f>_xlfn.XLOOKUP(capturaFlota2019[[#This Row],[Puerto]],'DATOS TABLA FLOTA'!$H$1:$H$21,'DATOS TABLA FLOTA'!$I$1:$I$21)</f>
        <v>General Pueyrredon</v>
      </c>
      <c r="G2100" s="3">
        <f>_xlfn.XLOOKUP(capturaFlota2019[[#This Row],[Departamento]],'DATOS TABLA FLOTA'!$O$2:$O$21,'DATOS TABLA FLOTA'!$P$2:$P$21)</f>
        <v>6357</v>
      </c>
      <c r="H2100" s="1">
        <v>-3804915</v>
      </c>
      <c r="I2100" s="1">
        <f>_xlfn.XLOOKUP(capturaFlota2019[[#This Row],[Latitud]],'DATOS TABLA FLOTA'!$Q$2:$Q$21,'DATOS TABLA FLOTA'!$R$2:$R$21)</f>
        <v>-57536848</v>
      </c>
      <c r="J2100" s="2" t="s">
        <v>3055</v>
      </c>
      <c r="K2100" t="str">
        <f>VLOOKUP(capturaFlota2019[[#This Row],[Especie]],'DATOS TABLA FLOTA'!$K$1:$M$113,2,FALSE)</f>
        <v>Peces</v>
      </c>
      <c r="L2100" t="str">
        <f>_xlfn.XLOOKUP(capturaFlota2019[[#This Row],[Especie]],'DATOS TABLA FLOTA'!$K$1:$K$113,'DATOS TABLA FLOTA'!$M$1:$M$113)</f>
        <v>Merluza hubbsi S41</v>
      </c>
      <c r="M2100" s="3">
        <v>13290</v>
      </c>
      <c r="N2100" s="4">
        <f>VLOOKUP(capturaFlota2019[[#This Row],[Especie]],'DATOS TABLA FLOTA'!$A$1:$B$80,2,FALSE)</f>
        <v>2300</v>
      </c>
      <c r="O2100" s="4">
        <f>VLOOKUP(capturaFlota2019[[#This Row],[Especie]],'DATOS TABLA FLOTA'!$A$1:$C$80,3,FALSE)</f>
        <v>36800</v>
      </c>
      <c r="Q2100"/>
    </row>
    <row r="2101" spans="1:17" x14ac:dyDescent="0.35">
      <c r="A2101" s="5">
        <v>43739</v>
      </c>
      <c r="B2101" s="2" t="s">
        <v>3059</v>
      </c>
      <c r="C2101" s="2" t="s">
        <v>3068</v>
      </c>
      <c r="D2101" s="2" t="s">
        <v>3043</v>
      </c>
      <c r="E21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1" t="str">
        <f>_xlfn.XLOOKUP(capturaFlota2019[[#This Row],[Puerto]],'DATOS TABLA FLOTA'!$H$1:$H$21,'DATOS TABLA FLOTA'!$I$1:$I$21)</f>
        <v>General Pueyrredon</v>
      </c>
      <c r="G2101" s="3">
        <f>_xlfn.XLOOKUP(capturaFlota2019[[#This Row],[Departamento]],'DATOS TABLA FLOTA'!$O$2:$O$21,'DATOS TABLA FLOTA'!$P$2:$P$21)</f>
        <v>6357</v>
      </c>
      <c r="H2101" s="1">
        <v>-3804915</v>
      </c>
      <c r="I2101" s="1">
        <f>_xlfn.XLOOKUP(capturaFlota2019[[#This Row],[Latitud]],'DATOS TABLA FLOTA'!$Q$2:$Q$21,'DATOS TABLA FLOTA'!$R$2:$R$21)</f>
        <v>-57536848</v>
      </c>
      <c r="J2101" s="2" t="s">
        <v>3099</v>
      </c>
      <c r="K2101" t="str">
        <f>VLOOKUP(capturaFlota2019[[#This Row],[Especie]],'DATOS TABLA FLOTA'!$K$1:$M$113,2,FALSE)</f>
        <v>Peces</v>
      </c>
      <c r="L2101" t="str">
        <f>_xlfn.XLOOKUP(capturaFlota2019[[#This Row],[Especie]],'DATOS TABLA FLOTA'!$K$1:$K$113,'DATOS TABLA FLOTA'!$M$1:$M$113)</f>
        <v>otras especies</v>
      </c>
      <c r="M2101" s="3">
        <v>13314</v>
      </c>
      <c r="N2101" s="4">
        <f>VLOOKUP(capturaFlota2019[[#This Row],[Especie]],'DATOS TABLA FLOTA'!$A$1:$B$80,2,FALSE)</f>
        <v>2100</v>
      </c>
      <c r="O2101" s="4">
        <f>VLOOKUP(capturaFlota2019[[#This Row],[Especie]],'DATOS TABLA FLOTA'!$A$1:$C$80,3,FALSE)</f>
        <v>33600</v>
      </c>
      <c r="Q2101"/>
    </row>
    <row r="2102" spans="1:17" x14ac:dyDescent="0.35">
      <c r="A2102" s="5">
        <v>43556</v>
      </c>
      <c r="B2102" s="2" t="s">
        <v>3041</v>
      </c>
      <c r="C2102" s="2" t="s">
        <v>3123</v>
      </c>
      <c r="D2102" s="2" t="s">
        <v>3124</v>
      </c>
      <c r="E21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02" t="str">
        <f>_xlfn.XLOOKUP(capturaFlota2019[[#This Row],[Puerto]],'DATOS TABLA FLOTA'!$H$1:$H$21,'DATOS TABLA FLOTA'!$I$1:$I$21)</f>
        <v>San Antonio</v>
      </c>
      <c r="G2102" s="3">
        <f>_xlfn.XLOOKUP(capturaFlota2019[[#This Row],[Departamento]],'DATOS TABLA FLOTA'!$O$2:$O$21,'DATOS TABLA FLOTA'!$P$2:$P$21)</f>
        <v>62077</v>
      </c>
      <c r="H2102" s="1">
        <v>-4079875</v>
      </c>
      <c r="I2102" s="1">
        <f>_xlfn.XLOOKUP(capturaFlota2019[[#This Row],[Latitud]],'DATOS TABLA FLOTA'!$Q$2:$Q$21,'DATOS TABLA FLOTA'!$R$2:$R$21)</f>
        <v>-64883536</v>
      </c>
      <c r="J2102" s="2" t="s">
        <v>3101</v>
      </c>
      <c r="K2102" t="str">
        <f>VLOOKUP(capturaFlota2019[[#This Row],[Especie]],'DATOS TABLA FLOTA'!$K$1:$M$113,2,FALSE)</f>
        <v>Crustáceos</v>
      </c>
      <c r="L2102" t="str">
        <f>_xlfn.XLOOKUP(capturaFlota2019[[#This Row],[Especie]],'DATOS TABLA FLOTA'!$K$1:$K$113,'DATOS TABLA FLOTA'!$M$1:$M$113)</f>
        <v>Langostino</v>
      </c>
      <c r="M2102" s="3">
        <v>13330</v>
      </c>
      <c r="N2102" s="4">
        <f>VLOOKUP(capturaFlota2019[[#This Row],[Especie]],'DATOS TABLA FLOTA'!$A$1:$B$80,2,FALSE)</f>
        <v>3000</v>
      </c>
      <c r="O2102" s="4">
        <f>VLOOKUP(capturaFlota2019[[#This Row],[Especie]],'DATOS TABLA FLOTA'!$A$1:$C$80,3,FALSE)</f>
        <v>48000</v>
      </c>
      <c r="Q2102"/>
    </row>
    <row r="2103" spans="1:17" x14ac:dyDescent="0.35">
      <c r="A2103" s="5">
        <v>43556</v>
      </c>
      <c r="B2103" s="2" t="s">
        <v>3041</v>
      </c>
      <c r="C2103" s="2" t="s">
        <v>3068</v>
      </c>
      <c r="D2103" s="2" t="s">
        <v>3043</v>
      </c>
      <c r="E21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3" t="str">
        <f>_xlfn.XLOOKUP(capturaFlota2019[[#This Row],[Puerto]],'DATOS TABLA FLOTA'!$H$1:$H$21,'DATOS TABLA FLOTA'!$I$1:$I$21)</f>
        <v>General Pueyrredon</v>
      </c>
      <c r="G2103" s="3">
        <f>_xlfn.XLOOKUP(capturaFlota2019[[#This Row],[Departamento]],'DATOS TABLA FLOTA'!$O$2:$O$21,'DATOS TABLA FLOTA'!$P$2:$P$21)</f>
        <v>6357</v>
      </c>
      <c r="H2103" s="1">
        <v>-3804915</v>
      </c>
      <c r="I2103" s="1">
        <f>_xlfn.XLOOKUP(capturaFlota2019[[#This Row],[Latitud]],'DATOS TABLA FLOTA'!$Q$2:$Q$21,'DATOS TABLA FLOTA'!$R$2:$R$21)</f>
        <v>-57536848</v>
      </c>
      <c r="J2103" s="2" t="s">
        <v>3088</v>
      </c>
      <c r="K2103" t="str">
        <f>VLOOKUP(capturaFlota2019[[#This Row],[Especie]],'DATOS TABLA FLOTA'!$K$1:$M$113,2,FALSE)</f>
        <v>Peces</v>
      </c>
      <c r="L2103" t="str">
        <f>_xlfn.XLOOKUP(capturaFlota2019[[#This Row],[Especie]],'DATOS TABLA FLOTA'!$K$1:$K$113,'DATOS TABLA FLOTA'!$M$1:$M$113)</f>
        <v>Variado costero</v>
      </c>
      <c r="M2103" s="3">
        <v>13434</v>
      </c>
      <c r="N2103" s="4">
        <f>VLOOKUP(capturaFlota2019[[#This Row],[Especie]],'DATOS TABLA FLOTA'!$A$1:$B$80,2,FALSE)</f>
        <v>2500</v>
      </c>
      <c r="O2103" s="4">
        <f>VLOOKUP(capturaFlota2019[[#This Row],[Especie]],'DATOS TABLA FLOTA'!$A$1:$C$80,3,FALSE)</f>
        <v>40000</v>
      </c>
      <c r="Q2103"/>
    </row>
    <row r="2104" spans="1:17" x14ac:dyDescent="0.35">
      <c r="A2104" s="5">
        <v>43678</v>
      </c>
      <c r="B2104" s="2" t="s">
        <v>3067</v>
      </c>
      <c r="C2104" s="2" t="s">
        <v>3117</v>
      </c>
      <c r="D2104" s="2" t="s">
        <v>3062</v>
      </c>
      <c r="E21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04" t="str">
        <f>_xlfn.XLOOKUP(capturaFlota2019[[#This Row],[Puerto]],'DATOS TABLA FLOTA'!$H$1:$H$21,'DATOS TABLA FLOTA'!$I$1:$I$21)</f>
        <v>Biedma</v>
      </c>
      <c r="G2104" s="3">
        <f>_xlfn.XLOOKUP(capturaFlota2019[[#This Row],[Departamento]],'DATOS TABLA FLOTA'!$O$2:$O$21,'DATOS TABLA FLOTA'!$P$2:$P$21)</f>
        <v>26007</v>
      </c>
      <c r="H2104" s="1">
        <v>-42723398</v>
      </c>
      <c r="I2104" s="1">
        <f>_xlfn.XLOOKUP(capturaFlota2019[[#This Row],[Latitud]],'DATOS TABLA FLOTA'!$Q$2:$Q$21,'DATOS TABLA FLOTA'!$R$2:$R$21)</f>
        <v>-6503362</v>
      </c>
      <c r="J2104" s="2" t="s">
        <v>3065</v>
      </c>
      <c r="K2104" t="str">
        <f>VLOOKUP(capturaFlota2019[[#This Row],[Especie]],'DATOS TABLA FLOTA'!$K$1:$M$113,2,FALSE)</f>
        <v>Peces</v>
      </c>
      <c r="L2104" t="str">
        <f>_xlfn.XLOOKUP(capturaFlota2019[[#This Row],[Especie]],'DATOS TABLA FLOTA'!$K$1:$K$113,'DATOS TABLA FLOTA'!$M$1:$M$113)</f>
        <v>Abadejo</v>
      </c>
      <c r="M2104" s="3">
        <v>13456</v>
      </c>
      <c r="N2104" s="4">
        <f>VLOOKUP(capturaFlota2019[[#This Row],[Especie]],'DATOS TABLA FLOTA'!$A$1:$B$80,2,FALSE)</f>
        <v>2000</v>
      </c>
      <c r="O2104" s="4">
        <f>VLOOKUP(capturaFlota2019[[#This Row],[Especie]],'DATOS TABLA FLOTA'!$A$1:$C$80,3,FALSE)</f>
        <v>32000</v>
      </c>
      <c r="Q2104"/>
    </row>
    <row r="2105" spans="1:17" x14ac:dyDescent="0.35">
      <c r="A2105" s="5">
        <v>43497</v>
      </c>
      <c r="B2105" s="2" t="s">
        <v>3053</v>
      </c>
      <c r="C2105" s="2" t="s">
        <v>3123</v>
      </c>
      <c r="D2105" s="2" t="s">
        <v>3124</v>
      </c>
      <c r="E21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05" t="str">
        <f>_xlfn.XLOOKUP(capturaFlota2019[[#This Row],[Puerto]],'DATOS TABLA FLOTA'!$H$1:$H$21,'DATOS TABLA FLOTA'!$I$1:$I$21)</f>
        <v>San Antonio</v>
      </c>
      <c r="G2105" s="3">
        <f>_xlfn.XLOOKUP(capturaFlota2019[[#This Row],[Departamento]],'DATOS TABLA FLOTA'!$O$2:$O$21,'DATOS TABLA FLOTA'!$P$2:$P$21)</f>
        <v>62077</v>
      </c>
      <c r="H2105" s="1">
        <v>-4079875</v>
      </c>
      <c r="I2105" s="1">
        <f>_xlfn.XLOOKUP(capturaFlota2019[[#This Row],[Latitud]],'DATOS TABLA FLOTA'!$Q$2:$Q$21,'DATOS TABLA FLOTA'!$R$2:$R$21)</f>
        <v>-64883536</v>
      </c>
      <c r="J2105" s="2" t="s">
        <v>3055</v>
      </c>
      <c r="K2105" t="str">
        <f>VLOOKUP(capturaFlota2019[[#This Row],[Especie]],'DATOS TABLA FLOTA'!$K$1:$M$113,2,FALSE)</f>
        <v>Peces</v>
      </c>
      <c r="L2105" t="str">
        <f>_xlfn.XLOOKUP(capturaFlota2019[[#This Row],[Especie]],'DATOS TABLA FLOTA'!$K$1:$K$113,'DATOS TABLA FLOTA'!$M$1:$M$113)</f>
        <v>Merluza hubbsi S41</v>
      </c>
      <c r="M2105" s="3">
        <v>13558</v>
      </c>
      <c r="N2105" s="4">
        <f>VLOOKUP(capturaFlota2019[[#This Row],[Especie]],'DATOS TABLA FLOTA'!$A$1:$B$80,2,FALSE)</f>
        <v>2300</v>
      </c>
      <c r="O2105" s="4">
        <f>VLOOKUP(capturaFlota2019[[#This Row],[Especie]],'DATOS TABLA FLOTA'!$A$1:$C$80,3,FALSE)</f>
        <v>36800</v>
      </c>
      <c r="Q2105"/>
    </row>
    <row r="2106" spans="1:17" x14ac:dyDescent="0.35">
      <c r="A2106" s="5">
        <v>43497</v>
      </c>
      <c r="B2106" s="2" t="s">
        <v>3059</v>
      </c>
      <c r="C2106" s="2" t="s">
        <v>3068</v>
      </c>
      <c r="D2106" s="2" t="s">
        <v>3043</v>
      </c>
      <c r="E21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6" t="str">
        <f>_xlfn.XLOOKUP(capturaFlota2019[[#This Row],[Puerto]],'DATOS TABLA FLOTA'!$H$1:$H$21,'DATOS TABLA FLOTA'!$I$1:$I$21)</f>
        <v>General Pueyrredon</v>
      </c>
      <c r="G2106" s="3">
        <f>_xlfn.XLOOKUP(capturaFlota2019[[#This Row],[Departamento]],'DATOS TABLA FLOTA'!$O$2:$O$21,'DATOS TABLA FLOTA'!$P$2:$P$21)</f>
        <v>6357</v>
      </c>
      <c r="H2106" s="1">
        <v>-3804915</v>
      </c>
      <c r="I2106" s="1">
        <f>_xlfn.XLOOKUP(capturaFlota2019[[#This Row],[Latitud]],'DATOS TABLA FLOTA'!$Q$2:$Q$21,'DATOS TABLA FLOTA'!$R$2:$R$21)</f>
        <v>-57536848</v>
      </c>
      <c r="J2106" s="2" t="s">
        <v>3060</v>
      </c>
      <c r="K2106" t="str">
        <f>VLOOKUP(capturaFlota2019[[#This Row],[Especie]],'DATOS TABLA FLOTA'!$K$1:$M$113,2,FALSE)</f>
        <v>Peces</v>
      </c>
      <c r="L2106" t="str">
        <f>_xlfn.XLOOKUP(capturaFlota2019[[#This Row],[Especie]],'DATOS TABLA FLOTA'!$K$1:$K$113,'DATOS TABLA FLOTA'!$M$1:$M$113)</f>
        <v>otras especies</v>
      </c>
      <c r="M2106" s="3">
        <v>13651</v>
      </c>
      <c r="N2106" s="4">
        <f>VLOOKUP(capturaFlota2019[[#This Row],[Especie]],'DATOS TABLA FLOTA'!$A$1:$B$80,2,FALSE)</f>
        <v>2910</v>
      </c>
      <c r="O2106" s="4">
        <f>VLOOKUP(capturaFlota2019[[#This Row],[Especie]],'DATOS TABLA FLOTA'!$A$1:$C$80,3,FALSE)</f>
        <v>46560</v>
      </c>
      <c r="Q2106"/>
    </row>
    <row r="2107" spans="1:17" x14ac:dyDescent="0.35">
      <c r="A2107" s="5">
        <v>43709</v>
      </c>
      <c r="B2107" s="2" t="s">
        <v>3053</v>
      </c>
      <c r="C2107" s="2" t="s">
        <v>3123</v>
      </c>
      <c r="D2107" s="2" t="s">
        <v>3124</v>
      </c>
      <c r="E21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07" t="str">
        <f>_xlfn.XLOOKUP(capturaFlota2019[[#This Row],[Puerto]],'DATOS TABLA FLOTA'!$H$1:$H$21,'DATOS TABLA FLOTA'!$I$1:$I$21)</f>
        <v>San Antonio</v>
      </c>
      <c r="G2107" s="3">
        <f>_xlfn.XLOOKUP(capturaFlota2019[[#This Row],[Departamento]],'DATOS TABLA FLOTA'!$O$2:$O$21,'DATOS TABLA FLOTA'!$P$2:$P$21)</f>
        <v>62077</v>
      </c>
      <c r="H2107" s="1">
        <v>-4079875</v>
      </c>
      <c r="I2107" s="1">
        <f>_xlfn.XLOOKUP(capturaFlota2019[[#This Row],[Latitud]],'DATOS TABLA FLOTA'!$Q$2:$Q$21,'DATOS TABLA FLOTA'!$R$2:$R$21)</f>
        <v>-64883536</v>
      </c>
      <c r="J2107" s="2" t="s">
        <v>3101</v>
      </c>
      <c r="K2107" t="str">
        <f>VLOOKUP(capturaFlota2019[[#This Row],[Especie]],'DATOS TABLA FLOTA'!$K$1:$M$113,2,FALSE)</f>
        <v>Crustáceos</v>
      </c>
      <c r="L2107" t="str">
        <f>_xlfn.XLOOKUP(capturaFlota2019[[#This Row],[Especie]],'DATOS TABLA FLOTA'!$K$1:$K$113,'DATOS TABLA FLOTA'!$M$1:$M$113)</f>
        <v>Langostino</v>
      </c>
      <c r="M2107" s="3">
        <v>13662</v>
      </c>
      <c r="N2107" s="4">
        <f>VLOOKUP(capturaFlota2019[[#This Row],[Especie]],'DATOS TABLA FLOTA'!$A$1:$B$80,2,FALSE)</f>
        <v>3000</v>
      </c>
      <c r="O2107" s="4">
        <f>VLOOKUP(capturaFlota2019[[#This Row],[Especie]],'DATOS TABLA FLOTA'!$A$1:$C$80,3,FALSE)</f>
        <v>48000</v>
      </c>
      <c r="Q2107"/>
    </row>
    <row r="2108" spans="1:17" x14ac:dyDescent="0.35">
      <c r="A2108" s="5">
        <v>43709</v>
      </c>
      <c r="B2108" s="2" t="s">
        <v>3053</v>
      </c>
      <c r="C2108" s="2" t="s">
        <v>3068</v>
      </c>
      <c r="D2108" s="2" t="s">
        <v>3043</v>
      </c>
      <c r="E21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08" t="str">
        <f>_xlfn.XLOOKUP(capturaFlota2019[[#This Row],[Puerto]],'DATOS TABLA FLOTA'!$H$1:$H$21,'DATOS TABLA FLOTA'!$I$1:$I$21)</f>
        <v>General Pueyrredon</v>
      </c>
      <c r="G2108" s="3">
        <f>_xlfn.XLOOKUP(capturaFlota2019[[#This Row],[Departamento]],'DATOS TABLA FLOTA'!$O$2:$O$21,'DATOS TABLA FLOTA'!$P$2:$P$21)</f>
        <v>6357</v>
      </c>
      <c r="H2108" s="1">
        <v>-3804915</v>
      </c>
      <c r="I2108" s="1">
        <f>_xlfn.XLOOKUP(capturaFlota2019[[#This Row],[Latitud]],'DATOS TABLA FLOTA'!$Q$2:$Q$21,'DATOS TABLA FLOTA'!$R$2:$R$21)</f>
        <v>-57536848</v>
      </c>
      <c r="J2108" s="2" t="s">
        <v>3088</v>
      </c>
      <c r="K2108" t="str">
        <f>VLOOKUP(capturaFlota2019[[#This Row],[Especie]],'DATOS TABLA FLOTA'!$K$1:$M$113,2,FALSE)</f>
        <v>Peces</v>
      </c>
      <c r="L2108" t="str">
        <f>_xlfn.XLOOKUP(capturaFlota2019[[#This Row],[Especie]],'DATOS TABLA FLOTA'!$K$1:$K$113,'DATOS TABLA FLOTA'!$M$1:$M$113)</f>
        <v>Variado costero</v>
      </c>
      <c r="M2108" s="3">
        <v>13679</v>
      </c>
      <c r="N2108" s="4">
        <f>VLOOKUP(capturaFlota2019[[#This Row],[Especie]],'DATOS TABLA FLOTA'!$A$1:$B$80,2,FALSE)</f>
        <v>2500</v>
      </c>
      <c r="O2108" s="4">
        <f>VLOOKUP(capturaFlota2019[[#This Row],[Especie]],'DATOS TABLA FLOTA'!$A$1:$C$80,3,FALSE)</f>
        <v>40000</v>
      </c>
      <c r="Q2108"/>
    </row>
    <row r="2109" spans="1:17" x14ac:dyDescent="0.35">
      <c r="A2109" s="5">
        <v>43709</v>
      </c>
      <c r="B2109" s="2" t="s">
        <v>3059</v>
      </c>
      <c r="C2109" s="2" t="s">
        <v>3120</v>
      </c>
      <c r="D2109" s="2" t="s">
        <v>3062</v>
      </c>
      <c r="E21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09" t="str">
        <f>_xlfn.XLOOKUP(capturaFlota2019[[#This Row],[Puerto]],'DATOS TABLA FLOTA'!$H$1:$H$21,'DATOS TABLA FLOTA'!$I$1:$I$21)</f>
        <v>Rawson</v>
      </c>
      <c r="G2109" s="3">
        <f>_xlfn.XLOOKUP(capturaFlota2019[[#This Row],[Departamento]],'DATOS TABLA FLOTA'!$O$2:$O$21,'DATOS TABLA FLOTA'!$P$2:$P$21)</f>
        <v>26077</v>
      </c>
      <c r="H2109" s="1">
        <v>-43336741</v>
      </c>
      <c r="I2109" s="1">
        <f>_xlfn.XLOOKUP(capturaFlota2019[[#This Row],[Latitud]],'DATOS TABLA FLOTA'!$Q$2:$Q$21,'DATOS TABLA FLOTA'!$R$2:$R$21)</f>
        <v>-65061964</v>
      </c>
      <c r="J2109" s="2" t="s">
        <v>3101</v>
      </c>
      <c r="K2109" t="str">
        <f>VLOOKUP(capturaFlota2019[[#This Row],[Especie]],'DATOS TABLA FLOTA'!$K$1:$M$113,2,FALSE)</f>
        <v>Crustáceos</v>
      </c>
      <c r="L2109" t="str">
        <f>_xlfn.XLOOKUP(capturaFlota2019[[#This Row],[Especie]],'DATOS TABLA FLOTA'!$K$1:$K$113,'DATOS TABLA FLOTA'!$M$1:$M$113)</f>
        <v>Langostino</v>
      </c>
      <c r="M2109" s="3">
        <v>13755</v>
      </c>
      <c r="N2109" s="4">
        <f>VLOOKUP(capturaFlota2019[[#This Row],[Especie]],'DATOS TABLA FLOTA'!$A$1:$B$80,2,FALSE)</f>
        <v>3000</v>
      </c>
      <c r="O2109" s="4">
        <f>VLOOKUP(capturaFlota2019[[#This Row],[Especie]],'DATOS TABLA FLOTA'!$A$1:$C$80,3,FALSE)</f>
        <v>48000</v>
      </c>
      <c r="Q2109"/>
    </row>
    <row r="2110" spans="1:17" x14ac:dyDescent="0.35">
      <c r="A2110" s="5">
        <v>43678</v>
      </c>
      <c r="B2110" s="2" t="s">
        <v>3053</v>
      </c>
      <c r="C2110" s="2" t="s">
        <v>3068</v>
      </c>
      <c r="D2110" s="2" t="s">
        <v>3043</v>
      </c>
      <c r="E21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0" t="str">
        <f>_xlfn.XLOOKUP(capturaFlota2019[[#This Row],[Puerto]],'DATOS TABLA FLOTA'!$H$1:$H$21,'DATOS TABLA FLOTA'!$I$1:$I$21)</f>
        <v>General Pueyrredon</v>
      </c>
      <c r="G2110" s="3">
        <f>_xlfn.XLOOKUP(capturaFlota2019[[#This Row],[Departamento]],'DATOS TABLA FLOTA'!$O$2:$O$21,'DATOS TABLA FLOTA'!$P$2:$P$21)</f>
        <v>6357</v>
      </c>
      <c r="H2110" s="1">
        <v>-3804915</v>
      </c>
      <c r="I2110" s="1">
        <f>_xlfn.XLOOKUP(capturaFlota2019[[#This Row],[Latitud]],'DATOS TABLA FLOTA'!$Q$2:$Q$21,'DATOS TABLA FLOTA'!$R$2:$R$21)</f>
        <v>-57536848</v>
      </c>
      <c r="J2110" s="2" t="s">
        <v>3095</v>
      </c>
      <c r="K2110" t="str">
        <f>VLOOKUP(capturaFlota2019[[#This Row],[Especie]],'DATOS TABLA FLOTA'!$K$1:$M$113,2,FALSE)</f>
        <v>Peces</v>
      </c>
      <c r="L2110" t="str">
        <f>_xlfn.XLOOKUP(capturaFlota2019[[#This Row],[Especie]],'DATOS TABLA FLOTA'!$K$1:$K$113,'DATOS TABLA FLOTA'!$M$1:$M$113)</f>
        <v>otras especies</v>
      </c>
      <c r="M2110" s="3">
        <v>13782</v>
      </c>
      <c r="N2110" s="4">
        <f>VLOOKUP(capturaFlota2019[[#This Row],[Especie]],'DATOS TABLA FLOTA'!$A$1:$B$80,2,FALSE)</f>
        <v>1980</v>
      </c>
      <c r="O2110" s="4">
        <f>VLOOKUP(capturaFlota2019[[#This Row],[Especie]],'DATOS TABLA FLOTA'!$A$1:$C$80,3,FALSE)</f>
        <v>31680</v>
      </c>
      <c r="Q2110"/>
    </row>
    <row r="2111" spans="1:17" x14ac:dyDescent="0.35">
      <c r="A2111" s="5">
        <v>43466</v>
      </c>
      <c r="B2111" s="2" t="s">
        <v>3041</v>
      </c>
      <c r="C2111" s="2" t="s">
        <v>3107</v>
      </c>
      <c r="D2111" s="2" t="s">
        <v>3043</v>
      </c>
      <c r="E21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1" t="str">
        <f>_xlfn.XLOOKUP(capturaFlota2019[[#This Row],[Puerto]],'DATOS TABLA FLOTA'!$H$1:$H$21,'DATOS TABLA FLOTA'!$I$1:$I$21)</f>
        <v>Necochea</v>
      </c>
      <c r="G2111" s="3">
        <f>_xlfn.XLOOKUP(capturaFlota2019[[#This Row],[Departamento]],'DATOS TABLA FLOTA'!$O$2:$O$21,'DATOS TABLA FLOTA'!$P$2:$P$21)</f>
        <v>6581</v>
      </c>
      <c r="H2111" s="1">
        <v>-38576184</v>
      </c>
      <c r="I2111" s="1">
        <f>_xlfn.XLOOKUP(capturaFlota2019[[#This Row],[Latitud]],'DATOS TABLA FLOTA'!$Q$2:$Q$21,'DATOS TABLA FLOTA'!$R$2:$R$21)</f>
        <v>-58701949</v>
      </c>
      <c r="J2111" s="2" t="s">
        <v>3090</v>
      </c>
      <c r="K2111" t="str">
        <f>VLOOKUP(capturaFlota2019[[#This Row],[Especie]],'DATOS TABLA FLOTA'!$K$1:$M$113,2,FALSE)</f>
        <v>Peces</v>
      </c>
      <c r="L2111" t="str">
        <f>_xlfn.XLOOKUP(capturaFlota2019[[#This Row],[Especie]],'DATOS TABLA FLOTA'!$K$1:$K$113,'DATOS TABLA FLOTA'!$M$1:$M$113)</f>
        <v>otras especies</v>
      </c>
      <c r="M2111" s="3">
        <v>13845</v>
      </c>
      <c r="N2111" s="4">
        <f>VLOOKUP(capturaFlota2019[[#This Row],[Especie]],'DATOS TABLA FLOTA'!$A$1:$B$80,2,FALSE)</f>
        <v>2200</v>
      </c>
      <c r="O2111" s="4">
        <f>VLOOKUP(capturaFlota2019[[#This Row],[Especie]],'DATOS TABLA FLOTA'!$A$1:$C$80,3,FALSE)</f>
        <v>35200</v>
      </c>
      <c r="Q2111"/>
    </row>
    <row r="2112" spans="1:17" x14ac:dyDescent="0.35">
      <c r="A2112" s="5">
        <v>43678</v>
      </c>
      <c r="B2112" s="2" t="s">
        <v>3059</v>
      </c>
      <c r="C2112" s="2" t="s">
        <v>3068</v>
      </c>
      <c r="D2112" s="2" t="s">
        <v>3043</v>
      </c>
      <c r="E21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2" t="str">
        <f>_xlfn.XLOOKUP(capturaFlota2019[[#This Row],[Puerto]],'DATOS TABLA FLOTA'!$H$1:$H$21,'DATOS TABLA FLOTA'!$I$1:$I$21)</f>
        <v>General Pueyrredon</v>
      </c>
      <c r="G2112" s="3">
        <f>_xlfn.XLOOKUP(capturaFlota2019[[#This Row],[Departamento]],'DATOS TABLA FLOTA'!$O$2:$O$21,'DATOS TABLA FLOTA'!$P$2:$P$21)</f>
        <v>6357</v>
      </c>
      <c r="H2112" s="1">
        <v>-3804915</v>
      </c>
      <c r="I2112" s="1">
        <f>_xlfn.XLOOKUP(capturaFlota2019[[#This Row],[Latitud]],'DATOS TABLA FLOTA'!$Q$2:$Q$21,'DATOS TABLA FLOTA'!$R$2:$R$21)</f>
        <v>-57536848</v>
      </c>
      <c r="J2112" s="2" t="s">
        <v>3060</v>
      </c>
      <c r="K2112" t="str">
        <f>VLOOKUP(capturaFlota2019[[#This Row],[Especie]],'DATOS TABLA FLOTA'!$K$1:$M$113,2,FALSE)</f>
        <v>Peces</v>
      </c>
      <c r="L2112" t="str">
        <f>_xlfn.XLOOKUP(capturaFlota2019[[#This Row],[Especie]],'DATOS TABLA FLOTA'!$K$1:$K$113,'DATOS TABLA FLOTA'!$M$1:$M$113)</f>
        <v>otras especies</v>
      </c>
      <c r="M2112" s="3">
        <v>13851</v>
      </c>
      <c r="N2112" s="4">
        <f>VLOOKUP(capturaFlota2019[[#This Row],[Especie]],'DATOS TABLA FLOTA'!$A$1:$B$80,2,FALSE)</f>
        <v>2910</v>
      </c>
      <c r="O2112" s="4">
        <f>VLOOKUP(capturaFlota2019[[#This Row],[Especie]],'DATOS TABLA FLOTA'!$A$1:$C$80,3,FALSE)</f>
        <v>46560</v>
      </c>
      <c r="Q2112"/>
    </row>
    <row r="2113" spans="1:17" x14ac:dyDescent="0.35">
      <c r="A2113" s="5">
        <v>43617</v>
      </c>
      <c r="B2113" s="2" t="s">
        <v>3059</v>
      </c>
      <c r="C2113" s="2" t="s">
        <v>3117</v>
      </c>
      <c r="D2113" s="2" t="s">
        <v>3062</v>
      </c>
      <c r="E21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13" t="str">
        <f>_xlfn.XLOOKUP(capturaFlota2019[[#This Row],[Puerto]],'DATOS TABLA FLOTA'!$H$1:$H$21,'DATOS TABLA FLOTA'!$I$1:$I$21)</f>
        <v>Biedma</v>
      </c>
      <c r="G2113" s="3">
        <f>_xlfn.XLOOKUP(capturaFlota2019[[#This Row],[Departamento]],'DATOS TABLA FLOTA'!$O$2:$O$21,'DATOS TABLA FLOTA'!$P$2:$P$21)</f>
        <v>26007</v>
      </c>
      <c r="H2113" s="1">
        <v>-42723398</v>
      </c>
      <c r="I2113" s="1">
        <f>_xlfn.XLOOKUP(capturaFlota2019[[#This Row],[Latitud]],'DATOS TABLA FLOTA'!$Q$2:$Q$21,'DATOS TABLA FLOTA'!$R$2:$R$21)</f>
        <v>-6503362</v>
      </c>
      <c r="J2113" s="2" t="s">
        <v>3057</v>
      </c>
      <c r="K2113" t="str">
        <f>VLOOKUP(capturaFlota2019[[#This Row],[Especie]],'DATOS TABLA FLOTA'!$K$1:$M$113,2,FALSE)</f>
        <v>Peces</v>
      </c>
      <c r="L2113" t="str">
        <f>_xlfn.XLOOKUP(capturaFlota2019[[#This Row],[Especie]],'DATOS TABLA FLOTA'!$K$1:$K$113,'DATOS TABLA FLOTA'!$M$1:$M$113)</f>
        <v>Rayas (sin V. Cost)</v>
      </c>
      <c r="M2113" s="3">
        <v>13881</v>
      </c>
      <c r="N2113" s="4">
        <f>VLOOKUP(capturaFlota2019[[#This Row],[Especie]],'DATOS TABLA FLOTA'!$A$1:$B$80,2,FALSE)</f>
        <v>3900</v>
      </c>
      <c r="O2113" s="4">
        <f>VLOOKUP(capturaFlota2019[[#This Row],[Especie]],'DATOS TABLA FLOTA'!$A$1:$C$80,3,FALSE)</f>
        <v>62400</v>
      </c>
      <c r="Q2113"/>
    </row>
    <row r="2114" spans="1:17" x14ac:dyDescent="0.35">
      <c r="A2114" s="5">
        <v>43770</v>
      </c>
      <c r="B2114" s="2" t="s">
        <v>3059</v>
      </c>
      <c r="C2114" s="2" t="s">
        <v>3068</v>
      </c>
      <c r="D2114" s="2" t="s">
        <v>3043</v>
      </c>
      <c r="E21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4" t="str">
        <f>_xlfn.XLOOKUP(capturaFlota2019[[#This Row],[Puerto]],'DATOS TABLA FLOTA'!$H$1:$H$21,'DATOS TABLA FLOTA'!$I$1:$I$21)</f>
        <v>General Pueyrredon</v>
      </c>
      <c r="G2114" s="3">
        <f>_xlfn.XLOOKUP(capturaFlota2019[[#This Row],[Departamento]],'DATOS TABLA FLOTA'!$O$2:$O$21,'DATOS TABLA FLOTA'!$P$2:$P$21)</f>
        <v>6357</v>
      </c>
      <c r="H2114" s="1">
        <v>-3804915</v>
      </c>
      <c r="I2114" s="1">
        <f>_xlfn.XLOOKUP(capturaFlota2019[[#This Row],[Latitud]],'DATOS TABLA FLOTA'!$Q$2:$Q$21,'DATOS TABLA FLOTA'!$R$2:$R$21)</f>
        <v>-57536848</v>
      </c>
      <c r="J2114" s="2" t="s">
        <v>3052</v>
      </c>
      <c r="K2114" t="str">
        <f>VLOOKUP(capturaFlota2019[[#This Row],[Especie]],'DATOS TABLA FLOTA'!$K$1:$M$113,2,FALSE)</f>
        <v>Moluscos</v>
      </c>
      <c r="L2114" t="str">
        <f>_xlfn.XLOOKUP(capturaFlota2019[[#This Row],[Especie]],'DATOS TABLA FLOTA'!$K$1:$K$113,'DATOS TABLA FLOTA'!$M$1:$M$113)</f>
        <v>Calamar Illex</v>
      </c>
      <c r="M2114" s="3">
        <v>13885</v>
      </c>
      <c r="N2114" s="4">
        <f>VLOOKUP(capturaFlota2019[[#This Row],[Especie]],'DATOS TABLA FLOTA'!$A$1:$B$80,2,FALSE)</f>
        <v>3299</v>
      </c>
      <c r="O2114" s="4">
        <f>VLOOKUP(capturaFlota2019[[#This Row],[Especie]],'DATOS TABLA FLOTA'!$A$1:$C$80,3,FALSE)</f>
        <v>52784</v>
      </c>
      <c r="Q2114"/>
    </row>
    <row r="2115" spans="1:17" x14ac:dyDescent="0.35">
      <c r="A2115" s="5">
        <v>43525</v>
      </c>
      <c r="B2115" s="2" t="s">
        <v>3067</v>
      </c>
      <c r="C2115" s="2" t="s">
        <v>3132</v>
      </c>
      <c r="D2115" s="2" t="s">
        <v>3133</v>
      </c>
      <c r="E21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115" t="str">
        <f>_xlfn.XLOOKUP(capturaFlota2019[[#This Row],[Puerto]],'DATOS TABLA FLOTA'!$H$1:$H$21,'DATOS TABLA FLOTA'!$I$1:$I$21)</f>
        <v>Ushuaia</v>
      </c>
      <c r="G2115" s="3">
        <f>_xlfn.XLOOKUP(capturaFlota2019[[#This Row],[Departamento]],'DATOS TABLA FLOTA'!$O$2:$O$21,'DATOS TABLA FLOTA'!$P$2:$P$21)</f>
        <v>94015</v>
      </c>
      <c r="H2115" s="1">
        <v>-54808106</v>
      </c>
      <c r="I2115" s="1">
        <f>_xlfn.XLOOKUP(capturaFlota2019[[#This Row],[Latitud]],'DATOS TABLA FLOTA'!$Q$2:$Q$21,'DATOS TABLA FLOTA'!$R$2:$R$21)</f>
        <v>-68304301</v>
      </c>
      <c r="J2115" s="2" t="s">
        <v>3135</v>
      </c>
      <c r="K2115" t="str">
        <f>VLOOKUP(capturaFlota2019[[#This Row],[Especie]],'DATOS TABLA FLOTA'!$K$1:$M$113,2,FALSE)</f>
        <v>Peces</v>
      </c>
      <c r="L2115" t="str">
        <f>_xlfn.XLOOKUP(capturaFlota2019[[#This Row],[Especie]],'DATOS TABLA FLOTA'!$K$1:$K$113,'DATOS TABLA FLOTA'!$M$1:$M$113)</f>
        <v>otras especies</v>
      </c>
      <c r="M2115" s="3">
        <v>13900</v>
      </c>
      <c r="N2115" s="4">
        <f>VLOOKUP(capturaFlota2019[[#This Row],[Especie]],'DATOS TABLA FLOTA'!$A$1:$B$80,2,FALSE)</f>
        <v>2200</v>
      </c>
      <c r="O2115" s="4">
        <f>VLOOKUP(capturaFlota2019[[#This Row],[Especie]],'DATOS TABLA FLOTA'!$A$1:$C$80,3,FALSE)</f>
        <v>35200</v>
      </c>
      <c r="Q2115"/>
    </row>
    <row r="2116" spans="1:17" x14ac:dyDescent="0.35">
      <c r="A2116" s="5">
        <v>43556</v>
      </c>
      <c r="B2116" s="2" t="s">
        <v>3059</v>
      </c>
      <c r="C2116" s="2" t="s">
        <v>3123</v>
      </c>
      <c r="D2116" s="2" t="s">
        <v>3124</v>
      </c>
      <c r="E21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16" t="str">
        <f>_xlfn.XLOOKUP(capturaFlota2019[[#This Row],[Puerto]],'DATOS TABLA FLOTA'!$H$1:$H$21,'DATOS TABLA FLOTA'!$I$1:$I$21)</f>
        <v>San Antonio</v>
      </c>
      <c r="G2116" s="3">
        <f>_xlfn.XLOOKUP(capturaFlota2019[[#This Row],[Departamento]],'DATOS TABLA FLOTA'!$O$2:$O$21,'DATOS TABLA FLOTA'!$P$2:$P$21)</f>
        <v>62077</v>
      </c>
      <c r="H2116" s="1">
        <v>-4079875</v>
      </c>
      <c r="I2116" s="1">
        <f>_xlfn.XLOOKUP(capturaFlota2019[[#This Row],[Latitud]],'DATOS TABLA FLOTA'!$Q$2:$Q$21,'DATOS TABLA FLOTA'!$R$2:$R$21)</f>
        <v>-64883536</v>
      </c>
      <c r="J2116" s="2" t="s">
        <v>3098</v>
      </c>
      <c r="K2116" t="str">
        <f>VLOOKUP(capturaFlota2019[[#This Row],[Especie]],'DATOS TABLA FLOTA'!$K$1:$M$113,2,FALSE)</f>
        <v>Peces</v>
      </c>
      <c r="L2116" t="str">
        <f>_xlfn.XLOOKUP(capturaFlota2019[[#This Row],[Especie]],'DATOS TABLA FLOTA'!$K$1:$K$113,'DATOS TABLA FLOTA'!$M$1:$M$113)</f>
        <v>otras especies</v>
      </c>
      <c r="M2116" s="3">
        <v>13921</v>
      </c>
      <c r="N2116" s="4">
        <f>VLOOKUP(capturaFlota2019[[#This Row],[Especie]],'DATOS TABLA FLOTA'!$A$1:$B$80,2,FALSE)</f>
        <v>4500</v>
      </c>
      <c r="O2116" s="4">
        <f>VLOOKUP(capturaFlota2019[[#This Row],[Especie]],'DATOS TABLA FLOTA'!$A$1:$C$80,3,FALSE)</f>
        <v>72000</v>
      </c>
      <c r="Q2116"/>
    </row>
    <row r="2117" spans="1:17" x14ac:dyDescent="0.35">
      <c r="A2117" s="5">
        <v>43497</v>
      </c>
      <c r="B2117" s="2" t="s">
        <v>3067</v>
      </c>
      <c r="C2117" s="2" t="s">
        <v>3068</v>
      </c>
      <c r="D2117" s="2" t="s">
        <v>3043</v>
      </c>
      <c r="E21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7" t="str">
        <f>_xlfn.XLOOKUP(capturaFlota2019[[#This Row],[Puerto]],'DATOS TABLA FLOTA'!$H$1:$H$21,'DATOS TABLA FLOTA'!$I$1:$I$21)</f>
        <v>General Pueyrredon</v>
      </c>
      <c r="G2117" s="3">
        <f>_xlfn.XLOOKUP(capturaFlota2019[[#This Row],[Departamento]],'DATOS TABLA FLOTA'!$O$2:$O$21,'DATOS TABLA FLOTA'!$P$2:$P$21)</f>
        <v>6357</v>
      </c>
      <c r="H2117" s="1">
        <v>-3804915</v>
      </c>
      <c r="I2117" s="1">
        <f>_xlfn.XLOOKUP(capturaFlota2019[[#This Row],[Latitud]],'DATOS TABLA FLOTA'!$Q$2:$Q$21,'DATOS TABLA FLOTA'!$R$2:$R$21)</f>
        <v>-57536848</v>
      </c>
      <c r="J2117" s="2" t="s">
        <v>3119</v>
      </c>
      <c r="K2117" t="str">
        <f>VLOOKUP(capturaFlota2019[[#This Row],[Especie]],'DATOS TABLA FLOTA'!$K$1:$M$113,2,FALSE)</f>
        <v>Peces</v>
      </c>
      <c r="L2117" t="str">
        <f>_xlfn.XLOOKUP(capturaFlota2019[[#This Row],[Especie]],'DATOS TABLA FLOTA'!$K$1:$K$113,'DATOS TABLA FLOTA'!$M$1:$M$113)</f>
        <v>otras especies</v>
      </c>
      <c r="M2117" s="3">
        <v>14034</v>
      </c>
      <c r="N2117" s="4">
        <f>VLOOKUP(capturaFlota2019[[#This Row],[Especie]],'DATOS TABLA FLOTA'!$A$1:$B$80,2,FALSE)</f>
        <v>2900</v>
      </c>
      <c r="O2117" s="4">
        <f>VLOOKUP(capturaFlota2019[[#This Row],[Especie]],'DATOS TABLA FLOTA'!$A$1:$C$80,3,FALSE)</f>
        <v>46400</v>
      </c>
      <c r="Q2117"/>
    </row>
    <row r="2118" spans="1:17" x14ac:dyDescent="0.35">
      <c r="A2118" s="5">
        <v>43497</v>
      </c>
      <c r="B2118" s="2" t="s">
        <v>3059</v>
      </c>
      <c r="C2118" s="2" t="s">
        <v>3120</v>
      </c>
      <c r="D2118" s="2" t="s">
        <v>3062</v>
      </c>
      <c r="E21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18" t="str">
        <f>_xlfn.XLOOKUP(capturaFlota2019[[#This Row],[Puerto]],'DATOS TABLA FLOTA'!$H$1:$H$21,'DATOS TABLA FLOTA'!$I$1:$I$21)</f>
        <v>Rawson</v>
      </c>
      <c r="G2118" s="3">
        <f>_xlfn.XLOOKUP(capturaFlota2019[[#This Row],[Departamento]],'DATOS TABLA FLOTA'!$O$2:$O$21,'DATOS TABLA FLOTA'!$P$2:$P$21)</f>
        <v>26077</v>
      </c>
      <c r="H2118" s="1">
        <v>-43336741</v>
      </c>
      <c r="I2118" s="1">
        <f>_xlfn.XLOOKUP(capturaFlota2019[[#This Row],[Latitud]],'DATOS TABLA FLOTA'!$Q$2:$Q$21,'DATOS TABLA FLOTA'!$R$2:$R$21)</f>
        <v>-65061964</v>
      </c>
      <c r="J2118" s="2" t="s">
        <v>3101</v>
      </c>
      <c r="K2118" t="str">
        <f>VLOOKUP(capturaFlota2019[[#This Row],[Especie]],'DATOS TABLA FLOTA'!$K$1:$M$113,2,FALSE)</f>
        <v>Crustáceos</v>
      </c>
      <c r="L2118" t="str">
        <f>_xlfn.XLOOKUP(capturaFlota2019[[#This Row],[Especie]],'DATOS TABLA FLOTA'!$K$1:$K$113,'DATOS TABLA FLOTA'!$M$1:$M$113)</f>
        <v>Langostino</v>
      </c>
      <c r="M2118" s="3">
        <v>14055</v>
      </c>
      <c r="N2118" s="4">
        <f>VLOOKUP(capturaFlota2019[[#This Row],[Especie]],'DATOS TABLA FLOTA'!$A$1:$B$80,2,FALSE)</f>
        <v>3000</v>
      </c>
      <c r="O2118" s="4">
        <f>VLOOKUP(capturaFlota2019[[#This Row],[Especie]],'DATOS TABLA FLOTA'!$A$1:$C$80,3,FALSE)</f>
        <v>48000</v>
      </c>
      <c r="Q2118"/>
    </row>
    <row r="2119" spans="1:17" x14ac:dyDescent="0.35">
      <c r="A2119" s="5">
        <v>43586</v>
      </c>
      <c r="B2119" s="2" t="s">
        <v>3059</v>
      </c>
      <c r="C2119" s="2" t="s">
        <v>3068</v>
      </c>
      <c r="D2119" s="2" t="s">
        <v>3043</v>
      </c>
      <c r="E21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19" t="str">
        <f>_xlfn.XLOOKUP(capturaFlota2019[[#This Row],[Puerto]],'DATOS TABLA FLOTA'!$H$1:$H$21,'DATOS TABLA FLOTA'!$I$1:$I$21)</f>
        <v>General Pueyrredon</v>
      </c>
      <c r="G2119" s="3">
        <f>_xlfn.XLOOKUP(capturaFlota2019[[#This Row],[Departamento]],'DATOS TABLA FLOTA'!$O$2:$O$21,'DATOS TABLA FLOTA'!$P$2:$P$21)</f>
        <v>6357</v>
      </c>
      <c r="H2119" s="1">
        <v>-3804915</v>
      </c>
      <c r="I2119" s="1">
        <f>_xlfn.XLOOKUP(capturaFlota2019[[#This Row],[Latitud]],'DATOS TABLA FLOTA'!$Q$2:$Q$21,'DATOS TABLA FLOTA'!$R$2:$R$21)</f>
        <v>-57536848</v>
      </c>
      <c r="J2119" s="2" t="s">
        <v>3057</v>
      </c>
      <c r="K2119" t="str">
        <f>VLOOKUP(capturaFlota2019[[#This Row],[Especie]],'DATOS TABLA FLOTA'!$K$1:$M$113,2,FALSE)</f>
        <v>Peces</v>
      </c>
      <c r="L2119" t="str">
        <f>_xlfn.XLOOKUP(capturaFlota2019[[#This Row],[Especie]],'DATOS TABLA FLOTA'!$K$1:$K$113,'DATOS TABLA FLOTA'!$M$1:$M$113)</f>
        <v>Rayas (sin V. Cost)</v>
      </c>
      <c r="M2119" s="3">
        <v>14065</v>
      </c>
      <c r="N2119" s="4">
        <f>VLOOKUP(capturaFlota2019[[#This Row],[Especie]],'DATOS TABLA FLOTA'!$A$1:$B$80,2,FALSE)</f>
        <v>3900</v>
      </c>
      <c r="O2119" s="4">
        <f>VLOOKUP(capturaFlota2019[[#This Row],[Especie]],'DATOS TABLA FLOTA'!$A$1:$C$80,3,FALSE)</f>
        <v>62400</v>
      </c>
      <c r="Q2119"/>
    </row>
    <row r="2120" spans="1:17" x14ac:dyDescent="0.35">
      <c r="A2120" s="5">
        <v>43556</v>
      </c>
      <c r="B2120" s="2" t="s">
        <v>3053</v>
      </c>
      <c r="C2120" s="2" t="s">
        <v>3123</v>
      </c>
      <c r="D2120" s="2" t="s">
        <v>3124</v>
      </c>
      <c r="E21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20" t="str">
        <f>_xlfn.XLOOKUP(capturaFlota2019[[#This Row],[Puerto]],'DATOS TABLA FLOTA'!$H$1:$H$21,'DATOS TABLA FLOTA'!$I$1:$I$21)</f>
        <v>San Antonio</v>
      </c>
      <c r="G2120" s="3">
        <f>_xlfn.XLOOKUP(capturaFlota2019[[#This Row],[Departamento]],'DATOS TABLA FLOTA'!$O$2:$O$21,'DATOS TABLA FLOTA'!$P$2:$P$21)</f>
        <v>62077</v>
      </c>
      <c r="H2120" s="1">
        <v>-4079875</v>
      </c>
      <c r="I2120" s="1">
        <f>_xlfn.XLOOKUP(capturaFlota2019[[#This Row],[Latitud]],'DATOS TABLA FLOTA'!$Q$2:$Q$21,'DATOS TABLA FLOTA'!$R$2:$R$21)</f>
        <v>-64883536</v>
      </c>
      <c r="J2120" s="2" t="s">
        <v>3087</v>
      </c>
      <c r="K2120" t="str">
        <f>VLOOKUP(capturaFlota2019[[#This Row],[Especie]],'DATOS TABLA FLOTA'!$K$1:$M$113,2,FALSE)</f>
        <v>Peces</v>
      </c>
      <c r="L2120" t="str">
        <f>_xlfn.XLOOKUP(capturaFlota2019[[#This Row],[Especie]],'DATOS TABLA FLOTA'!$K$1:$K$113,'DATOS TABLA FLOTA'!$M$1:$M$113)</f>
        <v>otras especies</v>
      </c>
      <c r="M2120" s="3">
        <v>14110</v>
      </c>
      <c r="N2120" s="4">
        <f>VLOOKUP(capturaFlota2019[[#This Row],[Especie]],'DATOS TABLA FLOTA'!$A$1:$B$80,2,FALSE)</f>
        <v>2500</v>
      </c>
      <c r="O2120" s="4">
        <f>VLOOKUP(capturaFlota2019[[#This Row],[Especie]],'DATOS TABLA FLOTA'!$A$1:$C$80,3,FALSE)</f>
        <v>40000</v>
      </c>
      <c r="Q2120"/>
    </row>
    <row r="2121" spans="1:17" x14ac:dyDescent="0.35">
      <c r="A2121" s="5">
        <v>43739</v>
      </c>
      <c r="B2121" s="2" t="s">
        <v>3053</v>
      </c>
      <c r="C2121" s="2" t="s">
        <v>3068</v>
      </c>
      <c r="D2121" s="2" t="s">
        <v>3043</v>
      </c>
      <c r="E21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1" t="str">
        <f>_xlfn.XLOOKUP(capturaFlota2019[[#This Row],[Puerto]],'DATOS TABLA FLOTA'!$H$1:$H$21,'DATOS TABLA FLOTA'!$I$1:$I$21)</f>
        <v>General Pueyrredon</v>
      </c>
      <c r="G2121" s="3">
        <f>_xlfn.XLOOKUP(capturaFlota2019[[#This Row],[Departamento]],'DATOS TABLA FLOTA'!$O$2:$O$21,'DATOS TABLA FLOTA'!$P$2:$P$21)</f>
        <v>6357</v>
      </c>
      <c r="H2121" s="1">
        <v>-3804915</v>
      </c>
      <c r="I2121" s="1">
        <f>_xlfn.XLOOKUP(capturaFlota2019[[#This Row],[Latitud]],'DATOS TABLA FLOTA'!$Q$2:$Q$21,'DATOS TABLA FLOTA'!$R$2:$R$21)</f>
        <v>-57536848</v>
      </c>
      <c r="J2121" s="2" t="s">
        <v>3055</v>
      </c>
      <c r="K2121" t="str">
        <f>VLOOKUP(capturaFlota2019[[#This Row],[Especie]],'DATOS TABLA FLOTA'!$K$1:$M$113,2,FALSE)</f>
        <v>Peces</v>
      </c>
      <c r="L2121" t="str">
        <f>_xlfn.XLOOKUP(capturaFlota2019[[#This Row],[Especie]],'DATOS TABLA FLOTA'!$K$1:$K$113,'DATOS TABLA FLOTA'!$M$1:$M$113)</f>
        <v>Merluza hubbsi S41</v>
      </c>
      <c r="M2121" s="3">
        <v>14157</v>
      </c>
      <c r="N2121" s="4">
        <f>VLOOKUP(capturaFlota2019[[#This Row],[Especie]],'DATOS TABLA FLOTA'!$A$1:$B$80,2,FALSE)</f>
        <v>2300</v>
      </c>
      <c r="O2121" s="4">
        <f>VLOOKUP(capturaFlota2019[[#This Row],[Especie]],'DATOS TABLA FLOTA'!$A$1:$C$80,3,FALSE)</f>
        <v>36800</v>
      </c>
      <c r="Q2121"/>
    </row>
    <row r="2122" spans="1:17" x14ac:dyDescent="0.35">
      <c r="A2122" s="5">
        <v>43647</v>
      </c>
      <c r="B2122" s="2" t="s">
        <v>3053</v>
      </c>
      <c r="C2122" s="2" t="s">
        <v>3068</v>
      </c>
      <c r="D2122" s="2" t="s">
        <v>3043</v>
      </c>
      <c r="E21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2" t="str">
        <f>_xlfn.XLOOKUP(capturaFlota2019[[#This Row],[Puerto]],'DATOS TABLA FLOTA'!$H$1:$H$21,'DATOS TABLA FLOTA'!$I$1:$I$21)</f>
        <v>General Pueyrredon</v>
      </c>
      <c r="G2122" s="3">
        <f>_xlfn.XLOOKUP(capturaFlota2019[[#This Row],[Departamento]],'DATOS TABLA FLOTA'!$O$2:$O$21,'DATOS TABLA FLOTA'!$P$2:$P$21)</f>
        <v>6357</v>
      </c>
      <c r="H2122" s="1">
        <v>-3804915</v>
      </c>
      <c r="I2122" s="1">
        <f>_xlfn.XLOOKUP(capturaFlota2019[[#This Row],[Latitud]],'DATOS TABLA FLOTA'!$Q$2:$Q$21,'DATOS TABLA FLOTA'!$R$2:$R$21)</f>
        <v>-57536848</v>
      </c>
      <c r="J2122" s="2" t="s">
        <v>3090</v>
      </c>
      <c r="K2122" t="str">
        <f>VLOOKUP(capturaFlota2019[[#This Row],[Especie]],'DATOS TABLA FLOTA'!$K$1:$M$113,2,FALSE)</f>
        <v>Peces</v>
      </c>
      <c r="L2122" t="str">
        <f>_xlfn.XLOOKUP(capturaFlota2019[[#This Row],[Especie]],'DATOS TABLA FLOTA'!$K$1:$K$113,'DATOS TABLA FLOTA'!$M$1:$M$113)</f>
        <v>otras especies</v>
      </c>
      <c r="M2122" s="3">
        <v>14186</v>
      </c>
      <c r="N2122" s="4">
        <f>VLOOKUP(capturaFlota2019[[#This Row],[Especie]],'DATOS TABLA FLOTA'!$A$1:$B$80,2,FALSE)</f>
        <v>2200</v>
      </c>
      <c r="O2122" s="4">
        <f>VLOOKUP(capturaFlota2019[[#This Row],[Especie]],'DATOS TABLA FLOTA'!$A$1:$C$80,3,FALSE)</f>
        <v>35200</v>
      </c>
      <c r="Q2122"/>
    </row>
    <row r="2123" spans="1:17" x14ac:dyDescent="0.35">
      <c r="A2123" s="5">
        <v>43770</v>
      </c>
      <c r="B2123" s="2" t="s">
        <v>3053</v>
      </c>
      <c r="C2123" s="2" t="s">
        <v>3068</v>
      </c>
      <c r="D2123" s="2" t="s">
        <v>3043</v>
      </c>
      <c r="E21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3" t="str">
        <f>_xlfn.XLOOKUP(capturaFlota2019[[#This Row],[Puerto]],'DATOS TABLA FLOTA'!$H$1:$H$21,'DATOS TABLA FLOTA'!$I$1:$I$21)</f>
        <v>General Pueyrredon</v>
      </c>
      <c r="G2123" s="3">
        <f>_xlfn.XLOOKUP(capturaFlota2019[[#This Row],[Departamento]],'DATOS TABLA FLOTA'!$O$2:$O$21,'DATOS TABLA FLOTA'!$P$2:$P$21)</f>
        <v>6357</v>
      </c>
      <c r="H2123" s="1">
        <v>-3804915</v>
      </c>
      <c r="I2123" s="1">
        <f>_xlfn.XLOOKUP(capturaFlota2019[[#This Row],[Latitud]],'DATOS TABLA FLOTA'!$Q$2:$Q$21,'DATOS TABLA FLOTA'!$R$2:$R$21)</f>
        <v>-57536848</v>
      </c>
      <c r="J2123" s="2" t="s">
        <v>3099</v>
      </c>
      <c r="K2123" t="str">
        <f>VLOOKUP(capturaFlota2019[[#This Row],[Especie]],'DATOS TABLA FLOTA'!$K$1:$M$113,2,FALSE)</f>
        <v>Peces</v>
      </c>
      <c r="L2123" t="str">
        <f>_xlfn.XLOOKUP(capturaFlota2019[[#This Row],[Especie]],'DATOS TABLA FLOTA'!$K$1:$K$113,'DATOS TABLA FLOTA'!$M$1:$M$113)</f>
        <v>otras especies</v>
      </c>
      <c r="M2123" s="3">
        <v>14187</v>
      </c>
      <c r="N2123" s="4">
        <f>VLOOKUP(capturaFlota2019[[#This Row],[Especie]],'DATOS TABLA FLOTA'!$A$1:$B$80,2,FALSE)</f>
        <v>2100</v>
      </c>
      <c r="O2123" s="4">
        <f>VLOOKUP(capturaFlota2019[[#This Row],[Especie]],'DATOS TABLA FLOTA'!$A$1:$C$80,3,FALSE)</f>
        <v>33600</v>
      </c>
      <c r="Q2123"/>
    </row>
    <row r="2124" spans="1:17" x14ac:dyDescent="0.35">
      <c r="A2124" s="5">
        <v>43739</v>
      </c>
      <c r="B2124" s="2" t="s">
        <v>3053</v>
      </c>
      <c r="C2124" s="2" t="s">
        <v>3068</v>
      </c>
      <c r="D2124" s="2" t="s">
        <v>3043</v>
      </c>
      <c r="E21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4" t="str">
        <f>_xlfn.XLOOKUP(capturaFlota2019[[#This Row],[Puerto]],'DATOS TABLA FLOTA'!$H$1:$H$21,'DATOS TABLA FLOTA'!$I$1:$I$21)</f>
        <v>General Pueyrredon</v>
      </c>
      <c r="G2124" s="3">
        <f>_xlfn.XLOOKUP(capturaFlota2019[[#This Row],[Departamento]],'DATOS TABLA FLOTA'!$O$2:$O$21,'DATOS TABLA FLOTA'!$P$2:$P$21)</f>
        <v>6357</v>
      </c>
      <c r="H2124" s="1">
        <v>-3804915</v>
      </c>
      <c r="I2124" s="1">
        <f>_xlfn.XLOOKUP(capturaFlota2019[[#This Row],[Latitud]],'DATOS TABLA FLOTA'!$Q$2:$Q$21,'DATOS TABLA FLOTA'!$R$2:$R$21)</f>
        <v>-57536848</v>
      </c>
      <c r="J2124" s="2" t="s">
        <v>3057</v>
      </c>
      <c r="K2124" t="str">
        <f>VLOOKUP(capturaFlota2019[[#This Row],[Especie]],'DATOS TABLA FLOTA'!$K$1:$M$113,2,FALSE)</f>
        <v>Peces</v>
      </c>
      <c r="L2124" t="str">
        <f>_xlfn.XLOOKUP(capturaFlota2019[[#This Row],[Especie]],'DATOS TABLA FLOTA'!$K$1:$K$113,'DATOS TABLA FLOTA'!$M$1:$M$113)</f>
        <v>Rayas (sin V. Cost)</v>
      </c>
      <c r="M2124" s="3">
        <v>14250</v>
      </c>
      <c r="N2124" s="4">
        <f>VLOOKUP(capturaFlota2019[[#This Row],[Especie]],'DATOS TABLA FLOTA'!$A$1:$B$80,2,FALSE)</f>
        <v>3900</v>
      </c>
      <c r="O2124" s="4">
        <f>VLOOKUP(capturaFlota2019[[#This Row],[Especie]],'DATOS TABLA FLOTA'!$A$1:$C$80,3,FALSE)</f>
        <v>62400</v>
      </c>
      <c r="Q2124"/>
    </row>
    <row r="2125" spans="1:17" x14ac:dyDescent="0.35">
      <c r="A2125" s="5">
        <v>43617</v>
      </c>
      <c r="B2125" s="2" t="s">
        <v>3059</v>
      </c>
      <c r="C2125" s="2" t="s">
        <v>3068</v>
      </c>
      <c r="D2125" s="2" t="s">
        <v>3043</v>
      </c>
      <c r="E21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5" t="str">
        <f>_xlfn.XLOOKUP(capturaFlota2019[[#This Row],[Puerto]],'DATOS TABLA FLOTA'!$H$1:$H$21,'DATOS TABLA FLOTA'!$I$1:$I$21)</f>
        <v>General Pueyrredon</v>
      </c>
      <c r="G2125" s="3">
        <f>_xlfn.XLOOKUP(capturaFlota2019[[#This Row],[Departamento]],'DATOS TABLA FLOTA'!$O$2:$O$21,'DATOS TABLA FLOTA'!$P$2:$P$21)</f>
        <v>6357</v>
      </c>
      <c r="H2125" s="1">
        <v>-3804915</v>
      </c>
      <c r="I2125" s="1">
        <f>_xlfn.XLOOKUP(capturaFlota2019[[#This Row],[Latitud]],'DATOS TABLA FLOTA'!$Q$2:$Q$21,'DATOS TABLA FLOTA'!$R$2:$R$21)</f>
        <v>-57536848</v>
      </c>
      <c r="J2125" s="2" t="s">
        <v>3099</v>
      </c>
      <c r="K2125" t="str">
        <f>VLOOKUP(capturaFlota2019[[#This Row],[Especie]],'DATOS TABLA FLOTA'!$K$1:$M$113,2,FALSE)</f>
        <v>Peces</v>
      </c>
      <c r="L2125" t="str">
        <f>_xlfn.XLOOKUP(capturaFlota2019[[#This Row],[Especie]],'DATOS TABLA FLOTA'!$K$1:$K$113,'DATOS TABLA FLOTA'!$M$1:$M$113)</f>
        <v>otras especies</v>
      </c>
      <c r="M2125" s="3">
        <v>14289</v>
      </c>
      <c r="N2125" s="4">
        <f>VLOOKUP(capturaFlota2019[[#This Row],[Especie]],'DATOS TABLA FLOTA'!$A$1:$B$80,2,FALSE)</f>
        <v>2100</v>
      </c>
      <c r="O2125" s="4">
        <f>VLOOKUP(capturaFlota2019[[#This Row],[Especie]],'DATOS TABLA FLOTA'!$A$1:$C$80,3,FALSE)</f>
        <v>33600</v>
      </c>
      <c r="Q2125"/>
    </row>
    <row r="2126" spans="1:17" x14ac:dyDescent="0.35">
      <c r="A2126" s="5">
        <v>43497</v>
      </c>
      <c r="B2126" s="2" t="s">
        <v>3053</v>
      </c>
      <c r="C2126" s="2" t="s">
        <v>3142</v>
      </c>
      <c r="D2126" s="2" t="s">
        <v>3124</v>
      </c>
      <c r="E21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26" t="str">
        <f>_xlfn.XLOOKUP(capturaFlota2019[[#This Row],[Puerto]],'DATOS TABLA FLOTA'!$H$1:$H$21,'DATOS TABLA FLOTA'!$I$1:$I$21)</f>
        <v>San Antonio</v>
      </c>
      <c r="G2126" s="3">
        <f>_xlfn.XLOOKUP(capturaFlota2019[[#This Row],[Departamento]],'DATOS TABLA FLOTA'!$O$2:$O$21,'DATOS TABLA FLOTA'!$P$2:$P$21)</f>
        <v>62077</v>
      </c>
      <c r="H2126" s="1">
        <v>-41697354</v>
      </c>
      <c r="I2126" s="1">
        <f>_xlfn.XLOOKUP(capturaFlota2019[[#This Row],[Latitud]],'DATOS TABLA FLOTA'!$Q$2:$Q$21,'DATOS TABLA FLOTA'!$R$2:$R$21)</f>
        <v>-65027413</v>
      </c>
      <c r="J2126" s="2" t="s">
        <v>3101</v>
      </c>
      <c r="K2126" t="str">
        <f>VLOOKUP(capturaFlota2019[[#This Row],[Especie]],'DATOS TABLA FLOTA'!$K$1:$M$113,2,FALSE)</f>
        <v>Crustáceos</v>
      </c>
      <c r="L2126" t="str">
        <f>_xlfn.XLOOKUP(capturaFlota2019[[#This Row],[Especie]],'DATOS TABLA FLOTA'!$K$1:$K$113,'DATOS TABLA FLOTA'!$M$1:$M$113)</f>
        <v>Langostino</v>
      </c>
      <c r="M2126" s="3">
        <v>14400</v>
      </c>
      <c r="N2126" s="4">
        <f>VLOOKUP(capturaFlota2019[[#This Row],[Especie]],'DATOS TABLA FLOTA'!$A$1:$B$80,2,FALSE)</f>
        <v>3000</v>
      </c>
      <c r="O2126" s="4">
        <f>VLOOKUP(capturaFlota2019[[#This Row],[Especie]],'DATOS TABLA FLOTA'!$A$1:$C$80,3,FALSE)</f>
        <v>48000</v>
      </c>
      <c r="Q2126"/>
    </row>
    <row r="2127" spans="1:17" x14ac:dyDescent="0.35">
      <c r="A2127" s="5">
        <v>43466</v>
      </c>
      <c r="B2127" s="2" t="s">
        <v>3053</v>
      </c>
      <c r="C2127" s="2" t="s">
        <v>3120</v>
      </c>
      <c r="D2127" s="2" t="s">
        <v>3062</v>
      </c>
      <c r="E21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27" t="str">
        <f>_xlfn.XLOOKUP(capturaFlota2019[[#This Row],[Puerto]],'DATOS TABLA FLOTA'!$H$1:$H$21,'DATOS TABLA FLOTA'!$I$1:$I$21)</f>
        <v>Rawson</v>
      </c>
      <c r="G2127" s="3">
        <f>_xlfn.XLOOKUP(capturaFlota2019[[#This Row],[Departamento]],'DATOS TABLA FLOTA'!$O$2:$O$21,'DATOS TABLA FLOTA'!$P$2:$P$21)</f>
        <v>26077</v>
      </c>
      <c r="H2127" s="1">
        <v>-43336741</v>
      </c>
      <c r="I2127" s="1">
        <f>_xlfn.XLOOKUP(capturaFlota2019[[#This Row],[Latitud]],'DATOS TABLA FLOTA'!$Q$2:$Q$21,'DATOS TABLA FLOTA'!$R$2:$R$21)</f>
        <v>-65061964</v>
      </c>
      <c r="J2127" s="2" t="s">
        <v>3055</v>
      </c>
      <c r="K2127" t="str">
        <f>VLOOKUP(capturaFlota2019[[#This Row],[Especie]],'DATOS TABLA FLOTA'!$K$1:$M$113,2,FALSE)</f>
        <v>Peces</v>
      </c>
      <c r="L2127" t="str">
        <f>_xlfn.XLOOKUP(capturaFlota2019[[#This Row],[Especie]],'DATOS TABLA FLOTA'!$K$1:$K$113,'DATOS TABLA FLOTA'!$M$1:$M$113)</f>
        <v>Merluza hubbsi S41</v>
      </c>
      <c r="M2127" s="3">
        <v>14427</v>
      </c>
      <c r="N2127" s="4">
        <f>VLOOKUP(capturaFlota2019[[#This Row],[Especie]],'DATOS TABLA FLOTA'!$A$1:$B$80,2,FALSE)</f>
        <v>2300</v>
      </c>
      <c r="O2127" s="4">
        <f>VLOOKUP(capturaFlota2019[[#This Row],[Especie]],'DATOS TABLA FLOTA'!$A$1:$C$80,3,FALSE)</f>
        <v>36800</v>
      </c>
      <c r="Q2127"/>
    </row>
    <row r="2128" spans="1:17" x14ac:dyDescent="0.35">
      <c r="A2128" s="5">
        <v>43497</v>
      </c>
      <c r="B2128" s="2" t="s">
        <v>3041</v>
      </c>
      <c r="C2128" s="2" t="s">
        <v>3127</v>
      </c>
      <c r="D2128" s="2" t="s">
        <v>3124</v>
      </c>
      <c r="E21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28" t="str">
        <f>_xlfn.XLOOKUP(capturaFlota2019[[#This Row],[Puerto]],'DATOS TABLA FLOTA'!$H$1:$H$21,'DATOS TABLA FLOTA'!$I$1:$I$21)</f>
        <v>San Antonio</v>
      </c>
      <c r="G2128" s="3">
        <f>_xlfn.XLOOKUP(capturaFlota2019[[#This Row],[Departamento]],'DATOS TABLA FLOTA'!$O$2:$O$21,'DATOS TABLA FLOTA'!$P$2:$P$21)</f>
        <v>62077</v>
      </c>
      <c r="H2128" s="1">
        <v>-40725698</v>
      </c>
      <c r="I2128" s="1">
        <f>_xlfn.XLOOKUP(capturaFlota2019[[#This Row],[Latitud]],'DATOS TABLA FLOTA'!$Q$2:$Q$21,'DATOS TABLA FLOTA'!$R$2:$R$21)</f>
        <v>-64934194</v>
      </c>
      <c r="J2128" s="2" t="s">
        <v>3060</v>
      </c>
      <c r="K2128" t="str">
        <f>VLOOKUP(capturaFlota2019[[#This Row],[Especie]],'DATOS TABLA FLOTA'!$K$1:$M$113,2,FALSE)</f>
        <v>Peces</v>
      </c>
      <c r="L2128" t="str">
        <f>_xlfn.XLOOKUP(capturaFlota2019[[#This Row],[Especie]],'DATOS TABLA FLOTA'!$K$1:$K$113,'DATOS TABLA FLOTA'!$M$1:$M$113)</f>
        <v>otras especies</v>
      </c>
      <c r="M2128" s="3">
        <v>14493</v>
      </c>
      <c r="N2128" s="4">
        <f>VLOOKUP(capturaFlota2019[[#This Row],[Especie]],'DATOS TABLA FLOTA'!$A$1:$B$80,2,FALSE)</f>
        <v>2910</v>
      </c>
      <c r="O2128" s="4">
        <f>VLOOKUP(capturaFlota2019[[#This Row],[Especie]],'DATOS TABLA FLOTA'!$A$1:$C$80,3,FALSE)</f>
        <v>46560</v>
      </c>
      <c r="Q2128"/>
    </row>
    <row r="2129" spans="1:17" x14ac:dyDescent="0.35">
      <c r="A2129" s="5">
        <v>43586</v>
      </c>
      <c r="B2129" s="2" t="s">
        <v>3041</v>
      </c>
      <c r="C2129" s="2" t="s">
        <v>3150</v>
      </c>
      <c r="D2129" s="2" t="s">
        <v>3043</v>
      </c>
      <c r="E21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29" t="str">
        <f>_xlfn.XLOOKUP(capturaFlota2019[[#This Row],[Puerto]],'DATOS TABLA FLOTA'!$H$1:$H$21,'DATOS TABLA FLOTA'!$I$1:$I$21)</f>
        <v>General Lavalle</v>
      </c>
      <c r="G2129" s="3">
        <f>_xlfn.XLOOKUP(capturaFlota2019[[#This Row],[Departamento]],'DATOS TABLA FLOTA'!$O$2:$O$21,'DATOS TABLA FLOTA'!$P$2:$P$21)</f>
        <v>6336</v>
      </c>
      <c r="H2129" s="1">
        <v>-36398453</v>
      </c>
      <c r="I2129" s="1">
        <f>_xlfn.XLOOKUP(capturaFlota2019[[#This Row],[Latitud]],'DATOS TABLA FLOTA'!$Q$2:$Q$21,'DATOS TABLA FLOTA'!$R$2:$R$21)</f>
        <v>-56946467</v>
      </c>
      <c r="J2129" s="2" t="s">
        <v>3085</v>
      </c>
      <c r="K2129" t="str">
        <f>VLOOKUP(capturaFlota2019[[#This Row],[Especie]],'DATOS TABLA FLOTA'!$K$1:$M$113,2,FALSE)</f>
        <v>Peces</v>
      </c>
      <c r="L2129" t="str">
        <f>_xlfn.XLOOKUP(capturaFlota2019[[#This Row],[Especie]],'DATOS TABLA FLOTA'!$K$1:$K$113,'DATOS TABLA FLOTA'!$M$1:$M$113)</f>
        <v>otras especies</v>
      </c>
      <c r="M2129" s="3">
        <v>14519</v>
      </c>
      <c r="N2129" s="4">
        <f>VLOOKUP(capturaFlota2019[[#This Row],[Especie]],'DATOS TABLA FLOTA'!$A$1:$B$80,2,FALSE)</f>
        <v>1900</v>
      </c>
      <c r="O2129" s="4">
        <f>VLOOKUP(capturaFlota2019[[#This Row],[Especie]],'DATOS TABLA FLOTA'!$A$1:$C$80,3,FALSE)</f>
        <v>30400</v>
      </c>
      <c r="Q2129"/>
    </row>
    <row r="2130" spans="1:17" x14ac:dyDescent="0.35">
      <c r="A2130" s="5">
        <v>43525</v>
      </c>
      <c r="B2130" s="2" t="s">
        <v>3053</v>
      </c>
      <c r="C2130" s="2" t="s">
        <v>3123</v>
      </c>
      <c r="D2130" s="2" t="s">
        <v>3124</v>
      </c>
      <c r="E21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30" t="str">
        <f>_xlfn.XLOOKUP(capturaFlota2019[[#This Row],[Puerto]],'DATOS TABLA FLOTA'!$H$1:$H$21,'DATOS TABLA FLOTA'!$I$1:$I$21)</f>
        <v>San Antonio</v>
      </c>
      <c r="G2130" s="3">
        <f>_xlfn.XLOOKUP(capturaFlota2019[[#This Row],[Departamento]],'DATOS TABLA FLOTA'!$O$2:$O$21,'DATOS TABLA FLOTA'!$P$2:$P$21)</f>
        <v>62077</v>
      </c>
      <c r="H2130" s="1">
        <v>-4079875</v>
      </c>
      <c r="I2130" s="1">
        <f>_xlfn.XLOOKUP(capturaFlota2019[[#This Row],[Latitud]],'DATOS TABLA FLOTA'!$Q$2:$Q$21,'DATOS TABLA FLOTA'!$R$2:$R$21)</f>
        <v>-64883536</v>
      </c>
      <c r="J2130" s="2" t="s">
        <v>3057</v>
      </c>
      <c r="K2130" t="str">
        <f>VLOOKUP(capturaFlota2019[[#This Row],[Especie]],'DATOS TABLA FLOTA'!$K$1:$M$113,2,FALSE)</f>
        <v>Peces</v>
      </c>
      <c r="L2130" t="str">
        <f>_xlfn.XLOOKUP(capturaFlota2019[[#This Row],[Especie]],'DATOS TABLA FLOTA'!$K$1:$K$113,'DATOS TABLA FLOTA'!$M$1:$M$113)</f>
        <v>Rayas (sin V. Cost)</v>
      </c>
      <c r="M2130" s="3">
        <v>14559</v>
      </c>
      <c r="N2130" s="4">
        <f>VLOOKUP(capturaFlota2019[[#This Row],[Especie]],'DATOS TABLA FLOTA'!$A$1:$B$80,2,FALSE)</f>
        <v>3900</v>
      </c>
      <c r="O2130" s="4">
        <f>VLOOKUP(capturaFlota2019[[#This Row],[Especie]],'DATOS TABLA FLOTA'!$A$1:$C$80,3,FALSE)</f>
        <v>62400</v>
      </c>
      <c r="Q2130"/>
    </row>
    <row r="2131" spans="1:17" x14ac:dyDescent="0.35">
      <c r="A2131" s="5">
        <v>43678</v>
      </c>
      <c r="B2131" s="2" t="s">
        <v>3041</v>
      </c>
      <c r="C2131" s="2" t="s">
        <v>3068</v>
      </c>
      <c r="D2131" s="2" t="s">
        <v>3043</v>
      </c>
      <c r="E21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1" t="str">
        <f>_xlfn.XLOOKUP(capturaFlota2019[[#This Row],[Puerto]],'DATOS TABLA FLOTA'!$H$1:$H$21,'DATOS TABLA FLOTA'!$I$1:$I$21)</f>
        <v>General Pueyrredon</v>
      </c>
      <c r="G2131" s="3">
        <f>_xlfn.XLOOKUP(capturaFlota2019[[#This Row],[Departamento]],'DATOS TABLA FLOTA'!$O$2:$O$21,'DATOS TABLA FLOTA'!$P$2:$P$21)</f>
        <v>6357</v>
      </c>
      <c r="H2131" s="1">
        <v>-3804915</v>
      </c>
      <c r="I2131" s="1">
        <f>_xlfn.XLOOKUP(capturaFlota2019[[#This Row],[Latitud]],'DATOS TABLA FLOTA'!$Q$2:$Q$21,'DATOS TABLA FLOTA'!$R$2:$R$21)</f>
        <v>-57536848</v>
      </c>
      <c r="J2131" s="2" t="s">
        <v>3099</v>
      </c>
      <c r="K2131" t="str">
        <f>VLOOKUP(capturaFlota2019[[#This Row],[Especie]],'DATOS TABLA FLOTA'!$K$1:$M$113,2,FALSE)</f>
        <v>Peces</v>
      </c>
      <c r="L2131" t="str">
        <f>_xlfn.XLOOKUP(capturaFlota2019[[#This Row],[Especie]],'DATOS TABLA FLOTA'!$K$1:$K$113,'DATOS TABLA FLOTA'!$M$1:$M$113)</f>
        <v>otras especies</v>
      </c>
      <c r="M2131" s="3">
        <v>14585</v>
      </c>
      <c r="N2131" s="4">
        <f>VLOOKUP(capturaFlota2019[[#This Row],[Especie]],'DATOS TABLA FLOTA'!$A$1:$B$80,2,FALSE)</f>
        <v>2100</v>
      </c>
      <c r="O2131" s="4">
        <f>VLOOKUP(capturaFlota2019[[#This Row],[Especie]],'DATOS TABLA FLOTA'!$A$1:$C$80,3,FALSE)</f>
        <v>33600</v>
      </c>
      <c r="Q2131"/>
    </row>
    <row r="2132" spans="1:17" x14ac:dyDescent="0.35">
      <c r="A2132" s="5">
        <v>43497</v>
      </c>
      <c r="B2132" s="2" t="s">
        <v>3041</v>
      </c>
      <c r="C2132" s="2" t="s">
        <v>3068</v>
      </c>
      <c r="D2132" s="2" t="s">
        <v>3043</v>
      </c>
      <c r="E21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2" t="str">
        <f>_xlfn.XLOOKUP(capturaFlota2019[[#This Row],[Puerto]],'DATOS TABLA FLOTA'!$H$1:$H$21,'DATOS TABLA FLOTA'!$I$1:$I$21)</f>
        <v>General Pueyrredon</v>
      </c>
      <c r="G2132" s="3">
        <f>_xlfn.XLOOKUP(capturaFlota2019[[#This Row],[Departamento]],'DATOS TABLA FLOTA'!$O$2:$O$21,'DATOS TABLA FLOTA'!$P$2:$P$21)</f>
        <v>6357</v>
      </c>
      <c r="H2132" s="1">
        <v>-3804915</v>
      </c>
      <c r="I2132" s="1">
        <f>_xlfn.XLOOKUP(capturaFlota2019[[#This Row],[Latitud]],'DATOS TABLA FLOTA'!$Q$2:$Q$21,'DATOS TABLA FLOTA'!$R$2:$R$21)</f>
        <v>-57536848</v>
      </c>
      <c r="J2132" s="2" t="s">
        <v>3078</v>
      </c>
      <c r="K2132" t="str">
        <f>VLOOKUP(capturaFlota2019[[#This Row],[Especie]],'DATOS TABLA FLOTA'!$K$1:$M$113,2,FALSE)</f>
        <v>Peces</v>
      </c>
      <c r="L2132" t="str">
        <f>_xlfn.XLOOKUP(capturaFlota2019[[#This Row],[Especie]],'DATOS TABLA FLOTA'!$K$1:$K$113,'DATOS TABLA FLOTA'!$M$1:$M$113)</f>
        <v>otras especies</v>
      </c>
      <c r="M2132" s="3">
        <v>14592</v>
      </c>
      <c r="N2132" s="4">
        <f>VLOOKUP(capturaFlota2019[[#This Row],[Especie]],'DATOS TABLA FLOTA'!$A$1:$B$80,2,FALSE)</f>
        <v>1700</v>
      </c>
      <c r="O2132" s="4">
        <f>VLOOKUP(capturaFlota2019[[#This Row],[Especie]],'DATOS TABLA FLOTA'!$A$1:$C$80,3,FALSE)</f>
        <v>27200</v>
      </c>
      <c r="Q2132"/>
    </row>
    <row r="2133" spans="1:17" x14ac:dyDescent="0.35">
      <c r="A2133" s="5">
        <v>43497</v>
      </c>
      <c r="B2133" s="2" t="s">
        <v>3041</v>
      </c>
      <c r="C2133" s="2" t="s">
        <v>3068</v>
      </c>
      <c r="D2133" s="2" t="s">
        <v>3043</v>
      </c>
      <c r="E21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3" t="str">
        <f>_xlfn.XLOOKUP(capturaFlota2019[[#This Row],[Puerto]],'DATOS TABLA FLOTA'!$H$1:$H$21,'DATOS TABLA FLOTA'!$I$1:$I$21)</f>
        <v>General Pueyrredon</v>
      </c>
      <c r="G2133" s="3">
        <f>_xlfn.XLOOKUP(capturaFlota2019[[#This Row],[Departamento]],'DATOS TABLA FLOTA'!$O$2:$O$21,'DATOS TABLA FLOTA'!$P$2:$P$21)</f>
        <v>6357</v>
      </c>
      <c r="H2133" s="1">
        <v>-3804915</v>
      </c>
      <c r="I2133" s="1">
        <f>_xlfn.XLOOKUP(capturaFlota2019[[#This Row],[Latitud]],'DATOS TABLA FLOTA'!$Q$2:$Q$21,'DATOS TABLA FLOTA'!$R$2:$R$21)</f>
        <v>-57536848</v>
      </c>
      <c r="J2133" s="2" t="s">
        <v>3078</v>
      </c>
      <c r="K2133" t="str">
        <f>VLOOKUP(capturaFlota2019[[#This Row],[Especie]],'DATOS TABLA FLOTA'!$K$1:$M$113,2,FALSE)</f>
        <v>Peces</v>
      </c>
      <c r="L2133" t="str">
        <f>_xlfn.XLOOKUP(capturaFlota2019[[#This Row],[Especie]],'DATOS TABLA FLOTA'!$K$1:$K$113,'DATOS TABLA FLOTA'!$M$1:$M$113)</f>
        <v>otras especies</v>
      </c>
      <c r="M2133" s="3">
        <v>14604</v>
      </c>
      <c r="N2133" s="4">
        <f>VLOOKUP(capturaFlota2019[[#This Row],[Especie]],'DATOS TABLA FLOTA'!$A$1:$B$80,2,FALSE)</f>
        <v>1700</v>
      </c>
      <c r="O2133" s="4">
        <f>VLOOKUP(capturaFlota2019[[#This Row],[Especie]],'DATOS TABLA FLOTA'!$A$1:$C$80,3,FALSE)</f>
        <v>27200</v>
      </c>
      <c r="Q2133"/>
    </row>
    <row r="2134" spans="1:17" x14ac:dyDescent="0.35">
      <c r="A2134" s="5">
        <v>43466</v>
      </c>
      <c r="B2134" s="2" t="s">
        <v>3059</v>
      </c>
      <c r="C2134" s="2" t="s">
        <v>3130</v>
      </c>
      <c r="D2134" s="2" t="s">
        <v>3049</v>
      </c>
      <c r="E21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134" t="str">
        <f>_xlfn.XLOOKUP(capturaFlota2019[[#This Row],[Puerto]],'DATOS TABLA FLOTA'!$H$1:$H$21,'DATOS TABLA FLOTA'!$I$1:$I$21)</f>
        <v>Magallanes</v>
      </c>
      <c r="G2134" s="3">
        <f>_xlfn.XLOOKUP(capturaFlota2019[[#This Row],[Departamento]],'DATOS TABLA FLOTA'!$O$2:$O$21,'DATOS TABLA FLOTA'!$P$2:$P$21)</f>
        <v>78042</v>
      </c>
      <c r="H2134" s="1">
        <v>-49300594</v>
      </c>
      <c r="I2134" s="1">
        <f>_xlfn.XLOOKUP(capturaFlota2019[[#This Row],[Latitud]],'DATOS TABLA FLOTA'!$Q$2:$Q$21,'DATOS TABLA FLOTA'!$R$2:$R$21)</f>
        <v>-67721019</v>
      </c>
      <c r="J2134" s="2" t="s">
        <v>3064</v>
      </c>
      <c r="K2134" t="str">
        <f>VLOOKUP(capturaFlota2019[[#This Row],[Especie]],'DATOS TABLA FLOTA'!$K$1:$M$113,2,FALSE)</f>
        <v>Crustáceos</v>
      </c>
      <c r="L2134" t="str">
        <f>_xlfn.XLOOKUP(capturaFlota2019[[#This Row],[Especie]],'DATOS TABLA FLOTA'!$K$1:$K$113,'DATOS TABLA FLOTA'!$M$1:$M$113)</f>
        <v>Centolla</v>
      </c>
      <c r="M2134" s="3">
        <v>14656</v>
      </c>
      <c r="N2134" s="4">
        <f>VLOOKUP(capturaFlota2019[[#This Row],[Especie]],'DATOS TABLA FLOTA'!$A$1:$B$80,2,FALSE)</f>
        <v>2890</v>
      </c>
      <c r="O2134" s="4">
        <f>VLOOKUP(capturaFlota2019[[#This Row],[Especie]],'DATOS TABLA FLOTA'!$A$1:$C$80,3,FALSE)</f>
        <v>46240</v>
      </c>
      <c r="Q2134"/>
    </row>
    <row r="2135" spans="1:17" x14ac:dyDescent="0.35">
      <c r="A2135" s="5">
        <v>43556</v>
      </c>
      <c r="B2135" s="2" t="s">
        <v>3053</v>
      </c>
      <c r="C2135" s="2" t="s">
        <v>3123</v>
      </c>
      <c r="D2135" s="2" t="s">
        <v>3124</v>
      </c>
      <c r="E21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35" t="str">
        <f>_xlfn.XLOOKUP(capturaFlota2019[[#This Row],[Puerto]],'DATOS TABLA FLOTA'!$H$1:$H$21,'DATOS TABLA FLOTA'!$I$1:$I$21)</f>
        <v>San Antonio</v>
      </c>
      <c r="G2135" s="3">
        <f>_xlfn.XLOOKUP(capturaFlota2019[[#This Row],[Departamento]],'DATOS TABLA FLOTA'!$O$2:$O$21,'DATOS TABLA FLOTA'!$P$2:$P$21)</f>
        <v>62077</v>
      </c>
      <c r="H2135" s="1">
        <v>-4079875</v>
      </c>
      <c r="I2135" s="1">
        <f>_xlfn.XLOOKUP(capturaFlota2019[[#This Row],[Latitud]],'DATOS TABLA FLOTA'!$Q$2:$Q$21,'DATOS TABLA FLOTA'!$R$2:$R$21)</f>
        <v>-64883536</v>
      </c>
      <c r="J2135" s="2" t="s">
        <v>3098</v>
      </c>
      <c r="K2135" t="str">
        <f>VLOOKUP(capturaFlota2019[[#This Row],[Especie]],'DATOS TABLA FLOTA'!$K$1:$M$113,2,FALSE)</f>
        <v>Peces</v>
      </c>
      <c r="L2135" t="str">
        <f>_xlfn.XLOOKUP(capturaFlota2019[[#This Row],[Especie]],'DATOS TABLA FLOTA'!$K$1:$K$113,'DATOS TABLA FLOTA'!$M$1:$M$113)</f>
        <v>otras especies</v>
      </c>
      <c r="M2135" s="3">
        <v>14742</v>
      </c>
      <c r="N2135" s="4">
        <f>VLOOKUP(capturaFlota2019[[#This Row],[Especie]],'DATOS TABLA FLOTA'!$A$1:$B$80,2,FALSE)</f>
        <v>4500</v>
      </c>
      <c r="O2135" s="4">
        <f>VLOOKUP(capturaFlota2019[[#This Row],[Especie]],'DATOS TABLA FLOTA'!$A$1:$C$80,3,FALSE)</f>
        <v>72000</v>
      </c>
      <c r="Q2135"/>
    </row>
    <row r="2136" spans="1:17" x14ac:dyDescent="0.35">
      <c r="A2136" s="5">
        <v>43466</v>
      </c>
      <c r="B2136" s="2" t="s">
        <v>3041</v>
      </c>
      <c r="C2136" s="2" t="s">
        <v>3068</v>
      </c>
      <c r="D2136" s="2" t="s">
        <v>3043</v>
      </c>
      <c r="E21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6" t="str">
        <f>_xlfn.XLOOKUP(capturaFlota2019[[#This Row],[Puerto]],'DATOS TABLA FLOTA'!$H$1:$H$21,'DATOS TABLA FLOTA'!$I$1:$I$21)</f>
        <v>General Pueyrredon</v>
      </c>
      <c r="G2136" s="3">
        <f>_xlfn.XLOOKUP(capturaFlota2019[[#This Row],[Departamento]],'DATOS TABLA FLOTA'!$O$2:$O$21,'DATOS TABLA FLOTA'!$P$2:$P$21)</f>
        <v>6357</v>
      </c>
      <c r="H2136" s="1">
        <v>-3804915</v>
      </c>
      <c r="I2136" s="1">
        <f>_xlfn.XLOOKUP(capturaFlota2019[[#This Row],[Latitud]],'DATOS TABLA FLOTA'!$Q$2:$Q$21,'DATOS TABLA FLOTA'!$R$2:$R$21)</f>
        <v>-57536848</v>
      </c>
      <c r="J2136" s="2" t="s">
        <v>3098</v>
      </c>
      <c r="K2136" t="str">
        <f>VLOOKUP(capturaFlota2019[[#This Row],[Especie]],'DATOS TABLA FLOTA'!$K$1:$M$113,2,FALSE)</f>
        <v>Peces</v>
      </c>
      <c r="L2136" t="str">
        <f>_xlfn.XLOOKUP(capturaFlota2019[[#This Row],[Especie]],'DATOS TABLA FLOTA'!$K$1:$K$113,'DATOS TABLA FLOTA'!$M$1:$M$113)</f>
        <v>otras especies</v>
      </c>
      <c r="M2136" s="3">
        <v>14766</v>
      </c>
      <c r="N2136" s="4">
        <f>VLOOKUP(capturaFlota2019[[#This Row],[Especie]],'DATOS TABLA FLOTA'!$A$1:$B$80,2,FALSE)</f>
        <v>4500</v>
      </c>
      <c r="O2136" s="4">
        <f>VLOOKUP(capturaFlota2019[[#This Row],[Especie]],'DATOS TABLA FLOTA'!$A$1:$C$80,3,FALSE)</f>
        <v>72000</v>
      </c>
      <c r="Q2136"/>
    </row>
    <row r="2137" spans="1:17" x14ac:dyDescent="0.35">
      <c r="A2137" s="5">
        <v>43647</v>
      </c>
      <c r="B2137" s="2" t="s">
        <v>3053</v>
      </c>
      <c r="C2137" s="2" t="s">
        <v>3068</v>
      </c>
      <c r="D2137" s="2" t="s">
        <v>3043</v>
      </c>
      <c r="E21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7" t="str">
        <f>_xlfn.XLOOKUP(capturaFlota2019[[#This Row],[Puerto]],'DATOS TABLA FLOTA'!$H$1:$H$21,'DATOS TABLA FLOTA'!$I$1:$I$21)</f>
        <v>General Pueyrredon</v>
      </c>
      <c r="G2137" s="3">
        <f>_xlfn.XLOOKUP(capturaFlota2019[[#This Row],[Departamento]],'DATOS TABLA FLOTA'!$O$2:$O$21,'DATOS TABLA FLOTA'!$P$2:$P$21)</f>
        <v>6357</v>
      </c>
      <c r="H2137" s="1">
        <v>-3804915</v>
      </c>
      <c r="I2137" s="1">
        <f>_xlfn.XLOOKUP(capturaFlota2019[[#This Row],[Latitud]],'DATOS TABLA FLOTA'!$Q$2:$Q$21,'DATOS TABLA FLOTA'!$R$2:$R$21)</f>
        <v>-57536848</v>
      </c>
      <c r="J2137" s="2" t="s">
        <v>3085</v>
      </c>
      <c r="K2137" t="str">
        <f>VLOOKUP(capturaFlota2019[[#This Row],[Especie]],'DATOS TABLA FLOTA'!$K$1:$M$113,2,FALSE)</f>
        <v>Peces</v>
      </c>
      <c r="L2137" t="str">
        <f>_xlfn.XLOOKUP(capturaFlota2019[[#This Row],[Especie]],'DATOS TABLA FLOTA'!$K$1:$K$113,'DATOS TABLA FLOTA'!$M$1:$M$113)</f>
        <v>otras especies</v>
      </c>
      <c r="M2137" s="3">
        <v>14767</v>
      </c>
      <c r="N2137" s="4">
        <f>VLOOKUP(capturaFlota2019[[#This Row],[Especie]],'DATOS TABLA FLOTA'!$A$1:$B$80,2,FALSE)</f>
        <v>1900</v>
      </c>
      <c r="O2137" s="4">
        <f>VLOOKUP(capturaFlota2019[[#This Row],[Especie]],'DATOS TABLA FLOTA'!$A$1:$C$80,3,FALSE)</f>
        <v>30400</v>
      </c>
      <c r="Q2137"/>
    </row>
    <row r="2138" spans="1:17" x14ac:dyDescent="0.35">
      <c r="A2138" s="5">
        <v>43647</v>
      </c>
      <c r="B2138" s="2" t="s">
        <v>3053</v>
      </c>
      <c r="C2138" s="2" t="s">
        <v>3128</v>
      </c>
      <c r="D2138" s="2" t="s">
        <v>3043</v>
      </c>
      <c r="E21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8" t="str">
        <f>_xlfn.XLOOKUP(capturaFlota2019[[#This Row],[Puerto]],'DATOS TABLA FLOTA'!$H$1:$H$21,'DATOS TABLA FLOTA'!$I$1:$I$21)</f>
        <v>La Costa</v>
      </c>
      <c r="G2138" s="3">
        <f>_xlfn.XLOOKUP(capturaFlota2019[[#This Row],[Departamento]],'DATOS TABLA FLOTA'!$O$2:$O$21,'DATOS TABLA FLOTA'!$P$2:$P$21)</f>
        <v>6420</v>
      </c>
      <c r="H2138" s="1">
        <v>-36342328</v>
      </c>
      <c r="I2138" s="1">
        <f>_xlfn.XLOOKUP(capturaFlota2019[[#This Row],[Latitud]],'DATOS TABLA FLOTA'!$Q$2:$Q$21,'DATOS TABLA FLOTA'!$R$2:$R$21)</f>
        <v>-56746143</v>
      </c>
      <c r="J2138" s="2" t="s">
        <v>3088</v>
      </c>
      <c r="K2138" t="str">
        <f>VLOOKUP(capturaFlota2019[[#This Row],[Especie]],'DATOS TABLA FLOTA'!$K$1:$M$113,2,FALSE)</f>
        <v>Peces</v>
      </c>
      <c r="L2138" t="str">
        <f>_xlfn.XLOOKUP(capturaFlota2019[[#This Row],[Especie]],'DATOS TABLA FLOTA'!$K$1:$K$113,'DATOS TABLA FLOTA'!$M$1:$M$113)</f>
        <v>Variado costero</v>
      </c>
      <c r="M2138" s="3">
        <v>14800</v>
      </c>
      <c r="N2138" s="4">
        <f>VLOOKUP(capturaFlota2019[[#This Row],[Especie]],'DATOS TABLA FLOTA'!$A$1:$B$80,2,FALSE)</f>
        <v>2500</v>
      </c>
      <c r="O2138" s="4">
        <f>VLOOKUP(capturaFlota2019[[#This Row],[Especie]],'DATOS TABLA FLOTA'!$A$1:$C$80,3,FALSE)</f>
        <v>40000</v>
      </c>
      <c r="Q2138"/>
    </row>
    <row r="2139" spans="1:17" x14ac:dyDescent="0.35">
      <c r="A2139" s="5">
        <v>43678</v>
      </c>
      <c r="B2139" s="2" t="s">
        <v>3041</v>
      </c>
      <c r="C2139" s="2" t="s">
        <v>3150</v>
      </c>
      <c r="D2139" s="2" t="s">
        <v>3043</v>
      </c>
      <c r="E21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39" t="str">
        <f>_xlfn.XLOOKUP(capturaFlota2019[[#This Row],[Puerto]],'DATOS TABLA FLOTA'!$H$1:$H$21,'DATOS TABLA FLOTA'!$I$1:$I$21)</f>
        <v>General Lavalle</v>
      </c>
      <c r="G2139" s="3">
        <f>_xlfn.XLOOKUP(capturaFlota2019[[#This Row],[Departamento]],'DATOS TABLA FLOTA'!$O$2:$O$21,'DATOS TABLA FLOTA'!$P$2:$P$21)</f>
        <v>6336</v>
      </c>
      <c r="H2139" s="1">
        <v>-36398453</v>
      </c>
      <c r="I2139" s="1">
        <f>_xlfn.XLOOKUP(capturaFlota2019[[#This Row],[Latitud]],'DATOS TABLA FLOTA'!$Q$2:$Q$21,'DATOS TABLA FLOTA'!$R$2:$R$21)</f>
        <v>-56946467</v>
      </c>
      <c r="J2139" s="2" t="s">
        <v>3089</v>
      </c>
      <c r="K2139" t="str">
        <f>VLOOKUP(capturaFlota2019[[#This Row],[Especie]],'DATOS TABLA FLOTA'!$K$1:$M$113,2,FALSE)</f>
        <v>Peces</v>
      </c>
      <c r="L2139" t="str">
        <f>_xlfn.XLOOKUP(capturaFlota2019[[#This Row],[Especie]],'DATOS TABLA FLOTA'!$K$1:$K$113,'DATOS TABLA FLOTA'!$M$1:$M$113)</f>
        <v>otras especies</v>
      </c>
      <c r="M2139" s="3">
        <v>14800</v>
      </c>
      <c r="N2139" s="4">
        <f>VLOOKUP(capturaFlota2019[[#This Row],[Especie]],'DATOS TABLA FLOTA'!$A$1:$B$80,2,FALSE)</f>
        <v>2200</v>
      </c>
      <c r="O2139" s="4">
        <f>VLOOKUP(capturaFlota2019[[#This Row],[Especie]],'DATOS TABLA FLOTA'!$A$1:$C$80,3,FALSE)</f>
        <v>35200</v>
      </c>
      <c r="Q2139"/>
    </row>
    <row r="2140" spans="1:17" x14ac:dyDescent="0.35">
      <c r="A2140" s="5">
        <v>43556</v>
      </c>
      <c r="B2140" s="2" t="s">
        <v>3067</v>
      </c>
      <c r="C2140" s="2" t="s">
        <v>3068</v>
      </c>
      <c r="D2140" s="2" t="s">
        <v>3043</v>
      </c>
      <c r="E21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0" t="str">
        <f>_xlfn.XLOOKUP(capturaFlota2019[[#This Row],[Puerto]],'DATOS TABLA FLOTA'!$H$1:$H$21,'DATOS TABLA FLOTA'!$I$1:$I$21)</f>
        <v>General Pueyrredon</v>
      </c>
      <c r="G2140" s="3">
        <f>_xlfn.XLOOKUP(capturaFlota2019[[#This Row],[Departamento]],'DATOS TABLA FLOTA'!$O$2:$O$21,'DATOS TABLA FLOTA'!$P$2:$P$21)</f>
        <v>6357</v>
      </c>
      <c r="H2140" s="1">
        <v>-3804915</v>
      </c>
      <c r="I2140" s="1">
        <f>_xlfn.XLOOKUP(capturaFlota2019[[#This Row],[Latitud]],'DATOS TABLA FLOTA'!$Q$2:$Q$21,'DATOS TABLA FLOTA'!$R$2:$R$21)</f>
        <v>-57536848</v>
      </c>
      <c r="J2140" s="2" t="s">
        <v>3080</v>
      </c>
      <c r="K2140" t="str">
        <f>VLOOKUP(capturaFlota2019[[#This Row],[Especie]],'DATOS TABLA FLOTA'!$K$1:$M$113,2,FALSE)</f>
        <v>Peces</v>
      </c>
      <c r="L2140" t="str">
        <f>_xlfn.XLOOKUP(capturaFlota2019[[#This Row],[Especie]],'DATOS TABLA FLOTA'!$K$1:$K$113,'DATOS TABLA FLOTA'!$M$1:$M$113)</f>
        <v>otras especies</v>
      </c>
      <c r="M2140" s="3">
        <v>14805</v>
      </c>
      <c r="N2140" s="4">
        <f>VLOOKUP(capturaFlota2019[[#This Row],[Especie]],'DATOS TABLA FLOTA'!$A$1:$B$80,2,FALSE)</f>
        <v>1599</v>
      </c>
      <c r="O2140" s="4">
        <f>VLOOKUP(capturaFlota2019[[#This Row],[Especie]],'DATOS TABLA FLOTA'!$A$1:$C$80,3,FALSE)</f>
        <v>25584</v>
      </c>
      <c r="Q2140"/>
    </row>
    <row r="2141" spans="1:17" x14ac:dyDescent="0.35">
      <c r="A2141" s="5">
        <v>43678</v>
      </c>
      <c r="B2141" s="2" t="s">
        <v>3041</v>
      </c>
      <c r="C2141" s="2" t="s">
        <v>3068</v>
      </c>
      <c r="D2141" s="2" t="s">
        <v>3043</v>
      </c>
      <c r="E21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1" t="str">
        <f>_xlfn.XLOOKUP(capturaFlota2019[[#This Row],[Puerto]],'DATOS TABLA FLOTA'!$H$1:$H$21,'DATOS TABLA FLOTA'!$I$1:$I$21)</f>
        <v>General Pueyrredon</v>
      </c>
      <c r="G2141" s="3">
        <f>_xlfn.XLOOKUP(capturaFlota2019[[#This Row],[Departamento]],'DATOS TABLA FLOTA'!$O$2:$O$21,'DATOS TABLA FLOTA'!$P$2:$P$21)</f>
        <v>6357</v>
      </c>
      <c r="H2141" s="1">
        <v>-3804915</v>
      </c>
      <c r="I2141" s="1">
        <f>_xlfn.XLOOKUP(capturaFlota2019[[#This Row],[Latitud]],'DATOS TABLA FLOTA'!$Q$2:$Q$21,'DATOS TABLA FLOTA'!$R$2:$R$21)</f>
        <v>-57536848</v>
      </c>
      <c r="J2141" s="2" t="s">
        <v>3139</v>
      </c>
      <c r="K2141" t="str">
        <f>VLOOKUP(capturaFlota2019[[#This Row],[Especie]],'DATOS TABLA FLOTA'!$K$1:$M$113,2,FALSE)</f>
        <v>Peces</v>
      </c>
      <c r="L2141" t="str">
        <f>_xlfn.XLOOKUP(capturaFlota2019[[#This Row],[Especie]],'DATOS TABLA FLOTA'!$K$1:$K$113,'DATOS TABLA FLOTA'!$M$1:$M$113)</f>
        <v>otras especies</v>
      </c>
      <c r="M2141" s="3">
        <v>14812</v>
      </c>
      <c r="N2141" s="4">
        <f>VLOOKUP(capturaFlota2019[[#This Row],[Especie]],'DATOS TABLA FLOTA'!$A$1:$B$80,2,FALSE)</f>
        <v>3000</v>
      </c>
      <c r="O2141" s="4">
        <f>VLOOKUP(capturaFlota2019[[#This Row],[Especie]],'DATOS TABLA FLOTA'!$A$1:$C$80,3,FALSE)</f>
        <v>48000</v>
      </c>
      <c r="Q2141"/>
    </row>
    <row r="2142" spans="1:17" x14ac:dyDescent="0.35">
      <c r="A2142" s="5">
        <v>43709</v>
      </c>
      <c r="B2142" s="2" t="s">
        <v>3067</v>
      </c>
      <c r="C2142" s="2" t="s">
        <v>3132</v>
      </c>
      <c r="D2142" s="2" t="s">
        <v>3133</v>
      </c>
      <c r="E21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142" t="str">
        <f>_xlfn.XLOOKUP(capturaFlota2019[[#This Row],[Puerto]],'DATOS TABLA FLOTA'!$H$1:$H$21,'DATOS TABLA FLOTA'!$I$1:$I$21)</f>
        <v>Ushuaia</v>
      </c>
      <c r="G2142" s="3">
        <f>_xlfn.XLOOKUP(capturaFlota2019[[#This Row],[Departamento]],'DATOS TABLA FLOTA'!$O$2:$O$21,'DATOS TABLA FLOTA'!$P$2:$P$21)</f>
        <v>94015</v>
      </c>
      <c r="H2142" s="1">
        <v>-54808106</v>
      </c>
      <c r="I2142" s="1">
        <f>_xlfn.XLOOKUP(capturaFlota2019[[#This Row],[Latitud]],'DATOS TABLA FLOTA'!$Q$2:$Q$21,'DATOS TABLA FLOTA'!$R$2:$R$21)</f>
        <v>-68304301</v>
      </c>
      <c r="J2142" s="2" t="s">
        <v>3070</v>
      </c>
      <c r="K2142" t="str">
        <f>VLOOKUP(capturaFlota2019[[#This Row],[Especie]],'DATOS TABLA FLOTA'!$K$1:$M$113,2,FALSE)</f>
        <v>Moluscos</v>
      </c>
      <c r="L2142" t="str">
        <f>_xlfn.XLOOKUP(capturaFlota2019[[#This Row],[Especie]],'DATOS TABLA FLOTA'!$K$1:$K$113,'DATOS TABLA FLOTA'!$M$1:$M$113)</f>
        <v>Vieira (callos)</v>
      </c>
      <c r="M2142" s="3">
        <v>14849</v>
      </c>
      <c r="N2142" s="4">
        <f>VLOOKUP(capturaFlota2019[[#This Row],[Especie]],'DATOS TABLA FLOTA'!$A$1:$B$80,2,FALSE)</f>
        <v>2999</v>
      </c>
      <c r="O2142" s="4">
        <f>VLOOKUP(capturaFlota2019[[#This Row],[Especie]],'DATOS TABLA FLOTA'!$A$1:$C$80,3,FALSE)</f>
        <v>47984</v>
      </c>
      <c r="Q2142"/>
    </row>
    <row r="2143" spans="1:17" x14ac:dyDescent="0.35">
      <c r="A2143" s="5">
        <v>43678</v>
      </c>
      <c r="B2143" s="2" t="s">
        <v>3059</v>
      </c>
      <c r="C2143" s="2" t="s">
        <v>3068</v>
      </c>
      <c r="D2143" s="2" t="s">
        <v>3043</v>
      </c>
      <c r="E21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3" t="str">
        <f>_xlfn.XLOOKUP(capturaFlota2019[[#This Row],[Puerto]],'DATOS TABLA FLOTA'!$H$1:$H$21,'DATOS TABLA FLOTA'!$I$1:$I$21)</f>
        <v>General Pueyrredon</v>
      </c>
      <c r="G2143" s="3">
        <f>_xlfn.XLOOKUP(capturaFlota2019[[#This Row],[Departamento]],'DATOS TABLA FLOTA'!$O$2:$O$21,'DATOS TABLA FLOTA'!$P$2:$P$21)</f>
        <v>6357</v>
      </c>
      <c r="H2143" s="1">
        <v>-3804915</v>
      </c>
      <c r="I2143" s="1">
        <f>_xlfn.XLOOKUP(capturaFlota2019[[#This Row],[Latitud]],'DATOS TABLA FLOTA'!$Q$2:$Q$21,'DATOS TABLA FLOTA'!$R$2:$R$21)</f>
        <v>-57536848</v>
      </c>
      <c r="J2143" s="2" t="s">
        <v>3084</v>
      </c>
      <c r="K2143" t="str">
        <f>VLOOKUP(capturaFlota2019[[#This Row],[Especie]],'DATOS TABLA FLOTA'!$K$1:$M$113,2,FALSE)</f>
        <v>Peces</v>
      </c>
      <c r="L2143" t="str">
        <f>_xlfn.XLOOKUP(capturaFlota2019[[#This Row],[Especie]],'DATOS TABLA FLOTA'!$K$1:$K$113,'DATOS TABLA FLOTA'!$M$1:$M$113)</f>
        <v>otras especies</v>
      </c>
      <c r="M2143" s="3">
        <v>14878</v>
      </c>
      <c r="N2143" s="4">
        <f>VLOOKUP(capturaFlota2019[[#This Row],[Especie]],'DATOS TABLA FLOTA'!$A$1:$B$80,2,FALSE)</f>
        <v>1890</v>
      </c>
      <c r="O2143" s="4">
        <f>VLOOKUP(capturaFlota2019[[#This Row],[Especie]],'DATOS TABLA FLOTA'!$A$1:$C$80,3,FALSE)</f>
        <v>30240</v>
      </c>
      <c r="Q2143"/>
    </row>
    <row r="2144" spans="1:17" x14ac:dyDescent="0.35">
      <c r="A2144" s="5">
        <v>43678</v>
      </c>
      <c r="B2144" s="2" t="s">
        <v>3053</v>
      </c>
      <c r="C2144" s="2" t="s">
        <v>3068</v>
      </c>
      <c r="D2144" s="2" t="s">
        <v>3043</v>
      </c>
      <c r="E21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4" t="str">
        <f>_xlfn.XLOOKUP(capturaFlota2019[[#This Row],[Puerto]],'DATOS TABLA FLOTA'!$H$1:$H$21,'DATOS TABLA FLOTA'!$I$1:$I$21)</f>
        <v>General Pueyrredon</v>
      </c>
      <c r="G2144" s="3">
        <f>_xlfn.XLOOKUP(capturaFlota2019[[#This Row],[Departamento]],'DATOS TABLA FLOTA'!$O$2:$O$21,'DATOS TABLA FLOTA'!$P$2:$P$21)</f>
        <v>6357</v>
      </c>
      <c r="H2144" s="1">
        <v>-3804915</v>
      </c>
      <c r="I2144" s="1">
        <f>_xlfn.XLOOKUP(capturaFlota2019[[#This Row],[Latitud]],'DATOS TABLA FLOTA'!$Q$2:$Q$21,'DATOS TABLA FLOTA'!$R$2:$R$21)</f>
        <v>-57536848</v>
      </c>
      <c r="J2144" s="2" t="s">
        <v>3055</v>
      </c>
      <c r="K2144" t="str">
        <f>VLOOKUP(capturaFlota2019[[#This Row],[Especie]],'DATOS TABLA FLOTA'!$K$1:$M$113,2,FALSE)</f>
        <v>Peces</v>
      </c>
      <c r="L2144" t="str">
        <f>_xlfn.XLOOKUP(capturaFlota2019[[#This Row],[Especie]],'DATOS TABLA FLOTA'!$K$1:$K$113,'DATOS TABLA FLOTA'!$M$1:$M$113)</f>
        <v>Merluza hubbsi S41</v>
      </c>
      <c r="M2144" s="3">
        <v>15001</v>
      </c>
      <c r="N2144" s="4">
        <f>VLOOKUP(capturaFlota2019[[#This Row],[Especie]],'DATOS TABLA FLOTA'!$A$1:$B$80,2,FALSE)</f>
        <v>2300</v>
      </c>
      <c r="O2144" s="4">
        <f>VLOOKUP(capturaFlota2019[[#This Row],[Especie]],'DATOS TABLA FLOTA'!$A$1:$C$80,3,FALSE)</f>
        <v>36800</v>
      </c>
      <c r="Q2144"/>
    </row>
    <row r="2145" spans="1:17" x14ac:dyDescent="0.35">
      <c r="A2145" s="5">
        <v>43586</v>
      </c>
      <c r="B2145" s="2" t="s">
        <v>3053</v>
      </c>
      <c r="C2145" s="2" t="s">
        <v>3068</v>
      </c>
      <c r="D2145" s="2" t="s">
        <v>3043</v>
      </c>
      <c r="E21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5" t="str">
        <f>_xlfn.XLOOKUP(capturaFlota2019[[#This Row],[Puerto]],'DATOS TABLA FLOTA'!$H$1:$H$21,'DATOS TABLA FLOTA'!$I$1:$I$21)</f>
        <v>General Pueyrredon</v>
      </c>
      <c r="G2145" s="3">
        <f>_xlfn.XLOOKUP(capturaFlota2019[[#This Row],[Departamento]],'DATOS TABLA FLOTA'!$O$2:$O$21,'DATOS TABLA FLOTA'!$P$2:$P$21)</f>
        <v>6357</v>
      </c>
      <c r="H2145" s="1">
        <v>-3804915</v>
      </c>
      <c r="I2145" s="1">
        <f>_xlfn.XLOOKUP(capturaFlota2019[[#This Row],[Latitud]],'DATOS TABLA FLOTA'!$Q$2:$Q$21,'DATOS TABLA FLOTA'!$R$2:$R$21)</f>
        <v>-57536848</v>
      </c>
      <c r="J2145" s="2" t="s">
        <v>3078</v>
      </c>
      <c r="K2145" t="str">
        <f>VLOOKUP(capturaFlota2019[[#This Row],[Especie]],'DATOS TABLA FLOTA'!$K$1:$M$113,2,FALSE)</f>
        <v>Peces</v>
      </c>
      <c r="L2145" t="str">
        <f>_xlfn.XLOOKUP(capturaFlota2019[[#This Row],[Especie]],'DATOS TABLA FLOTA'!$K$1:$K$113,'DATOS TABLA FLOTA'!$M$1:$M$113)</f>
        <v>otras especies</v>
      </c>
      <c r="M2145" s="3">
        <v>15019</v>
      </c>
      <c r="N2145" s="4">
        <f>VLOOKUP(capturaFlota2019[[#This Row],[Especie]],'DATOS TABLA FLOTA'!$A$1:$B$80,2,FALSE)</f>
        <v>1700</v>
      </c>
      <c r="O2145" s="4">
        <f>VLOOKUP(capturaFlota2019[[#This Row],[Especie]],'DATOS TABLA FLOTA'!$A$1:$C$80,3,FALSE)</f>
        <v>27200</v>
      </c>
      <c r="Q2145"/>
    </row>
    <row r="2146" spans="1:17" x14ac:dyDescent="0.35">
      <c r="A2146" s="5">
        <v>43770</v>
      </c>
      <c r="B2146" s="2" t="s">
        <v>3053</v>
      </c>
      <c r="C2146" s="2" t="s">
        <v>3068</v>
      </c>
      <c r="D2146" s="2" t="s">
        <v>3043</v>
      </c>
      <c r="E21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6" t="str">
        <f>_xlfn.XLOOKUP(capturaFlota2019[[#This Row],[Puerto]],'DATOS TABLA FLOTA'!$H$1:$H$21,'DATOS TABLA FLOTA'!$I$1:$I$21)</f>
        <v>General Pueyrredon</v>
      </c>
      <c r="G2146" s="3">
        <f>_xlfn.XLOOKUP(capturaFlota2019[[#This Row],[Departamento]],'DATOS TABLA FLOTA'!$O$2:$O$21,'DATOS TABLA FLOTA'!$P$2:$P$21)</f>
        <v>6357</v>
      </c>
      <c r="H2146" s="1">
        <v>-3804915</v>
      </c>
      <c r="I2146" s="1">
        <f>_xlfn.XLOOKUP(capturaFlota2019[[#This Row],[Latitud]],'DATOS TABLA FLOTA'!$Q$2:$Q$21,'DATOS TABLA FLOTA'!$R$2:$R$21)</f>
        <v>-57536848</v>
      </c>
      <c r="J2146" s="2" t="s">
        <v>3057</v>
      </c>
      <c r="K2146" t="str">
        <f>VLOOKUP(capturaFlota2019[[#This Row],[Especie]],'DATOS TABLA FLOTA'!$K$1:$M$113,2,FALSE)</f>
        <v>Peces</v>
      </c>
      <c r="L2146" t="str">
        <f>_xlfn.XLOOKUP(capturaFlota2019[[#This Row],[Especie]],'DATOS TABLA FLOTA'!$K$1:$K$113,'DATOS TABLA FLOTA'!$M$1:$M$113)</f>
        <v>Rayas (sin V. Cost)</v>
      </c>
      <c r="M2146" s="3">
        <v>15090</v>
      </c>
      <c r="N2146" s="4">
        <f>VLOOKUP(capturaFlota2019[[#This Row],[Especie]],'DATOS TABLA FLOTA'!$A$1:$B$80,2,FALSE)</f>
        <v>3900</v>
      </c>
      <c r="O2146" s="4">
        <f>VLOOKUP(capturaFlota2019[[#This Row],[Especie]],'DATOS TABLA FLOTA'!$A$1:$C$80,3,FALSE)</f>
        <v>62400</v>
      </c>
      <c r="Q2146"/>
    </row>
    <row r="2147" spans="1:17" x14ac:dyDescent="0.35">
      <c r="A2147" s="5">
        <v>43586</v>
      </c>
      <c r="B2147" s="2" t="s">
        <v>3053</v>
      </c>
      <c r="C2147" s="2" t="s">
        <v>3068</v>
      </c>
      <c r="D2147" s="2" t="s">
        <v>3043</v>
      </c>
      <c r="E21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7" t="str">
        <f>_xlfn.XLOOKUP(capturaFlota2019[[#This Row],[Puerto]],'DATOS TABLA FLOTA'!$H$1:$H$21,'DATOS TABLA FLOTA'!$I$1:$I$21)</f>
        <v>General Pueyrredon</v>
      </c>
      <c r="G2147" s="3">
        <f>_xlfn.XLOOKUP(capturaFlota2019[[#This Row],[Departamento]],'DATOS TABLA FLOTA'!$O$2:$O$21,'DATOS TABLA FLOTA'!$P$2:$P$21)</f>
        <v>6357</v>
      </c>
      <c r="H2147" s="1">
        <v>-3804915</v>
      </c>
      <c r="I2147" s="1">
        <f>_xlfn.XLOOKUP(capturaFlota2019[[#This Row],[Latitud]],'DATOS TABLA FLOTA'!$Q$2:$Q$21,'DATOS TABLA FLOTA'!$R$2:$R$21)</f>
        <v>-57536848</v>
      </c>
      <c r="J2147" s="2" t="s">
        <v>3097</v>
      </c>
      <c r="K2147" t="str">
        <f>VLOOKUP(capturaFlota2019[[#This Row],[Especie]],'DATOS TABLA FLOTA'!$K$1:$M$113,2,FALSE)</f>
        <v>Peces</v>
      </c>
      <c r="L2147" t="str">
        <f>_xlfn.XLOOKUP(capturaFlota2019[[#This Row],[Especie]],'DATOS TABLA FLOTA'!$K$1:$K$113,'DATOS TABLA FLOTA'!$M$1:$M$113)</f>
        <v>otras especies</v>
      </c>
      <c r="M2147" s="3">
        <v>15129</v>
      </c>
      <c r="N2147" s="4">
        <f>VLOOKUP(capturaFlota2019[[#This Row],[Especie]],'DATOS TABLA FLOTA'!$A$1:$B$80,2,FALSE)</f>
        <v>3980</v>
      </c>
      <c r="O2147" s="4">
        <f>VLOOKUP(capturaFlota2019[[#This Row],[Especie]],'DATOS TABLA FLOTA'!$A$1:$C$80,3,FALSE)</f>
        <v>63680</v>
      </c>
      <c r="Q2147"/>
    </row>
    <row r="2148" spans="1:17" x14ac:dyDescent="0.35">
      <c r="A2148" s="5">
        <v>43739</v>
      </c>
      <c r="B2148" s="2" t="s">
        <v>3041</v>
      </c>
      <c r="C2148" s="2" t="s">
        <v>3150</v>
      </c>
      <c r="D2148" s="2" t="s">
        <v>3043</v>
      </c>
      <c r="E21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8" t="str">
        <f>_xlfn.XLOOKUP(capturaFlota2019[[#This Row],[Puerto]],'DATOS TABLA FLOTA'!$H$1:$H$21,'DATOS TABLA FLOTA'!$I$1:$I$21)</f>
        <v>General Lavalle</v>
      </c>
      <c r="G2148" s="3">
        <f>_xlfn.XLOOKUP(capturaFlota2019[[#This Row],[Departamento]],'DATOS TABLA FLOTA'!$O$2:$O$21,'DATOS TABLA FLOTA'!$P$2:$P$21)</f>
        <v>6336</v>
      </c>
      <c r="H2148" s="1">
        <v>-36398453</v>
      </c>
      <c r="I2148" s="1">
        <f>_xlfn.XLOOKUP(capturaFlota2019[[#This Row],[Latitud]],'DATOS TABLA FLOTA'!$Q$2:$Q$21,'DATOS TABLA FLOTA'!$R$2:$R$21)</f>
        <v>-56946467</v>
      </c>
      <c r="J2148" s="2" t="s">
        <v>3094</v>
      </c>
      <c r="K2148" t="str">
        <f>VLOOKUP(capturaFlota2019[[#This Row],[Especie]],'DATOS TABLA FLOTA'!$K$1:$M$113,2,FALSE)</f>
        <v>Peces</v>
      </c>
      <c r="L2148" t="str">
        <f>_xlfn.XLOOKUP(capturaFlota2019[[#This Row],[Especie]],'DATOS TABLA FLOTA'!$K$1:$K$113,'DATOS TABLA FLOTA'!$M$1:$M$113)</f>
        <v>otras especies</v>
      </c>
      <c r="M2148" s="3">
        <v>15149</v>
      </c>
      <c r="N2148" s="4">
        <f>VLOOKUP(capturaFlota2019[[#This Row],[Especie]],'DATOS TABLA FLOTA'!$A$1:$B$80,2,FALSE)</f>
        <v>2180</v>
      </c>
      <c r="O2148" s="4">
        <f>VLOOKUP(capturaFlota2019[[#This Row],[Especie]],'DATOS TABLA FLOTA'!$A$1:$C$80,3,FALSE)</f>
        <v>34880</v>
      </c>
      <c r="Q2148"/>
    </row>
    <row r="2149" spans="1:17" x14ac:dyDescent="0.35">
      <c r="A2149" s="5">
        <v>43678</v>
      </c>
      <c r="B2149" s="2" t="s">
        <v>3041</v>
      </c>
      <c r="C2149" s="2" t="s">
        <v>3107</v>
      </c>
      <c r="D2149" s="2" t="s">
        <v>3043</v>
      </c>
      <c r="E21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49" t="str">
        <f>_xlfn.XLOOKUP(capturaFlota2019[[#This Row],[Puerto]],'DATOS TABLA FLOTA'!$H$1:$H$21,'DATOS TABLA FLOTA'!$I$1:$I$21)</f>
        <v>Necochea</v>
      </c>
      <c r="G2149" s="3">
        <f>_xlfn.XLOOKUP(capturaFlota2019[[#This Row],[Departamento]],'DATOS TABLA FLOTA'!$O$2:$O$21,'DATOS TABLA FLOTA'!$P$2:$P$21)</f>
        <v>6581</v>
      </c>
      <c r="H2149" s="1">
        <v>-38576184</v>
      </c>
      <c r="I2149" s="1">
        <f>_xlfn.XLOOKUP(capturaFlota2019[[#This Row],[Latitud]],'DATOS TABLA FLOTA'!$Q$2:$Q$21,'DATOS TABLA FLOTA'!$R$2:$R$21)</f>
        <v>-58701949</v>
      </c>
      <c r="J2149" s="2" t="s">
        <v>3094</v>
      </c>
      <c r="K2149" t="str">
        <f>VLOOKUP(capturaFlota2019[[#This Row],[Especie]],'DATOS TABLA FLOTA'!$K$1:$M$113,2,FALSE)</f>
        <v>Peces</v>
      </c>
      <c r="L2149" t="str">
        <f>_xlfn.XLOOKUP(capturaFlota2019[[#This Row],[Especie]],'DATOS TABLA FLOTA'!$K$1:$K$113,'DATOS TABLA FLOTA'!$M$1:$M$113)</f>
        <v>otras especies</v>
      </c>
      <c r="M2149" s="3">
        <v>15165</v>
      </c>
      <c r="N2149" s="4">
        <f>VLOOKUP(capturaFlota2019[[#This Row],[Especie]],'DATOS TABLA FLOTA'!$A$1:$B$80,2,FALSE)</f>
        <v>2180</v>
      </c>
      <c r="O2149" s="4">
        <f>VLOOKUP(capturaFlota2019[[#This Row],[Especie]],'DATOS TABLA FLOTA'!$A$1:$C$80,3,FALSE)</f>
        <v>34880</v>
      </c>
      <c r="Q2149"/>
    </row>
    <row r="2150" spans="1:17" x14ac:dyDescent="0.35">
      <c r="A2150" s="5">
        <v>43556</v>
      </c>
      <c r="B2150" s="2" t="s">
        <v>3053</v>
      </c>
      <c r="C2150" s="2" t="s">
        <v>3127</v>
      </c>
      <c r="D2150" s="2" t="s">
        <v>3124</v>
      </c>
      <c r="E21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50" t="str">
        <f>_xlfn.XLOOKUP(capturaFlota2019[[#This Row],[Puerto]],'DATOS TABLA FLOTA'!$H$1:$H$21,'DATOS TABLA FLOTA'!$I$1:$I$21)</f>
        <v>San Antonio</v>
      </c>
      <c r="G2150" s="3">
        <f>_xlfn.XLOOKUP(capturaFlota2019[[#This Row],[Departamento]],'DATOS TABLA FLOTA'!$O$2:$O$21,'DATOS TABLA FLOTA'!$P$2:$P$21)</f>
        <v>62077</v>
      </c>
      <c r="H2150" s="1">
        <v>-40725698</v>
      </c>
      <c r="I2150" s="1">
        <f>_xlfn.XLOOKUP(capturaFlota2019[[#This Row],[Latitud]],'DATOS TABLA FLOTA'!$Q$2:$Q$21,'DATOS TABLA FLOTA'!$R$2:$R$21)</f>
        <v>-64934194</v>
      </c>
      <c r="J2150" s="2" t="s">
        <v>3136</v>
      </c>
      <c r="K2150" t="str">
        <f>VLOOKUP(capturaFlota2019[[#This Row],[Especie]],'DATOS TABLA FLOTA'!$K$1:$M$113,2,FALSE)</f>
        <v>Peces</v>
      </c>
      <c r="L2150" t="str">
        <f>_xlfn.XLOOKUP(capturaFlota2019[[#This Row],[Especie]],'DATOS TABLA FLOTA'!$K$1:$K$113,'DATOS TABLA FLOTA'!$M$1:$M$113)</f>
        <v>Merluza de cola</v>
      </c>
      <c r="M2150" s="3">
        <v>15269</v>
      </c>
      <c r="N2150" s="4">
        <f>VLOOKUP(capturaFlota2019[[#This Row],[Especie]],'DATOS TABLA FLOTA'!$A$1:$B$80,2,FALSE)</f>
        <v>2000</v>
      </c>
      <c r="O2150" s="4">
        <f>VLOOKUP(capturaFlota2019[[#This Row],[Especie]],'DATOS TABLA FLOTA'!$A$1:$C$80,3,FALSE)</f>
        <v>32000</v>
      </c>
      <c r="Q2150"/>
    </row>
    <row r="2151" spans="1:17" x14ac:dyDescent="0.35">
      <c r="A2151" s="5">
        <v>43739</v>
      </c>
      <c r="B2151" s="2" t="s">
        <v>3041</v>
      </c>
      <c r="C2151" s="2" t="s">
        <v>3121</v>
      </c>
      <c r="D2151" s="2" t="s">
        <v>3043</v>
      </c>
      <c r="E21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1" t="str">
        <f>_xlfn.XLOOKUP(capturaFlota2019[[#This Row],[Puerto]],'DATOS TABLA FLOTA'!$H$1:$H$21,'DATOS TABLA FLOTA'!$I$1:$I$21)</f>
        <v>Coronel de Marina Leonardo Rosales</v>
      </c>
      <c r="G2151" s="3">
        <f>_xlfn.XLOOKUP(capturaFlota2019[[#This Row],[Departamento]],'DATOS TABLA FLOTA'!$O$2:$O$21,'DATOS TABLA FLOTA'!$P$2:$P$21)</f>
        <v>6182</v>
      </c>
      <c r="H2151" s="1">
        <v>-3889977</v>
      </c>
      <c r="I2151" s="1">
        <f>_xlfn.XLOOKUP(capturaFlota2019[[#This Row],[Latitud]],'DATOS TABLA FLOTA'!$Q$2:$Q$21,'DATOS TABLA FLOTA'!$R$2:$R$21)</f>
        <v>-62079012</v>
      </c>
      <c r="J2151" s="2" t="s">
        <v>3045</v>
      </c>
      <c r="K2151" t="str">
        <f>VLOOKUP(capturaFlota2019[[#This Row],[Especie]],'DATOS TABLA FLOTA'!$K$1:$M$113,2,FALSE)</f>
        <v>Crustáceos</v>
      </c>
      <c r="L2151" t="str">
        <f>_xlfn.XLOOKUP(capturaFlota2019[[#This Row],[Especie]],'DATOS TABLA FLOTA'!$K$1:$K$113,'DATOS TABLA FLOTA'!$M$1:$M$113)</f>
        <v>otras especies</v>
      </c>
      <c r="M2151" s="3">
        <v>15304</v>
      </c>
      <c r="N2151" s="4">
        <f>VLOOKUP(capturaFlota2019[[#This Row],[Especie]],'DATOS TABLA FLOTA'!$A$1:$B$80,2,FALSE)</f>
        <v>3000</v>
      </c>
      <c r="O2151" s="4">
        <f>VLOOKUP(capturaFlota2019[[#This Row],[Especie]],'DATOS TABLA FLOTA'!$A$1:$C$80,3,FALSE)</f>
        <v>48000</v>
      </c>
      <c r="Q2151"/>
    </row>
    <row r="2152" spans="1:17" x14ac:dyDescent="0.35">
      <c r="A2152" s="5">
        <v>43556</v>
      </c>
      <c r="B2152" s="2" t="s">
        <v>3041</v>
      </c>
      <c r="C2152" s="2" t="s">
        <v>3107</v>
      </c>
      <c r="D2152" s="2" t="s">
        <v>3043</v>
      </c>
      <c r="E21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2" t="str">
        <f>_xlfn.XLOOKUP(capturaFlota2019[[#This Row],[Puerto]],'DATOS TABLA FLOTA'!$H$1:$H$21,'DATOS TABLA FLOTA'!$I$1:$I$21)</f>
        <v>Necochea</v>
      </c>
      <c r="G2152" s="3">
        <f>_xlfn.XLOOKUP(capturaFlota2019[[#This Row],[Departamento]],'DATOS TABLA FLOTA'!$O$2:$O$21,'DATOS TABLA FLOTA'!$P$2:$P$21)</f>
        <v>6581</v>
      </c>
      <c r="H2152" s="1">
        <v>-38576184</v>
      </c>
      <c r="I2152" s="1">
        <f>_xlfn.XLOOKUP(capturaFlota2019[[#This Row],[Latitud]],'DATOS TABLA FLOTA'!$Q$2:$Q$21,'DATOS TABLA FLOTA'!$R$2:$R$21)</f>
        <v>-58701949</v>
      </c>
      <c r="J2152" s="2" t="s">
        <v>3088</v>
      </c>
      <c r="K2152" t="str">
        <f>VLOOKUP(capturaFlota2019[[#This Row],[Especie]],'DATOS TABLA FLOTA'!$K$1:$M$113,2,FALSE)</f>
        <v>Peces</v>
      </c>
      <c r="L2152" t="str">
        <f>_xlfn.XLOOKUP(capturaFlota2019[[#This Row],[Especie]],'DATOS TABLA FLOTA'!$K$1:$K$113,'DATOS TABLA FLOTA'!$M$1:$M$113)</f>
        <v>Variado costero</v>
      </c>
      <c r="M2152" s="3">
        <v>15310</v>
      </c>
      <c r="N2152" s="4">
        <f>VLOOKUP(capturaFlota2019[[#This Row],[Especie]],'DATOS TABLA FLOTA'!$A$1:$B$80,2,FALSE)</f>
        <v>2500</v>
      </c>
      <c r="O2152" s="4">
        <f>VLOOKUP(capturaFlota2019[[#This Row],[Especie]],'DATOS TABLA FLOTA'!$A$1:$C$80,3,FALSE)</f>
        <v>40000</v>
      </c>
      <c r="Q2152"/>
    </row>
    <row r="2153" spans="1:17" x14ac:dyDescent="0.35">
      <c r="A2153" s="5">
        <v>43678</v>
      </c>
      <c r="B2153" s="2" t="s">
        <v>3041</v>
      </c>
      <c r="C2153" s="2" t="s">
        <v>3107</v>
      </c>
      <c r="D2153" s="2" t="s">
        <v>3043</v>
      </c>
      <c r="E21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3" t="str">
        <f>_xlfn.XLOOKUP(capturaFlota2019[[#This Row],[Puerto]],'DATOS TABLA FLOTA'!$H$1:$H$21,'DATOS TABLA FLOTA'!$I$1:$I$21)</f>
        <v>Necochea</v>
      </c>
      <c r="G2153" s="3">
        <f>_xlfn.XLOOKUP(capturaFlota2019[[#This Row],[Departamento]],'DATOS TABLA FLOTA'!$O$2:$O$21,'DATOS TABLA FLOTA'!$P$2:$P$21)</f>
        <v>6581</v>
      </c>
      <c r="H2153" s="1">
        <v>-38576184</v>
      </c>
      <c r="I2153" s="1">
        <f>_xlfn.XLOOKUP(capturaFlota2019[[#This Row],[Latitud]],'DATOS TABLA FLOTA'!$Q$2:$Q$21,'DATOS TABLA FLOTA'!$R$2:$R$21)</f>
        <v>-58701949</v>
      </c>
      <c r="J2153" s="2" t="s">
        <v>3084</v>
      </c>
      <c r="K2153" t="str">
        <f>VLOOKUP(capturaFlota2019[[#This Row],[Especie]],'DATOS TABLA FLOTA'!$K$1:$M$113,2,FALSE)</f>
        <v>Peces</v>
      </c>
      <c r="L2153" t="str">
        <f>_xlfn.XLOOKUP(capturaFlota2019[[#This Row],[Especie]],'DATOS TABLA FLOTA'!$K$1:$K$113,'DATOS TABLA FLOTA'!$M$1:$M$113)</f>
        <v>otras especies</v>
      </c>
      <c r="M2153" s="3">
        <v>15450</v>
      </c>
      <c r="N2153" s="4">
        <f>VLOOKUP(capturaFlota2019[[#This Row],[Especie]],'DATOS TABLA FLOTA'!$A$1:$B$80,2,FALSE)</f>
        <v>1890</v>
      </c>
      <c r="O2153" s="4">
        <f>VLOOKUP(capturaFlota2019[[#This Row],[Especie]],'DATOS TABLA FLOTA'!$A$1:$C$80,3,FALSE)</f>
        <v>30240</v>
      </c>
      <c r="Q2153"/>
    </row>
    <row r="2154" spans="1:17" x14ac:dyDescent="0.35">
      <c r="A2154" s="5">
        <v>43586</v>
      </c>
      <c r="B2154" s="2" t="s">
        <v>3059</v>
      </c>
      <c r="C2154" s="2" t="s">
        <v>3123</v>
      </c>
      <c r="D2154" s="2" t="s">
        <v>3124</v>
      </c>
      <c r="E21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54" t="str">
        <f>_xlfn.XLOOKUP(capturaFlota2019[[#This Row],[Puerto]],'DATOS TABLA FLOTA'!$H$1:$H$21,'DATOS TABLA FLOTA'!$I$1:$I$21)</f>
        <v>San Antonio</v>
      </c>
      <c r="G2154" s="3">
        <f>_xlfn.XLOOKUP(capturaFlota2019[[#This Row],[Departamento]],'DATOS TABLA FLOTA'!$O$2:$O$21,'DATOS TABLA FLOTA'!$P$2:$P$21)</f>
        <v>62077</v>
      </c>
      <c r="H2154" s="1">
        <v>-4079875</v>
      </c>
      <c r="I2154" s="1">
        <f>_xlfn.XLOOKUP(capturaFlota2019[[#This Row],[Latitud]],'DATOS TABLA FLOTA'!$Q$2:$Q$21,'DATOS TABLA FLOTA'!$R$2:$R$21)</f>
        <v>-64883536</v>
      </c>
      <c r="J2154" s="2" t="s">
        <v>3060</v>
      </c>
      <c r="K2154" t="str">
        <f>VLOOKUP(capturaFlota2019[[#This Row],[Especie]],'DATOS TABLA FLOTA'!$K$1:$M$113,2,FALSE)</f>
        <v>Peces</v>
      </c>
      <c r="L2154" t="str">
        <f>_xlfn.XLOOKUP(capturaFlota2019[[#This Row],[Especie]],'DATOS TABLA FLOTA'!$K$1:$K$113,'DATOS TABLA FLOTA'!$M$1:$M$113)</f>
        <v>otras especies</v>
      </c>
      <c r="M2154" s="3">
        <v>15515</v>
      </c>
      <c r="N2154" s="4">
        <f>VLOOKUP(capturaFlota2019[[#This Row],[Especie]],'DATOS TABLA FLOTA'!$A$1:$B$80,2,FALSE)</f>
        <v>2910</v>
      </c>
      <c r="O2154" s="4">
        <f>VLOOKUP(capturaFlota2019[[#This Row],[Especie]],'DATOS TABLA FLOTA'!$A$1:$C$80,3,FALSE)</f>
        <v>46560</v>
      </c>
      <c r="Q2154"/>
    </row>
    <row r="2155" spans="1:17" x14ac:dyDescent="0.35">
      <c r="A2155" s="5">
        <v>43678</v>
      </c>
      <c r="B2155" s="2" t="s">
        <v>3041</v>
      </c>
      <c r="C2155" s="2" t="s">
        <v>3111</v>
      </c>
      <c r="D2155" s="2" t="s">
        <v>3043</v>
      </c>
      <c r="E21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5" t="str">
        <f>_xlfn.XLOOKUP(capturaFlota2019[[#This Row],[Puerto]],'DATOS TABLA FLOTA'!$H$1:$H$21,'DATOS TABLA FLOTA'!$I$1:$I$21)</f>
        <v>sin especificar</v>
      </c>
      <c r="G2155" s="3">
        <f>_xlfn.XLOOKUP(capturaFlota2019[[#This Row],[Departamento]],'DATOS TABLA FLOTA'!$O$2:$O$21,'DATOS TABLA FLOTA'!$P$2:$P$21)</f>
        <v>6999</v>
      </c>
      <c r="I2155" s="1">
        <f>_xlfn.XLOOKUP(capturaFlota2019[[#This Row],[Latitud]],'DATOS TABLA FLOTA'!$Q$2:$Q$21,'DATOS TABLA FLOTA'!$R$2:$R$21)</f>
        <v>0</v>
      </c>
      <c r="J2155" s="2" t="s">
        <v>3089</v>
      </c>
      <c r="K2155" t="str">
        <f>VLOOKUP(capturaFlota2019[[#This Row],[Especie]],'DATOS TABLA FLOTA'!$K$1:$M$113,2,FALSE)</f>
        <v>Peces</v>
      </c>
      <c r="L2155" t="str">
        <f>_xlfn.XLOOKUP(capturaFlota2019[[#This Row],[Especie]],'DATOS TABLA FLOTA'!$K$1:$K$113,'DATOS TABLA FLOTA'!$M$1:$M$113)</f>
        <v>otras especies</v>
      </c>
      <c r="M2155" s="3">
        <v>15549</v>
      </c>
      <c r="N2155" s="4">
        <f>VLOOKUP(capturaFlota2019[[#This Row],[Especie]],'DATOS TABLA FLOTA'!$A$1:$B$80,2,FALSE)</f>
        <v>2200</v>
      </c>
      <c r="O2155" s="4">
        <f>VLOOKUP(capturaFlota2019[[#This Row],[Especie]],'DATOS TABLA FLOTA'!$A$1:$C$80,3,FALSE)</f>
        <v>35200</v>
      </c>
      <c r="Q2155"/>
    </row>
    <row r="2156" spans="1:17" x14ac:dyDescent="0.35">
      <c r="A2156" s="5">
        <v>43556</v>
      </c>
      <c r="B2156" s="2" t="s">
        <v>3053</v>
      </c>
      <c r="C2156" s="2" t="s">
        <v>3068</v>
      </c>
      <c r="D2156" s="2" t="s">
        <v>3043</v>
      </c>
      <c r="E21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6" t="str">
        <f>_xlfn.XLOOKUP(capturaFlota2019[[#This Row],[Puerto]],'DATOS TABLA FLOTA'!$H$1:$H$21,'DATOS TABLA FLOTA'!$I$1:$I$21)</f>
        <v>General Pueyrredon</v>
      </c>
      <c r="G2156" s="3">
        <f>_xlfn.XLOOKUP(capturaFlota2019[[#This Row],[Departamento]],'DATOS TABLA FLOTA'!$O$2:$O$21,'DATOS TABLA FLOTA'!$P$2:$P$21)</f>
        <v>6357</v>
      </c>
      <c r="H2156" s="1">
        <v>-3804915</v>
      </c>
      <c r="I2156" s="1">
        <f>_xlfn.XLOOKUP(capturaFlota2019[[#This Row],[Latitud]],'DATOS TABLA FLOTA'!$Q$2:$Q$21,'DATOS TABLA FLOTA'!$R$2:$R$21)</f>
        <v>-57536848</v>
      </c>
      <c r="J2156" s="2" t="s">
        <v>3087</v>
      </c>
      <c r="K2156" t="str">
        <f>VLOOKUP(capturaFlota2019[[#This Row],[Especie]],'DATOS TABLA FLOTA'!$K$1:$M$113,2,FALSE)</f>
        <v>Peces</v>
      </c>
      <c r="L2156" t="str">
        <f>_xlfn.XLOOKUP(capturaFlota2019[[#This Row],[Especie]],'DATOS TABLA FLOTA'!$K$1:$K$113,'DATOS TABLA FLOTA'!$M$1:$M$113)</f>
        <v>otras especies</v>
      </c>
      <c r="M2156" s="3">
        <v>15607</v>
      </c>
      <c r="N2156" s="4">
        <f>VLOOKUP(capturaFlota2019[[#This Row],[Especie]],'DATOS TABLA FLOTA'!$A$1:$B$80,2,FALSE)</f>
        <v>2500</v>
      </c>
      <c r="O2156" s="4">
        <f>VLOOKUP(capturaFlota2019[[#This Row],[Especie]],'DATOS TABLA FLOTA'!$A$1:$C$80,3,FALSE)</f>
        <v>40000</v>
      </c>
      <c r="Q2156"/>
    </row>
    <row r="2157" spans="1:17" x14ac:dyDescent="0.35">
      <c r="A2157" s="5">
        <v>43586</v>
      </c>
      <c r="B2157" s="2" t="s">
        <v>3059</v>
      </c>
      <c r="C2157" s="2" t="s">
        <v>3123</v>
      </c>
      <c r="D2157" s="2" t="s">
        <v>3124</v>
      </c>
      <c r="E21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57" t="str">
        <f>_xlfn.XLOOKUP(capturaFlota2019[[#This Row],[Puerto]],'DATOS TABLA FLOTA'!$H$1:$H$21,'DATOS TABLA FLOTA'!$I$1:$I$21)</f>
        <v>San Antonio</v>
      </c>
      <c r="G2157" s="3">
        <f>_xlfn.XLOOKUP(capturaFlota2019[[#This Row],[Departamento]],'DATOS TABLA FLOTA'!$O$2:$O$21,'DATOS TABLA FLOTA'!$P$2:$P$21)</f>
        <v>62077</v>
      </c>
      <c r="H2157" s="1">
        <v>-4079875</v>
      </c>
      <c r="I2157" s="1">
        <f>_xlfn.XLOOKUP(capturaFlota2019[[#This Row],[Latitud]],'DATOS TABLA FLOTA'!$Q$2:$Q$21,'DATOS TABLA FLOTA'!$R$2:$R$21)</f>
        <v>-64883536</v>
      </c>
      <c r="J2157" s="2" t="s">
        <v>3084</v>
      </c>
      <c r="K2157" t="str">
        <f>VLOOKUP(capturaFlota2019[[#This Row],[Especie]],'DATOS TABLA FLOTA'!$K$1:$M$113,2,FALSE)</f>
        <v>Peces</v>
      </c>
      <c r="L2157" t="str">
        <f>_xlfn.XLOOKUP(capturaFlota2019[[#This Row],[Especie]],'DATOS TABLA FLOTA'!$K$1:$K$113,'DATOS TABLA FLOTA'!$M$1:$M$113)</f>
        <v>otras especies</v>
      </c>
      <c r="M2157" s="3">
        <v>15624</v>
      </c>
      <c r="N2157" s="4">
        <f>VLOOKUP(capturaFlota2019[[#This Row],[Especie]],'DATOS TABLA FLOTA'!$A$1:$B$80,2,FALSE)</f>
        <v>1890</v>
      </c>
      <c r="O2157" s="4">
        <f>VLOOKUP(capturaFlota2019[[#This Row],[Especie]],'DATOS TABLA FLOTA'!$A$1:$C$80,3,FALSE)</f>
        <v>30240</v>
      </c>
      <c r="Q2157"/>
    </row>
    <row r="2158" spans="1:17" x14ac:dyDescent="0.35">
      <c r="A2158" s="5">
        <v>43497</v>
      </c>
      <c r="B2158" s="2" t="s">
        <v>3047</v>
      </c>
      <c r="C2158" s="2" t="s">
        <v>3068</v>
      </c>
      <c r="D2158" s="2" t="s">
        <v>3043</v>
      </c>
      <c r="E21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58" t="str">
        <f>_xlfn.XLOOKUP(capturaFlota2019[[#This Row],[Puerto]],'DATOS TABLA FLOTA'!$H$1:$H$21,'DATOS TABLA FLOTA'!$I$1:$I$21)</f>
        <v>General Pueyrredon</v>
      </c>
      <c r="G2158" s="3">
        <f>_xlfn.XLOOKUP(capturaFlota2019[[#This Row],[Departamento]],'DATOS TABLA FLOTA'!$O$2:$O$21,'DATOS TABLA FLOTA'!$P$2:$P$21)</f>
        <v>6357</v>
      </c>
      <c r="H2158" s="1">
        <v>-3804915</v>
      </c>
      <c r="I2158" s="1">
        <f>_xlfn.XLOOKUP(capturaFlota2019[[#This Row],[Latitud]],'DATOS TABLA FLOTA'!$Q$2:$Q$21,'DATOS TABLA FLOTA'!$R$2:$R$21)</f>
        <v>-57536848</v>
      </c>
      <c r="J2158" s="2" t="s">
        <v>3052</v>
      </c>
      <c r="K2158" t="str">
        <f>VLOOKUP(capturaFlota2019[[#This Row],[Especie]],'DATOS TABLA FLOTA'!$K$1:$M$113,2,FALSE)</f>
        <v>Moluscos</v>
      </c>
      <c r="L2158" t="str">
        <f>_xlfn.XLOOKUP(capturaFlota2019[[#This Row],[Especie]],'DATOS TABLA FLOTA'!$K$1:$K$113,'DATOS TABLA FLOTA'!$M$1:$M$113)</f>
        <v>Calamar Illex</v>
      </c>
      <c r="M2158" s="3">
        <v>15674</v>
      </c>
      <c r="N2158" s="4">
        <f>VLOOKUP(capturaFlota2019[[#This Row],[Especie]],'DATOS TABLA FLOTA'!$A$1:$B$80,2,FALSE)</f>
        <v>3299</v>
      </c>
      <c r="O2158" s="4">
        <f>VLOOKUP(capturaFlota2019[[#This Row],[Especie]],'DATOS TABLA FLOTA'!$A$1:$C$80,3,FALSE)</f>
        <v>52784</v>
      </c>
      <c r="Q2158"/>
    </row>
    <row r="2159" spans="1:17" x14ac:dyDescent="0.35">
      <c r="A2159" s="5">
        <v>43525</v>
      </c>
      <c r="B2159" s="2" t="s">
        <v>3059</v>
      </c>
      <c r="C2159" s="2" t="s">
        <v>3123</v>
      </c>
      <c r="D2159" s="2" t="s">
        <v>3124</v>
      </c>
      <c r="E21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59" t="str">
        <f>_xlfn.XLOOKUP(capturaFlota2019[[#This Row],[Puerto]],'DATOS TABLA FLOTA'!$H$1:$H$21,'DATOS TABLA FLOTA'!$I$1:$I$21)</f>
        <v>San Antonio</v>
      </c>
      <c r="G2159" s="3">
        <f>_xlfn.XLOOKUP(capturaFlota2019[[#This Row],[Departamento]],'DATOS TABLA FLOTA'!$O$2:$O$21,'DATOS TABLA FLOTA'!$P$2:$P$21)</f>
        <v>62077</v>
      </c>
      <c r="H2159" s="1">
        <v>-4079875</v>
      </c>
      <c r="I2159" s="1">
        <f>_xlfn.XLOOKUP(capturaFlota2019[[#This Row],[Latitud]],'DATOS TABLA FLOTA'!$Q$2:$Q$21,'DATOS TABLA FLOTA'!$R$2:$R$21)</f>
        <v>-64883536</v>
      </c>
      <c r="J2159" s="2" t="s">
        <v>3114</v>
      </c>
      <c r="K2159" t="str">
        <f>VLOOKUP(capturaFlota2019[[#This Row],[Especie]],'DATOS TABLA FLOTA'!$K$1:$M$113,2,FALSE)</f>
        <v>Peces</v>
      </c>
      <c r="L2159" t="str">
        <f>_xlfn.XLOOKUP(capturaFlota2019[[#This Row],[Especie]],'DATOS TABLA FLOTA'!$K$1:$K$113,'DATOS TABLA FLOTA'!$M$1:$M$113)</f>
        <v>otras especies</v>
      </c>
      <c r="M2159" s="3">
        <v>15711</v>
      </c>
      <c r="N2159" s="4">
        <f>VLOOKUP(capturaFlota2019[[#This Row],[Especie]],'DATOS TABLA FLOTA'!$A$1:$B$80,2,FALSE)</f>
        <v>1500</v>
      </c>
      <c r="O2159" s="4">
        <f>VLOOKUP(capturaFlota2019[[#This Row],[Especie]],'DATOS TABLA FLOTA'!$A$1:$C$80,3,FALSE)</f>
        <v>24000</v>
      </c>
      <c r="Q2159"/>
    </row>
    <row r="2160" spans="1:17" x14ac:dyDescent="0.35">
      <c r="A2160" s="5">
        <v>43739</v>
      </c>
      <c r="B2160" s="2" t="s">
        <v>3041</v>
      </c>
      <c r="C2160" s="2" t="s">
        <v>3068</v>
      </c>
      <c r="D2160" s="2" t="s">
        <v>3043</v>
      </c>
      <c r="E21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0" t="str">
        <f>_xlfn.XLOOKUP(capturaFlota2019[[#This Row],[Puerto]],'DATOS TABLA FLOTA'!$H$1:$H$21,'DATOS TABLA FLOTA'!$I$1:$I$21)</f>
        <v>General Pueyrredon</v>
      </c>
      <c r="G2160" s="3">
        <f>_xlfn.XLOOKUP(capturaFlota2019[[#This Row],[Departamento]],'DATOS TABLA FLOTA'!$O$2:$O$21,'DATOS TABLA FLOTA'!$P$2:$P$21)</f>
        <v>6357</v>
      </c>
      <c r="H2160" s="1">
        <v>-3804915</v>
      </c>
      <c r="I2160" s="1">
        <f>_xlfn.XLOOKUP(capturaFlota2019[[#This Row],[Latitud]],'DATOS TABLA FLOTA'!$Q$2:$Q$21,'DATOS TABLA FLOTA'!$R$2:$R$21)</f>
        <v>-57536848</v>
      </c>
      <c r="J2160" s="2" t="s">
        <v>3114</v>
      </c>
      <c r="K2160" t="str">
        <f>VLOOKUP(capturaFlota2019[[#This Row],[Especie]],'DATOS TABLA FLOTA'!$K$1:$M$113,2,FALSE)</f>
        <v>Peces</v>
      </c>
      <c r="L2160" t="str">
        <f>_xlfn.XLOOKUP(capturaFlota2019[[#This Row],[Especie]],'DATOS TABLA FLOTA'!$K$1:$K$113,'DATOS TABLA FLOTA'!$M$1:$M$113)</f>
        <v>otras especies</v>
      </c>
      <c r="M2160" s="3">
        <v>15774</v>
      </c>
      <c r="N2160" s="4">
        <f>VLOOKUP(capturaFlota2019[[#This Row],[Especie]],'DATOS TABLA FLOTA'!$A$1:$B$80,2,FALSE)</f>
        <v>1500</v>
      </c>
      <c r="O2160" s="4">
        <f>VLOOKUP(capturaFlota2019[[#This Row],[Especie]],'DATOS TABLA FLOTA'!$A$1:$C$80,3,FALSE)</f>
        <v>24000</v>
      </c>
      <c r="Q2160"/>
    </row>
    <row r="2161" spans="1:17" x14ac:dyDescent="0.35">
      <c r="A2161" s="5">
        <v>43586</v>
      </c>
      <c r="B2161" s="2" t="s">
        <v>3059</v>
      </c>
      <c r="C2161" s="2" t="s">
        <v>3068</v>
      </c>
      <c r="D2161" s="2" t="s">
        <v>3043</v>
      </c>
      <c r="E21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1" t="str">
        <f>_xlfn.XLOOKUP(capturaFlota2019[[#This Row],[Puerto]],'DATOS TABLA FLOTA'!$H$1:$H$21,'DATOS TABLA FLOTA'!$I$1:$I$21)</f>
        <v>General Pueyrredon</v>
      </c>
      <c r="G2161" s="3">
        <f>_xlfn.XLOOKUP(capturaFlota2019[[#This Row],[Departamento]],'DATOS TABLA FLOTA'!$O$2:$O$21,'DATOS TABLA FLOTA'!$P$2:$P$21)</f>
        <v>6357</v>
      </c>
      <c r="H2161" s="1">
        <v>-3804915</v>
      </c>
      <c r="I2161" s="1">
        <f>_xlfn.XLOOKUP(capturaFlota2019[[#This Row],[Latitud]],'DATOS TABLA FLOTA'!$Q$2:$Q$21,'DATOS TABLA FLOTA'!$R$2:$R$21)</f>
        <v>-57536848</v>
      </c>
      <c r="J2161" s="2" t="s">
        <v>3076</v>
      </c>
      <c r="K2161" t="str">
        <f>VLOOKUP(capturaFlota2019[[#This Row],[Especie]],'DATOS TABLA FLOTA'!$K$1:$M$113,2,FALSE)</f>
        <v>Peces</v>
      </c>
      <c r="L2161" t="str">
        <f>_xlfn.XLOOKUP(capturaFlota2019[[#This Row],[Especie]],'DATOS TABLA FLOTA'!$K$1:$K$113,'DATOS TABLA FLOTA'!$M$1:$M$113)</f>
        <v>otras especies</v>
      </c>
      <c r="M2161" s="3">
        <v>15785</v>
      </c>
      <c r="N2161" s="4">
        <f>VLOOKUP(capturaFlota2019[[#This Row],[Especie]],'DATOS TABLA FLOTA'!$A$1:$B$80,2,FALSE)</f>
        <v>2900</v>
      </c>
      <c r="O2161" s="4">
        <f>VLOOKUP(capturaFlota2019[[#This Row],[Especie]],'DATOS TABLA FLOTA'!$A$1:$C$80,3,FALSE)</f>
        <v>46400</v>
      </c>
      <c r="Q2161"/>
    </row>
    <row r="2162" spans="1:17" x14ac:dyDescent="0.35">
      <c r="A2162" s="5">
        <v>43678</v>
      </c>
      <c r="B2162" s="2" t="s">
        <v>3053</v>
      </c>
      <c r="C2162" s="2" t="s">
        <v>3111</v>
      </c>
      <c r="D2162" s="2" t="s">
        <v>3043</v>
      </c>
      <c r="E21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2" t="str">
        <f>_xlfn.XLOOKUP(capturaFlota2019[[#This Row],[Puerto]],'DATOS TABLA FLOTA'!$H$1:$H$21,'DATOS TABLA FLOTA'!$I$1:$I$21)</f>
        <v>sin especificar</v>
      </c>
      <c r="G2162" s="3">
        <f>_xlfn.XLOOKUP(capturaFlota2019[[#This Row],[Departamento]],'DATOS TABLA FLOTA'!$O$2:$O$21,'DATOS TABLA FLOTA'!$P$2:$P$21)</f>
        <v>6999</v>
      </c>
      <c r="I2162" s="1">
        <f>_xlfn.XLOOKUP(capturaFlota2019[[#This Row],[Latitud]],'DATOS TABLA FLOTA'!$Q$2:$Q$21,'DATOS TABLA FLOTA'!$R$2:$R$21)</f>
        <v>0</v>
      </c>
      <c r="J2162" s="2" t="s">
        <v>3060</v>
      </c>
      <c r="K2162" t="str">
        <f>VLOOKUP(capturaFlota2019[[#This Row],[Especie]],'DATOS TABLA FLOTA'!$K$1:$M$113,2,FALSE)</f>
        <v>Peces</v>
      </c>
      <c r="L2162" t="str">
        <f>_xlfn.XLOOKUP(capturaFlota2019[[#This Row],[Especie]],'DATOS TABLA FLOTA'!$K$1:$K$113,'DATOS TABLA FLOTA'!$M$1:$M$113)</f>
        <v>otras especies</v>
      </c>
      <c r="M2162" s="3">
        <v>15793</v>
      </c>
      <c r="N2162" s="4">
        <f>VLOOKUP(capturaFlota2019[[#This Row],[Especie]],'DATOS TABLA FLOTA'!$A$1:$B$80,2,FALSE)</f>
        <v>2910</v>
      </c>
      <c r="O2162" s="4">
        <f>VLOOKUP(capturaFlota2019[[#This Row],[Especie]],'DATOS TABLA FLOTA'!$A$1:$C$80,3,FALSE)</f>
        <v>46560</v>
      </c>
      <c r="Q2162"/>
    </row>
    <row r="2163" spans="1:17" x14ac:dyDescent="0.35">
      <c r="A2163" s="5">
        <v>43525</v>
      </c>
      <c r="B2163" s="2" t="s">
        <v>3059</v>
      </c>
      <c r="C2163" s="2" t="s">
        <v>3068</v>
      </c>
      <c r="D2163" s="2" t="s">
        <v>3043</v>
      </c>
      <c r="E21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3" t="str">
        <f>_xlfn.XLOOKUP(capturaFlota2019[[#This Row],[Puerto]],'DATOS TABLA FLOTA'!$H$1:$H$21,'DATOS TABLA FLOTA'!$I$1:$I$21)</f>
        <v>General Pueyrredon</v>
      </c>
      <c r="G2163" s="3">
        <f>_xlfn.XLOOKUP(capturaFlota2019[[#This Row],[Departamento]],'DATOS TABLA FLOTA'!$O$2:$O$21,'DATOS TABLA FLOTA'!$P$2:$P$21)</f>
        <v>6357</v>
      </c>
      <c r="H2163" s="1">
        <v>-3804915</v>
      </c>
      <c r="I2163" s="1">
        <f>_xlfn.XLOOKUP(capturaFlota2019[[#This Row],[Latitud]],'DATOS TABLA FLOTA'!$Q$2:$Q$21,'DATOS TABLA FLOTA'!$R$2:$R$21)</f>
        <v>-57536848</v>
      </c>
      <c r="J2163" s="2" t="s">
        <v>3102</v>
      </c>
      <c r="K2163" t="str">
        <f>VLOOKUP(capturaFlota2019[[#This Row],[Especie]],'DATOS TABLA FLOTA'!$K$1:$M$113,2,FALSE)</f>
        <v>Peces</v>
      </c>
      <c r="L2163" t="str">
        <f>_xlfn.XLOOKUP(capturaFlota2019[[#This Row],[Especie]],'DATOS TABLA FLOTA'!$K$1:$K$113,'DATOS TABLA FLOTA'!$M$1:$M$113)</f>
        <v>Variado costero</v>
      </c>
      <c r="M2163" s="3">
        <v>15904</v>
      </c>
      <c r="N2163" s="4">
        <f>VLOOKUP(capturaFlota2019[[#This Row],[Especie]],'DATOS TABLA FLOTA'!$A$1:$B$80,2,FALSE)</f>
        <v>1500</v>
      </c>
      <c r="O2163" s="4">
        <f>VLOOKUP(capturaFlota2019[[#This Row],[Especie]],'DATOS TABLA FLOTA'!$A$1:$C$80,3,FALSE)</f>
        <v>24000</v>
      </c>
      <c r="Q2163"/>
    </row>
    <row r="2164" spans="1:17" x14ac:dyDescent="0.35">
      <c r="A2164" s="5">
        <v>43497</v>
      </c>
      <c r="B2164" s="2" t="s">
        <v>3067</v>
      </c>
      <c r="C2164" s="2" t="s">
        <v>3068</v>
      </c>
      <c r="D2164" s="2" t="s">
        <v>3043</v>
      </c>
      <c r="E21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4" t="str">
        <f>_xlfn.XLOOKUP(capturaFlota2019[[#This Row],[Puerto]],'DATOS TABLA FLOTA'!$H$1:$H$21,'DATOS TABLA FLOTA'!$I$1:$I$21)</f>
        <v>General Pueyrredon</v>
      </c>
      <c r="G2164" s="3">
        <f>_xlfn.XLOOKUP(capturaFlota2019[[#This Row],[Departamento]],'DATOS TABLA FLOTA'!$O$2:$O$21,'DATOS TABLA FLOTA'!$P$2:$P$21)</f>
        <v>6357</v>
      </c>
      <c r="H2164" s="1">
        <v>-3804915</v>
      </c>
      <c r="I2164" s="1">
        <f>_xlfn.XLOOKUP(capturaFlota2019[[#This Row],[Latitud]],'DATOS TABLA FLOTA'!$Q$2:$Q$21,'DATOS TABLA FLOTA'!$R$2:$R$21)</f>
        <v>-57536848</v>
      </c>
      <c r="J2164" s="2" t="s">
        <v>3088</v>
      </c>
      <c r="K2164" t="str">
        <f>VLOOKUP(capturaFlota2019[[#This Row],[Especie]],'DATOS TABLA FLOTA'!$K$1:$M$113,2,FALSE)</f>
        <v>Peces</v>
      </c>
      <c r="L2164" t="str">
        <f>_xlfn.XLOOKUP(capturaFlota2019[[#This Row],[Especie]],'DATOS TABLA FLOTA'!$K$1:$K$113,'DATOS TABLA FLOTA'!$M$1:$M$113)</f>
        <v>Variado costero</v>
      </c>
      <c r="M2164" s="3">
        <v>15926</v>
      </c>
      <c r="N2164" s="4">
        <f>VLOOKUP(capturaFlota2019[[#This Row],[Especie]],'DATOS TABLA FLOTA'!$A$1:$B$80,2,FALSE)</f>
        <v>2500</v>
      </c>
      <c r="O2164" s="4">
        <f>VLOOKUP(capturaFlota2019[[#This Row],[Especie]],'DATOS TABLA FLOTA'!$A$1:$C$80,3,FALSE)</f>
        <v>40000</v>
      </c>
      <c r="Q2164"/>
    </row>
    <row r="2165" spans="1:17" x14ac:dyDescent="0.35">
      <c r="A2165" s="5">
        <v>43586</v>
      </c>
      <c r="B2165" s="2" t="s">
        <v>3053</v>
      </c>
      <c r="C2165" s="2" t="s">
        <v>3068</v>
      </c>
      <c r="D2165" s="2" t="s">
        <v>3043</v>
      </c>
      <c r="E21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5" t="str">
        <f>_xlfn.XLOOKUP(capturaFlota2019[[#This Row],[Puerto]],'DATOS TABLA FLOTA'!$H$1:$H$21,'DATOS TABLA FLOTA'!$I$1:$I$21)</f>
        <v>General Pueyrredon</v>
      </c>
      <c r="G2165" s="3">
        <f>_xlfn.XLOOKUP(capturaFlota2019[[#This Row],[Departamento]],'DATOS TABLA FLOTA'!$O$2:$O$21,'DATOS TABLA FLOTA'!$P$2:$P$21)</f>
        <v>6357</v>
      </c>
      <c r="H2165" s="1">
        <v>-3804915</v>
      </c>
      <c r="I2165" s="1">
        <f>_xlfn.XLOOKUP(capturaFlota2019[[#This Row],[Latitud]],'DATOS TABLA FLOTA'!$Q$2:$Q$21,'DATOS TABLA FLOTA'!$R$2:$R$21)</f>
        <v>-57536848</v>
      </c>
      <c r="J2165" s="2" t="s">
        <v>3052</v>
      </c>
      <c r="K2165" t="str">
        <f>VLOOKUP(capturaFlota2019[[#This Row],[Especie]],'DATOS TABLA FLOTA'!$K$1:$M$113,2,FALSE)</f>
        <v>Moluscos</v>
      </c>
      <c r="L2165" t="str">
        <f>_xlfn.XLOOKUP(capturaFlota2019[[#This Row],[Especie]],'DATOS TABLA FLOTA'!$K$1:$K$113,'DATOS TABLA FLOTA'!$M$1:$M$113)</f>
        <v>Calamar Illex</v>
      </c>
      <c r="M2165" s="3">
        <v>16103</v>
      </c>
      <c r="N2165" s="4">
        <f>VLOOKUP(capturaFlota2019[[#This Row],[Especie]],'DATOS TABLA FLOTA'!$A$1:$B$80,2,FALSE)</f>
        <v>3299</v>
      </c>
      <c r="O2165" s="4">
        <f>VLOOKUP(capturaFlota2019[[#This Row],[Especie]],'DATOS TABLA FLOTA'!$A$1:$C$80,3,FALSE)</f>
        <v>52784</v>
      </c>
      <c r="Q2165"/>
    </row>
    <row r="2166" spans="1:17" x14ac:dyDescent="0.35">
      <c r="A2166" s="5">
        <v>43709</v>
      </c>
      <c r="B2166" s="2" t="s">
        <v>3053</v>
      </c>
      <c r="C2166" s="2" t="s">
        <v>3068</v>
      </c>
      <c r="D2166" s="2" t="s">
        <v>3043</v>
      </c>
      <c r="E21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6" t="str">
        <f>_xlfn.XLOOKUP(capturaFlota2019[[#This Row],[Puerto]],'DATOS TABLA FLOTA'!$H$1:$H$21,'DATOS TABLA FLOTA'!$I$1:$I$21)</f>
        <v>General Pueyrredon</v>
      </c>
      <c r="G2166" s="3">
        <f>_xlfn.XLOOKUP(capturaFlota2019[[#This Row],[Departamento]],'DATOS TABLA FLOTA'!$O$2:$O$21,'DATOS TABLA FLOTA'!$P$2:$P$21)</f>
        <v>6357</v>
      </c>
      <c r="H2166" s="1">
        <v>-3804915</v>
      </c>
      <c r="I2166" s="1">
        <f>_xlfn.XLOOKUP(capturaFlota2019[[#This Row],[Latitud]],'DATOS TABLA FLOTA'!$Q$2:$Q$21,'DATOS TABLA FLOTA'!$R$2:$R$21)</f>
        <v>-57536848</v>
      </c>
      <c r="J2166" s="2" t="s">
        <v>3105</v>
      </c>
      <c r="K2166" t="str">
        <f>VLOOKUP(capturaFlota2019[[#This Row],[Especie]],'DATOS TABLA FLOTA'!$K$1:$M$113,2,FALSE)</f>
        <v>Peces</v>
      </c>
      <c r="L2166" t="str">
        <f>_xlfn.XLOOKUP(capturaFlota2019[[#This Row],[Especie]],'DATOS TABLA FLOTA'!$K$1:$K$113,'DATOS TABLA FLOTA'!$M$1:$M$113)</f>
        <v>Variado costero</v>
      </c>
      <c r="M2166" s="3">
        <v>16156</v>
      </c>
      <c r="N2166" s="4">
        <f>VLOOKUP(capturaFlota2019[[#This Row],[Especie]],'DATOS TABLA FLOTA'!$A$1:$B$80,2,FALSE)</f>
        <v>1890</v>
      </c>
      <c r="O2166" s="4">
        <f>VLOOKUP(capturaFlota2019[[#This Row],[Especie]],'DATOS TABLA FLOTA'!$A$1:$C$80,3,FALSE)</f>
        <v>30240</v>
      </c>
      <c r="Q2166"/>
    </row>
    <row r="2167" spans="1:17" x14ac:dyDescent="0.35">
      <c r="A2167" s="5">
        <v>43586</v>
      </c>
      <c r="B2167" s="2" t="s">
        <v>3053</v>
      </c>
      <c r="C2167" s="2" t="s">
        <v>3068</v>
      </c>
      <c r="D2167" s="2" t="s">
        <v>3043</v>
      </c>
      <c r="E21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7" t="str">
        <f>_xlfn.XLOOKUP(capturaFlota2019[[#This Row],[Puerto]],'DATOS TABLA FLOTA'!$H$1:$H$21,'DATOS TABLA FLOTA'!$I$1:$I$21)</f>
        <v>General Pueyrredon</v>
      </c>
      <c r="G2167" s="3">
        <f>_xlfn.XLOOKUP(capturaFlota2019[[#This Row],[Departamento]],'DATOS TABLA FLOTA'!$O$2:$O$21,'DATOS TABLA FLOTA'!$P$2:$P$21)</f>
        <v>6357</v>
      </c>
      <c r="H2167" s="1">
        <v>-3804915</v>
      </c>
      <c r="I2167" s="1">
        <f>_xlfn.XLOOKUP(capturaFlota2019[[#This Row],[Latitud]],'DATOS TABLA FLOTA'!$Q$2:$Q$21,'DATOS TABLA FLOTA'!$R$2:$R$21)</f>
        <v>-57536848</v>
      </c>
      <c r="J2167" s="2" t="s">
        <v>3084</v>
      </c>
      <c r="K2167" t="str">
        <f>VLOOKUP(capturaFlota2019[[#This Row],[Especie]],'DATOS TABLA FLOTA'!$K$1:$M$113,2,FALSE)</f>
        <v>Peces</v>
      </c>
      <c r="L2167" t="str">
        <f>_xlfn.XLOOKUP(capturaFlota2019[[#This Row],[Especie]],'DATOS TABLA FLOTA'!$K$1:$K$113,'DATOS TABLA FLOTA'!$M$1:$M$113)</f>
        <v>otras especies</v>
      </c>
      <c r="M2167" s="3">
        <v>16193</v>
      </c>
      <c r="N2167" s="4">
        <f>VLOOKUP(capturaFlota2019[[#This Row],[Especie]],'DATOS TABLA FLOTA'!$A$1:$B$80,2,FALSE)</f>
        <v>1890</v>
      </c>
      <c r="O2167" s="4">
        <f>VLOOKUP(capturaFlota2019[[#This Row],[Especie]],'DATOS TABLA FLOTA'!$A$1:$C$80,3,FALSE)</f>
        <v>30240</v>
      </c>
      <c r="Q2167"/>
    </row>
    <row r="2168" spans="1:17" x14ac:dyDescent="0.35">
      <c r="A2168" s="5">
        <v>43586</v>
      </c>
      <c r="B2168" s="2" t="s">
        <v>3053</v>
      </c>
      <c r="C2168" s="2" t="s">
        <v>3068</v>
      </c>
      <c r="D2168" s="2" t="s">
        <v>3043</v>
      </c>
      <c r="E21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68" t="str">
        <f>_xlfn.XLOOKUP(capturaFlota2019[[#This Row],[Puerto]],'DATOS TABLA FLOTA'!$H$1:$H$21,'DATOS TABLA FLOTA'!$I$1:$I$21)</f>
        <v>General Pueyrredon</v>
      </c>
      <c r="G2168" s="3">
        <f>_xlfn.XLOOKUP(capturaFlota2019[[#This Row],[Departamento]],'DATOS TABLA FLOTA'!$O$2:$O$21,'DATOS TABLA FLOTA'!$P$2:$P$21)</f>
        <v>6357</v>
      </c>
      <c r="H2168" s="1">
        <v>-3804915</v>
      </c>
      <c r="I2168" s="1">
        <f>_xlfn.XLOOKUP(capturaFlota2019[[#This Row],[Latitud]],'DATOS TABLA FLOTA'!$Q$2:$Q$21,'DATOS TABLA FLOTA'!$R$2:$R$21)</f>
        <v>-57536848</v>
      </c>
      <c r="J2168" s="2" t="s">
        <v>3065</v>
      </c>
      <c r="K2168" t="str">
        <f>VLOOKUP(capturaFlota2019[[#This Row],[Especie]],'DATOS TABLA FLOTA'!$K$1:$M$113,2,FALSE)</f>
        <v>Peces</v>
      </c>
      <c r="L2168" t="str">
        <f>_xlfn.XLOOKUP(capturaFlota2019[[#This Row],[Especie]],'DATOS TABLA FLOTA'!$K$1:$K$113,'DATOS TABLA FLOTA'!$M$1:$M$113)</f>
        <v>Abadejo</v>
      </c>
      <c r="M2168" s="3">
        <v>16281</v>
      </c>
      <c r="N2168" s="4">
        <f>VLOOKUP(capturaFlota2019[[#This Row],[Especie]],'DATOS TABLA FLOTA'!$A$1:$B$80,2,FALSE)</f>
        <v>2000</v>
      </c>
      <c r="O2168" s="4">
        <f>VLOOKUP(capturaFlota2019[[#This Row],[Especie]],'DATOS TABLA FLOTA'!$A$1:$C$80,3,FALSE)</f>
        <v>32000</v>
      </c>
      <c r="Q2168"/>
    </row>
    <row r="2169" spans="1:17" x14ac:dyDescent="0.35">
      <c r="A2169" s="5">
        <v>43586</v>
      </c>
      <c r="B2169" s="2" t="s">
        <v>3053</v>
      </c>
      <c r="C2169" s="2" t="s">
        <v>3123</v>
      </c>
      <c r="D2169" s="2" t="s">
        <v>3124</v>
      </c>
      <c r="E21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69" t="str">
        <f>_xlfn.XLOOKUP(capturaFlota2019[[#This Row],[Puerto]],'DATOS TABLA FLOTA'!$H$1:$H$21,'DATOS TABLA FLOTA'!$I$1:$I$21)</f>
        <v>San Antonio</v>
      </c>
      <c r="G2169" s="3">
        <f>_xlfn.XLOOKUP(capturaFlota2019[[#This Row],[Departamento]],'DATOS TABLA FLOTA'!$O$2:$O$21,'DATOS TABLA FLOTA'!$P$2:$P$21)</f>
        <v>62077</v>
      </c>
      <c r="H2169" s="1">
        <v>-4079875</v>
      </c>
      <c r="I2169" s="1">
        <f>_xlfn.XLOOKUP(capturaFlota2019[[#This Row],[Latitud]],'DATOS TABLA FLOTA'!$Q$2:$Q$21,'DATOS TABLA FLOTA'!$R$2:$R$21)</f>
        <v>-64883536</v>
      </c>
      <c r="J2169" s="2" t="s">
        <v>3057</v>
      </c>
      <c r="K2169" t="str">
        <f>VLOOKUP(capturaFlota2019[[#This Row],[Especie]],'DATOS TABLA FLOTA'!$K$1:$M$113,2,FALSE)</f>
        <v>Peces</v>
      </c>
      <c r="L2169" t="str">
        <f>_xlfn.XLOOKUP(capturaFlota2019[[#This Row],[Especie]],'DATOS TABLA FLOTA'!$K$1:$K$113,'DATOS TABLA FLOTA'!$M$1:$M$113)</f>
        <v>Rayas (sin V. Cost)</v>
      </c>
      <c r="M2169" s="3">
        <v>16312</v>
      </c>
      <c r="N2169" s="4">
        <f>VLOOKUP(capturaFlota2019[[#This Row],[Especie]],'DATOS TABLA FLOTA'!$A$1:$B$80,2,FALSE)</f>
        <v>3900</v>
      </c>
      <c r="O2169" s="4">
        <f>VLOOKUP(capturaFlota2019[[#This Row],[Especie]],'DATOS TABLA FLOTA'!$A$1:$C$80,3,FALSE)</f>
        <v>62400</v>
      </c>
      <c r="Q2169"/>
    </row>
    <row r="2170" spans="1:17" x14ac:dyDescent="0.35">
      <c r="A2170" s="5">
        <v>43525</v>
      </c>
      <c r="B2170" s="2" t="s">
        <v>3067</v>
      </c>
      <c r="C2170" s="2" t="s">
        <v>3132</v>
      </c>
      <c r="D2170" s="2" t="s">
        <v>3133</v>
      </c>
      <c r="E21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170" t="str">
        <f>_xlfn.XLOOKUP(capturaFlota2019[[#This Row],[Puerto]],'DATOS TABLA FLOTA'!$H$1:$H$21,'DATOS TABLA FLOTA'!$I$1:$I$21)</f>
        <v>Ushuaia</v>
      </c>
      <c r="G2170" s="3">
        <f>_xlfn.XLOOKUP(capturaFlota2019[[#This Row],[Departamento]],'DATOS TABLA FLOTA'!$O$2:$O$21,'DATOS TABLA FLOTA'!$P$2:$P$21)</f>
        <v>94015</v>
      </c>
      <c r="H2170" s="1">
        <v>-54808106</v>
      </c>
      <c r="I2170" s="1">
        <f>_xlfn.XLOOKUP(capturaFlota2019[[#This Row],[Latitud]],'DATOS TABLA FLOTA'!$Q$2:$Q$21,'DATOS TABLA FLOTA'!$R$2:$R$21)</f>
        <v>-68304301</v>
      </c>
      <c r="J2170" s="2" t="s">
        <v>3065</v>
      </c>
      <c r="K2170" t="str">
        <f>VLOOKUP(capturaFlota2019[[#This Row],[Especie]],'DATOS TABLA FLOTA'!$K$1:$M$113,2,FALSE)</f>
        <v>Peces</v>
      </c>
      <c r="L2170" t="str">
        <f>_xlfn.XLOOKUP(capturaFlota2019[[#This Row],[Especie]],'DATOS TABLA FLOTA'!$K$1:$K$113,'DATOS TABLA FLOTA'!$M$1:$M$113)</f>
        <v>Abadejo</v>
      </c>
      <c r="M2170" s="3">
        <v>16315</v>
      </c>
      <c r="N2170" s="4">
        <f>VLOOKUP(capturaFlota2019[[#This Row],[Especie]],'DATOS TABLA FLOTA'!$A$1:$B$80,2,FALSE)</f>
        <v>2000</v>
      </c>
      <c r="O2170" s="4">
        <f>VLOOKUP(capturaFlota2019[[#This Row],[Especie]],'DATOS TABLA FLOTA'!$A$1:$C$80,3,FALSE)</f>
        <v>32000</v>
      </c>
      <c r="Q2170"/>
    </row>
    <row r="2171" spans="1:17" x14ac:dyDescent="0.35">
      <c r="A2171" s="5">
        <v>43678</v>
      </c>
      <c r="B2171" s="2" t="s">
        <v>3041</v>
      </c>
      <c r="C2171" s="2" t="s">
        <v>3128</v>
      </c>
      <c r="D2171" s="2" t="s">
        <v>3043</v>
      </c>
      <c r="E21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1" t="str">
        <f>_xlfn.XLOOKUP(capturaFlota2019[[#This Row],[Puerto]],'DATOS TABLA FLOTA'!$H$1:$H$21,'DATOS TABLA FLOTA'!$I$1:$I$21)</f>
        <v>La Costa</v>
      </c>
      <c r="G2171" s="3">
        <f>_xlfn.XLOOKUP(capturaFlota2019[[#This Row],[Departamento]],'DATOS TABLA FLOTA'!$O$2:$O$21,'DATOS TABLA FLOTA'!$P$2:$P$21)</f>
        <v>6420</v>
      </c>
      <c r="H2171" s="1">
        <v>-36342328</v>
      </c>
      <c r="I2171" s="1">
        <f>_xlfn.XLOOKUP(capturaFlota2019[[#This Row],[Latitud]],'DATOS TABLA FLOTA'!$Q$2:$Q$21,'DATOS TABLA FLOTA'!$R$2:$R$21)</f>
        <v>-56746143</v>
      </c>
      <c r="J2171" s="2" t="s">
        <v>3114</v>
      </c>
      <c r="K2171" t="str">
        <f>VLOOKUP(capturaFlota2019[[#This Row],[Especie]],'DATOS TABLA FLOTA'!$K$1:$M$113,2,FALSE)</f>
        <v>Peces</v>
      </c>
      <c r="L2171" t="str">
        <f>_xlfn.XLOOKUP(capturaFlota2019[[#This Row],[Especie]],'DATOS TABLA FLOTA'!$K$1:$K$113,'DATOS TABLA FLOTA'!$M$1:$M$113)</f>
        <v>otras especies</v>
      </c>
      <c r="M2171" s="3">
        <v>16320</v>
      </c>
      <c r="N2171" s="4">
        <f>VLOOKUP(capturaFlota2019[[#This Row],[Especie]],'DATOS TABLA FLOTA'!$A$1:$B$80,2,FALSE)</f>
        <v>1500</v>
      </c>
      <c r="O2171" s="4">
        <f>VLOOKUP(capturaFlota2019[[#This Row],[Especie]],'DATOS TABLA FLOTA'!$A$1:$C$80,3,FALSE)</f>
        <v>24000</v>
      </c>
      <c r="Q2171"/>
    </row>
    <row r="2172" spans="1:17" x14ac:dyDescent="0.35">
      <c r="A2172" s="5">
        <v>43617</v>
      </c>
      <c r="B2172" s="2" t="s">
        <v>3053</v>
      </c>
      <c r="C2172" s="2" t="s">
        <v>3068</v>
      </c>
      <c r="D2172" s="2" t="s">
        <v>3043</v>
      </c>
      <c r="E21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2" t="str">
        <f>_xlfn.XLOOKUP(capturaFlota2019[[#This Row],[Puerto]],'DATOS TABLA FLOTA'!$H$1:$H$21,'DATOS TABLA FLOTA'!$I$1:$I$21)</f>
        <v>General Pueyrredon</v>
      </c>
      <c r="G2172" s="3">
        <f>_xlfn.XLOOKUP(capturaFlota2019[[#This Row],[Departamento]],'DATOS TABLA FLOTA'!$O$2:$O$21,'DATOS TABLA FLOTA'!$P$2:$P$21)</f>
        <v>6357</v>
      </c>
      <c r="H2172" s="1">
        <v>-3804915</v>
      </c>
      <c r="I2172" s="1">
        <f>_xlfn.XLOOKUP(capturaFlota2019[[#This Row],[Latitud]],'DATOS TABLA FLOTA'!$Q$2:$Q$21,'DATOS TABLA FLOTA'!$R$2:$R$21)</f>
        <v>-57536848</v>
      </c>
      <c r="J2172" s="2" t="s">
        <v>3079</v>
      </c>
      <c r="K2172" t="str">
        <f>VLOOKUP(capturaFlota2019[[#This Row],[Especie]],'DATOS TABLA FLOTA'!$K$1:$M$113,2,FALSE)</f>
        <v>Peces</v>
      </c>
      <c r="L2172" t="str">
        <f>_xlfn.XLOOKUP(capturaFlota2019[[#This Row],[Especie]],'DATOS TABLA FLOTA'!$K$1:$K$113,'DATOS TABLA FLOTA'!$M$1:$M$113)</f>
        <v>otras especies</v>
      </c>
      <c r="M2172" s="3">
        <v>16322</v>
      </c>
      <c r="N2172" s="4">
        <f>VLOOKUP(capturaFlota2019[[#This Row],[Especie]],'DATOS TABLA FLOTA'!$A$1:$B$80,2,FALSE)</f>
        <v>2100</v>
      </c>
      <c r="O2172" s="4">
        <f>VLOOKUP(capturaFlota2019[[#This Row],[Especie]],'DATOS TABLA FLOTA'!$A$1:$C$80,3,FALSE)</f>
        <v>33600</v>
      </c>
      <c r="Q2172"/>
    </row>
    <row r="2173" spans="1:17" x14ac:dyDescent="0.35">
      <c r="A2173" s="5">
        <v>43709</v>
      </c>
      <c r="B2173" s="2" t="s">
        <v>3059</v>
      </c>
      <c r="C2173" s="2" t="s">
        <v>3061</v>
      </c>
      <c r="D2173" s="2" t="s">
        <v>3062</v>
      </c>
      <c r="E21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73" t="str">
        <f>_xlfn.XLOOKUP(capturaFlota2019[[#This Row],[Puerto]],'DATOS TABLA FLOTA'!$H$1:$H$21,'DATOS TABLA FLOTA'!$I$1:$I$21)</f>
        <v>Escalante</v>
      </c>
      <c r="G2173" s="3">
        <f>_xlfn.XLOOKUP(capturaFlota2019[[#This Row],[Departamento]],'DATOS TABLA FLOTA'!$O$2:$O$21,'DATOS TABLA FLOTA'!$P$2:$P$21)</f>
        <v>26021</v>
      </c>
      <c r="H2173" s="1">
        <v>-45862528</v>
      </c>
      <c r="I2173" s="1">
        <f>_xlfn.XLOOKUP(capturaFlota2019[[#This Row],[Latitud]],'DATOS TABLA FLOTA'!$Q$2:$Q$21,'DATOS TABLA FLOTA'!$R$2:$R$21)</f>
        <v>-6746664</v>
      </c>
      <c r="J2173" s="2" t="s">
        <v>3055</v>
      </c>
      <c r="K2173" t="str">
        <f>VLOOKUP(capturaFlota2019[[#This Row],[Especie]],'DATOS TABLA FLOTA'!$K$1:$M$113,2,FALSE)</f>
        <v>Peces</v>
      </c>
      <c r="L2173" t="str">
        <f>_xlfn.XLOOKUP(capturaFlota2019[[#This Row],[Especie]],'DATOS TABLA FLOTA'!$K$1:$K$113,'DATOS TABLA FLOTA'!$M$1:$M$113)</f>
        <v>Merluza hubbsi S41</v>
      </c>
      <c r="M2173" s="3">
        <v>16336</v>
      </c>
      <c r="N2173" s="4">
        <f>VLOOKUP(capturaFlota2019[[#This Row],[Especie]],'DATOS TABLA FLOTA'!$A$1:$B$80,2,FALSE)</f>
        <v>2300</v>
      </c>
      <c r="O2173" s="4">
        <f>VLOOKUP(capturaFlota2019[[#This Row],[Especie]],'DATOS TABLA FLOTA'!$A$1:$C$80,3,FALSE)</f>
        <v>36800</v>
      </c>
      <c r="Q2173"/>
    </row>
    <row r="2174" spans="1:17" x14ac:dyDescent="0.35">
      <c r="A2174" s="5">
        <v>43617</v>
      </c>
      <c r="B2174" s="2" t="s">
        <v>3041</v>
      </c>
      <c r="C2174" s="2" t="s">
        <v>3107</v>
      </c>
      <c r="D2174" s="2" t="s">
        <v>3043</v>
      </c>
      <c r="E21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4" t="str">
        <f>_xlfn.XLOOKUP(capturaFlota2019[[#This Row],[Puerto]],'DATOS TABLA FLOTA'!$H$1:$H$21,'DATOS TABLA FLOTA'!$I$1:$I$21)</f>
        <v>Necochea</v>
      </c>
      <c r="G2174" s="3">
        <f>_xlfn.XLOOKUP(capturaFlota2019[[#This Row],[Departamento]],'DATOS TABLA FLOTA'!$O$2:$O$21,'DATOS TABLA FLOTA'!$P$2:$P$21)</f>
        <v>6581</v>
      </c>
      <c r="H2174" s="1">
        <v>-38576184</v>
      </c>
      <c r="I2174" s="1">
        <f>_xlfn.XLOOKUP(capturaFlota2019[[#This Row],[Latitud]],'DATOS TABLA FLOTA'!$Q$2:$Q$21,'DATOS TABLA FLOTA'!$R$2:$R$21)</f>
        <v>-58701949</v>
      </c>
      <c r="J2174" s="2" t="s">
        <v>3055</v>
      </c>
      <c r="K2174" t="str">
        <f>VLOOKUP(capturaFlota2019[[#This Row],[Especie]],'DATOS TABLA FLOTA'!$K$1:$M$113,2,FALSE)</f>
        <v>Peces</v>
      </c>
      <c r="L2174" t="str">
        <f>_xlfn.XLOOKUP(capturaFlota2019[[#This Row],[Especie]],'DATOS TABLA FLOTA'!$K$1:$K$113,'DATOS TABLA FLOTA'!$M$1:$M$113)</f>
        <v>Merluza hubbsi S41</v>
      </c>
      <c r="M2174" s="3">
        <v>16346</v>
      </c>
      <c r="N2174" s="4">
        <f>VLOOKUP(capturaFlota2019[[#This Row],[Especie]],'DATOS TABLA FLOTA'!$A$1:$B$80,2,FALSE)</f>
        <v>2300</v>
      </c>
      <c r="O2174" s="4">
        <f>VLOOKUP(capturaFlota2019[[#This Row],[Especie]],'DATOS TABLA FLOTA'!$A$1:$C$80,3,FALSE)</f>
        <v>36800</v>
      </c>
      <c r="Q2174"/>
    </row>
    <row r="2175" spans="1:17" x14ac:dyDescent="0.35">
      <c r="A2175" s="5">
        <v>43678</v>
      </c>
      <c r="B2175" s="2" t="s">
        <v>3053</v>
      </c>
      <c r="C2175" s="2" t="s">
        <v>3068</v>
      </c>
      <c r="D2175" s="2" t="s">
        <v>3043</v>
      </c>
      <c r="E21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5" t="str">
        <f>_xlfn.XLOOKUP(capturaFlota2019[[#This Row],[Puerto]],'DATOS TABLA FLOTA'!$H$1:$H$21,'DATOS TABLA FLOTA'!$I$1:$I$21)</f>
        <v>General Pueyrredon</v>
      </c>
      <c r="G2175" s="3">
        <f>_xlfn.XLOOKUP(capturaFlota2019[[#This Row],[Departamento]],'DATOS TABLA FLOTA'!$O$2:$O$21,'DATOS TABLA FLOTA'!$P$2:$P$21)</f>
        <v>6357</v>
      </c>
      <c r="H2175" s="1">
        <v>-3804915</v>
      </c>
      <c r="I2175" s="1">
        <f>_xlfn.XLOOKUP(capturaFlota2019[[#This Row],[Latitud]],'DATOS TABLA FLOTA'!$Q$2:$Q$21,'DATOS TABLA FLOTA'!$R$2:$R$21)</f>
        <v>-57536848</v>
      </c>
      <c r="J2175" s="2" t="s">
        <v>3167</v>
      </c>
      <c r="K2175" t="str">
        <f>VLOOKUP(capturaFlota2019[[#This Row],[Especie]],'DATOS TABLA FLOTA'!$K$1:$M$113,2,FALSE)</f>
        <v>Peces</v>
      </c>
      <c r="L2175" t="str">
        <f>_xlfn.XLOOKUP(capturaFlota2019[[#This Row],[Especie]],'DATOS TABLA FLOTA'!$K$1:$K$113,'DATOS TABLA FLOTA'!$M$1:$M$113)</f>
        <v>Variado costero</v>
      </c>
      <c r="M2175" s="3">
        <v>16424</v>
      </c>
      <c r="N2175" s="4">
        <f>VLOOKUP(capturaFlota2019[[#This Row],[Especie]],'DATOS TABLA FLOTA'!$A$1:$B$80,2,FALSE)</f>
        <v>2100</v>
      </c>
      <c r="O2175" s="4">
        <f>VLOOKUP(capturaFlota2019[[#This Row],[Especie]],'DATOS TABLA FLOTA'!$A$1:$C$80,3,FALSE)</f>
        <v>33600</v>
      </c>
      <c r="Q2175"/>
    </row>
    <row r="2176" spans="1:17" x14ac:dyDescent="0.35">
      <c r="A2176" s="5">
        <v>43617</v>
      </c>
      <c r="B2176" s="2" t="s">
        <v>3041</v>
      </c>
      <c r="C2176" s="2" t="s">
        <v>3068</v>
      </c>
      <c r="D2176" s="2" t="s">
        <v>3043</v>
      </c>
      <c r="E21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6" t="str">
        <f>_xlfn.XLOOKUP(capturaFlota2019[[#This Row],[Puerto]],'DATOS TABLA FLOTA'!$H$1:$H$21,'DATOS TABLA FLOTA'!$I$1:$I$21)</f>
        <v>General Pueyrredon</v>
      </c>
      <c r="G2176" s="3">
        <f>_xlfn.XLOOKUP(capturaFlota2019[[#This Row],[Departamento]],'DATOS TABLA FLOTA'!$O$2:$O$21,'DATOS TABLA FLOTA'!$P$2:$P$21)</f>
        <v>6357</v>
      </c>
      <c r="H2176" s="1">
        <v>-3804915</v>
      </c>
      <c r="I2176" s="1">
        <f>_xlfn.XLOOKUP(capturaFlota2019[[#This Row],[Latitud]],'DATOS TABLA FLOTA'!$Q$2:$Q$21,'DATOS TABLA FLOTA'!$R$2:$R$21)</f>
        <v>-57536848</v>
      </c>
      <c r="J2176" s="2" t="s">
        <v>3094</v>
      </c>
      <c r="K2176" t="str">
        <f>VLOOKUP(capturaFlota2019[[#This Row],[Especie]],'DATOS TABLA FLOTA'!$K$1:$M$113,2,FALSE)</f>
        <v>Peces</v>
      </c>
      <c r="L2176" t="str">
        <f>_xlfn.XLOOKUP(capturaFlota2019[[#This Row],[Especie]],'DATOS TABLA FLOTA'!$K$1:$K$113,'DATOS TABLA FLOTA'!$M$1:$M$113)</f>
        <v>otras especies</v>
      </c>
      <c r="M2176" s="3">
        <v>16464</v>
      </c>
      <c r="N2176" s="4">
        <f>VLOOKUP(capturaFlota2019[[#This Row],[Especie]],'DATOS TABLA FLOTA'!$A$1:$B$80,2,FALSE)</f>
        <v>2180</v>
      </c>
      <c r="O2176" s="4">
        <f>VLOOKUP(capturaFlota2019[[#This Row],[Especie]],'DATOS TABLA FLOTA'!$A$1:$C$80,3,FALSE)</f>
        <v>34880</v>
      </c>
      <c r="Q2176"/>
    </row>
    <row r="2177" spans="1:17" x14ac:dyDescent="0.35">
      <c r="A2177" s="5">
        <v>43647</v>
      </c>
      <c r="B2177" s="2" t="s">
        <v>3053</v>
      </c>
      <c r="C2177" s="2" t="s">
        <v>3068</v>
      </c>
      <c r="D2177" s="2" t="s">
        <v>3043</v>
      </c>
      <c r="E21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7" t="str">
        <f>_xlfn.XLOOKUP(capturaFlota2019[[#This Row],[Puerto]],'DATOS TABLA FLOTA'!$H$1:$H$21,'DATOS TABLA FLOTA'!$I$1:$I$21)</f>
        <v>General Pueyrredon</v>
      </c>
      <c r="G2177" s="3">
        <f>_xlfn.XLOOKUP(capturaFlota2019[[#This Row],[Departamento]],'DATOS TABLA FLOTA'!$O$2:$O$21,'DATOS TABLA FLOTA'!$P$2:$P$21)</f>
        <v>6357</v>
      </c>
      <c r="H2177" s="1">
        <v>-3804915</v>
      </c>
      <c r="I2177" s="1">
        <f>_xlfn.XLOOKUP(capturaFlota2019[[#This Row],[Latitud]],'DATOS TABLA FLOTA'!$Q$2:$Q$21,'DATOS TABLA FLOTA'!$R$2:$R$21)</f>
        <v>-57536848</v>
      </c>
      <c r="J2177" s="2" t="s">
        <v>3055</v>
      </c>
      <c r="K2177" t="str">
        <f>VLOOKUP(capturaFlota2019[[#This Row],[Especie]],'DATOS TABLA FLOTA'!$K$1:$M$113,2,FALSE)</f>
        <v>Peces</v>
      </c>
      <c r="L2177" t="str">
        <f>_xlfn.XLOOKUP(capturaFlota2019[[#This Row],[Especie]],'DATOS TABLA FLOTA'!$K$1:$K$113,'DATOS TABLA FLOTA'!$M$1:$M$113)</f>
        <v>Merluza hubbsi S41</v>
      </c>
      <c r="M2177" s="3">
        <v>16469</v>
      </c>
      <c r="N2177" s="4">
        <f>VLOOKUP(capturaFlota2019[[#This Row],[Especie]],'DATOS TABLA FLOTA'!$A$1:$B$80,2,FALSE)</f>
        <v>2300</v>
      </c>
      <c r="O2177" s="4">
        <f>VLOOKUP(capturaFlota2019[[#This Row],[Especie]],'DATOS TABLA FLOTA'!$A$1:$C$80,3,FALSE)</f>
        <v>36800</v>
      </c>
      <c r="Q2177"/>
    </row>
    <row r="2178" spans="1:17" x14ac:dyDescent="0.35">
      <c r="A2178" s="5">
        <v>43466</v>
      </c>
      <c r="B2178" s="2" t="s">
        <v>3059</v>
      </c>
      <c r="C2178" s="2" t="s">
        <v>3068</v>
      </c>
      <c r="D2178" s="2" t="s">
        <v>3043</v>
      </c>
      <c r="E21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78" t="str">
        <f>_xlfn.XLOOKUP(capturaFlota2019[[#This Row],[Puerto]],'DATOS TABLA FLOTA'!$H$1:$H$21,'DATOS TABLA FLOTA'!$I$1:$I$21)</f>
        <v>General Pueyrredon</v>
      </c>
      <c r="G2178" s="3">
        <f>_xlfn.XLOOKUP(capturaFlota2019[[#This Row],[Departamento]],'DATOS TABLA FLOTA'!$O$2:$O$21,'DATOS TABLA FLOTA'!$P$2:$P$21)</f>
        <v>6357</v>
      </c>
      <c r="H2178" s="1">
        <v>-3804915</v>
      </c>
      <c r="I2178" s="1">
        <f>_xlfn.XLOOKUP(capturaFlota2019[[#This Row],[Latitud]],'DATOS TABLA FLOTA'!$Q$2:$Q$21,'DATOS TABLA FLOTA'!$R$2:$R$21)</f>
        <v>-57536848</v>
      </c>
      <c r="J2178" s="2" t="s">
        <v>3052</v>
      </c>
      <c r="K2178" t="str">
        <f>VLOOKUP(capturaFlota2019[[#This Row],[Especie]],'DATOS TABLA FLOTA'!$K$1:$M$113,2,FALSE)</f>
        <v>Moluscos</v>
      </c>
      <c r="L2178" t="str">
        <f>_xlfn.XLOOKUP(capturaFlota2019[[#This Row],[Especie]],'DATOS TABLA FLOTA'!$K$1:$K$113,'DATOS TABLA FLOTA'!$M$1:$M$113)</f>
        <v>Calamar Illex</v>
      </c>
      <c r="M2178" s="3">
        <v>16589</v>
      </c>
      <c r="N2178" s="4">
        <f>VLOOKUP(capturaFlota2019[[#This Row],[Especie]],'DATOS TABLA FLOTA'!$A$1:$B$80,2,FALSE)</f>
        <v>3299</v>
      </c>
      <c r="O2178" s="4">
        <f>VLOOKUP(capturaFlota2019[[#This Row],[Especie]],'DATOS TABLA FLOTA'!$A$1:$C$80,3,FALSE)</f>
        <v>52784</v>
      </c>
      <c r="Q2178"/>
    </row>
    <row r="2179" spans="1:17" x14ac:dyDescent="0.35">
      <c r="A2179" s="5">
        <v>43497</v>
      </c>
      <c r="B2179" s="2" t="s">
        <v>3116</v>
      </c>
      <c r="C2179" s="2" t="s">
        <v>3115</v>
      </c>
      <c r="D2179" s="2" t="s">
        <v>3049</v>
      </c>
      <c r="E21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179" t="str">
        <f>_xlfn.XLOOKUP(capturaFlota2019[[#This Row],[Puerto]],'DATOS TABLA FLOTA'!$H$1:$H$21,'DATOS TABLA FLOTA'!$I$1:$I$21)</f>
        <v>Deseado</v>
      </c>
      <c r="G2179" s="3">
        <f>_xlfn.XLOOKUP(capturaFlota2019[[#This Row],[Departamento]],'DATOS TABLA FLOTA'!$O$2:$O$21,'DATOS TABLA FLOTA'!$P$2:$P$21)</f>
        <v>78014</v>
      </c>
      <c r="H2179" s="1">
        <v>-47753106</v>
      </c>
      <c r="I2179" s="1">
        <f>_xlfn.XLOOKUP(capturaFlota2019[[#This Row],[Latitud]],'DATOS TABLA FLOTA'!$Q$2:$Q$21,'DATOS TABLA FLOTA'!$R$2:$R$21)</f>
        <v>-65911745</v>
      </c>
      <c r="J2179" s="2" t="s">
        <v>3064</v>
      </c>
      <c r="K2179" t="str">
        <f>VLOOKUP(capturaFlota2019[[#This Row],[Especie]],'DATOS TABLA FLOTA'!$K$1:$M$113,2,FALSE)</f>
        <v>Crustáceos</v>
      </c>
      <c r="L2179" t="str">
        <f>_xlfn.XLOOKUP(capturaFlota2019[[#This Row],[Especie]],'DATOS TABLA FLOTA'!$K$1:$K$113,'DATOS TABLA FLOTA'!$M$1:$M$113)</f>
        <v>Centolla</v>
      </c>
      <c r="M2179" s="3">
        <v>16595</v>
      </c>
      <c r="N2179" s="4">
        <f>VLOOKUP(capturaFlota2019[[#This Row],[Especie]],'DATOS TABLA FLOTA'!$A$1:$B$80,2,FALSE)</f>
        <v>2890</v>
      </c>
      <c r="O2179" s="4">
        <f>VLOOKUP(capturaFlota2019[[#This Row],[Especie]],'DATOS TABLA FLOTA'!$A$1:$C$80,3,FALSE)</f>
        <v>46240</v>
      </c>
      <c r="Q2179"/>
    </row>
    <row r="2180" spans="1:17" x14ac:dyDescent="0.35">
      <c r="A2180" s="5">
        <v>43525</v>
      </c>
      <c r="B2180" s="2" t="s">
        <v>3067</v>
      </c>
      <c r="C2180" s="2" t="s">
        <v>3132</v>
      </c>
      <c r="D2180" s="2" t="s">
        <v>3133</v>
      </c>
      <c r="E21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180" t="str">
        <f>_xlfn.XLOOKUP(capturaFlota2019[[#This Row],[Puerto]],'DATOS TABLA FLOTA'!$H$1:$H$21,'DATOS TABLA FLOTA'!$I$1:$I$21)</f>
        <v>Ushuaia</v>
      </c>
      <c r="G2180" s="3">
        <f>_xlfn.XLOOKUP(capturaFlota2019[[#This Row],[Departamento]],'DATOS TABLA FLOTA'!$O$2:$O$21,'DATOS TABLA FLOTA'!$P$2:$P$21)</f>
        <v>94015</v>
      </c>
      <c r="H2180" s="1">
        <v>-54808106</v>
      </c>
      <c r="I2180" s="1">
        <f>_xlfn.XLOOKUP(capturaFlota2019[[#This Row],[Latitud]],'DATOS TABLA FLOTA'!$Q$2:$Q$21,'DATOS TABLA FLOTA'!$R$2:$R$21)</f>
        <v>-68304301</v>
      </c>
      <c r="J2180" s="2" t="s">
        <v>3136</v>
      </c>
      <c r="K2180" t="str">
        <f>VLOOKUP(capturaFlota2019[[#This Row],[Especie]],'DATOS TABLA FLOTA'!$K$1:$M$113,2,FALSE)</f>
        <v>Peces</v>
      </c>
      <c r="L2180" t="str">
        <f>_xlfn.XLOOKUP(capturaFlota2019[[#This Row],[Especie]],'DATOS TABLA FLOTA'!$K$1:$K$113,'DATOS TABLA FLOTA'!$M$1:$M$113)</f>
        <v>Merluza de cola</v>
      </c>
      <c r="M2180" s="3">
        <v>16607</v>
      </c>
      <c r="N2180" s="4">
        <f>VLOOKUP(capturaFlota2019[[#This Row],[Especie]],'DATOS TABLA FLOTA'!$A$1:$B$80,2,FALSE)</f>
        <v>2000</v>
      </c>
      <c r="O2180" s="4">
        <f>VLOOKUP(capturaFlota2019[[#This Row],[Especie]],'DATOS TABLA FLOTA'!$A$1:$C$80,3,FALSE)</f>
        <v>32000</v>
      </c>
      <c r="Q2180"/>
    </row>
    <row r="2181" spans="1:17" x14ac:dyDescent="0.35">
      <c r="A2181" s="5">
        <v>43525</v>
      </c>
      <c r="B2181" s="2" t="s">
        <v>3041</v>
      </c>
      <c r="C2181" s="2" t="s">
        <v>3120</v>
      </c>
      <c r="D2181" s="2" t="s">
        <v>3062</v>
      </c>
      <c r="E21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81" t="str">
        <f>_xlfn.XLOOKUP(capturaFlota2019[[#This Row],[Puerto]],'DATOS TABLA FLOTA'!$H$1:$H$21,'DATOS TABLA FLOTA'!$I$1:$I$21)</f>
        <v>Rawson</v>
      </c>
      <c r="G2181" s="3">
        <f>_xlfn.XLOOKUP(capturaFlota2019[[#This Row],[Departamento]],'DATOS TABLA FLOTA'!$O$2:$O$21,'DATOS TABLA FLOTA'!$P$2:$P$21)</f>
        <v>26077</v>
      </c>
      <c r="H2181" s="1">
        <v>-43336741</v>
      </c>
      <c r="I2181" s="1">
        <f>_xlfn.XLOOKUP(capturaFlota2019[[#This Row],[Latitud]],'DATOS TABLA FLOTA'!$Q$2:$Q$21,'DATOS TABLA FLOTA'!$R$2:$R$21)</f>
        <v>-65061964</v>
      </c>
      <c r="J2181" s="2" t="s">
        <v>3060</v>
      </c>
      <c r="K2181" t="str">
        <f>VLOOKUP(capturaFlota2019[[#This Row],[Especie]],'DATOS TABLA FLOTA'!$K$1:$M$113,2,FALSE)</f>
        <v>Peces</v>
      </c>
      <c r="L2181" t="str">
        <f>_xlfn.XLOOKUP(capturaFlota2019[[#This Row],[Especie]],'DATOS TABLA FLOTA'!$K$1:$K$113,'DATOS TABLA FLOTA'!$M$1:$M$113)</f>
        <v>otras especies</v>
      </c>
      <c r="M2181" s="3">
        <v>16680</v>
      </c>
      <c r="N2181" s="4">
        <f>VLOOKUP(capturaFlota2019[[#This Row],[Especie]],'DATOS TABLA FLOTA'!$A$1:$B$80,2,FALSE)</f>
        <v>2910</v>
      </c>
      <c r="O2181" s="4">
        <f>VLOOKUP(capturaFlota2019[[#This Row],[Especie]],'DATOS TABLA FLOTA'!$A$1:$C$80,3,FALSE)</f>
        <v>46560</v>
      </c>
      <c r="Q2181"/>
    </row>
    <row r="2182" spans="1:17" x14ac:dyDescent="0.35">
      <c r="A2182" s="5">
        <v>43709</v>
      </c>
      <c r="B2182" s="2" t="s">
        <v>3041</v>
      </c>
      <c r="C2182" s="2" t="s">
        <v>3128</v>
      </c>
      <c r="D2182" s="2" t="s">
        <v>3043</v>
      </c>
      <c r="E21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2" t="str">
        <f>_xlfn.XLOOKUP(capturaFlota2019[[#This Row],[Puerto]],'DATOS TABLA FLOTA'!$H$1:$H$21,'DATOS TABLA FLOTA'!$I$1:$I$21)</f>
        <v>La Costa</v>
      </c>
      <c r="G2182" s="3">
        <f>_xlfn.XLOOKUP(capturaFlota2019[[#This Row],[Departamento]],'DATOS TABLA FLOTA'!$O$2:$O$21,'DATOS TABLA FLOTA'!$P$2:$P$21)</f>
        <v>6420</v>
      </c>
      <c r="H2182" s="1">
        <v>-36342328</v>
      </c>
      <c r="I2182" s="1">
        <f>_xlfn.XLOOKUP(capturaFlota2019[[#This Row],[Latitud]],'DATOS TABLA FLOTA'!$Q$2:$Q$21,'DATOS TABLA FLOTA'!$R$2:$R$21)</f>
        <v>-56746143</v>
      </c>
      <c r="J2182" s="2" t="s">
        <v>3083</v>
      </c>
      <c r="K2182" t="str">
        <f>VLOOKUP(capturaFlota2019[[#This Row],[Especie]],'DATOS TABLA FLOTA'!$K$1:$M$113,2,FALSE)</f>
        <v>Peces</v>
      </c>
      <c r="L2182" t="str">
        <f>_xlfn.XLOOKUP(capturaFlota2019[[#This Row],[Especie]],'DATOS TABLA FLOTA'!$K$1:$K$113,'DATOS TABLA FLOTA'!$M$1:$M$113)</f>
        <v>Variado costero</v>
      </c>
      <c r="M2182" s="3">
        <v>16710</v>
      </c>
      <c r="N2182" s="4">
        <f>VLOOKUP(capturaFlota2019[[#This Row],[Especie]],'DATOS TABLA FLOTA'!$A$1:$B$80,2,FALSE)</f>
        <v>2300</v>
      </c>
      <c r="O2182" s="4">
        <f>VLOOKUP(capturaFlota2019[[#This Row],[Especie]],'DATOS TABLA FLOTA'!$A$1:$C$80,3,FALSE)</f>
        <v>36800</v>
      </c>
      <c r="Q2182"/>
    </row>
    <row r="2183" spans="1:17" x14ac:dyDescent="0.35">
      <c r="A2183" s="5">
        <v>43709</v>
      </c>
      <c r="B2183" s="2" t="s">
        <v>3041</v>
      </c>
      <c r="C2183" s="2" t="s">
        <v>3150</v>
      </c>
      <c r="D2183" s="2" t="s">
        <v>3043</v>
      </c>
      <c r="E21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3" t="str">
        <f>_xlfn.XLOOKUP(capturaFlota2019[[#This Row],[Puerto]],'DATOS TABLA FLOTA'!$H$1:$H$21,'DATOS TABLA FLOTA'!$I$1:$I$21)</f>
        <v>General Lavalle</v>
      </c>
      <c r="G2183" s="3">
        <f>_xlfn.XLOOKUP(capturaFlota2019[[#This Row],[Departamento]],'DATOS TABLA FLOTA'!$O$2:$O$21,'DATOS TABLA FLOTA'!$P$2:$P$21)</f>
        <v>6336</v>
      </c>
      <c r="H2183" s="1">
        <v>-36398453</v>
      </c>
      <c r="I2183" s="1">
        <f>_xlfn.XLOOKUP(capturaFlota2019[[#This Row],[Latitud]],'DATOS TABLA FLOTA'!$Q$2:$Q$21,'DATOS TABLA FLOTA'!$R$2:$R$21)</f>
        <v>-56946467</v>
      </c>
      <c r="J2183" s="2" t="s">
        <v>3085</v>
      </c>
      <c r="K2183" t="str">
        <f>VLOOKUP(capturaFlota2019[[#This Row],[Especie]],'DATOS TABLA FLOTA'!$K$1:$M$113,2,FALSE)</f>
        <v>Peces</v>
      </c>
      <c r="L2183" t="str">
        <f>_xlfn.XLOOKUP(capturaFlota2019[[#This Row],[Especie]],'DATOS TABLA FLOTA'!$K$1:$K$113,'DATOS TABLA FLOTA'!$M$1:$M$113)</f>
        <v>otras especies</v>
      </c>
      <c r="M2183" s="3">
        <v>16788</v>
      </c>
      <c r="N2183" s="4">
        <f>VLOOKUP(capturaFlota2019[[#This Row],[Especie]],'DATOS TABLA FLOTA'!$A$1:$B$80,2,FALSE)</f>
        <v>1900</v>
      </c>
      <c r="O2183" s="4">
        <f>VLOOKUP(capturaFlota2019[[#This Row],[Especie]],'DATOS TABLA FLOTA'!$A$1:$C$80,3,FALSE)</f>
        <v>30400</v>
      </c>
      <c r="Q2183"/>
    </row>
    <row r="2184" spans="1:17" x14ac:dyDescent="0.35">
      <c r="A2184" s="5">
        <v>43525</v>
      </c>
      <c r="B2184" s="2" t="s">
        <v>3041</v>
      </c>
      <c r="C2184" s="2" t="s">
        <v>3068</v>
      </c>
      <c r="D2184" s="2" t="s">
        <v>3043</v>
      </c>
      <c r="E21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4" t="str">
        <f>_xlfn.XLOOKUP(capturaFlota2019[[#This Row],[Puerto]],'DATOS TABLA FLOTA'!$H$1:$H$21,'DATOS TABLA FLOTA'!$I$1:$I$21)</f>
        <v>General Pueyrredon</v>
      </c>
      <c r="G2184" s="3">
        <f>_xlfn.XLOOKUP(capturaFlota2019[[#This Row],[Departamento]],'DATOS TABLA FLOTA'!$O$2:$O$21,'DATOS TABLA FLOTA'!$P$2:$P$21)</f>
        <v>6357</v>
      </c>
      <c r="H2184" s="1">
        <v>-3804915</v>
      </c>
      <c r="I2184" s="1">
        <f>_xlfn.XLOOKUP(capturaFlota2019[[#This Row],[Latitud]],'DATOS TABLA FLOTA'!$Q$2:$Q$21,'DATOS TABLA FLOTA'!$R$2:$R$21)</f>
        <v>-57536848</v>
      </c>
      <c r="J2184" s="2" t="s">
        <v>3087</v>
      </c>
      <c r="K2184" t="str">
        <f>VLOOKUP(capturaFlota2019[[#This Row],[Especie]],'DATOS TABLA FLOTA'!$K$1:$M$113,2,FALSE)</f>
        <v>Peces</v>
      </c>
      <c r="L2184" t="str">
        <f>_xlfn.XLOOKUP(capturaFlota2019[[#This Row],[Especie]],'DATOS TABLA FLOTA'!$K$1:$K$113,'DATOS TABLA FLOTA'!$M$1:$M$113)</f>
        <v>otras especies</v>
      </c>
      <c r="M2184" s="3">
        <v>16985</v>
      </c>
      <c r="N2184" s="4">
        <f>VLOOKUP(capturaFlota2019[[#This Row],[Especie]],'DATOS TABLA FLOTA'!$A$1:$B$80,2,FALSE)</f>
        <v>2500</v>
      </c>
      <c r="O2184" s="4">
        <f>VLOOKUP(capturaFlota2019[[#This Row],[Especie]],'DATOS TABLA FLOTA'!$A$1:$C$80,3,FALSE)</f>
        <v>40000</v>
      </c>
      <c r="Q2184"/>
    </row>
    <row r="2185" spans="1:17" x14ac:dyDescent="0.35">
      <c r="A2185" s="5">
        <v>43497</v>
      </c>
      <c r="B2185" s="2" t="s">
        <v>3041</v>
      </c>
      <c r="C2185" s="2" t="s">
        <v>3107</v>
      </c>
      <c r="D2185" s="2" t="s">
        <v>3043</v>
      </c>
      <c r="E21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5" t="str">
        <f>_xlfn.XLOOKUP(capturaFlota2019[[#This Row],[Puerto]],'DATOS TABLA FLOTA'!$H$1:$H$21,'DATOS TABLA FLOTA'!$I$1:$I$21)</f>
        <v>Necochea</v>
      </c>
      <c r="G2185" s="3">
        <f>_xlfn.XLOOKUP(capturaFlota2019[[#This Row],[Departamento]],'DATOS TABLA FLOTA'!$O$2:$O$21,'DATOS TABLA FLOTA'!$P$2:$P$21)</f>
        <v>6581</v>
      </c>
      <c r="H2185" s="1">
        <v>-38576184</v>
      </c>
      <c r="I2185" s="1">
        <f>_xlfn.XLOOKUP(capturaFlota2019[[#This Row],[Latitud]],'DATOS TABLA FLOTA'!$Q$2:$Q$21,'DATOS TABLA FLOTA'!$R$2:$R$21)</f>
        <v>-58701949</v>
      </c>
      <c r="J2185" s="2" t="s">
        <v>3084</v>
      </c>
      <c r="K2185" t="str">
        <f>VLOOKUP(capturaFlota2019[[#This Row],[Especie]],'DATOS TABLA FLOTA'!$K$1:$M$113,2,FALSE)</f>
        <v>Peces</v>
      </c>
      <c r="L2185" t="str">
        <f>_xlfn.XLOOKUP(capturaFlota2019[[#This Row],[Especie]],'DATOS TABLA FLOTA'!$K$1:$K$113,'DATOS TABLA FLOTA'!$M$1:$M$113)</f>
        <v>otras especies</v>
      </c>
      <c r="M2185" s="3">
        <v>16986</v>
      </c>
      <c r="N2185" s="4">
        <f>VLOOKUP(capturaFlota2019[[#This Row],[Especie]],'DATOS TABLA FLOTA'!$A$1:$B$80,2,FALSE)</f>
        <v>1890</v>
      </c>
      <c r="O2185" s="4">
        <f>VLOOKUP(capturaFlota2019[[#This Row],[Especie]],'DATOS TABLA FLOTA'!$A$1:$C$80,3,FALSE)</f>
        <v>30240</v>
      </c>
      <c r="Q2185"/>
    </row>
    <row r="2186" spans="1:17" x14ac:dyDescent="0.35">
      <c r="A2186" s="5">
        <v>43525</v>
      </c>
      <c r="B2186" s="2" t="s">
        <v>3053</v>
      </c>
      <c r="C2186" s="2" t="s">
        <v>3068</v>
      </c>
      <c r="D2186" s="2" t="s">
        <v>3043</v>
      </c>
      <c r="E21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6" t="str">
        <f>_xlfn.XLOOKUP(capturaFlota2019[[#This Row],[Puerto]],'DATOS TABLA FLOTA'!$H$1:$H$21,'DATOS TABLA FLOTA'!$I$1:$I$21)</f>
        <v>General Pueyrredon</v>
      </c>
      <c r="G2186" s="3">
        <f>_xlfn.XLOOKUP(capturaFlota2019[[#This Row],[Departamento]],'DATOS TABLA FLOTA'!$O$2:$O$21,'DATOS TABLA FLOTA'!$P$2:$P$21)</f>
        <v>6357</v>
      </c>
      <c r="H2186" s="1">
        <v>-3804915</v>
      </c>
      <c r="I2186" s="1">
        <f>_xlfn.XLOOKUP(capturaFlota2019[[#This Row],[Latitud]],'DATOS TABLA FLOTA'!$Q$2:$Q$21,'DATOS TABLA FLOTA'!$R$2:$R$21)</f>
        <v>-57536848</v>
      </c>
      <c r="J2186" s="2" t="s">
        <v>3078</v>
      </c>
      <c r="K2186" t="str">
        <f>VLOOKUP(capturaFlota2019[[#This Row],[Especie]],'DATOS TABLA FLOTA'!$K$1:$M$113,2,FALSE)</f>
        <v>Peces</v>
      </c>
      <c r="L2186" t="str">
        <f>_xlfn.XLOOKUP(capturaFlota2019[[#This Row],[Especie]],'DATOS TABLA FLOTA'!$K$1:$K$113,'DATOS TABLA FLOTA'!$M$1:$M$113)</f>
        <v>otras especies</v>
      </c>
      <c r="M2186" s="3">
        <v>17000</v>
      </c>
      <c r="N2186" s="4">
        <f>VLOOKUP(capturaFlota2019[[#This Row],[Especie]],'DATOS TABLA FLOTA'!$A$1:$B$80,2,FALSE)</f>
        <v>1700</v>
      </c>
      <c r="O2186" s="4">
        <f>VLOOKUP(capturaFlota2019[[#This Row],[Especie]],'DATOS TABLA FLOTA'!$A$1:$C$80,3,FALSE)</f>
        <v>27200</v>
      </c>
      <c r="Q2186"/>
    </row>
    <row r="2187" spans="1:17" x14ac:dyDescent="0.35">
      <c r="A2187" s="5">
        <v>43739</v>
      </c>
      <c r="B2187" s="2" t="s">
        <v>3053</v>
      </c>
      <c r="C2187" s="2" t="s">
        <v>3127</v>
      </c>
      <c r="D2187" s="2" t="s">
        <v>3124</v>
      </c>
      <c r="E21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187" t="str">
        <f>_xlfn.XLOOKUP(capturaFlota2019[[#This Row],[Puerto]],'DATOS TABLA FLOTA'!$H$1:$H$21,'DATOS TABLA FLOTA'!$I$1:$I$21)</f>
        <v>San Antonio</v>
      </c>
      <c r="G2187" s="3">
        <f>_xlfn.XLOOKUP(capturaFlota2019[[#This Row],[Departamento]],'DATOS TABLA FLOTA'!$O$2:$O$21,'DATOS TABLA FLOTA'!$P$2:$P$21)</f>
        <v>62077</v>
      </c>
      <c r="H2187" s="1">
        <v>-40725698</v>
      </c>
      <c r="I2187" s="1">
        <f>_xlfn.XLOOKUP(capturaFlota2019[[#This Row],[Latitud]],'DATOS TABLA FLOTA'!$Q$2:$Q$21,'DATOS TABLA FLOTA'!$R$2:$R$21)</f>
        <v>-64934194</v>
      </c>
      <c r="J2187" s="2" t="s">
        <v>3114</v>
      </c>
      <c r="K2187" t="str">
        <f>VLOOKUP(capturaFlota2019[[#This Row],[Especie]],'DATOS TABLA FLOTA'!$K$1:$M$113,2,FALSE)</f>
        <v>Peces</v>
      </c>
      <c r="L2187" t="str">
        <f>_xlfn.XLOOKUP(capturaFlota2019[[#This Row],[Especie]],'DATOS TABLA FLOTA'!$K$1:$K$113,'DATOS TABLA FLOTA'!$M$1:$M$113)</f>
        <v>otras especies</v>
      </c>
      <c r="M2187" s="3">
        <v>17171</v>
      </c>
      <c r="N2187" s="4">
        <f>VLOOKUP(capturaFlota2019[[#This Row],[Especie]],'DATOS TABLA FLOTA'!$A$1:$B$80,2,FALSE)</f>
        <v>1500</v>
      </c>
      <c r="O2187" s="4">
        <f>VLOOKUP(capturaFlota2019[[#This Row],[Especie]],'DATOS TABLA FLOTA'!$A$1:$C$80,3,FALSE)</f>
        <v>24000</v>
      </c>
      <c r="Q2187"/>
    </row>
    <row r="2188" spans="1:17" x14ac:dyDescent="0.35">
      <c r="A2188" s="5">
        <v>43678</v>
      </c>
      <c r="B2188" s="2" t="s">
        <v>3059</v>
      </c>
      <c r="C2188" s="2" t="s">
        <v>3068</v>
      </c>
      <c r="D2188" s="2" t="s">
        <v>3043</v>
      </c>
      <c r="E21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88" t="str">
        <f>_xlfn.XLOOKUP(capturaFlota2019[[#This Row],[Puerto]],'DATOS TABLA FLOTA'!$H$1:$H$21,'DATOS TABLA FLOTA'!$I$1:$I$21)</f>
        <v>General Pueyrredon</v>
      </c>
      <c r="G2188" s="3">
        <f>_xlfn.XLOOKUP(capturaFlota2019[[#This Row],[Departamento]],'DATOS TABLA FLOTA'!$O$2:$O$21,'DATOS TABLA FLOTA'!$P$2:$P$21)</f>
        <v>6357</v>
      </c>
      <c r="H2188" s="1">
        <v>-3804915</v>
      </c>
      <c r="I2188" s="1">
        <f>_xlfn.XLOOKUP(capturaFlota2019[[#This Row],[Latitud]],'DATOS TABLA FLOTA'!$Q$2:$Q$21,'DATOS TABLA FLOTA'!$R$2:$R$21)</f>
        <v>-57536848</v>
      </c>
      <c r="J2188" s="2" t="s">
        <v>3076</v>
      </c>
      <c r="K2188" t="str">
        <f>VLOOKUP(capturaFlota2019[[#This Row],[Especie]],'DATOS TABLA FLOTA'!$K$1:$M$113,2,FALSE)</f>
        <v>Peces</v>
      </c>
      <c r="L2188" t="str">
        <f>_xlfn.XLOOKUP(capturaFlota2019[[#This Row],[Especie]],'DATOS TABLA FLOTA'!$K$1:$K$113,'DATOS TABLA FLOTA'!$M$1:$M$113)</f>
        <v>otras especies</v>
      </c>
      <c r="M2188" s="3">
        <v>17251</v>
      </c>
      <c r="N2188" s="4">
        <f>VLOOKUP(capturaFlota2019[[#This Row],[Especie]],'DATOS TABLA FLOTA'!$A$1:$B$80,2,FALSE)</f>
        <v>2900</v>
      </c>
      <c r="O2188" s="4">
        <f>VLOOKUP(capturaFlota2019[[#This Row],[Especie]],'DATOS TABLA FLOTA'!$A$1:$C$80,3,FALSE)</f>
        <v>46400</v>
      </c>
      <c r="Q2188"/>
    </row>
    <row r="2189" spans="1:17" x14ac:dyDescent="0.35">
      <c r="A2189" s="5">
        <v>43556</v>
      </c>
      <c r="B2189" s="2" t="s">
        <v>3067</v>
      </c>
      <c r="C2189" s="2" t="s">
        <v>3115</v>
      </c>
      <c r="D2189" s="2" t="s">
        <v>3049</v>
      </c>
      <c r="E21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189" t="str">
        <f>_xlfn.XLOOKUP(capturaFlota2019[[#This Row],[Puerto]],'DATOS TABLA FLOTA'!$H$1:$H$21,'DATOS TABLA FLOTA'!$I$1:$I$21)</f>
        <v>Deseado</v>
      </c>
      <c r="G2189" s="3">
        <f>_xlfn.XLOOKUP(capturaFlota2019[[#This Row],[Departamento]],'DATOS TABLA FLOTA'!$O$2:$O$21,'DATOS TABLA FLOTA'!$P$2:$P$21)</f>
        <v>78014</v>
      </c>
      <c r="H2189" s="1">
        <v>-47753106</v>
      </c>
      <c r="I2189" s="1">
        <f>_xlfn.XLOOKUP(capturaFlota2019[[#This Row],[Latitud]],'DATOS TABLA FLOTA'!$Q$2:$Q$21,'DATOS TABLA FLOTA'!$R$2:$R$21)</f>
        <v>-65911745</v>
      </c>
      <c r="J2189" s="2" t="s">
        <v>3065</v>
      </c>
      <c r="K2189" t="str">
        <f>VLOOKUP(capturaFlota2019[[#This Row],[Especie]],'DATOS TABLA FLOTA'!$K$1:$M$113,2,FALSE)</f>
        <v>Peces</v>
      </c>
      <c r="L2189" t="str">
        <f>_xlfn.XLOOKUP(capturaFlota2019[[#This Row],[Especie]],'DATOS TABLA FLOTA'!$K$1:$K$113,'DATOS TABLA FLOTA'!$M$1:$M$113)</f>
        <v>Abadejo</v>
      </c>
      <c r="M2189" s="3">
        <v>17280</v>
      </c>
      <c r="N2189" s="4">
        <f>VLOOKUP(capturaFlota2019[[#This Row],[Especie]],'DATOS TABLA FLOTA'!$A$1:$B$80,2,FALSE)</f>
        <v>2000</v>
      </c>
      <c r="O2189" s="4">
        <f>VLOOKUP(capturaFlota2019[[#This Row],[Especie]],'DATOS TABLA FLOTA'!$A$1:$C$80,3,FALSE)</f>
        <v>32000</v>
      </c>
      <c r="Q2189"/>
    </row>
    <row r="2190" spans="1:17" x14ac:dyDescent="0.35">
      <c r="A2190" s="5">
        <v>43556</v>
      </c>
      <c r="B2190" s="2" t="s">
        <v>3053</v>
      </c>
      <c r="C2190" s="2" t="s">
        <v>3068</v>
      </c>
      <c r="D2190" s="2" t="s">
        <v>3043</v>
      </c>
      <c r="E21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0" t="str">
        <f>_xlfn.XLOOKUP(capturaFlota2019[[#This Row],[Puerto]],'DATOS TABLA FLOTA'!$H$1:$H$21,'DATOS TABLA FLOTA'!$I$1:$I$21)</f>
        <v>General Pueyrredon</v>
      </c>
      <c r="G2190" s="3">
        <f>_xlfn.XLOOKUP(capturaFlota2019[[#This Row],[Departamento]],'DATOS TABLA FLOTA'!$O$2:$O$21,'DATOS TABLA FLOTA'!$P$2:$P$21)</f>
        <v>6357</v>
      </c>
      <c r="H2190" s="1">
        <v>-3804915</v>
      </c>
      <c r="I2190" s="1">
        <f>_xlfn.XLOOKUP(capturaFlota2019[[#This Row],[Latitud]],'DATOS TABLA FLOTA'!$Q$2:$Q$21,'DATOS TABLA FLOTA'!$R$2:$R$21)</f>
        <v>-57536848</v>
      </c>
      <c r="J2190" s="2" t="s">
        <v>3055</v>
      </c>
      <c r="K2190" t="str">
        <f>VLOOKUP(capturaFlota2019[[#This Row],[Especie]],'DATOS TABLA FLOTA'!$K$1:$M$113,2,FALSE)</f>
        <v>Peces</v>
      </c>
      <c r="L2190" t="str">
        <f>_xlfn.XLOOKUP(capturaFlota2019[[#This Row],[Especie]],'DATOS TABLA FLOTA'!$K$1:$K$113,'DATOS TABLA FLOTA'!$M$1:$M$113)</f>
        <v>Merluza hubbsi S41</v>
      </c>
      <c r="M2190" s="3">
        <v>17310</v>
      </c>
      <c r="N2190" s="4">
        <f>VLOOKUP(capturaFlota2019[[#This Row],[Especie]],'DATOS TABLA FLOTA'!$A$1:$B$80,2,FALSE)</f>
        <v>2300</v>
      </c>
      <c r="O2190" s="4">
        <f>VLOOKUP(capturaFlota2019[[#This Row],[Especie]],'DATOS TABLA FLOTA'!$A$1:$C$80,3,FALSE)</f>
        <v>36800</v>
      </c>
      <c r="Q2190"/>
    </row>
    <row r="2191" spans="1:17" x14ac:dyDescent="0.35">
      <c r="A2191" s="5">
        <v>43709</v>
      </c>
      <c r="B2191" s="2" t="s">
        <v>3041</v>
      </c>
      <c r="C2191" s="2" t="s">
        <v>3111</v>
      </c>
      <c r="D2191" s="2" t="s">
        <v>3043</v>
      </c>
      <c r="E21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1" t="str">
        <f>_xlfn.XLOOKUP(capturaFlota2019[[#This Row],[Puerto]],'DATOS TABLA FLOTA'!$H$1:$H$21,'DATOS TABLA FLOTA'!$I$1:$I$21)</f>
        <v>sin especificar</v>
      </c>
      <c r="G2191" s="3">
        <f>_xlfn.XLOOKUP(capturaFlota2019[[#This Row],[Departamento]],'DATOS TABLA FLOTA'!$O$2:$O$21,'DATOS TABLA FLOTA'!$P$2:$P$21)</f>
        <v>6999</v>
      </c>
      <c r="I2191" s="1">
        <f>_xlfn.XLOOKUP(capturaFlota2019[[#This Row],[Latitud]],'DATOS TABLA FLOTA'!$Q$2:$Q$21,'DATOS TABLA FLOTA'!$R$2:$R$21)</f>
        <v>0</v>
      </c>
      <c r="J2191" s="2" t="s">
        <v>3091</v>
      </c>
      <c r="K2191" t="str">
        <f>VLOOKUP(capturaFlota2019[[#This Row],[Especie]],'DATOS TABLA FLOTA'!$K$1:$M$113,2,FALSE)</f>
        <v>Peces</v>
      </c>
      <c r="L2191" t="str">
        <f>_xlfn.XLOOKUP(capturaFlota2019[[#This Row],[Especie]],'DATOS TABLA FLOTA'!$K$1:$K$113,'DATOS TABLA FLOTA'!$M$1:$M$113)</f>
        <v>Variado costero</v>
      </c>
      <c r="M2191" s="3">
        <v>17379</v>
      </c>
      <c r="N2191" s="4">
        <f>VLOOKUP(capturaFlota2019[[#This Row],[Especie]],'DATOS TABLA FLOTA'!$A$1:$B$80,2,FALSE)</f>
        <v>2300</v>
      </c>
      <c r="O2191" s="4">
        <f>VLOOKUP(capturaFlota2019[[#This Row],[Especie]],'DATOS TABLA FLOTA'!$A$1:$C$80,3,FALSE)</f>
        <v>36800</v>
      </c>
      <c r="Q2191"/>
    </row>
    <row r="2192" spans="1:17" x14ac:dyDescent="0.35">
      <c r="A2192" s="5">
        <v>43647</v>
      </c>
      <c r="B2192" s="2" t="s">
        <v>3041</v>
      </c>
      <c r="C2192" s="2" t="s">
        <v>3111</v>
      </c>
      <c r="D2192" s="2" t="s">
        <v>3043</v>
      </c>
      <c r="E21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2" t="str">
        <f>_xlfn.XLOOKUP(capturaFlota2019[[#This Row],[Puerto]],'DATOS TABLA FLOTA'!$H$1:$H$21,'DATOS TABLA FLOTA'!$I$1:$I$21)</f>
        <v>sin especificar</v>
      </c>
      <c r="G2192" s="3">
        <f>_xlfn.XLOOKUP(capturaFlota2019[[#This Row],[Departamento]],'DATOS TABLA FLOTA'!$O$2:$O$21,'DATOS TABLA FLOTA'!$P$2:$P$21)</f>
        <v>6999</v>
      </c>
      <c r="I2192" s="1">
        <f>_xlfn.XLOOKUP(capturaFlota2019[[#This Row],[Latitud]],'DATOS TABLA FLOTA'!$Q$2:$Q$21,'DATOS TABLA FLOTA'!$R$2:$R$21)</f>
        <v>0</v>
      </c>
      <c r="J2192" s="2" t="s">
        <v>3101</v>
      </c>
      <c r="K2192" t="str">
        <f>VLOOKUP(capturaFlota2019[[#This Row],[Especie]],'DATOS TABLA FLOTA'!$K$1:$M$113,2,FALSE)</f>
        <v>Crustáceos</v>
      </c>
      <c r="L2192" t="str">
        <f>_xlfn.XLOOKUP(capturaFlota2019[[#This Row],[Especie]],'DATOS TABLA FLOTA'!$K$1:$K$113,'DATOS TABLA FLOTA'!$M$1:$M$113)</f>
        <v>Langostino</v>
      </c>
      <c r="M2192" s="3">
        <v>17517</v>
      </c>
      <c r="N2192" s="4">
        <f>VLOOKUP(capturaFlota2019[[#This Row],[Especie]],'DATOS TABLA FLOTA'!$A$1:$B$80,2,FALSE)</f>
        <v>3000</v>
      </c>
      <c r="O2192" s="4">
        <f>VLOOKUP(capturaFlota2019[[#This Row],[Especie]],'DATOS TABLA FLOTA'!$A$1:$C$80,3,FALSE)</f>
        <v>48000</v>
      </c>
      <c r="Q2192"/>
    </row>
    <row r="2193" spans="1:17" x14ac:dyDescent="0.35">
      <c r="A2193" s="5">
        <v>43586</v>
      </c>
      <c r="B2193" s="2" t="s">
        <v>3067</v>
      </c>
      <c r="C2193" s="2" t="s">
        <v>3117</v>
      </c>
      <c r="D2193" s="2" t="s">
        <v>3062</v>
      </c>
      <c r="E21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193" t="str">
        <f>_xlfn.XLOOKUP(capturaFlota2019[[#This Row],[Puerto]],'DATOS TABLA FLOTA'!$H$1:$H$21,'DATOS TABLA FLOTA'!$I$1:$I$21)</f>
        <v>Biedma</v>
      </c>
      <c r="G2193" s="3">
        <f>_xlfn.XLOOKUP(capturaFlota2019[[#This Row],[Departamento]],'DATOS TABLA FLOTA'!$O$2:$O$21,'DATOS TABLA FLOTA'!$P$2:$P$21)</f>
        <v>26007</v>
      </c>
      <c r="H2193" s="1">
        <v>-42723398</v>
      </c>
      <c r="I2193" s="1">
        <f>_xlfn.XLOOKUP(capturaFlota2019[[#This Row],[Latitud]],'DATOS TABLA FLOTA'!$Q$2:$Q$21,'DATOS TABLA FLOTA'!$R$2:$R$21)</f>
        <v>-6503362</v>
      </c>
      <c r="J2193" s="2" t="s">
        <v>3136</v>
      </c>
      <c r="K2193" t="str">
        <f>VLOOKUP(capturaFlota2019[[#This Row],[Especie]],'DATOS TABLA FLOTA'!$K$1:$M$113,2,FALSE)</f>
        <v>Peces</v>
      </c>
      <c r="L2193" t="str">
        <f>_xlfn.XLOOKUP(capturaFlota2019[[#This Row],[Especie]],'DATOS TABLA FLOTA'!$K$1:$K$113,'DATOS TABLA FLOTA'!$M$1:$M$113)</f>
        <v>Merluza de cola</v>
      </c>
      <c r="M2193" s="3">
        <v>17550</v>
      </c>
      <c r="N2193" s="4">
        <f>VLOOKUP(capturaFlota2019[[#This Row],[Especie]],'DATOS TABLA FLOTA'!$A$1:$B$80,2,FALSE)</f>
        <v>2000</v>
      </c>
      <c r="O2193" s="4">
        <f>VLOOKUP(capturaFlota2019[[#This Row],[Especie]],'DATOS TABLA FLOTA'!$A$1:$C$80,3,FALSE)</f>
        <v>32000</v>
      </c>
      <c r="Q2193"/>
    </row>
    <row r="2194" spans="1:17" x14ac:dyDescent="0.35">
      <c r="A2194" s="5">
        <v>43647</v>
      </c>
      <c r="B2194" s="2" t="s">
        <v>3041</v>
      </c>
      <c r="C2194" s="2" t="s">
        <v>3111</v>
      </c>
      <c r="D2194" s="2" t="s">
        <v>3043</v>
      </c>
      <c r="E21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4" t="str">
        <f>_xlfn.XLOOKUP(capturaFlota2019[[#This Row],[Puerto]],'DATOS TABLA FLOTA'!$H$1:$H$21,'DATOS TABLA FLOTA'!$I$1:$I$21)</f>
        <v>sin especificar</v>
      </c>
      <c r="G2194" s="3">
        <f>_xlfn.XLOOKUP(capturaFlota2019[[#This Row],[Departamento]],'DATOS TABLA FLOTA'!$O$2:$O$21,'DATOS TABLA FLOTA'!$P$2:$P$21)</f>
        <v>6999</v>
      </c>
      <c r="I2194" s="1">
        <f>_xlfn.XLOOKUP(capturaFlota2019[[#This Row],[Latitud]],'DATOS TABLA FLOTA'!$Q$2:$Q$21,'DATOS TABLA FLOTA'!$R$2:$R$21)</f>
        <v>0</v>
      </c>
      <c r="J2194" s="2" t="s">
        <v>3045</v>
      </c>
      <c r="K2194" t="str">
        <f>VLOOKUP(capturaFlota2019[[#This Row],[Especie]],'DATOS TABLA FLOTA'!$K$1:$M$113,2,FALSE)</f>
        <v>Crustáceos</v>
      </c>
      <c r="L2194" t="str">
        <f>_xlfn.XLOOKUP(capturaFlota2019[[#This Row],[Especie]],'DATOS TABLA FLOTA'!$K$1:$K$113,'DATOS TABLA FLOTA'!$M$1:$M$113)</f>
        <v>otras especies</v>
      </c>
      <c r="M2194" s="3">
        <v>17554</v>
      </c>
      <c r="N2194" s="4">
        <f>VLOOKUP(capturaFlota2019[[#This Row],[Especie]],'DATOS TABLA FLOTA'!$A$1:$B$80,2,FALSE)</f>
        <v>3000</v>
      </c>
      <c r="O2194" s="4">
        <f>VLOOKUP(capturaFlota2019[[#This Row],[Especie]],'DATOS TABLA FLOTA'!$A$1:$C$80,3,FALSE)</f>
        <v>48000</v>
      </c>
      <c r="Q2194"/>
    </row>
    <row r="2195" spans="1:17" x14ac:dyDescent="0.35">
      <c r="A2195" s="5">
        <v>43739</v>
      </c>
      <c r="B2195" s="2" t="s">
        <v>3053</v>
      </c>
      <c r="C2195" s="2" t="s">
        <v>3150</v>
      </c>
      <c r="D2195" s="2" t="s">
        <v>3043</v>
      </c>
      <c r="E21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5" t="str">
        <f>_xlfn.XLOOKUP(capturaFlota2019[[#This Row],[Puerto]],'DATOS TABLA FLOTA'!$H$1:$H$21,'DATOS TABLA FLOTA'!$I$1:$I$21)</f>
        <v>General Lavalle</v>
      </c>
      <c r="G2195" s="3">
        <f>_xlfn.XLOOKUP(capturaFlota2019[[#This Row],[Departamento]],'DATOS TABLA FLOTA'!$O$2:$O$21,'DATOS TABLA FLOTA'!$P$2:$P$21)</f>
        <v>6336</v>
      </c>
      <c r="H2195" s="1">
        <v>-36398453</v>
      </c>
      <c r="I2195" s="1">
        <f>_xlfn.XLOOKUP(capturaFlota2019[[#This Row],[Latitud]],'DATOS TABLA FLOTA'!$Q$2:$Q$21,'DATOS TABLA FLOTA'!$R$2:$R$21)</f>
        <v>-56946467</v>
      </c>
      <c r="J2195" s="2" t="s">
        <v>3085</v>
      </c>
      <c r="K2195" t="str">
        <f>VLOOKUP(capturaFlota2019[[#This Row],[Especie]],'DATOS TABLA FLOTA'!$K$1:$M$113,2,FALSE)</f>
        <v>Peces</v>
      </c>
      <c r="L2195" t="str">
        <f>_xlfn.XLOOKUP(capturaFlota2019[[#This Row],[Especie]],'DATOS TABLA FLOTA'!$K$1:$K$113,'DATOS TABLA FLOTA'!$M$1:$M$113)</f>
        <v>otras especies</v>
      </c>
      <c r="M2195" s="3">
        <v>17601</v>
      </c>
      <c r="N2195" s="4">
        <f>VLOOKUP(capturaFlota2019[[#This Row],[Especie]],'DATOS TABLA FLOTA'!$A$1:$B$80,2,FALSE)</f>
        <v>1900</v>
      </c>
      <c r="O2195" s="4">
        <f>VLOOKUP(capturaFlota2019[[#This Row],[Especie]],'DATOS TABLA FLOTA'!$A$1:$C$80,3,FALSE)</f>
        <v>30400</v>
      </c>
      <c r="Q2195"/>
    </row>
    <row r="2196" spans="1:17" x14ac:dyDescent="0.35">
      <c r="A2196" s="5">
        <v>43525</v>
      </c>
      <c r="B2196" s="2" t="s">
        <v>3053</v>
      </c>
      <c r="C2196" s="2" t="s">
        <v>3068</v>
      </c>
      <c r="D2196" s="2" t="s">
        <v>3043</v>
      </c>
      <c r="E21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6" t="str">
        <f>_xlfn.XLOOKUP(capturaFlota2019[[#This Row],[Puerto]],'DATOS TABLA FLOTA'!$H$1:$H$21,'DATOS TABLA FLOTA'!$I$1:$I$21)</f>
        <v>General Pueyrredon</v>
      </c>
      <c r="G2196" s="3">
        <f>_xlfn.XLOOKUP(capturaFlota2019[[#This Row],[Departamento]],'DATOS TABLA FLOTA'!$O$2:$O$21,'DATOS TABLA FLOTA'!$P$2:$P$21)</f>
        <v>6357</v>
      </c>
      <c r="H2196" s="1">
        <v>-3804915</v>
      </c>
      <c r="I2196" s="1">
        <f>_xlfn.XLOOKUP(capturaFlota2019[[#This Row],[Latitud]],'DATOS TABLA FLOTA'!$Q$2:$Q$21,'DATOS TABLA FLOTA'!$R$2:$R$21)</f>
        <v>-57536848</v>
      </c>
      <c r="J2196" s="2" t="s">
        <v>3092</v>
      </c>
      <c r="K2196" t="str">
        <f>VLOOKUP(capturaFlota2019[[#This Row],[Especie]],'DATOS TABLA FLOTA'!$K$1:$M$113,2,FALSE)</f>
        <v>Peces</v>
      </c>
      <c r="L2196" t="str">
        <f>_xlfn.XLOOKUP(capturaFlota2019[[#This Row],[Especie]],'DATOS TABLA FLOTA'!$K$1:$K$113,'DATOS TABLA FLOTA'!$M$1:$M$113)</f>
        <v>otras especies</v>
      </c>
      <c r="M2196" s="3">
        <v>17914</v>
      </c>
      <c r="N2196" s="4">
        <f>VLOOKUP(capturaFlota2019[[#This Row],[Especie]],'DATOS TABLA FLOTA'!$A$1:$B$80,2,FALSE)</f>
        <v>2200</v>
      </c>
      <c r="O2196" s="4">
        <f>VLOOKUP(capturaFlota2019[[#This Row],[Especie]],'DATOS TABLA FLOTA'!$A$1:$C$80,3,FALSE)</f>
        <v>35200</v>
      </c>
      <c r="Q2196"/>
    </row>
    <row r="2197" spans="1:17" x14ac:dyDescent="0.35">
      <c r="A2197" s="5">
        <v>43525</v>
      </c>
      <c r="B2197" s="2" t="s">
        <v>3041</v>
      </c>
      <c r="C2197" s="2" t="s">
        <v>3150</v>
      </c>
      <c r="D2197" s="2" t="s">
        <v>3043</v>
      </c>
      <c r="E21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7" t="str">
        <f>_xlfn.XLOOKUP(capturaFlota2019[[#This Row],[Puerto]],'DATOS TABLA FLOTA'!$H$1:$H$21,'DATOS TABLA FLOTA'!$I$1:$I$21)</f>
        <v>General Lavalle</v>
      </c>
      <c r="G2197" s="3">
        <f>_xlfn.XLOOKUP(capturaFlota2019[[#This Row],[Departamento]],'DATOS TABLA FLOTA'!$O$2:$O$21,'DATOS TABLA FLOTA'!$P$2:$P$21)</f>
        <v>6336</v>
      </c>
      <c r="H2197" s="1">
        <v>-36398453</v>
      </c>
      <c r="I2197" s="1">
        <f>_xlfn.XLOOKUP(capturaFlota2019[[#This Row],[Latitud]],'DATOS TABLA FLOTA'!$Q$2:$Q$21,'DATOS TABLA FLOTA'!$R$2:$R$21)</f>
        <v>-56946467</v>
      </c>
      <c r="J2197" s="2" t="s">
        <v>3085</v>
      </c>
      <c r="K2197" t="str">
        <f>VLOOKUP(capturaFlota2019[[#This Row],[Especie]],'DATOS TABLA FLOTA'!$K$1:$M$113,2,FALSE)</f>
        <v>Peces</v>
      </c>
      <c r="L2197" t="str">
        <f>_xlfn.XLOOKUP(capturaFlota2019[[#This Row],[Especie]],'DATOS TABLA FLOTA'!$K$1:$K$113,'DATOS TABLA FLOTA'!$M$1:$M$113)</f>
        <v>otras especies</v>
      </c>
      <c r="M2197" s="3">
        <v>17937</v>
      </c>
      <c r="N2197" s="4">
        <f>VLOOKUP(capturaFlota2019[[#This Row],[Especie]],'DATOS TABLA FLOTA'!$A$1:$B$80,2,FALSE)</f>
        <v>1900</v>
      </c>
      <c r="O2197" s="4">
        <f>VLOOKUP(capturaFlota2019[[#This Row],[Especie]],'DATOS TABLA FLOTA'!$A$1:$C$80,3,FALSE)</f>
        <v>30400</v>
      </c>
      <c r="Q2197"/>
    </row>
    <row r="2198" spans="1:17" x14ac:dyDescent="0.35">
      <c r="A2198" s="5">
        <v>43586</v>
      </c>
      <c r="B2198" s="2" t="s">
        <v>3041</v>
      </c>
      <c r="C2198" s="2" t="s">
        <v>3068</v>
      </c>
      <c r="D2198" s="2" t="s">
        <v>3043</v>
      </c>
      <c r="E21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8" t="str">
        <f>_xlfn.XLOOKUP(capturaFlota2019[[#This Row],[Puerto]],'DATOS TABLA FLOTA'!$H$1:$H$21,'DATOS TABLA FLOTA'!$I$1:$I$21)</f>
        <v>General Pueyrredon</v>
      </c>
      <c r="G2198" s="3">
        <f>_xlfn.XLOOKUP(capturaFlota2019[[#This Row],[Departamento]],'DATOS TABLA FLOTA'!$O$2:$O$21,'DATOS TABLA FLOTA'!$P$2:$P$21)</f>
        <v>6357</v>
      </c>
      <c r="H2198" s="1">
        <v>-3804915</v>
      </c>
      <c r="I2198" s="1">
        <f>_xlfn.XLOOKUP(capturaFlota2019[[#This Row],[Latitud]],'DATOS TABLA FLOTA'!$Q$2:$Q$21,'DATOS TABLA FLOTA'!$R$2:$R$21)</f>
        <v>-57536848</v>
      </c>
      <c r="J2198" s="2" t="s">
        <v>3151</v>
      </c>
      <c r="K2198" t="str">
        <f>VLOOKUP(capturaFlota2019[[#This Row],[Especie]],'DATOS TABLA FLOTA'!$K$1:$M$113,2,FALSE)</f>
        <v>Peces</v>
      </c>
      <c r="L2198" t="str">
        <f>_xlfn.XLOOKUP(capturaFlota2019[[#This Row],[Especie]],'DATOS TABLA FLOTA'!$K$1:$K$113,'DATOS TABLA FLOTA'!$M$1:$M$113)</f>
        <v>otras especies</v>
      </c>
      <c r="M2198" s="3">
        <v>17968</v>
      </c>
      <c r="N2198" s="4">
        <f>VLOOKUP(capturaFlota2019[[#This Row],[Especie]],'DATOS TABLA FLOTA'!$A$1:$B$80,2,FALSE)</f>
        <v>2300</v>
      </c>
      <c r="O2198" s="4">
        <f>VLOOKUP(capturaFlota2019[[#This Row],[Especie]],'DATOS TABLA FLOTA'!$A$1:$C$80,3,FALSE)</f>
        <v>36800</v>
      </c>
      <c r="Q2198"/>
    </row>
    <row r="2199" spans="1:17" x14ac:dyDescent="0.35">
      <c r="A2199" s="5">
        <v>43556</v>
      </c>
      <c r="B2199" s="2" t="s">
        <v>3059</v>
      </c>
      <c r="C2199" s="2" t="s">
        <v>3068</v>
      </c>
      <c r="D2199" s="2" t="s">
        <v>3043</v>
      </c>
      <c r="E21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199" t="str">
        <f>_xlfn.XLOOKUP(capturaFlota2019[[#This Row],[Puerto]],'DATOS TABLA FLOTA'!$H$1:$H$21,'DATOS TABLA FLOTA'!$I$1:$I$21)</f>
        <v>General Pueyrredon</v>
      </c>
      <c r="G2199" s="3">
        <f>_xlfn.XLOOKUP(capturaFlota2019[[#This Row],[Departamento]],'DATOS TABLA FLOTA'!$O$2:$O$21,'DATOS TABLA FLOTA'!$P$2:$P$21)</f>
        <v>6357</v>
      </c>
      <c r="H2199" s="1">
        <v>-3804915</v>
      </c>
      <c r="I2199" s="1">
        <f>_xlfn.XLOOKUP(capturaFlota2019[[#This Row],[Latitud]],'DATOS TABLA FLOTA'!$Q$2:$Q$21,'DATOS TABLA FLOTA'!$R$2:$R$21)</f>
        <v>-57536848</v>
      </c>
      <c r="J2199" s="2" t="s">
        <v>3074</v>
      </c>
      <c r="K2199" t="str">
        <f>VLOOKUP(capturaFlota2019[[#This Row],[Especie]],'DATOS TABLA FLOTA'!$K$1:$M$113,2,FALSE)</f>
        <v>Peces</v>
      </c>
      <c r="L2199" t="str">
        <f>_xlfn.XLOOKUP(capturaFlota2019[[#This Row],[Especie]],'DATOS TABLA FLOTA'!$K$1:$K$113,'DATOS TABLA FLOTA'!$M$1:$M$113)</f>
        <v>Variado costero</v>
      </c>
      <c r="M2199" s="3">
        <v>18123</v>
      </c>
      <c r="N2199" s="4">
        <f>VLOOKUP(capturaFlota2019[[#This Row],[Especie]],'DATOS TABLA FLOTA'!$A$1:$B$80,2,FALSE)</f>
        <v>1800</v>
      </c>
      <c r="O2199" s="4">
        <f>VLOOKUP(capturaFlota2019[[#This Row],[Especie]],'DATOS TABLA FLOTA'!$A$1:$C$80,3,FALSE)</f>
        <v>28800</v>
      </c>
      <c r="Q2199"/>
    </row>
    <row r="2200" spans="1:17" x14ac:dyDescent="0.35">
      <c r="A2200" s="5">
        <v>43466</v>
      </c>
      <c r="B2200" s="2" t="s">
        <v>3053</v>
      </c>
      <c r="C2200" s="2" t="s">
        <v>3068</v>
      </c>
      <c r="D2200" s="2" t="s">
        <v>3043</v>
      </c>
      <c r="E22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0" t="str">
        <f>_xlfn.XLOOKUP(capturaFlota2019[[#This Row],[Puerto]],'DATOS TABLA FLOTA'!$H$1:$H$21,'DATOS TABLA FLOTA'!$I$1:$I$21)</f>
        <v>General Pueyrredon</v>
      </c>
      <c r="G2200" s="3">
        <f>_xlfn.XLOOKUP(capturaFlota2019[[#This Row],[Departamento]],'DATOS TABLA FLOTA'!$O$2:$O$21,'DATOS TABLA FLOTA'!$P$2:$P$21)</f>
        <v>6357</v>
      </c>
      <c r="H2200" s="1">
        <v>-3804915</v>
      </c>
      <c r="I2200" s="1">
        <f>_xlfn.XLOOKUP(capturaFlota2019[[#This Row],[Latitud]],'DATOS TABLA FLOTA'!$Q$2:$Q$21,'DATOS TABLA FLOTA'!$R$2:$R$21)</f>
        <v>-57536848</v>
      </c>
      <c r="J2200" s="2" t="s">
        <v>3089</v>
      </c>
      <c r="K2200" t="str">
        <f>VLOOKUP(capturaFlota2019[[#This Row],[Especie]],'DATOS TABLA FLOTA'!$K$1:$M$113,2,FALSE)</f>
        <v>Peces</v>
      </c>
      <c r="L2200" t="str">
        <f>_xlfn.XLOOKUP(capturaFlota2019[[#This Row],[Especie]],'DATOS TABLA FLOTA'!$K$1:$K$113,'DATOS TABLA FLOTA'!$M$1:$M$113)</f>
        <v>otras especies</v>
      </c>
      <c r="M2200" s="3">
        <v>18238</v>
      </c>
      <c r="N2200" s="4">
        <f>VLOOKUP(capturaFlota2019[[#This Row],[Especie]],'DATOS TABLA FLOTA'!$A$1:$B$80,2,FALSE)</f>
        <v>2200</v>
      </c>
      <c r="O2200" s="4">
        <f>VLOOKUP(capturaFlota2019[[#This Row],[Especie]],'DATOS TABLA FLOTA'!$A$1:$C$80,3,FALSE)</f>
        <v>35200</v>
      </c>
      <c r="Q2200"/>
    </row>
    <row r="2201" spans="1:17" x14ac:dyDescent="0.35">
      <c r="A2201" s="5">
        <v>43739</v>
      </c>
      <c r="B2201" s="2" t="s">
        <v>3059</v>
      </c>
      <c r="C2201" s="2" t="s">
        <v>3068</v>
      </c>
      <c r="D2201" s="2" t="s">
        <v>3043</v>
      </c>
      <c r="E22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1" t="str">
        <f>_xlfn.XLOOKUP(capturaFlota2019[[#This Row],[Puerto]],'DATOS TABLA FLOTA'!$H$1:$H$21,'DATOS TABLA FLOTA'!$I$1:$I$21)</f>
        <v>General Pueyrredon</v>
      </c>
      <c r="G2201" s="3">
        <f>_xlfn.XLOOKUP(capturaFlota2019[[#This Row],[Departamento]],'DATOS TABLA FLOTA'!$O$2:$O$21,'DATOS TABLA FLOTA'!$P$2:$P$21)</f>
        <v>6357</v>
      </c>
      <c r="H2201" s="1">
        <v>-3804915</v>
      </c>
      <c r="I2201" s="1">
        <f>_xlfn.XLOOKUP(capturaFlota2019[[#This Row],[Latitud]],'DATOS TABLA FLOTA'!$Q$2:$Q$21,'DATOS TABLA FLOTA'!$R$2:$R$21)</f>
        <v>-57536848</v>
      </c>
      <c r="J2201" s="2" t="s">
        <v>3139</v>
      </c>
      <c r="K2201" t="str">
        <f>VLOOKUP(capturaFlota2019[[#This Row],[Especie]],'DATOS TABLA FLOTA'!$K$1:$M$113,2,FALSE)</f>
        <v>Peces</v>
      </c>
      <c r="L2201" t="str">
        <f>_xlfn.XLOOKUP(capturaFlota2019[[#This Row],[Especie]],'DATOS TABLA FLOTA'!$K$1:$K$113,'DATOS TABLA FLOTA'!$M$1:$M$113)</f>
        <v>otras especies</v>
      </c>
      <c r="M2201" s="3">
        <v>18272</v>
      </c>
      <c r="N2201" s="4">
        <f>VLOOKUP(capturaFlota2019[[#This Row],[Especie]],'DATOS TABLA FLOTA'!$A$1:$B$80,2,FALSE)</f>
        <v>3000</v>
      </c>
      <c r="O2201" s="4">
        <f>VLOOKUP(capturaFlota2019[[#This Row],[Especie]],'DATOS TABLA FLOTA'!$A$1:$C$80,3,FALSE)</f>
        <v>48000</v>
      </c>
      <c r="Q2201"/>
    </row>
    <row r="2202" spans="1:17" x14ac:dyDescent="0.35">
      <c r="A2202" s="5">
        <v>43709</v>
      </c>
      <c r="B2202" s="2" t="s">
        <v>3053</v>
      </c>
      <c r="C2202" s="2" t="s">
        <v>3068</v>
      </c>
      <c r="D2202" s="2" t="s">
        <v>3043</v>
      </c>
      <c r="E22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2" t="str">
        <f>_xlfn.XLOOKUP(capturaFlota2019[[#This Row],[Puerto]],'DATOS TABLA FLOTA'!$H$1:$H$21,'DATOS TABLA FLOTA'!$I$1:$I$21)</f>
        <v>General Pueyrredon</v>
      </c>
      <c r="G2202" s="3">
        <f>_xlfn.XLOOKUP(capturaFlota2019[[#This Row],[Departamento]],'DATOS TABLA FLOTA'!$O$2:$O$21,'DATOS TABLA FLOTA'!$P$2:$P$21)</f>
        <v>6357</v>
      </c>
      <c r="H2202" s="1">
        <v>-3804915</v>
      </c>
      <c r="I2202" s="1">
        <f>_xlfn.XLOOKUP(capturaFlota2019[[#This Row],[Latitud]],'DATOS TABLA FLOTA'!$Q$2:$Q$21,'DATOS TABLA FLOTA'!$R$2:$R$21)</f>
        <v>-57536848</v>
      </c>
      <c r="J2202" s="2" t="s">
        <v>3084</v>
      </c>
      <c r="K2202" t="str">
        <f>VLOOKUP(capturaFlota2019[[#This Row],[Especie]],'DATOS TABLA FLOTA'!$K$1:$M$113,2,FALSE)</f>
        <v>Peces</v>
      </c>
      <c r="L2202" t="str">
        <f>_xlfn.XLOOKUP(capturaFlota2019[[#This Row],[Especie]],'DATOS TABLA FLOTA'!$K$1:$K$113,'DATOS TABLA FLOTA'!$M$1:$M$113)</f>
        <v>otras especies</v>
      </c>
      <c r="M2202" s="3">
        <v>18293</v>
      </c>
      <c r="N2202" s="4">
        <f>VLOOKUP(capturaFlota2019[[#This Row],[Especie]],'DATOS TABLA FLOTA'!$A$1:$B$80,2,FALSE)</f>
        <v>1890</v>
      </c>
      <c r="O2202" s="4">
        <f>VLOOKUP(capturaFlota2019[[#This Row],[Especie]],'DATOS TABLA FLOTA'!$A$1:$C$80,3,FALSE)</f>
        <v>30240</v>
      </c>
      <c r="Q2202"/>
    </row>
    <row r="2203" spans="1:17" x14ac:dyDescent="0.35">
      <c r="A2203" s="5">
        <v>43525</v>
      </c>
      <c r="B2203" s="2" t="s">
        <v>3053</v>
      </c>
      <c r="C2203" s="2" t="s">
        <v>3123</v>
      </c>
      <c r="D2203" s="2" t="s">
        <v>3124</v>
      </c>
      <c r="E22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03" t="str">
        <f>_xlfn.XLOOKUP(capturaFlota2019[[#This Row],[Puerto]],'DATOS TABLA FLOTA'!$H$1:$H$21,'DATOS TABLA FLOTA'!$I$1:$I$21)</f>
        <v>San Antonio</v>
      </c>
      <c r="G2203" s="3">
        <f>_xlfn.XLOOKUP(capturaFlota2019[[#This Row],[Departamento]],'DATOS TABLA FLOTA'!$O$2:$O$21,'DATOS TABLA FLOTA'!$P$2:$P$21)</f>
        <v>62077</v>
      </c>
      <c r="H2203" s="1">
        <v>-4079875</v>
      </c>
      <c r="I2203" s="1">
        <f>_xlfn.XLOOKUP(capturaFlota2019[[#This Row],[Latitud]],'DATOS TABLA FLOTA'!$Q$2:$Q$21,'DATOS TABLA FLOTA'!$R$2:$R$21)</f>
        <v>-64883536</v>
      </c>
      <c r="J2203" s="2" t="s">
        <v>3136</v>
      </c>
      <c r="K2203" t="str">
        <f>VLOOKUP(capturaFlota2019[[#This Row],[Especie]],'DATOS TABLA FLOTA'!$K$1:$M$113,2,FALSE)</f>
        <v>Peces</v>
      </c>
      <c r="L2203" t="str">
        <f>_xlfn.XLOOKUP(capturaFlota2019[[#This Row],[Especie]],'DATOS TABLA FLOTA'!$K$1:$K$113,'DATOS TABLA FLOTA'!$M$1:$M$113)</f>
        <v>Merluza de cola</v>
      </c>
      <c r="M2203" s="3">
        <v>18394</v>
      </c>
      <c r="N2203" s="4">
        <f>VLOOKUP(capturaFlota2019[[#This Row],[Especie]],'DATOS TABLA FLOTA'!$A$1:$B$80,2,FALSE)</f>
        <v>2000</v>
      </c>
      <c r="O2203" s="4">
        <f>VLOOKUP(capturaFlota2019[[#This Row],[Especie]],'DATOS TABLA FLOTA'!$A$1:$C$80,3,FALSE)</f>
        <v>32000</v>
      </c>
      <c r="Q2203"/>
    </row>
    <row r="2204" spans="1:17" x14ac:dyDescent="0.35">
      <c r="A2204" s="5">
        <v>43556</v>
      </c>
      <c r="B2204" s="2" t="s">
        <v>3053</v>
      </c>
      <c r="C2204" s="2" t="s">
        <v>3150</v>
      </c>
      <c r="D2204" s="2" t="s">
        <v>3043</v>
      </c>
      <c r="E22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4" t="str">
        <f>_xlfn.XLOOKUP(capturaFlota2019[[#This Row],[Puerto]],'DATOS TABLA FLOTA'!$H$1:$H$21,'DATOS TABLA FLOTA'!$I$1:$I$21)</f>
        <v>General Lavalle</v>
      </c>
      <c r="G2204" s="3">
        <f>_xlfn.XLOOKUP(capturaFlota2019[[#This Row],[Departamento]],'DATOS TABLA FLOTA'!$O$2:$O$21,'DATOS TABLA FLOTA'!$P$2:$P$21)</f>
        <v>6336</v>
      </c>
      <c r="H2204" s="1">
        <v>-36398453</v>
      </c>
      <c r="I2204" s="1">
        <f>_xlfn.XLOOKUP(capturaFlota2019[[#This Row],[Latitud]],'DATOS TABLA FLOTA'!$Q$2:$Q$21,'DATOS TABLA FLOTA'!$R$2:$R$21)</f>
        <v>-56946467</v>
      </c>
      <c r="J2204" s="2" t="s">
        <v>3091</v>
      </c>
      <c r="K2204" t="str">
        <f>VLOOKUP(capturaFlota2019[[#This Row],[Especie]],'DATOS TABLA FLOTA'!$K$1:$M$113,2,FALSE)</f>
        <v>Peces</v>
      </c>
      <c r="L2204" t="str">
        <f>_xlfn.XLOOKUP(capturaFlota2019[[#This Row],[Especie]],'DATOS TABLA FLOTA'!$K$1:$K$113,'DATOS TABLA FLOTA'!$M$1:$M$113)</f>
        <v>Variado costero</v>
      </c>
      <c r="M2204" s="3">
        <v>18487</v>
      </c>
      <c r="N2204" s="4">
        <f>VLOOKUP(capturaFlota2019[[#This Row],[Especie]],'DATOS TABLA FLOTA'!$A$1:$B$80,2,FALSE)</f>
        <v>2300</v>
      </c>
      <c r="O2204" s="4">
        <f>VLOOKUP(capturaFlota2019[[#This Row],[Especie]],'DATOS TABLA FLOTA'!$A$1:$C$80,3,FALSE)</f>
        <v>36800</v>
      </c>
      <c r="Q2204"/>
    </row>
    <row r="2205" spans="1:17" x14ac:dyDescent="0.35">
      <c r="A2205" s="5">
        <v>43556</v>
      </c>
      <c r="B2205" s="2" t="s">
        <v>3147</v>
      </c>
      <c r="C2205" s="2" t="s">
        <v>3048</v>
      </c>
      <c r="D2205" s="2" t="s">
        <v>3049</v>
      </c>
      <c r="E22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05" t="str">
        <f>_xlfn.XLOOKUP(capturaFlota2019[[#This Row],[Puerto]],'DATOS TABLA FLOTA'!$H$1:$H$21,'DATOS TABLA FLOTA'!$I$1:$I$21)</f>
        <v>Deseado</v>
      </c>
      <c r="G2205" s="3">
        <f>_xlfn.XLOOKUP(capturaFlota2019[[#This Row],[Departamento]],'DATOS TABLA FLOTA'!$O$2:$O$21,'DATOS TABLA FLOTA'!$P$2:$P$21)</f>
        <v>78014</v>
      </c>
      <c r="H2205" s="1">
        <v>-46436049</v>
      </c>
      <c r="I2205" s="1">
        <f>_xlfn.XLOOKUP(capturaFlota2019[[#This Row],[Latitud]],'DATOS TABLA FLOTA'!$Q$2:$Q$21,'DATOS TABLA FLOTA'!$R$2:$R$21)</f>
        <v>-67514904</v>
      </c>
      <c r="J2205" s="2" t="s">
        <v>3055</v>
      </c>
      <c r="K2205" t="str">
        <f>VLOOKUP(capturaFlota2019[[#This Row],[Especie]],'DATOS TABLA FLOTA'!$K$1:$M$113,2,FALSE)</f>
        <v>Peces</v>
      </c>
      <c r="L2205" t="str">
        <f>_xlfn.XLOOKUP(capturaFlota2019[[#This Row],[Especie]],'DATOS TABLA FLOTA'!$K$1:$K$113,'DATOS TABLA FLOTA'!$M$1:$M$113)</f>
        <v>Merluza hubbsi S41</v>
      </c>
      <c r="M2205" s="3">
        <v>18534</v>
      </c>
      <c r="N2205" s="4">
        <f>VLOOKUP(capturaFlota2019[[#This Row],[Especie]],'DATOS TABLA FLOTA'!$A$1:$B$80,2,FALSE)</f>
        <v>2300</v>
      </c>
      <c r="O2205" s="4">
        <f>VLOOKUP(capturaFlota2019[[#This Row],[Especie]],'DATOS TABLA FLOTA'!$A$1:$C$80,3,FALSE)</f>
        <v>36800</v>
      </c>
      <c r="Q2205"/>
    </row>
    <row r="2206" spans="1:17" x14ac:dyDescent="0.35">
      <c r="A2206" s="5">
        <v>43678</v>
      </c>
      <c r="B2206" s="2" t="s">
        <v>3059</v>
      </c>
      <c r="C2206" s="2" t="s">
        <v>3068</v>
      </c>
      <c r="D2206" s="2" t="s">
        <v>3043</v>
      </c>
      <c r="E22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6" t="str">
        <f>_xlfn.XLOOKUP(capturaFlota2019[[#This Row],[Puerto]],'DATOS TABLA FLOTA'!$H$1:$H$21,'DATOS TABLA FLOTA'!$I$1:$I$21)</f>
        <v>General Pueyrredon</v>
      </c>
      <c r="G2206" s="3">
        <f>_xlfn.XLOOKUP(capturaFlota2019[[#This Row],[Departamento]],'DATOS TABLA FLOTA'!$O$2:$O$21,'DATOS TABLA FLOTA'!$P$2:$P$21)</f>
        <v>6357</v>
      </c>
      <c r="H2206" s="1">
        <v>-3804915</v>
      </c>
      <c r="I2206" s="1">
        <f>_xlfn.XLOOKUP(capturaFlota2019[[#This Row],[Latitud]],'DATOS TABLA FLOTA'!$Q$2:$Q$21,'DATOS TABLA FLOTA'!$R$2:$R$21)</f>
        <v>-57536848</v>
      </c>
      <c r="J2206" s="2" t="s">
        <v>3092</v>
      </c>
      <c r="K2206" t="str">
        <f>VLOOKUP(capturaFlota2019[[#This Row],[Especie]],'DATOS TABLA FLOTA'!$K$1:$M$113,2,FALSE)</f>
        <v>Peces</v>
      </c>
      <c r="L2206" t="str">
        <f>_xlfn.XLOOKUP(capturaFlota2019[[#This Row],[Especie]],'DATOS TABLA FLOTA'!$K$1:$K$113,'DATOS TABLA FLOTA'!$M$1:$M$113)</f>
        <v>otras especies</v>
      </c>
      <c r="M2206" s="3">
        <v>18576</v>
      </c>
      <c r="N2206" s="4">
        <f>VLOOKUP(capturaFlota2019[[#This Row],[Especie]],'DATOS TABLA FLOTA'!$A$1:$B$80,2,FALSE)</f>
        <v>2200</v>
      </c>
      <c r="O2206" s="4">
        <f>VLOOKUP(capturaFlota2019[[#This Row],[Especie]],'DATOS TABLA FLOTA'!$A$1:$C$80,3,FALSE)</f>
        <v>35200</v>
      </c>
      <c r="Q2206"/>
    </row>
    <row r="2207" spans="1:17" x14ac:dyDescent="0.35">
      <c r="A2207" s="5">
        <v>43739</v>
      </c>
      <c r="B2207" s="2" t="s">
        <v>3053</v>
      </c>
      <c r="C2207" s="2" t="s">
        <v>3127</v>
      </c>
      <c r="D2207" s="2" t="s">
        <v>3124</v>
      </c>
      <c r="E22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07" t="str">
        <f>_xlfn.XLOOKUP(capturaFlota2019[[#This Row],[Puerto]],'DATOS TABLA FLOTA'!$H$1:$H$21,'DATOS TABLA FLOTA'!$I$1:$I$21)</f>
        <v>San Antonio</v>
      </c>
      <c r="G2207" s="3">
        <f>_xlfn.XLOOKUP(capturaFlota2019[[#This Row],[Departamento]],'DATOS TABLA FLOTA'!$O$2:$O$21,'DATOS TABLA FLOTA'!$P$2:$P$21)</f>
        <v>62077</v>
      </c>
      <c r="H2207" s="1">
        <v>-40725698</v>
      </c>
      <c r="I2207" s="1">
        <f>_xlfn.XLOOKUP(capturaFlota2019[[#This Row],[Latitud]],'DATOS TABLA FLOTA'!$Q$2:$Q$21,'DATOS TABLA FLOTA'!$R$2:$R$21)</f>
        <v>-64934194</v>
      </c>
      <c r="J2207" s="2" t="s">
        <v>3084</v>
      </c>
      <c r="K2207" t="str">
        <f>VLOOKUP(capturaFlota2019[[#This Row],[Especie]],'DATOS TABLA FLOTA'!$K$1:$M$113,2,FALSE)</f>
        <v>Peces</v>
      </c>
      <c r="L2207" t="str">
        <f>_xlfn.XLOOKUP(capturaFlota2019[[#This Row],[Especie]],'DATOS TABLA FLOTA'!$K$1:$K$113,'DATOS TABLA FLOTA'!$M$1:$M$113)</f>
        <v>otras especies</v>
      </c>
      <c r="M2207" s="3">
        <v>18590</v>
      </c>
      <c r="N2207" s="4">
        <f>VLOOKUP(capturaFlota2019[[#This Row],[Especie]],'DATOS TABLA FLOTA'!$A$1:$B$80,2,FALSE)</f>
        <v>1890</v>
      </c>
      <c r="O2207" s="4">
        <f>VLOOKUP(capturaFlota2019[[#This Row],[Especie]],'DATOS TABLA FLOTA'!$A$1:$C$80,3,FALSE)</f>
        <v>30240</v>
      </c>
      <c r="Q2207"/>
    </row>
    <row r="2208" spans="1:17" x14ac:dyDescent="0.35">
      <c r="A2208" s="5">
        <v>43739</v>
      </c>
      <c r="B2208" s="2" t="s">
        <v>3053</v>
      </c>
      <c r="C2208" s="2" t="s">
        <v>3068</v>
      </c>
      <c r="D2208" s="2" t="s">
        <v>3043</v>
      </c>
      <c r="E22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08" t="str">
        <f>_xlfn.XLOOKUP(capturaFlota2019[[#This Row],[Puerto]],'DATOS TABLA FLOTA'!$H$1:$H$21,'DATOS TABLA FLOTA'!$I$1:$I$21)</f>
        <v>General Pueyrredon</v>
      </c>
      <c r="G2208" s="3">
        <f>_xlfn.XLOOKUP(capturaFlota2019[[#This Row],[Departamento]],'DATOS TABLA FLOTA'!$O$2:$O$21,'DATOS TABLA FLOTA'!$P$2:$P$21)</f>
        <v>6357</v>
      </c>
      <c r="H2208" s="1">
        <v>-3804915</v>
      </c>
      <c r="I2208" s="1">
        <f>_xlfn.XLOOKUP(capturaFlota2019[[#This Row],[Latitud]],'DATOS TABLA FLOTA'!$Q$2:$Q$21,'DATOS TABLA FLOTA'!$R$2:$R$21)</f>
        <v>-57536848</v>
      </c>
      <c r="J2208" s="2" t="s">
        <v>3099</v>
      </c>
      <c r="K2208" t="str">
        <f>VLOOKUP(capturaFlota2019[[#This Row],[Especie]],'DATOS TABLA FLOTA'!$K$1:$M$113,2,FALSE)</f>
        <v>Peces</v>
      </c>
      <c r="L2208" t="str">
        <f>_xlfn.XLOOKUP(capturaFlota2019[[#This Row],[Especie]],'DATOS TABLA FLOTA'!$K$1:$K$113,'DATOS TABLA FLOTA'!$M$1:$M$113)</f>
        <v>otras especies</v>
      </c>
      <c r="M2208" s="3">
        <v>18625</v>
      </c>
      <c r="N2208" s="4">
        <f>VLOOKUP(capturaFlota2019[[#This Row],[Especie]],'DATOS TABLA FLOTA'!$A$1:$B$80,2,FALSE)</f>
        <v>2100</v>
      </c>
      <c r="O2208" s="4">
        <f>VLOOKUP(capturaFlota2019[[#This Row],[Especie]],'DATOS TABLA FLOTA'!$A$1:$C$80,3,FALSE)</f>
        <v>33600</v>
      </c>
      <c r="Q2208"/>
    </row>
    <row r="2209" spans="1:17" x14ac:dyDescent="0.35">
      <c r="A2209" s="5">
        <v>43466</v>
      </c>
      <c r="B2209" s="2" t="s">
        <v>3053</v>
      </c>
      <c r="C2209" s="2" t="s">
        <v>3123</v>
      </c>
      <c r="D2209" s="2" t="s">
        <v>3124</v>
      </c>
      <c r="E22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09" t="str">
        <f>_xlfn.XLOOKUP(capturaFlota2019[[#This Row],[Puerto]],'DATOS TABLA FLOTA'!$H$1:$H$21,'DATOS TABLA FLOTA'!$I$1:$I$21)</f>
        <v>San Antonio</v>
      </c>
      <c r="G2209" s="3">
        <f>_xlfn.XLOOKUP(capturaFlota2019[[#This Row],[Departamento]],'DATOS TABLA FLOTA'!$O$2:$O$21,'DATOS TABLA FLOTA'!$P$2:$P$21)</f>
        <v>62077</v>
      </c>
      <c r="H2209" s="1">
        <v>-4079875</v>
      </c>
      <c r="I2209" s="1">
        <f>_xlfn.XLOOKUP(capturaFlota2019[[#This Row],[Latitud]],'DATOS TABLA FLOTA'!$Q$2:$Q$21,'DATOS TABLA FLOTA'!$R$2:$R$21)</f>
        <v>-64883536</v>
      </c>
      <c r="J2209" s="2" t="s">
        <v>3109</v>
      </c>
      <c r="K2209" t="str">
        <f>VLOOKUP(capturaFlota2019[[#This Row],[Especie]],'DATOS TABLA FLOTA'!$K$1:$M$113,2,FALSE)</f>
        <v>Peces</v>
      </c>
      <c r="L2209" t="str">
        <f>_xlfn.XLOOKUP(capturaFlota2019[[#This Row],[Especie]],'DATOS TABLA FLOTA'!$K$1:$K$113,'DATOS TABLA FLOTA'!$M$1:$M$113)</f>
        <v>Rayas (sin V. Cost)</v>
      </c>
      <c r="M2209" s="3">
        <v>18717</v>
      </c>
      <c r="N2209" s="4">
        <f>VLOOKUP(capturaFlota2019[[#This Row],[Especie]],'DATOS TABLA FLOTA'!$A$1:$B$80,2,FALSE)</f>
        <v>3000</v>
      </c>
      <c r="O2209" s="4">
        <f>VLOOKUP(capturaFlota2019[[#This Row],[Especie]],'DATOS TABLA FLOTA'!$A$1:$C$80,3,FALSE)</f>
        <v>48000</v>
      </c>
      <c r="Q2209"/>
    </row>
    <row r="2210" spans="1:17" x14ac:dyDescent="0.35">
      <c r="A2210" s="5">
        <v>43709</v>
      </c>
      <c r="B2210" s="2" t="s">
        <v>3041</v>
      </c>
      <c r="C2210" s="2" t="s">
        <v>3068</v>
      </c>
      <c r="D2210" s="2" t="s">
        <v>3043</v>
      </c>
      <c r="E22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0" t="str">
        <f>_xlfn.XLOOKUP(capturaFlota2019[[#This Row],[Puerto]],'DATOS TABLA FLOTA'!$H$1:$H$21,'DATOS TABLA FLOTA'!$I$1:$I$21)</f>
        <v>General Pueyrredon</v>
      </c>
      <c r="G2210" s="3">
        <f>_xlfn.XLOOKUP(capturaFlota2019[[#This Row],[Departamento]],'DATOS TABLA FLOTA'!$O$2:$O$21,'DATOS TABLA FLOTA'!$P$2:$P$21)</f>
        <v>6357</v>
      </c>
      <c r="H2210" s="1">
        <v>-3804915</v>
      </c>
      <c r="I2210" s="1">
        <f>_xlfn.XLOOKUP(capturaFlota2019[[#This Row],[Latitud]],'DATOS TABLA FLOTA'!$Q$2:$Q$21,'DATOS TABLA FLOTA'!$R$2:$R$21)</f>
        <v>-57536848</v>
      </c>
      <c r="J2210" s="2" t="s">
        <v>3060</v>
      </c>
      <c r="K2210" t="str">
        <f>VLOOKUP(capturaFlota2019[[#This Row],[Especie]],'DATOS TABLA FLOTA'!$K$1:$M$113,2,FALSE)</f>
        <v>Peces</v>
      </c>
      <c r="L2210" t="str">
        <f>_xlfn.XLOOKUP(capturaFlota2019[[#This Row],[Especie]],'DATOS TABLA FLOTA'!$K$1:$K$113,'DATOS TABLA FLOTA'!$M$1:$M$113)</f>
        <v>otras especies</v>
      </c>
      <c r="M2210" s="3">
        <v>18720</v>
      </c>
      <c r="N2210" s="4">
        <f>VLOOKUP(capturaFlota2019[[#This Row],[Especie]],'DATOS TABLA FLOTA'!$A$1:$B$80,2,FALSE)</f>
        <v>2910</v>
      </c>
      <c r="O2210" s="4">
        <f>VLOOKUP(capturaFlota2019[[#This Row],[Especie]],'DATOS TABLA FLOTA'!$A$1:$C$80,3,FALSE)</f>
        <v>46560</v>
      </c>
      <c r="Q2210"/>
    </row>
    <row r="2211" spans="1:17" x14ac:dyDescent="0.35">
      <c r="A2211" s="5">
        <v>43556</v>
      </c>
      <c r="B2211" s="2" t="s">
        <v>3041</v>
      </c>
      <c r="C2211" s="2" t="s">
        <v>3127</v>
      </c>
      <c r="D2211" s="2" t="s">
        <v>3124</v>
      </c>
      <c r="E22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11" t="str">
        <f>_xlfn.XLOOKUP(capturaFlota2019[[#This Row],[Puerto]],'DATOS TABLA FLOTA'!$H$1:$H$21,'DATOS TABLA FLOTA'!$I$1:$I$21)</f>
        <v>San Antonio</v>
      </c>
      <c r="G2211" s="3">
        <f>_xlfn.XLOOKUP(capturaFlota2019[[#This Row],[Departamento]],'DATOS TABLA FLOTA'!$O$2:$O$21,'DATOS TABLA FLOTA'!$P$2:$P$21)</f>
        <v>62077</v>
      </c>
      <c r="H2211" s="1">
        <v>-40725698</v>
      </c>
      <c r="I2211" s="1">
        <f>_xlfn.XLOOKUP(capturaFlota2019[[#This Row],[Latitud]],'DATOS TABLA FLOTA'!$Q$2:$Q$21,'DATOS TABLA FLOTA'!$R$2:$R$21)</f>
        <v>-64934194</v>
      </c>
      <c r="J2211" s="2" t="s">
        <v>3057</v>
      </c>
      <c r="K2211" t="str">
        <f>VLOOKUP(capturaFlota2019[[#This Row],[Especie]],'DATOS TABLA FLOTA'!$K$1:$M$113,2,FALSE)</f>
        <v>Peces</v>
      </c>
      <c r="L2211" t="str">
        <f>_xlfn.XLOOKUP(capturaFlota2019[[#This Row],[Especie]],'DATOS TABLA FLOTA'!$K$1:$K$113,'DATOS TABLA FLOTA'!$M$1:$M$113)</f>
        <v>Rayas (sin V. Cost)</v>
      </c>
      <c r="M2211" s="3">
        <v>18736</v>
      </c>
      <c r="N2211" s="4">
        <f>VLOOKUP(capturaFlota2019[[#This Row],[Especie]],'DATOS TABLA FLOTA'!$A$1:$B$80,2,FALSE)</f>
        <v>3900</v>
      </c>
      <c r="O2211" s="4">
        <f>VLOOKUP(capturaFlota2019[[#This Row],[Especie]],'DATOS TABLA FLOTA'!$A$1:$C$80,3,FALSE)</f>
        <v>62400</v>
      </c>
      <c r="Q2211"/>
    </row>
    <row r="2212" spans="1:17" x14ac:dyDescent="0.35">
      <c r="A2212" s="5">
        <v>43497</v>
      </c>
      <c r="B2212" s="2" t="s">
        <v>3041</v>
      </c>
      <c r="C2212" s="2" t="s">
        <v>3068</v>
      </c>
      <c r="D2212" s="2" t="s">
        <v>3043</v>
      </c>
      <c r="E22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2" t="str">
        <f>_xlfn.XLOOKUP(capturaFlota2019[[#This Row],[Puerto]],'DATOS TABLA FLOTA'!$H$1:$H$21,'DATOS TABLA FLOTA'!$I$1:$I$21)</f>
        <v>General Pueyrredon</v>
      </c>
      <c r="G2212" s="3">
        <f>_xlfn.XLOOKUP(capturaFlota2019[[#This Row],[Departamento]],'DATOS TABLA FLOTA'!$O$2:$O$21,'DATOS TABLA FLOTA'!$P$2:$P$21)</f>
        <v>6357</v>
      </c>
      <c r="H2212" s="1">
        <v>-3804915</v>
      </c>
      <c r="I2212" s="1">
        <f>_xlfn.XLOOKUP(capturaFlota2019[[#This Row],[Latitud]],'DATOS TABLA FLOTA'!$Q$2:$Q$21,'DATOS TABLA FLOTA'!$R$2:$R$21)</f>
        <v>-57536848</v>
      </c>
      <c r="J2212" s="2" t="s">
        <v>3098</v>
      </c>
      <c r="K2212" t="str">
        <f>VLOOKUP(capturaFlota2019[[#This Row],[Especie]],'DATOS TABLA FLOTA'!$K$1:$M$113,2,FALSE)</f>
        <v>Peces</v>
      </c>
      <c r="L2212" t="str">
        <f>_xlfn.XLOOKUP(capturaFlota2019[[#This Row],[Especie]],'DATOS TABLA FLOTA'!$K$1:$K$113,'DATOS TABLA FLOTA'!$M$1:$M$113)</f>
        <v>otras especies</v>
      </c>
      <c r="M2212" s="3">
        <v>18902</v>
      </c>
      <c r="N2212" s="4">
        <f>VLOOKUP(capturaFlota2019[[#This Row],[Especie]],'DATOS TABLA FLOTA'!$A$1:$B$80,2,FALSE)</f>
        <v>4500</v>
      </c>
      <c r="O2212" s="4">
        <f>VLOOKUP(capturaFlota2019[[#This Row],[Especie]],'DATOS TABLA FLOTA'!$A$1:$C$80,3,FALSE)</f>
        <v>72000</v>
      </c>
      <c r="Q2212"/>
    </row>
    <row r="2213" spans="1:17" x14ac:dyDescent="0.35">
      <c r="A2213" s="5">
        <v>43586</v>
      </c>
      <c r="B2213" s="2" t="s">
        <v>3053</v>
      </c>
      <c r="C2213" s="2" t="s">
        <v>3154</v>
      </c>
      <c r="D2213" s="2" t="s">
        <v>3062</v>
      </c>
      <c r="E22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13" t="str">
        <f>_xlfn.XLOOKUP(capturaFlota2019[[#This Row],[Puerto]],'DATOS TABLA FLOTA'!$H$1:$H$21,'DATOS TABLA FLOTA'!$I$1:$I$21)</f>
        <v>Escalante</v>
      </c>
      <c r="G2213" s="3">
        <f>_xlfn.XLOOKUP(capturaFlota2019[[#This Row],[Departamento]],'DATOS TABLA FLOTA'!$O$2:$O$21,'DATOS TABLA FLOTA'!$P$2:$P$21)</f>
        <v>26021</v>
      </c>
      <c r="H2213" s="1">
        <v>-45748762</v>
      </c>
      <c r="I2213" s="1">
        <f>_xlfn.XLOOKUP(capturaFlota2019[[#This Row],[Latitud]],'DATOS TABLA FLOTA'!$Q$2:$Q$21,'DATOS TABLA FLOTA'!$R$2:$R$21)</f>
        <v>-67377537</v>
      </c>
      <c r="J2213" s="2" t="s">
        <v>3057</v>
      </c>
      <c r="K2213" t="str">
        <f>VLOOKUP(capturaFlota2019[[#This Row],[Especie]],'DATOS TABLA FLOTA'!$K$1:$M$113,2,FALSE)</f>
        <v>Peces</v>
      </c>
      <c r="L2213" t="str">
        <f>_xlfn.XLOOKUP(capturaFlota2019[[#This Row],[Especie]],'DATOS TABLA FLOTA'!$K$1:$K$113,'DATOS TABLA FLOTA'!$M$1:$M$113)</f>
        <v>Rayas (sin V. Cost)</v>
      </c>
      <c r="M2213" s="3">
        <v>19093</v>
      </c>
      <c r="N2213" s="4">
        <f>VLOOKUP(capturaFlota2019[[#This Row],[Especie]],'DATOS TABLA FLOTA'!$A$1:$B$80,2,FALSE)</f>
        <v>3900</v>
      </c>
      <c r="O2213" s="4">
        <f>VLOOKUP(capturaFlota2019[[#This Row],[Especie]],'DATOS TABLA FLOTA'!$A$1:$C$80,3,FALSE)</f>
        <v>62400</v>
      </c>
      <c r="Q2213"/>
    </row>
    <row r="2214" spans="1:17" x14ac:dyDescent="0.35">
      <c r="A2214" s="5">
        <v>43525</v>
      </c>
      <c r="B2214" s="2" t="s">
        <v>3041</v>
      </c>
      <c r="C2214" s="2" t="s">
        <v>3150</v>
      </c>
      <c r="D2214" s="2" t="s">
        <v>3043</v>
      </c>
      <c r="E22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4" t="str">
        <f>_xlfn.XLOOKUP(capturaFlota2019[[#This Row],[Puerto]],'DATOS TABLA FLOTA'!$H$1:$H$21,'DATOS TABLA FLOTA'!$I$1:$I$21)</f>
        <v>General Lavalle</v>
      </c>
      <c r="G2214" s="3">
        <f>_xlfn.XLOOKUP(capturaFlota2019[[#This Row],[Departamento]],'DATOS TABLA FLOTA'!$O$2:$O$21,'DATOS TABLA FLOTA'!$P$2:$P$21)</f>
        <v>6336</v>
      </c>
      <c r="H2214" s="1">
        <v>-36398453</v>
      </c>
      <c r="I2214" s="1">
        <f>_xlfn.XLOOKUP(capturaFlota2019[[#This Row],[Latitud]],'DATOS TABLA FLOTA'!$Q$2:$Q$21,'DATOS TABLA FLOTA'!$R$2:$R$21)</f>
        <v>-56946467</v>
      </c>
      <c r="J2214" s="2" t="s">
        <v>3114</v>
      </c>
      <c r="K2214" t="str">
        <f>VLOOKUP(capturaFlota2019[[#This Row],[Especie]],'DATOS TABLA FLOTA'!$K$1:$M$113,2,FALSE)</f>
        <v>Peces</v>
      </c>
      <c r="L2214" t="str">
        <f>_xlfn.XLOOKUP(capturaFlota2019[[#This Row],[Especie]],'DATOS TABLA FLOTA'!$K$1:$K$113,'DATOS TABLA FLOTA'!$M$1:$M$113)</f>
        <v>otras especies</v>
      </c>
      <c r="M2214" s="3">
        <v>19104</v>
      </c>
      <c r="N2214" s="4">
        <f>VLOOKUP(capturaFlota2019[[#This Row],[Especie]],'DATOS TABLA FLOTA'!$A$1:$B$80,2,FALSE)</f>
        <v>1500</v>
      </c>
      <c r="O2214" s="4">
        <f>VLOOKUP(capturaFlota2019[[#This Row],[Especie]],'DATOS TABLA FLOTA'!$A$1:$C$80,3,FALSE)</f>
        <v>24000</v>
      </c>
      <c r="Q2214"/>
    </row>
    <row r="2215" spans="1:17" x14ac:dyDescent="0.35">
      <c r="A2215" s="5">
        <v>43586</v>
      </c>
      <c r="B2215" s="2" t="s">
        <v>3053</v>
      </c>
      <c r="C2215" s="2" t="s">
        <v>3154</v>
      </c>
      <c r="D2215" s="2" t="s">
        <v>3062</v>
      </c>
      <c r="E22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15" t="str">
        <f>_xlfn.XLOOKUP(capturaFlota2019[[#This Row],[Puerto]],'DATOS TABLA FLOTA'!$H$1:$H$21,'DATOS TABLA FLOTA'!$I$1:$I$21)</f>
        <v>Escalante</v>
      </c>
      <c r="G2215" s="3">
        <f>_xlfn.XLOOKUP(capturaFlota2019[[#This Row],[Departamento]],'DATOS TABLA FLOTA'!$O$2:$O$21,'DATOS TABLA FLOTA'!$P$2:$P$21)</f>
        <v>26021</v>
      </c>
      <c r="H2215" s="1">
        <v>-45748762</v>
      </c>
      <c r="I2215" s="1">
        <f>_xlfn.XLOOKUP(capturaFlota2019[[#This Row],[Latitud]],'DATOS TABLA FLOTA'!$Q$2:$Q$21,'DATOS TABLA FLOTA'!$R$2:$R$21)</f>
        <v>-67377537</v>
      </c>
      <c r="J2215" s="2" t="s">
        <v>3145</v>
      </c>
      <c r="K2215" t="str">
        <f>VLOOKUP(capturaFlota2019[[#This Row],[Especie]],'DATOS TABLA FLOTA'!$K$1:$M$113,2,FALSE)</f>
        <v>Peces</v>
      </c>
      <c r="L2215" t="str">
        <f>_xlfn.XLOOKUP(capturaFlota2019[[#This Row],[Especie]],'DATOS TABLA FLOTA'!$K$1:$K$113,'DATOS TABLA FLOTA'!$M$1:$M$113)</f>
        <v>Variado costero</v>
      </c>
      <c r="M2215" s="3">
        <v>19145</v>
      </c>
      <c r="N2215" s="4">
        <f>VLOOKUP(capturaFlota2019[[#This Row],[Especie]],'DATOS TABLA FLOTA'!$A$1:$B$80,2,FALSE)</f>
        <v>3190</v>
      </c>
      <c r="O2215" s="4">
        <f>VLOOKUP(capturaFlota2019[[#This Row],[Especie]],'DATOS TABLA FLOTA'!$A$1:$C$80,3,FALSE)</f>
        <v>51040</v>
      </c>
      <c r="Q2215"/>
    </row>
    <row r="2216" spans="1:17" x14ac:dyDescent="0.35">
      <c r="A2216" s="5">
        <v>43525</v>
      </c>
      <c r="B2216" s="2" t="s">
        <v>3041</v>
      </c>
      <c r="C2216" s="2" t="s">
        <v>3107</v>
      </c>
      <c r="D2216" s="2" t="s">
        <v>3043</v>
      </c>
      <c r="E22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6" t="str">
        <f>_xlfn.XLOOKUP(capturaFlota2019[[#This Row],[Puerto]],'DATOS TABLA FLOTA'!$H$1:$H$21,'DATOS TABLA FLOTA'!$I$1:$I$21)</f>
        <v>Necochea</v>
      </c>
      <c r="G2216" s="3">
        <f>_xlfn.XLOOKUP(capturaFlota2019[[#This Row],[Departamento]],'DATOS TABLA FLOTA'!$O$2:$O$21,'DATOS TABLA FLOTA'!$P$2:$P$21)</f>
        <v>6581</v>
      </c>
      <c r="H2216" s="1">
        <v>-38576184</v>
      </c>
      <c r="I2216" s="1">
        <f>_xlfn.XLOOKUP(capturaFlota2019[[#This Row],[Latitud]],'DATOS TABLA FLOTA'!$Q$2:$Q$21,'DATOS TABLA FLOTA'!$R$2:$R$21)</f>
        <v>-58701949</v>
      </c>
      <c r="J2216" s="2" t="s">
        <v>3085</v>
      </c>
      <c r="K2216" t="str">
        <f>VLOOKUP(capturaFlota2019[[#This Row],[Especie]],'DATOS TABLA FLOTA'!$K$1:$M$113,2,FALSE)</f>
        <v>Peces</v>
      </c>
      <c r="L2216" t="str">
        <f>_xlfn.XLOOKUP(capturaFlota2019[[#This Row],[Especie]],'DATOS TABLA FLOTA'!$K$1:$K$113,'DATOS TABLA FLOTA'!$M$1:$M$113)</f>
        <v>otras especies</v>
      </c>
      <c r="M2216" s="3">
        <v>19191</v>
      </c>
      <c r="N2216" s="4">
        <f>VLOOKUP(capturaFlota2019[[#This Row],[Especie]],'DATOS TABLA FLOTA'!$A$1:$B$80,2,FALSE)</f>
        <v>1900</v>
      </c>
      <c r="O2216" s="4">
        <f>VLOOKUP(capturaFlota2019[[#This Row],[Especie]],'DATOS TABLA FLOTA'!$A$1:$C$80,3,FALSE)</f>
        <v>30400</v>
      </c>
      <c r="Q2216"/>
    </row>
    <row r="2217" spans="1:17" x14ac:dyDescent="0.35">
      <c r="A2217" s="5">
        <v>43647</v>
      </c>
      <c r="B2217" s="2" t="s">
        <v>3053</v>
      </c>
      <c r="C2217" s="2" t="s">
        <v>3068</v>
      </c>
      <c r="D2217" s="2" t="s">
        <v>3043</v>
      </c>
      <c r="E22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7" t="str">
        <f>_xlfn.XLOOKUP(capturaFlota2019[[#This Row],[Puerto]],'DATOS TABLA FLOTA'!$H$1:$H$21,'DATOS TABLA FLOTA'!$I$1:$I$21)</f>
        <v>General Pueyrredon</v>
      </c>
      <c r="G2217" s="3">
        <f>_xlfn.XLOOKUP(capturaFlota2019[[#This Row],[Departamento]],'DATOS TABLA FLOTA'!$O$2:$O$21,'DATOS TABLA FLOTA'!$P$2:$P$21)</f>
        <v>6357</v>
      </c>
      <c r="H2217" s="1">
        <v>-3804915</v>
      </c>
      <c r="I2217" s="1">
        <f>_xlfn.XLOOKUP(capturaFlota2019[[#This Row],[Latitud]],'DATOS TABLA FLOTA'!$Q$2:$Q$21,'DATOS TABLA FLOTA'!$R$2:$R$21)</f>
        <v>-57536848</v>
      </c>
      <c r="J2217" s="2" t="s">
        <v>3078</v>
      </c>
      <c r="K2217" t="str">
        <f>VLOOKUP(capturaFlota2019[[#This Row],[Especie]],'DATOS TABLA FLOTA'!$K$1:$M$113,2,FALSE)</f>
        <v>Peces</v>
      </c>
      <c r="L2217" t="str">
        <f>_xlfn.XLOOKUP(capturaFlota2019[[#This Row],[Especie]],'DATOS TABLA FLOTA'!$K$1:$K$113,'DATOS TABLA FLOTA'!$M$1:$M$113)</f>
        <v>otras especies</v>
      </c>
      <c r="M2217" s="3">
        <v>19232</v>
      </c>
      <c r="N2217" s="4">
        <f>VLOOKUP(capturaFlota2019[[#This Row],[Especie]],'DATOS TABLA FLOTA'!$A$1:$B$80,2,FALSE)</f>
        <v>1700</v>
      </c>
      <c r="O2217" s="4">
        <f>VLOOKUP(capturaFlota2019[[#This Row],[Especie]],'DATOS TABLA FLOTA'!$A$1:$C$80,3,FALSE)</f>
        <v>27200</v>
      </c>
      <c r="Q2217"/>
    </row>
    <row r="2218" spans="1:17" x14ac:dyDescent="0.35">
      <c r="A2218" s="5">
        <v>43497</v>
      </c>
      <c r="B2218" s="2" t="s">
        <v>3053</v>
      </c>
      <c r="C2218" s="2" t="s">
        <v>3068</v>
      </c>
      <c r="D2218" s="2" t="s">
        <v>3043</v>
      </c>
      <c r="E22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8" t="str">
        <f>_xlfn.XLOOKUP(capturaFlota2019[[#This Row],[Puerto]],'DATOS TABLA FLOTA'!$H$1:$H$21,'DATOS TABLA FLOTA'!$I$1:$I$21)</f>
        <v>General Pueyrredon</v>
      </c>
      <c r="G2218" s="3">
        <f>_xlfn.XLOOKUP(capturaFlota2019[[#This Row],[Departamento]],'DATOS TABLA FLOTA'!$O$2:$O$21,'DATOS TABLA FLOTA'!$P$2:$P$21)</f>
        <v>6357</v>
      </c>
      <c r="H2218" s="1">
        <v>-3804915</v>
      </c>
      <c r="I2218" s="1">
        <f>_xlfn.XLOOKUP(capturaFlota2019[[#This Row],[Latitud]],'DATOS TABLA FLOTA'!$Q$2:$Q$21,'DATOS TABLA FLOTA'!$R$2:$R$21)</f>
        <v>-57536848</v>
      </c>
      <c r="J2218" s="2" t="s">
        <v>3085</v>
      </c>
      <c r="K2218" t="str">
        <f>VLOOKUP(capturaFlota2019[[#This Row],[Especie]],'DATOS TABLA FLOTA'!$K$1:$M$113,2,FALSE)</f>
        <v>Peces</v>
      </c>
      <c r="L2218" t="str">
        <f>_xlfn.XLOOKUP(capturaFlota2019[[#This Row],[Especie]],'DATOS TABLA FLOTA'!$K$1:$K$113,'DATOS TABLA FLOTA'!$M$1:$M$113)</f>
        <v>otras especies</v>
      </c>
      <c r="M2218" s="3">
        <v>19246</v>
      </c>
      <c r="N2218" s="4">
        <f>VLOOKUP(capturaFlota2019[[#This Row],[Especie]],'DATOS TABLA FLOTA'!$A$1:$B$80,2,FALSE)</f>
        <v>1900</v>
      </c>
      <c r="O2218" s="4">
        <f>VLOOKUP(capturaFlota2019[[#This Row],[Especie]],'DATOS TABLA FLOTA'!$A$1:$C$80,3,FALSE)</f>
        <v>30400</v>
      </c>
      <c r="Q2218"/>
    </row>
    <row r="2219" spans="1:17" x14ac:dyDescent="0.35">
      <c r="A2219" s="5">
        <v>43497</v>
      </c>
      <c r="B2219" s="2" t="s">
        <v>3053</v>
      </c>
      <c r="C2219" s="2" t="s">
        <v>3068</v>
      </c>
      <c r="D2219" s="2" t="s">
        <v>3043</v>
      </c>
      <c r="E22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19" t="str">
        <f>_xlfn.XLOOKUP(capturaFlota2019[[#This Row],[Puerto]],'DATOS TABLA FLOTA'!$H$1:$H$21,'DATOS TABLA FLOTA'!$I$1:$I$21)</f>
        <v>General Pueyrredon</v>
      </c>
      <c r="G2219" s="3">
        <f>_xlfn.XLOOKUP(capturaFlota2019[[#This Row],[Departamento]],'DATOS TABLA FLOTA'!$O$2:$O$21,'DATOS TABLA FLOTA'!$P$2:$P$21)</f>
        <v>6357</v>
      </c>
      <c r="H2219" s="1">
        <v>-3804915</v>
      </c>
      <c r="I2219" s="1">
        <f>_xlfn.XLOOKUP(capturaFlota2019[[#This Row],[Latitud]],'DATOS TABLA FLOTA'!$Q$2:$Q$21,'DATOS TABLA FLOTA'!$R$2:$R$21)</f>
        <v>-57536848</v>
      </c>
      <c r="J2219" s="2" t="s">
        <v>3084</v>
      </c>
      <c r="K2219" t="str">
        <f>VLOOKUP(capturaFlota2019[[#This Row],[Especie]],'DATOS TABLA FLOTA'!$K$1:$M$113,2,FALSE)</f>
        <v>Peces</v>
      </c>
      <c r="L2219" t="str">
        <f>_xlfn.XLOOKUP(capturaFlota2019[[#This Row],[Especie]],'DATOS TABLA FLOTA'!$K$1:$K$113,'DATOS TABLA FLOTA'!$M$1:$M$113)</f>
        <v>otras especies</v>
      </c>
      <c r="M2219" s="3">
        <v>19279</v>
      </c>
      <c r="N2219" s="4">
        <f>VLOOKUP(capturaFlota2019[[#This Row],[Especie]],'DATOS TABLA FLOTA'!$A$1:$B$80,2,FALSE)</f>
        <v>1890</v>
      </c>
      <c r="O2219" s="4">
        <f>VLOOKUP(capturaFlota2019[[#This Row],[Especie]],'DATOS TABLA FLOTA'!$A$1:$C$80,3,FALSE)</f>
        <v>30240</v>
      </c>
      <c r="Q2219"/>
    </row>
    <row r="2220" spans="1:17" x14ac:dyDescent="0.35">
      <c r="A2220" s="5">
        <v>43678</v>
      </c>
      <c r="B2220" s="2" t="s">
        <v>3041</v>
      </c>
      <c r="C2220" s="2" t="s">
        <v>3143</v>
      </c>
      <c r="D2220" s="2" t="s">
        <v>3043</v>
      </c>
      <c r="E22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0" t="str">
        <f>_xlfn.XLOOKUP(capturaFlota2019[[#This Row],[Puerto]],'DATOS TABLA FLOTA'!$H$1:$H$21,'DATOS TABLA FLOTA'!$I$1:$I$21)</f>
        <v>Castelli</v>
      </c>
      <c r="G2220" s="3">
        <f>_xlfn.XLOOKUP(capturaFlota2019[[#This Row],[Departamento]],'DATOS TABLA FLOTA'!$O$2:$O$21,'DATOS TABLA FLOTA'!$P$2:$P$21)</f>
        <v>6168</v>
      </c>
      <c r="H2220" s="1">
        <v>-35745949</v>
      </c>
      <c r="I2220" s="1">
        <f>_xlfn.XLOOKUP(capturaFlota2019[[#This Row],[Latitud]],'DATOS TABLA FLOTA'!$Q$2:$Q$21,'DATOS TABLA FLOTA'!$R$2:$R$21)</f>
        <v>-57380561</v>
      </c>
      <c r="J2220" s="2" t="s">
        <v>3114</v>
      </c>
      <c r="K2220" t="str">
        <f>VLOOKUP(capturaFlota2019[[#This Row],[Especie]],'DATOS TABLA FLOTA'!$K$1:$M$113,2,FALSE)</f>
        <v>Peces</v>
      </c>
      <c r="L2220" t="str">
        <f>_xlfn.XLOOKUP(capturaFlota2019[[#This Row],[Especie]],'DATOS TABLA FLOTA'!$K$1:$K$113,'DATOS TABLA FLOTA'!$M$1:$M$113)</f>
        <v>otras especies</v>
      </c>
      <c r="M2220" s="3">
        <v>19410</v>
      </c>
      <c r="N2220" s="4">
        <f>VLOOKUP(capturaFlota2019[[#This Row],[Especie]],'DATOS TABLA FLOTA'!$A$1:$B$80,2,FALSE)</f>
        <v>1500</v>
      </c>
      <c r="O2220" s="4">
        <f>VLOOKUP(capturaFlota2019[[#This Row],[Especie]],'DATOS TABLA FLOTA'!$A$1:$C$80,3,FALSE)</f>
        <v>24000</v>
      </c>
      <c r="Q2220"/>
    </row>
    <row r="2221" spans="1:17" x14ac:dyDescent="0.35">
      <c r="A2221" s="5">
        <v>43739</v>
      </c>
      <c r="B2221" s="2" t="s">
        <v>3053</v>
      </c>
      <c r="C2221" s="2" t="s">
        <v>3150</v>
      </c>
      <c r="D2221" s="2" t="s">
        <v>3043</v>
      </c>
      <c r="E22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1" t="str">
        <f>_xlfn.XLOOKUP(capturaFlota2019[[#This Row],[Puerto]],'DATOS TABLA FLOTA'!$H$1:$H$21,'DATOS TABLA FLOTA'!$I$1:$I$21)</f>
        <v>General Lavalle</v>
      </c>
      <c r="G2221" s="3">
        <f>_xlfn.XLOOKUP(capturaFlota2019[[#This Row],[Departamento]],'DATOS TABLA FLOTA'!$O$2:$O$21,'DATOS TABLA FLOTA'!$P$2:$P$21)</f>
        <v>6336</v>
      </c>
      <c r="H2221" s="1">
        <v>-36398453</v>
      </c>
      <c r="I2221" s="1">
        <f>_xlfn.XLOOKUP(capturaFlota2019[[#This Row],[Latitud]],'DATOS TABLA FLOTA'!$Q$2:$Q$21,'DATOS TABLA FLOTA'!$R$2:$R$21)</f>
        <v>-56946467</v>
      </c>
      <c r="J2221" s="2" t="s">
        <v>3161</v>
      </c>
      <c r="K2221" t="str">
        <f>VLOOKUP(capturaFlota2019[[#This Row],[Especie]],'DATOS TABLA FLOTA'!$K$1:$M$113,2,FALSE)</f>
        <v>Peces</v>
      </c>
      <c r="L2221" t="str">
        <f>_xlfn.XLOOKUP(capturaFlota2019[[#This Row],[Especie]],'DATOS TABLA FLOTA'!$K$1:$K$113,'DATOS TABLA FLOTA'!$M$1:$M$113)</f>
        <v>Variado costero</v>
      </c>
      <c r="M2221" s="3">
        <v>19472</v>
      </c>
      <c r="N2221" s="4">
        <f>VLOOKUP(capturaFlota2019[[#This Row],[Especie]],'DATOS TABLA FLOTA'!$A$1:$B$80,2,FALSE)</f>
        <v>2000</v>
      </c>
      <c r="O2221" s="4">
        <f>VLOOKUP(capturaFlota2019[[#This Row],[Especie]],'DATOS TABLA FLOTA'!$A$1:$C$80,3,FALSE)</f>
        <v>32000</v>
      </c>
      <c r="Q2221"/>
    </row>
    <row r="2222" spans="1:17" x14ac:dyDescent="0.35">
      <c r="A2222" s="5">
        <v>43617</v>
      </c>
      <c r="B2222" s="2" t="s">
        <v>3053</v>
      </c>
      <c r="C2222" s="2" t="s">
        <v>3068</v>
      </c>
      <c r="D2222" s="2" t="s">
        <v>3043</v>
      </c>
      <c r="E22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2" t="str">
        <f>_xlfn.XLOOKUP(capturaFlota2019[[#This Row],[Puerto]],'DATOS TABLA FLOTA'!$H$1:$H$21,'DATOS TABLA FLOTA'!$I$1:$I$21)</f>
        <v>General Pueyrredon</v>
      </c>
      <c r="G2222" s="3">
        <f>_xlfn.XLOOKUP(capturaFlota2019[[#This Row],[Departamento]],'DATOS TABLA FLOTA'!$O$2:$O$21,'DATOS TABLA FLOTA'!$P$2:$P$21)</f>
        <v>6357</v>
      </c>
      <c r="H2222" s="1">
        <v>-3804915</v>
      </c>
      <c r="I2222" s="1">
        <f>_xlfn.XLOOKUP(capturaFlota2019[[#This Row],[Latitud]],'DATOS TABLA FLOTA'!$Q$2:$Q$21,'DATOS TABLA FLOTA'!$R$2:$R$21)</f>
        <v>-57536848</v>
      </c>
      <c r="J2222" s="2" t="s">
        <v>3093</v>
      </c>
      <c r="K2222" t="str">
        <f>VLOOKUP(capturaFlota2019[[#This Row],[Especie]],'DATOS TABLA FLOTA'!$K$1:$M$113,2,FALSE)</f>
        <v>Peces</v>
      </c>
      <c r="L2222" t="str">
        <f>_xlfn.XLOOKUP(capturaFlota2019[[#This Row],[Especie]],'DATOS TABLA FLOTA'!$K$1:$K$113,'DATOS TABLA FLOTA'!$M$1:$M$113)</f>
        <v>Variado costero</v>
      </c>
      <c r="M2222" s="3">
        <v>19572</v>
      </c>
      <c r="N2222" s="4">
        <f>VLOOKUP(capturaFlota2019[[#This Row],[Especie]],'DATOS TABLA FLOTA'!$A$1:$B$80,2,FALSE)</f>
        <v>2100</v>
      </c>
      <c r="O2222" s="4">
        <f>VLOOKUP(capturaFlota2019[[#This Row],[Especie]],'DATOS TABLA FLOTA'!$A$1:$C$80,3,FALSE)</f>
        <v>33600</v>
      </c>
      <c r="Q2222"/>
    </row>
    <row r="2223" spans="1:17" x14ac:dyDescent="0.35">
      <c r="A2223" s="5">
        <v>43709</v>
      </c>
      <c r="B2223" s="2" t="s">
        <v>3067</v>
      </c>
      <c r="C2223" s="2" t="s">
        <v>3068</v>
      </c>
      <c r="D2223" s="2" t="s">
        <v>3043</v>
      </c>
      <c r="E22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3" t="str">
        <f>_xlfn.XLOOKUP(capturaFlota2019[[#This Row],[Puerto]],'DATOS TABLA FLOTA'!$H$1:$H$21,'DATOS TABLA FLOTA'!$I$1:$I$21)</f>
        <v>General Pueyrredon</v>
      </c>
      <c r="G2223" s="3">
        <f>_xlfn.XLOOKUP(capturaFlota2019[[#This Row],[Departamento]],'DATOS TABLA FLOTA'!$O$2:$O$21,'DATOS TABLA FLOTA'!$P$2:$P$21)</f>
        <v>6357</v>
      </c>
      <c r="H2223" s="1">
        <v>-3804915</v>
      </c>
      <c r="I2223" s="1">
        <f>_xlfn.XLOOKUP(capturaFlota2019[[#This Row],[Latitud]],'DATOS TABLA FLOTA'!$Q$2:$Q$21,'DATOS TABLA FLOTA'!$R$2:$R$21)</f>
        <v>-57536848</v>
      </c>
      <c r="J2223" s="2" t="s">
        <v>3076</v>
      </c>
      <c r="K2223" t="str">
        <f>VLOOKUP(capturaFlota2019[[#This Row],[Especie]],'DATOS TABLA FLOTA'!$K$1:$M$113,2,FALSE)</f>
        <v>Peces</v>
      </c>
      <c r="L2223" t="str">
        <f>_xlfn.XLOOKUP(capturaFlota2019[[#This Row],[Especie]],'DATOS TABLA FLOTA'!$K$1:$K$113,'DATOS TABLA FLOTA'!$M$1:$M$113)</f>
        <v>otras especies</v>
      </c>
      <c r="M2223" s="3">
        <v>19608</v>
      </c>
      <c r="N2223" s="4">
        <f>VLOOKUP(capturaFlota2019[[#This Row],[Especie]],'DATOS TABLA FLOTA'!$A$1:$B$80,2,FALSE)</f>
        <v>2900</v>
      </c>
      <c r="O2223" s="4">
        <f>VLOOKUP(capturaFlota2019[[#This Row],[Especie]],'DATOS TABLA FLOTA'!$A$1:$C$80,3,FALSE)</f>
        <v>46400</v>
      </c>
      <c r="Q2223"/>
    </row>
    <row r="2224" spans="1:17" x14ac:dyDescent="0.35">
      <c r="A2224" s="5">
        <v>43709</v>
      </c>
      <c r="B2224" s="2" t="s">
        <v>3059</v>
      </c>
      <c r="C2224" s="2" t="s">
        <v>3061</v>
      </c>
      <c r="D2224" s="2" t="s">
        <v>3062</v>
      </c>
      <c r="E22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24" t="str">
        <f>_xlfn.XLOOKUP(capturaFlota2019[[#This Row],[Puerto]],'DATOS TABLA FLOTA'!$H$1:$H$21,'DATOS TABLA FLOTA'!$I$1:$I$21)</f>
        <v>Escalante</v>
      </c>
      <c r="G2224" s="3">
        <f>_xlfn.XLOOKUP(capturaFlota2019[[#This Row],[Departamento]],'DATOS TABLA FLOTA'!$O$2:$O$21,'DATOS TABLA FLOTA'!$P$2:$P$21)</f>
        <v>26021</v>
      </c>
      <c r="H2224" s="1">
        <v>-45862528</v>
      </c>
      <c r="I2224" s="1">
        <f>_xlfn.XLOOKUP(capturaFlota2019[[#This Row],[Latitud]],'DATOS TABLA FLOTA'!$Q$2:$Q$21,'DATOS TABLA FLOTA'!$R$2:$R$21)</f>
        <v>-6746664</v>
      </c>
      <c r="J2224" s="2" t="s">
        <v>3101</v>
      </c>
      <c r="K2224" t="str">
        <f>VLOOKUP(capturaFlota2019[[#This Row],[Especie]],'DATOS TABLA FLOTA'!$K$1:$M$113,2,FALSE)</f>
        <v>Crustáceos</v>
      </c>
      <c r="L2224" t="str">
        <f>_xlfn.XLOOKUP(capturaFlota2019[[#This Row],[Especie]],'DATOS TABLA FLOTA'!$K$1:$K$113,'DATOS TABLA FLOTA'!$M$1:$M$113)</f>
        <v>Langostino</v>
      </c>
      <c r="M2224" s="3">
        <v>19625</v>
      </c>
      <c r="N2224" s="4">
        <f>VLOOKUP(capturaFlota2019[[#This Row],[Especie]],'DATOS TABLA FLOTA'!$A$1:$B$80,2,FALSE)</f>
        <v>3000</v>
      </c>
      <c r="O2224" s="4">
        <f>VLOOKUP(capturaFlota2019[[#This Row],[Especie]],'DATOS TABLA FLOTA'!$A$1:$C$80,3,FALSE)</f>
        <v>48000</v>
      </c>
      <c r="Q2224"/>
    </row>
    <row r="2225" spans="1:17" x14ac:dyDescent="0.35">
      <c r="A2225" s="5">
        <v>43466</v>
      </c>
      <c r="B2225" s="2" t="s">
        <v>3053</v>
      </c>
      <c r="C2225" s="2" t="s">
        <v>3123</v>
      </c>
      <c r="D2225" s="2" t="s">
        <v>3124</v>
      </c>
      <c r="E22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25" t="str">
        <f>_xlfn.XLOOKUP(capturaFlota2019[[#This Row],[Puerto]],'DATOS TABLA FLOTA'!$H$1:$H$21,'DATOS TABLA FLOTA'!$I$1:$I$21)</f>
        <v>San Antonio</v>
      </c>
      <c r="G2225" s="3">
        <f>_xlfn.XLOOKUP(capturaFlota2019[[#This Row],[Departamento]],'DATOS TABLA FLOTA'!$O$2:$O$21,'DATOS TABLA FLOTA'!$P$2:$P$21)</f>
        <v>62077</v>
      </c>
      <c r="H2225" s="1">
        <v>-4079875</v>
      </c>
      <c r="I2225" s="1">
        <f>_xlfn.XLOOKUP(capturaFlota2019[[#This Row],[Latitud]],'DATOS TABLA FLOTA'!$Q$2:$Q$21,'DATOS TABLA FLOTA'!$R$2:$R$21)</f>
        <v>-64883536</v>
      </c>
      <c r="J2225" s="2" t="s">
        <v>3114</v>
      </c>
      <c r="K2225" t="str">
        <f>VLOOKUP(capturaFlota2019[[#This Row],[Especie]],'DATOS TABLA FLOTA'!$K$1:$M$113,2,FALSE)</f>
        <v>Peces</v>
      </c>
      <c r="L2225" t="str">
        <f>_xlfn.XLOOKUP(capturaFlota2019[[#This Row],[Especie]],'DATOS TABLA FLOTA'!$K$1:$K$113,'DATOS TABLA FLOTA'!$M$1:$M$113)</f>
        <v>otras especies</v>
      </c>
      <c r="M2225" s="3">
        <v>19633</v>
      </c>
      <c r="N2225" s="4">
        <f>VLOOKUP(capturaFlota2019[[#This Row],[Especie]],'DATOS TABLA FLOTA'!$A$1:$B$80,2,FALSE)</f>
        <v>1500</v>
      </c>
      <c r="O2225" s="4">
        <f>VLOOKUP(capturaFlota2019[[#This Row],[Especie]],'DATOS TABLA FLOTA'!$A$1:$C$80,3,FALSE)</f>
        <v>24000</v>
      </c>
      <c r="Q2225"/>
    </row>
    <row r="2226" spans="1:17" x14ac:dyDescent="0.35">
      <c r="A2226" s="5">
        <v>43709</v>
      </c>
      <c r="B2226" s="2" t="s">
        <v>3059</v>
      </c>
      <c r="C2226" s="2" t="s">
        <v>3068</v>
      </c>
      <c r="D2226" s="2" t="s">
        <v>3043</v>
      </c>
      <c r="E22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6" t="str">
        <f>_xlfn.XLOOKUP(capturaFlota2019[[#This Row],[Puerto]],'DATOS TABLA FLOTA'!$H$1:$H$21,'DATOS TABLA FLOTA'!$I$1:$I$21)</f>
        <v>General Pueyrredon</v>
      </c>
      <c r="G2226" s="3">
        <f>_xlfn.XLOOKUP(capturaFlota2019[[#This Row],[Departamento]],'DATOS TABLA FLOTA'!$O$2:$O$21,'DATOS TABLA FLOTA'!$P$2:$P$21)</f>
        <v>6357</v>
      </c>
      <c r="H2226" s="1">
        <v>-3804915</v>
      </c>
      <c r="I2226" s="1">
        <f>_xlfn.XLOOKUP(capturaFlota2019[[#This Row],[Latitud]],'DATOS TABLA FLOTA'!$Q$2:$Q$21,'DATOS TABLA FLOTA'!$R$2:$R$21)</f>
        <v>-57536848</v>
      </c>
      <c r="J2226" s="2" t="s">
        <v>3080</v>
      </c>
      <c r="K2226" t="str">
        <f>VLOOKUP(capturaFlota2019[[#This Row],[Especie]],'DATOS TABLA FLOTA'!$K$1:$M$113,2,FALSE)</f>
        <v>Peces</v>
      </c>
      <c r="L2226" t="str">
        <f>_xlfn.XLOOKUP(capturaFlota2019[[#This Row],[Especie]],'DATOS TABLA FLOTA'!$K$1:$K$113,'DATOS TABLA FLOTA'!$M$1:$M$113)</f>
        <v>otras especies</v>
      </c>
      <c r="M2226" s="3">
        <v>19681</v>
      </c>
      <c r="N2226" s="4">
        <f>VLOOKUP(capturaFlota2019[[#This Row],[Especie]],'DATOS TABLA FLOTA'!$A$1:$B$80,2,FALSE)</f>
        <v>1599</v>
      </c>
      <c r="O2226" s="4">
        <f>VLOOKUP(capturaFlota2019[[#This Row],[Especie]],'DATOS TABLA FLOTA'!$A$1:$C$80,3,FALSE)</f>
        <v>25584</v>
      </c>
      <c r="Q2226"/>
    </row>
    <row r="2227" spans="1:17" x14ac:dyDescent="0.35">
      <c r="A2227" s="5">
        <v>43525</v>
      </c>
      <c r="B2227" s="2" t="s">
        <v>3041</v>
      </c>
      <c r="C2227" s="2" t="s">
        <v>3107</v>
      </c>
      <c r="D2227" s="2" t="s">
        <v>3043</v>
      </c>
      <c r="E22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7" t="str">
        <f>_xlfn.XLOOKUP(capturaFlota2019[[#This Row],[Puerto]],'DATOS TABLA FLOTA'!$H$1:$H$21,'DATOS TABLA FLOTA'!$I$1:$I$21)</f>
        <v>Necochea</v>
      </c>
      <c r="G2227" s="3">
        <f>_xlfn.XLOOKUP(capturaFlota2019[[#This Row],[Departamento]],'DATOS TABLA FLOTA'!$O$2:$O$21,'DATOS TABLA FLOTA'!$P$2:$P$21)</f>
        <v>6581</v>
      </c>
      <c r="H2227" s="1">
        <v>-38576184</v>
      </c>
      <c r="I2227" s="1">
        <f>_xlfn.XLOOKUP(capturaFlota2019[[#This Row],[Latitud]],'DATOS TABLA FLOTA'!$Q$2:$Q$21,'DATOS TABLA FLOTA'!$R$2:$R$21)</f>
        <v>-58701949</v>
      </c>
      <c r="J2227" s="2" t="s">
        <v>3098</v>
      </c>
      <c r="K2227" t="str">
        <f>VLOOKUP(capturaFlota2019[[#This Row],[Especie]],'DATOS TABLA FLOTA'!$K$1:$M$113,2,FALSE)</f>
        <v>Peces</v>
      </c>
      <c r="L2227" t="str">
        <f>_xlfn.XLOOKUP(capturaFlota2019[[#This Row],[Especie]],'DATOS TABLA FLOTA'!$K$1:$K$113,'DATOS TABLA FLOTA'!$M$1:$M$113)</f>
        <v>otras especies</v>
      </c>
      <c r="M2227" s="3">
        <v>19726</v>
      </c>
      <c r="N2227" s="4">
        <f>VLOOKUP(capturaFlota2019[[#This Row],[Especie]],'DATOS TABLA FLOTA'!$A$1:$B$80,2,FALSE)</f>
        <v>4500</v>
      </c>
      <c r="O2227" s="4">
        <f>VLOOKUP(capturaFlota2019[[#This Row],[Especie]],'DATOS TABLA FLOTA'!$A$1:$C$80,3,FALSE)</f>
        <v>72000</v>
      </c>
      <c r="Q2227"/>
    </row>
    <row r="2228" spans="1:17" x14ac:dyDescent="0.35">
      <c r="A2228" s="5">
        <v>43617</v>
      </c>
      <c r="B2228" s="2" t="s">
        <v>3059</v>
      </c>
      <c r="C2228" s="2" t="s">
        <v>3068</v>
      </c>
      <c r="D2228" s="2" t="s">
        <v>3043</v>
      </c>
      <c r="E22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8" t="str">
        <f>_xlfn.XLOOKUP(capturaFlota2019[[#This Row],[Puerto]],'DATOS TABLA FLOTA'!$H$1:$H$21,'DATOS TABLA FLOTA'!$I$1:$I$21)</f>
        <v>General Pueyrredon</v>
      </c>
      <c r="G2228" s="3">
        <f>_xlfn.XLOOKUP(capturaFlota2019[[#This Row],[Departamento]],'DATOS TABLA FLOTA'!$O$2:$O$21,'DATOS TABLA FLOTA'!$P$2:$P$21)</f>
        <v>6357</v>
      </c>
      <c r="H2228" s="1">
        <v>-3804915</v>
      </c>
      <c r="I2228" s="1">
        <f>_xlfn.XLOOKUP(capturaFlota2019[[#This Row],[Latitud]],'DATOS TABLA FLOTA'!$Q$2:$Q$21,'DATOS TABLA FLOTA'!$R$2:$R$21)</f>
        <v>-57536848</v>
      </c>
      <c r="J2228" s="2" t="s">
        <v>3087</v>
      </c>
      <c r="K2228" t="str">
        <f>VLOOKUP(capturaFlota2019[[#This Row],[Especie]],'DATOS TABLA FLOTA'!$K$1:$M$113,2,FALSE)</f>
        <v>Peces</v>
      </c>
      <c r="L2228" t="str">
        <f>_xlfn.XLOOKUP(capturaFlota2019[[#This Row],[Especie]],'DATOS TABLA FLOTA'!$K$1:$K$113,'DATOS TABLA FLOTA'!$M$1:$M$113)</f>
        <v>otras especies</v>
      </c>
      <c r="M2228" s="3">
        <v>19775</v>
      </c>
      <c r="N2228" s="4">
        <f>VLOOKUP(capturaFlota2019[[#This Row],[Especie]],'DATOS TABLA FLOTA'!$A$1:$B$80,2,FALSE)</f>
        <v>2500</v>
      </c>
      <c r="O2228" s="4">
        <f>VLOOKUP(capturaFlota2019[[#This Row],[Especie]],'DATOS TABLA FLOTA'!$A$1:$C$80,3,FALSE)</f>
        <v>40000</v>
      </c>
      <c r="Q2228"/>
    </row>
    <row r="2229" spans="1:17" x14ac:dyDescent="0.35">
      <c r="A2229" s="5">
        <v>43466</v>
      </c>
      <c r="B2229" s="2" t="s">
        <v>3041</v>
      </c>
      <c r="C2229" s="2" t="s">
        <v>3107</v>
      </c>
      <c r="D2229" s="2" t="s">
        <v>3043</v>
      </c>
      <c r="E22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29" t="str">
        <f>_xlfn.XLOOKUP(capturaFlota2019[[#This Row],[Puerto]],'DATOS TABLA FLOTA'!$H$1:$H$21,'DATOS TABLA FLOTA'!$I$1:$I$21)</f>
        <v>Necochea</v>
      </c>
      <c r="G2229" s="3">
        <f>_xlfn.XLOOKUP(capturaFlota2019[[#This Row],[Departamento]],'DATOS TABLA FLOTA'!$O$2:$O$21,'DATOS TABLA FLOTA'!$P$2:$P$21)</f>
        <v>6581</v>
      </c>
      <c r="H2229" s="1">
        <v>-38576184</v>
      </c>
      <c r="I2229" s="1">
        <f>_xlfn.XLOOKUP(capturaFlota2019[[#This Row],[Latitud]],'DATOS TABLA FLOTA'!$Q$2:$Q$21,'DATOS TABLA FLOTA'!$R$2:$R$21)</f>
        <v>-58701949</v>
      </c>
      <c r="J2229" s="2" t="s">
        <v>3085</v>
      </c>
      <c r="K2229" t="str">
        <f>VLOOKUP(capturaFlota2019[[#This Row],[Especie]],'DATOS TABLA FLOTA'!$K$1:$M$113,2,FALSE)</f>
        <v>Peces</v>
      </c>
      <c r="L2229" t="str">
        <f>_xlfn.XLOOKUP(capturaFlota2019[[#This Row],[Especie]],'DATOS TABLA FLOTA'!$K$1:$K$113,'DATOS TABLA FLOTA'!$M$1:$M$113)</f>
        <v>otras especies</v>
      </c>
      <c r="M2229" s="3">
        <v>19851</v>
      </c>
      <c r="N2229" s="4">
        <f>VLOOKUP(capturaFlota2019[[#This Row],[Especie]],'DATOS TABLA FLOTA'!$A$1:$B$80,2,FALSE)</f>
        <v>1900</v>
      </c>
      <c r="O2229" s="4">
        <f>VLOOKUP(capturaFlota2019[[#This Row],[Especie]],'DATOS TABLA FLOTA'!$A$1:$C$80,3,FALSE)</f>
        <v>30400</v>
      </c>
      <c r="Q2229"/>
    </row>
    <row r="2230" spans="1:17" x14ac:dyDescent="0.35">
      <c r="A2230" s="5">
        <v>43556</v>
      </c>
      <c r="B2230" s="2" t="s">
        <v>3067</v>
      </c>
      <c r="C2230" s="2" t="s">
        <v>3068</v>
      </c>
      <c r="D2230" s="2" t="s">
        <v>3043</v>
      </c>
      <c r="E22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0" t="str">
        <f>_xlfn.XLOOKUP(capturaFlota2019[[#This Row],[Puerto]],'DATOS TABLA FLOTA'!$H$1:$H$21,'DATOS TABLA FLOTA'!$I$1:$I$21)</f>
        <v>General Pueyrredon</v>
      </c>
      <c r="G2230" s="3">
        <f>_xlfn.XLOOKUP(capturaFlota2019[[#This Row],[Departamento]],'DATOS TABLA FLOTA'!$O$2:$O$21,'DATOS TABLA FLOTA'!$P$2:$P$21)</f>
        <v>6357</v>
      </c>
      <c r="H2230" s="1">
        <v>-3804915</v>
      </c>
      <c r="I2230" s="1">
        <f>_xlfn.XLOOKUP(capturaFlota2019[[#This Row],[Latitud]],'DATOS TABLA FLOTA'!$Q$2:$Q$21,'DATOS TABLA FLOTA'!$R$2:$R$21)</f>
        <v>-57536848</v>
      </c>
      <c r="J2230" s="2" t="s">
        <v>3076</v>
      </c>
      <c r="K2230" t="str">
        <f>VLOOKUP(capturaFlota2019[[#This Row],[Especie]],'DATOS TABLA FLOTA'!$K$1:$M$113,2,FALSE)</f>
        <v>Peces</v>
      </c>
      <c r="L2230" t="str">
        <f>_xlfn.XLOOKUP(capturaFlota2019[[#This Row],[Especie]],'DATOS TABLA FLOTA'!$K$1:$K$113,'DATOS TABLA FLOTA'!$M$1:$M$113)</f>
        <v>otras especies</v>
      </c>
      <c r="M2230" s="3">
        <v>19852</v>
      </c>
      <c r="N2230" s="4">
        <f>VLOOKUP(capturaFlota2019[[#This Row],[Especie]],'DATOS TABLA FLOTA'!$A$1:$B$80,2,FALSE)</f>
        <v>2900</v>
      </c>
      <c r="O2230" s="4">
        <f>VLOOKUP(capturaFlota2019[[#This Row],[Especie]],'DATOS TABLA FLOTA'!$A$1:$C$80,3,FALSE)</f>
        <v>46400</v>
      </c>
      <c r="Q2230"/>
    </row>
    <row r="2231" spans="1:17" x14ac:dyDescent="0.35">
      <c r="A2231" s="5">
        <v>43678</v>
      </c>
      <c r="B2231" s="2" t="s">
        <v>3041</v>
      </c>
      <c r="C2231" s="2" t="s">
        <v>3111</v>
      </c>
      <c r="D2231" s="2" t="s">
        <v>3043</v>
      </c>
      <c r="E22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1" t="str">
        <f>_xlfn.XLOOKUP(capturaFlota2019[[#This Row],[Puerto]],'DATOS TABLA FLOTA'!$H$1:$H$21,'DATOS TABLA FLOTA'!$I$1:$I$21)</f>
        <v>sin especificar</v>
      </c>
      <c r="G2231" s="3">
        <f>_xlfn.XLOOKUP(capturaFlota2019[[#This Row],[Departamento]],'DATOS TABLA FLOTA'!$O$2:$O$21,'DATOS TABLA FLOTA'!$P$2:$P$21)</f>
        <v>6999</v>
      </c>
      <c r="I2231" s="1">
        <f>_xlfn.XLOOKUP(capturaFlota2019[[#This Row],[Latitud]],'DATOS TABLA FLOTA'!$Q$2:$Q$21,'DATOS TABLA FLOTA'!$R$2:$R$21)</f>
        <v>0</v>
      </c>
      <c r="J2231" s="2" t="s">
        <v>3114</v>
      </c>
      <c r="K2231" t="str">
        <f>VLOOKUP(capturaFlota2019[[#This Row],[Especie]],'DATOS TABLA FLOTA'!$K$1:$M$113,2,FALSE)</f>
        <v>Peces</v>
      </c>
      <c r="L2231" t="str">
        <f>_xlfn.XLOOKUP(capturaFlota2019[[#This Row],[Especie]],'DATOS TABLA FLOTA'!$K$1:$K$113,'DATOS TABLA FLOTA'!$M$1:$M$113)</f>
        <v>otras especies</v>
      </c>
      <c r="M2231" s="3">
        <v>19966</v>
      </c>
      <c r="N2231" s="4">
        <f>VLOOKUP(capturaFlota2019[[#This Row],[Especie]],'DATOS TABLA FLOTA'!$A$1:$B$80,2,FALSE)</f>
        <v>1500</v>
      </c>
      <c r="O2231" s="4">
        <f>VLOOKUP(capturaFlota2019[[#This Row],[Especie]],'DATOS TABLA FLOTA'!$A$1:$C$80,3,FALSE)</f>
        <v>24000</v>
      </c>
      <c r="Q2231"/>
    </row>
    <row r="2232" spans="1:17" x14ac:dyDescent="0.35">
      <c r="A2232" s="5">
        <v>43586</v>
      </c>
      <c r="B2232" s="2" t="s">
        <v>3053</v>
      </c>
      <c r="C2232" s="2" t="s">
        <v>3127</v>
      </c>
      <c r="D2232" s="2" t="s">
        <v>3124</v>
      </c>
      <c r="E22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32" t="str">
        <f>_xlfn.XLOOKUP(capturaFlota2019[[#This Row],[Puerto]],'DATOS TABLA FLOTA'!$H$1:$H$21,'DATOS TABLA FLOTA'!$I$1:$I$21)</f>
        <v>San Antonio</v>
      </c>
      <c r="G2232" s="3">
        <f>_xlfn.XLOOKUP(capturaFlota2019[[#This Row],[Departamento]],'DATOS TABLA FLOTA'!$O$2:$O$21,'DATOS TABLA FLOTA'!$P$2:$P$21)</f>
        <v>62077</v>
      </c>
      <c r="H2232" s="1">
        <v>-40725698</v>
      </c>
      <c r="I2232" s="1">
        <f>_xlfn.XLOOKUP(capturaFlota2019[[#This Row],[Latitud]],'DATOS TABLA FLOTA'!$Q$2:$Q$21,'DATOS TABLA FLOTA'!$R$2:$R$21)</f>
        <v>-64934194</v>
      </c>
      <c r="J2232" s="2" t="s">
        <v>3109</v>
      </c>
      <c r="K2232" t="str">
        <f>VLOOKUP(capturaFlota2019[[#This Row],[Especie]],'DATOS TABLA FLOTA'!$K$1:$M$113,2,FALSE)</f>
        <v>Peces</v>
      </c>
      <c r="L2232" t="str">
        <f>_xlfn.XLOOKUP(capturaFlota2019[[#This Row],[Especie]],'DATOS TABLA FLOTA'!$K$1:$K$113,'DATOS TABLA FLOTA'!$M$1:$M$113)</f>
        <v>Rayas (sin V. Cost)</v>
      </c>
      <c r="M2232" s="3">
        <v>19971</v>
      </c>
      <c r="N2232" s="4">
        <f>VLOOKUP(capturaFlota2019[[#This Row],[Especie]],'DATOS TABLA FLOTA'!$A$1:$B$80,2,FALSE)</f>
        <v>3000</v>
      </c>
      <c r="O2232" s="4">
        <f>VLOOKUP(capturaFlota2019[[#This Row],[Especie]],'DATOS TABLA FLOTA'!$A$1:$C$80,3,FALSE)</f>
        <v>48000</v>
      </c>
      <c r="Q2232"/>
    </row>
    <row r="2233" spans="1:17" x14ac:dyDescent="0.35">
      <c r="A2233" s="5">
        <v>43678</v>
      </c>
      <c r="B2233" s="2" t="s">
        <v>3053</v>
      </c>
      <c r="C2233" s="2" t="s">
        <v>3068</v>
      </c>
      <c r="D2233" s="2" t="s">
        <v>3043</v>
      </c>
      <c r="E22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3" t="str">
        <f>_xlfn.XLOOKUP(capturaFlota2019[[#This Row],[Puerto]],'DATOS TABLA FLOTA'!$H$1:$H$21,'DATOS TABLA FLOTA'!$I$1:$I$21)</f>
        <v>General Pueyrredon</v>
      </c>
      <c r="G2233" s="3">
        <f>_xlfn.XLOOKUP(capturaFlota2019[[#This Row],[Departamento]],'DATOS TABLA FLOTA'!$O$2:$O$21,'DATOS TABLA FLOTA'!$P$2:$P$21)</f>
        <v>6357</v>
      </c>
      <c r="H2233" s="1">
        <v>-3804915</v>
      </c>
      <c r="I2233" s="1">
        <f>_xlfn.XLOOKUP(capturaFlota2019[[#This Row],[Latitud]],'DATOS TABLA FLOTA'!$Q$2:$Q$21,'DATOS TABLA FLOTA'!$R$2:$R$21)</f>
        <v>-57536848</v>
      </c>
      <c r="J2233" s="2" t="s">
        <v>3087</v>
      </c>
      <c r="K2233" t="str">
        <f>VLOOKUP(capturaFlota2019[[#This Row],[Especie]],'DATOS TABLA FLOTA'!$K$1:$M$113,2,FALSE)</f>
        <v>Peces</v>
      </c>
      <c r="L2233" t="str">
        <f>_xlfn.XLOOKUP(capturaFlota2019[[#This Row],[Especie]],'DATOS TABLA FLOTA'!$K$1:$K$113,'DATOS TABLA FLOTA'!$M$1:$M$113)</f>
        <v>otras especies</v>
      </c>
      <c r="M2233" s="3">
        <v>20028</v>
      </c>
      <c r="N2233" s="4">
        <f>VLOOKUP(capturaFlota2019[[#This Row],[Especie]],'DATOS TABLA FLOTA'!$A$1:$B$80,2,FALSE)</f>
        <v>2500</v>
      </c>
      <c r="O2233" s="4">
        <f>VLOOKUP(capturaFlota2019[[#This Row],[Especie]],'DATOS TABLA FLOTA'!$A$1:$C$80,3,FALSE)</f>
        <v>40000</v>
      </c>
      <c r="Q2233"/>
    </row>
    <row r="2234" spans="1:17" x14ac:dyDescent="0.35">
      <c r="A2234" s="5">
        <v>43647</v>
      </c>
      <c r="B2234" s="2" t="s">
        <v>3041</v>
      </c>
      <c r="C2234" s="2" t="s">
        <v>3127</v>
      </c>
      <c r="D2234" s="2" t="s">
        <v>3124</v>
      </c>
      <c r="E22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34" t="str">
        <f>_xlfn.XLOOKUP(capturaFlota2019[[#This Row],[Puerto]],'DATOS TABLA FLOTA'!$H$1:$H$21,'DATOS TABLA FLOTA'!$I$1:$I$21)</f>
        <v>San Antonio</v>
      </c>
      <c r="G2234" s="3">
        <f>_xlfn.XLOOKUP(capturaFlota2019[[#This Row],[Departamento]],'DATOS TABLA FLOTA'!$O$2:$O$21,'DATOS TABLA FLOTA'!$P$2:$P$21)</f>
        <v>62077</v>
      </c>
      <c r="H2234" s="1">
        <v>-40725698</v>
      </c>
      <c r="I2234" s="1">
        <f>_xlfn.XLOOKUP(capturaFlota2019[[#This Row],[Latitud]],'DATOS TABLA FLOTA'!$Q$2:$Q$21,'DATOS TABLA FLOTA'!$R$2:$R$21)</f>
        <v>-64934194</v>
      </c>
      <c r="J2234" s="2" t="s">
        <v>3102</v>
      </c>
      <c r="K2234" t="str">
        <f>VLOOKUP(capturaFlota2019[[#This Row],[Especie]],'DATOS TABLA FLOTA'!$K$1:$M$113,2,FALSE)</f>
        <v>Peces</v>
      </c>
      <c r="L2234" t="str">
        <f>_xlfn.XLOOKUP(capturaFlota2019[[#This Row],[Especie]],'DATOS TABLA FLOTA'!$K$1:$K$113,'DATOS TABLA FLOTA'!$M$1:$M$113)</f>
        <v>Variado costero</v>
      </c>
      <c r="M2234" s="3">
        <v>20049</v>
      </c>
      <c r="N2234" s="4">
        <f>VLOOKUP(capturaFlota2019[[#This Row],[Especie]],'DATOS TABLA FLOTA'!$A$1:$B$80,2,FALSE)</f>
        <v>1500</v>
      </c>
      <c r="O2234" s="4">
        <f>VLOOKUP(capturaFlota2019[[#This Row],[Especie]],'DATOS TABLA FLOTA'!$A$1:$C$80,3,FALSE)</f>
        <v>24000</v>
      </c>
      <c r="Q2234"/>
    </row>
    <row r="2235" spans="1:17" x14ac:dyDescent="0.35">
      <c r="A2235" s="5">
        <v>43647</v>
      </c>
      <c r="B2235" s="2" t="s">
        <v>3067</v>
      </c>
      <c r="C2235" s="2" t="s">
        <v>3068</v>
      </c>
      <c r="D2235" s="2" t="s">
        <v>3043</v>
      </c>
      <c r="E22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5" t="str">
        <f>_xlfn.XLOOKUP(capturaFlota2019[[#This Row],[Puerto]],'DATOS TABLA FLOTA'!$H$1:$H$21,'DATOS TABLA FLOTA'!$I$1:$I$21)</f>
        <v>General Pueyrredon</v>
      </c>
      <c r="G2235" s="3">
        <f>_xlfn.XLOOKUP(capturaFlota2019[[#This Row],[Departamento]],'DATOS TABLA FLOTA'!$O$2:$O$21,'DATOS TABLA FLOTA'!$P$2:$P$21)</f>
        <v>6357</v>
      </c>
      <c r="H2235" s="1">
        <v>-3804915</v>
      </c>
      <c r="I2235" s="1">
        <f>_xlfn.XLOOKUP(capturaFlota2019[[#This Row],[Latitud]],'DATOS TABLA FLOTA'!$Q$2:$Q$21,'DATOS TABLA FLOTA'!$R$2:$R$21)</f>
        <v>-57536848</v>
      </c>
      <c r="J2235" s="2" t="s">
        <v>3119</v>
      </c>
      <c r="K2235" t="str">
        <f>VLOOKUP(capturaFlota2019[[#This Row],[Especie]],'DATOS TABLA FLOTA'!$K$1:$M$113,2,FALSE)</f>
        <v>Peces</v>
      </c>
      <c r="L2235" t="str">
        <f>_xlfn.XLOOKUP(capturaFlota2019[[#This Row],[Especie]],'DATOS TABLA FLOTA'!$K$1:$K$113,'DATOS TABLA FLOTA'!$M$1:$M$113)</f>
        <v>otras especies</v>
      </c>
      <c r="M2235" s="3">
        <v>20075</v>
      </c>
      <c r="N2235" s="4">
        <f>VLOOKUP(capturaFlota2019[[#This Row],[Especie]],'DATOS TABLA FLOTA'!$A$1:$B$80,2,FALSE)</f>
        <v>2900</v>
      </c>
      <c r="O2235" s="4">
        <f>VLOOKUP(capturaFlota2019[[#This Row],[Especie]],'DATOS TABLA FLOTA'!$A$1:$C$80,3,FALSE)</f>
        <v>46400</v>
      </c>
      <c r="Q2235"/>
    </row>
    <row r="2236" spans="1:17" x14ac:dyDescent="0.35">
      <c r="A2236" s="5">
        <v>43647</v>
      </c>
      <c r="B2236" s="2" t="s">
        <v>3041</v>
      </c>
      <c r="C2236" s="2" t="s">
        <v>3128</v>
      </c>
      <c r="D2236" s="2" t="s">
        <v>3043</v>
      </c>
      <c r="E22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6" t="str">
        <f>_xlfn.XLOOKUP(capturaFlota2019[[#This Row],[Puerto]],'DATOS TABLA FLOTA'!$H$1:$H$21,'DATOS TABLA FLOTA'!$I$1:$I$21)</f>
        <v>La Costa</v>
      </c>
      <c r="G2236" s="3">
        <f>_xlfn.XLOOKUP(capturaFlota2019[[#This Row],[Departamento]],'DATOS TABLA FLOTA'!$O$2:$O$21,'DATOS TABLA FLOTA'!$P$2:$P$21)</f>
        <v>6420</v>
      </c>
      <c r="H2236" s="1">
        <v>-36342328</v>
      </c>
      <c r="I2236" s="1">
        <f>_xlfn.XLOOKUP(capturaFlota2019[[#This Row],[Latitud]],'DATOS TABLA FLOTA'!$Q$2:$Q$21,'DATOS TABLA FLOTA'!$R$2:$R$21)</f>
        <v>-56746143</v>
      </c>
      <c r="J2236" s="2" t="s">
        <v>3114</v>
      </c>
      <c r="K2236" t="str">
        <f>VLOOKUP(capturaFlota2019[[#This Row],[Especie]],'DATOS TABLA FLOTA'!$K$1:$M$113,2,FALSE)</f>
        <v>Peces</v>
      </c>
      <c r="L2236" t="str">
        <f>_xlfn.XLOOKUP(capturaFlota2019[[#This Row],[Especie]],'DATOS TABLA FLOTA'!$K$1:$K$113,'DATOS TABLA FLOTA'!$M$1:$M$113)</f>
        <v>otras especies</v>
      </c>
      <c r="M2236" s="3">
        <v>20128</v>
      </c>
      <c r="N2236" s="4">
        <f>VLOOKUP(capturaFlota2019[[#This Row],[Especie]],'DATOS TABLA FLOTA'!$A$1:$B$80,2,FALSE)</f>
        <v>1500</v>
      </c>
      <c r="O2236" s="4">
        <f>VLOOKUP(capturaFlota2019[[#This Row],[Especie]],'DATOS TABLA FLOTA'!$A$1:$C$80,3,FALSE)</f>
        <v>24000</v>
      </c>
      <c r="Q2236"/>
    </row>
    <row r="2237" spans="1:17" x14ac:dyDescent="0.35">
      <c r="A2237" s="5">
        <v>43739</v>
      </c>
      <c r="B2237" s="2" t="s">
        <v>3053</v>
      </c>
      <c r="C2237" s="2" t="s">
        <v>3068</v>
      </c>
      <c r="D2237" s="2" t="s">
        <v>3043</v>
      </c>
      <c r="E22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7" t="str">
        <f>_xlfn.XLOOKUP(capturaFlota2019[[#This Row],[Puerto]],'DATOS TABLA FLOTA'!$H$1:$H$21,'DATOS TABLA FLOTA'!$I$1:$I$21)</f>
        <v>General Pueyrredon</v>
      </c>
      <c r="G2237" s="3">
        <f>_xlfn.XLOOKUP(capturaFlota2019[[#This Row],[Departamento]],'DATOS TABLA FLOTA'!$O$2:$O$21,'DATOS TABLA FLOTA'!$P$2:$P$21)</f>
        <v>6357</v>
      </c>
      <c r="H2237" s="1">
        <v>-3804915</v>
      </c>
      <c r="I2237" s="1">
        <f>_xlfn.XLOOKUP(capturaFlota2019[[#This Row],[Latitud]],'DATOS TABLA FLOTA'!$Q$2:$Q$21,'DATOS TABLA FLOTA'!$R$2:$R$21)</f>
        <v>-57536848</v>
      </c>
      <c r="J2237" s="2" t="s">
        <v>3055</v>
      </c>
      <c r="K2237" t="str">
        <f>VLOOKUP(capturaFlota2019[[#This Row],[Especie]],'DATOS TABLA FLOTA'!$K$1:$M$113,2,FALSE)</f>
        <v>Peces</v>
      </c>
      <c r="L2237" t="str">
        <f>_xlfn.XLOOKUP(capturaFlota2019[[#This Row],[Especie]],'DATOS TABLA FLOTA'!$K$1:$K$113,'DATOS TABLA FLOTA'!$M$1:$M$113)</f>
        <v>Merluza hubbsi S41</v>
      </c>
      <c r="M2237" s="3">
        <v>20152</v>
      </c>
      <c r="N2237" s="4">
        <f>VLOOKUP(capturaFlota2019[[#This Row],[Especie]],'DATOS TABLA FLOTA'!$A$1:$B$80,2,FALSE)</f>
        <v>2300</v>
      </c>
      <c r="O2237" s="4">
        <f>VLOOKUP(capturaFlota2019[[#This Row],[Especie]],'DATOS TABLA FLOTA'!$A$1:$C$80,3,FALSE)</f>
        <v>36800</v>
      </c>
      <c r="Q2237"/>
    </row>
    <row r="2238" spans="1:17" x14ac:dyDescent="0.35">
      <c r="A2238" s="5">
        <v>43556</v>
      </c>
      <c r="B2238" s="2" t="s">
        <v>3053</v>
      </c>
      <c r="C2238" s="2" t="s">
        <v>3127</v>
      </c>
      <c r="D2238" s="2" t="s">
        <v>3124</v>
      </c>
      <c r="E22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38" t="str">
        <f>_xlfn.XLOOKUP(capturaFlota2019[[#This Row],[Puerto]],'DATOS TABLA FLOTA'!$H$1:$H$21,'DATOS TABLA FLOTA'!$I$1:$I$21)</f>
        <v>San Antonio</v>
      </c>
      <c r="G2238" s="3">
        <f>_xlfn.XLOOKUP(capturaFlota2019[[#This Row],[Departamento]],'DATOS TABLA FLOTA'!$O$2:$O$21,'DATOS TABLA FLOTA'!$P$2:$P$21)</f>
        <v>62077</v>
      </c>
      <c r="H2238" s="1">
        <v>-40725698</v>
      </c>
      <c r="I2238" s="1">
        <f>_xlfn.XLOOKUP(capturaFlota2019[[#This Row],[Latitud]],'DATOS TABLA FLOTA'!$Q$2:$Q$21,'DATOS TABLA FLOTA'!$R$2:$R$21)</f>
        <v>-64934194</v>
      </c>
      <c r="J2238" s="2" t="s">
        <v>3101</v>
      </c>
      <c r="K2238" t="str">
        <f>VLOOKUP(capturaFlota2019[[#This Row],[Especie]],'DATOS TABLA FLOTA'!$K$1:$M$113,2,FALSE)</f>
        <v>Crustáceos</v>
      </c>
      <c r="L2238" t="str">
        <f>_xlfn.XLOOKUP(capturaFlota2019[[#This Row],[Especie]],'DATOS TABLA FLOTA'!$K$1:$K$113,'DATOS TABLA FLOTA'!$M$1:$M$113)</f>
        <v>Langostino</v>
      </c>
      <c r="M2238" s="3">
        <v>20272</v>
      </c>
      <c r="N2238" s="4">
        <f>VLOOKUP(capturaFlota2019[[#This Row],[Especie]],'DATOS TABLA FLOTA'!$A$1:$B$80,2,FALSE)</f>
        <v>3000</v>
      </c>
      <c r="O2238" s="4">
        <f>VLOOKUP(capturaFlota2019[[#This Row],[Especie]],'DATOS TABLA FLOTA'!$A$1:$C$80,3,FALSE)</f>
        <v>48000</v>
      </c>
      <c r="Q2238"/>
    </row>
    <row r="2239" spans="1:17" x14ac:dyDescent="0.35">
      <c r="A2239" s="5">
        <v>43678</v>
      </c>
      <c r="B2239" s="2" t="s">
        <v>3053</v>
      </c>
      <c r="C2239" s="2" t="s">
        <v>3121</v>
      </c>
      <c r="D2239" s="2" t="s">
        <v>3043</v>
      </c>
      <c r="E22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39" t="str">
        <f>_xlfn.XLOOKUP(capturaFlota2019[[#This Row],[Puerto]],'DATOS TABLA FLOTA'!$H$1:$H$21,'DATOS TABLA FLOTA'!$I$1:$I$21)</f>
        <v>Coronel de Marina Leonardo Rosales</v>
      </c>
      <c r="G2239" s="3">
        <f>_xlfn.XLOOKUP(capturaFlota2019[[#This Row],[Departamento]],'DATOS TABLA FLOTA'!$O$2:$O$21,'DATOS TABLA FLOTA'!$P$2:$P$21)</f>
        <v>6182</v>
      </c>
      <c r="H2239" s="1">
        <v>-3889977</v>
      </c>
      <c r="I2239" s="1">
        <f>_xlfn.XLOOKUP(capturaFlota2019[[#This Row],[Latitud]],'DATOS TABLA FLOTA'!$Q$2:$Q$21,'DATOS TABLA FLOTA'!$R$2:$R$21)</f>
        <v>-62079012</v>
      </c>
      <c r="J2239" s="2" t="s">
        <v>3045</v>
      </c>
      <c r="K2239" t="str">
        <f>VLOOKUP(capturaFlota2019[[#This Row],[Especie]],'DATOS TABLA FLOTA'!$K$1:$M$113,2,FALSE)</f>
        <v>Crustáceos</v>
      </c>
      <c r="L2239" t="str">
        <f>_xlfn.XLOOKUP(capturaFlota2019[[#This Row],[Especie]],'DATOS TABLA FLOTA'!$K$1:$K$113,'DATOS TABLA FLOTA'!$M$1:$M$113)</f>
        <v>otras especies</v>
      </c>
      <c r="M2239" s="3">
        <v>20360</v>
      </c>
      <c r="N2239" s="4">
        <f>VLOOKUP(capturaFlota2019[[#This Row],[Especie]],'DATOS TABLA FLOTA'!$A$1:$B$80,2,FALSE)</f>
        <v>3000</v>
      </c>
      <c r="O2239" s="4">
        <f>VLOOKUP(capturaFlota2019[[#This Row],[Especie]],'DATOS TABLA FLOTA'!$A$1:$C$80,3,FALSE)</f>
        <v>48000</v>
      </c>
      <c r="Q2239"/>
    </row>
    <row r="2240" spans="1:17" x14ac:dyDescent="0.35">
      <c r="A2240" s="5">
        <v>43678</v>
      </c>
      <c r="B2240" s="2" t="s">
        <v>3059</v>
      </c>
      <c r="C2240" s="2" t="s">
        <v>3048</v>
      </c>
      <c r="D2240" s="2" t="s">
        <v>3049</v>
      </c>
      <c r="E22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40" t="str">
        <f>_xlfn.XLOOKUP(capturaFlota2019[[#This Row],[Puerto]],'DATOS TABLA FLOTA'!$H$1:$H$21,'DATOS TABLA FLOTA'!$I$1:$I$21)</f>
        <v>Deseado</v>
      </c>
      <c r="G2240" s="3">
        <f>_xlfn.XLOOKUP(capturaFlota2019[[#This Row],[Departamento]],'DATOS TABLA FLOTA'!$O$2:$O$21,'DATOS TABLA FLOTA'!$P$2:$P$21)</f>
        <v>78014</v>
      </c>
      <c r="H2240" s="1">
        <v>-46436049</v>
      </c>
      <c r="I2240" s="1">
        <f>_xlfn.XLOOKUP(capturaFlota2019[[#This Row],[Latitud]],'DATOS TABLA FLOTA'!$Q$2:$Q$21,'DATOS TABLA FLOTA'!$R$2:$R$21)</f>
        <v>-67514904</v>
      </c>
      <c r="J2240" s="2" t="s">
        <v>3101</v>
      </c>
      <c r="K2240" t="str">
        <f>VLOOKUP(capturaFlota2019[[#This Row],[Especie]],'DATOS TABLA FLOTA'!$K$1:$M$113,2,FALSE)</f>
        <v>Crustáceos</v>
      </c>
      <c r="L2240" t="str">
        <f>_xlfn.XLOOKUP(capturaFlota2019[[#This Row],[Especie]],'DATOS TABLA FLOTA'!$K$1:$K$113,'DATOS TABLA FLOTA'!$M$1:$M$113)</f>
        <v>Langostino</v>
      </c>
      <c r="M2240" s="3">
        <v>20366</v>
      </c>
      <c r="N2240" s="4">
        <f>VLOOKUP(capturaFlota2019[[#This Row],[Especie]],'DATOS TABLA FLOTA'!$A$1:$B$80,2,FALSE)</f>
        <v>3000</v>
      </c>
      <c r="O2240" s="4">
        <f>VLOOKUP(capturaFlota2019[[#This Row],[Especie]],'DATOS TABLA FLOTA'!$A$1:$C$80,3,FALSE)</f>
        <v>48000</v>
      </c>
      <c r="Q2240"/>
    </row>
    <row r="2241" spans="1:17" x14ac:dyDescent="0.35">
      <c r="A2241" s="5">
        <v>43466</v>
      </c>
      <c r="B2241" s="2" t="s">
        <v>3067</v>
      </c>
      <c r="C2241" s="2" t="s">
        <v>3132</v>
      </c>
      <c r="D2241" s="2" t="s">
        <v>3133</v>
      </c>
      <c r="E22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241" t="str">
        <f>_xlfn.XLOOKUP(capturaFlota2019[[#This Row],[Puerto]],'DATOS TABLA FLOTA'!$H$1:$H$21,'DATOS TABLA FLOTA'!$I$1:$I$21)</f>
        <v>Ushuaia</v>
      </c>
      <c r="G2241" s="3">
        <f>_xlfn.XLOOKUP(capturaFlota2019[[#This Row],[Departamento]],'DATOS TABLA FLOTA'!$O$2:$O$21,'DATOS TABLA FLOTA'!$P$2:$P$21)</f>
        <v>94015</v>
      </c>
      <c r="H2241" s="1">
        <v>-54808106</v>
      </c>
      <c r="I2241" s="1">
        <f>_xlfn.XLOOKUP(capturaFlota2019[[#This Row],[Latitud]],'DATOS TABLA FLOTA'!$Q$2:$Q$21,'DATOS TABLA FLOTA'!$R$2:$R$21)</f>
        <v>-68304301</v>
      </c>
      <c r="J2241" s="2" t="s">
        <v>3057</v>
      </c>
      <c r="K2241" t="str">
        <f>VLOOKUP(capturaFlota2019[[#This Row],[Especie]],'DATOS TABLA FLOTA'!$K$1:$M$113,2,FALSE)</f>
        <v>Peces</v>
      </c>
      <c r="L2241" t="str">
        <f>_xlfn.XLOOKUP(capturaFlota2019[[#This Row],[Especie]],'DATOS TABLA FLOTA'!$K$1:$K$113,'DATOS TABLA FLOTA'!$M$1:$M$113)</f>
        <v>Rayas (sin V. Cost)</v>
      </c>
      <c r="M2241" s="3">
        <v>20400</v>
      </c>
      <c r="N2241" s="4">
        <f>VLOOKUP(capturaFlota2019[[#This Row],[Especie]],'DATOS TABLA FLOTA'!$A$1:$B$80,2,FALSE)</f>
        <v>3900</v>
      </c>
      <c r="O2241" s="4">
        <f>VLOOKUP(capturaFlota2019[[#This Row],[Especie]],'DATOS TABLA FLOTA'!$A$1:$C$80,3,FALSE)</f>
        <v>62400</v>
      </c>
      <c r="Q2241"/>
    </row>
    <row r="2242" spans="1:17" x14ac:dyDescent="0.35">
      <c r="A2242" s="5">
        <v>43617</v>
      </c>
      <c r="B2242" s="2" t="s">
        <v>3041</v>
      </c>
      <c r="C2242" s="2" t="s">
        <v>3068</v>
      </c>
      <c r="D2242" s="2" t="s">
        <v>3043</v>
      </c>
      <c r="E22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2" t="str">
        <f>_xlfn.XLOOKUP(capturaFlota2019[[#This Row],[Puerto]],'DATOS TABLA FLOTA'!$H$1:$H$21,'DATOS TABLA FLOTA'!$I$1:$I$21)</f>
        <v>General Pueyrredon</v>
      </c>
      <c r="G2242" s="3">
        <f>_xlfn.XLOOKUP(capturaFlota2019[[#This Row],[Departamento]],'DATOS TABLA FLOTA'!$O$2:$O$21,'DATOS TABLA FLOTA'!$P$2:$P$21)</f>
        <v>6357</v>
      </c>
      <c r="H2242" s="1">
        <v>-3804915</v>
      </c>
      <c r="I2242" s="1">
        <f>_xlfn.XLOOKUP(capturaFlota2019[[#This Row],[Latitud]],'DATOS TABLA FLOTA'!$Q$2:$Q$21,'DATOS TABLA FLOTA'!$R$2:$R$21)</f>
        <v>-57536848</v>
      </c>
      <c r="J2242" s="2" t="s">
        <v>3078</v>
      </c>
      <c r="K2242" t="str">
        <f>VLOOKUP(capturaFlota2019[[#This Row],[Especie]],'DATOS TABLA FLOTA'!$K$1:$M$113,2,FALSE)</f>
        <v>Peces</v>
      </c>
      <c r="L2242" t="str">
        <f>_xlfn.XLOOKUP(capturaFlota2019[[#This Row],[Especie]],'DATOS TABLA FLOTA'!$K$1:$K$113,'DATOS TABLA FLOTA'!$M$1:$M$113)</f>
        <v>otras especies</v>
      </c>
      <c r="M2242" s="3">
        <v>20454</v>
      </c>
      <c r="N2242" s="4">
        <f>VLOOKUP(capturaFlota2019[[#This Row],[Especie]],'DATOS TABLA FLOTA'!$A$1:$B$80,2,FALSE)</f>
        <v>1700</v>
      </c>
      <c r="O2242" s="4">
        <f>VLOOKUP(capturaFlota2019[[#This Row],[Especie]],'DATOS TABLA FLOTA'!$A$1:$C$80,3,FALSE)</f>
        <v>27200</v>
      </c>
      <c r="Q2242"/>
    </row>
    <row r="2243" spans="1:17" x14ac:dyDescent="0.35">
      <c r="A2243" s="5">
        <v>43466</v>
      </c>
      <c r="B2243" s="2" t="s">
        <v>3041</v>
      </c>
      <c r="C2243" s="2" t="s">
        <v>3068</v>
      </c>
      <c r="D2243" s="2" t="s">
        <v>3043</v>
      </c>
      <c r="E22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3" t="str">
        <f>_xlfn.XLOOKUP(capturaFlota2019[[#This Row],[Puerto]],'DATOS TABLA FLOTA'!$H$1:$H$21,'DATOS TABLA FLOTA'!$I$1:$I$21)</f>
        <v>General Pueyrredon</v>
      </c>
      <c r="G2243" s="3">
        <f>_xlfn.XLOOKUP(capturaFlota2019[[#This Row],[Departamento]],'DATOS TABLA FLOTA'!$O$2:$O$21,'DATOS TABLA FLOTA'!$P$2:$P$21)</f>
        <v>6357</v>
      </c>
      <c r="H2243" s="1">
        <v>-3804915</v>
      </c>
      <c r="I2243" s="1">
        <f>_xlfn.XLOOKUP(capturaFlota2019[[#This Row],[Latitud]],'DATOS TABLA FLOTA'!$Q$2:$Q$21,'DATOS TABLA FLOTA'!$R$2:$R$21)</f>
        <v>-57536848</v>
      </c>
      <c r="J2243" s="2" t="s">
        <v>3090</v>
      </c>
      <c r="K2243" t="str">
        <f>VLOOKUP(capturaFlota2019[[#This Row],[Especie]],'DATOS TABLA FLOTA'!$K$1:$M$113,2,FALSE)</f>
        <v>Peces</v>
      </c>
      <c r="L2243" t="str">
        <f>_xlfn.XLOOKUP(capturaFlota2019[[#This Row],[Especie]],'DATOS TABLA FLOTA'!$K$1:$K$113,'DATOS TABLA FLOTA'!$M$1:$M$113)</f>
        <v>otras especies</v>
      </c>
      <c r="M2243" s="3">
        <v>20459</v>
      </c>
      <c r="N2243" s="4">
        <f>VLOOKUP(capturaFlota2019[[#This Row],[Especie]],'DATOS TABLA FLOTA'!$A$1:$B$80,2,FALSE)</f>
        <v>2200</v>
      </c>
      <c r="O2243" s="4">
        <f>VLOOKUP(capturaFlota2019[[#This Row],[Especie]],'DATOS TABLA FLOTA'!$A$1:$C$80,3,FALSE)</f>
        <v>35200</v>
      </c>
      <c r="Q2243"/>
    </row>
    <row r="2244" spans="1:17" x14ac:dyDescent="0.35">
      <c r="A2244" s="5">
        <v>43709</v>
      </c>
      <c r="B2244" s="2" t="s">
        <v>3041</v>
      </c>
      <c r="C2244" s="2" t="s">
        <v>3123</v>
      </c>
      <c r="D2244" s="2" t="s">
        <v>3124</v>
      </c>
      <c r="E22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44" t="str">
        <f>_xlfn.XLOOKUP(capturaFlota2019[[#This Row],[Puerto]],'DATOS TABLA FLOTA'!$H$1:$H$21,'DATOS TABLA FLOTA'!$I$1:$I$21)</f>
        <v>San Antonio</v>
      </c>
      <c r="G2244" s="3">
        <f>_xlfn.XLOOKUP(capturaFlota2019[[#This Row],[Departamento]],'DATOS TABLA FLOTA'!$O$2:$O$21,'DATOS TABLA FLOTA'!$P$2:$P$21)</f>
        <v>62077</v>
      </c>
      <c r="H2244" s="1">
        <v>-4079875</v>
      </c>
      <c r="I2244" s="1">
        <f>_xlfn.XLOOKUP(capturaFlota2019[[#This Row],[Latitud]],'DATOS TABLA FLOTA'!$Q$2:$Q$21,'DATOS TABLA FLOTA'!$R$2:$R$21)</f>
        <v>-64883536</v>
      </c>
      <c r="J2244" s="2" t="s">
        <v>3060</v>
      </c>
      <c r="K2244" t="str">
        <f>VLOOKUP(capturaFlota2019[[#This Row],[Especie]],'DATOS TABLA FLOTA'!$K$1:$M$113,2,FALSE)</f>
        <v>Peces</v>
      </c>
      <c r="L2244" t="str">
        <f>_xlfn.XLOOKUP(capturaFlota2019[[#This Row],[Especie]],'DATOS TABLA FLOTA'!$K$1:$K$113,'DATOS TABLA FLOTA'!$M$1:$M$113)</f>
        <v>otras especies</v>
      </c>
      <c r="M2244" s="3">
        <v>20460</v>
      </c>
      <c r="N2244" s="4">
        <f>VLOOKUP(capturaFlota2019[[#This Row],[Especie]],'DATOS TABLA FLOTA'!$A$1:$B$80,2,FALSE)</f>
        <v>2910</v>
      </c>
      <c r="O2244" s="4">
        <f>VLOOKUP(capturaFlota2019[[#This Row],[Especie]],'DATOS TABLA FLOTA'!$A$1:$C$80,3,FALSE)</f>
        <v>46560</v>
      </c>
      <c r="Q2244"/>
    </row>
    <row r="2245" spans="1:17" x14ac:dyDescent="0.35">
      <c r="A2245" s="5">
        <v>43586</v>
      </c>
      <c r="B2245" s="2" t="s">
        <v>3067</v>
      </c>
      <c r="C2245" s="2" t="s">
        <v>3068</v>
      </c>
      <c r="D2245" s="2" t="s">
        <v>3043</v>
      </c>
      <c r="E22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5" t="str">
        <f>_xlfn.XLOOKUP(capturaFlota2019[[#This Row],[Puerto]],'DATOS TABLA FLOTA'!$H$1:$H$21,'DATOS TABLA FLOTA'!$I$1:$I$21)</f>
        <v>General Pueyrredon</v>
      </c>
      <c r="G2245" s="3">
        <f>_xlfn.XLOOKUP(capturaFlota2019[[#This Row],[Departamento]],'DATOS TABLA FLOTA'!$O$2:$O$21,'DATOS TABLA FLOTA'!$P$2:$P$21)</f>
        <v>6357</v>
      </c>
      <c r="H2245" s="1">
        <v>-3804915</v>
      </c>
      <c r="I2245" s="1">
        <f>_xlfn.XLOOKUP(capturaFlota2019[[#This Row],[Latitud]],'DATOS TABLA FLOTA'!$Q$2:$Q$21,'DATOS TABLA FLOTA'!$R$2:$R$21)</f>
        <v>-57536848</v>
      </c>
      <c r="J2245" s="2" t="s">
        <v>3096</v>
      </c>
      <c r="K2245" t="str">
        <f>VLOOKUP(capturaFlota2019[[#This Row],[Especie]],'DATOS TABLA FLOTA'!$K$1:$M$113,2,FALSE)</f>
        <v>Peces</v>
      </c>
      <c r="L2245" t="str">
        <f>_xlfn.XLOOKUP(capturaFlota2019[[#This Row],[Especie]],'DATOS TABLA FLOTA'!$K$1:$K$113,'DATOS TABLA FLOTA'!$M$1:$M$113)</f>
        <v>otras especies</v>
      </c>
      <c r="M2245" s="3">
        <v>20500</v>
      </c>
      <c r="N2245" s="4">
        <f>VLOOKUP(capturaFlota2019[[#This Row],[Especie]],'DATOS TABLA FLOTA'!$A$1:$B$80,2,FALSE)</f>
        <v>1900</v>
      </c>
      <c r="O2245" s="4">
        <f>VLOOKUP(capturaFlota2019[[#This Row],[Especie]],'DATOS TABLA FLOTA'!$A$1:$C$80,3,FALSE)</f>
        <v>30400</v>
      </c>
      <c r="Q2245"/>
    </row>
    <row r="2246" spans="1:17" x14ac:dyDescent="0.35">
      <c r="A2246" s="5">
        <v>43586</v>
      </c>
      <c r="B2246" s="2" t="s">
        <v>3041</v>
      </c>
      <c r="C2246" s="2" t="s">
        <v>3068</v>
      </c>
      <c r="D2246" s="2" t="s">
        <v>3043</v>
      </c>
      <c r="E22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6" t="str">
        <f>_xlfn.XLOOKUP(capturaFlota2019[[#This Row],[Puerto]],'DATOS TABLA FLOTA'!$H$1:$H$21,'DATOS TABLA FLOTA'!$I$1:$I$21)</f>
        <v>General Pueyrredon</v>
      </c>
      <c r="G2246" s="3">
        <f>_xlfn.XLOOKUP(capturaFlota2019[[#This Row],[Departamento]],'DATOS TABLA FLOTA'!$O$2:$O$21,'DATOS TABLA FLOTA'!$P$2:$P$21)</f>
        <v>6357</v>
      </c>
      <c r="H2246" s="1">
        <v>-3804915</v>
      </c>
      <c r="I2246" s="1">
        <f>_xlfn.XLOOKUP(capturaFlota2019[[#This Row],[Latitud]],'DATOS TABLA FLOTA'!$Q$2:$Q$21,'DATOS TABLA FLOTA'!$R$2:$R$21)</f>
        <v>-57536848</v>
      </c>
      <c r="J2246" s="2" t="s">
        <v>3092</v>
      </c>
      <c r="K2246" t="str">
        <f>VLOOKUP(capturaFlota2019[[#This Row],[Especie]],'DATOS TABLA FLOTA'!$K$1:$M$113,2,FALSE)</f>
        <v>Peces</v>
      </c>
      <c r="L2246" t="str">
        <f>_xlfn.XLOOKUP(capturaFlota2019[[#This Row],[Especie]],'DATOS TABLA FLOTA'!$K$1:$K$113,'DATOS TABLA FLOTA'!$M$1:$M$113)</f>
        <v>otras especies</v>
      </c>
      <c r="M2246" s="3">
        <v>20530</v>
      </c>
      <c r="N2246" s="4">
        <f>VLOOKUP(capturaFlota2019[[#This Row],[Especie]],'DATOS TABLA FLOTA'!$A$1:$B$80,2,FALSE)</f>
        <v>2200</v>
      </c>
      <c r="O2246" s="4">
        <f>VLOOKUP(capturaFlota2019[[#This Row],[Especie]],'DATOS TABLA FLOTA'!$A$1:$C$80,3,FALSE)</f>
        <v>35200</v>
      </c>
      <c r="Q2246"/>
    </row>
    <row r="2247" spans="1:17" x14ac:dyDescent="0.35">
      <c r="A2247" s="5">
        <v>43525</v>
      </c>
      <c r="B2247" s="2" t="s">
        <v>3053</v>
      </c>
      <c r="C2247" s="2" t="s">
        <v>3123</v>
      </c>
      <c r="D2247" s="2" t="s">
        <v>3124</v>
      </c>
      <c r="E22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47" t="str">
        <f>_xlfn.XLOOKUP(capturaFlota2019[[#This Row],[Puerto]],'DATOS TABLA FLOTA'!$H$1:$H$21,'DATOS TABLA FLOTA'!$I$1:$I$21)</f>
        <v>San Antonio</v>
      </c>
      <c r="G2247" s="3">
        <f>_xlfn.XLOOKUP(capturaFlota2019[[#This Row],[Departamento]],'DATOS TABLA FLOTA'!$O$2:$O$21,'DATOS TABLA FLOTA'!$P$2:$P$21)</f>
        <v>62077</v>
      </c>
      <c r="H2247" s="1">
        <v>-4079875</v>
      </c>
      <c r="I2247" s="1">
        <f>_xlfn.XLOOKUP(capturaFlota2019[[#This Row],[Latitud]],'DATOS TABLA FLOTA'!$Q$2:$Q$21,'DATOS TABLA FLOTA'!$R$2:$R$21)</f>
        <v>-64883536</v>
      </c>
      <c r="J2247" s="2" t="s">
        <v>3094</v>
      </c>
      <c r="K2247" t="str">
        <f>VLOOKUP(capturaFlota2019[[#This Row],[Especie]],'DATOS TABLA FLOTA'!$K$1:$M$113,2,FALSE)</f>
        <v>Peces</v>
      </c>
      <c r="L2247" t="str">
        <f>_xlfn.XLOOKUP(capturaFlota2019[[#This Row],[Especie]],'DATOS TABLA FLOTA'!$K$1:$K$113,'DATOS TABLA FLOTA'!$M$1:$M$113)</f>
        <v>otras especies</v>
      </c>
      <c r="M2247" s="3">
        <v>20608</v>
      </c>
      <c r="N2247" s="4">
        <f>VLOOKUP(capturaFlota2019[[#This Row],[Especie]],'DATOS TABLA FLOTA'!$A$1:$B$80,2,FALSE)</f>
        <v>2180</v>
      </c>
      <c r="O2247" s="4">
        <f>VLOOKUP(capturaFlota2019[[#This Row],[Especie]],'DATOS TABLA FLOTA'!$A$1:$C$80,3,FALSE)</f>
        <v>34880</v>
      </c>
      <c r="Q2247"/>
    </row>
    <row r="2248" spans="1:17" x14ac:dyDescent="0.35">
      <c r="A2248" s="5">
        <v>43556</v>
      </c>
      <c r="B2248" s="2" t="s">
        <v>3059</v>
      </c>
      <c r="C2248" s="2" t="s">
        <v>3068</v>
      </c>
      <c r="D2248" s="2" t="s">
        <v>3043</v>
      </c>
      <c r="E22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8" t="str">
        <f>_xlfn.XLOOKUP(capturaFlota2019[[#This Row],[Puerto]],'DATOS TABLA FLOTA'!$H$1:$H$21,'DATOS TABLA FLOTA'!$I$1:$I$21)</f>
        <v>General Pueyrredon</v>
      </c>
      <c r="G2248" s="3">
        <f>_xlfn.XLOOKUP(capturaFlota2019[[#This Row],[Departamento]],'DATOS TABLA FLOTA'!$O$2:$O$21,'DATOS TABLA FLOTA'!$P$2:$P$21)</f>
        <v>6357</v>
      </c>
      <c r="H2248" s="1">
        <v>-3804915</v>
      </c>
      <c r="I2248" s="1">
        <f>_xlfn.XLOOKUP(capturaFlota2019[[#This Row],[Latitud]],'DATOS TABLA FLOTA'!$Q$2:$Q$21,'DATOS TABLA FLOTA'!$R$2:$R$21)</f>
        <v>-57536848</v>
      </c>
      <c r="J2248" s="2" t="s">
        <v>3079</v>
      </c>
      <c r="K2248" t="str">
        <f>VLOOKUP(capturaFlota2019[[#This Row],[Especie]],'DATOS TABLA FLOTA'!$K$1:$M$113,2,FALSE)</f>
        <v>Peces</v>
      </c>
      <c r="L2248" t="str">
        <f>_xlfn.XLOOKUP(capturaFlota2019[[#This Row],[Especie]],'DATOS TABLA FLOTA'!$K$1:$K$113,'DATOS TABLA FLOTA'!$M$1:$M$113)</f>
        <v>otras especies</v>
      </c>
      <c r="M2248" s="3">
        <v>20611</v>
      </c>
      <c r="N2248" s="4">
        <f>VLOOKUP(capturaFlota2019[[#This Row],[Especie]],'DATOS TABLA FLOTA'!$A$1:$B$80,2,FALSE)</f>
        <v>2100</v>
      </c>
      <c r="O2248" s="4">
        <f>VLOOKUP(capturaFlota2019[[#This Row],[Especie]],'DATOS TABLA FLOTA'!$A$1:$C$80,3,FALSE)</f>
        <v>33600</v>
      </c>
      <c r="Q2248"/>
    </row>
    <row r="2249" spans="1:17" x14ac:dyDescent="0.35">
      <c r="A2249" s="5">
        <v>43617</v>
      </c>
      <c r="B2249" s="2" t="s">
        <v>3053</v>
      </c>
      <c r="C2249" s="2" t="s">
        <v>3068</v>
      </c>
      <c r="D2249" s="2" t="s">
        <v>3043</v>
      </c>
      <c r="E22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49" t="str">
        <f>_xlfn.XLOOKUP(capturaFlota2019[[#This Row],[Puerto]],'DATOS TABLA FLOTA'!$H$1:$H$21,'DATOS TABLA FLOTA'!$I$1:$I$21)</f>
        <v>General Pueyrredon</v>
      </c>
      <c r="G2249" s="3">
        <f>_xlfn.XLOOKUP(capturaFlota2019[[#This Row],[Departamento]],'DATOS TABLA FLOTA'!$O$2:$O$21,'DATOS TABLA FLOTA'!$P$2:$P$21)</f>
        <v>6357</v>
      </c>
      <c r="H2249" s="1">
        <v>-3804915</v>
      </c>
      <c r="I2249" s="1">
        <f>_xlfn.XLOOKUP(capturaFlota2019[[#This Row],[Latitud]],'DATOS TABLA FLOTA'!$Q$2:$Q$21,'DATOS TABLA FLOTA'!$R$2:$R$21)</f>
        <v>-57536848</v>
      </c>
      <c r="J2249" s="2" t="s">
        <v>3082</v>
      </c>
      <c r="K2249" t="str">
        <f>VLOOKUP(capturaFlota2019[[#This Row],[Especie]],'DATOS TABLA FLOTA'!$K$1:$M$113,2,FALSE)</f>
        <v>Peces</v>
      </c>
      <c r="L2249" t="str">
        <f>_xlfn.XLOOKUP(capturaFlota2019[[#This Row],[Especie]],'DATOS TABLA FLOTA'!$K$1:$K$113,'DATOS TABLA FLOTA'!$M$1:$M$113)</f>
        <v>otras especies</v>
      </c>
      <c r="M2249" s="3">
        <v>20705</v>
      </c>
      <c r="N2249" s="4">
        <f>VLOOKUP(capturaFlota2019[[#This Row],[Especie]],'DATOS TABLA FLOTA'!$A$1:$B$80,2,FALSE)</f>
        <v>2100</v>
      </c>
      <c r="O2249" s="4">
        <f>VLOOKUP(capturaFlota2019[[#This Row],[Especie]],'DATOS TABLA FLOTA'!$A$1:$C$80,3,FALSE)</f>
        <v>33600</v>
      </c>
      <c r="Q2249"/>
    </row>
    <row r="2250" spans="1:17" x14ac:dyDescent="0.35">
      <c r="A2250" s="5">
        <v>43770</v>
      </c>
      <c r="B2250" s="2" t="s">
        <v>3059</v>
      </c>
      <c r="C2250" s="2" t="s">
        <v>3068</v>
      </c>
      <c r="D2250" s="2" t="s">
        <v>3043</v>
      </c>
      <c r="E22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0" t="str">
        <f>_xlfn.XLOOKUP(capturaFlota2019[[#This Row],[Puerto]],'DATOS TABLA FLOTA'!$H$1:$H$21,'DATOS TABLA FLOTA'!$I$1:$I$21)</f>
        <v>General Pueyrredon</v>
      </c>
      <c r="G2250" s="3">
        <f>_xlfn.XLOOKUP(capturaFlota2019[[#This Row],[Departamento]],'DATOS TABLA FLOTA'!$O$2:$O$21,'DATOS TABLA FLOTA'!$P$2:$P$21)</f>
        <v>6357</v>
      </c>
      <c r="H2250" s="1">
        <v>-3804915</v>
      </c>
      <c r="I2250" s="1">
        <f>_xlfn.XLOOKUP(capturaFlota2019[[#This Row],[Latitud]],'DATOS TABLA FLOTA'!$Q$2:$Q$21,'DATOS TABLA FLOTA'!$R$2:$R$21)</f>
        <v>-57536848</v>
      </c>
      <c r="J2250" s="2" t="s">
        <v>3065</v>
      </c>
      <c r="K2250" t="str">
        <f>VLOOKUP(capturaFlota2019[[#This Row],[Especie]],'DATOS TABLA FLOTA'!$K$1:$M$113,2,FALSE)</f>
        <v>Peces</v>
      </c>
      <c r="L2250" t="str">
        <f>_xlfn.XLOOKUP(capturaFlota2019[[#This Row],[Especie]],'DATOS TABLA FLOTA'!$K$1:$K$113,'DATOS TABLA FLOTA'!$M$1:$M$113)</f>
        <v>Abadejo</v>
      </c>
      <c r="M2250" s="3">
        <v>20790</v>
      </c>
      <c r="N2250" s="4">
        <f>VLOOKUP(capturaFlota2019[[#This Row],[Especie]],'DATOS TABLA FLOTA'!$A$1:$B$80,2,FALSE)</f>
        <v>2000</v>
      </c>
      <c r="O2250" s="4">
        <f>VLOOKUP(capturaFlota2019[[#This Row],[Especie]],'DATOS TABLA FLOTA'!$A$1:$C$80,3,FALSE)</f>
        <v>32000</v>
      </c>
      <c r="Q2250"/>
    </row>
    <row r="2251" spans="1:17" x14ac:dyDescent="0.35">
      <c r="A2251" s="5">
        <v>43586</v>
      </c>
      <c r="B2251" s="2" t="s">
        <v>3053</v>
      </c>
      <c r="C2251" s="2" t="s">
        <v>3150</v>
      </c>
      <c r="D2251" s="2" t="s">
        <v>3043</v>
      </c>
      <c r="E22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1" t="str">
        <f>_xlfn.XLOOKUP(capturaFlota2019[[#This Row],[Puerto]],'DATOS TABLA FLOTA'!$H$1:$H$21,'DATOS TABLA FLOTA'!$I$1:$I$21)</f>
        <v>General Lavalle</v>
      </c>
      <c r="G2251" s="3">
        <f>_xlfn.XLOOKUP(capturaFlota2019[[#This Row],[Departamento]],'DATOS TABLA FLOTA'!$O$2:$O$21,'DATOS TABLA FLOTA'!$P$2:$P$21)</f>
        <v>6336</v>
      </c>
      <c r="H2251" s="1">
        <v>-36398453</v>
      </c>
      <c r="I2251" s="1">
        <f>_xlfn.XLOOKUP(capturaFlota2019[[#This Row],[Latitud]],'DATOS TABLA FLOTA'!$Q$2:$Q$21,'DATOS TABLA FLOTA'!$R$2:$R$21)</f>
        <v>-56946467</v>
      </c>
      <c r="J2251" s="2" t="s">
        <v>3114</v>
      </c>
      <c r="K2251" t="str">
        <f>VLOOKUP(capturaFlota2019[[#This Row],[Especie]],'DATOS TABLA FLOTA'!$K$1:$M$113,2,FALSE)</f>
        <v>Peces</v>
      </c>
      <c r="L2251" t="str">
        <f>_xlfn.XLOOKUP(capturaFlota2019[[#This Row],[Especie]],'DATOS TABLA FLOTA'!$K$1:$K$113,'DATOS TABLA FLOTA'!$M$1:$M$113)</f>
        <v>otras especies</v>
      </c>
      <c r="M2251" s="3">
        <v>20824</v>
      </c>
      <c r="N2251" s="4">
        <f>VLOOKUP(capturaFlota2019[[#This Row],[Especie]],'DATOS TABLA FLOTA'!$A$1:$B$80,2,FALSE)</f>
        <v>1500</v>
      </c>
      <c r="O2251" s="4">
        <f>VLOOKUP(capturaFlota2019[[#This Row],[Especie]],'DATOS TABLA FLOTA'!$A$1:$C$80,3,FALSE)</f>
        <v>24000</v>
      </c>
      <c r="Q2251"/>
    </row>
    <row r="2252" spans="1:17" x14ac:dyDescent="0.35">
      <c r="A2252" s="5">
        <v>43525</v>
      </c>
      <c r="B2252" s="2" t="s">
        <v>3059</v>
      </c>
      <c r="C2252" s="2" t="s">
        <v>3068</v>
      </c>
      <c r="D2252" s="2" t="s">
        <v>3043</v>
      </c>
      <c r="E22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2" t="str">
        <f>_xlfn.XLOOKUP(capturaFlota2019[[#This Row],[Puerto]],'DATOS TABLA FLOTA'!$H$1:$H$21,'DATOS TABLA FLOTA'!$I$1:$I$21)</f>
        <v>General Pueyrredon</v>
      </c>
      <c r="G2252" s="3">
        <f>_xlfn.XLOOKUP(capturaFlota2019[[#This Row],[Departamento]],'DATOS TABLA FLOTA'!$O$2:$O$21,'DATOS TABLA FLOTA'!$P$2:$P$21)</f>
        <v>6357</v>
      </c>
      <c r="H2252" s="1">
        <v>-3804915</v>
      </c>
      <c r="I2252" s="1">
        <f>_xlfn.XLOOKUP(capturaFlota2019[[#This Row],[Latitud]],'DATOS TABLA FLOTA'!$Q$2:$Q$21,'DATOS TABLA FLOTA'!$R$2:$R$21)</f>
        <v>-57536848</v>
      </c>
      <c r="J2252" s="2" t="s">
        <v>3096</v>
      </c>
      <c r="K2252" t="str">
        <f>VLOOKUP(capturaFlota2019[[#This Row],[Especie]],'DATOS TABLA FLOTA'!$K$1:$M$113,2,FALSE)</f>
        <v>Peces</v>
      </c>
      <c r="L2252" t="str">
        <f>_xlfn.XLOOKUP(capturaFlota2019[[#This Row],[Especie]],'DATOS TABLA FLOTA'!$K$1:$K$113,'DATOS TABLA FLOTA'!$M$1:$M$113)</f>
        <v>otras especies</v>
      </c>
      <c r="M2252" s="3">
        <v>20854</v>
      </c>
      <c r="N2252" s="4">
        <f>VLOOKUP(capturaFlota2019[[#This Row],[Especie]],'DATOS TABLA FLOTA'!$A$1:$B$80,2,FALSE)</f>
        <v>1900</v>
      </c>
      <c r="O2252" s="4">
        <f>VLOOKUP(capturaFlota2019[[#This Row],[Especie]],'DATOS TABLA FLOTA'!$A$1:$C$80,3,FALSE)</f>
        <v>30400</v>
      </c>
      <c r="Q2252"/>
    </row>
    <row r="2253" spans="1:17" x14ac:dyDescent="0.35">
      <c r="A2253" s="5">
        <v>43525</v>
      </c>
      <c r="B2253" s="2" t="s">
        <v>3116</v>
      </c>
      <c r="C2253" s="2" t="s">
        <v>3115</v>
      </c>
      <c r="D2253" s="2" t="s">
        <v>3049</v>
      </c>
      <c r="E22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53" t="str">
        <f>_xlfn.XLOOKUP(capturaFlota2019[[#This Row],[Puerto]],'DATOS TABLA FLOTA'!$H$1:$H$21,'DATOS TABLA FLOTA'!$I$1:$I$21)</f>
        <v>Deseado</v>
      </c>
      <c r="G2253" s="3">
        <f>_xlfn.XLOOKUP(capturaFlota2019[[#This Row],[Departamento]],'DATOS TABLA FLOTA'!$O$2:$O$21,'DATOS TABLA FLOTA'!$P$2:$P$21)</f>
        <v>78014</v>
      </c>
      <c r="H2253" s="1">
        <v>-47753106</v>
      </c>
      <c r="I2253" s="1">
        <f>_xlfn.XLOOKUP(capturaFlota2019[[#This Row],[Latitud]],'DATOS TABLA FLOTA'!$Q$2:$Q$21,'DATOS TABLA FLOTA'!$R$2:$R$21)</f>
        <v>-65911745</v>
      </c>
      <c r="J2253" s="2" t="s">
        <v>3064</v>
      </c>
      <c r="K2253" t="str">
        <f>VLOOKUP(capturaFlota2019[[#This Row],[Especie]],'DATOS TABLA FLOTA'!$K$1:$M$113,2,FALSE)</f>
        <v>Crustáceos</v>
      </c>
      <c r="L2253" t="str">
        <f>_xlfn.XLOOKUP(capturaFlota2019[[#This Row],[Especie]],'DATOS TABLA FLOTA'!$K$1:$K$113,'DATOS TABLA FLOTA'!$M$1:$M$113)</f>
        <v>Centolla</v>
      </c>
      <c r="M2253" s="3">
        <v>20862</v>
      </c>
      <c r="N2253" s="4">
        <f>VLOOKUP(capturaFlota2019[[#This Row],[Especie]],'DATOS TABLA FLOTA'!$A$1:$B$80,2,FALSE)</f>
        <v>2890</v>
      </c>
      <c r="O2253" s="4">
        <f>VLOOKUP(capturaFlota2019[[#This Row],[Especie]],'DATOS TABLA FLOTA'!$A$1:$C$80,3,FALSE)</f>
        <v>46240</v>
      </c>
      <c r="Q2253"/>
    </row>
    <row r="2254" spans="1:17" x14ac:dyDescent="0.35">
      <c r="A2254" s="5">
        <v>43647</v>
      </c>
      <c r="B2254" s="2" t="s">
        <v>3067</v>
      </c>
      <c r="C2254" s="2" t="s">
        <v>3068</v>
      </c>
      <c r="D2254" s="2" t="s">
        <v>3043</v>
      </c>
      <c r="E22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4" t="str">
        <f>_xlfn.XLOOKUP(capturaFlota2019[[#This Row],[Puerto]],'DATOS TABLA FLOTA'!$H$1:$H$21,'DATOS TABLA FLOTA'!$I$1:$I$21)</f>
        <v>General Pueyrredon</v>
      </c>
      <c r="G2254" s="3">
        <f>_xlfn.XLOOKUP(capturaFlota2019[[#This Row],[Departamento]],'DATOS TABLA FLOTA'!$O$2:$O$21,'DATOS TABLA FLOTA'!$P$2:$P$21)</f>
        <v>6357</v>
      </c>
      <c r="H2254" s="1">
        <v>-3804915</v>
      </c>
      <c r="I2254" s="1">
        <f>_xlfn.XLOOKUP(capturaFlota2019[[#This Row],[Latitud]],'DATOS TABLA FLOTA'!$Q$2:$Q$21,'DATOS TABLA FLOTA'!$R$2:$R$21)</f>
        <v>-57536848</v>
      </c>
      <c r="J2254" s="2" t="s">
        <v>3055</v>
      </c>
      <c r="K2254" t="str">
        <f>VLOOKUP(capturaFlota2019[[#This Row],[Especie]],'DATOS TABLA FLOTA'!$K$1:$M$113,2,FALSE)</f>
        <v>Peces</v>
      </c>
      <c r="L2254" t="str">
        <f>_xlfn.XLOOKUP(capturaFlota2019[[#This Row],[Especie]],'DATOS TABLA FLOTA'!$K$1:$K$113,'DATOS TABLA FLOTA'!$M$1:$M$113)</f>
        <v>Merluza hubbsi S41</v>
      </c>
      <c r="M2254" s="3">
        <v>20918</v>
      </c>
      <c r="N2254" s="4">
        <f>VLOOKUP(capturaFlota2019[[#This Row],[Especie]],'DATOS TABLA FLOTA'!$A$1:$B$80,2,FALSE)</f>
        <v>2300</v>
      </c>
      <c r="O2254" s="4">
        <f>VLOOKUP(capturaFlota2019[[#This Row],[Especie]],'DATOS TABLA FLOTA'!$A$1:$C$80,3,FALSE)</f>
        <v>36800</v>
      </c>
      <c r="Q2254"/>
    </row>
    <row r="2255" spans="1:17" x14ac:dyDescent="0.35">
      <c r="A2255" s="5">
        <v>43466</v>
      </c>
      <c r="B2255" s="2" t="s">
        <v>3041</v>
      </c>
      <c r="C2255" s="2" t="s">
        <v>3068</v>
      </c>
      <c r="D2255" s="2" t="s">
        <v>3043</v>
      </c>
      <c r="E22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5" t="str">
        <f>_xlfn.XLOOKUP(capturaFlota2019[[#This Row],[Puerto]],'DATOS TABLA FLOTA'!$H$1:$H$21,'DATOS TABLA FLOTA'!$I$1:$I$21)</f>
        <v>General Pueyrredon</v>
      </c>
      <c r="G2255" s="3">
        <f>_xlfn.XLOOKUP(capturaFlota2019[[#This Row],[Departamento]],'DATOS TABLA FLOTA'!$O$2:$O$21,'DATOS TABLA FLOTA'!$P$2:$P$21)</f>
        <v>6357</v>
      </c>
      <c r="H2255" s="1">
        <v>-3804915</v>
      </c>
      <c r="I2255" s="1">
        <f>_xlfn.XLOOKUP(capturaFlota2019[[#This Row],[Latitud]],'DATOS TABLA FLOTA'!$Q$2:$Q$21,'DATOS TABLA FLOTA'!$R$2:$R$21)</f>
        <v>-57536848</v>
      </c>
      <c r="J2255" s="2" t="s">
        <v>3082</v>
      </c>
      <c r="K2255" t="str">
        <f>VLOOKUP(capturaFlota2019[[#This Row],[Especie]],'DATOS TABLA FLOTA'!$K$1:$M$113,2,FALSE)</f>
        <v>Peces</v>
      </c>
      <c r="L2255" t="str">
        <f>_xlfn.XLOOKUP(capturaFlota2019[[#This Row],[Especie]],'DATOS TABLA FLOTA'!$K$1:$K$113,'DATOS TABLA FLOTA'!$M$1:$M$113)</f>
        <v>otras especies</v>
      </c>
      <c r="M2255" s="3">
        <v>20982</v>
      </c>
      <c r="N2255" s="4">
        <f>VLOOKUP(capturaFlota2019[[#This Row],[Especie]],'DATOS TABLA FLOTA'!$A$1:$B$80,2,FALSE)</f>
        <v>2100</v>
      </c>
      <c r="O2255" s="4">
        <f>VLOOKUP(capturaFlota2019[[#This Row],[Especie]],'DATOS TABLA FLOTA'!$A$1:$C$80,3,FALSE)</f>
        <v>33600</v>
      </c>
      <c r="Q2255"/>
    </row>
    <row r="2256" spans="1:17" x14ac:dyDescent="0.35">
      <c r="A2256" s="5">
        <v>43466</v>
      </c>
      <c r="B2256" s="2" t="s">
        <v>3041</v>
      </c>
      <c r="C2256" s="2" t="s">
        <v>3068</v>
      </c>
      <c r="D2256" s="2" t="s">
        <v>3043</v>
      </c>
      <c r="E22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6" t="str">
        <f>_xlfn.XLOOKUP(capturaFlota2019[[#This Row],[Puerto]],'DATOS TABLA FLOTA'!$H$1:$H$21,'DATOS TABLA FLOTA'!$I$1:$I$21)</f>
        <v>General Pueyrredon</v>
      </c>
      <c r="G2256" s="3">
        <f>_xlfn.XLOOKUP(capturaFlota2019[[#This Row],[Departamento]],'DATOS TABLA FLOTA'!$O$2:$O$21,'DATOS TABLA FLOTA'!$P$2:$P$21)</f>
        <v>6357</v>
      </c>
      <c r="H2256" s="1">
        <v>-3804915</v>
      </c>
      <c r="I2256" s="1">
        <f>_xlfn.XLOOKUP(capturaFlota2019[[#This Row],[Latitud]],'DATOS TABLA FLOTA'!$Q$2:$Q$21,'DATOS TABLA FLOTA'!$R$2:$R$21)</f>
        <v>-57536848</v>
      </c>
      <c r="J2256" s="2" t="s">
        <v>3072</v>
      </c>
      <c r="K2256" t="str">
        <f>VLOOKUP(capturaFlota2019[[#This Row],[Especie]],'DATOS TABLA FLOTA'!$K$1:$M$113,2,FALSE)</f>
        <v>Moluscos</v>
      </c>
      <c r="L2256" t="str">
        <f>_xlfn.XLOOKUP(capturaFlota2019[[#This Row],[Especie]],'DATOS TABLA FLOTA'!$K$1:$K$113,'DATOS TABLA FLOTA'!$M$1:$M$113)</f>
        <v>otras especies</v>
      </c>
      <c r="M2256" s="3">
        <v>21014</v>
      </c>
      <c r="N2256" s="4">
        <f>VLOOKUP(capturaFlota2019[[#This Row],[Especie]],'DATOS TABLA FLOTA'!$A$1:$B$80,2,FALSE)</f>
        <v>3150</v>
      </c>
      <c r="O2256" s="4">
        <f>VLOOKUP(capturaFlota2019[[#This Row],[Especie]],'DATOS TABLA FLOTA'!$A$1:$C$80,3,FALSE)</f>
        <v>50400</v>
      </c>
      <c r="Q2256"/>
    </row>
    <row r="2257" spans="1:17" x14ac:dyDescent="0.35">
      <c r="A2257" s="5">
        <v>43647</v>
      </c>
      <c r="B2257" s="2" t="s">
        <v>3059</v>
      </c>
      <c r="C2257" s="2" t="s">
        <v>3068</v>
      </c>
      <c r="D2257" s="2" t="s">
        <v>3043</v>
      </c>
      <c r="E22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7" t="str">
        <f>_xlfn.XLOOKUP(capturaFlota2019[[#This Row],[Puerto]],'DATOS TABLA FLOTA'!$H$1:$H$21,'DATOS TABLA FLOTA'!$I$1:$I$21)</f>
        <v>General Pueyrredon</v>
      </c>
      <c r="G2257" s="3">
        <f>_xlfn.XLOOKUP(capturaFlota2019[[#This Row],[Departamento]],'DATOS TABLA FLOTA'!$O$2:$O$21,'DATOS TABLA FLOTA'!$P$2:$P$21)</f>
        <v>6357</v>
      </c>
      <c r="H2257" s="1">
        <v>-3804915</v>
      </c>
      <c r="I2257" s="1">
        <f>_xlfn.XLOOKUP(capturaFlota2019[[#This Row],[Latitud]],'DATOS TABLA FLOTA'!$Q$2:$Q$21,'DATOS TABLA FLOTA'!$R$2:$R$21)</f>
        <v>-57536848</v>
      </c>
      <c r="J2257" s="2" t="s">
        <v>3087</v>
      </c>
      <c r="K2257" t="str">
        <f>VLOOKUP(capturaFlota2019[[#This Row],[Especie]],'DATOS TABLA FLOTA'!$K$1:$M$113,2,FALSE)</f>
        <v>Peces</v>
      </c>
      <c r="L2257" t="str">
        <f>_xlfn.XLOOKUP(capturaFlota2019[[#This Row],[Especie]],'DATOS TABLA FLOTA'!$K$1:$K$113,'DATOS TABLA FLOTA'!$M$1:$M$113)</f>
        <v>otras especies</v>
      </c>
      <c r="M2257" s="3">
        <v>21109</v>
      </c>
      <c r="N2257" s="4">
        <f>VLOOKUP(capturaFlota2019[[#This Row],[Especie]],'DATOS TABLA FLOTA'!$A$1:$B$80,2,FALSE)</f>
        <v>2500</v>
      </c>
      <c r="O2257" s="4">
        <f>VLOOKUP(capturaFlota2019[[#This Row],[Especie]],'DATOS TABLA FLOTA'!$A$1:$C$80,3,FALSE)</f>
        <v>40000</v>
      </c>
      <c r="Q2257"/>
    </row>
    <row r="2258" spans="1:17" x14ac:dyDescent="0.35">
      <c r="A2258" s="5">
        <v>43647</v>
      </c>
      <c r="B2258" s="2" t="s">
        <v>3053</v>
      </c>
      <c r="C2258" s="2" t="s">
        <v>3068</v>
      </c>
      <c r="D2258" s="2" t="s">
        <v>3043</v>
      </c>
      <c r="E22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8" t="str">
        <f>_xlfn.XLOOKUP(capturaFlota2019[[#This Row],[Puerto]],'DATOS TABLA FLOTA'!$H$1:$H$21,'DATOS TABLA FLOTA'!$I$1:$I$21)</f>
        <v>General Pueyrredon</v>
      </c>
      <c r="G2258" s="3">
        <f>_xlfn.XLOOKUP(capturaFlota2019[[#This Row],[Departamento]],'DATOS TABLA FLOTA'!$O$2:$O$21,'DATOS TABLA FLOTA'!$P$2:$P$21)</f>
        <v>6357</v>
      </c>
      <c r="H2258" s="1">
        <v>-3804915</v>
      </c>
      <c r="I2258" s="1">
        <f>_xlfn.XLOOKUP(capturaFlota2019[[#This Row],[Latitud]],'DATOS TABLA FLOTA'!$Q$2:$Q$21,'DATOS TABLA FLOTA'!$R$2:$R$21)</f>
        <v>-57536848</v>
      </c>
      <c r="J2258" s="2" t="s">
        <v>3099</v>
      </c>
      <c r="K2258" t="str">
        <f>VLOOKUP(capturaFlota2019[[#This Row],[Especie]],'DATOS TABLA FLOTA'!$K$1:$M$113,2,FALSE)</f>
        <v>Peces</v>
      </c>
      <c r="L2258" t="str">
        <f>_xlfn.XLOOKUP(capturaFlota2019[[#This Row],[Especie]],'DATOS TABLA FLOTA'!$K$1:$K$113,'DATOS TABLA FLOTA'!$M$1:$M$113)</f>
        <v>otras especies</v>
      </c>
      <c r="M2258" s="3">
        <v>21140</v>
      </c>
      <c r="N2258" s="4">
        <f>VLOOKUP(capturaFlota2019[[#This Row],[Especie]],'DATOS TABLA FLOTA'!$A$1:$B$80,2,FALSE)</f>
        <v>2100</v>
      </c>
      <c r="O2258" s="4">
        <f>VLOOKUP(capturaFlota2019[[#This Row],[Especie]],'DATOS TABLA FLOTA'!$A$1:$C$80,3,FALSE)</f>
        <v>33600</v>
      </c>
      <c r="Q2258"/>
    </row>
    <row r="2259" spans="1:17" x14ac:dyDescent="0.35">
      <c r="A2259" s="5">
        <v>43709</v>
      </c>
      <c r="B2259" s="2" t="s">
        <v>3041</v>
      </c>
      <c r="C2259" s="2" t="s">
        <v>3111</v>
      </c>
      <c r="D2259" s="2" t="s">
        <v>3043</v>
      </c>
      <c r="E22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59" t="str">
        <f>_xlfn.XLOOKUP(capturaFlota2019[[#This Row],[Puerto]],'DATOS TABLA FLOTA'!$H$1:$H$21,'DATOS TABLA FLOTA'!$I$1:$I$21)</f>
        <v>sin especificar</v>
      </c>
      <c r="G2259" s="3">
        <f>_xlfn.XLOOKUP(capturaFlota2019[[#This Row],[Departamento]],'DATOS TABLA FLOTA'!$O$2:$O$21,'DATOS TABLA FLOTA'!$P$2:$P$21)</f>
        <v>6999</v>
      </c>
      <c r="I2259" s="1">
        <f>_xlfn.XLOOKUP(capturaFlota2019[[#This Row],[Latitud]],'DATOS TABLA FLOTA'!$Q$2:$Q$21,'DATOS TABLA FLOTA'!$R$2:$R$21)</f>
        <v>0</v>
      </c>
      <c r="J2259" s="2" t="s">
        <v>3146</v>
      </c>
      <c r="K2259" t="str">
        <f>VLOOKUP(capturaFlota2019[[#This Row],[Especie]],'DATOS TABLA FLOTA'!$K$1:$M$113,2,FALSE)</f>
        <v>Peces</v>
      </c>
      <c r="L2259" t="str">
        <f>_xlfn.XLOOKUP(capturaFlota2019[[#This Row],[Especie]],'DATOS TABLA FLOTA'!$K$1:$K$113,'DATOS TABLA FLOTA'!$M$1:$M$113)</f>
        <v>Rayas (sin V. Cost)</v>
      </c>
      <c r="M2259" s="3">
        <v>21164</v>
      </c>
      <c r="N2259" s="4">
        <f>VLOOKUP(capturaFlota2019[[#This Row],[Especie]],'DATOS TABLA FLOTA'!$A$1:$B$80,2,FALSE)</f>
        <v>3280</v>
      </c>
      <c r="O2259" s="4">
        <f>VLOOKUP(capturaFlota2019[[#This Row],[Especie]],'DATOS TABLA FLOTA'!$A$1:$C$80,3,FALSE)</f>
        <v>52480</v>
      </c>
      <c r="Q2259"/>
    </row>
    <row r="2260" spans="1:17" x14ac:dyDescent="0.35">
      <c r="A2260" s="5">
        <v>43525</v>
      </c>
      <c r="B2260" s="2" t="s">
        <v>3041</v>
      </c>
      <c r="C2260" s="2" t="s">
        <v>3068</v>
      </c>
      <c r="D2260" s="2" t="s">
        <v>3043</v>
      </c>
      <c r="E22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0" t="str">
        <f>_xlfn.XLOOKUP(capturaFlota2019[[#This Row],[Puerto]],'DATOS TABLA FLOTA'!$H$1:$H$21,'DATOS TABLA FLOTA'!$I$1:$I$21)</f>
        <v>General Pueyrredon</v>
      </c>
      <c r="G2260" s="3">
        <f>_xlfn.XLOOKUP(capturaFlota2019[[#This Row],[Departamento]],'DATOS TABLA FLOTA'!$O$2:$O$21,'DATOS TABLA FLOTA'!$P$2:$P$21)</f>
        <v>6357</v>
      </c>
      <c r="H2260" s="1">
        <v>-3804915</v>
      </c>
      <c r="I2260" s="1">
        <f>_xlfn.XLOOKUP(capturaFlota2019[[#This Row],[Latitud]],'DATOS TABLA FLOTA'!$Q$2:$Q$21,'DATOS TABLA FLOTA'!$R$2:$R$21)</f>
        <v>-57536848</v>
      </c>
      <c r="J2260" s="2" t="s">
        <v>3099</v>
      </c>
      <c r="K2260" t="str">
        <f>VLOOKUP(capturaFlota2019[[#This Row],[Especie]],'DATOS TABLA FLOTA'!$K$1:$M$113,2,FALSE)</f>
        <v>Peces</v>
      </c>
      <c r="L2260" t="str">
        <f>_xlfn.XLOOKUP(capturaFlota2019[[#This Row],[Especie]],'DATOS TABLA FLOTA'!$K$1:$K$113,'DATOS TABLA FLOTA'!$M$1:$M$113)</f>
        <v>otras especies</v>
      </c>
      <c r="M2260" s="3">
        <v>21224</v>
      </c>
      <c r="N2260" s="4">
        <f>VLOOKUP(capturaFlota2019[[#This Row],[Especie]],'DATOS TABLA FLOTA'!$A$1:$B$80,2,FALSE)</f>
        <v>2100</v>
      </c>
      <c r="O2260" s="4">
        <f>VLOOKUP(capturaFlota2019[[#This Row],[Especie]],'DATOS TABLA FLOTA'!$A$1:$C$80,3,FALSE)</f>
        <v>33600</v>
      </c>
      <c r="Q2260"/>
    </row>
    <row r="2261" spans="1:17" x14ac:dyDescent="0.35">
      <c r="A2261" s="5">
        <v>43617</v>
      </c>
      <c r="B2261" s="2" t="s">
        <v>3067</v>
      </c>
      <c r="C2261" s="2" t="s">
        <v>3068</v>
      </c>
      <c r="D2261" s="2" t="s">
        <v>3043</v>
      </c>
      <c r="E22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1" t="str">
        <f>_xlfn.XLOOKUP(capturaFlota2019[[#This Row],[Puerto]],'DATOS TABLA FLOTA'!$H$1:$H$21,'DATOS TABLA FLOTA'!$I$1:$I$21)</f>
        <v>General Pueyrredon</v>
      </c>
      <c r="G2261" s="3">
        <f>_xlfn.XLOOKUP(capturaFlota2019[[#This Row],[Departamento]],'DATOS TABLA FLOTA'!$O$2:$O$21,'DATOS TABLA FLOTA'!$P$2:$P$21)</f>
        <v>6357</v>
      </c>
      <c r="H2261" s="1">
        <v>-3804915</v>
      </c>
      <c r="I2261" s="1">
        <f>_xlfn.XLOOKUP(capturaFlota2019[[#This Row],[Latitud]],'DATOS TABLA FLOTA'!$Q$2:$Q$21,'DATOS TABLA FLOTA'!$R$2:$R$21)</f>
        <v>-57536848</v>
      </c>
      <c r="J2261" s="2" t="s">
        <v>3109</v>
      </c>
      <c r="K2261" t="str">
        <f>VLOOKUP(capturaFlota2019[[#This Row],[Especie]],'DATOS TABLA FLOTA'!$K$1:$M$113,2,FALSE)</f>
        <v>Peces</v>
      </c>
      <c r="L2261" t="str">
        <f>_xlfn.XLOOKUP(capturaFlota2019[[#This Row],[Especie]],'DATOS TABLA FLOTA'!$K$1:$K$113,'DATOS TABLA FLOTA'!$M$1:$M$113)</f>
        <v>Rayas (sin V. Cost)</v>
      </c>
      <c r="M2261" s="3">
        <v>21227</v>
      </c>
      <c r="N2261" s="4">
        <f>VLOOKUP(capturaFlota2019[[#This Row],[Especie]],'DATOS TABLA FLOTA'!$A$1:$B$80,2,FALSE)</f>
        <v>3000</v>
      </c>
      <c r="O2261" s="4">
        <f>VLOOKUP(capturaFlota2019[[#This Row],[Especie]],'DATOS TABLA FLOTA'!$A$1:$C$80,3,FALSE)</f>
        <v>48000</v>
      </c>
      <c r="Q2261"/>
    </row>
    <row r="2262" spans="1:17" x14ac:dyDescent="0.35">
      <c r="A2262" s="5">
        <v>43709</v>
      </c>
      <c r="B2262" s="2" t="s">
        <v>3041</v>
      </c>
      <c r="C2262" s="2" t="s">
        <v>3150</v>
      </c>
      <c r="D2262" s="2" t="s">
        <v>3043</v>
      </c>
      <c r="E22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2" t="str">
        <f>_xlfn.XLOOKUP(capturaFlota2019[[#This Row],[Puerto]],'DATOS TABLA FLOTA'!$H$1:$H$21,'DATOS TABLA FLOTA'!$I$1:$I$21)</f>
        <v>General Lavalle</v>
      </c>
      <c r="G2262" s="3">
        <f>_xlfn.XLOOKUP(capturaFlota2019[[#This Row],[Departamento]],'DATOS TABLA FLOTA'!$O$2:$O$21,'DATOS TABLA FLOTA'!$P$2:$P$21)</f>
        <v>6336</v>
      </c>
      <c r="H2262" s="1">
        <v>-36398453</v>
      </c>
      <c r="I2262" s="1">
        <f>_xlfn.XLOOKUP(capturaFlota2019[[#This Row],[Latitud]],'DATOS TABLA FLOTA'!$Q$2:$Q$21,'DATOS TABLA FLOTA'!$R$2:$R$21)</f>
        <v>-56946467</v>
      </c>
      <c r="J2262" s="2" t="s">
        <v>3106</v>
      </c>
      <c r="K2262" t="str">
        <f>VLOOKUP(capturaFlota2019[[#This Row],[Especie]],'DATOS TABLA FLOTA'!$K$1:$M$113,2,FALSE)</f>
        <v>Peces</v>
      </c>
      <c r="L2262" t="str">
        <f>_xlfn.XLOOKUP(capturaFlota2019[[#This Row],[Especie]],'DATOS TABLA FLOTA'!$K$1:$K$113,'DATOS TABLA FLOTA'!$M$1:$M$113)</f>
        <v>otras especies</v>
      </c>
      <c r="M2262" s="3">
        <v>21300</v>
      </c>
      <c r="N2262" s="4">
        <f>VLOOKUP(capturaFlota2019[[#This Row],[Especie]],'DATOS TABLA FLOTA'!$A$1:$B$80,2,FALSE)</f>
        <v>3500</v>
      </c>
      <c r="O2262" s="4">
        <f>VLOOKUP(capturaFlota2019[[#This Row],[Especie]],'DATOS TABLA FLOTA'!$A$1:$C$80,3,FALSE)</f>
        <v>56000</v>
      </c>
      <c r="Q2262"/>
    </row>
    <row r="2263" spans="1:17" x14ac:dyDescent="0.35">
      <c r="A2263" s="5">
        <v>43647</v>
      </c>
      <c r="B2263" s="2" t="s">
        <v>3053</v>
      </c>
      <c r="C2263" s="2" t="s">
        <v>3068</v>
      </c>
      <c r="D2263" s="2" t="s">
        <v>3043</v>
      </c>
      <c r="E22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3" t="str">
        <f>_xlfn.XLOOKUP(capturaFlota2019[[#This Row],[Puerto]],'DATOS TABLA FLOTA'!$H$1:$H$21,'DATOS TABLA FLOTA'!$I$1:$I$21)</f>
        <v>General Pueyrredon</v>
      </c>
      <c r="G2263" s="3">
        <f>_xlfn.XLOOKUP(capturaFlota2019[[#This Row],[Departamento]],'DATOS TABLA FLOTA'!$O$2:$O$21,'DATOS TABLA FLOTA'!$P$2:$P$21)</f>
        <v>6357</v>
      </c>
      <c r="H2263" s="1">
        <v>-3804915</v>
      </c>
      <c r="I2263" s="1">
        <f>_xlfn.XLOOKUP(capturaFlota2019[[#This Row],[Latitud]],'DATOS TABLA FLOTA'!$Q$2:$Q$21,'DATOS TABLA FLOTA'!$R$2:$R$21)</f>
        <v>-57536848</v>
      </c>
      <c r="J2263" s="2" t="s">
        <v>3060</v>
      </c>
      <c r="K2263" t="str">
        <f>VLOOKUP(capturaFlota2019[[#This Row],[Especie]],'DATOS TABLA FLOTA'!$K$1:$M$113,2,FALSE)</f>
        <v>Peces</v>
      </c>
      <c r="L2263" t="str">
        <f>_xlfn.XLOOKUP(capturaFlota2019[[#This Row],[Especie]],'DATOS TABLA FLOTA'!$K$1:$K$113,'DATOS TABLA FLOTA'!$M$1:$M$113)</f>
        <v>otras especies</v>
      </c>
      <c r="M2263" s="3">
        <v>21405</v>
      </c>
      <c r="N2263" s="4">
        <f>VLOOKUP(capturaFlota2019[[#This Row],[Especie]],'DATOS TABLA FLOTA'!$A$1:$B$80,2,FALSE)</f>
        <v>2910</v>
      </c>
      <c r="O2263" s="4">
        <f>VLOOKUP(capturaFlota2019[[#This Row],[Especie]],'DATOS TABLA FLOTA'!$A$1:$C$80,3,FALSE)</f>
        <v>46560</v>
      </c>
      <c r="Q2263"/>
    </row>
    <row r="2264" spans="1:17" x14ac:dyDescent="0.35">
      <c r="A2264" s="5">
        <v>43466</v>
      </c>
      <c r="B2264" s="2" t="s">
        <v>3041</v>
      </c>
      <c r="C2264" s="2" t="s">
        <v>3107</v>
      </c>
      <c r="D2264" s="2" t="s">
        <v>3043</v>
      </c>
      <c r="E22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4" t="str">
        <f>_xlfn.XLOOKUP(capturaFlota2019[[#This Row],[Puerto]],'DATOS TABLA FLOTA'!$H$1:$H$21,'DATOS TABLA FLOTA'!$I$1:$I$21)</f>
        <v>Necochea</v>
      </c>
      <c r="G2264" s="3">
        <f>_xlfn.XLOOKUP(capturaFlota2019[[#This Row],[Departamento]],'DATOS TABLA FLOTA'!$O$2:$O$21,'DATOS TABLA FLOTA'!$P$2:$P$21)</f>
        <v>6581</v>
      </c>
      <c r="H2264" s="1">
        <v>-38576184</v>
      </c>
      <c r="I2264" s="1">
        <f>_xlfn.XLOOKUP(capturaFlota2019[[#This Row],[Latitud]],'DATOS TABLA FLOTA'!$Q$2:$Q$21,'DATOS TABLA FLOTA'!$R$2:$R$21)</f>
        <v>-58701949</v>
      </c>
      <c r="J2264" s="2" t="s">
        <v>3082</v>
      </c>
      <c r="K2264" t="str">
        <f>VLOOKUP(capturaFlota2019[[#This Row],[Especie]],'DATOS TABLA FLOTA'!$K$1:$M$113,2,FALSE)</f>
        <v>Peces</v>
      </c>
      <c r="L2264" t="str">
        <f>_xlfn.XLOOKUP(capturaFlota2019[[#This Row],[Especie]],'DATOS TABLA FLOTA'!$K$1:$K$113,'DATOS TABLA FLOTA'!$M$1:$M$113)</f>
        <v>otras especies</v>
      </c>
      <c r="M2264" s="3">
        <v>21677</v>
      </c>
      <c r="N2264" s="4">
        <f>VLOOKUP(capturaFlota2019[[#This Row],[Especie]],'DATOS TABLA FLOTA'!$A$1:$B$80,2,FALSE)</f>
        <v>2100</v>
      </c>
      <c r="O2264" s="4">
        <f>VLOOKUP(capturaFlota2019[[#This Row],[Especie]],'DATOS TABLA FLOTA'!$A$1:$C$80,3,FALSE)</f>
        <v>33600</v>
      </c>
      <c r="Q2264"/>
    </row>
    <row r="2265" spans="1:17" x14ac:dyDescent="0.35">
      <c r="A2265" s="5">
        <v>43617</v>
      </c>
      <c r="B2265" s="2" t="s">
        <v>3067</v>
      </c>
      <c r="C2265" s="2" t="s">
        <v>3068</v>
      </c>
      <c r="D2265" s="2" t="s">
        <v>3043</v>
      </c>
      <c r="E22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5" t="str">
        <f>_xlfn.XLOOKUP(capturaFlota2019[[#This Row],[Puerto]],'DATOS TABLA FLOTA'!$H$1:$H$21,'DATOS TABLA FLOTA'!$I$1:$I$21)</f>
        <v>General Pueyrredon</v>
      </c>
      <c r="G2265" s="3">
        <f>_xlfn.XLOOKUP(capturaFlota2019[[#This Row],[Departamento]],'DATOS TABLA FLOTA'!$O$2:$O$21,'DATOS TABLA FLOTA'!$P$2:$P$21)</f>
        <v>6357</v>
      </c>
      <c r="H2265" s="1">
        <v>-3804915</v>
      </c>
      <c r="I2265" s="1">
        <f>_xlfn.XLOOKUP(capturaFlota2019[[#This Row],[Latitud]],'DATOS TABLA FLOTA'!$Q$2:$Q$21,'DATOS TABLA FLOTA'!$R$2:$R$21)</f>
        <v>-57536848</v>
      </c>
      <c r="J2265" s="2" t="s">
        <v>3070</v>
      </c>
      <c r="K2265" t="str">
        <f>VLOOKUP(capturaFlota2019[[#This Row],[Especie]],'DATOS TABLA FLOTA'!$K$1:$M$113,2,FALSE)</f>
        <v>Moluscos</v>
      </c>
      <c r="L2265" t="str">
        <f>_xlfn.XLOOKUP(capturaFlota2019[[#This Row],[Especie]],'DATOS TABLA FLOTA'!$K$1:$K$113,'DATOS TABLA FLOTA'!$M$1:$M$113)</f>
        <v>Vieira (callos)</v>
      </c>
      <c r="M2265" s="3">
        <v>21700</v>
      </c>
      <c r="N2265" s="4">
        <f>VLOOKUP(capturaFlota2019[[#This Row],[Especie]],'DATOS TABLA FLOTA'!$A$1:$B$80,2,FALSE)</f>
        <v>2999</v>
      </c>
      <c r="O2265" s="4">
        <f>VLOOKUP(capturaFlota2019[[#This Row],[Especie]],'DATOS TABLA FLOTA'!$A$1:$C$80,3,FALSE)</f>
        <v>47984</v>
      </c>
      <c r="Q2265"/>
    </row>
    <row r="2266" spans="1:17" x14ac:dyDescent="0.35">
      <c r="A2266" s="5">
        <v>43556</v>
      </c>
      <c r="B2266" s="2" t="s">
        <v>3053</v>
      </c>
      <c r="C2266" s="2" t="s">
        <v>3068</v>
      </c>
      <c r="D2266" s="2" t="s">
        <v>3043</v>
      </c>
      <c r="E22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6" t="str">
        <f>_xlfn.XLOOKUP(capturaFlota2019[[#This Row],[Puerto]],'DATOS TABLA FLOTA'!$H$1:$H$21,'DATOS TABLA FLOTA'!$I$1:$I$21)</f>
        <v>General Pueyrredon</v>
      </c>
      <c r="G2266" s="3">
        <f>_xlfn.XLOOKUP(capturaFlota2019[[#This Row],[Departamento]],'DATOS TABLA FLOTA'!$O$2:$O$21,'DATOS TABLA FLOTA'!$P$2:$P$21)</f>
        <v>6357</v>
      </c>
      <c r="H2266" s="1">
        <v>-3804915</v>
      </c>
      <c r="I2266" s="1">
        <f>_xlfn.XLOOKUP(capturaFlota2019[[#This Row],[Latitud]],'DATOS TABLA FLOTA'!$Q$2:$Q$21,'DATOS TABLA FLOTA'!$R$2:$R$21)</f>
        <v>-57536848</v>
      </c>
      <c r="J2266" s="2" t="s">
        <v>3094</v>
      </c>
      <c r="K2266" t="str">
        <f>VLOOKUP(capturaFlota2019[[#This Row],[Especie]],'DATOS TABLA FLOTA'!$K$1:$M$113,2,FALSE)</f>
        <v>Peces</v>
      </c>
      <c r="L2266" t="str">
        <f>_xlfn.XLOOKUP(capturaFlota2019[[#This Row],[Especie]],'DATOS TABLA FLOTA'!$K$1:$K$113,'DATOS TABLA FLOTA'!$M$1:$M$113)</f>
        <v>otras especies</v>
      </c>
      <c r="M2266" s="3">
        <v>21759</v>
      </c>
      <c r="N2266" s="4">
        <f>VLOOKUP(capturaFlota2019[[#This Row],[Especie]],'DATOS TABLA FLOTA'!$A$1:$B$80,2,FALSE)</f>
        <v>2180</v>
      </c>
      <c r="O2266" s="4">
        <f>VLOOKUP(capturaFlota2019[[#This Row],[Especie]],'DATOS TABLA FLOTA'!$A$1:$C$80,3,FALSE)</f>
        <v>34880</v>
      </c>
      <c r="Q2266"/>
    </row>
    <row r="2267" spans="1:17" x14ac:dyDescent="0.35">
      <c r="A2267" s="5">
        <v>43556</v>
      </c>
      <c r="B2267" s="2" t="s">
        <v>3053</v>
      </c>
      <c r="C2267" s="2" t="s">
        <v>3150</v>
      </c>
      <c r="D2267" s="2" t="s">
        <v>3043</v>
      </c>
      <c r="E22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7" t="str">
        <f>_xlfn.XLOOKUP(capturaFlota2019[[#This Row],[Puerto]],'DATOS TABLA FLOTA'!$H$1:$H$21,'DATOS TABLA FLOTA'!$I$1:$I$21)</f>
        <v>General Lavalle</v>
      </c>
      <c r="G2267" s="3">
        <f>_xlfn.XLOOKUP(capturaFlota2019[[#This Row],[Departamento]],'DATOS TABLA FLOTA'!$O$2:$O$21,'DATOS TABLA FLOTA'!$P$2:$P$21)</f>
        <v>6336</v>
      </c>
      <c r="H2267" s="1">
        <v>-36398453</v>
      </c>
      <c r="I2267" s="1">
        <f>_xlfn.XLOOKUP(capturaFlota2019[[#This Row],[Latitud]],'DATOS TABLA FLOTA'!$Q$2:$Q$21,'DATOS TABLA FLOTA'!$R$2:$R$21)</f>
        <v>-56946467</v>
      </c>
      <c r="J2267" s="2" t="s">
        <v>3094</v>
      </c>
      <c r="K2267" t="str">
        <f>VLOOKUP(capturaFlota2019[[#This Row],[Especie]],'DATOS TABLA FLOTA'!$K$1:$M$113,2,FALSE)</f>
        <v>Peces</v>
      </c>
      <c r="L2267" t="str">
        <f>_xlfn.XLOOKUP(capturaFlota2019[[#This Row],[Especie]],'DATOS TABLA FLOTA'!$K$1:$K$113,'DATOS TABLA FLOTA'!$M$1:$M$113)</f>
        <v>otras especies</v>
      </c>
      <c r="M2267" s="3">
        <v>21787</v>
      </c>
      <c r="N2267" s="4">
        <f>VLOOKUP(capturaFlota2019[[#This Row],[Especie]],'DATOS TABLA FLOTA'!$A$1:$B$80,2,FALSE)</f>
        <v>2180</v>
      </c>
      <c r="O2267" s="4">
        <f>VLOOKUP(capturaFlota2019[[#This Row],[Especie]],'DATOS TABLA FLOTA'!$A$1:$C$80,3,FALSE)</f>
        <v>34880</v>
      </c>
      <c r="Q2267"/>
    </row>
    <row r="2268" spans="1:17" x14ac:dyDescent="0.35">
      <c r="A2268" s="5">
        <v>43586</v>
      </c>
      <c r="B2268" s="2" t="s">
        <v>3053</v>
      </c>
      <c r="C2268" s="2" t="s">
        <v>3068</v>
      </c>
      <c r="D2268" s="2" t="s">
        <v>3043</v>
      </c>
      <c r="E22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8" t="str">
        <f>_xlfn.XLOOKUP(capturaFlota2019[[#This Row],[Puerto]],'DATOS TABLA FLOTA'!$H$1:$H$21,'DATOS TABLA FLOTA'!$I$1:$I$21)</f>
        <v>General Pueyrredon</v>
      </c>
      <c r="G2268" s="3">
        <f>_xlfn.XLOOKUP(capturaFlota2019[[#This Row],[Departamento]],'DATOS TABLA FLOTA'!$O$2:$O$21,'DATOS TABLA FLOTA'!$P$2:$P$21)</f>
        <v>6357</v>
      </c>
      <c r="H2268" s="1">
        <v>-3804915</v>
      </c>
      <c r="I2268" s="1">
        <f>_xlfn.XLOOKUP(capturaFlota2019[[#This Row],[Latitud]],'DATOS TABLA FLOTA'!$Q$2:$Q$21,'DATOS TABLA FLOTA'!$R$2:$R$21)</f>
        <v>-57536848</v>
      </c>
      <c r="J2268" s="2" t="s">
        <v>3085</v>
      </c>
      <c r="K2268" t="str">
        <f>VLOOKUP(capturaFlota2019[[#This Row],[Especie]],'DATOS TABLA FLOTA'!$K$1:$M$113,2,FALSE)</f>
        <v>Peces</v>
      </c>
      <c r="L2268" t="str">
        <f>_xlfn.XLOOKUP(capturaFlota2019[[#This Row],[Especie]],'DATOS TABLA FLOTA'!$K$1:$K$113,'DATOS TABLA FLOTA'!$M$1:$M$113)</f>
        <v>otras especies</v>
      </c>
      <c r="M2268" s="3">
        <v>21854</v>
      </c>
      <c r="N2268" s="4">
        <f>VLOOKUP(capturaFlota2019[[#This Row],[Especie]],'DATOS TABLA FLOTA'!$A$1:$B$80,2,FALSE)</f>
        <v>1900</v>
      </c>
      <c r="O2268" s="4">
        <f>VLOOKUP(capturaFlota2019[[#This Row],[Especie]],'DATOS TABLA FLOTA'!$A$1:$C$80,3,FALSE)</f>
        <v>30400</v>
      </c>
      <c r="Q2268"/>
    </row>
    <row r="2269" spans="1:17" x14ac:dyDescent="0.35">
      <c r="A2269" s="5">
        <v>43556</v>
      </c>
      <c r="B2269" s="2" t="s">
        <v>3041</v>
      </c>
      <c r="C2269" s="2" t="s">
        <v>3111</v>
      </c>
      <c r="D2269" s="2" t="s">
        <v>3043</v>
      </c>
      <c r="E22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69" t="str">
        <f>_xlfn.XLOOKUP(capturaFlota2019[[#This Row],[Puerto]],'DATOS TABLA FLOTA'!$H$1:$H$21,'DATOS TABLA FLOTA'!$I$1:$I$21)</f>
        <v>sin especificar</v>
      </c>
      <c r="G2269" s="3">
        <f>_xlfn.XLOOKUP(capturaFlota2019[[#This Row],[Departamento]],'DATOS TABLA FLOTA'!$O$2:$O$21,'DATOS TABLA FLOTA'!$P$2:$P$21)</f>
        <v>6999</v>
      </c>
      <c r="I2269" s="1">
        <f>_xlfn.XLOOKUP(capturaFlota2019[[#This Row],[Latitud]],'DATOS TABLA FLOTA'!$Q$2:$Q$21,'DATOS TABLA FLOTA'!$R$2:$R$21)</f>
        <v>0</v>
      </c>
      <c r="J2269" s="2" t="s">
        <v>3114</v>
      </c>
      <c r="K2269" t="str">
        <f>VLOOKUP(capturaFlota2019[[#This Row],[Especie]],'DATOS TABLA FLOTA'!$K$1:$M$113,2,FALSE)</f>
        <v>Peces</v>
      </c>
      <c r="L2269" t="str">
        <f>_xlfn.XLOOKUP(capturaFlota2019[[#This Row],[Especie]],'DATOS TABLA FLOTA'!$K$1:$K$113,'DATOS TABLA FLOTA'!$M$1:$M$113)</f>
        <v>otras especies</v>
      </c>
      <c r="M2269" s="3">
        <v>21862</v>
      </c>
      <c r="N2269" s="4">
        <f>VLOOKUP(capturaFlota2019[[#This Row],[Especie]],'DATOS TABLA FLOTA'!$A$1:$B$80,2,FALSE)</f>
        <v>1500</v>
      </c>
      <c r="O2269" s="4">
        <f>VLOOKUP(capturaFlota2019[[#This Row],[Especie]],'DATOS TABLA FLOTA'!$A$1:$C$80,3,FALSE)</f>
        <v>24000</v>
      </c>
      <c r="Q2269"/>
    </row>
    <row r="2270" spans="1:17" x14ac:dyDescent="0.35">
      <c r="A2270" s="5">
        <v>43770</v>
      </c>
      <c r="B2270" s="2" t="s">
        <v>3053</v>
      </c>
      <c r="C2270" s="2" t="s">
        <v>3068</v>
      </c>
      <c r="D2270" s="2" t="s">
        <v>3043</v>
      </c>
      <c r="E22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0" t="str">
        <f>_xlfn.XLOOKUP(capturaFlota2019[[#This Row],[Puerto]],'DATOS TABLA FLOTA'!$H$1:$H$21,'DATOS TABLA FLOTA'!$I$1:$I$21)</f>
        <v>General Pueyrredon</v>
      </c>
      <c r="G2270" s="3">
        <f>_xlfn.XLOOKUP(capturaFlota2019[[#This Row],[Departamento]],'DATOS TABLA FLOTA'!$O$2:$O$21,'DATOS TABLA FLOTA'!$P$2:$P$21)</f>
        <v>6357</v>
      </c>
      <c r="H2270" s="1">
        <v>-3804915</v>
      </c>
      <c r="I2270" s="1">
        <f>_xlfn.XLOOKUP(capturaFlota2019[[#This Row],[Latitud]],'DATOS TABLA FLOTA'!$Q$2:$Q$21,'DATOS TABLA FLOTA'!$R$2:$R$21)</f>
        <v>-57536848</v>
      </c>
      <c r="J2270" s="2" t="s">
        <v>3092</v>
      </c>
      <c r="K2270" t="str">
        <f>VLOOKUP(capturaFlota2019[[#This Row],[Especie]],'DATOS TABLA FLOTA'!$K$1:$M$113,2,FALSE)</f>
        <v>Peces</v>
      </c>
      <c r="L2270" t="str">
        <f>_xlfn.XLOOKUP(capturaFlota2019[[#This Row],[Especie]],'DATOS TABLA FLOTA'!$K$1:$K$113,'DATOS TABLA FLOTA'!$M$1:$M$113)</f>
        <v>otras especies</v>
      </c>
      <c r="M2270" s="3">
        <v>21994</v>
      </c>
      <c r="N2270" s="4">
        <f>VLOOKUP(capturaFlota2019[[#This Row],[Especie]],'DATOS TABLA FLOTA'!$A$1:$B$80,2,FALSE)</f>
        <v>2200</v>
      </c>
      <c r="O2270" s="4">
        <f>VLOOKUP(capturaFlota2019[[#This Row],[Especie]],'DATOS TABLA FLOTA'!$A$1:$C$80,3,FALSE)</f>
        <v>35200</v>
      </c>
      <c r="Q2270"/>
    </row>
    <row r="2271" spans="1:17" x14ac:dyDescent="0.35">
      <c r="A2271" s="5">
        <v>43556</v>
      </c>
      <c r="B2271" s="2" t="s">
        <v>3053</v>
      </c>
      <c r="C2271" s="2" t="s">
        <v>3068</v>
      </c>
      <c r="D2271" s="2" t="s">
        <v>3043</v>
      </c>
      <c r="E22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1" t="str">
        <f>_xlfn.XLOOKUP(capturaFlota2019[[#This Row],[Puerto]],'DATOS TABLA FLOTA'!$H$1:$H$21,'DATOS TABLA FLOTA'!$I$1:$I$21)</f>
        <v>General Pueyrredon</v>
      </c>
      <c r="G2271" s="3">
        <f>_xlfn.XLOOKUP(capturaFlota2019[[#This Row],[Departamento]],'DATOS TABLA FLOTA'!$O$2:$O$21,'DATOS TABLA FLOTA'!$P$2:$P$21)</f>
        <v>6357</v>
      </c>
      <c r="H2271" s="1">
        <v>-3804915</v>
      </c>
      <c r="I2271" s="1">
        <f>_xlfn.XLOOKUP(capturaFlota2019[[#This Row],[Latitud]],'DATOS TABLA FLOTA'!$Q$2:$Q$21,'DATOS TABLA FLOTA'!$R$2:$R$21)</f>
        <v>-57536848</v>
      </c>
      <c r="J2271" s="2" t="s">
        <v>3100</v>
      </c>
      <c r="K2271" t="str">
        <f>VLOOKUP(capturaFlota2019[[#This Row],[Especie]],'DATOS TABLA FLOTA'!$K$1:$M$113,2,FALSE)</f>
        <v>Peces</v>
      </c>
      <c r="L2271" t="str">
        <f>_xlfn.XLOOKUP(capturaFlota2019[[#This Row],[Especie]],'DATOS TABLA FLOTA'!$K$1:$K$113,'DATOS TABLA FLOTA'!$M$1:$M$113)</f>
        <v>otras especies</v>
      </c>
      <c r="M2271" s="3">
        <v>22115</v>
      </c>
      <c r="N2271" s="4">
        <f>VLOOKUP(capturaFlota2019[[#This Row],[Especie]],'DATOS TABLA FLOTA'!$A$1:$B$80,2,FALSE)</f>
        <v>2900</v>
      </c>
      <c r="O2271" s="4">
        <f>VLOOKUP(capturaFlota2019[[#This Row],[Especie]],'DATOS TABLA FLOTA'!$A$1:$C$80,3,FALSE)</f>
        <v>46400</v>
      </c>
      <c r="Q2271"/>
    </row>
    <row r="2272" spans="1:17" x14ac:dyDescent="0.35">
      <c r="A2272" s="5">
        <v>43556</v>
      </c>
      <c r="B2272" s="2" t="s">
        <v>3041</v>
      </c>
      <c r="C2272" s="2" t="s">
        <v>3150</v>
      </c>
      <c r="D2272" s="2" t="s">
        <v>3043</v>
      </c>
      <c r="E22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2" t="str">
        <f>_xlfn.XLOOKUP(capturaFlota2019[[#This Row],[Puerto]],'DATOS TABLA FLOTA'!$H$1:$H$21,'DATOS TABLA FLOTA'!$I$1:$I$21)</f>
        <v>General Lavalle</v>
      </c>
      <c r="G2272" s="3">
        <f>_xlfn.XLOOKUP(capturaFlota2019[[#This Row],[Departamento]],'DATOS TABLA FLOTA'!$O$2:$O$21,'DATOS TABLA FLOTA'!$P$2:$P$21)</f>
        <v>6336</v>
      </c>
      <c r="H2272" s="1">
        <v>-36398453</v>
      </c>
      <c r="I2272" s="1">
        <f>_xlfn.XLOOKUP(capturaFlota2019[[#This Row],[Latitud]],'DATOS TABLA FLOTA'!$Q$2:$Q$21,'DATOS TABLA FLOTA'!$R$2:$R$21)</f>
        <v>-56946467</v>
      </c>
      <c r="J2272" s="2" t="s">
        <v>3113</v>
      </c>
      <c r="K2272" t="str">
        <f>VLOOKUP(capturaFlota2019[[#This Row],[Especie]],'DATOS TABLA FLOTA'!$K$1:$M$113,2,FALSE)</f>
        <v>Peces</v>
      </c>
      <c r="L2272" t="str">
        <f>_xlfn.XLOOKUP(capturaFlota2019[[#This Row],[Especie]],'DATOS TABLA FLOTA'!$K$1:$K$113,'DATOS TABLA FLOTA'!$M$1:$M$113)</f>
        <v>Variado costero</v>
      </c>
      <c r="M2272" s="3">
        <v>22126</v>
      </c>
      <c r="N2272" s="4">
        <f>VLOOKUP(capturaFlota2019[[#This Row],[Especie]],'DATOS TABLA FLOTA'!$A$1:$B$80,2,FALSE)</f>
        <v>2100</v>
      </c>
      <c r="O2272" s="4">
        <f>VLOOKUP(capturaFlota2019[[#This Row],[Especie]],'DATOS TABLA FLOTA'!$A$1:$C$80,3,FALSE)</f>
        <v>33600</v>
      </c>
      <c r="Q2272"/>
    </row>
    <row r="2273" spans="1:17" x14ac:dyDescent="0.35">
      <c r="A2273" s="5">
        <v>43586</v>
      </c>
      <c r="B2273" s="2" t="s">
        <v>3041</v>
      </c>
      <c r="C2273" s="2" t="s">
        <v>3068</v>
      </c>
      <c r="D2273" s="2" t="s">
        <v>3043</v>
      </c>
      <c r="E22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3" t="str">
        <f>_xlfn.XLOOKUP(capturaFlota2019[[#This Row],[Puerto]],'DATOS TABLA FLOTA'!$H$1:$H$21,'DATOS TABLA FLOTA'!$I$1:$I$21)</f>
        <v>General Pueyrredon</v>
      </c>
      <c r="G2273" s="3">
        <f>_xlfn.XLOOKUP(capturaFlota2019[[#This Row],[Departamento]],'DATOS TABLA FLOTA'!$O$2:$O$21,'DATOS TABLA FLOTA'!$P$2:$P$21)</f>
        <v>6357</v>
      </c>
      <c r="H2273" s="1">
        <v>-3804915</v>
      </c>
      <c r="I2273" s="1">
        <f>_xlfn.XLOOKUP(capturaFlota2019[[#This Row],[Latitud]],'DATOS TABLA FLOTA'!$Q$2:$Q$21,'DATOS TABLA FLOTA'!$R$2:$R$21)</f>
        <v>-57536848</v>
      </c>
      <c r="J2273" s="2" t="s">
        <v>3060</v>
      </c>
      <c r="K2273" t="str">
        <f>VLOOKUP(capturaFlota2019[[#This Row],[Especie]],'DATOS TABLA FLOTA'!$K$1:$M$113,2,FALSE)</f>
        <v>Peces</v>
      </c>
      <c r="L2273" t="str">
        <f>_xlfn.XLOOKUP(capturaFlota2019[[#This Row],[Especie]],'DATOS TABLA FLOTA'!$K$1:$K$113,'DATOS TABLA FLOTA'!$M$1:$M$113)</f>
        <v>otras especies</v>
      </c>
      <c r="M2273" s="3">
        <v>22174</v>
      </c>
      <c r="N2273" s="4">
        <f>VLOOKUP(capturaFlota2019[[#This Row],[Especie]],'DATOS TABLA FLOTA'!$A$1:$B$80,2,FALSE)</f>
        <v>2910</v>
      </c>
      <c r="O2273" s="4">
        <f>VLOOKUP(capturaFlota2019[[#This Row],[Especie]],'DATOS TABLA FLOTA'!$A$1:$C$80,3,FALSE)</f>
        <v>46560</v>
      </c>
      <c r="Q2273"/>
    </row>
    <row r="2274" spans="1:17" x14ac:dyDescent="0.35">
      <c r="A2274" s="5">
        <v>43709</v>
      </c>
      <c r="B2274" s="2" t="s">
        <v>3041</v>
      </c>
      <c r="C2274" s="2" t="s">
        <v>3068</v>
      </c>
      <c r="D2274" s="2" t="s">
        <v>3043</v>
      </c>
      <c r="E22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4" t="str">
        <f>_xlfn.XLOOKUP(capturaFlota2019[[#This Row],[Puerto]],'DATOS TABLA FLOTA'!$H$1:$H$21,'DATOS TABLA FLOTA'!$I$1:$I$21)</f>
        <v>General Pueyrredon</v>
      </c>
      <c r="G2274" s="3">
        <f>_xlfn.XLOOKUP(capturaFlota2019[[#This Row],[Departamento]],'DATOS TABLA FLOTA'!$O$2:$O$21,'DATOS TABLA FLOTA'!$P$2:$P$21)</f>
        <v>6357</v>
      </c>
      <c r="H2274" s="1">
        <v>-3804915</v>
      </c>
      <c r="I2274" s="1">
        <f>_xlfn.XLOOKUP(capturaFlota2019[[#This Row],[Latitud]],'DATOS TABLA FLOTA'!$Q$2:$Q$21,'DATOS TABLA FLOTA'!$R$2:$R$21)</f>
        <v>-57536848</v>
      </c>
      <c r="J2274" s="2" t="s">
        <v>3087</v>
      </c>
      <c r="K2274" t="str">
        <f>VLOOKUP(capturaFlota2019[[#This Row],[Especie]],'DATOS TABLA FLOTA'!$K$1:$M$113,2,FALSE)</f>
        <v>Peces</v>
      </c>
      <c r="L2274" t="str">
        <f>_xlfn.XLOOKUP(capturaFlota2019[[#This Row],[Especie]],'DATOS TABLA FLOTA'!$K$1:$K$113,'DATOS TABLA FLOTA'!$M$1:$M$113)</f>
        <v>otras especies</v>
      </c>
      <c r="M2274" s="3">
        <v>22231</v>
      </c>
      <c r="N2274" s="4">
        <f>VLOOKUP(capturaFlota2019[[#This Row],[Especie]],'DATOS TABLA FLOTA'!$A$1:$B$80,2,FALSE)</f>
        <v>2500</v>
      </c>
      <c r="O2274" s="4">
        <f>VLOOKUP(capturaFlota2019[[#This Row],[Especie]],'DATOS TABLA FLOTA'!$A$1:$C$80,3,FALSE)</f>
        <v>40000</v>
      </c>
      <c r="Q2274"/>
    </row>
    <row r="2275" spans="1:17" x14ac:dyDescent="0.35">
      <c r="A2275" s="5">
        <v>43497</v>
      </c>
      <c r="B2275" s="2" t="s">
        <v>3053</v>
      </c>
      <c r="C2275" s="2" t="s">
        <v>3123</v>
      </c>
      <c r="D2275" s="2" t="s">
        <v>3124</v>
      </c>
      <c r="E22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75" t="str">
        <f>_xlfn.XLOOKUP(capturaFlota2019[[#This Row],[Puerto]],'DATOS TABLA FLOTA'!$H$1:$H$21,'DATOS TABLA FLOTA'!$I$1:$I$21)</f>
        <v>San Antonio</v>
      </c>
      <c r="G2275" s="3">
        <f>_xlfn.XLOOKUP(capturaFlota2019[[#This Row],[Departamento]],'DATOS TABLA FLOTA'!$O$2:$O$21,'DATOS TABLA FLOTA'!$P$2:$P$21)</f>
        <v>62077</v>
      </c>
      <c r="H2275" s="1">
        <v>-4079875</v>
      </c>
      <c r="I2275" s="1">
        <f>_xlfn.XLOOKUP(capturaFlota2019[[#This Row],[Latitud]],'DATOS TABLA FLOTA'!$Q$2:$Q$21,'DATOS TABLA FLOTA'!$R$2:$R$21)</f>
        <v>-64883536</v>
      </c>
      <c r="J2275" s="2" t="s">
        <v>3136</v>
      </c>
      <c r="K2275" t="str">
        <f>VLOOKUP(capturaFlota2019[[#This Row],[Especie]],'DATOS TABLA FLOTA'!$K$1:$M$113,2,FALSE)</f>
        <v>Peces</v>
      </c>
      <c r="L2275" t="str">
        <f>_xlfn.XLOOKUP(capturaFlota2019[[#This Row],[Especie]],'DATOS TABLA FLOTA'!$K$1:$K$113,'DATOS TABLA FLOTA'!$M$1:$M$113)</f>
        <v>Merluza de cola</v>
      </c>
      <c r="M2275" s="3">
        <v>22319</v>
      </c>
      <c r="N2275" s="4">
        <f>VLOOKUP(capturaFlota2019[[#This Row],[Especie]],'DATOS TABLA FLOTA'!$A$1:$B$80,2,FALSE)</f>
        <v>2000</v>
      </c>
      <c r="O2275" s="4">
        <f>VLOOKUP(capturaFlota2019[[#This Row],[Especie]],'DATOS TABLA FLOTA'!$A$1:$C$80,3,FALSE)</f>
        <v>32000</v>
      </c>
      <c r="Q2275"/>
    </row>
    <row r="2276" spans="1:17" x14ac:dyDescent="0.35">
      <c r="A2276" s="5">
        <v>43709</v>
      </c>
      <c r="B2276" s="2" t="s">
        <v>3147</v>
      </c>
      <c r="C2276" s="2" t="s">
        <v>3048</v>
      </c>
      <c r="D2276" s="2" t="s">
        <v>3049</v>
      </c>
      <c r="E22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76" t="str">
        <f>_xlfn.XLOOKUP(capturaFlota2019[[#This Row],[Puerto]],'DATOS TABLA FLOTA'!$H$1:$H$21,'DATOS TABLA FLOTA'!$I$1:$I$21)</f>
        <v>Deseado</v>
      </c>
      <c r="G2276" s="3">
        <f>_xlfn.XLOOKUP(capturaFlota2019[[#This Row],[Departamento]],'DATOS TABLA FLOTA'!$O$2:$O$21,'DATOS TABLA FLOTA'!$P$2:$P$21)</f>
        <v>78014</v>
      </c>
      <c r="H2276" s="1">
        <v>-46436049</v>
      </c>
      <c r="I2276" s="1">
        <f>_xlfn.XLOOKUP(capturaFlota2019[[#This Row],[Latitud]],'DATOS TABLA FLOTA'!$Q$2:$Q$21,'DATOS TABLA FLOTA'!$R$2:$R$21)</f>
        <v>-67514904</v>
      </c>
      <c r="J2276" s="2" t="s">
        <v>3101</v>
      </c>
      <c r="K2276" t="str">
        <f>VLOOKUP(capturaFlota2019[[#This Row],[Especie]],'DATOS TABLA FLOTA'!$K$1:$M$113,2,FALSE)</f>
        <v>Crustáceos</v>
      </c>
      <c r="L2276" t="str">
        <f>_xlfn.XLOOKUP(capturaFlota2019[[#This Row],[Especie]],'DATOS TABLA FLOTA'!$K$1:$K$113,'DATOS TABLA FLOTA'!$M$1:$M$113)</f>
        <v>Langostino</v>
      </c>
      <c r="M2276" s="3">
        <v>22370</v>
      </c>
      <c r="N2276" s="4">
        <f>VLOOKUP(capturaFlota2019[[#This Row],[Especie]],'DATOS TABLA FLOTA'!$A$1:$B$80,2,FALSE)</f>
        <v>3000</v>
      </c>
      <c r="O2276" s="4">
        <f>VLOOKUP(capturaFlota2019[[#This Row],[Especie]],'DATOS TABLA FLOTA'!$A$1:$C$80,3,FALSE)</f>
        <v>48000</v>
      </c>
      <c r="Q2276"/>
    </row>
    <row r="2277" spans="1:17" x14ac:dyDescent="0.35">
      <c r="A2277" s="5">
        <v>43525</v>
      </c>
      <c r="B2277" s="2" t="s">
        <v>3059</v>
      </c>
      <c r="C2277" s="2" t="s">
        <v>3068</v>
      </c>
      <c r="D2277" s="2" t="s">
        <v>3043</v>
      </c>
      <c r="E22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7" t="str">
        <f>_xlfn.XLOOKUP(capturaFlota2019[[#This Row],[Puerto]],'DATOS TABLA FLOTA'!$H$1:$H$21,'DATOS TABLA FLOTA'!$I$1:$I$21)</f>
        <v>General Pueyrredon</v>
      </c>
      <c r="G2277" s="3">
        <f>_xlfn.XLOOKUP(capturaFlota2019[[#This Row],[Departamento]],'DATOS TABLA FLOTA'!$O$2:$O$21,'DATOS TABLA FLOTA'!$P$2:$P$21)</f>
        <v>6357</v>
      </c>
      <c r="H2277" s="1">
        <v>-3804915</v>
      </c>
      <c r="I2277" s="1">
        <f>_xlfn.XLOOKUP(capturaFlota2019[[#This Row],[Latitud]],'DATOS TABLA FLOTA'!$Q$2:$Q$21,'DATOS TABLA FLOTA'!$R$2:$R$21)</f>
        <v>-57536848</v>
      </c>
      <c r="J2277" s="2" t="s">
        <v>3052</v>
      </c>
      <c r="K2277" t="str">
        <f>VLOOKUP(capturaFlota2019[[#This Row],[Especie]],'DATOS TABLA FLOTA'!$K$1:$M$113,2,FALSE)</f>
        <v>Moluscos</v>
      </c>
      <c r="L2277" t="str">
        <f>_xlfn.XLOOKUP(capturaFlota2019[[#This Row],[Especie]],'DATOS TABLA FLOTA'!$K$1:$K$113,'DATOS TABLA FLOTA'!$M$1:$M$113)</f>
        <v>Calamar Illex</v>
      </c>
      <c r="M2277" s="3">
        <v>22492</v>
      </c>
      <c r="N2277" s="4">
        <f>VLOOKUP(capturaFlota2019[[#This Row],[Especie]],'DATOS TABLA FLOTA'!$A$1:$B$80,2,FALSE)</f>
        <v>3299</v>
      </c>
      <c r="O2277" s="4">
        <f>VLOOKUP(capturaFlota2019[[#This Row],[Especie]],'DATOS TABLA FLOTA'!$A$1:$C$80,3,FALSE)</f>
        <v>52784</v>
      </c>
      <c r="Q2277"/>
    </row>
    <row r="2278" spans="1:17" x14ac:dyDescent="0.35">
      <c r="A2278" s="5">
        <v>43466</v>
      </c>
      <c r="B2278" s="2" t="s">
        <v>3041</v>
      </c>
      <c r="C2278" s="2" t="s">
        <v>3068</v>
      </c>
      <c r="D2278" s="2" t="s">
        <v>3043</v>
      </c>
      <c r="E22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8" t="str">
        <f>_xlfn.XLOOKUP(capturaFlota2019[[#This Row],[Puerto]],'DATOS TABLA FLOTA'!$H$1:$H$21,'DATOS TABLA FLOTA'!$I$1:$I$21)</f>
        <v>General Pueyrredon</v>
      </c>
      <c r="G2278" s="3">
        <f>_xlfn.XLOOKUP(capturaFlota2019[[#This Row],[Departamento]],'DATOS TABLA FLOTA'!$O$2:$O$21,'DATOS TABLA FLOTA'!$P$2:$P$21)</f>
        <v>6357</v>
      </c>
      <c r="H2278" s="1">
        <v>-3804915</v>
      </c>
      <c r="I2278" s="1">
        <f>_xlfn.XLOOKUP(capturaFlota2019[[#This Row],[Latitud]],'DATOS TABLA FLOTA'!$Q$2:$Q$21,'DATOS TABLA FLOTA'!$R$2:$R$21)</f>
        <v>-57536848</v>
      </c>
      <c r="J2278" s="2" t="s">
        <v>3057</v>
      </c>
      <c r="K2278" t="str">
        <f>VLOOKUP(capturaFlota2019[[#This Row],[Especie]],'DATOS TABLA FLOTA'!$K$1:$M$113,2,FALSE)</f>
        <v>Peces</v>
      </c>
      <c r="L2278" t="str">
        <f>_xlfn.XLOOKUP(capturaFlota2019[[#This Row],[Especie]],'DATOS TABLA FLOTA'!$K$1:$K$113,'DATOS TABLA FLOTA'!$M$1:$M$113)</f>
        <v>Rayas (sin V. Cost)</v>
      </c>
      <c r="M2278" s="3">
        <v>22617</v>
      </c>
      <c r="N2278" s="4">
        <f>VLOOKUP(capturaFlota2019[[#This Row],[Especie]],'DATOS TABLA FLOTA'!$A$1:$B$80,2,FALSE)</f>
        <v>3900</v>
      </c>
      <c r="O2278" s="4">
        <f>VLOOKUP(capturaFlota2019[[#This Row],[Especie]],'DATOS TABLA FLOTA'!$A$1:$C$80,3,FALSE)</f>
        <v>62400</v>
      </c>
      <c r="Q2278"/>
    </row>
    <row r="2279" spans="1:17" x14ac:dyDescent="0.35">
      <c r="A2279" s="5">
        <v>43497</v>
      </c>
      <c r="B2279" s="2" t="s">
        <v>3041</v>
      </c>
      <c r="C2279" s="2" t="s">
        <v>3068</v>
      </c>
      <c r="D2279" s="2" t="s">
        <v>3043</v>
      </c>
      <c r="E22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79" t="str">
        <f>_xlfn.XLOOKUP(capturaFlota2019[[#This Row],[Puerto]],'DATOS TABLA FLOTA'!$H$1:$H$21,'DATOS TABLA FLOTA'!$I$1:$I$21)</f>
        <v>General Pueyrredon</v>
      </c>
      <c r="G2279" s="3">
        <f>_xlfn.XLOOKUP(capturaFlota2019[[#This Row],[Departamento]],'DATOS TABLA FLOTA'!$O$2:$O$21,'DATOS TABLA FLOTA'!$P$2:$P$21)</f>
        <v>6357</v>
      </c>
      <c r="H2279" s="1">
        <v>-3804915</v>
      </c>
      <c r="I2279" s="1">
        <f>_xlfn.XLOOKUP(capturaFlota2019[[#This Row],[Latitud]],'DATOS TABLA FLOTA'!$Q$2:$Q$21,'DATOS TABLA FLOTA'!$R$2:$R$21)</f>
        <v>-57536848</v>
      </c>
      <c r="J2279" s="2" t="s">
        <v>3087</v>
      </c>
      <c r="K2279" t="str">
        <f>VLOOKUP(capturaFlota2019[[#This Row],[Especie]],'DATOS TABLA FLOTA'!$K$1:$M$113,2,FALSE)</f>
        <v>Peces</v>
      </c>
      <c r="L2279" t="str">
        <f>_xlfn.XLOOKUP(capturaFlota2019[[#This Row],[Especie]],'DATOS TABLA FLOTA'!$K$1:$K$113,'DATOS TABLA FLOTA'!$M$1:$M$113)</f>
        <v>otras especies</v>
      </c>
      <c r="M2279" s="3">
        <v>22916</v>
      </c>
      <c r="N2279" s="4">
        <f>VLOOKUP(capturaFlota2019[[#This Row],[Especie]],'DATOS TABLA FLOTA'!$A$1:$B$80,2,FALSE)</f>
        <v>2500</v>
      </c>
      <c r="O2279" s="4">
        <f>VLOOKUP(capturaFlota2019[[#This Row],[Especie]],'DATOS TABLA FLOTA'!$A$1:$C$80,3,FALSE)</f>
        <v>40000</v>
      </c>
      <c r="Q2279"/>
    </row>
    <row r="2280" spans="1:17" x14ac:dyDescent="0.35">
      <c r="A2280" s="5">
        <v>43525</v>
      </c>
      <c r="B2280" s="2" t="s">
        <v>3041</v>
      </c>
      <c r="C2280" s="2" t="s">
        <v>3150</v>
      </c>
      <c r="D2280" s="2" t="s">
        <v>3043</v>
      </c>
      <c r="E22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0" t="str">
        <f>_xlfn.XLOOKUP(capturaFlota2019[[#This Row],[Puerto]],'DATOS TABLA FLOTA'!$H$1:$H$21,'DATOS TABLA FLOTA'!$I$1:$I$21)</f>
        <v>General Lavalle</v>
      </c>
      <c r="G2280" s="3">
        <f>_xlfn.XLOOKUP(capturaFlota2019[[#This Row],[Departamento]],'DATOS TABLA FLOTA'!$O$2:$O$21,'DATOS TABLA FLOTA'!$P$2:$P$21)</f>
        <v>6336</v>
      </c>
      <c r="H2280" s="1">
        <v>-36398453</v>
      </c>
      <c r="I2280" s="1">
        <f>_xlfn.XLOOKUP(capturaFlota2019[[#This Row],[Latitud]],'DATOS TABLA FLOTA'!$Q$2:$Q$21,'DATOS TABLA FLOTA'!$R$2:$R$21)</f>
        <v>-56946467</v>
      </c>
      <c r="J2280" s="2" t="s">
        <v>3113</v>
      </c>
      <c r="K2280" t="str">
        <f>VLOOKUP(capturaFlota2019[[#This Row],[Especie]],'DATOS TABLA FLOTA'!$K$1:$M$113,2,FALSE)</f>
        <v>Peces</v>
      </c>
      <c r="L2280" t="str">
        <f>_xlfn.XLOOKUP(capturaFlota2019[[#This Row],[Especie]],'DATOS TABLA FLOTA'!$K$1:$K$113,'DATOS TABLA FLOTA'!$M$1:$M$113)</f>
        <v>Variado costero</v>
      </c>
      <c r="M2280" s="3">
        <v>22959</v>
      </c>
      <c r="N2280" s="4">
        <f>VLOOKUP(capturaFlota2019[[#This Row],[Especie]],'DATOS TABLA FLOTA'!$A$1:$B$80,2,FALSE)</f>
        <v>2100</v>
      </c>
      <c r="O2280" s="4">
        <f>VLOOKUP(capturaFlota2019[[#This Row],[Especie]],'DATOS TABLA FLOTA'!$A$1:$C$80,3,FALSE)</f>
        <v>33600</v>
      </c>
      <c r="Q2280"/>
    </row>
    <row r="2281" spans="1:17" x14ac:dyDescent="0.35">
      <c r="A2281" s="5">
        <v>43678</v>
      </c>
      <c r="B2281" s="2" t="s">
        <v>3053</v>
      </c>
      <c r="C2281" s="2" t="s">
        <v>3121</v>
      </c>
      <c r="D2281" s="2" t="s">
        <v>3043</v>
      </c>
      <c r="E22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1" t="str">
        <f>_xlfn.XLOOKUP(capturaFlota2019[[#This Row],[Puerto]],'DATOS TABLA FLOTA'!$H$1:$H$21,'DATOS TABLA FLOTA'!$I$1:$I$21)</f>
        <v>Coronel de Marina Leonardo Rosales</v>
      </c>
      <c r="G2281" s="3">
        <f>_xlfn.XLOOKUP(capturaFlota2019[[#This Row],[Departamento]],'DATOS TABLA FLOTA'!$O$2:$O$21,'DATOS TABLA FLOTA'!$P$2:$P$21)</f>
        <v>6182</v>
      </c>
      <c r="H2281" s="1">
        <v>-3889977</v>
      </c>
      <c r="I2281" s="1">
        <f>_xlfn.XLOOKUP(capturaFlota2019[[#This Row],[Latitud]],'DATOS TABLA FLOTA'!$Q$2:$Q$21,'DATOS TABLA FLOTA'!$R$2:$R$21)</f>
        <v>-62079012</v>
      </c>
      <c r="J2281" s="2" t="s">
        <v>3101</v>
      </c>
      <c r="K2281" t="str">
        <f>VLOOKUP(capturaFlota2019[[#This Row],[Especie]],'DATOS TABLA FLOTA'!$K$1:$M$113,2,FALSE)</f>
        <v>Crustáceos</v>
      </c>
      <c r="L2281" t="str">
        <f>_xlfn.XLOOKUP(capturaFlota2019[[#This Row],[Especie]],'DATOS TABLA FLOTA'!$K$1:$K$113,'DATOS TABLA FLOTA'!$M$1:$M$113)</f>
        <v>Langostino</v>
      </c>
      <c r="M2281" s="3">
        <v>23051</v>
      </c>
      <c r="N2281" s="4">
        <f>VLOOKUP(capturaFlota2019[[#This Row],[Especie]],'DATOS TABLA FLOTA'!$A$1:$B$80,2,FALSE)</f>
        <v>3000</v>
      </c>
      <c r="O2281" s="4">
        <f>VLOOKUP(capturaFlota2019[[#This Row],[Especie]],'DATOS TABLA FLOTA'!$A$1:$C$80,3,FALSE)</f>
        <v>48000</v>
      </c>
      <c r="Q2281"/>
    </row>
    <row r="2282" spans="1:17" x14ac:dyDescent="0.35">
      <c r="A2282" s="5">
        <v>43739</v>
      </c>
      <c r="B2282" s="2" t="s">
        <v>3067</v>
      </c>
      <c r="C2282" s="2" t="s">
        <v>3117</v>
      </c>
      <c r="D2282" s="2" t="s">
        <v>3062</v>
      </c>
      <c r="E22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82" t="str">
        <f>_xlfn.XLOOKUP(capturaFlota2019[[#This Row],[Puerto]],'DATOS TABLA FLOTA'!$H$1:$H$21,'DATOS TABLA FLOTA'!$I$1:$I$21)</f>
        <v>Biedma</v>
      </c>
      <c r="G2282" s="3">
        <f>_xlfn.XLOOKUP(capturaFlota2019[[#This Row],[Departamento]],'DATOS TABLA FLOTA'!$O$2:$O$21,'DATOS TABLA FLOTA'!$P$2:$P$21)</f>
        <v>26007</v>
      </c>
      <c r="H2282" s="1">
        <v>-42723398</v>
      </c>
      <c r="I2282" s="1">
        <f>_xlfn.XLOOKUP(capturaFlota2019[[#This Row],[Latitud]],'DATOS TABLA FLOTA'!$Q$2:$Q$21,'DATOS TABLA FLOTA'!$R$2:$R$21)</f>
        <v>-6503362</v>
      </c>
      <c r="J2282" s="2" t="s">
        <v>3139</v>
      </c>
      <c r="K2282" t="str">
        <f>VLOOKUP(capturaFlota2019[[#This Row],[Especie]],'DATOS TABLA FLOTA'!$K$1:$M$113,2,FALSE)</f>
        <v>Peces</v>
      </c>
      <c r="L2282" t="str">
        <f>_xlfn.XLOOKUP(capturaFlota2019[[#This Row],[Especie]],'DATOS TABLA FLOTA'!$K$1:$K$113,'DATOS TABLA FLOTA'!$M$1:$M$113)</f>
        <v>otras especies</v>
      </c>
      <c r="M2282" s="3">
        <v>23064</v>
      </c>
      <c r="N2282" s="4">
        <f>VLOOKUP(capturaFlota2019[[#This Row],[Especie]],'DATOS TABLA FLOTA'!$A$1:$B$80,2,FALSE)</f>
        <v>3000</v>
      </c>
      <c r="O2282" s="4">
        <f>VLOOKUP(capturaFlota2019[[#This Row],[Especie]],'DATOS TABLA FLOTA'!$A$1:$C$80,3,FALSE)</f>
        <v>48000</v>
      </c>
      <c r="Q2282"/>
    </row>
    <row r="2283" spans="1:17" x14ac:dyDescent="0.35">
      <c r="A2283" s="5">
        <v>43709</v>
      </c>
      <c r="B2283" s="2" t="s">
        <v>3041</v>
      </c>
      <c r="C2283" s="2" t="s">
        <v>3068</v>
      </c>
      <c r="D2283" s="2" t="s">
        <v>3043</v>
      </c>
      <c r="E22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3" t="str">
        <f>_xlfn.XLOOKUP(capturaFlota2019[[#This Row],[Puerto]],'DATOS TABLA FLOTA'!$H$1:$H$21,'DATOS TABLA FLOTA'!$I$1:$I$21)</f>
        <v>General Pueyrredon</v>
      </c>
      <c r="G2283" s="3">
        <f>_xlfn.XLOOKUP(capturaFlota2019[[#This Row],[Departamento]],'DATOS TABLA FLOTA'!$O$2:$O$21,'DATOS TABLA FLOTA'!$P$2:$P$21)</f>
        <v>6357</v>
      </c>
      <c r="H2283" s="1">
        <v>-3804915</v>
      </c>
      <c r="I2283" s="1">
        <f>_xlfn.XLOOKUP(capturaFlota2019[[#This Row],[Latitud]],'DATOS TABLA FLOTA'!$Q$2:$Q$21,'DATOS TABLA FLOTA'!$R$2:$R$21)</f>
        <v>-57536848</v>
      </c>
      <c r="J2283" s="2" t="s">
        <v>3074</v>
      </c>
      <c r="K2283" t="str">
        <f>VLOOKUP(capturaFlota2019[[#This Row],[Especie]],'DATOS TABLA FLOTA'!$K$1:$M$113,2,FALSE)</f>
        <v>Peces</v>
      </c>
      <c r="L2283" t="str">
        <f>_xlfn.XLOOKUP(capturaFlota2019[[#This Row],[Especie]],'DATOS TABLA FLOTA'!$K$1:$K$113,'DATOS TABLA FLOTA'!$M$1:$M$113)</f>
        <v>Variado costero</v>
      </c>
      <c r="M2283" s="3">
        <v>23124</v>
      </c>
      <c r="N2283" s="4">
        <f>VLOOKUP(capturaFlota2019[[#This Row],[Especie]],'DATOS TABLA FLOTA'!$A$1:$B$80,2,FALSE)</f>
        <v>1800</v>
      </c>
      <c r="O2283" s="4">
        <f>VLOOKUP(capturaFlota2019[[#This Row],[Especie]],'DATOS TABLA FLOTA'!$A$1:$C$80,3,FALSE)</f>
        <v>28800</v>
      </c>
      <c r="Q2283"/>
    </row>
    <row r="2284" spans="1:17" x14ac:dyDescent="0.35">
      <c r="A2284" s="5">
        <v>43466</v>
      </c>
      <c r="B2284" s="2" t="s">
        <v>3067</v>
      </c>
      <c r="C2284" s="2" t="s">
        <v>3132</v>
      </c>
      <c r="D2284" s="2" t="s">
        <v>3133</v>
      </c>
      <c r="E22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284" t="str">
        <f>_xlfn.XLOOKUP(capturaFlota2019[[#This Row],[Puerto]],'DATOS TABLA FLOTA'!$H$1:$H$21,'DATOS TABLA FLOTA'!$I$1:$I$21)</f>
        <v>Ushuaia</v>
      </c>
      <c r="G2284" s="3">
        <f>_xlfn.XLOOKUP(capturaFlota2019[[#This Row],[Departamento]],'DATOS TABLA FLOTA'!$O$2:$O$21,'DATOS TABLA FLOTA'!$P$2:$P$21)</f>
        <v>94015</v>
      </c>
      <c r="H2284" s="1">
        <v>-54808106</v>
      </c>
      <c r="I2284" s="1">
        <f>_xlfn.XLOOKUP(capturaFlota2019[[#This Row],[Latitud]],'DATOS TABLA FLOTA'!$Q$2:$Q$21,'DATOS TABLA FLOTA'!$R$2:$R$21)</f>
        <v>-68304301</v>
      </c>
      <c r="J2284" s="2" t="s">
        <v>3136</v>
      </c>
      <c r="K2284" t="str">
        <f>VLOOKUP(capturaFlota2019[[#This Row],[Especie]],'DATOS TABLA FLOTA'!$K$1:$M$113,2,FALSE)</f>
        <v>Peces</v>
      </c>
      <c r="L2284" t="str">
        <f>_xlfn.XLOOKUP(capturaFlota2019[[#This Row],[Especie]],'DATOS TABLA FLOTA'!$K$1:$K$113,'DATOS TABLA FLOTA'!$M$1:$M$113)</f>
        <v>Merluza de cola</v>
      </c>
      <c r="M2284" s="3">
        <v>23146</v>
      </c>
      <c r="N2284" s="4">
        <f>VLOOKUP(capturaFlota2019[[#This Row],[Especie]],'DATOS TABLA FLOTA'!$A$1:$B$80,2,FALSE)</f>
        <v>2000</v>
      </c>
      <c r="O2284" s="4">
        <f>VLOOKUP(capturaFlota2019[[#This Row],[Especie]],'DATOS TABLA FLOTA'!$A$1:$C$80,3,FALSE)</f>
        <v>32000</v>
      </c>
      <c r="Q2284"/>
    </row>
    <row r="2285" spans="1:17" x14ac:dyDescent="0.35">
      <c r="A2285" s="5">
        <v>43647</v>
      </c>
      <c r="B2285" s="2" t="s">
        <v>3053</v>
      </c>
      <c r="C2285" s="2" t="s">
        <v>3061</v>
      </c>
      <c r="D2285" s="2" t="s">
        <v>3062</v>
      </c>
      <c r="E22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85" t="str">
        <f>_xlfn.XLOOKUP(capturaFlota2019[[#This Row],[Puerto]],'DATOS TABLA FLOTA'!$H$1:$H$21,'DATOS TABLA FLOTA'!$I$1:$I$21)</f>
        <v>Escalante</v>
      </c>
      <c r="G2285" s="3">
        <f>_xlfn.XLOOKUP(capturaFlota2019[[#This Row],[Departamento]],'DATOS TABLA FLOTA'!$O$2:$O$21,'DATOS TABLA FLOTA'!$P$2:$P$21)</f>
        <v>26021</v>
      </c>
      <c r="H2285" s="1">
        <v>-45862528</v>
      </c>
      <c r="I2285" s="1">
        <f>_xlfn.XLOOKUP(capturaFlota2019[[#This Row],[Latitud]],'DATOS TABLA FLOTA'!$Q$2:$Q$21,'DATOS TABLA FLOTA'!$R$2:$R$21)</f>
        <v>-6746664</v>
      </c>
      <c r="J2285" s="2" t="s">
        <v>3057</v>
      </c>
      <c r="K2285" t="str">
        <f>VLOOKUP(capturaFlota2019[[#This Row],[Especie]],'DATOS TABLA FLOTA'!$K$1:$M$113,2,FALSE)</f>
        <v>Peces</v>
      </c>
      <c r="L2285" t="str">
        <f>_xlfn.XLOOKUP(capturaFlota2019[[#This Row],[Especie]],'DATOS TABLA FLOTA'!$K$1:$K$113,'DATOS TABLA FLOTA'!$M$1:$M$113)</f>
        <v>Rayas (sin V. Cost)</v>
      </c>
      <c r="M2285" s="3">
        <v>23216</v>
      </c>
      <c r="N2285" s="4">
        <f>VLOOKUP(capturaFlota2019[[#This Row],[Especie]],'DATOS TABLA FLOTA'!$A$1:$B$80,2,FALSE)</f>
        <v>3900</v>
      </c>
      <c r="O2285" s="4">
        <f>VLOOKUP(capturaFlota2019[[#This Row],[Especie]],'DATOS TABLA FLOTA'!$A$1:$C$80,3,FALSE)</f>
        <v>62400</v>
      </c>
      <c r="Q2285"/>
    </row>
    <row r="2286" spans="1:17" x14ac:dyDescent="0.35">
      <c r="A2286" s="5">
        <v>43525</v>
      </c>
      <c r="B2286" s="2" t="s">
        <v>3059</v>
      </c>
      <c r="C2286" s="2" t="s">
        <v>3068</v>
      </c>
      <c r="D2286" s="2" t="s">
        <v>3043</v>
      </c>
      <c r="E22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6" t="str">
        <f>_xlfn.XLOOKUP(capturaFlota2019[[#This Row],[Puerto]],'DATOS TABLA FLOTA'!$H$1:$H$21,'DATOS TABLA FLOTA'!$I$1:$I$21)</f>
        <v>General Pueyrredon</v>
      </c>
      <c r="G2286" s="3">
        <f>_xlfn.XLOOKUP(capturaFlota2019[[#This Row],[Departamento]],'DATOS TABLA FLOTA'!$O$2:$O$21,'DATOS TABLA FLOTA'!$P$2:$P$21)</f>
        <v>6357</v>
      </c>
      <c r="H2286" s="1">
        <v>-3804915</v>
      </c>
      <c r="I2286" s="1">
        <f>_xlfn.XLOOKUP(capturaFlota2019[[#This Row],[Latitud]],'DATOS TABLA FLOTA'!$Q$2:$Q$21,'DATOS TABLA FLOTA'!$R$2:$R$21)</f>
        <v>-57536848</v>
      </c>
      <c r="J2286" s="2" t="s">
        <v>3092</v>
      </c>
      <c r="K2286" t="str">
        <f>VLOOKUP(capturaFlota2019[[#This Row],[Especie]],'DATOS TABLA FLOTA'!$K$1:$M$113,2,FALSE)</f>
        <v>Peces</v>
      </c>
      <c r="L2286" t="str">
        <f>_xlfn.XLOOKUP(capturaFlota2019[[#This Row],[Especie]],'DATOS TABLA FLOTA'!$K$1:$K$113,'DATOS TABLA FLOTA'!$M$1:$M$113)</f>
        <v>otras especies</v>
      </c>
      <c r="M2286" s="3">
        <v>23324</v>
      </c>
      <c r="N2286" s="4">
        <f>VLOOKUP(capturaFlota2019[[#This Row],[Especie]],'DATOS TABLA FLOTA'!$A$1:$B$80,2,FALSE)</f>
        <v>2200</v>
      </c>
      <c r="O2286" s="4">
        <f>VLOOKUP(capturaFlota2019[[#This Row],[Especie]],'DATOS TABLA FLOTA'!$A$1:$C$80,3,FALSE)</f>
        <v>35200</v>
      </c>
      <c r="Q2286"/>
    </row>
    <row r="2287" spans="1:17" x14ac:dyDescent="0.35">
      <c r="A2287" s="5">
        <v>43739</v>
      </c>
      <c r="B2287" s="2" t="s">
        <v>3053</v>
      </c>
      <c r="C2287" s="2" t="s">
        <v>3068</v>
      </c>
      <c r="D2287" s="2" t="s">
        <v>3043</v>
      </c>
      <c r="E22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87" t="str">
        <f>_xlfn.XLOOKUP(capturaFlota2019[[#This Row],[Puerto]],'DATOS TABLA FLOTA'!$H$1:$H$21,'DATOS TABLA FLOTA'!$I$1:$I$21)</f>
        <v>General Pueyrredon</v>
      </c>
      <c r="G2287" s="3">
        <f>_xlfn.XLOOKUP(capturaFlota2019[[#This Row],[Departamento]],'DATOS TABLA FLOTA'!$O$2:$O$21,'DATOS TABLA FLOTA'!$P$2:$P$21)</f>
        <v>6357</v>
      </c>
      <c r="H2287" s="1">
        <v>-3804915</v>
      </c>
      <c r="I2287" s="1">
        <f>_xlfn.XLOOKUP(capturaFlota2019[[#This Row],[Latitud]],'DATOS TABLA FLOTA'!$Q$2:$Q$21,'DATOS TABLA FLOTA'!$R$2:$R$21)</f>
        <v>-57536848</v>
      </c>
      <c r="J2287" s="2" t="s">
        <v>3091</v>
      </c>
      <c r="K2287" t="str">
        <f>VLOOKUP(capturaFlota2019[[#This Row],[Especie]],'DATOS TABLA FLOTA'!$K$1:$M$113,2,FALSE)</f>
        <v>Peces</v>
      </c>
      <c r="L2287" t="str">
        <f>_xlfn.XLOOKUP(capturaFlota2019[[#This Row],[Especie]],'DATOS TABLA FLOTA'!$K$1:$K$113,'DATOS TABLA FLOTA'!$M$1:$M$113)</f>
        <v>Variado costero</v>
      </c>
      <c r="M2287" s="3">
        <v>23547</v>
      </c>
      <c r="N2287" s="4">
        <f>VLOOKUP(capturaFlota2019[[#This Row],[Especie]],'DATOS TABLA FLOTA'!$A$1:$B$80,2,FALSE)</f>
        <v>2300</v>
      </c>
      <c r="O2287" s="4">
        <f>VLOOKUP(capturaFlota2019[[#This Row],[Especie]],'DATOS TABLA FLOTA'!$A$1:$C$80,3,FALSE)</f>
        <v>36800</v>
      </c>
      <c r="Q2287"/>
    </row>
    <row r="2288" spans="1:17" x14ac:dyDescent="0.35">
      <c r="A2288" s="5">
        <v>43556</v>
      </c>
      <c r="B2288" s="2" t="s">
        <v>3041</v>
      </c>
      <c r="C2288" s="2" t="s">
        <v>3120</v>
      </c>
      <c r="D2288" s="2" t="s">
        <v>3062</v>
      </c>
      <c r="E22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88" t="str">
        <f>_xlfn.XLOOKUP(capturaFlota2019[[#This Row],[Puerto]],'DATOS TABLA FLOTA'!$H$1:$H$21,'DATOS TABLA FLOTA'!$I$1:$I$21)</f>
        <v>Rawson</v>
      </c>
      <c r="G2288" s="3">
        <f>_xlfn.XLOOKUP(capturaFlota2019[[#This Row],[Departamento]],'DATOS TABLA FLOTA'!$O$2:$O$21,'DATOS TABLA FLOTA'!$P$2:$P$21)</f>
        <v>26077</v>
      </c>
      <c r="H2288" s="1">
        <v>-43336741</v>
      </c>
      <c r="I2288" s="1">
        <f>_xlfn.XLOOKUP(capturaFlota2019[[#This Row],[Latitud]],'DATOS TABLA FLOTA'!$Q$2:$Q$21,'DATOS TABLA FLOTA'!$R$2:$R$21)</f>
        <v>-65061964</v>
      </c>
      <c r="J2288" s="2" t="s">
        <v>3087</v>
      </c>
      <c r="K2288" t="str">
        <f>VLOOKUP(capturaFlota2019[[#This Row],[Especie]],'DATOS TABLA FLOTA'!$K$1:$M$113,2,FALSE)</f>
        <v>Peces</v>
      </c>
      <c r="L2288" t="str">
        <f>_xlfn.XLOOKUP(capturaFlota2019[[#This Row],[Especie]],'DATOS TABLA FLOTA'!$K$1:$K$113,'DATOS TABLA FLOTA'!$M$1:$M$113)</f>
        <v>otras especies</v>
      </c>
      <c r="M2288" s="3">
        <v>23578</v>
      </c>
      <c r="N2288" s="4">
        <f>VLOOKUP(capturaFlota2019[[#This Row],[Especie]],'DATOS TABLA FLOTA'!$A$1:$B$80,2,FALSE)</f>
        <v>2500</v>
      </c>
      <c r="O2288" s="4">
        <f>VLOOKUP(capturaFlota2019[[#This Row],[Especie]],'DATOS TABLA FLOTA'!$A$1:$C$80,3,FALSE)</f>
        <v>40000</v>
      </c>
      <c r="Q2288"/>
    </row>
    <row r="2289" spans="1:17" x14ac:dyDescent="0.35">
      <c r="A2289" s="5">
        <v>43556</v>
      </c>
      <c r="B2289" s="2" t="s">
        <v>3059</v>
      </c>
      <c r="C2289" s="2" t="s">
        <v>3123</v>
      </c>
      <c r="D2289" s="2" t="s">
        <v>3124</v>
      </c>
      <c r="E22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89" t="str">
        <f>_xlfn.XLOOKUP(capturaFlota2019[[#This Row],[Puerto]],'DATOS TABLA FLOTA'!$H$1:$H$21,'DATOS TABLA FLOTA'!$I$1:$I$21)</f>
        <v>San Antonio</v>
      </c>
      <c r="G2289" s="3">
        <f>_xlfn.XLOOKUP(capturaFlota2019[[#This Row],[Departamento]],'DATOS TABLA FLOTA'!$O$2:$O$21,'DATOS TABLA FLOTA'!$P$2:$P$21)</f>
        <v>62077</v>
      </c>
      <c r="H2289" s="1">
        <v>-4079875</v>
      </c>
      <c r="I2289" s="1">
        <f>_xlfn.XLOOKUP(capturaFlota2019[[#This Row],[Latitud]],'DATOS TABLA FLOTA'!$Q$2:$Q$21,'DATOS TABLA FLOTA'!$R$2:$R$21)</f>
        <v>-64883536</v>
      </c>
      <c r="J2289" s="2" t="s">
        <v>3084</v>
      </c>
      <c r="K2289" t="str">
        <f>VLOOKUP(capturaFlota2019[[#This Row],[Especie]],'DATOS TABLA FLOTA'!$K$1:$M$113,2,FALSE)</f>
        <v>Peces</v>
      </c>
      <c r="L2289" t="str">
        <f>_xlfn.XLOOKUP(capturaFlota2019[[#This Row],[Especie]],'DATOS TABLA FLOTA'!$K$1:$K$113,'DATOS TABLA FLOTA'!$M$1:$M$113)</f>
        <v>otras especies</v>
      </c>
      <c r="M2289" s="3">
        <v>23603</v>
      </c>
      <c r="N2289" s="4">
        <f>VLOOKUP(capturaFlota2019[[#This Row],[Especie]],'DATOS TABLA FLOTA'!$A$1:$B$80,2,FALSE)</f>
        <v>1890</v>
      </c>
      <c r="O2289" s="4">
        <f>VLOOKUP(capturaFlota2019[[#This Row],[Especie]],'DATOS TABLA FLOTA'!$A$1:$C$80,3,FALSE)</f>
        <v>30240</v>
      </c>
      <c r="Q2289"/>
    </row>
    <row r="2290" spans="1:17" x14ac:dyDescent="0.35">
      <c r="A2290" s="5">
        <v>43678</v>
      </c>
      <c r="B2290" s="2" t="s">
        <v>3053</v>
      </c>
      <c r="C2290" s="2" t="s">
        <v>3068</v>
      </c>
      <c r="D2290" s="2" t="s">
        <v>3043</v>
      </c>
      <c r="E22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0" t="str">
        <f>_xlfn.XLOOKUP(capturaFlota2019[[#This Row],[Puerto]],'DATOS TABLA FLOTA'!$H$1:$H$21,'DATOS TABLA FLOTA'!$I$1:$I$21)</f>
        <v>General Pueyrredon</v>
      </c>
      <c r="G2290" s="3">
        <f>_xlfn.XLOOKUP(capturaFlota2019[[#This Row],[Departamento]],'DATOS TABLA FLOTA'!$O$2:$O$21,'DATOS TABLA FLOTA'!$P$2:$P$21)</f>
        <v>6357</v>
      </c>
      <c r="H2290" s="1">
        <v>-3804915</v>
      </c>
      <c r="I2290" s="1">
        <f>_xlfn.XLOOKUP(capturaFlota2019[[#This Row],[Latitud]],'DATOS TABLA FLOTA'!$Q$2:$Q$21,'DATOS TABLA FLOTA'!$R$2:$R$21)</f>
        <v>-57536848</v>
      </c>
      <c r="J2290" s="2" t="s">
        <v>3074</v>
      </c>
      <c r="K2290" t="str">
        <f>VLOOKUP(capturaFlota2019[[#This Row],[Especie]],'DATOS TABLA FLOTA'!$K$1:$M$113,2,FALSE)</f>
        <v>Peces</v>
      </c>
      <c r="L2290" t="str">
        <f>_xlfn.XLOOKUP(capturaFlota2019[[#This Row],[Especie]],'DATOS TABLA FLOTA'!$K$1:$K$113,'DATOS TABLA FLOTA'!$M$1:$M$113)</f>
        <v>Variado costero</v>
      </c>
      <c r="M2290" s="3">
        <v>23605</v>
      </c>
      <c r="N2290" s="4">
        <f>VLOOKUP(capturaFlota2019[[#This Row],[Especie]],'DATOS TABLA FLOTA'!$A$1:$B$80,2,FALSE)</f>
        <v>1800</v>
      </c>
      <c r="O2290" s="4">
        <f>VLOOKUP(capturaFlota2019[[#This Row],[Especie]],'DATOS TABLA FLOTA'!$A$1:$C$80,3,FALSE)</f>
        <v>28800</v>
      </c>
      <c r="Q2290"/>
    </row>
    <row r="2291" spans="1:17" x14ac:dyDescent="0.35">
      <c r="A2291" s="5">
        <v>43739</v>
      </c>
      <c r="B2291" s="2" t="s">
        <v>3053</v>
      </c>
      <c r="C2291" s="2" t="s">
        <v>3127</v>
      </c>
      <c r="D2291" s="2" t="s">
        <v>3124</v>
      </c>
      <c r="E22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291" t="str">
        <f>_xlfn.XLOOKUP(capturaFlota2019[[#This Row],[Puerto]],'DATOS TABLA FLOTA'!$H$1:$H$21,'DATOS TABLA FLOTA'!$I$1:$I$21)</f>
        <v>San Antonio</v>
      </c>
      <c r="G2291" s="3">
        <f>_xlfn.XLOOKUP(capturaFlota2019[[#This Row],[Departamento]],'DATOS TABLA FLOTA'!$O$2:$O$21,'DATOS TABLA FLOTA'!$P$2:$P$21)</f>
        <v>62077</v>
      </c>
      <c r="H2291" s="1">
        <v>-40725698</v>
      </c>
      <c r="I2291" s="1">
        <f>_xlfn.XLOOKUP(capturaFlota2019[[#This Row],[Latitud]],'DATOS TABLA FLOTA'!$Q$2:$Q$21,'DATOS TABLA FLOTA'!$R$2:$R$21)</f>
        <v>-64934194</v>
      </c>
      <c r="J2291" s="2" t="s">
        <v>3085</v>
      </c>
      <c r="K2291" t="str">
        <f>VLOOKUP(capturaFlota2019[[#This Row],[Especie]],'DATOS TABLA FLOTA'!$K$1:$M$113,2,FALSE)</f>
        <v>Peces</v>
      </c>
      <c r="L2291" t="str">
        <f>_xlfn.XLOOKUP(capturaFlota2019[[#This Row],[Especie]],'DATOS TABLA FLOTA'!$K$1:$K$113,'DATOS TABLA FLOTA'!$M$1:$M$113)</f>
        <v>otras especies</v>
      </c>
      <c r="M2291" s="3">
        <v>23725</v>
      </c>
      <c r="N2291" s="4">
        <f>VLOOKUP(capturaFlota2019[[#This Row],[Especie]],'DATOS TABLA FLOTA'!$A$1:$B$80,2,FALSE)</f>
        <v>1900</v>
      </c>
      <c r="O2291" s="4">
        <f>VLOOKUP(capturaFlota2019[[#This Row],[Especie]],'DATOS TABLA FLOTA'!$A$1:$C$80,3,FALSE)</f>
        <v>30400</v>
      </c>
      <c r="Q2291"/>
    </row>
    <row r="2292" spans="1:17" x14ac:dyDescent="0.35">
      <c r="A2292" s="5">
        <v>43709</v>
      </c>
      <c r="B2292" s="2" t="s">
        <v>3053</v>
      </c>
      <c r="C2292" s="2" t="s">
        <v>3068</v>
      </c>
      <c r="D2292" s="2" t="s">
        <v>3043</v>
      </c>
      <c r="E22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2" t="str">
        <f>_xlfn.XLOOKUP(capturaFlota2019[[#This Row],[Puerto]],'DATOS TABLA FLOTA'!$H$1:$H$21,'DATOS TABLA FLOTA'!$I$1:$I$21)</f>
        <v>General Pueyrredon</v>
      </c>
      <c r="G2292" s="3">
        <f>_xlfn.XLOOKUP(capturaFlota2019[[#This Row],[Departamento]],'DATOS TABLA FLOTA'!$O$2:$O$21,'DATOS TABLA FLOTA'!$P$2:$P$21)</f>
        <v>6357</v>
      </c>
      <c r="H2292" s="1">
        <v>-3804915</v>
      </c>
      <c r="I2292" s="1">
        <f>_xlfn.XLOOKUP(capturaFlota2019[[#This Row],[Latitud]],'DATOS TABLA FLOTA'!$Q$2:$Q$21,'DATOS TABLA FLOTA'!$R$2:$R$21)</f>
        <v>-57536848</v>
      </c>
      <c r="J2292" s="2" t="s">
        <v>3078</v>
      </c>
      <c r="K2292" t="str">
        <f>VLOOKUP(capturaFlota2019[[#This Row],[Especie]],'DATOS TABLA FLOTA'!$K$1:$M$113,2,FALSE)</f>
        <v>Peces</v>
      </c>
      <c r="L2292" t="str">
        <f>_xlfn.XLOOKUP(capturaFlota2019[[#This Row],[Especie]],'DATOS TABLA FLOTA'!$K$1:$K$113,'DATOS TABLA FLOTA'!$M$1:$M$113)</f>
        <v>otras especies</v>
      </c>
      <c r="M2292" s="3">
        <v>23805</v>
      </c>
      <c r="N2292" s="4">
        <f>VLOOKUP(capturaFlota2019[[#This Row],[Especie]],'DATOS TABLA FLOTA'!$A$1:$B$80,2,FALSE)</f>
        <v>1700</v>
      </c>
      <c r="O2292" s="4">
        <f>VLOOKUP(capturaFlota2019[[#This Row],[Especie]],'DATOS TABLA FLOTA'!$A$1:$C$80,3,FALSE)</f>
        <v>27200</v>
      </c>
      <c r="Q2292"/>
    </row>
    <row r="2293" spans="1:17" x14ac:dyDescent="0.35">
      <c r="A2293" s="5">
        <v>43586</v>
      </c>
      <c r="B2293" s="2" t="s">
        <v>3116</v>
      </c>
      <c r="C2293" s="2" t="s">
        <v>3115</v>
      </c>
      <c r="D2293" s="2" t="s">
        <v>3049</v>
      </c>
      <c r="E22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293" t="str">
        <f>_xlfn.XLOOKUP(capturaFlota2019[[#This Row],[Puerto]],'DATOS TABLA FLOTA'!$H$1:$H$21,'DATOS TABLA FLOTA'!$I$1:$I$21)</f>
        <v>Deseado</v>
      </c>
      <c r="G2293" s="3">
        <f>_xlfn.XLOOKUP(capturaFlota2019[[#This Row],[Departamento]],'DATOS TABLA FLOTA'!$O$2:$O$21,'DATOS TABLA FLOTA'!$P$2:$P$21)</f>
        <v>78014</v>
      </c>
      <c r="H2293" s="1">
        <v>-47753106</v>
      </c>
      <c r="I2293" s="1">
        <f>_xlfn.XLOOKUP(capturaFlota2019[[#This Row],[Latitud]],'DATOS TABLA FLOTA'!$Q$2:$Q$21,'DATOS TABLA FLOTA'!$R$2:$R$21)</f>
        <v>-65911745</v>
      </c>
      <c r="J2293" s="2" t="s">
        <v>3064</v>
      </c>
      <c r="K2293" t="str">
        <f>VLOOKUP(capturaFlota2019[[#This Row],[Especie]],'DATOS TABLA FLOTA'!$K$1:$M$113,2,FALSE)</f>
        <v>Crustáceos</v>
      </c>
      <c r="L2293" t="str">
        <f>_xlfn.XLOOKUP(capturaFlota2019[[#This Row],[Especie]],'DATOS TABLA FLOTA'!$K$1:$K$113,'DATOS TABLA FLOTA'!$M$1:$M$113)</f>
        <v>Centolla</v>
      </c>
      <c r="M2293" s="3">
        <v>24012</v>
      </c>
      <c r="N2293" s="4">
        <f>VLOOKUP(capturaFlota2019[[#This Row],[Especie]],'DATOS TABLA FLOTA'!$A$1:$B$80,2,FALSE)</f>
        <v>2890</v>
      </c>
      <c r="O2293" s="4">
        <f>VLOOKUP(capturaFlota2019[[#This Row],[Especie]],'DATOS TABLA FLOTA'!$A$1:$C$80,3,FALSE)</f>
        <v>46240</v>
      </c>
      <c r="Q2293"/>
    </row>
    <row r="2294" spans="1:17" x14ac:dyDescent="0.35">
      <c r="A2294" s="5">
        <v>43525</v>
      </c>
      <c r="B2294" s="2" t="s">
        <v>3047</v>
      </c>
      <c r="C2294" s="2" t="s">
        <v>3117</v>
      </c>
      <c r="D2294" s="2" t="s">
        <v>3062</v>
      </c>
      <c r="E22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294" t="str">
        <f>_xlfn.XLOOKUP(capturaFlota2019[[#This Row],[Puerto]],'DATOS TABLA FLOTA'!$H$1:$H$21,'DATOS TABLA FLOTA'!$I$1:$I$21)</f>
        <v>Biedma</v>
      </c>
      <c r="G2294" s="3">
        <f>_xlfn.XLOOKUP(capturaFlota2019[[#This Row],[Departamento]],'DATOS TABLA FLOTA'!$O$2:$O$21,'DATOS TABLA FLOTA'!$P$2:$P$21)</f>
        <v>26007</v>
      </c>
      <c r="H2294" s="1">
        <v>-42723398</v>
      </c>
      <c r="I2294" s="1">
        <f>_xlfn.XLOOKUP(capturaFlota2019[[#This Row],[Latitud]],'DATOS TABLA FLOTA'!$Q$2:$Q$21,'DATOS TABLA FLOTA'!$R$2:$R$21)</f>
        <v>-6503362</v>
      </c>
      <c r="J2294" s="2" t="s">
        <v>3052</v>
      </c>
      <c r="K2294" t="str">
        <f>VLOOKUP(capturaFlota2019[[#This Row],[Especie]],'DATOS TABLA FLOTA'!$K$1:$M$113,2,FALSE)</f>
        <v>Moluscos</v>
      </c>
      <c r="L2294" t="str">
        <f>_xlfn.XLOOKUP(capturaFlota2019[[#This Row],[Especie]],'DATOS TABLA FLOTA'!$K$1:$K$113,'DATOS TABLA FLOTA'!$M$1:$M$113)</f>
        <v>Calamar Illex</v>
      </c>
      <c r="M2294" s="3">
        <v>24015</v>
      </c>
      <c r="N2294" s="4">
        <f>VLOOKUP(capturaFlota2019[[#This Row],[Especie]],'DATOS TABLA FLOTA'!$A$1:$B$80,2,FALSE)</f>
        <v>3299</v>
      </c>
      <c r="O2294" s="4">
        <f>VLOOKUP(capturaFlota2019[[#This Row],[Especie]],'DATOS TABLA FLOTA'!$A$1:$C$80,3,FALSE)</f>
        <v>52784</v>
      </c>
      <c r="Q2294"/>
    </row>
    <row r="2295" spans="1:17" x14ac:dyDescent="0.35">
      <c r="A2295" s="5">
        <v>43617</v>
      </c>
      <c r="B2295" s="2" t="s">
        <v>3053</v>
      </c>
      <c r="C2295" s="2" t="s">
        <v>3068</v>
      </c>
      <c r="D2295" s="2" t="s">
        <v>3043</v>
      </c>
      <c r="E22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5" t="str">
        <f>_xlfn.XLOOKUP(capturaFlota2019[[#This Row],[Puerto]],'DATOS TABLA FLOTA'!$H$1:$H$21,'DATOS TABLA FLOTA'!$I$1:$I$21)</f>
        <v>General Pueyrredon</v>
      </c>
      <c r="G2295" s="3">
        <f>_xlfn.XLOOKUP(capturaFlota2019[[#This Row],[Departamento]],'DATOS TABLA FLOTA'!$O$2:$O$21,'DATOS TABLA FLOTA'!$P$2:$P$21)</f>
        <v>6357</v>
      </c>
      <c r="H2295" s="1">
        <v>-3804915</v>
      </c>
      <c r="I2295" s="1">
        <f>_xlfn.XLOOKUP(capturaFlota2019[[#This Row],[Latitud]],'DATOS TABLA FLOTA'!$Q$2:$Q$21,'DATOS TABLA FLOTA'!$R$2:$R$21)</f>
        <v>-57536848</v>
      </c>
      <c r="J2295" s="2" t="s">
        <v>3094</v>
      </c>
      <c r="K2295" t="str">
        <f>VLOOKUP(capturaFlota2019[[#This Row],[Especie]],'DATOS TABLA FLOTA'!$K$1:$M$113,2,FALSE)</f>
        <v>Peces</v>
      </c>
      <c r="L2295" t="str">
        <f>_xlfn.XLOOKUP(capturaFlota2019[[#This Row],[Especie]],'DATOS TABLA FLOTA'!$K$1:$K$113,'DATOS TABLA FLOTA'!$M$1:$M$113)</f>
        <v>otras especies</v>
      </c>
      <c r="M2295" s="3">
        <v>24032</v>
      </c>
      <c r="N2295" s="4">
        <f>VLOOKUP(capturaFlota2019[[#This Row],[Especie]],'DATOS TABLA FLOTA'!$A$1:$B$80,2,FALSE)</f>
        <v>2180</v>
      </c>
      <c r="O2295" s="4">
        <f>VLOOKUP(capturaFlota2019[[#This Row],[Especie]],'DATOS TABLA FLOTA'!$A$1:$C$80,3,FALSE)</f>
        <v>34880</v>
      </c>
      <c r="Q2295"/>
    </row>
    <row r="2296" spans="1:17" x14ac:dyDescent="0.35">
      <c r="A2296" s="5">
        <v>43770</v>
      </c>
      <c r="B2296" s="2" t="s">
        <v>3041</v>
      </c>
      <c r="C2296" s="2" t="s">
        <v>3150</v>
      </c>
      <c r="D2296" s="2" t="s">
        <v>3043</v>
      </c>
      <c r="E22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6" t="str">
        <f>_xlfn.XLOOKUP(capturaFlota2019[[#This Row],[Puerto]],'DATOS TABLA FLOTA'!$H$1:$H$21,'DATOS TABLA FLOTA'!$I$1:$I$21)</f>
        <v>General Lavalle</v>
      </c>
      <c r="G2296" s="3">
        <f>_xlfn.XLOOKUP(capturaFlota2019[[#This Row],[Departamento]],'DATOS TABLA FLOTA'!$O$2:$O$21,'DATOS TABLA FLOTA'!$P$2:$P$21)</f>
        <v>6336</v>
      </c>
      <c r="H2296" s="1">
        <v>-36398453</v>
      </c>
      <c r="I2296" s="1">
        <f>_xlfn.XLOOKUP(capturaFlota2019[[#This Row],[Latitud]],'DATOS TABLA FLOTA'!$Q$2:$Q$21,'DATOS TABLA FLOTA'!$R$2:$R$21)</f>
        <v>-56946467</v>
      </c>
      <c r="J2296" s="2" t="s">
        <v>3083</v>
      </c>
      <c r="K2296" t="str">
        <f>VLOOKUP(capturaFlota2019[[#This Row],[Especie]],'DATOS TABLA FLOTA'!$K$1:$M$113,2,FALSE)</f>
        <v>Peces</v>
      </c>
      <c r="L2296" t="str">
        <f>_xlfn.XLOOKUP(capturaFlota2019[[#This Row],[Especie]],'DATOS TABLA FLOTA'!$K$1:$K$113,'DATOS TABLA FLOTA'!$M$1:$M$113)</f>
        <v>Variado costero</v>
      </c>
      <c r="M2296" s="3">
        <v>24066</v>
      </c>
      <c r="N2296" s="4">
        <f>VLOOKUP(capturaFlota2019[[#This Row],[Especie]],'DATOS TABLA FLOTA'!$A$1:$B$80,2,FALSE)</f>
        <v>2300</v>
      </c>
      <c r="O2296" s="4">
        <f>VLOOKUP(capturaFlota2019[[#This Row],[Especie]],'DATOS TABLA FLOTA'!$A$1:$C$80,3,FALSE)</f>
        <v>36800</v>
      </c>
      <c r="Q2296"/>
    </row>
    <row r="2297" spans="1:17" x14ac:dyDescent="0.35">
      <c r="A2297" s="5">
        <v>43739</v>
      </c>
      <c r="B2297" s="2" t="s">
        <v>3067</v>
      </c>
      <c r="C2297" s="2" t="s">
        <v>3068</v>
      </c>
      <c r="D2297" s="2" t="s">
        <v>3043</v>
      </c>
      <c r="E22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7" t="str">
        <f>_xlfn.XLOOKUP(capturaFlota2019[[#This Row],[Puerto]],'DATOS TABLA FLOTA'!$H$1:$H$21,'DATOS TABLA FLOTA'!$I$1:$I$21)</f>
        <v>General Pueyrredon</v>
      </c>
      <c r="G2297" s="3">
        <f>_xlfn.XLOOKUP(capturaFlota2019[[#This Row],[Departamento]],'DATOS TABLA FLOTA'!$O$2:$O$21,'DATOS TABLA FLOTA'!$P$2:$P$21)</f>
        <v>6357</v>
      </c>
      <c r="H2297" s="1">
        <v>-3804915</v>
      </c>
      <c r="I2297" s="1">
        <f>_xlfn.XLOOKUP(capturaFlota2019[[#This Row],[Latitud]],'DATOS TABLA FLOTA'!$Q$2:$Q$21,'DATOS TABLA FLOTA'!$R$2:$R$21)</f>
        <v>-57536848</v>
      </c>
      <c r="J2297" s="2" t="s">
        <v>3084</v>
      </c>
      <c r="K2297" t="str">
        <f>VLOOKUP(capturaFlota2019[[#This Row],[Especie]],'DATOS TABLA FLOTA'!$K$1:$M$113,2,FALSE)</f>
        <v>Peces</v>
      </c>
      <c r="L2297" t="str">
        <f>_xlfn.XLOOKUP(capturaFlota2019[[#This Row],[Especie]],'DATOS TABLA FLOTA'!$K$1:$K$113,'DATOS TABLA FLOTA'!$M$1:$M$113)</f>
        <v>otras especies</v>
      </c>
      <c r="M2297" s="3">
        <v>24158</v>
      </c>
      <c r="N2297" s="4">
        <f>VLOOKUP(capturaFlota2019[[#This Row],[Especie]],'DATOS TABLA FLOTA'!$A$1:$B$80,2,FALSE)</f>
        <v>1890</v>
      </c>
      <c r="O2297" s="4">
        <f>VLOOKUP(capturaFlota2019[[#This Row],[Especie]],'DATOS TABLA FLOTA'!$A$1:$C$80,3,FALSE)</f>
        <v>30240</v>
      </c>
      <c r="Q2297"/>
    </row>
    <row r="2298" spans="1:17" x14ac:dyDescent="0.35">
      <c r="A2298" s="5">
        <v>43739</v>
      </c>
      <c r="B2298" s="2" t="s">
        <v>3053</v>
      </c>
      <c r="C2298" s="2" t="s">
        <v>3068</v>
      </c>
      <c r="D2298" s="2" t="s">
        <v>3043</v>
      </c>
      <c r="E22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8" t="str">
        <f>_xlfn.XLOOKUP(capturaFlota2019[[#This Row],[Puerto]],'DATOS TABLA FLOTA'!$H$1:$H$21,'DATOS TABLA FLOTA'!$I$1:$I$21)</f>
        <v>General Pueyrredon</v>
      </c>
      <c r="G2298" s="3">
        <f>_xlfn.XLOOKUP(capturaFlota2019[[#This Row],[Departamento]],'DATOS TABLA FLOTA'!$O$2:$O$21,'DATOS TABLA FLOTA'!$P$2:$P$21)</f>
        <v>6357</v>
      </c>
      <c r="H2298" s="1">
        <v>-3804915</v>
      </c>
      <c r="I2298" s="1">
        <f>_xlfn.XLOOKUP(capturaFlota2019[[#This Row],[Latitud]],'DATOS TABLA FLOTA'!$Q$2:$Q$21,'DATOS TABLA FLOTA'!$R$2:$R$21)</f>
        <v>-57536848</v>
      </c>
      <c r="J2298" s="2" t="s">
        <v>3168</v>
      </c>
      <c r="K2298" t="str">
        <f>VLOOKUP(capturaFlota2019[[#This Row],[Especie]],'DATOS TABLA FLOTA'!$K$1:$M$113,2,FALSE)</f>
        <v>Peces</v>
      </c>
      <c r="L2298" t="str">
        <f>_xlfn.XLOOKUP(capturaFlota2019[[#This Row],[Especie]],'DATOS TABLA FLOTA'!$K$1:$K$113,'DATOS TABLA FLOTA'!$M$1:$M$113)</f>
        <v>Anchoíta</v>
      </c>
      <c r="M2298" s="3">
        <v>24225</v>
      </c>
      <c r="N2298" s="4">
        <f>VLOOKUP(capturaFlota2019[[#This Row],[Especie]],'DATOS TABLA FLOTA'!$A$1:$B$80,2,FALSE)</f>
        <v>3500</v>
      </c>
      <c r="O2298" s="4">
        <f>VLOOKUP(capturaFlota2019[[#This Row],[Especie]],'DATOS TABLA FLOTA'!$A$1:$C$80,3,FALSE)</f>
        <v>56000</v>
      </c>
      <c r="Q2298"/>
    </row>
    <row r="2299" spans="1:17" x14ac:dyDescent="0.35">
      <c r="A2299" s="5">
        <v>43466</v>
      </c>
      <c r="B2299" s="2" t="s">
        <v>3053</v>
      </c>
      <c r="C2299" s="2" t="s">
        <v>3068</v>
      </c>
      <c r="D2299" s="2" t="s">
        <v>3043</v>
      </c>
      <c r="E22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299" t="str">
        <f>_xlfn.XLOOKUP(capturaFlota2019[[#This Row],[Puerto]],'DATOS TABLA FLOTA'!$H$1:$H$21,'DATOS TABLA FLOTA'!$I$1:$I$21)</f>
        <v>General Pueyrredon</v>
      </c>
      <c r="G2299" s="3">
        <f>_xlfn.XLOOKUP(capturaFlota2019[[#This Row],[Departamento]],'DATOS TABLA FLOTA'!$O$2:$O$21,'DATOS TABLA FLOTA'!$P$2:$P$21)</f>
        <v>6357</v>
      </c>
      <c r="H2299" s="1">
        <v>-3804915</v>
      </c>
      <c r="I2299" s="1">
        <f>_xlfn.XLOOKUP(capturaFlota2019[[#This Row],[Latitud]],'DATOS TABLA FLOTA'!$Q$2:$Q$21,'DATOS TABLA FLOTA'!$R$2:$R$21)</f>
        <v>-57536848</v>
      </c>
      <c r="J2299" s="2" t="s">
        <v>3095</v>
      </c>
      <c r="K2299" t="str">
        <f>VLOOKUP(capturaFlota2019[[#This Row],[Especie]],'DATOS TABLA FLOTA'!$K$1:$M$113,2,FALSE)</f>
        <v>Peces</v>
      </c>
      <c r="L2299" t="str">
        <f>_xlfn.XLOOKUP(capturaFlota2019[[#This Row],[Especie]],'DATOS TABLA FLOTA'!$K$1:$K$113,'DATOS TABLA FLOTA'!$M$1:$M$113)</f>
        <v>otras especies</v>
      </c>
      <c r="M2299" s="3">
        <v>24249</v>
      </c>
      <c r="N2299" s="4">
        <f>VLOOKUP(capturaFlota2019[[#This Row],[Especie]],'DATOS TABLA FLOTA'!$A$1:$B$80,2,FALSE)</f>
        <v>1980</v>
      </c>
      <c r="O2299" s="4">
        <f>VLOOKUP(capturaFlota2019[[#This Row],[Especie]],'DATOS TABLA FLOTA'!$A$1:$C$80,3,FALSE)</f>
        <v>31680</v>
      </c>
      <c r="Q2299"/>
    </row>
    <row r="2300" spans="1:17" x14ac:dyDescent="0.35">
      <c r="A2300" s="5">
        <v>43617</v>
      </c>
      <c r="B2300" s="2" t="s">
        <v>3053</v>
      </c>
      <c r="C2300" s="2" t="s">
        <v>3068</v>
      </c>
      <c r="D2300" s="2" t="s">
        <v>3043</v>
      </c>
      <c r="E23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0" t="str">
        <f>_xlfn.XLOOKUP(capturaFlota2019[[#This Row],[Puerto]],'DATOS TABLA FLOTA'!$H$1:$H$21,'DATOS TABLA FLOTA'!$I$1:$I$21)</f>
        <v>General Pueyrredon</v>
      </c>
      <c r="G2300" s="3">
        <f>_xlfn.XLOOKUP(capturaFlota2019[[#This Row],[Departamento]],'DATOS TABLA FLOTA'!$O$2:$O$21,'DATOS TABLA FLOTA'!$P$2:$P$21)</f>
        <v>6357</v>
      </c>
      <c r="H2300" s="1">
        <v>-3804915</v>
      </c>
      <c r="I2300" s="1">
        <f>_xlfn.XLOOKUP(capturaFlota2019[[#This Row],[Latitud]],'DATOS TABLA FLOTA'!$Q$2:$Q$21,'DATOS TABLA FLOTA'!$R$2:$R$21)</f>
        <v>-57536848</v>
      </c>
      <c r="J2300" s="2" t="s">
        <v>3078</v>
      </c>
      <c r="K2300" t="str">
        <f>VLOOKUP(capturaFlota2019[[#This Row],[Especie]],'DATOS TABLA FLOTA'!$K$1:$M$113,2,FALSE)</f>
        <v>Peces</v>
      </c>
      <c r="L2300" t="str">
        <f>_xlfn.XLOOKUP(capturaFlota2019[[#This Row],[Especie]],'DATOS TABLA FLOTA'!$K$1:$K$113,'DATOS TABLA FLOTA'!$M$1:$M$113)</f>
        <v>otras especies</v>
      </c>
      <c r="M2300" s="3">
        <v>24285</v>
      </c>
      <c r="N2300" s="4">
        <f>VLOOKUP(capturaFlota2019[[#This Row],[Especie]],'DATOS TABLA FLOTA'!$A$1:$B$80,2,FALSE)</f>
        <v>1700</v>
      </c>
      <c r="O2300" s="4">
        <f>VLOOKUP(capturaFlota2019[[#This Row],[Especie]],'DATOS TABLA FLOTA'!$A$1:$C$80,3,FALSE)</f>
        <v>27200</v>
      </c>
      <c r="Q2300"/>
    </row>
    <row r="2301" spans="1:17" x14ac:dyDescent="0.35">
      <c r="A2301" s="5">
        <v>43586</v>
      </c>
      <c r="B2301" s="2" t="s">
        <v>3059</v>
      </c>
      <c r="C2301" s="2" t="s">
        <v>3061</v>
      </c>
      <c r="D2301" s="2" t="s">
        <v>3062</v>
      </c>
      <c r="E23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01" t="str">
        <f>_xlfn.XLOOKUP(capturaFlota2019[[#This Row],[Puerto]],'DATOS TABLA FLOTA'!$H$1:$H$21,'DATOS TABLA FLOTA'!$I$1:$I$21)</f>
        <v>Escalante</v>
      </c>
      <c r="G2301" s="3">
        <f>_xlfn.XLOOKUP(capturaFlota2019[[#This Row],[Departamento]],'DATOS TABLA FLOTA'!$O$2:$O$21,'DATOS TABLA FLOTA'!$P$2:$P$21)</f>
        <v>26021</v>
      </c>
      <c r="H2301" s="1">
        <v>-45862528</v>
      </c>
      <c r="I2301" s="1">
        <f>_xlfn.XLOOKUP(capturaFlota2019[[#This Row],[Latitud]],'DATOS TABLA FLOTA'!$Q$2:$Q$21,'DATOS TABLA FLOTA'!$R$2:$R$21)</f>
        <v>-6746664</v>
      </c>
      <c r="J2301" s="2" t="s">
        <v>3060</v>
      </c>
      <c r="K2301" t="str">
        <f>VLOOKUP(capturaFlota2019[[#This Row],[Especie]],'DATOS TABLA FLOTA'!$K$1:$M$113,2,FALSE)</f>
        <v>Peces</v>
      </c>
      <c r="L2301" t="str">
        <f>_xlfn.XLOOKUP(capturaFlota2019[[#This Row],[Especie]],'DATOS TABLA FLOTA'!$K$1:$K$113,'DATOS TABLA FLOTA'!$M$1:$M$113)</f>
        <v>otras especies</v>
      </c>
      <c r="M2301" s="3">
        <v>24338</v>
      </c>
      <c r="N2301" s="4">
        <f>VLOOKUP(capturaFlota2019[[#This Row],[Especie]],'DATOS TABLA FLOTA'!$A$1:$B$80,2,FALSE)</f>
        <v>2910</v>
      </c>
      <c r="O2301" s="4">
        <f>VLOOKUP(capturaFlota2019[[#This Row],[Especie]],'DATOS TABLA FLOTA'!$A$1:$C$80,3,FALSE)</f>
        <v>46560</v>
      </c>
      <c r="Q2301"/>
    </row>
    <row r="2302" spans="1:17" x14ac:dyDescent="0.35">
      <c r="A2302" s="5">
        <v>43739</v>
      </c>
      <c r="B2302" s="2" t="s">
        <v>3053</v>
      </c>
      <c r="C2302" s="2" t="s">
        <v>3120</v>
      </c>
      <c r="D2302" s="2" t="s">
        <v>3062</v>
      </c>
      <c r="E23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02" t="str">
        <f>_xlfn.XLOOKUP(capturaFlota2019[[#This Row],[Puerto]],'DATOS TABLA FLOTA'!$H$1:$H$21,'DATOS TABLA FLOTA'!$I$1:$I$21)</f>
        <v>Rawson</v>
      </c>
      <c r="G2302" s="3">
        <f>_xlfn.XLOOKUP(capturaFlota2019[[#This Row],[Departamento]],'DATOS TABLA FLOTA'!$O$2:$O$21,'DATOS TABLA FLOTA'!$P$2:$P$21)</f>
        <v>26077</v>
      </c>
      <c r="H2302" s="1">
        <v>-43336741</v>
      </c>
      <c r="I2302" s="1">
        <f>_xlfn.XLOOKUP(capturaFlota2019[[#This Row],[Latitud]],'DATOS TABLA FLOTA'!$Q$2:$Q$21,'DATOS TABLA FLOTA'!$R$2:$R$21)</f>
        <v>-65061964</v>
      </c>
      <c r="J2302" s="2" t="s">
        <v>3101</v>
      </c>
      <c r="K2302" t="str">
        <f>VLOOKUP(capturaFlota2019[[#This Row],[Especie]],'DATOS TABLA FLOTA'!$K$1:$M$113,2,FALSE)</f>
        <v>Crustáceos</v>
      </c>
      <c r="L2302" t="str">
        <f>_xlfn.XLOOKUP(capturaFlota2019[[#This Row],[Especie]],'DATOS TABLA FLOTA'!$K$1:$K$113,'DATOS TABLA FLOTA'!$M$1:$M$113)</f>
        <v>Langostino</v>
      </c>
      <c r="M2302" s="3">
        <v>24363</v>
      </c>
      <c r="N2302" s="4">
        <f>VLOOKUP(capturaFlota2019[[#This Row],[Especie]],'DATOS TABLA FLOTA'!$A$1:$B$80,2,FALSE)</f>
        <v>3000</v>
      </c>
      <c r="O2302" s="4">
        <f>VLOOKUP(capturaFlota2019[[#This Row],[Especie]],'DATOS TABLA FLOTA'!$A$1:$C$80,3,FALSE)</f>
        <v>48000</v>
      </c>
      <c r="Q2302"/>
    </row>
    <row r="2303" spans="1:17" x14ac:dyDescent="0.35">
      <c r="A2303" s="5">
        <v>43678</v>
      </c>
      <c r="B2303" s="2" t="s">
        <v>3053</v>
      </c>
      <c r="C2303" s="2" t="s">
        <v>3068</v>
      </c>
      <c r="D2303" s="2" t="s">
        <v>3043</v>
      </c>
      <c r="E23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3" t="str">
        <f>_xlfn.XLOOKUP(capturaFlota2019[[#This Row],[Puerto]],'DATOS TABLA FLOTA'!$H$1:$H$21,'DATOS TABLA FLOTA'!$I$1:$I$21)</f>
        <v>General Pueyrredon</v>
      </c>
      <c r="G2303" s="3">
        <f>_xlfn.XLOOKUP(capturaFlota2019[[#This Row],[Departamento]],'DATOS TABLA FLOTA'!$O$2:$O$21,'DATOS TABLA FLOTA'!$P$2:$P$21)</f>
        <v>6357</v>
      </c>
      <c r="H2303" s="1">
        <v>-3804915</v>
      </c>
      <c r="I2303" s="1">
        <f>_xlfn.XLOOKUP(capturaFlota2019[[#This Row],[Latitud]],'DATOS TABLA FLOTA'!$Q$2:$Q$21,'DATOS TABLA FLOTA'!$R$2:$R$21)</f>
        <v>-57536848</v>
      </c>
      <c r="J2303" s="2" t="s">
        <v>3113</v>
      </c>
      <c r="K2303" t="str">
        <f>VLOOKUP(capturaFlota2019[[#This Row],[Especie]],'DATOS TABLA FLOTA'!$K$1:$M$113,2,FALSE)</f>
        <v>Peces</v>
      </c>
      <c r="L2303" t="str">
        <f>_xlfn.XLOOKUP(capturaFlota2019[[#This Row],[Especie]],'DATOS TABLA FLOTA'!$K$1:$K$113,'DATOS TABLA FLOTA'!$M$1:$M$113)</f>
        <v>Variado costero</v>
      </c>
      <c r="M2303" s="3">
        <v>24567</v>
      </c>
      <c r="N2303" s="4">
        <f>VLOOKUP(capturaFlota2019[[#This Row],[Especie]],'DATOS TABLA FLOTA'!$A$1:$B$80,2,FALSE)</f>
        <v>2100</v>
      </c>
      <c r="O2303" s="4">
        <f>VLOOKUP(capturaFlota2019[[#This Row],[Especie]],'DATOS TABLA FLOTA'!$A$1:$C$80,3,FALSE)</f>
        <v>33600</v>
      </c>
      <c r="Q2303"/>
    </row>
    <row r="2304" spans="1:17" x14ac:dyDescent="0.35">
      <c r="A2304" s="5">
        <v>43556</v>
      </c>
      <c r="B2304" s="2" t="s">
        <v>3053</v>
      </c>
      <c r="C2304" s="2" t="s">
        <v>3068</v>
      </c>
      <c r="D2304" s="2" t="s">
        <v>3043</v>
      </c>
      <c r="E23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4" t="str">
        <f>_xlfn.XLOOKUP(capturaFlota2019[[#This Row],[Puerto]],'DATOS TABLA FLOTA'!$H$1:$H$21,'DATOS TABLA FLOTA'!$I$1:$I$21)</f>
        <v>General Pueyrredon</v>
      </c>
      <c r="G2304" s="3">
        <f>_xlfn.XLOOKUP(capturaFlota2019[[#This Row],[Departamento]],'DATOS TABLA FLOTA'!$O$2:$O$21,'DATOS TABLA FLOTA'!$P$2:$P$21)</f>
        <v>6357</v>
      </c>
      <c r="H2304" s="1">
        <v>-3804915</v>
      </c>
      <c r="I2304" s="1">
        <f>_xlfn.XLOOKUP(capturaFlota2019[[#This Row],[Latitud]],'DATOS TABLA FLOTA'!$Q$2:$Q$21,'DATOS TABLA FLOTA'!$R$2:$R$21)</f>
        <v>-57536848</v>
      </c>
      <c r="J2304" s="2" t="s">
        <v>3081</v>
      </c>
      <c r="K2304" t="str">
        <f>VLOOKUP(capturaFlota2019[[#This Row],[Especie]],'DATOS TABLA FLOTA'!$K$1:$M$113,2,FALSE)</f>
        <v>Peces</v>
      </c>
      <c r="L2304" t="str">
        <f>_xlfn.XLOOKUP(capturaFlota2019[[#This Row],[Especie]],'DATOS TABLA FLOTA'!$K$1:$K$113,'DATOS TABLA FLOTA'!$M$1:$M$113)</f>
        <v>Variado costero</v>
      </c>
      <c r="M2304" s="3">
        <v>24600</v>
      </c>
      <c r="N2304" s="4">
        <f>VLOOKUP(capturaFlota2019[[#This Row],[Especie]],'DATOS TABLA FLOTA'!$A$1:$B$80,2,FALSE)</f>
        <v>2900</v>
      </c>
      <c r="O2304" s="4">
        <f>VLOOKUP(capturaFlota2019[[#This Row],[Especie]],'DATOS TABLA FLOTA'!$A$1:$C$80,3,FALSE)</f>
        <v>46400</v>
      </c>
      <c r="Q2304"/>
    </row>
    <row r="2305" spans="1:17" x14ac:dyDescent="0.35">
      <c r="A2305" s="5">
        <v>43678</v>
      </c>
      <c r="B2305" s="2" t="s">
        <v>3053</v>
      </c>
      <c r="C2305" s="2" t="s">
        <v>3068</v>
      </c>
      <c r="D2305" s="2" t="s">
        <v>3043</v>
      </c>
      <c r="E23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5" t="str">
        <f>_xlfn.XLOOKUP(capturaFlota2019[[#This Row],[Puerto]],'DATOS TABLA FLOTA'!$H$1:$H$21,'DATOS TABLA FLOTA'!$I$1:$I$21)</f>
        <v>General Pueyrredon</v>
      </c>
      <c r="G2305" s="3">
        <f>_xlfn.XLOOKUP(capturaFlota2019[[#This Row],[Departamento]],'DATOS TABLA FLOTA'!$O$2:$O$21,'DATOS TABLA FLOTA'!$P$2:$P$21)</f>
        <v>6357</v>
      </c>
      <c r="H2305" s="1">
        <v>-3804915</v>
      </c>
      <c r="I2305" s="1">
        <f>_xlfn.XLOOKUP(capturaFlota2019[[#This Row],[Latitud]],'DATOS TABLA FLOTA'!$Q$2:$Q$21,'DATOS TABLA FLOTA'!$R$2:$R$21)</f>
        <v>-57536848</v>
      </c>
      <c r="J2305" s="2" t="s">
        <v>3090</v>
      </c>
      <c r="K2305" t="str">
        <f>VLOOKUP(capturaFlota2019[[#This Row],[Especie]],'DATOS TABLA FLOTA'!$K$1:$M$113,2,FALSE)</f>
        <v>Peces</v>
      </c>
      <c r="L2305" t="str">
        <f>_xlfn.XLOOKUP(capturaFlota2019[[#This Row],[Especie]],'DATOS TABLA FLOTA'!$K$1:$K$113,'DATOS TABLA FLOTA'!$M$1:$M$113)</f>
        <v>otras especies</v>
      </c>
      <c r="M2305" s="3">
        <v>24649</v>
      </c>
      <c r="N2305" s="4">
        <f>VLOOKUP(capturaFlota2019[[#This Row],[Especie]],'DATOS TABLA FLOTA'!$A$1:$B$80,2,FALSE)</f>
        <v>2200</v>
      </c>
      <c r="O2305" s="4">
        <f>VLOOKUP(capturaFlota2019[[#This Row],[Especie]],'DATOS TABLA FLOTA'!$A$1:$C$80,3,FALSE)</f>
        <v>35200</v>
      </c>
      <c r="Q2305"/>
    </row>
    <row r="2306" spans="1:17" x14ac:dyDescent="0.35">
      <c r="A2306" s="5">
        <v>43709</v>
      </c>
      <c r="B2306" s="2" t="s">
        <v>3053</v>
      </c>
      <c r="C2306" s="2" t="s">
        <v>3150</v>
      </c>
      <c r="D2306" s="2" t="s">
        <v>3043</v>
      </c>
      <c r="E23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06" t="str">
        <f>_xlfn.XLOOKUP(capturaFlota2019[[#This Row],[Puerto]],'DATOS TABLA FLOTA'!$H$1:$H$21,'DATOS TABLA FLOTA'!$I$1:$I$21)</f>
        <v>General Lavalle</v>
      </c>
      <c r="G2306" s="3">
        <f>_xlfn.XLOOKUP(capturaFlota2019[[#This Row],[Departamento]],'DATOS TABLA FLOTA'!$O$2:$O$21,'DATOS TABLA FLOTA'!$P$2:$P$21)</f>
        <v>6336</v>
      </c>
      <c r="H2306" s="1">
        <v>-36398453</v>
      </c>
      <c r="I2306" s="1">
        <f>_xlfn.XLOOKUP(capturaFlota2019[[#This Row],[Latitud]],'DATOS TABLA FLOTA'!$Q$2:$Q$21,'DATOS TABLA FLOTA'!$R$2:$R$21)</f>
        <v>-56946467</v>
      </c>
      <c r="J2306" s="2" t="s">
        <v>3114</v>
      </c>
      <c r="K2306" t="str">
        <f>VLOOKUP(capturaFlota2019[[#This Row],[Especie]],'DATOS TABLA FLOTA'!$K$1:$M$113,2,FALSE)</f>
        <v>Peces</v>
      </c>
      <c r="L2306" t="str">
        <f>_xlfn.XLOOKUP(capturaFlota2019[[#This Row],[Especie]],'DATOS TABLA FLOTA'!$K$1:$K$113,'DATOS TABLA FLOTA'!$M$1:$M$113)</f>
        <v>otras especies</v>
      </c>
      <c r="M2306" s="3">
        <v>24679</v>
      </c>
      <c r="N2306" s="4">
        <f>VLOOKUP(capturaFlota2019[[#This Row],[Especie]],'DATOS TABLA FLOTA'!$A$1:$B$80,2,FALSE)</f>
        <v>1500</v>
      </c>
      <c r="O2306" s="4">
        <f>VLOOKUP(capturaFlota2019[[#This Row],[Especie]],'DATOS TABLA FLOTA'!$A$1:$C$80,3,FALSE)</f>
        <v>24000</v>
      </c>
      <c r="Q2306"/>
    </row>
    <row r="2307" spans="1:17" x14ac:dyDescent="0.35">
      <c r="A2307" s="5">
        <v>43556</v>
      </c>
      <c r="B2307" s="2" t="s">
        <v>3041</v>
      </c>
      <c r="C2307" s="2" t="s">
        <v>3048</v>
      </c>
      <c r="D2307" s="2" t="s">
        <v>3049</v>
      </c>
      <c r="E23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07" t="str">
        <f>_xlfn.XLOOKUP(capturaFlota2019[[#This Row],[Puerto]],'DATOS TABLA FLOTA'!$H$1:$H$21,'DATOS TABLA FLOTA'!$I$1:$I$21)</f>
        <v>Deseado</v>
      </c>
      <c r="G2307" s="3">
        <f>_xlfn.XLOOKUP(capturaFlota2019[[#This Row],[Departamento]],'DATOS TABLA FLOTA'!$O$2:$O$21,'DATOS TABLA FLOTA'!$P$2:$P$21)</f>
        <v>78014</v>
      </c>
      <c r="H2307" s="1">
        <v>-46436049</v>
      </c>
      <c r="I2307" s="1">
        <f>_xlfn.XLOOKUP(capturaFlota2019[[#This Row],[Latitud]],'DATOS TABLA FLOTA'!$Q$2:$Q$21,'DATOS TABLA FLOTA'!$R$2:$R$21)</f>
        <v>-67514904</v>
      </c>
      <c r="J2307" s="2" t="s">
        <v>3055</v>
      </c>
      <c r="K2307" t="str">
        <f>VLOOKUP(capturaFlota2019[[#This Row],[Especie]],'DATOS TABLA FLOTA'!$K$1:$M$113,2,FALSE)</f>
        <v>Peces</v>
      </c>
      <c r="L2307" t="str">
        <f>_xlfn.XLOOKUP(capturaFlota2019[[#This Row],[Especie]],'DATOS TABLA FLOTA'!$K$1:$K$113,'DATOS TABLA FLOTA'!$M$1:$M$113)</f>
        <v>Merluza hubbsi S41</v>
      </c>
      <c r="M2307" s="3">
        <v>24751</v>
      </c>
      <c r="N2307" s="4">
        <f>VLOOKUP(capturaFlota2019[[#This Row],[Especie]],'DATOS TABLA FLOTA'!$A$1:$B$80,2,FALSE)</f>
        <v>2300</v>
      </c>
      <c r="O2307" s="4">
        <f>VLOOKUP(capturaFlota2019[[#This Row],[Especie]],'DATOS TABLA FLOTA'!$A$1:$C$80,3,FALSE)</f>
        <v>36800</v>
      </c>
      <c r="Q2307"/>
    </row>
    <row r="2308" spans="1:17" x14ac:dyDescent="0.35">
      <c r="A2308" s="5">
        <v>43586</v>
      </c>
      <c r="B2308" s="2" t="s">
        <v>3067</v>
      </c>
      <c r="C2308" s="2" t="s">
        <v>3132</v>
      </c>
      <c r="D2308" s="2" t="s">
        <v>3133</v>
      </c>
      <c r="E23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08" t="str">
        <f>_xlfn.XLOOKUP(capturaFlota2019[[#This Row],[Puerto]],'DATOS TABLA FLOTA'!$H$1:$H$21,'DATOS TABLA FLOTA'!$I$1:$I$21)</f>
        <v>Ushuaia</v>
      </c>
      <c r="G2308" s="3">
        <f>_xlfn.XLOOKUP(capturaFlota2019[[#This Row],[Departamento]],'DATOS TABLA FLOTA'!$O$2:$O$21,'DATOS TABLA FLOTA'!$P$2:$P$21)</f>
        <v>94015</v>
      </c>
      <c r="H2308" s="1">
        <v>-54808106</v>
      </c>
      <c r="I2308" s="1">
        <f>_xlfn.XLOOKUP(capturaFlota2019[[#This Row],[Latitud]],'DATOS TABLA FLOTA'!$Q$2:$Q$21,'DATOS TABLA FLOTA'!$R$2:$R$21)</f>
        <v>-68304301</v>
      </c>
      <c r="J2308" s="2" t="s">
        <v>3055</v>
      </c>
      <c r="K2308" t="str">
        <f>VLOOKUP(capturaFlota2019[[#This Row],[Especie]],'DATOS TABLA FLOTA'!$K$1:$M$113,2,FALSE)</f>
        <v>Peces</v>
      </c>
      <c r="L2308" t="str">
        <f>_xlfn.XLOOKUP(capturaFlota2019[[#This Row],[Especie]],'DATOS TABLA FLOTA'!$K$1:$K$113,'DATOS TABLA FLOTA'!$M$1:$M$113)</f>
        <v>Merluza hubbsi S41</v>
      </c>
      <c r="M2308" s="3">
        <v>24834</v>
      </c>
      <c r="N2308" s="4">
        <f>VLOOKUP(capturaFlota2019[[#This Row],[Especie]],'DATOS TABLA FLOTA'!$A$1:$B$80,2,FALSE)</f>
        <v>2300</v>
      </c>
      <c r="O2308" s="4">
        <f>VLOOKUP(capturaFlota2019[[#This Row],[Especie]],'DATOS TABLA FLOTA'!$A$1:$C$80,3,FALSE)</f>
        <v>36800</v>
      </c>
      <c r="Q2308"/>
    </row>
    <row r="2309" spans="1:17" x14ac:dyDescent="0.35">
      <c r="A2309" s="5">
        <v>43739</v>
      </c>
      <c r="B2309" s="2" t="s">
        <v>3053</v>
      </c>
      <c r="C2309" s="2" t="s">
        <v>3127</v>
      </c>
      <c r="D2309" s="2" t="s">
        <v>3124</v>
      </c>
      <c r="E23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09" t="str">
        <f>_xlfn.XLOOKUP(capturaFlota2019[[#This Row],[Puerto]],'DATOS TABLA FLOTA'!$H$1:$H$21,'DATOS TABLA FLOTA'!$I$1:$I$21)</f>
        <v>San Antonio</v>
      </c>
      <c r="G2309" s="3">
        <f>_xlfn.XLOOKUP(capturaFlota2019[[#This Row],[Departamento]],'DATOS TABLA FLOTA'!$O$2:$O$21,'DATOS TABLA FLOTA'!$P$2:$P$21)</f>
        <v>62077</v>
      </c>
      <c r="H2309" s="1">
        <v>-40725698</v>
      </c>
      <c r="I2309" s="1">
        <f>_xlfn.XLOOKUP(capturaFlota2019[[#This Row],[Latitud]],'DATOS TABLA FLOTA'!$Q$2:$Q$21,'DATOS TABLA FLOTA'!$R$2:$R$21)</f>
        <v>-64934194</v>
      </c>
      <c r="J2309" s="2" t="s">
        <v>3098</v>
      </c>
      <c r="K2309" t="str">
        <f>VLOOKUP(capturaFlota2019[[#This Row],[Especie]],'DATOS TABLA FLOTA'!$K$1:$M$113,2,FALSE)</f>
        <v>Peces</v>
      </c>
      <c r="L2309" t="str">
        <f>_xlfn.XLOOKUP(capturaFlota2019[[#This Row],[Especie]],'DATOS TABLA FLOTA'!$K$1:$K$113,'DATOS TABLA FLOTA'!$M$1:$M$113)</f>
        <v>otras especies</v>
      </c>
      <c r="M2309" s="3">
        <v>24870</v>
      </c>
      <c r="N2309" s="4">
        <f>VLOOKUP(capturaFlota2019[[#This Row],[Especie]],'DATOS TABLA FLOTA'!$A$1:$B$80,2,FALSE)</f>
        <v>4500</v>
      </c>
      <c r="O2309" s="4">
        <f>VLOOKUP(capturaFlota2019[[#This Row],[Especie]],'DATOS TABLA FLOTA'!$A$1:$C$80,3,FALSE)</f>
        <v>72000</v>
      </c>
      <c r="Q2309"/>
    </row>
    <row r="2310" spans="1:17" x14ac:dyDescent="0.35">
      <c r="A2310" s="5">
        <v>43586</v>
      </c>
      <c r="B2310" s="2" t="s">
        <v>3067</v>
      </c>
      <c r="C2310" s="2" t="s">
        <v>3115</v>
      </c>
      <c r="D2310" s="2" t="s">
        <v>3049</v>
      </c>
      <c r="E23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10" t="str">
        <f>_xlfn.XLOOKUP(capturaFlota2019[[#This Row],[Puerto]],'DATOS TABLA FLOTA'!$H$1:$H$21,'DATOS TABLA FLOTA'!$I$1:$I$21)</f>
        <v>Deseado</v>
      </c>
      <c r="G2310" s="3">
        <f>_xlfn.XLOOKUP(capturaFlota2019[[#This Row],[Departamento]],'DATOS TABLA FLOTA'!$O$2:$O$21,'DATOS TABLA FLOTA'!$P$2:$P$21)</f>
        <v>78014</v>
      </c>
      <c r="H2310" s="1">
        <v>-47753106</v>
      </c>
      <c r="I2310" s="1">
        <f>_xlfn.XLOOKUP(capturaFlota2019[[#This Row],[Latitud]],'DATOS TABLA FLOTA'!$Q$2:$Q$21,'DATOS TABLA FLOTA'!$R$2:$R$21)</f>
        <v>-65911745</v>
      </c>
      <c r="J2310" s="2" t="s">
        <v>3052</v>
      </c>
      <c r="K2310" t="str">
        <f>VLOOKUP(capturaFlota2019[[#This Row],[Especie]],'DATOS TABLA FLOTA'!$K$1:$M$113,2,FALSE)</f>
        <v>Moluscos</v>
      </c>
      <c r="L2310" t="str">
        <f>_xlfn.XLOOKUP(capturaFlota2019[[#This Row],[Especie]],'DATOS TABLA FLOTA'!$K$1:$K$113,'DATOS TABLA FLOTA'!$M$1:$M$113)</f>
        <v>Calamar Illex</v>
      </c>
      <c r="M2310" s="3">
        <v>24922</v>
      </c>
      <c r="N2310" s="4">
        <f>VLOOKUP(capturaFlota2019[[#This Row],[Especie]],'DATOS TABLA FLOTA'!$A$1:$B$80,2,FALSE)</f>
        <v>3299</v>
      </c>
      <c r="O2310" s="4">
        <f>VLOOKUP(capturaFlota2019[[#This Row],[Especie]],'DATOS TABLA FLOTA'!$A$1:$C$80,3,FALSE)</f>
        <v>52784</v>
      </c>
      <c r="Q2310"/>
    </row>
    <row r="2311" spans="1:17" x14ac:dyDescent="0.35">
      <c r="A2311" s="5">
        <v>43525</v>
      </c>
      <c r="B2311" s="2" t="s">
        <v>3041</v>
      </c>
      <c r="C2311" s="2" t="s">
        <v>3120</v>
      </c>
      <c r="D2311" s="2" t="s">
        <v>3062</v>
      </c>
      <c r="E23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11" t="str">
        <f>_xlfn.XLOOKUP(capturaFlota2019[[#This Row],[Puerto]],'DATOS TABLA FLOTA'!$H$1:$H$21,'DATOS TABLA FLOTA'!$I$1:$I$21)</f>
        <v>Rawson</v>
      </c>
      <c r="G2311" s="3">
        <f>_xlfn.XLOOKUP(capturaFlota2019[[#This Row],[Departamento]],'DATOS TABLA FLOTA'!$O$2:$O$21,'DATOS TABLA FLOTA'!$P$2:$P$21)</f>
        <v>26077</v>
      </c>
      <c r="H2311" s="1">
        <v>-43336741</v>
      </c>
      <c r="I2311" s="1">
        <f>_xlfn.XLOOKUP(capturaFlota2019[[#This Row],[Latitud]],'DATOS TABLA FLOTA'!$Q$2:$Q$21,'DATOS TABLA FLOTA'!$R$2:$R$21)</f>
        <v>-65061964</v>
      </c>
      <c r="J2311" s="2" t="s">
        <v>3098</v>
      </c>
      <c r="K2311" t="str">
        <f>VLOOKUP(capturaFlota2019[[#This Row],[Especie]],'DATOS TABLA FLOTA'!$K$1:$M$113,2,FALSE)</f>
        <v>Peces</v>
      </c>
      <c r="L2311" t="str">
        <f>_xlfn.XLOOKUP(capturaFlota2019[[#This Row],[Especie]],'DATOS TABLA FLOTA'!$K$1:$K$113,'DATOS TABLA FLOTA'!$M$1:$M$113)</f>
        <v>otras especies</v>
      </c>
      <c r="M2311" s="3">
        <v>25083</v>
      </c>
      <c r="N2311" s="4">
        <f>VLOOKUP(capturaFlota2019[[#This Row],[Especie]],'DATOS TABLA FLOTA'!$A$1:$B$80,2,FALSE)</f>
        <v>4500</v>
      </c>
      <c r="O2311" s="4">
        <f>VLOOKUP(capturaFlota2019[[#This Row],[Especie]],'DATOS TABLA FLOTA'!$A$1:$C$80,3,FALSE)</f>
        <v>72000</v>
      </c>
      <c r="Q2311"/>
    </row>
    <row r="2312" spans="1:17" x14ac:dyDescent="0.35">
      <c r="A2312" s="5">
        <v>43709</v>
      </c>
      <c r="B2312" s="2" t="s">
        <v>3053</v>
      </c>
      <c r="C2312" s="2" t="s">
        <v>3068</v>
      </c>
      <c r="D2312" s="2" t="s">
        <v>3043</v>
      </c>
      <c r="E23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2" t="str">
        <f>_xlfn.XLOOKUP(capturaFlota2019[[#This Row],[Puerto]],'DATOS TABLA FLOTA'!$H$1:$H$21,'DATOS TABLA FLOTA'!$I$1:$I$21)</f>
        <v>General Pueyrredon</v>
      </c>
      <c r="G2312" s="3">
        <f>_xlfn.XLOOKUP(capturaFlota2019[[#This Row],[Departamento]],'DATOS TABLA FLOTA'!$O$2:$O$21,'DATOS TABLA FLOTA'!$P$2:$P$21)</f>
        <v>6357</v>
      </c>
      <c r="H2312" s="1">
        <v>-3804915</v>
      </c>
      <c r="I2312" s="1">
        <f>_xlfn.XLOOKUP(capturaFlota2019[[#This Row],[Latitud]],'DATOS TABLA FLOTA'!$Q$2:$Q$21,'DATOS TABLA FLOTA'!$R$2:$R$21)</f>
        <v>-57536848</v>
      </c>
      <c r="J2312" s="2" t="s">
        <v>3055</v>
      </c>
      <c r="K2312" t="str">
        <f>VLOOKUP(capturaFlota2019[[#This Row],[Especie]],'DATOS TABLA FLOTA'!$K$1:$M$113,2,FALSE)</f>
        <v>Peces</v>
      </c>
      <c r="L2312" t="str">
        <f>_xlfn.XLOOKUP(capturaFlota2019[[#This Row],[Especie]],'DATOS TABLA FLOTA'!$K$1:$K$113,'DATOS TABLA FLOTA'!$M$1:$M$113)</f>
        <v>Merluza hubbsi S41</v>
      </c>
      <c r="M2312" s="3">
        <v>25122</v>
      </c>
      <c r="N2312" s="4">
        <f>VLOOKUP(capturaFlota2019[[#This Row],[Especie]],'DATOS TABLA FLOTA'!$A$1:$B$80,2,FALSE)</f>
        <v>2300</v>
      </c>
      <c r="O2312" s="4">
        <f>VLOOKUP(capturaFlota2019[[#This Row],[Especie]],'DATOS TABLA FLOTA'!$A$1:$C$80,3,FALSE)</f>
        <v>36800</v>
      </c>
      <c r="Q2312"/>
    </row>
    <row r="2313" spans="1:17" x14ac:dyDescent="0.35">
      <c r="A2313" s="5">
        <v>43617</v>
      </c>
      <c r="B2313" s="2" t="s">
        <v>3059</v>
      </c>
      <c r="C2313" s="2" t="s">
        <v>3048</v>
      </c>
      <c r="D2313" s="2" t="s">
        <v>3049</v>
      </c>
      <c r="E23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13" t="str">
        <f>_xlfn.XLOOKUP(capturaFlota2019[[#This Row],[Puerto]],'DATOS TABLA FLOTA'!$H$1:$H$21,'DATOS TABLA FLOTA'!$I$1:$I$21)</f>
        <v>Deseado</v>
      </c>
      <c r="G2313" s="3">
        <f>_xlfn.XLOOKUP(capturaFlota2019[[#This Row],[Departamento]],'DATOS TABLA FLOTA'!$O$2:$O$21,'DATOS TABLA FLOTA'!$P$2:$P$21)</f>
        <v>78014</v>
      </c>
      <c r="H2313" s="1">
        <v>-46436049</v>
      </c>
      <c r="I2313" s="1">
        <f>_xlfn.XLOOKUP(capturaFlota2019[[#This Row],[Latitud]],'DATOS TABLA FLOTA'!$Q$2:$Q$21,'DATOS TABLA FLOTA'!$R$2:$R$21)</f>
        <v>-67514904</v>
      </c>
      <c r="J2313" s="2" t="s">
        <v>3109</v>
      </c>
      <c r="K2313" t="str">
        <f>VLOOKUP(capturaFlota2019[[#This Row],[Especie]],'DATOS TABLA FLOTA'!$K$1:$M$113,2,FALSE)</f>
        <v>Peces</v>
      </c>
      <c r="L2313" t="str">
        <f>_xlfn.XLOOKUP(capturaFlota2019[[#This Row],[Especie]],'DATOS TABLA FLOTA'!$K$1:$K$113,'DATOS TABLA FLOTA'!$M$1:$M$113)</f>
        <v>Rayas (sin V. Cost)</v>
      </c>
      <c r="M2313" s="3">
        <v>25628</v>
      </c>
      <c r="N2313" s="4">
        <f>VLOOKUP(capturaFlota2019[[#This Row],[Especie]],'DATOS TABLA FLOTA'!$A$1:$B$80,2,FALSE)</f>
        <v>3000</v>
      </c>
      <c r="O2313" s="4">
        <f>VLOOKUP(capturaFlota2019[[#This Row],[Especie]],'DATOS TABLA FLOTA'!$A$1:$C$80,3,FALSE)</f>
        <v>48000</v>
      </c>
      <c r="Q2313"/>
    </row>
    <row r="2314" spans="1:17" x14ac:dyDescent="0.35">
      <c r="A2314" s="5">
        <v>43556</v>
      </c>
      <c r="B2314" s="2" t="s">
        <v>3053</v>
      </c>
      <c r="C2314" s="2" t="s">
        <v>3123</v>
      </c>
      <c r="D2314" s="2" t="s">
        <v>3124</v>
      </c>
      <c r="E23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14" t="str">
        <f>_xlfn.XLOOKUP(capturaFlota2019[[#This Row],[Puerto]],'DATOS TABLA FLOTA'!$H$1:$H$21,'DATOS TABLA FLOTA'!$I$1:$I$21)</f>
        <v>San Antonio</v>
      </c>
      <c r="G2314" s="3">
        <f>_xlfn.XLOOKUP(capturaFlota2019[[#This Row],[Departamento]],'DATOS TABLA FLOTA'!$O$2:$O$21,'DATOS TABLA FLOTA'!$P$2:$P$21)</f>
        <v>62077</v>
      </c>
      <c r="H2314" s="1">
        <v>-4079875</v>
      </c>
      <c r="I2314" s="1">
        <f>_xlfn.XLOOKUP(capturaFlota2019[[#This Row],[Latitud]],'DATOS TABLA FLOTA'!$Q$2:$Q$21,'DATOS TABLA FLOTA'!$R$2:$R$21)</f>
        <v>-64883536</v>
      </c>
      <c r="J2314" s="2" t="s">
        <v>3057</v>
      </c>
      <c r="K2314" t="str">
        <f>VLOOKUP(capturaFlota2019[[#This Row],[Especie]],'DATOS TABLA FLOTA'!$K$1:$M$113,2,FALSE)</f>
        <v>Peces</v>
      </c>
      <c r="L2314" t="str">
        <f>_xlfn.XLOOKUP(capturaFlota2019[[#This Row],[Especie]],'DATOS TABLA FLOTA'!$K$1:$K$113,'DATOS TABLA FLOTA'!$M$1:$M$113)</f>
        <v>Rayas (sin V. Cost)</v>
      </c>
      <c r="M2314" s="3">
        <v>25784</v>
      </c>
      <c r="N2314" s="4">
        <f>VLOOKUP(capturaFlota2019[[#This Row],[Especie]],'DATOS TABLA FLOTA'!$A$1:$B$80,2,FALSE)</f>
        <v>3900</v>
      </c>
      <c r="O2314" s="4">
        <f>VLOOKUP(capturaFlota2019[[#This Row],[Especie]],'DATOS TABLA FLOTA'!$A$1:$C$80,3,FALSE)</f>
        <v>62400</v>
      </c>
      <c r="Q2314"/>
    </row>
    <row r="2315" spans="1:17" x14ac:dyDescent="0.35">
      <c r="A2315" s="5">
        <v>43497</v>
      </c>
      <c r="B2315" s="2" t="s">
        <v>3059</v>
      </c>
      <c r="C2315" s="2" t="s">
        <v>3068</v>
      </c>
      <c r="D2315" s="2" t="s">
        <v>3043</v>
      </c>
      <c r="E23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5" t="str">
        <f>_xlfn.XLOOKUP(capturaFlota2019[[#This Row],[Puerto]],'DATOS TABLA FLOTA'!$H$1:$H$21,'DATOS TABLA FLOTA'!$I$1:$I$21)</f>
        <v>General Pueyrredon</v>
      </c>
      <c r="G2315" s="3">
        <f>_xlfn.XLOOKUP(capturaFlota2019[[#This Row],[Departamento]],'DATOS TABLA FLOTA'!$O$2:$O$21,'DATOS TABLA FLOTA'!$P$2:$P$21)</f>
        <v>6357</v>
      </c>
      <c r="H2315" s="1">
        <v>-3804915</v>
      </c>
      <c r="I2315" s="1">
        <f>_xlfn.XLOOKUP(capturaFlota2019[[#This Row],[Latitud]],'DATOS TABLA FLOTA'!$Q$2:$Q$21,'DATOS TABLA FLOTA'!$R$2:$R$21)</f>
        <v>-57536848</v>
      </c>
      <c r="J2315" s="2" t="s">
        <v>3065</v>
      </c>
      <c r="K2315" t="str">
        <f>VLOOKUP(capturaFlota2019[[#This Row],[Especie]],'DATOS TABLA FLOTA'!$K$1:$M$113,2,FALSE)</f>
        <v>Peces</v>
      </c>
      <c r="L2315" t="str">
        <f>_xlfn.XLOOKUP(capturaFlota2019[[#This Row],[Especie]],'DATOS TABLA FLOTA'!$K$1:$K$113,'DATOS TABLA FLOTA'!$M$1:$M$113)</f>
        <v>Abadejo</v>
      </c>
      <c r="M2315" s="3">
        <v>26040</v>
      </c>
      <c r="N2315" s="4">
        <f>VLOOKUP(capturaFlota2019[[#This Row],[Especie]],'DATOS TABLA FLOTA'!$A$1:$B$80,2,FALSE)</f>
        <v>2000</v>
      </c>
      <c r="O2315" s="4">
        <f>VLOOKUP(capturaFlota2019[[#This Row],[Especie]],'DATOS TABLA FLOTA'!$A$1:$C$80,3,FALSE)</f>
        <v>32000</v>
      </c>
      <c r="Q2315"/>
    </row>
    <row r="2316" spans="1:17" x14ac:dyDescent="0.35">
      <c r="A2316" s="5">
        <v>43647</v>
      </c>
      <c r="B2316" s="2" t="s">
        <v>3041</v>
      </c>
      <c r="C2316" s="2" t="s">
        <v>3111</v>
      </c>
      <c r="D2316" s="2" t="s">
        <v>3043</v>
      </c>
      <c r="E23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6" t="str">
        <f>_xlfn.XLOOKUP(capturaFlota2019[[#This Row],[Puerto]],'DATOS TABLA FLOTA'!$H$1:$H$21,'DATOS TABLA FLOTA'!$I$1:$I$21)</f>
        <v>sin especificar</v>
      </c>
      <c r="G2316" s="3">
        <f>_xlfn.XLOOKUP(capturaFlota2019[[#This Row],[Departamento]],'DATOS TABLA FLOTA'!$O$2:$O$21,'DATOS TABLA FLOTA'!$P$2:$P$21)</f>
        <v>6999</v>
      </c>
      <c r="I2316" s="1">
        <f>_xlfn.XLOOKUP(capturaFlota2019[[#This Row],[Latitud]],'DATOS TABLA FLOTA'!$Q$2:$Q$21,'DATOS TABLA FLOTA'!$R$2:$R$21)</f>
        <v>0</v>
      </c>
      <c r="J2316" s="2" t="s">
        <v>3106</v>
      </c>
      <c r="K2316" t="str">
        <f>VLOOKUP(capturaFlota2019[[#This Row],[Especie]],'DATOS TABLA FLOTA'!$K$1:$M$113,2,FALSE)</f>
        <v>Peces</v>
      </c>
      <c r="L2316" t="str">
        <f>_xlfn.XLOOKUP(capturaFlota2019[[#This Row],[Especie]],'DATOS TABLA FLOTA'!$K$1:$K$113,'DATOS TABLA FLOTA'!$M$1:$M$113)</f>
        <v>otras especies</v>
      </c>
      <c r="M2316" s="3">
        <v>26096</v>
      </c>
      <c r="N2316" s="4">
        <f>VLOOKUP(capturaFlota2019[[#This Row],[Especie]],'DATOS TABLA FLOTA'!$A$1:$B$80,2,FALSE)</f>
        <v>3500</v>
      </c>
      <c r="O2316" s="4">
        <f>VLOOKUP(capturaFlota2019[[#This Row],[Especie]],'DATOS TABLA FLOTA'!$A$1:$C$80,3,FALSE)</f>
        <v>56000</v>
      </c>
      <c r="Q2316"/>
    </row>
    <row r="2317" spans="1:17" x14ac:dyDescent="0.35">
      <c r="A2317" s="5">
        <v>43525</v>
      </c>
      <c r="B2317" s="2" t="s">
        <v>3059</v>
      </c>
      <c r="C2317" s="2" t="s">
        <v>3068</v>
      </c>
      <c r="D2317" s="2" t="s">
        <v>3043</v>
      </c>
      <c r="E23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7" t="str">
        <f>_xlfn.XLOOKUP(capturaFlota2019[[#This Row],[Puerto]],'DATOS TABLA FLOTA'!$H$1:$H$21,'DATOS TABLA FLOTA'!$I$1:$I$21)</f>
        <v>General Pueyrredon</v>
      </c>
      <c r="G2317" s="3">
        <f>_xlfn.XLOOKUP(capturaFlota2019[[#This Row],[Departamento]],'DATOS TABLA FLOTA'!$O$2:$O$21,'DATOS TABLA FLOTA'!$P$2:$P$21)</f>
        <v>6357</v>
      </c>
      <c r="H2317" s="1">
        <v>-3804915</v>
      </c>
      <c r="I2317" s="1">
        <f>_xlfn.XLOOKUP(capturaFlota2019[[#This Row],[Latitud]],'DATOS TABLA FLOTA'!$Q$2:$Q$21,'DATOS TABLA FLOTA'!$R$2:$R$21)</f>
        <v>-57536848</v>
      </c>
      <c r="J2317" s="2" t="s">
        <v>3079</v>
      </c>
      <c r="K2317" t="str">
        <f>VLOOKUP(capturaFlota2019[[#This Row],[Especie]],'DATOS TABLA FLOTA'!$K$1:$M$113,2,FALSE)</f>
        <v>Peces</v>
      </c>
      <c r="L2317" t="str">
        <f>_xlfn.XLOOKUP(capturaFlota2019[[#This Row],[Especie]],'DATOS TABLA FLOTA'!$K$1:$K$113,'DATOS TABLA FLOTA'!$M$1:$M$113)</f>
        <v>otras especies</v>
      </c>
      <c r="M2317" s="3">
        <v>26158</v>
      </c>
      <c r="N2317" s="4">
        <f>VLOOKUP(capturaFlota2019[[#This Row],[Especie]],'DATOS TABLA FLOTA'!$A$1:$B$80,2,FALSE)</f>
        <v>2100</v>
      </c>
      <c r="O2317" s="4">
        <f>VLOOKUP(capturaFlota2019[[#This Row],[Especie]],'DATOS TABLA FLOTA'!$A$1:$C$80,3,FALSE)</f>
        <v>33600</v>
      </c>
      <c r="Q2317"/>
    </row>
    <row r="2318" spans="1:17" x14ac:dyDescent="0.35">
      <c r="A2318" s="5">
        <v>43497</v>
      </c>
      <c r="B2318" s="2" t="s">
        <v>3047</v>
      </c>
      <c r="C2318" s="2" t="s">
        <v>3115</v>
      </c>
      <c r="D2318" s="2" t="s">
        <v>3049</v>
      </c>
      <c r="E23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18" t="str">
        <f>_xlfn.XLOOKUP(capturaFlota2019[[#This Row],[Puerto]],'DATOS TABLA FLOTA'!$H$1:$H$21,'DATOS TABLA FLOTA'!$I$1:$I$21)</f>
        <v>Deseado</v>
      </c>
      <c r="G2318" s="3">
        <f>_xlfn.XLOOKUP(capturaFlota2019[[#This Row],[Departamento]],'DATOS TABLA FLOTA'!$O$2:$O$21,'DATOS TABLA FLOTA'!$P$2:$P$21)</f>
        <v>78014</v>
      </c>
      <c r="H2318" s="1">
        <v>-47753106</v>
      </c>
      <c r="I2318" s="1">
        <f>_xlfn.XLOOKUP(capturaFlota2019[[#This Row],[Latitud]],'DATOS TABLA FLOTA'!$Q$2:$Q$21,'DATOS TABLA FLOTA'!$R$2:$R$21)</f>
        <v>-65911745</v>
      </c>
      <c r="J2318" s="2" t="s">
        <v>3052</v>
      </c>
      <c r="K2318" t="str">
        <f>VLOOKUP(capturaFlota2019[[#This Row],[Especie]],'DATOS TABLA FLOTA'!$K$1:$M$113,2,FALSE)</f>
        <v>Moluscos</v>
      </c>
      <c r="L2318" t="str">
        <f>_xlfn.XLOOKUP(capturaFlota2019[[#This Row],[Especie]],'DATOS TABLA FLOTA'!$K$1:$K$113,'DATOS TABLA FLOTA'!$M$1:$M$113)</f>
        <v>Calamar Illex</v>
      </c>
      <c r="M2318" s="3">
        <v>26171</v>
      </c>
      <c r="N2318" s="4">
        <f>VLOOKUP(capturaFlota2019[[#This Row],[Especie]],'DATOS TABLA FLOTA'!$A$1:$B$80,2,FALSE)</f>
        <v>3299</v>
      </c>
      <c r="O2318" s="4">
        <f>VLOOKUP(capturaFlota2019[[#This Row],[Especie]],'DATOS TABLA FLOTA'!$A$1:$C$80,3,FALSE)</f>
        <v>52784</v>
      </c>
      <c r="Q2318"/>
    </row>
    <row r="2319" spans="1:17" x14ac:dyDescent="0.35">
      <c r="A2319" s="5">
        <v>43586</v>
      </c>
      <c r="B2319" s="2" t="s">
        <v>3053</v>
      </c>
      <c r="C2319" s="2" t="s">
        <v>3068</v>
      </c>
      <c r="D2319" s="2" t="s">
        <v>3043</v>
      </c>
      <c r="E23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19" t="str">
        <f>_xlfn.XLOOKUP(capturaFlota2019[[#This Row],[Puerto]],'DATOS TABLA FLOTA'!$H$1:$H$21,'DATOS TABLA FLOTA'!$I$1:$I$21)</f>
        <v>General Pueyrredon</v>
      </c>
      <c r="G2319" s="3">
        <f>_xlfn.XLOOKUP(capturaFlota2019[[#This Row],[Departamento]],'DATOS TABLA FLOTA'!$O$2:$O$21,'DATOS TABLA FLOTA'!$P$2:$P$21)</f>
        <v>6357</v>
      </c>
      <c r="H2319" s="1">
        <v>-3804915</v>
      </c>
      <c r="I2319" s="1">
        <f>_xlfn.XLOOKUP(capturaFlota2019[[#This Row],[Latitud]],'DATOS TABLA FLOTA'!$Q$2:$Q$21,'DATOS TABLA FLOTA'!$R$2:$R$21)</f>
        <v>-57536848</v>
      </c>
      <c r="J2319" s="2" t="s">
        <v>3074</v>
      </c>
      <c r="K2319" t="str">
        <f>VLOOKUP(capturaFlota2019[[#This Row],[Especie]],'DATOS TABLA FLOTA'!$K$1:$M$113,2,FALSE)</f>
        <v>Peces</v>
      </c>
      <c r="L2319" t="str">
        <f>_xlfn.XLOOKUP(capturaFlota2019[[#This Row],[Especie]],'DATOS TABLA FLOTA'!$K$1:$K$113,'DATOS TABLA FLOTA'!$M$1:$M$113)</f>
        <v>Variado costero</v>
      </c>
      <c r="M2319" s="3">
        <v>26589</v>
      </c>
      <c r="N2319" s="4">
        <f>VLOOKUP(capturaFlota2019[[#This Row],[Especie]],'DATOS TABLA FLOTA'!$A$1:$B$80,2,FALSE)</f>
        <v>1800</v>
      </c>
      <c r="O2319" s="4">
        <f>VLOOKUP(capturaFlota2019[[#This Row],[Especie]],'DATOS TABLA FLOTA'!$A$1:$C$80,3,FALSE)</f>
        <v>28800</v>
      </c>
      <c r="Q2319"/>
    </row>
    <row r="2320" spans="1:17" x14ac:dyDescent="0.35">
      <c r="A2320" s="5">
        <v>43466</v>
      </c>
      <c r="B2320" s="2" t="s">
        <v>3059</v>
      </c>
      <c r="C2320" s="2" t="s">
        <v>3068</v>
      </c>
      <c r="D2320" s="2" t="s">
        <v>3043</v>
      </c>
      <c r="E23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0" t="str">
        <f>_xlfn.XLOOKUP(capturaFlota2019[[#This Row],[Puerto]],'DATOS TABLA FLOTA'!$H$1:$H$21,'DATOS TABLA FLOTA'!$I$1:$I$21)</f>
        <v>General Pueyrredon</v>
      </c>
      <c r="G2320" s="3">
        <f>_xlfn.XLOOKUP(capturaFlota2019[[#This Row],[Departamento]],'DATOS TABLA FLOTA'!$O$2:$O$21,'DATOS TABLA FLOTA'!$P$2:$P$21)</f>
        <v>6357</v>
      </c>
      <c r="H2320" s="1">
        <v>-3804915</v>
      </c>
      <c r="I2320" s="1">
        <f>_xlfn.XLOOKUP(capturaFlota2019[[#This Row],[Latitud]],'DATOS TABLA FLOTA'!$Q$2:$Q$21,'DATOS TABLA FLOTA'!$R$2:$R$21)</f>
        <v>-57536848</v>
      </c>
      <c r="J2320" s="2" t="s">
        <v>3055</v>
      </c>
      <c r="K2320" t="str">
        <f>VLOOKUP(capturaFlota2019[[#This Row],[Especie]],'DATOS TABLA FLOTA'!$K$1:$M$113,2,FALSE)</f>
        <v>Peces</v>
      </c>
      <c r="L2320" t="str">
        <f>_xlfn.XLOOKUP(capturaFlota2019[[#This Row],[Especie]],'DATOS TABLA FLOTA'!$K$1:$K$113,'DATOS TABLA FLOTA'!$M$1:$M$113)</f>
        <v>Merluza hubbsi S41</v>
      </c>
      <c r="M2320" s="3">
        <v>26707</v>
      </c>
      <c r="N2320" s="4">
        <f>VLOOKUP(capturaFlota2019[[#This Row],[Especie]],'DATOS TABLA FLOTA'!$A$1:$B$80,2,FALSE)</f>
        <v>2300</v>
      </c>
      <c r="O2320" s="4">
        <f>VLOOKUP(capturaFlota2019[[#This Row],[Especie]],'DATOS TABLA FLOTA'!$A$1:$C$80,3,FALSE)</f>
        <v>36800</v>
      </c>
      <c r="Q2320"/>
    </row>
    <row r="2321" spans="1:17" x14ac:dyDescent="0.35">
      <c r="A2321" s="5">
        <v>43525</v>
      </c>
      <c r="B2321" s="2" t="s">
        <v>3053</v>
      </c>
      <c r="C2321" s="2" t="s">
        <v>3123</v>
      </c>
      <c r="D2321" s="2" t="s">
        <v>3124</v>
      </c>
      <c r="E23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21" t="str">
        <f>_xlfn.XLOOKUP(capturaFlota2019[[#This Row],[Puerto]],'DATOS TABLA FLOTA'!$H$1:$H$21,'DATOS TABLA FLOTA'!$I$1:$I$21)</f>
        <v>San Antonio</v>
      </c>
      <c r="G2321" s="3">
        <f>_xlfn.XLOOKUP(capturaFlota2019[[#This Row],[Departamento]],'DATOS TABLA FLOTA'!$O$2:$O$21,'DATOS TABLA FLOTA'!$P$2:$P$21)</f>
        <v>62077</v>
      </c>
      <c r="H2321" s="1">
        <v>-4079875</v>
      </c>
      <c r="I2321" s="1">
        <f>_xlfn.XLOOKUP(capturaFlota2019[[#This Row],[Latitud]],'DATOS TABLA FLOTA'!$Q$2:$Q$21,'DATOS TABLA FLOTA'!$R$2:$R$21)</f>
        <v>-64883536</v>
      </c>
      <c r="J2321" s="2" t="s">
        <v>3098</v>
      </c>
      <c r="K2321" t="str">
        <f>VLOOKUP(capturaFlota2019[[#This Row],[Especie]],'DATOS TABLA FLOTA'!$K$1:$M$113,2,FALSE)</f>
        <v>Peces</v>
      </c>
      <c r="L2321" t="str">
        <f>_xlfn.XLOOKUP(capturaFlota2019[[#This Row],[Especie]],'DATOS TABLA FLOTA'!$K$1:$K$113,'DATOS TABLA FLOTA'!$M$1:$M$113)</f>
        <v>otras especies</v>
      </c>
      <c r="M2321" s="3">
        <v>26708</v>
      </c>
      <c r="N2321" s="4">
        <f>VLOOKUP(capturaFlota2019[[#This Row],[Especie]],'DATOS TABLA FLOTA'!$A$1:$B$80,2,FALSE)</f>
        <v>4500</v>
      </c>
      <c r="O2321" s="4">
        <f>VLOOKUP(capturaFlota2019[[#This Row],[Especie]],'DATOS TABLA FLOTA'!$A$1:$C$80,3,FALSE)</f>
        <v>72000</v>
      </c>
      <c r="Q2321"/>
    </row>
    <row r="2322" spans="1:17" x14ac:dyDescent="0.35">
      <c r="A2322" s="5">
        <v>43466</v>
      </c>
      <c r="B2322" s="2" t="s">
        <v>3053</v>
      </c>
      <c r="C2322" s="2" t="s">
        <v>3121</v>
      </c>
      <c r="D2322" s="2" t="s">
        <v>3043</v>
      </c>
      <c r="E23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2" t="str">
        <f>_xlfn.XLOOKUP(capturaFlota2019[[#This Row],[Puerto]],'DATOS TABLA FLOTA'!$H$1:$H$21,'DATOS TABLA FLOTA'!$I$1:$I$21)</f>
        <v>Coronel de Marina Leonardo Rosales</v>
      </c>
      <c r="G2322" s="3">
        <f>_xlfn.XLOOKUP(capturaFlota2019[[#This Row],[Departamento]],'DATOS TABLA FLOTA'!$O$2:$O$21,'DATOS TABLA FLOTA'!$P$2:$P$21)</f>
        <v>6182</v>
      </c>
      <c r="H2322" s="1">
        <v>-3889977</v>
      </c>
      <c r="I2322" s="1">
        <f>_xlfn.XLOOKUP(capturaFlota2019[[#This Row],[Latitud]],'DATOS TABLA FLOTA'!$Q$2:$Q$21,'DATOS TABLA FLOTA'!$R$2:$R$21)</f>
        <v>-62079012</v>
      </c>
      <c r="J2322" s="2" t="s">
        <v>3090</v>
      </c>
      <c r="K2322" t="str">
        <f>VLOOKUP(capturaFlota2019[[#This Row],[Especie]],'DATOS TABLA FLOTA'!$K$1:$M$113,2,FALSE)</f>
        <v>Peces</v>
      </c>
      <c r="L2322" t="str">
        <f>_xlfn.XLOOKUP(capturaFlota2019[[#This Row],[Especie]],'DATOS TABLA FLOTA'!$K$1:$K$113,'DATOS TABLA FLOTA'!$M$1:$M$113)</f>
        <v>otras especies</v>
      </c>
      <c r="M2322" s="3">
        <v>26790</v>
      </c>
      <c r="N2322" s="4">
        <f>VLOOKUP(capturaFlota2019[[#This Row],[Especie]],'DATOS TABLA FLOTA'!$A$1:$B$80,2,FALSE)</f>
        <v>2200</v>
      </c>
      <c r="O2322" s="4">
        <f>VLOOKUP(capturaFlota2019[[#This Row],[Especie]],'DATOS TABLA FLOTA'!$A$1:$C$80,3,FALSE)</f>
        <v>35200</v>
      </c>
      <c r="Q2322"/>
    </row>
    <row r="2323" spans="1:17" x14ac:dyDescent="0.35">
      <c r="A2323" s="5">
        <v>43739</v>
      </c>
      <c r="B2323" s="2" t="s">
        <v>3053</v>
      </c>
      <c r="C2323" s="2" t="s">
        <v>3150</v>
      </c>
      <c r="D2323" s="2" t="s">
        <v>3043</v>
      </c>
      <c r="E23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3" t="str">
        <f>_xlfn.XLOOKUP(capturaFlota2019[[#This Row],[Puerto]],'DATOS TABLA FLOTA'!$H$1:$H$21,'DATOS TABLA FLOTA'!$I$1:$I$21)</f>
        <v>General Lavalle</v>
      </c>
      <c r="G2323" s="3">
        <f>_xlfn.XLOOKUP(capturaFlota2019[[#This Row],[Departamento]],'DATOS TABLA FLOTA'!$O$2:$O$21,'DATOS TABLA FLOTA'!$P$2:$P$21)</f>
        <v>6336</v>
      </c>
      <c r="H2323" s="1">
        <v>-36398453</v>
      </c>
      <c r="I2323" s="1">
        <f>_xlfn.XLOOKUP(capturaFlota2019[[#This Row],[Latitud]],'DATOS TABLA FLOTA'!$Q$2:$Q$21,'DATOS TABLA FLOTA'!$R$2:$R$21)</f>
        <v>-56946467</v>
      </c>
      <c r="J2323" s="2" t="s">
        <v>3155</v>
      </c>
      <c r="K2323" t="str">
        <f>VLOOKUP(capturaFlota2019[[#This Row],[Especie]],'DATOS TABLA FLOTA'!$K$1:$M$113,2,FALSE)</f>
        <v>Peces</v>
      </c>
      <c r="L2323" t="str">
        <f>_xlfn.XLOOKUP(capturaFlota2019[[#This Row],[Especie]],'DATOS TABLA FLOTA'!$K$1:$K$113,'DATOS TABLA FLOTA'!$M$1:$M$113)</f>
        <v>Variado costero</v>
      </c>
      <c r="M2323" s="3">
        <v>26877</v>
      </c>
      <c r="N2323" s="4">
        <f>VLOOKUP(capturaFlota2019[[#This Row],[Especie]],'DATOS TABLA FLOTA'!$A$1:$B$80,2,FALSE)</f>
        <v>3180</v>
      </c>
      <c r="O2323" s="4">
        <f>VLOOKUP(capturaFlota2019[[#This Row],[Especie]],'DATOS TABLA FLOTA'!$A$1:$C$80,3,FALSE)</f>
        <v>50880</v>
      </c>
      <c r="Q2323"/>
    </row>
    <row r="2324" spans="1:17" x14ac:dyDescent="0.35">
      <c r="A2324" s="5">
        <v>43556</v>
      </c>
      <c r="B2324" s="2" t="s">
        <v>3053</v>
      </c>
      <c r="C2324" s="2" t="s">
        <v>3068</v>
      </c>
      <c r="D2324" s="2" t="s">
        <v>3043</v>
      </c>
      <c r="E23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4" t="str">
        <f>_xlfn.XLOOKUP(capturaFlota2019[[#This Row],[Puerto]],'DATOS TABLA FLOTA'!$H$1:$H$21,'DATOS TABLA FLOTA'!$I$1:$I$21)</f>
        <v>General Pueyrredon</v>
      </c>
      <c r="G2324" s="3">
        <f>_xlfn.XLOOKUP(capturaFlota2019[[#This Row],[Departamento]],'DATOS TABLA FLOTA'!$O$2:$O$21,'DATOS TABLA FLOTA'!$P$2:$P$21)</f>
        <v>6357</v>
      </c>
      <c r="H2324" s="1">
        <v>-3804915</v>
      </c>
      <c r="I2324" s="1">
        <f>_xlfn.XLOOKUP(capturaFlota2019[[#This Row],[Latitud]],'DATOS TABLA FLOTA'!$Q$2:$Q$21,'DATOS TABLA FLOTA'!$R$2:$R$21)</f>
        <v>-57536848</v>
      </c>
      <c r="J2324" s="2" t="s">
        <v>3093</v>
      </c>
      <c r="K2324" t="str">
        <f>VLOOKUP(capturaFlota2019[[#This Row],[Especie]],'DATOS TABLA FLOTA'!$K$1:$M$113,2,FALSE)</f>
        <v>Peces</v>
      </c>
      <c r="L2324" t="str">
        <f>_xlfn.XLOOKUP(capturaFlota2019[[#This Row],[Especie]],'DATOS TABLA FLOTA'!$K$1:$K$113,'DATOS TABLA FLOTA'!$M$1:$M$113)</f>
        <v>Variado costero</v>
      </c>
      <c r="M2324" s="3">
        <v>26891</v>
      </c>
      <c r="N2324" s="4">
        <f>VLOOKUP(capturaFlota2019[[#This Row],[Especie]],'DATOS TABLA FLOTA'!$A$1:$B$80,2,FALSE)</f>
        <v>2100</v>
      </c>
      <c r="O2324" s="4">
        <f>VLOOKUP(capturaFlota2019[[#This Row],[Especie]],'DATOS TABLA FLOTA'!$A$1:$C$80,3,FALSE)</f>
        <v>33600</v>
      </c>
      <c r="Q2324"/>
    </row>
    <row r="2325" spans="1:17" x14ac:dyDescent="0.35">
      <c r="A2325" s="5">
        <v>43647</v>
      </c>
      <c r="B2325" s="2" t="s">
        <v>3059</v>
      </c>
      <c r="C2325" s="2" t="s">
        <v>3048</v>
      </c>
      <c r="D2325" s="2" t="s">
        <v>3049</v>
      </c>
      <c r="E23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25" t="str">
        <f>_xlfn.XLOOKUP(capturaFlota2019[[#This Row],[Puerto]],'DATOS TABLA FLOTA'!$H$1:$H$21,'DATOS TABLA FLOTA'!$I$1:$I$21)</f>
        <v>Deseado</v>
      </c>
      <c r="G2325" s="3">
        <f>_xlfn.XLOOKUP(capturaFlota2019[[#This Row],[Departamento]],'DATOS TABLA FLOTA'!$O$2:$O$21,'DATOS TABLA FLOTA'!$P$2:$P$21)</f>
        <v>78014</v>
      </c>
      <c r="H2325" s="1">
        <v>-46436049</v>
      </c>
      <c r="I2325" s="1">
        <f>_xlfn.XLOOKUP(capturaFlota2019[[#This Row],[Latitud]],'DATOS TABLA FLOTA'!$Q$2:$Q$21,'DATOS TABLA FLOTA'!$R$2:$R$21)</f>
        <v>-67514904</v>
      </c>
      <c r="J2325" s="2" t="s">
        <v>3101</v>
      </c>
      <c r="K2325" t="str">
        <f>VLOOKUP(capturaFlota2019[[#This Row],[Especie]],'DATOS TABLA FLOTA'!$K$1:$M$113,2,FALSE)</f>
        <v>Crustáceos</v>
      </c>
      <c r="L2325" t="str">
        <f>_xlfn.XLOOKUP(capturaFlota2019[[#This Row],[Especie]],'DATOS TABLA FLOTA'!$K$1:$K$113,'DATOS TABLA FLOTA'!$M$1:$M$113)</f>
        <v>Langostino</v>
      </c>
      <c r="M2325" s="3">
        <v>27141</v>
      </c>
      <c r="N2325" s="4">
        <f>VLOOKUP(capturaFlota2019[[#This Row],[Especie]],'DATOS TABLA FLOTA'!$A$1:$B$80,2,FALSE)</f>
        <v>3000</v>
      </c>
      <c r="O2325" s="4">
        <f>VLOOKUP(capturaFlota2019[[#This Row],[Especie]],'DATOS TABLA FLOTA'!$A$1:$C$80,3,FALSE)</f>
        <v>48000</v>
      </c>
      <c r="Q2325"/>
    </row>
    <row r="2326" spans="1:17" x14ac:dyDescent="0.35">
      <c r="A2326" s="5">
        <v>43586</v>
      </c>
      <c r="B2326" s="2" t="s">
        <v>3053</v>
      </c>
      <c r="C2326" s="2" t="s">
        <v>3068</v>
      </c>
      <c r="D2326" s="2" t="s">
        <v>3043</v>
      </c>
      <c r="E23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6" t="str">
        <f>_xlfn.XLOOKUP(capturaFlota2019[[#This Row],[Puerto]],'DATOS TABLA FLOTA'!$H$1:$H$21,'DATOS TABLA FLOTA'!$I$1:$I$21)</f>
        <v>General Pueyrredon</v>
      </c>
      <c r="G2326" s="3">
        <f>_xlfn.XLOOKUP(capturaFlota2019[[#This Row],[Departamento]],'DATOS TABLA FLOTA'!$O$2:$O$21,'DATOS TABLA FLOTA'!$P$2:$P$21)</f>
        <v>6357</v>
      </c>
      <c r="H2326" s="1">
        <v>-3804915</v>
      </c>
      <c r="I2326" s="1">
        <f>_xlfn.XLOOKUP(capturaFlota2019[[#This Row],[Latitud]],'DATOS TABLA FLOTA'!$Q$2:$Q$21,'DATOS TABLA FLOTA'!$R$2:$R$21)</f>
        <v>-57536848</v>
      </c>
      <c r="J2326" s="2" t="s">
        <v>3087</v>
      </c>
      <c r="K2326" t="str">
        <f>VLOOKUP(capturaFlota2019[[#This Row],[Especie]],'DATOS TABLA FLOTA'!$K$1:$M$113,2,FALSE)</f>
        <v>Peces</v>
      </c>
      <c r="L2326" t="str">
        <f>_xlfn.XLOOKUP(capturaFlota2019[[#This Row],[Especie]],'DATOS TABLA FLOTA'!$K$1:$K$113,'DATOS TABLA FLOTA'!$M$1:$M$113)</f>
        <v>otras especies</v>
      </c>
      <c r="M2326" s="3">
        <v>27487</v>
      </c>
      <c r="N2326" s="4">
        <f>VLOOKUP(capturaFlota2019[[#This Row],[Especie]],'DATOS TABLA FLOTA'!$A$1:$B$80,2,FALSE)</f>
        <v>2500</v>
      </c>
      <c r="O2326" s="4">
        <f>VLOOKUP(capturaFlota2019[[#This Row],[Especie]],'DATOS TABLA FLOTA'!$A$1:$C$80,3,FALSE)</f>
        <v>40000</v>
      </c>
      <c r="Q2326"/>
    </row>
    <row r="2327" spans="1:17" x14ac:dyDescent="0.35">
      <c r="A2327" s="5">
        <v>43678</v>
      </c>
      <c r="B2327" s="2" t="s">
        <v>3053</v>
      </c>
      <c r="C2327" s="2" t="s">
        <v>3111</v>
      </c>
      <c r="D2327" s="2" t="s">
        <v>3043</v>
      </c>
      <c r="E23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7" t="str">
        <f>_xlfn.XLOOKUP(capturaFlota2019[[#This Row],[Puerto]],'DATOS TABLA FLOTA'!$H$1:$H$21,'DATOS TABLA FLOTA'!$I$1:$I$21)</f>
        <v>sin especificar</v>
      </c>
      <c r="G2327" s="3">
        <f>_xlfn.XLOOKUP(capturaFlota2019[[#This Row],[Departamento]],'DATOS TABLA FLOTA'!$O$2:$O$21,'DATOS TABLA FLOTA'!$P$2:$P$21)</f>
        <v>6999</v>
      </c>
      <c r="I2327" s="1">
        <f>_xlfn.XLOOKUP(capturaFlota2019[[#This Row],[Latitud]],'DATOS TABLA FLOTA'!$Q$2:$Q$21,'DATOS TABLA FLOTA'!$R$2:$R$21)</f>
        <v>0</v>
      </c>
      <c r="J2327" s="2" t="s">
        <v>3090</v>
      </c>
      <c r="K2327" t="str">
        <f>VLOOKUP(capturaFlota2019[[#This Row],[Especie]],'DATOS TABLA FLOTA'!$K$1:$M$113,2,FALSE)</f>
        <v>Peces</v>
      </c>
      <c r="L2327" t="str">
        <f>_xlfn.XLOOKUP(capturaFlota2019[[#This Row],[Especie]],'DATOS TABLA FLOTA'!$K$1:$K$113,'DATOS TABLA FLOTA'!$M$1:$M$113)</f>
        <v>otras especies</v>
      </c>
      <c r="M2327" s="3">
        <v>27575</v>
      </c>
      <c r="N2327" s="4">
        <f>VLOOKUP(capturaFlota2019[[#This Row],[Especie]],'DATOS TABLA FLOTA'!$A$1:$B$80,2,FALSE)</f>
        <v>2200</v>
      </c>
      <c r="O2327" s="4">
        <f>VLOOKUP(capturaFlota2019[[#This Row],[Especie]],'DATOS TABLA FLOTA'!$A$1:$C$80,3,FALSE)</f>
        <v>35200</v>
      </c>
      <c r="Q2327"/>
    </row>
    <row r="2328" spans="1:17" x14ac:dyDescent="0.35">
      <c r="A2328" s="5">
        <v>43466</v>
      </c>
      <c r="B2328" s="2" t="s">
        <v>3059</v>
      </c>
      <c r="C2328" s="2" t="s">
        <v>3068</v>
      </c>
      <c r="D2328" s="2" t="s">
        <v>3043</v>
      </c>
      <c r="E23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28" t="str">
        <f>_xlfn.XLOOKUP(capturaFlota2019[[#This Row],[Puerto]],'DATOS TABLA FLOTA'!$H$1:$H$21,'DATOS TABLA FLOTA'!$I$1:$I$21)</f>
        <v>General Pueyrredon</v>
      </c>
      <c r="G2328" s="3">
        <f>_xlfn.XLOOKUP(capturaFlota2019[[#This Row],[Departamento]],'DATOS TABLA FLOTA'!$O$2:$O$21,'DATOS TABLA FLOTA'!$P$2:$P$21)</f>
        <v>6357</v>
      </c>
      <c r="H2328" s="1">
        <v>-3804915</v>
      </c>
      <c r="I2328" s="1">
        <f>_xlfn.XLOOKUP(capturaFlota2019[[#This Row],[Latitud]],'DATOS TABLA FLOTA'!$Q$2:$Q$21,'DATOS TABLA FLOTA'!$R$2:$R$21)</f>
        <v>-57536848</v>
      </c>
      <c r="J2328" s="2" t="s">
        <v>3074</v>
      </c>
      <c r="K2328" t="str">
        <f>VLOOKUP(capturaFlota2019[[#This Row],[Especie]],'DATOS TABLA FLOTA'!$K$1:$M$113,2,FALSE)</f>
        <v>Peces</v>
      </c>
      <c r="L2328" t="str">
        <f>_xlfn.XLOOKUP(capturaFlota2019[[#This Row],[Especie]],'DATOS TABLA FLOTA'!$K$1:$K$113,'DATOS TABLA FLOTA'!$M$1:$M$113)</f>
        <v>Variado costero</v>
      </c>
      <c r="M2328" s="3">
        <v>27589</v>
      </c>
      <c r="N2328" s="4">
        <f>VLOOKUP(capturaFlota2019[[#This Row],[Especie]],'DATOS TABLA FLOTA'!$A$1:$B$80,2,FALSE)</f>
        <v>1800</v>
      </c>
      <c r="O2328" s="4">
        <f>VLOOKUP(capturaFlota2019[[#This Row],[Especie]],'DATOS TABLA FLOTA'!$A$1:$C$80,3,FALSE)</f>
        <v>28800</v>
      </c>
      <c r="Q2328"/>
    </row>
    <row r="2329" spans="1:17" x14ac:dyDescent="0.35">
      <c r="A2329" s="5">
        <v>43497</v>
      </c>
      <c r="B2329" s="2" t="s">
        <v>3053</v>
      </c>
      <c r="C2329" s="2" t="s">
        <v>3123</v>
      </c>
      <c r="D2329" s="2" t="s">
        <v>3124</v>
      </c>
      <c r="E23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29" t="str">
        <f>_xlfn.XLOOKUP(capturaFlota2019[[#This Row],[Puerto]],'DATOS TABLA FLOTA'!$H$1:$H$21,'DATOS TABLA FLOTA'!$I$1:$I$21)</f>
        <v>San Antonio</v>
      </c>
      <c r="G2329" s="3">
        <f>_xlfn.XLOOKUP(capturaFlota2019[[#This Row],[Departamento]],'DATOS TABLA FLOTA'!$O$2:$O$21,'DATOS TABLA FLOTA'!$P$2:$P$21)</f>
        <v>62077</v>
      </c>
      <c r="H2329" s="1">
        <v>-4079875</v>
      </c>
      <c r="I2329" s="1">
        <f>_xlfn.XLOOKUP(capturaFlota2019[[#This Row],[Latitud]],'DATOS TABLA FLOTA'!$Q$2:$Q$21,'DATOS TABLA FLOTA'!$R$2:$R$21)</f>
        <v>-64883536</v>
      </c>
      <c r="J2329" s="2" t="s">
        <v>3087</v>
      </c>
      <c r="K2329" t="str">
        <f>VLOOKUP(capturaFlota2019[[#This Row],[Especie]],'DATOS TABLA FLOTA'!$K$1:$M$113,2,FALSE)</f>
        <v>Peces</v>
      </c>
      <c r="L2329" t="str">
        <f>_xlfn.XLOOKUP(capturaFlota2019[[#This Row],[Especie]],'DATOS TABLA FLOTA'!$K$1:$K$113,'DATOS TABLA FLOTA'!$M$1:$M$113)</f>
        <v>otras especies</v>
      </c>
      <c r="M2329" s="3">
        <v>27808</v>
      </c>
      <c r="N2329" s="4">
        <f>VLOOKUP(capturaFlota2019[[#This Row],[Especie]],'DATOS TABLA FLOTA'!$A$1:$B$80,2,FALSE)</f>
        <v>2500</v>
      </c>
      <c r="O2329" s="4">
        <f>VLOOKUP(capturaFlota2019[[#This Row],[Especie]],'DATOS TABLA FLOTA'!$A$1:$C$80,3,FALSE)</f>
        <v>40000</v>
      </c>
      <c r="Q2329"/>
    </row>
    <row r="2330" spans="1:17" x14ac:dyDescent="0.35">
      <c r="A2330" s="5">
        <v>43617</v>
      </c>
      <c r="B2330" s="2" t="s">
        <v>3059</v>
      </c>
      <c r="C2330" s="2" t="s">
        <v>3068</v>
      </c>
      <c r="D2330" s="2" t="s">
        <v>3043</v>
      </c>
      <c r="E23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0" t="str">
        <f>_xlfn.XLOOKUP(capturaFlota2019[[#This Row],[Puerto]],'DATOS TABLA FLOTA'!$H$1:$H$21,'DATOS TABLA FLOTA'!$I$1:$I$21)</f>
        <v>General Pueyrredon</v>
      </c>
      <c r="G2330" s="3">
        <f>_xlfn.XLOOKUP(capturaFlota2019[[#This Row],[Departamento]],'DATOS TABLA FLOTA'!$O$2:$O$21,'DATOS TABLA FLOTA'!$P$2:$P$21)</f>
        <v>6357</v>
      </c>
      <c r="H2330" s="1">
        <v>-3804915</v>
      </c>
      <c r="I2330" s="1">
        <f>_xlfn.XLOOKUP(capturaFlota2019[[#This Row],[Latitud]],'DATOS TABLA FLOTA'!$Q$2:$Q$21,'DATOS TABLA FLOTA'!$R$2:$R$21)</f>
        <v>-57536848</v>
      </c>
      <c r="J2330" s="2" t="s">
        <v>3076</v>
      </c>
      <c r="K2330" t="str">
        <f>VLOOKUP(capturaFlota2019[[#This Row],[Especie]],'DATOS TABLA FLOTA'!$K$1:$M$113,2,FALSE)</f>
        <v>Peces</v>
      </c>
      <c r="L2330" t="str">
        <f>_xlfn.XLOOKUP(capturaFlota2019[[#This Row],[Especie]],'DATOS TABLA FLOTA'!$K$1:$K$113,'DATOS TABLA FLOTA'!$M$1:$M$113)</f>
        <v>otras especies</v>
      </c>
      <c r="M2330" s="3">
        <v>28000</v>
      </c>
      <c r="N2330" s="4">
        <f>VLOOKUP(capturaFlota2019[[#This Row],[Especie]],'DATOS TABLA FLOTA'!$A$1:$B$80,2,FALSE)</f>
        <v>2900</v>
      </c>
      <c r="O2330" s="4">
        <f>VLOOKUP(capturaFlota2019[[#This Row],[Especie]],'DATOS TABLA FLOTA'!$A$1:$C$80,3,FALSE)</f>
        <v>46400</v>
      </c>
      <c r="Q2330"/>
    </row>
    <row r="2331" spans="1:17" x14ac:dyDescent="0.35">
      <c r="A2331" s="5">
        <v>43586</v>
      </c>
      <c r="B2331" s="2" t="s">
        <v>3067</v>
      </c>
      <c r="C2331" s="2" t="s">
        <v>3117</v>
      </c>
      <c r="D2331" s="2" t="s">
        <v>3062</v>
      </c>
      <c r="E23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31" t="str">
        <f>_xlfn.XLOOKUP(capturaFlota2019[[#This Row],[Puerto]],'DATOS TABLA FLOTA'!$H$1:$H$21,'DATOS TABLA FLOTA'!$I$1:$I$21)</f>
        <v>Biedma</v>
      </c>
      <c r="G2331" s="3">
        <f>_xlfn.XLOOKUP(capturaFlota2019[[#This Row],[Departamento]],'DATOS TABLA FLOTA'!$O$2:$O$21,'DATOS TABLA FLOTA'!$P$2:$P$21)</f>
        <v>26007</v>
      </c>
      <c r="H2331" s="1">
        <v>-42723398</v>
      </c>
      <c r="I2331" s="1">
        <f>_xlfn.XLOOKUP(capturaFlota2019[[#This Row],[Latitud]],'DATOS TABLA FLOTA'!$Q$2:$Q$21,'DATOS TABLA FLOTA'!$R$2:$R$21)</f>
        <v>-6503362</v>
      </c>
      <c r="J2331" s="2" t="s">
        <v>3095</v>
      </c>
      <c r="K2331" t="str">
        <f>VLOOKUP(capturaFlota2019[[#This Row],[Especie]],'DATOS TABLA FLOTA'!$K$1:$M$113,2,FALSE)</f>
        <v>Peces</v>
      </c>
      <c r="L2331" t="str">
        <f>_xlfn.XLOOKUP(capturaFlota2019[[#This Row],[Especie]],'DATOS TABLA FLOTA'!$K$1:$K$113,'DATOS TABLA FLOTA'!$M$1:$M$113)</f>
        <v>otras especies</v>
      </c>
      <c r="M2331" s="3">
        <v>28027</v>
      </c>
      <c r="N2331" s="4">
        <f>VLOOKUP(capturaFlota2019[[#This Row],[Especie]],'DATOS TABLA FLOTA'!$A$1:$B$80,2,FALSE)</f>
        <v>1980</v>
      </c>
      <c r="O2331" s="4">
        <f>VLOOKUP(capturaFlota2019[[#This Row],[Especie]],'DATOS TABLA FLOTA'!$A$1:$C$80,3,FALSE)</f>
        <v>31680</v>
      </c>
      <c r="Q2331"/>
    </row>
    <row r="2332" spans="1:17" x14ac:dyDescent="0.35">
      <c r="A2332" s="5">
        <v>43556</v>
      </c>
      <c r="B2332" s="2" t="s">
        <v>3059</v>
      </c>
      <c r="C2332" s="2" t="s">
        <v>3068</v>
      </c>
      <c r="D2332" s="2" t="s">
        <v>3043</v>
      </c>
      <c r="E23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2" t="str">
        <f>_xlfn.XLOOKUP(capturaFlota2019[[#This Row],[Puerto]],'DATOS TABLA FLOTA'!$H$1:$H$21,'DATOS TABLA FLOTA'!$I$1:$I$21)</f>
        <v>General Pueyrredon</v>
      </c>
      <c r="G2332" s="3">
        <f>_xlfn.XLOOKUP(capturaFlota2019[[#This Row],[Departamento]],'DATOS TABLA FLOTA'!$O$2:$O$21,'DATOS TABLA FLOTA'!$P$2:$P$21)</f>
        <v>6357</v>
      </c>
      <c r="H2332" s="1">
        <v>-3804915</v>
      </c>
      <c r="I2332" s="1">
        <f>_xlfn.XLOOKUP(capturaFlota2019[[#This Row],[Latitud]],'DATOS TABLA FLOTA'!$Q$2:$Q$21,'DATOS TABLA FLOTA'!$R$2:$R$21)</f>
        <v>-57536848</v>
      </c>
      <c r="J2332" s="2" t="s">
        <v>3055</v>
      </c>
      <c r="K2332" t="str">
        <f>VLOOKUP(capturaFlota2019[[#This Row],[Especie]],'DATOS TABLA FLOTA'!$K$1:$M$113,2,FALSE)</f>
        <v>Peces</v>
      </c>
      <c r="L2332" t="str">
        <f>_xlfn.XLOOKUP(capturaFlota2019[[#This Row],[Especie]],'DATOS TABLA FLOTA'!$K$1:$K$113,'DATOS TABLA FLOTA'!$M$1:$M$113)</f>
        <v>Merluza hubbsi S41</v>
      </c>
      <c r="M2332" s="3">
        <v>28114</v>
      </c>
      <c r="N2332" s="4">
        <f>VLOOKUP(capturaFlota2019[[#This Row],[Especie]],'DATOS TABLA FLOTA'!$A$1:$B$80,2,FALSE)</f>
        <v>2300</v>
      </c>
      <c r="O2332" s="4">
        <f>VLOOKUP(capturaFlota2019[[#This Row],[Especie]],'DATOS TABLA FLOTA'!$A$1:$C$80,3,FALSE)</f>
        <v>36800</v>
      </c>
      <c r="Q2332"/>
    </row>
    <row r="2333" spans="1:17" x14ac:dyDescent="0.35">
      <c r="A2333" s="5">
        <v>43497</v>
      </c>
      <c r="B2333" s="2" t="s">
        <v>3067</v>
      </c>
      <c r="C2333" s="2" t="s">
        <v>3132</v>
      </c>
      <c r="D2333" s="2" t="s">
        <v>3133</v>
      </c>
      <c r="E23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33" t="str">
        <f>_xlfn.XLOOKUP(capturaFlota2019[[#This Row],[Puerto]],'DATOS TABLA FLOTA'!$H$1:$H$21,'DATOS TABLA FLOTA'!$I$1:$I$21)</f>
        <v>Ushuaia</v>
      </c>
      <c r="G2333" s="3">
        <f>_xlfn.XLOOKUP(capturaFlota2019[[#This Row],[Departamento]],'DATOS TABLA FLOTA'!$O$2:$O$21,'DATOS TABLA FLOTA'!$P$2:$P$21)</f>
        <v>94015</v>
      </c>
      <c r="H2333" s="1">
        <v>-54808106</v>
      </c>
      <c r="I2333" s="1">
        <f>_xlfn.XLOOKUP(capturaFlota2019[[#This Row],[Latitud]],'DATOS TABLA FLOTA'!$Q$2:$Q$21,'DATOS TABLA FLOTA'!$R$2:$R$21)</f>
        <v>-68304301</v>
      </c>
      <c r="J2333" s="2" t="s">
        <v>3052</v>
      </c>
      <c r="K2333" t="str">
        <f>VLOOKUP(capturaFlota2019[[#This Row],[Especie]],'DATOS TABLA FLOTA'!$K$1:$M$113,2,FALSE)</f>
        <v>Moluscos</v>
      </c>
      <c r="L2333" t="str">
        <f>_xlfn.XLOOKUP(capturaFlota2019[[#This Row],[Especie]],'DATOS TABLA FLOTA'!$K$1:$K$113,'DATOS TABLA FLOTA'!$M$1:$M$113)</f>
        <v>Calamar Illex</v>
      </c>
      <c r="M2333" s="3">
        <v>28124</v>
      </c>
      <c r="N2333" s="4">
        <f>VLOOKUP(capturaFlota2019[[#This Row],[Especie]],'DATOS TABLA FLOTA'!$A$1:$B$80,2,FALSE)</f>
        <v>3299</v>
      </c>
      <c r="O2333" s="4">
        <f>VLOOKUP(capturaFlota2019[[#This Row],[Especie]],'DATOS TABLA FLOTA'!$A$1:$C$80,3,FALSE)</f>
        <v>52784</v>
      </c>
      <c r="Q2333"/>
    </row>
    <row r="2334" spans="1:17" x14ac:dyDescent="0.35">
      <c r="A2334" s="5">
        <v>43497</v>
      </c>
      <c r="B2334" s="2" t="s">
        <v>3041</v>
      </c>
      <c r="C2334" s="2" t="s">
        <v>3120</v>
      </c>
      <c r="D2334" s="2" t="s">
        <v>3062</v>
      </c>
      <c r="E23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34" t="str">
        <f>_xlfn.XLOOKUP(capturaFlota2019[[#This Row],[Puerto]],'DATOS TABLA FLOTA'!$H$1:$H$21,'DATOS TABLA FLOTA'!$I$1:$I$21)</f>
        <v>Rawson</v>
      </c>
      <c r="G2334" s="3">
        <f>_xlfn.XLOOKUP(capturaFlota2019[[#This Row],[Departamento]],'DATOS TABLA FLOTA'!$O$2:$O$21,'DATOS TABLA FLOTA'!$P$2:$P$21)</f>
        <v>26077</v>
      </c>
      <c r="H2334" s="1">
        <v>-43336741</v>
      </c>
      <c r="I2334" s="1">
        <f>_xlfn.XLOOKUP(capturaFlota2019[[#This Row],[Latitud]],'DATOS TABLA FLOTA'!$Q$2:$Q$21,'DATOS TABLA FLOTA'!$R$2:$R$21)</f>
        <v>-65061964</v>
      </c>
      <c r="J2334" s="2" t="s">
        <v>3052</v>
      </c>
      <c r="K2334" t="str">
        <f>VLOOKUP(capturaFlota2019[[#This Row],[Especie]],'DATOS TABLA FLOTA'!$K$1:$M$113,2,FALSE)</f>
        <v>Moluscos</v>
      </c>
      <c r="L2334" t="str">
        <f>_xlfn.XLOOKUP(capturaFlota2019[[#This Row],[Especie]],'DATOS TABLA FLOTA'!$K$1:$K$113,'DATOS TABLA FLOTA'!$M$1:$M$113)</f>
        <v>Calamar Illex</v>
      </c>
      <c r="M2334" s="3">
        <v>28170</v>
      </c>
      <c r="N2334" s="4">
        <f>VLOOKUP(capturaFlota2019[[#This Row],[Especie]],'DATOS TABLA FLOTA'!$A$1:$B$80,2,FALSE)</f>
        <v>3299</v>
      </c>
      <c r="O2334" s="4">
        <f>VLOOKUP(capturaFlota2019[[#This Row],[Especie]],'DATOS TABLA FLOTA'!$A$1:$C$80,3,FALSE)</f>
        <v>52784</v>
      </c>
      <c r="Q2334"/>
    </row>
    <row r="2335" spans="1:17" x14ac:dyDescent="0.35">
      <c r="A2335" s="5">
        <v>43556</v>
      </c>
      <c r="B2335" s="2" t="s">
        <v>3041</v>
      </c>
      <c r="C2335" s="2" t="s">
        <v>3107</v>
      </c>
      <c r="D2335" s="2" t="s">
        <v>3043</v>
      </c>
      <c r="E23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5" t="str">
        <f>_xlfn.XLOOKUP(capturaFlota2019[[#This Row],[Puerto]],'DATOS TABLA FLOTA'!$H$1:$H$21,'DATOS TABLA FLOTA'!$I$1:$I$21)</f>
        <v>Necochea</v>
      </c>
      <c r="G2335" s="3">
        <f>_xlfn.XLOOKUP(capturaFlota2019[[#This Row],[Departamento]],'DATOS TABLA FLOTA'!$O$2:$O$21,'DATOS TABLA FLOTA'!$P$2:$P$21)</f>
        <v>6581</v>
      </c>
      <c r="H2335" s="1">
        <v>-38576184</v>
      </c>
      <c r="I2335" s="1">
        <f>_xlfn.XLOOKUP(capturaFlota2019[[#This Row],[Latitud]],'DATOS TABLA FLOTA'!$Q$2:$Q$21,'DATOS TABLA FLOTA'!$R$2:$R$21)</f>
        <v>-58701949</v>
      </c>
      <c r="J2335" s="2" t="s">
        <v>3094</v>
      </c>
      <c r="K2335" t="str">
        <f>VLOOKUP(capturaFlota2019[[#This Row],[Especie]],'DATOS TABLA FLOTA'!$K$1:$M$113,2,FALSE)</f>
        <v>Peces</v>
      </c>
      <c r="L2335" t="str">
        <f>_xlfn.XLOOKUP(capturaFlota2019[[#This Row],[Especie]],'DATOS TABLA FLOTA'!$K$1:$K$113,'DATOS TABLA FLOTA'!$M$1:$M$113)</f>
        <v>otras especies</v>
      </c>
      <c r="M2335" s="3">
        <v>28262</v>
      </c>
      <c r="N2335" s="4">
        <f>VLOOKUP(capturaFlota2019[[#This Row],[Especie]],'DATOS TABLA FLOTA'!$A$1:$B$80,2,FALSE)</f>
        <v>2180</v>
      </c>
      <c r="O2335" s="4">
        <f>VLOOKUP(capturaFlota2019[[#This Row],[Especie]],'DATOS TABLA FLOTA'!$A$1:$C$80,3,FALSE)</f>
        <v>34880</v>
      </c>
      <c r="Q2335"/>
    </row>
    <row r="2336" spans="1:17" x14ac:dyDescent="0.35">
      <c r="A2336" s="5">
        <v>43525</v>
      </c>
      <c r="B2336" s="2" t="s">
        <v>3053</v>
      </c>
      <c r="C2336" s="2" t="s">
        <v>3048</v>
      </c>
      <c r="D2336" s="2" t="s">
        <v>3049</v>
      </c>
      <c r="E23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36" t="str">
        <f>_xlfn.XLOOKUP(capturaFlota2019[[#This Row],[Puerto]],'DATOS TABLA FLOTA'!$H$1:$H$21,'DATOS TABLA FLOTA'!$I$1:$I$21)</f>
        <v>Deseado</v>
      </c>
      <c r="G2336" s="3">
        <f>_xlfn.XLOOKUP(capturaFlota2019[[#This Row],[Departamento]],'DATOS TABLA FLOTA'!$O$2:$O$21,'DATOS TABLA FLOTA'!$P$2:$P$21)</f>
        <v>78014</v>
      </c>
      <c r="H2336" s="1">
        <v>-46436049</v>
      </c>
      <c r="I2336" s="1">
        <f>_xlfn.XLOOKUP(capturaFlota2019[[#This Row],[Latitud]],'DATOS TABLA FLOTA'!$Q$2:$Q$21,'DATOS TABLA FLOTA'!$R$2:$R$21)</f>
        <v>-67514904</v>
      </c>
      <c r="J2336" s="2" t="s">
        <v>3055</v>
      </c>
      <c r="K2336" t="str">
        <f>VLOOKUP(capturaFlota2019[[#This Row],[Especie]],'DATOS TABLA FLOTA'!$K$1:$M$113,2,FALSE)</f>
        <v>Peces</v>
      </c>
      <c r="L2336" t="str">
        <f>_xlfn.XLOOKUP(capturaFlota2019[[#This Row],[Especie]],'DATOS TABLA FLOTA'!$K$1:$K$113,'DATOS TABLA FLOTA'!$M$1:$M$113)</f>
        <v>Merluza hubbsi S41</v>
      </c>
      <c r="M2336" s="3">
        <v>28282</v>
      </c>
      <c r="N2336" s="4">
        <f>VLOOKUP(capturaFlota2019[[#This Row],[Especie]],'DATOS TABLA FLOTA'!$A$1:$B$80,2,FALSE)</f>
        <v>2300</v>
      </c>
      <c r="O2336" s="4">
        <f>VLOOKUP(capturaFlota2019[[#This Row],[Especie]],'DATOS TABLA FLOTA'!$A$1:$C$80,3,FALSE)</f>
        <v>36800</v>
      </c>
      <c r="Q2336"/>
    </row>
    <row r="2337" spans="1:17" x14ac:dyDescent="0.35">
      <c r="A2337" s="5">
        <v>43497</v>
      </c>
      <c r="B2337" s="2" t="s">
        <v>3059</v>
      </c>
      <c r="C2337" s="2" t="s">
        <v>3068</v>
      </c>
      <c r="D2337" s="2" t="s">
        <v>3043</v>
      </c>
      <c r="E23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7" t="str">
        <f>_xlfn.XLOOKUP(capturaFlota2019[[#This Row],[Puerto]],'DATOS TABLA FLOTA'!$H$1:$H$21,'DATOS TABLA FLOTA'!$I$1:$I$21)</f>
        <v>General Pueyrredon</v>
      </c>
      <c r="G2337" s="3">
        <f>_xlfn.XLOOKUP(capturaFlota2019[[#This Row],[Departamento]],'DATOS TABLA FLOTA'!$O$2:$O$21,'DATOS TABLA FLOTA'!$P$2:$P$21)</f>
        <v>6357</v>
      </c>
      <c r="H2337" s="1">
        <v>-3804915</v>
      </c>
      <c r="I2337" s="1">
        <f>_xlfn.XLOOKUP(capturaFlota2019[[#This Row],[Latitud]],'DATOS TABLA FLOTA'!$Q$2:$Q$21,'DATOS TABLA FLOTA'!$R$2:$R$21)</f>
        <v>-57536848</v>
      </c>
      <c r="J2337" s="2" t="s">
        <v>3082</v>
      </c>
      <c r="K2337" t="str">
        <f>VLOOKUP(capturaFlota2019[[#This Row],[Especie]],'DATOS TABLA FLOTA'!$K$1:$M$113,2,FALSE)</f>
        <v>Peces</v>
      </c>
      <c r="L2337" t="str">
        <f>_xlfn.XLOOKUP(capturaFlota2019[[#This Row],[Especie]],'DATOS TABLA FLOTA'!$K$1:$K$113,'DATOS TABLA FLOTA'!$M$1:$M$113)</f>
        <v>otras especies</v>
      </c>
      <c r="M2337" s="3">
        <v>28304</v>
      </c>
      <c r="N2337" s="4">
        <f>VLOOKUP(capturaFlota2019[[#This Row],[Especie]],'DATOS TABLA FLOTA'!$A$1:$B$80,2,FALSE)</f>
        <v>2100</v>
      </c>
      <c r="O2337" s="4">
        <f>VLOOKUP(capturaFlota2019[[#This Row],[Especie]],'DATOS TABLA FLOTA'!$A$1:$C$80,3,FALSE)</f>
        <v>33600</v>
      </c>
      <c r="Q2337"/>
    </row>
    <row r="2338" spans="1:17" x14ac:dyDescent="0.35">
      <c r="A2338" s="5">
        <v>43617</v>
      </c>
      <c r="B2338" s="2" t="s">
        <v>3053</v>
      </c>
      <c r="C2338" s="2" t="s">
        <v>3068</v>
      </c>
      <c r="D2338" s="2" t="s">
        <v>3043</v>
      </c>
      <c r="E23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8" t="str">
        <f>_xlfn.XLOOKUP(capturaFlota2019[[#This Row],[Puerto]],'DATOS TABLA FLOTA'!$H$1:$H$21,'DATOS TABLA FLOTA'!$I$1:$I$21)</f>
        <v>General Pueyrredon</v>
      </c>
      <c r="G2338" s="3">
        <f>_xlfn.XLOOKUP(capturaFlota2019[[#This Row],[Departamento]],'DATOS TABLA FLOTA'!$O$2:$O$21,'DATOS TABLA FLOTA'!$P$2:$P$21)</f>
        <v>6357</v>
      </c>
      <c r="H2338" s="1">
        <v>-3804915</v>
      </c>
      <c r="I2338" s="1">
        <f>_xlfn.XLOOKUP(capturaFlota2019[[#This Row],[Latitud]],'DATOS TABLA FLOTA'!$Q$2:$Q$21,'DATOS TABLA FLOTA'!$R$2:$R$21)</f>
        <v>-57536848</v>
      </c>
      <c r="J2338" s="2" t="s">
        <v>3084</v>
      </c>
      <c r="K2338" t="str">
        <f>VLOOKUP(capturaFlota2019[[#This Row],[Especie]],'DATOS TABLA FLOTA'!$K$1:$M$113,2,FALSE)</f>
        <v>Peces</v>
      </c>
      <c r="L2338" t="str">
        <f>_xlfn.XLOOKUP(capturaFlota2019[[#This Row],[Especie]],'DATOS TABLA FLOTA'!$K$1:$K$113,'DATOS TABLA FLOTA'!$M$1:$M$113)</f>
        <v>otras especies</v>
      </c>
      <c r="M2338" s="3">
        <v>28384</v>
      </c>
      <c r="N2338" s="4">
        <f>VLOOKUP(capturaFlota2019[[#This Row],[Especie]],'DATOS TABLA FLOTA'!$A$1:$B$80,2,FALSE)</f>
        <v>1890</v>
      </c>
      <c r="O2338" s="4">
        <f>VLOOKUP(capturaFlota2019[[#This Row],[Especie]],'DATOS TABLA FLOTA'!$A$1:$C$80,3,FALSE)</f>
        <v>30240</v>
      </c>
      <c r="Q2338"/>
    </row>
    <row r="2339" spans="1:17" x14ac:dyDescent="0.35">
      <c r="A2339" s="5">
        <v>43586</v>
      </c>
      <c r="B2339" s="2" t="s">
        <v>3053</v>
      </c>
      <c r="C2339" s="2" t="s">
        <v>3150</v>
      </c>
      <c r="D2339" s="2" t="s">
        <v>3043</v>
      </c>
      <c r="E23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39" t="str">
        <f>_xlfn.XLOOKUP(capturaFlota2019[[#This Row],[Puerto]],'DATOS TABLA FLOTA'!$H$1:$H$21,'DATOS TABLA FLOTA'!$I$1:$I$21)</f>
        <v>General Lavalle</v>
      </c>
      <c r="G2339" s="3">
        <f>_xlfn.XLOOKUP(capturaFlota2019[[#This Row],[Departamento]],'DATOS TABLA FLOTA'!$O$2:$O$21,'DATOS TABLA FLOTA'!$P$2:$P$21)</f>
        <v>6336</v>
      </c>
      <c r="H2339" s="1">
        <v>-36398453</v>
      </c>
      <c r="I2339" s="1">
        <f>_xlfn.XLOOKUP(capturaFlota2019[[#This Row],[Latitud]],'DATOS TABLA FLOTA'!$Q$2:$Q$21,'DATOS TABLA FLOTA'!$R$2:$R$21)</f>
        <v>-56946467</v>
      </c>
      <c r="J2339" s="2" t="s">
        <v>3102</v>
      </c>
      <c r="K2339" t="str">
        <f>VLOOKUP(capturaFlota2019[[#This Row],[Especie]],'DATOS TABLA FLOTA'!$K$1:$M$113,2,FALSE)</f>
        <v>Peces</v>
      </c>
      <c r="L2339" t="str">
        <f>_xlfn.XLOOKUP(capturaFlota2019[[#This Row],[Especie]],'DATOS TABLA FLOTA'!$K$1:$K$113,'DATOS TABLA FLOTA'!$M$1:$M$113)</f>
        <v>Variado costero</v>
      </c>
      <c r="M2339" s="3">
        <v>28387</v>
      </c>
      <c r="N2339" s="4">
        <f>VLOOKUP(capturaFlota2019[[#This Row],[Especie]],'DATOS TABLA FLOTA'!$A$1:$B$80,2,FALSE)</f>
        <v>1500</v>
      </c>
      <c r="O2339" s="4">
        <f>VLOOKUP(capturaFlota2019[[#This Row],[Especie]],'DATOS TABLA FLOTA'!$A$1:$C$80,3,FALSE)</f>
        <v>24000</v>
      </c>
      <c r="Q2339"/>
    </row>
    <row r="2340" spans="1:17" x14ac:dyDescent="0.35">
      <c r="A2340" s="5">
        <v>43556</v>
      </c>
      <c r="B2340" s="2" t="s">
        <v>3059</v>
      </c>
      <c r="C2340" s="2" t="s">
        <v>3068</v>
      </c>
      <c r="D2340" s="2" t="s">
        <v>3043</v>
      </c>
      <c r="E23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0" t="str">
        <f>_xlfn.XLOOKUP(capturaFlota2019[[#This Row],[Puerto]],'DATOS TABLA FLOTA'!$H$1:$H$21,'DATOS TABLA FLOTA'!$I$1:$I$21)</f>
        <v>General Pueyrredon</v>
      </c>
      <c r="G2340" s="3">
        <f>_xlfn.XLOOKUP(capturaFlota2019[[#This Row],[Departamento]],'DATOS TABLA FLOTA'!$O$2:$O$21,'DATOS TABLA FLOTA'!$P$2:$P$21)</f>
        <v>6357</v>
      </c>
      <c r="H2340" s="1">
        <v>-3804915</v>
      </c>
      <c r="I2340" s="1">
        <f>_xlfn.XLOOKUP(capturaFlota2019[[#This Row],[Latitud]],'DATOS TABLA FLOTA'!$Q$2:$Q$21,'DATOS TABLA FLOTA'!$R$2:$R$21)</f>
        <v>-57536848</v>
      </c>
      <c r="J2340" s="2" t="s">
        <v>3098</v>
      </c>
      <c r="K2340" t="str">
        <f>VLOOKUP(capturaFlota2019[[#This Row],[Especie]],'DATOS TABLA FLOTA'!$K$1:$M$113,2,FALSE)</f>
        <v>Peces</v>
      </c>
      <c r="L2340" t="str">
        <f>_xlfn.XLOOKUP(capturaFlota2019[[#This Row],[Especie]],'DATOS TABLA FLOTA'!$K$1:$K$113,'DATOS TABLA FLOTA'!$M$1:$M$113)</f>
        <v>otras especies</v>
      </c>
      <c r="M2340" s="3">
        <v>28388</v>
      </c>
      <c r="N2340" s="4">
        <f>VLOOKUP(capturaFlota2019[[#This Row],[Especie]],'DATOS TABLA FLOTA'!$A$1:$B$80,2,FALSE)</f>
        <v>4500</v>
      </c>
      <c r="O2340" s="4">
        <f>VLOOKUP(capturaFlota2019[[#This Row],[Especie]],'DATOS TABLA FLOTA'!$A$1:$C$80,3,FALSE)</f>
        <v>72000</v>
      </c>
      <c r="Q2340"/>
    </row>
    <row r="2341" spans="1:17" x14ac:dyDescent="0.35">
      <c r="A2341" s="5">
        <v>43678</v>
      </c>
      <c r="B2341" s="2" t="s">
        <v>3041</v>
      </c>
      <c r="C2341" s="2" t="s">
        <v>3127</v>
      </c>
      <c r="D2341" s="2" t="s">
        <v>3124</v>
      </c>
      <c r="E23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41" t="str">
        <f>_xlfn.XLOOKUP(capturaFlota2019[[#This Row],[Puerto]],'DATOS TABLA FLOTA'!$H$1:$H$21,'DATOS TABLA FLOTA'!$I$1:$I$21)</f>
        <v>San Antonio</v>
      </c>
      <c r="G2341" s="3">
        <f>_xlfn.XLOOKUP(capturaFlota2019[[#This Row],[Departamento]],'DATOS TABLA FLOTA'!$O$2:$O$21,'DATOS TABLA FLOTA'!$P$2:$P$21)</f>
        <v>62077</v>
      </c>
      <c r="H2341" s="1">
        <v>-40725698</v>
      </c>
      <c r="I2341" s="1">
        <f>_xlfn.XLOOKUP(capturaFlota2019[[#This Row],[Latitud]],'DATOS TABLA FLOTA'!$Q$2:$Q$21,'DATOS TABLA FLOTA'!$R$2:$R$21)</f>
        <v>-64934194</v>
      </c>
      <c r="J2341" s="2" t="s">
        <v>3084</v>
      </c>
      <c r="K2341" t="str">
        <f>VLOOKUP(capturaFlota2019[[#This Row],[Especie]],'DATOS TABLA FLOTA'!$K$1:$M$113,2,FALSE)</f>
        <v>Peces</v>
      </c>
      <c r="L2341" t="str">
        <f>_xlfn.XLOOKUP(capturaFlota2019[[#This Row],[Especie]],'DATOS TABLA FLOTA'!$K$1:$K$113,'DATOS TABLA FLOTA'!$M$1:$M$113)</f>
        <v>otras especies</v>
      </c>
      <c r="M2341" s="3">
        <v>28512</v>
      </c>
      <c r="N2341" s="4">
        <f>VLOOKUP(capturaFlota2019[[#This Row],[Especie]],'DATOS TABLA FLOTA'!$A$1:$B$80,2,FALSE)</f>
        <v>1890</v>
      </c>
      <c r="O2341" s="4">
        <f>VLOOKUP(capturaFlota2019[[#This Row],[Especie]],'DATOS TABLA FLOTA'!$A$1:$C$80,3,FALSE)</f>
        <v>30240</v>
      </c>
      <c r="Q2341"/>
    </row>
    <row r="2342" spans="1:17" x14ac:dyDescent="0.35">
      <c r="A2342" s="5">
        <v>43586</v>
      </c>
      <c r="B2342" s="2" t="s">
        <v>3059</v>
      </c>
      <c r="C2342" s="2" t="s">
        <v>3061</v>
      </c>
      <c r="D2342" s="2" t="s">
        <v>3062</v>
      </c>
      <c r="E23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42" t="str">
        <f>_xlfn.XLOOKUP(capturaFlota2019[[#This Row],[Puerto]],'DATOS TABLA FLOTA'!$H$1:$H$21,'DATOS TABLA FLOTA'!$I$1:$I$21)</f>
        <v>Escalante</v>
      </c>
      <c r="G2342" s="3">
        <f>_xlfn.XLOOKUP(capturaFlota2019[[#This Row],[Departamento]],'DATOS TABLA FLOTA'!$O$2:$O$21,'DATOS TABLA FLOTA'!$P$2:$P$21)</f>
        <v>26021</v>
      </c>
      <c r="H2342" s="1">
        <v>-45862528</v>
      </c>
      <c r="I2342" s="1">
        <f>_xlfn.XLOOKUP(capturaFlota2019[[#This Row],[Latitud]],'DATOS TABLA FLOTA'!$Q$2:$Q$21,'DATOS TABLA FLOTA'!$R$2:$R$21)</f>
        <v>-6746664</v>
      </c>
      <c r="J2342" s="2" t="s">
        <v>3055</v>
      </c>
      <c r="K2342" t="str">
        <f>VLOOKUP(capturaFlota2019[[#This Row],[Especie]],'DATOS TABLA FLOTA'!$K$1:$M$113,2,FALSE)</f>
        <v>Peces</v>
      </c>
      <c r="L2342" t="str">
        <f>_xlfn.XLOOKUP(capturaFlota2019[[#This Row],[Especie]],'DATOS TABLA FLOTA'!$K$1:$K$113,'DATOS TABLA FLOTA'!$M$1:$M$113)</f>
        <v>Merluza hubbsi S41</v>
      </c>
      <c r="M2342" s="3">
        <v>28556</v>
      </c>
      <c r="N2342" s="4">
        <f>VLOOKUP(capturaFlota2019[[#This Row],[Especie]],'DATOS TABLA FLOTA'!$A$1:$B$80,2,FALSE)</f>
        <v>2300</v>
      </c>
      <c r="O2342" s="4">
        <f>VLOOKUP(capturaFlota2019[[#This Row],[Especie]],'DATOS TABLA FLOTA'!$A$1:$C$80,3,FALSE)</f>
        <v>36800</v>
      </c>
      <c r="Q2342"/>
    </row>
    <row r="2343" spans="1:17" x14ac:dyDescent="0.35">
      <c r="A2343" s="5">
        <v>43586</v>
      </c>
      <c r="B2343" s="2" t="s">
        <v>3041</v>
      </c>
      <c r="C2343" s="2" t="s">
        <v>3068</v>
      </c>
      <c r="D2343" s="2" t="s">
        <v>3043</v>
      </c>
      <c r="E23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3" t="str">
        <f>_xlfn.XLOOKUP(capturaFlota2019[[#This Row],[Puerto]],'DATOS TABLA FLOTA'!$H$1:$H$21,'DATOS TABLA FLOTA'!$I$1:$I$21)</f>
        <v>General Pueyrredon</v>
      </c>
      <c r="G2343" s="3">
        <f>_xlfn.XLOOKUP(capturaFlota2019[[#This Row],[Departamento]],'DATOS TABLA FLOTA'!$O$2:$O$21,'DATOS TABLA FLOTA'!$P$2:$P$21)</f>
        <v>6357</v>
      </c>
      <c r="H2343" s="1">
        <v>-3804915</v>
      </c>
      <c r="I2343" s="1">
        <f>_xlfn.XLOOKUP(capturaFlota2019[[#This Row],[Latitud]],'DATOS TABLA FLOTA'!$Q$2:$Q$21,'DATOS TABLA FLOTA'!$R$2:$R$21)</f>
        <v>-57536848</v>
      </c>
      <c r="J2343" s="2" t="s">
        <v>3109</v>
      </c>
      <c r="K2343" t="str">
        <f>VLOOKUP(capturaFlota2019[[#This Row],[Especie]],'DATOS TABLA FLOTA'!$K$1:$M$113,2,FALSE)</f>
        <v>Peces</v>
      </c>
      <c r="L2343" t="str">
        <f>_xlfn.XLOOKUP(capturaFlota2019[[#This Row],[Especie]],'DATOS TABLA FLOTA'!$K$1:$K$113,'DATOS TABLA FLOTA'!$M$1:$M$113)</f>
        <v>Rayas (sin V. Cost)</v>
      </c>
      <c r="M2343" s="3">
        <v>28584</v>
      </c>
      <c r="N2343" s="4">
        <f>VLOOKUP(capturaFlota2019[[#This Row],[Especie]],'DATOS TABLA FLOTA'!$A$1:$B$80,2,FALSE)</f>
        <v>3000</v>
      </c>
      <c r="O2343" s="4">
        <f>VLOOKUP(capturaFlota2019[[#This Row],[Especie]],'DATOS TABLA FLOTA'!$A$1:$C$80,3,FALSE)</f>
        <v>48000</v>
      </c>
      <c r="Q2343"/>
    </row>
    <row r="2344" spans="1:17" x14ac:dyDescent="0.35">
      <c r="A2344" s="5">
        <v>43770</v>
      </c>
      <c r="B2344" s="2" t="s">
        <v>3041</v>
      </c>
      <c r="C2344" s="2" t="s">
        <v>3150</v>
      </c>
      <c r="D2344" s="2" t="s">
        <v>3043</v>
      </c>
      <c r="E23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4" t="str">
        <f>_xlfn.XLOOKUP(capturaFlota2019[[#This Row],[Puerto]],'DATOS TABLA FLOTA'!$H$1:$H$21,'DATOS TABLA FLOTA'!$I$1:$I$21)</f>
        <v>General Lavalle</v>
      </c>
      <c r="G2344" s="3">
        <f>_xlfn.XLOOKUP(capturaFlota2019[[#This Row],[Departamento]],'DATOS TABLA FLOTA'!$O$2:$O$21,'DATOS TABLA FLOTA'!$P$2:$P$21)</f>
        <v>6336</v>
      </c>
      <c r="H2344" s="1">
        <v>-36398453</v>
      </c>
      <c r="I2344" s="1">
        <f>_xlfn.XLOOKUP(capturaFlota2019[[#This Row],[Latitud]],'DATOS TABLA FLOTA'!$Q$2:$Q$21,'DATOS TABLA FLOTA'!$R$2:$R$21)</f>
        <v>-56946467</v>
      </c>
      <c r="J2344" s="2" t="s">
        <v>3082</v>
      </c>
      <c r="K2344" t="str">
        <f>VLOOKUP(capturaFlota2019[[#This Row],[Especie]],'DATOS TABLA FLOTA'!$K$1:$M$113,2,FALSE)</f>
        <v>Peces</v>
      </c>
      <c r="L2344" t="str">
        <f>_xlfn.XLOOKUP(capturaFlota2019[[#This Row],[Especie]],'DATOS TABLA FLOTA'!$K$1:$K$113,'DATOS TABLA FLOTA'!$M$1:$M$113)</f>
        <v>otras especies</v>
      </c>
      <c r="M2344" s="3">
        <v>28610</v>
      </c>
      <c r="N2344" s="4">
        <f>VLOOKUP(capturaFlota2019[[#This Row],[Especie]],'DATOS TABLA FLOTA'!$A$1:$B$80,2,FALSE)</f>
        <v>2100</v>
      </c>
      <c r="O2344" s="4">
        <f>VLOOKUP(capturaFlota2019[[#This Row],[Especie]],'DATOS TABLA FLOTA'!$A$1:$C$80,3,FALSE)</f>
        <v>33600</v>
      </c>
      <c r="Q2344"/>
    </row>
    <row r="2345" spans="1:17" x14ac:dyDescent="0.35">
      <c r="A2345" s="5">
        <v>43739</v>
      </c>
      <c r="B2345" s="2" t="s">
        <v>3041</v>
      </c>
      <c r="C2345" s="2" t="s">
        <v>3068</v>
      </c>
      <c r="D2345" s="2" t="s">
        <v>3043</v>
      </c>
      <c r="E23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5" t="str">
        <f>_xlfn.XLOOKUP(capturaFlota2019[[#This Row],[Puerto]],'DATOS TABLA FLOTA'!$H$1:$H$21,'DATOS TABLA FLOTA'!$I$1:$I$21)</f>
        <v>General Pueyrredon</v>
      </c>
      <c r="G2345" s="3">
        <f>_xlfn.XLOOKUP(capturaFlota2019[[#This Row],[Departamento]],'DATOS TABLA FLOTA'!$O$2:$O$21,'DATOS TABLA FLOTA'!$P$2:$P$21)</f>
        <v>6357</v>
      </c>
      <c r="H2345" s="1">
        <v>-3804915</v>
      </c>
      <c r="I2345" s="1">
        <f>_xlfn.XLOOKUP(capturaFlota2019[[#This Row],[Latitud]],'DATOS TABLA FLOTA'!$Q$2:$Q$21,'DATOS TABLA FLOTA'!$R$2:$R$21)</f>
        <v>-57536848</v>
      </c>
      <c r="J2345" s="2" t="s">
        <v>3078</v>
      </c>
      <c r="K2345" t="str">
        <f>VLOOKUP(capturaFlota2019[[#This Row],[Especie]],'DATOS TABLA FLOTA'!$K$1:$M$113,2,FALSE)</f>
        <v>Peces</v>
      </c>
      <c r="L2345" t="str">
        <f>_xlfn.XLOOKUP(capturaFlota2019[[#This Row],[Especie]],'DATOS TABLA FLOTA'!$K$1:$K$113,'DATOS TABLA FLOTA'!$M$1:$M$113)</f>
        <v>otras especies</v>
      </c>
      <c r="M2345" s="3">
        <v>28687</v>
      </c>
      <c r="N2345" s="4">
        <f>VLOOKUP(capturaFlota2019[[#This Row],[Especie]],'DATOS TABLA FLOTA'!$A$1:$B$80,2,FALSE)</f>
        <v>1700</v>
      </c>
      <c r="O2345" s="4">
        <f>VLOOKUP(capturaFlota2019[[#This Row],[Especie]],'DATOS TABLA FLOTA'!$A$1:$C$80,3,FALSE)</f>
        <v>27200</v>
      </c>
      <c r="Q2345"/>
    </row>
    <row r="2346" spans="1:17" x14ac:dyDescent="0.35">
      <c r="A2346" s="5">
        <v>43647</v>
      </c>
      <c r="B2346" s="2" t="s">
        <v>3059</v>
      </c>
      <c r="C2346" s="2" t="s">
        <v>3068</v>
      </c>
      <c r="D2346" s="2" t="s">
        <v>3043</v>
      </c>
      <c r="E23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6" t="str">
        <f>_xlfn.XLOOKUP(capturaFlota2019[[#This Row],[Puerto]],'DATOS TABLA FLOTA'!$H$1:$H$21,'DATOS TABLA FLOTA'!$I$1:$I$21)</f>
        <v>General Pueyrredon</v>
      </c>
      <c r="G2346" s="3">
        <f>_xlfn.XLOOKUP(capturaFlota2019[[#This Row],[Departamento]],'DATOS TABLA FLOTA'!$O$2:$O$21,'DATOS TABLA FLOTA'!$P$2:$P$21)</f>
        <v>6357</v>
      </c>
      <c r="H2346" s="1">
        <v>-3804915</v>
      </c>
      <c r="I2346" s="1">
        <f>_xlfn.XLOOKUP(capturaFlota2019[[#This Row],[Latitud]],'DATOS TABLA FLOTA'!$Q$2:$Q$21,'DATOS TABLA FLOTA'!$R$2:$R$21)</f>
        <v>-57536848</v>
      </c>
      <c r="J2346" s="2" t="s">
        <v>3065</v>
      </c>
      <c r="K2346" t="str">
        <f>VLOOKUP(capturaFlota2019[[#This Row],[Especie]],'DATOS TABLA FLOTA'!$K$1:$M$113,2,FALSE)</f>
        <v>Peces</v>
      </c>
      <c r="L2346" t="str">
        <f>_xlfn.XLOOKUP(capturaFlota2019[[#This Row],[Especie]],'DATOS TABLA FLOTA'!$K$1:$K$113,'DATOS TABLA FLOTA'!$M$1:$M$113)</f>
        <v>Abadejo</v>
      </c>
      <c r="M2346" s="3">
        <v>29137</v>
      </c>
      <c r="N2346" s="4">
        <f>VLOOKUP(capturaFlota2019[[#This Row],[Especie]],'DATOS TABLA FLOTA'!$A$1:$B$80,2,FALSE)</f>
        <v>2000</v>
      </c>
      <c r="O2346" s="4">
        <f>VLOOKUP(capturaFlota2019[[#This Row],[Especie]],'DATOS TABLA FLOTA'!$A$1:$C$80,3,FALSE)</f>
        <v>32000</v>
      </c>
      <c r="Q2346"/>
    </row>
    <row r="2347" spans="1:17" x14ac:dyDescent="0.35">
      <c r="A2347" s="5">
        <v>43525</v>
      </c>
      <c r="B2347" s="2" t="s">
        <v>3041</v>
      </c>
      <c r="C2347" s="2" t="s">
        <v>3107</v>
      </c>
      <c r="D2347" s="2" t="s">
        <v>3043</v>
      </c>
      <c r="E23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7" t="str">
        <f>_xlfn.XLOOKUP(capturaFlota2019[[#This Row],[Puerto]],'DATOS TABLA FLOTA'!$H$1:$H$21,'DATOS TABLA FLOTA'!$I$1:$I$21)</f>
        <v>Necochea</v>
      </c>
      <c r="G2347" s="3">
        <f>_xlfn.XLOOKUP(capturaFlota2019[[#This Row],[Departamento]],'DATOS TABLA FLOTA'!$O$2:$O$21,'DATOS TABLA FLOTA'!$P$2:$P$21)</f>
        <v>6581</v>
      </c>
      <c r="H2347" s="1">
        <v>-38576184</v>
      </c>
      <c r="I2347" s="1">
        <f>_xlfn.XLOOKUP(capturaFlota2019[[#This Row],[Latitud]],'DATOS TABLA FLOTA'!$Q$2:$Q$21,'DATOS TABLA FLOTA'!$R$2:$R$21)</f>
        <v>-58701949</v>
      </c>
      <c r="J2347" s="2" t="s">
        <v>3072</v>
      </c>
      <c r="K2347" t="str">
        <f>VLOOKUP(capturaFlota2019[[#This Row],[Especie]],'DATOS TABLA FLOTA'!$K$1:$M$113,2,FALSE)</f>
        <v>Moluscos</v>
      </c>
      <c r="L2347" t="str">
        <f>_xlfn.XLOOKUP(capturaFlota2019[[#This Row],[Especie]],'DATOS TABLA FLOTA'!$K$1:$K$113,'DATOS TABLA FLOTA'!$M$1:$M$113)</f>
        <v>otras especies</v>
      </c>
      <c r="M2347" s="3">
        <v>29209</v>
      </c>
      <c r="N2347" s="4">
        <f>VLOOKUP(capturaFlota2019[[#This Row],[Especie]],'DATOS TABLA FLOTA'!$A$1:$B$80,2,FALSE)</f>
        <v>3150</v>
      </c>
      <c r="O2347" s="4">
        <f>VLOOKUP(capturaFlota2019[[#This Row],[Especie]],'DATOS TABLA FLOTA'!$A$1:$C$80,3,FALSE)</f>
        <v>50400</v>
      </c>
      <c r="Q2347"/>
    </row>
    <row r="2348" spans="1:17" x14ac:dyDescent="0.35">
      <c r="A2348" s="5">
        <v>43556</v>
      </c>
      <c r="B2348" s="2" t="s">
        <v>3059</v>
      </c>
      <c r="C2348" s="2" t="s">
        <v>3115</v>
      </c>
      <c r="D2348" s="2" t="s">
        <v>3049</v>
      </c>
      <c r="E23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48" t="str">
        <f>_xlfn.XLOOKUP(capturaFlota2019[[#This Row],[Puerto]],'DATOS TABLA FLOTA'!$H$1:$H$21,'DATOS TABLA FLOTA'!$I$1:$I$21)</f>
        <v>Deseado</v>
      </c>
      <c r="G2348" s="3">
        <f>_xlfn.XLOOKUP(capturaFlota2019[[#This Row],[Departamento]],'DATOS TABLA FLOTA'!$O$2:$O$21,'DATOS TABLA FLOTA'!$P$2:$P$21)</f>
        <v>78014</v>
      </c>
      <c r="H2348" s="1">
        <v>-47753106</v>
      </c>
      <c r="I2348" s="1">
        <f>_xlfn.XLOOKUP(capturaFlota2019[[#This Row],[Latitud]],'DATOS TABLA FLOTA'!$Q$2:$Q$21,'DATOS TABLA FLOTA'!$R$2:$R$21)</f>
        <v>-65911745</v>
      </c>
      <c r="J2348" s="2" t="s">
        <v>3109</v>
      </c>
      <c r="K2348" t="str">
        <f>VLOOKUP(capturaFlota2019[[#This Row],[Especie]],'DATOS TABLA FLOTA'!$K$1:$M$113,2,FALSE)</f>
        <v>Peces</v>
      </c>
      <c r="L2348" t="str">
        <f>_xlfn.XLOOKUP(capturaFlota2019[[#This Row],[Especie]],'DATOS TABLA FLOTA'!$K$1:$K$113,'DATOS TABLA FLOTA'!$M$1:$M$113)</f>
        <v>Rayas (sin V. Cost)</v>
      </c>
      <c r="M2348" s="3">
        <v>29349</v>
      </c>
      <c r="N2348" s="4">
        <f>VLOOKUP(capturaFlota2019[[#This Row],[Especie]],'DATOS TABLA FLOTA'!$A$1:$B$80,2,FALSE)</f>
        <v>3000</v>
      </c>
      <c r="O2348" s="4">
        <f>VLOOKUP(capturaFlota2019[[#This Row],[Especie]],'DATOS TABLA FLOTA'!$A$1:$C$80,3,FALSE)</f>
        <v>48000</v>
      </c>
      <c r="Q2348"/>
    </row>
    <row r="2349" spans="1:17" x14ac:dyDescent="0.35">
      <c r="A2349" s="5">
        <v>43586</v>
      </c>
      <c r="B2349" s="2" t="s">
        <v>3041</v>
      </c>
      <c r="C2349" s="2" t="s">
        <v>3068</v>
      </c>
      <c r="D2349" s="2" t="s">
        <v>3043</v>
      </c>
      <c r="E23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49" t="str">
        <f>_xlfn.XLOOKUP(capturaFlota2019[[#This Row],[Puerto]],'DATOS TABLA FLOTA'!$H$1:$H$21,'DATOS TABLA FLOTA'!$I$1:$I$21)</f>
        <v>General Pueyrredon</v>
      </c>
      <c r="G2349" s="3">
        <f>_xlfn.XLOOKUP(capturaFlota2019[[#This Row],[Departamento]],'DATOS TABLA FLOTA'!$O$2:$O$21,'DATOS TABLA FLOTA'!$P$2:$P$21)</f>
        <v>6357</v>
      </c>
      <c r="H2349" s="1">
        <v>-3804915</v>
      </c>
      <c r="I2349" s="1">
        <f>_xlfn.XLOOKUP(capturaFlota2019[[#This Row],[Latitud]],'DATOS TABLA FLOTA'!$Q$2:$Q$21,'DATOS TABLA FLOTA'!$R$2:$R$21)</f>
        <v>-57536848</v>
      </c>
      <c r="J2349" s="2" t="s">
        <v>3081</v>
      </c>
      <c r="K2349" t="str">
        <f>VLOOKUP(capturaFlota2019[[#This Row],[Especie]],'DATOS TABLA FLOTA'!$K$1:$M$113,2,FALSE)</f>
        <v>Peces</v>
      </c>
      <c r="L2349" t="str">
        <f>_xlfn.XLOOKUP(capturaFlota2019[[#This Row],[Especie]],'DATOS TABLA FLOTA'!$K$1:$K$113,'DATOS TABLA FLOTA'!$M$1:$M$113)</f>
        <v>Variado costero</v>
      </c>
      <c r="M2349" s="3">
        <v>29414</v>
      </c>
      <c r="N2349" s="4">
        <f>VLOOKUP(capturaFlota2019[[#This Row],[Especie]],'DATOS TABLA FLOTA'!$A$1:$B$80,2,FALSE)</f>
        <v>2900</v>
      </c>
      <c r="O2349" s="4">
        <f>VLOOKUP(capturaFlota2019[[#This Row],[Especie]],'DATOS TABLA FLOTA'!$A$1:$C$80,3,FALSE)</f>
        <v>46400</v>
      </c>
      <c r="Q2349"/>
    </row>
    <row r="2350" spans="1:17" x14ac:dyDescent="0.35">
      <c r="A2350" s="5">
        <v>43678</v>
      </c>
      <c r="B2350" s="2" t="s">
        <v>3053</v>
      </c>
      <c r="C2350" s="2" t="s">
        <v>3068</v>
      </c>
      <c r="D2350" s="2" t="s">
        <v>3043</v>
      </c>
      <c r="E23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0" t="str">
        <f>_xlfn.XLOOKUP(capturaFlota2019[[#This Row],[Puerto]],'DATOS TABLA FLOTA'!$H$1:$H$21,'DATOS TABLA FLOTA'!$I$1:$I$21)</f>
        <v>General Pueyrredon</v>
      </c>
      <c r="G2350" s="3">
        <f>_xlfn.XLOOKUP(capturaFlota2019[[#This Row],[Departamento]],'DATOS TABLA FLOTA'!$O$2:$O$21,'DATOS TABLA FLOTA'!$P$2:$P$21)</f>
        <v>6357</v>
      </c>
      <c r="H2350" s="1">
        <v>-3804915</v>
      </c>
      <c r="I2350" s="1">
        <f>_xlfn.XLOOKUP(capturaFlota2019[[#This Row],[Latitud]],'DATOS TABLA FLOTA'!$Q$2:$Q$21,'DATOS TABLA FLOTA'!$R$2:$R$21)</f>
        <v>-57536848</v>
      </c>
      <c r="J2350" s="2" t="s">
        <v>3055</v>
      </c>
      <c r="K2350" t="str">
        <f>VLOOKUP(capturaFlota2019[[#This Row],[Especie]],'DATOS TABLA FLOTA'!$K$1:$M$113,2,FALSE)</f>
        <v>Peces</v>
      </c>
      <c r="L2350" t="str">
        <f>_xlfn.XLOOKUP(capturaFlota2019[[#This Row],[Especie]],'DATOS TABLA FLOTA'!$K$1:$K$113,'DATOS TABLA FLOTA'!$M$1:$M$113)</f>
        <v>Merluza hubbsi S41</v>
      </c>
      <c r="M2350" s="3">
        <v>29559</v>
      </c>
      <c r="N2350" s="4">
        <f>VLOOKUP(capturaFlota2019[[#This Row],[Especie]],'DATOS TABLA FLOTA'!$A$1:$B$80,2,FALSE)</f>
        <v>2300</v>
      </c>
      <c r="O2350" s="4">
        <f>VLOOKUP(capturaFlota2019[[#This Row],[Especie]],'DATOS TABLA FLOTA'!$A$1:$C$80,3,FALSE)</f>
        <v>36800</v>
      </c>
      <c r="Q2350"/>
    </row>
    <row r="2351" spans="1:17" x14ac:dyDescent="0.35">
      <c r="A2351" s="5">
        <v>43709</v>
      </c>
      <c r="B2351" s="2" t="s">
        <v>3041</v>
      </c>
      <c r="C2351" s="2" t="s">
        <v>3150</v>
      </c>
      <c r="D2351" s="2" t="s">
        <v>3043</v>
      </c>
      <c r="E23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1" t="str">
        <f>_xlfn.XLOOKUP(capturaFlota2019[[#This Row],[Puerto]],'DATOS TABLA FLOTA'!$H$1:$H$21,'DATOS TABLA FLOTA'!$I$1:$I$21)</f>
        <v>General Lavalle</v>
      </c>
      <c r="G2351" s="3">
        <f>_xlfn.XLOOKUP(capturaFlota2019[[#This Row],[Departamento]],'DATOS TABLA FLOTA'!$O$2:$O$21,'DATOS TABLA FLOTA'!$P$2:$P$21)</f>
        <v>6336</v>
      </c>
      <c r="H2351" s="1">
        <v>-36398453</v>
      </c>
      <c r="I2351" s="1">
        <f>_xlfn.XLOOKUP(capturaFlota2019[[#This Row],[Latitud]],'DATOS TABLA FLOTA'!$Q$2:$Q$21,'DATOS TABLA FLOTA'!$R$2:$R$21)</f>
        <v>-56946467</v>
      </c>
      <c r="J2351" s="2" t="s">
        <v>3139</v>
      </c>
      <c r="K2351" t="str">
        <f>VLOOKUP(capturaFlota2019[[#This Row],[Especie]],'DATOS TABLA FLOTA'!$K$1:$M$113,2,FALSE)</f>
        <v>Peces</v>
      </c>
      <c r="L2351" t="str">
        <f>_xlfn.XLOOKUP(capturaFlota2019[[#This Row],[Especie]],'DATOS TABLA FLOTA'!$K$1:$K$113,'DATOS TABLA FLOTA'!$M$1:$M$113)</f>
        <v>otras especies</v>
      </c>
      <c r="M2351" s="3">
        <v>29906</v>
      </c>
      <c r="N2351" s="4">
        <f>VLOOKUP(capturaFlota2019[[#This Row],[Especie]],'DATOS TABLA FLOTA'!$A$1:$B$80,2,FALSE)</f>
        <v>3000</v>
      </c>
      <c r="O2351" s="4">
        <f>VLOOKUP(capturaFlota2019[[#This Row],[Especie]],'DATOS TABLA FLOTA'!$A$1:$C$80,3,FALSE)</f>
        <v>48000</v>
      </c>
      <c r="Q2351"/>
    </row>
    <row r="2352" spans="1:17" x14ac:dyDescent="0.35">
      <c r="A2352" s="5">
        <v>43497</v>
      </c>
      <c r="B2352" s="2" t="s">
        <v>3041</v>
      </c>
      <c r="C2352" s="2" t="s">
        <v>3068</v>
      </c>
      <c r="D2352" s="2" t="s">
        <v>3043</v>
      </c>
      <c r="E23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2" t="str">
        <f>_xlfn.XLOOKUP(capturaFlota2019[[#This Row],[Puerto]],'DATOS TABLA FLOTA'!$H$1:$H$21,'DATOS TABLA FLOTA'!$I$1:$I$21)</f>
        <v>General Pueyrredon</v>
      </c>
      <c r="G2352" s="3">
        <f>_xlfn.XLOOKUP(capturaFlota2019[[#This Row],[Departamento]],'DATOS TABLA FLOTA'!$O$2:$O$21,'DATOS TABLA FLOTA'!$P$2:$P$21)</f>
        <v>6357</v>
      </c>
      <c r="H2352" s="1">
        <v>-3804915</v>
      </c>
      <c r="I2352" s="1">
        <f>_xlfn.XLOOKUP(capturaFlota2019[[#This Row],[Latitud]],'DATOS TABLA FLOTA'!$Q$2:$Q$21,'DATOS TABLA FLOTA'!$R$2:$R$21)</f>
        <v>-57536848</v>
      </c>
      <c r="J2352" s="2" t="s">
        <v>3085</v>
      </c>
      <c r="K2352" t="str">
        <f>VLOOKUP(capturaFlota2019[[#This Row],[Especie]],'DATOS TABLA FLOTA'!$K$1:$M$113,2,FALSE)</f>
        <v>Peces</v>
      </c>
      <c r="L2352" t="str">
        <f>_xlfn.XLOOKUP(capturaFlota2019[[#This Row],[Especie]],'DATOS TABLA FLOTA'!$K$1:$K$113,'DATOS TABLA FLOTA'!$M$1:$M$113)</f>
        <v>otras especies</v>
      </c>
      <c r="M2352" s="3">
        <v>29944</v>
      </c>
      <c r="N2352" s="4">
        <f>VLOOKUP(capturaFlota2019[[#This Row],[Especie]],'DATOS TABLA FLOTA'!$A$1:$B$80,2,FALSE)</f>
        <v>1900</v>
      </c>
      <c r="O2352" s="4">
        <f>VLOOKUP(capturaFlota2019[[#This Row],[Especie]],'DATOS TABLA FLOTA'!$A$1:$C$80,3,FALSE)</f>
        <v>30400</v>
      </c>
      <c r="Q2352"/>
    </row>
    <row r="2353" spans="1:17" x14ac:dyDescent="0.35">
      <c r="A2353" s="5">
        <v>43586</v>
      </c>
      <c r="B2353" s="2" t="s">
        <v>3053</v>
      </c>
      <c r="C2353" s="2" t="s">
        <v>3068</v>
      </c>
      <c r="D2353" s="2" t="s">
        <v>3043</v>
      </c>
      <c r="E23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3" t="str">
        <f>_xlfn.XLOOKUP(capturaFlota2019[[#This Row],[Puerto]],'DATOS TABLA FLOTA'!$H$1:$H$21,'DATOS TABLA FLOTA'!$I$1:$I$21)</f>
        <v>General Pueyrredon</v>
      </c>
      <c r="G2353" s="3">
        <f>_xlfn.XLOOKUP(capturaFlota2019[[#This Row],[Departamento]],'DATOS TABLA FLOTA'!$O$2:$O$21,'DATOS TABLA FLOTA'!$P$2:$P$21)</f>
        <v>6357</v>
      </c>
      <c r="H2353" s="1">
        <v>-3804915</v>
      </c>
      <c r="I2353" s="1">
        <f>_xlfn.XLOOKUP(capturaFlota2019[[#This Row],[Latitud]],'DATOS TABLA FLOTA'!$Q$2:$Q$21,'DATOS TABLA FLOTA'!$R$2:$R$21)</f>
        <v>-57536848</v>
      </c>
      <c r="J2353" s="2" t="s">
        <v>3082</v>
      </c>
      <c r="K2353" t="str">
        <f>VLOOKUP(capturaFlota2019[[#This Row],[Especie]],'DATOS TABLA FLOTA'!$K$1:$M$113,2,FALSE)</f>
        <v>Peces</v>
      </c>
      <c r="L2353" t="str">
        <f>_xlfn.XLOOKUP(capturaFlota2019[[#This Row],[Especie]],'DATOS TABLA FLOTA'!$K$1:$K$113,'DATOS TABLA FLOTA'!$M$1:$M$113)</f>
        <v>otras especies</v>
      </c>
      <c r="M2353" s="3">
        <v>30018</v>
      </c>
      <c r="N2353" s="4">
        <f>VLOOKUP(capturaFlota2019[[#This Row],[Especie]],'DATOS TABLA FLOTA'!$A$1:$B$80,2,FALSE)</f>
        <v>2100</v>
      </c>
      <c r="O2353" s="4">
        <f>VLOOKUP(capturaFlota2019[[#This Row],[Especie]],'DATOS TABLA FLOTA'!$A$1:$C$80,3,FALSE)</f>
        <v>33600</v>
      </c>
      <c r="Q2353"/>
    </row>
    <row r="2354" spans="1:17" x14ac:dyDescent="0.35">
      <c r="A2354" s="5">
        <v>43647</v>
      </c>
      <c r="B2354" s="2" t="s">
        <v>3067</v>
      </c>
      <c r="C2354" s="2" t="s">
        <v>3068</v>
      </c>
      <c r="D2354" s="2" t="s">
        <v>3043</v>
      </c>
      <c r="E23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4" t="str">
        <f>_xlfn.XLOOKUP(capturaFlota2019[[#This Row],[Puerto]],'DATOS TABLA FLOTA'!$H$1:$H$21,'DATOS TABLA FLOTA'!$I$1:$I$21)</f>
        <v>General Pueyrredon</v>
      </c>
      <c r="G2354" s="3">
        <f>_xlfn.XLOOKUP(capturaFlota2019[[#This Row],[Departamento]],'DATOS TABLA FLOTA'!$O$2:$O$21,'DATOS TABLA FLOTA'!$P$2:$P$21)</f>
        <v>6357</v>
      </c>
      <c r="H2354" s="1">
        <v>-3804915</v>
      </c>
      <c r="I2354" s="1">
        <f>_xlfn.XLOOKUP(capturaFlota2019[[#This Row],[Latitud]],'DATOS TABLA FLOTA'!$Q$2:$Q$21,'DATOS TABLA FLOTA'!$R$2:$R$21)</f>
        <v>-57536848</v>
      </c>
      <c r="J2354" s="2" t="s">
        <v>3052</v>
      </c>
      <c r="K2354" t="str">
        <f>VLOOKUP(capturaFlota2019[[#This Row],[Especie]],'DATOS TABLA FLOTA'!$K$1:$M$113,2,FALSE)</f>
        <v>Moluscos</v>
      </c>
      <c r="L2354" t="str">
        <f>_xlfn.XLOOKUP(capturaFlota2019[[#This Row],[Especie]],'DATOS TABLA FLOTA'!$K$1:$K$113,'DATOS TABLA FLOTA'!$M$1:$M$113)</f>
        <v>Calamar Illex</v>
      </c>
      <c r="M2354" s="3">
        <v>30085</v>
      </c>
      <c r="N2354" s="4">
        <f>VLOOKUP(capturaFlota2019[[#This Row],[Especie]],'DATOS TABLA FLOTA'!$A$1:$B$80,2,FALSE)</f>
        <v>3299</v>
      </c>
      <c r="O2354" s="4">
        <f>VLOOKUP(capturaFlota2019[[#This Row],[Especie]],'DATOS TABLA FLOTA'!$A$1:$C$80,3,FALSE)</f>
        <v>52784</v>
      </c>
      <c r="Q2354"/>
    </row>
    <row r="2355" spans="1:17" x14ac:dyDescent="0.35">
      <c r="A2355" s="5">
        <v>43525</v>
      </c>
      <c r="B2355" s="2" t="s">
        <v>3053</v>
      </c>
      <c r="C2355" s="2" t="s">
        <v>3068</v>
      </c>
      <c r="D2355" s="2" t="s">
        <v>3043</v>
      </c>
      <c r="E23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5" t="str">
        <f>_xlfn.XLOOKUP(capturaFlota2019[[#This Row],[Puerto]],'DATOS TABLA FLOTA'!$H$1:$H$21,'DATOS TABLA FLOTA'!$I$1:$I$21)</f>
        <v>General Pueyrredon</v>
      </c>
      <c r="G2355" s="3">
        <f>_xlfn.XLOOKUP(capturaFlota2019[[#This Row],[Departamento]],'DATOS TABLA FLOTA'!$O$2:$O$21,'DATOS TABLA FLOTA'!$P$2:$P$21)</f>
        <v>6357</v>
      </c>
      <c r="H2355" s="1">
        <v>-3804915</v>
      </c>
      <c r="I2355" s="1">
        <f>_xlfn.XLOOKUP(capturaFlota2019[[#This Row],[Latitud]],'DATOS TABLA FLOTA'!$Q$2:$Q$21,'DATOS TABLA FLOTA'!$R$2:$R$21)</f>
        <v>-57536848</v>
      </c>
      <c r="J2355" s="2" t="s">
        <v>3098</v>
      </c>
      <c r="K2355" t="str">
        <f>VLOOKUP(capturaFlota2019[[#This Row],[Especie]],'DATOS TABLA FLOTA'!$K$1:$M$113,2,FALSE)</f>
        <v>Peces</v>
      </c>
      <c r="L2355" t="str">
        <f>_xlfn.XLOOKUP(capturaFlota2019[[#This Row],[Especie]],'DATOS TABLA FLOTA'!$K$1:$K$113,'DATOS TABLA FLOTA'!$M$1:$M$113)</f>
        <v>otras especies</v>
      </c>
      <c r="M2355" s="3">
        <v>30147</v>
      </c>
      <c r="N2355" s="4">
        <f>VLOOKUP(capturaFlota2019[[#This Row],[Especie]],'DATOS TABLA FLOTA'!$A$1:$B$80,2,FALSE)</f>
        <v>4500</v>
      </c>
      <c r="O2355" s="4">
        <f>VLOOKUP(capturaFlota2019[[#This Row],[Especie]],'DATOS TABLA FLOTA'!$A$1:$C$80,3,FALSE)</f>
        <v>72000</v>
      </c>
      <c r="Q2355"/>
    </row>
    <row r="2356" spans="1:17" x14ac:dyDescent="0.35">
      <c r="A2356" s="5">
        <v>43556</v>
      </c>
      <c r="B2356" s="2" t="s">
        <v>3147</v>
      </c>
      <c r="C2356" s="2" t="s">
        <v>3117</v>
      </c>
      <c r="D2356" s="2" t="s">
        <v>3062</v>
      </c>
      <c r="E23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56" t="str">
        <f>_xlfn.XLOOKUP(capturaFlota2019[[#This Row],[Puerto]],'DATOS TABLA FLOTA'!$H$1:$H$21,'DATOS TABLA FLOTA'!$I$1:$I$21)</f>
        <v>Biedma</v>
      </c>
      <c r="G2356" s="3">
        <f>_xlfn.XLOOKUP(capturaFlota2019[[#This Row],[Departamento]],'DATOS TABLA FLOTA'!$O$2:$O$21,'DATOS TABLA FLOTA'!$P$2:$P$21)</f>
        <v>26007</v>
      </c>
      <c r="H2356" s="1">
        <v>-42723398</v>
      </c>
      <c r="I2356" s="1">
        <f>_xlfn.XLOOKUP(capturaFlota2019[[#This Row],[Latitud]],'DATOS TABLA FLOTA'!$Q$2:$Q$21,'DATOS TABLA FLOTA'!$R$2:$R$21)</f>
        <v>-6503362</v>
      </c>
      <c r="J2356" s="2" t="s">
        <v>3114</v>
      </c>
      <c r="K2356" t="str">
        <f>VLOOKUP(capturaFlota2019[[#This Row],[Especie]],'DATOS TABLA FLOTA'!$K$1:$M$113,2,FALSE)</f>
        <v>Peces</v>
      </c>
      <c r="L2356" t="str">
        <f>_xlfn.XLOOKUP(capturaFlota2019[[#This Row],[Especie]],'DATOS TABLA FLOTA'!$K$1:$K$113,'DATOS TABLA FLOTA'!$M$1:$M$113)</f>
        <v>otras especies</v>
      </c>
      <c r="M2356" s="3">
        <v>30190</v>
      </c>
      <c r="N2356" s="4">
        <f>VLOOKUP(capturaFlota2019[[#This Row],[Especie]],'DATOS TABLA FLOTA'!$A$1:$B$80,2,FALSE)</f>
        <v>1500</v>
      </c>
      <c r="O2356" s="4">
        <f>VLOOKUP(capturaFlota2019[[#This Row],[Especie]],'DATOS TABLA FLOTA'!$A$1:$C$80,3,FALSE)</f>
        <v>24000</v>
      </c>
      <c r="Q2356"/>
    </row>
    <row r="2357" spans="1:17" x14ac:dyDescent="0.35">
      <c r="A2357" s="5">
        <v>43525</v>
      </c>
      <c r="B2357" s="2" t="s">
        <v>3053</v>
      </c>
      <c r="C2357" s="2" t="s">
        <v>3068</v>
      </c>
      <c r="D2357" s="2" t="s">
        <v>3043</v>
      </c>
      <c r="E23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7" t="str">
        <f>_xlfn.XLOOKUP(capturaFlota2019[[#This Row],[Puerto]],'DATOS TABLA FLOTA'!$H$1:$H$21,'DATOS TABLA FLOTA'!$I$1:$I$21)</f>
        <v>General Pueyrredon</v>
      </c>
      <c r="G2357" s="3">
        <f>_xlfn.XLOOKUP(capturaFlota2019[[#This Row],[Departamento]],'DATOS TABLA FLOTA'!$O$2:$O$21,'DATOS TABLA FLOTA'!$P$2:$P$21)</f>
        <v>6357</v>
      </c>
      <c r="H2357" s="1">
        <v>-3804915</v>
      </c>
      <c r="I2357" s="1">
        <f>_xlfn.XLOOKUP(capturaFlota2019[[#This Row],[Latitud]],'DATOS TABLA FLOTA'!$Q$2:$Q$21,'DATOS TABLA FLOTA'!$R$2:$R$21)</f>
        <v>-57536848</v>
      </c>
      <c r="J2357" s="2" t="s">
        <v>3085</v>
      </c>
      <c r="K2357" t="str">
        <f>VLOOKUP(capturaFlota2019[[#This Row],[Especie]],'DATOS TABLA FLOTA'!$K$1:$M$113,2,FALSE)</f>
        <v>Peces</v>
      </c>
      <c r="L2357" t="str">
        <f>_xlfn.XLOOKUP(capturaFlota2019[[#This Row],[Especie]],'DATOS TABLA FLOTA'!$K$1:$K$113,'DATOS TABLA FLOTA'!$M$1:$M$113)</f>
        <v>otras especies</v>
      </c>
      <c r="M2357" s="3">
        <v>30195</v>
      </c>
      <c r="N2357" s="4">
        <f>VLOOKUP(capturaFlota2019[[#This Row],[Especie]],'DATOS TABLA FLOTA'!$A$1:$B$80,2,FALSE)</f>
        <v>1900</v>
      </c>
      <c r="O2357" s="4">
        <f>VLOOKUP(capturaFlota2019[[#This Row],[Especie]],'DATOS TABLA FLOTA'!$A$1:$C$80,3,FALSE)</f>
        <v>30400</v>
      </c>
      <c r="Q2357"/>
    </row>
    <row r="2358" spans="1:17" x14ac:dyDescent="0.35">
      <c r="A2358" s="5">
        <v>43556</v>
      </c>
      <c r="B2358" s="2" t="s">
        <v>3059</v>
      </c>
      <c r="C2358" s="2" t="s">
        <v>3120</v>
      </c>
      <c r="D2358" s="2" t="s">
        <v>3062</v>
      </c>
      <c r="E23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58" t="str">
        <f>_xlfn.XLOOKUP(capturaFlota2019[[#This Row],[Puerto]],'DATOS TABLA FLOTA'!$H$1:$H$21,'DATOS TABLA FLOTA'!$I$1:$I$21)</f>
        <v>Rawson</v>
      </c>
      <c r="G2358" s="3">
        <f>_xlfn.XLOOKUP(capturaFlota2019[[#This Row],[Departamento]],'DATOS TABLA FLOTA'!$O$2:$O$21,'DATOS TABLA FLOTA'!$P$2:$P$21)</f>
        <v>26077</v>
      </c>
      <c r="H2358" s="1">
        <v>-43336741</v>
      </c>
      <c r="I2358" s="1">
        <f>_xlfn.XLOOKUP(capturaFlota2019[[#This Row],[Latitud]],'DATOS TABLA FLOTA'!$Q$2:$Q$21,'DATOS TABLA FLOTA'!$R$2:$R$21)</f>
        <v>-65061964</v>
      </c>
      <c r="J2358" s="2" t="s">
        <v>3101</v>
      </c>
      <c r="K2358" t="str">
        <f>VLOOKUP(capturaFlota2019[[#This Row],[Especie]],'DATOS TABLA FLOTA'!$K$1:$M$113,2,FALSE)</f>
        <v>Crustáceos</v>
      </c>
      <c r="L2358" t="str">
        <f>_xlfn.XLOOKUP(capturaFlota2019[[#This Row],[Especie]],'DATOS TABLA FLOTA'!$K$1:$K$113,'DATOS TABLA FLOTA'!$M$1:$M$113)</f>
        <v>Langostino</v>
      </c>
      <c r="M2358" s="3">
        <v>30248</v>
      </c>
      <c r="N2358" s="4">
        <f>VLOOKUP(capturaFlota2019[[#This Row],[Especie]],'DATOS TABLA FLOTA'!$A$1:$B$80,2,FALSE)</f>
        <v>3000</v>
      </c>
      <c r="O2358" s="4">
        <f>VLOOKUP(capturaFlota2019[[#This Row],[Especie]],'DATOS TABLA FLOTA'!$A$1:$C$80,3,FALSE)</f>
        <v>48000</v>
      </c>
      <c r="Q2358"/>
    </row>
    <row r="2359" spans="1:17" x14ac:dyDescent="0.35">
      <c r="A2359" s="5">
        <v>43678</v>
      </c>
      <c r="B2359" s="2" t="s">
        <v>3059</v>
      </c>
      <c r="C2359" s="2" t="s">
        <v>3068</v>
      </c>
      <c r="D2359" s="2" t="s">
        <v>3043</v>
      </c>
      <c r="E23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59" t="str">
        <f>_xlfn.XLOOKUP(capturaFlota2019[[#This Row],[Puerto]],'DATOS TABLA FLOTA'!$H$1:$H$21,'DATOS TABLA FLOTA'!$I$1:$I$21)</f>
        <v>General Pueyrredon</v>
      </c>
      <c r="G2359" s="3">
        <f>_xlfn.XLOOKUP(capturaFlota2019[[#This Row],[Departamento]],'DATOS TABLA FLOTA'!$O$2:$O$21,'DATOS TABLA FLOTA'!$P$2:$P$21)</f>
        <v>6357</v>
      </c>
      <c r="H2359" s="1">
        <v>-3804915</v>
      </c>
      <c r="I2359" s="1">
        <f>_xlfn.XLOOKUP(capturaFlota2019[[#This Row],[Latitud]],'DATOS TABLA FLOTA'!$Q$2:$Q$21,'DATOS TABLA FLOTA'!$R$2:$R$21)</f>
        <v>-57536848</v>
      </c>
      <c r="J2359" s="2" t="s">
        <v>3060</v>
      </c>
      <c r="K2359" t="str">
        <f>VLOOKUP(capturaFlota2019[[#This Row],[Especie]],'DATOS TABLA FLOTA'!$K$1:$M$113,2,FALSE)</f>
        <v>Peces</v>
      </c>
      <c r="L2359" t="str">
        <f>_xlfn.XLOOKUP(capturaFlota2019[[#This Row],[Especie]],'DATOS TABLA FLOTA'!$K$1:$K$113,'DATOS TABLA FLOTA'!$M$1:$M$113)</f>
        <v>otras especies</v>
      </c>
      <c r="M2359" s="3">
        <v>30262</v>
      </c>
      <c r="N2359" s="4">
        <f>VLOOKUP(capturaFlota2019[[#This Row],[Especie]],'DATOS TABLA FLOTA'!$A$1:$B$80,2,FALSE)</f>
        <v>2910</v>
      </c>
      <c r="O2359" s="4">
        <f>VLOOKUP(capturaFlota2019[[#This Row],[Especie]],'DATOS TABLA FLOTA'!$A$1:$C$80,3,FALSE)</f>
        <v>46560</v>
      </c>
      <c r="Q2359"/>
    </row>
    <row r="2360" spans="1:17" x14ac:dyDescent="0.35">
      <c r="A2360" s="5">
        <v>43739</v>
      </c>
      <c r="B2360" s="2" t="s">
        <v>3041</v>
      </c>
      <c r="C2360" s="2" t="s">
        <v>3128</v>
      </c>
      <c r="D2360" s="2" t="s">
        <v>3043</v>
      </c>
      <c r="E23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0" t="str">
        <f>_xlfn.XLOOKUP(capturaFlota2019[[#This Row],[Puerto]],'DATOS TABLA FLOTA'!$H$1:$H$21,'DATOS TABLA FLOTA'!$I$1:$I$21)</f>
        <v>La Costa</v>
      </c>
      <c r="G2360" s="3">
        <f>_xlfn.XLOOKUP(capturaFlota2019[[#This Row],[Departamento]],'DATOS TABLA FLOTA'!$O$2:$O$21,'DATOS TABLA FLOTA'!$P$2:$P$21)</f>
        <v>6420</v>
      </c>
      <c r="H2360" s="1">
        <v>-36342328</v>
      </c>
      <c r="I2360" s="1">
        <f>_xlfn.XLOOKUP(capturaFlota2019[[#This Row],[Latitud]],'DATOS TABLA FLOTA'!$Q$2:$Q$21,'DATOS TABLA FLOTA'!$R$2:$R$21)</f>
        <v>-56746143</v>
      </c>
      <c r="J2360" s="2" t="s">
        <v>3082</v>
      </c>
      <c r="K2360" t="str">
        <f>VLOOKUP(capturaFlota2019[[#This Row],[Especie]],'DATOS TABLA FLOTA'!$K$1:$M$113,2,FALSE)</f>
        <v>Peces</v>
      </c>
      <c r="L2360" t="str">
        <f>_xlfn.XLOOKUP(capturaFlota2019[[#This Row],[Especie]],'DATOS TABLA FLOTA'!$K$1:$K$113,'DATOS TABLA FLOTA'!$M$1:$M$113)</f>
        <v>otras especies</v>
      </c>
      <c r="M2360" s="3">
        <v>30272</v>
      </c>
      <c r="N2360" s="4">
        <f>VLOOKUP(capturaFlota2019[[#This Row],[Especie]],'DATOS TABLA FLOTA'!$A$1:$B$80,2,FALSE)</f>
        <v>2100</v>
      </c>
      <c r="O2360" s="4">
        <f>VLOOKUP(capturaFlota2019[[#This Row],[Especie]],'DATOS TABLA FLOTA'!$A$1:$C$80,3,FALSE)</f>
        <v>33600</v>
      </c>
      <c r="Q2360"/>
    </row>
    <row r="2361" spans="1:17" x14ac:dyDescent="0.35">
      <c r="A2361" s="5">
        <v>43556</v>
      </c>
      <c r="B2361" s="2" t="s">
        <v>3059</v>
      </c>
      <c r="C2361" s="2" t="s">
        <v>3068</v>
      </c>
      <c r="D2361" s="2" t="s">
        <v>3043</v>
      </c>
      <c r="E23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1" t="str">
        <f>_xlfn.XLOOKUP(capturaFlota2019[[#This Row],[Puerto]],'DATOS TABLA FLOTA'!$H$1:$H$21,'DATOS TABLA FLOTA'!$I$1:$I$21)</f>
        <v>General Pueyrredon</v>
      </c>
      <c r="G2361" s="3">
        <f>_xlfn.XLOOKUP(capturaFlota2019[[#This Row],[Departamento]],'DATOS TABLA FLOTA'!$O$2:$O$21,'DATOS TABLA FLOTA'!$P$2:$P$21)</f>
        <v>6357</v>
      </c>
      <c r="H2361" s="1">
        <v>-3804915</v>
      </c>
      <c r="I2361" s="1">
        <f>_xlfn.XLOOKUP(capturaFlota2019[[#This Row],[Latitud]],'DATOS TABLA FLOTA'!$Q$2:$Q$21,'DATOS TABLA FLOTA'!$R$2:$R$21)</f>
        <v>-57536848</v>
      </c>
      <c r="J2361" s="2" t="s">
        <v>3080</v>
      </c>
      <c r="K2361" t="str">
        <f>VLOOKUP(capturaFlota2019[[#This Row],[Especie]],'DATOS TABLA FLOTA'!$K$1:$M$113,2,FALSE)</f>
        <v>Peces</v>
      </c>
      <c r="L2361" t="str">
        <f>_xlfn.XLOOKUP(capturaFlota2019[[#This Row],[Especie]],'DATOS TABLA FLOTA'!$K$1:$K$113,'DATOS TABLA FLOTA'!$M$1:$M$113)</f>
        <v>otras especies</v>
      </c>
      <c r="M2361" s="3">
        <v>30340</v>
      </c>
      <c r="N2361" s="4">
        <f>VLOOKUP(capturaFlota2019[[#This Row],[Especie]],'DATOS TABLA FLOTA'!$A$1:$B$80,2,FALSE)</f>
        <v>1599</v>
      </c>
      <c r="O2361" s="4">
        <f>VLOOKUP(capturaFlota2019[[#This Row],[Especie]],'DATOS TABLA FLOTA'!$A$1:$C$80,3,FALSE)</f>
        <v>25584</v>
      </c>
      <c r="Q2361"/>
    </row>
    <row r="2362" spans="1:17" x14ac:dyDescent="0.35">
      <c r="A2362" s="5">
        <v>43497</v>
      </c>
      <c r="B2362" s="2" t="s">
        <v>3059</v>
      </c>
      <c r="C2362" s="2" t="s">
        <v>3068</v>
      </c>
      <c r="D2362" s="2" t="s">
        <v>3043</v>
      </c>
      <c r="E23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2" t="str">
        <f>_xlfn.XLOOKUP(capturaFlota2019[[#This Row],[Puerto]],'DATOS TABLA FLOTA'!$H$1:$H$21,'DATOS TABLA FLOTA'!$I$1:$I$21)</f>
        <v>General Pueyrredon</v>
      </c>
      <c r="G2362" s="3">
        <f>_xlfn.XLOOKUP(capturaFlota2019[[#This Row],[Departamento]],'DATOS TABLA FLOTA'!$O$2:$O$21,'DATOS TABLA FLOTA'!$P$2:$P$21)</f>
        <v>6357</v>
      </c>
      <c r="H2362" s="1">
        <v>-3804915</v>
      </c>
      <c r="I2362" s="1">
        <f>_xlfn.XLOOKUP(capturaFlota2019[[#This Row],[Latitud]],'DATOS TABLA FLOTA'!$Q$2:$Q$21,'DATOS TABLA FLOTA'!$R$2:$R$21)</f>
        <v>-57536848</v>
      </c>
      <c r="J2362" s="2" t="s">
        <v>3085</v>
      </c>
      <c r="K2362" t="str">
        <f>VLOOKUP(capturaFlota2019[[#This Row],[Especie]],'DATOS TABLA FLOTA'!$K$1:$M$113,2,FALSE)</f>
        <v>Peces</v>
      </c>
      <c r="L2362" t="str">
        <f>_xlfn.XLOOKUP(capturaFlota2019[[#This Row],[Especie]],'DATOS TABLA FLOTA'!$K$1:$K$113,'DATOS TABLA FLOTA'!$M$1:$M$113)</f>
        <v>otras especies</v>
      </c>
      <c r="M2362" s="3">
        <v>30678</v>
      </c>
      <c r="N2362" s="4">
        <f>VLOOKUP(capturaFlota2019[[#This Row],[Especie]],'DATOS TABLA FLOTA'!$A$1:$B$80,2,FALSE)</f>
        <v>1900</v>
      </c>
      <c r="O2362" s="4">
        <f>VLOOKUP(capturaFlota2019[[#This Row],[Especie]],'DATOS TABLA FLOTA'!$A$1:$C$80,3,FALSE)</f>
        <v>30400</v>
      </c>
      <c r="Q2362"/>
    </row>
    <row r="2363" spans="1:17" x14ac:dyDescent="0.35">
      <c r="A2363" s="5">
        <v>43525</v>
      </c>
      <c r="B2363" s="2" t="s">
        <v>3067</v>
      </c>
      <c r="C2363" s="2" t="s">
        <v>3068</v>
      </c>
      <c r="D2363" s="2" t="s">
        <v>3043</v>
      </c>
      <c r="E23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3" t="str">
        <f>_xlfn.XLOOKUP(capturaFlota2019[[#This Row],[Puerto]],'DATOS TABLA FLOTA'!$H$1:$H$21,'DATOS TABLA FLOTA'!$I$1:$I$21)</f>
        <v>General Pueyrredon</v>
      </c>
      <c r="G2363" s="3">
        <f>_xlfn.XLOOKUP(capturaFlota2019[[#This Row],[Departamento]],'DATOS TABLA FLOTA'!$O$2:$O$21,'DATOS TABLA FLOTA'!$P$2:$P$21)</f>
        <v>6357</v>
      </c>
      <c r="H2363" s="1">
        <v>-3804915</v>
      </c>
      <c r="I2363" s="1">
        <f>_xlfn.XLOOKUP(capturaFlota2019[[#This Row],[Latitud]],'DATOS TABLA FLOTA'!$Q$2:$Q$21,'DATOS TABLA FLOTA'!$R$2:$R$21)</f>
        <v>-57536848</v>
      </c>
      <c r="J2363" s="2" t="s">
        <v>3080</v>
      </c>
      <c r="K2363" t="str">
        <f>VLOOKUP(capturaFlota2019[[#This Row],[Especie]],'DATOS TABLA FLOTA'!$K$1:$M$113,2,FALSE)</f>
        <v>Peces</v>
      </c>
      <c r="L2363" t="str">
        <f>_xlfn.XLOOKUP(capturaFlota2019[[#This Row],[Especie]],'DATOS TABLA FLOTA'!$K$1:$K$113,'DATOS TABLA FLOTA'!$M$1:$M$113)</f>
        <v>otras especies</v>
      </c>
      <c r="M2363" s="3">
        <v>30684</v>
      </c>
      <c r="N2363" s="4">
        <f>VLOOKUP(capturaFlota2019[[#This Row],[Especie]],'DATOS TABLA FLOTA'!$A$1:$B$80,2,FALSE)</f>
        <v>1599</v>
      </c>
      <c r="O2363" s="4">
        <f>VLOOKUP(capturaFlota2019[[#This Row],[Especie]],'DATOS TABLA FLOTA'!$A$1:$C$80,3,FALSE)</f>
        <v>25584</v>
      </c>
      <c r="Q2363"/>
    </row>
    <row r="2364" spans="1:17" x14ac:dyDescent="0.35">
      <c r="A2364" s="5">
        <v>43556</v>
      </c>
      <c r="B2364" s="2" t="s">
        <v>3053</v>
      </c>
      <c r="C2364" s="2" t="s">
        <v>3068</v>
      </c>
      <c r="D2364" s="2" t="s">
        <v>3043</v>
      </c>
      <c r="E23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4" t="str">
        <f>_xlfn.XLOOKUP(capturaFlota2019[[#This Row],[Puerto]],'DATOS TABLA FLOTA'!$H$1:$H$21,'DATOS TABLA FLOTA'!$I$1:$I$21)</f>
        <v>General Pueyrredon</v>
      </c>
      <c r="G2364" s="3">
        <f>_xlfn.XLOOKUP(capturaFlota2019[[#This Row],[Departamento]],'DATOS TABLA FLOTA'!$O$2:$O$21,'DATOS TABLA FLOTA'!$P$2:$P$21)</f>
        <v>6357</v>
      </c>
      <c r="H2364" s="1">
        <v>-3804915</v>
      </c>
      <c r="I2364" s="1">
        <f>_xlfn.XLOOKUP(capturaFlota2019[[#This Row],[Latitud]],'DATOS TABLA FLOTA'!$Q$2:$Q$21,'DATOS TABLA FLOTA'!$R$2:$R$21)</f>
        <v>-57536848</v>
      </c>
      <c r="J2364" s="2" t="s">
        <v>3106</v>
      </c>
      <c r="K2364" t="str">
        <f>VLOOKUP(capturaFlota2019[[#This Row],[Especie]],'DATOS TABLA FLOTA'!$K$1:$M$113,2,FALSE)</f>
        <v>Peces</v>
      </c>
      <c r="L2364" t="str">
        <f>_xlfn.XLOOKUP(capturaFlota2019[[#This Row],[Especie]],'DATOS TABLA FLOTA'!$K$1:$K$113,'DATOS TABLA FLOTA'!$M$1:$M$113)</f>
        <v>otras especies</v>
      </c>
      <c r="M2364" s="3">
        <v>30745</v>
      </c>
      <c r="N2364" s="4">
        <f>VLOOKUP(capturaFlota2019[[#This Row],[Especie]],'DATOS TABLA FLOTA'!$A$1:$B$80,2,FALSE)</f>
        <v>3500</v>
      </c>
      <c r="O2364" s="4">
        <f>VLOOKUP(capturaFlota2019[[#This Row],[Especie]],'DATOS TABLA FLOTA'!$A$1:$C$80,3,FALSE)</f>
        <v>56000</v>
      </c>
      <c r="Q2364"/>
    </row>
    <row r="2365" spans="1:17" x14ac:dyDescent="0.35">
      <c r="A2365" s="5">
        <v>43525</v>
      </c>
      <c r="B2365" s="2" t="s">
        <v>3053</v>
      </c>
      <c r="C2365" s="2" t="s">
        <v>3111</v>
      </c>
      <c r="D2365" s="2" t="s">
        <v>3043</v>
      </c>
      <c r="E23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5" t="str">
        <f>_xlfn.XLOOKUP(capturaFlota2019[[#This Row],[Puerto]],'DATOS TABLA FLOTA'!$H$1:$H$21,'DATOS TABLA FLOTA'!$I$1:$I$21)</f>
        <v>sin especificar</v>
      </c>
      <c r="G2365" s="3">
        <f>_xlfn.XLOOKUP(capturaFlota2019[[#This Row],[Departamento]],'DATOS TABLA FLOTA'!$O$2:$O$21,'DATOS TABLA FLOTA'!$P$2:$P$21)</f>
        <v>6999</v>
      </c>
      <c r="I2365" s="1">
        <f>_xlfn.XLOOKUP(capturaFlota2019[[#This Row],[Latitud]],'DATOS TABLA FLOTA'!$Q$2:$Q$21,'DATOS TABLA FLOTA'!$R$2:$R$21)</f>
        <v>0</v>
      </c>
      <c r="J2365" s="2" t="s">
        <v>3113</v>
      </c>
      <c r="K2365" t="str">
        <f>VLOOKUP(capturaFlota2019[[#This Row],[Especie]],'DATOS TABLA FLOTA'!$K$1:$M$113,2,FALSE)</f>
        <v>Peces</v>
      </c>
      <c r="L2365" t="str">
        <f>_xlfn.XLOOKUP(capturaFlota2019[[#This Row],[Especie]],'DATOS TABLA FLOTA'!$K$1:$K$113,'DATOS TABLA FLOTA'!$M$1:$M$113)</f>
        <v>Variado costero</v>
      </c>
      <c r="M2365" s="3">
        <v>30786</v>
      </c>
      <c r="N2365" s="4">
        <f>VLOOKUP(capturaFlota2019[[#This Row],[Especie]],'DATOS TABLA FLOTA'!$A$1:$B$80,2,FALSE)</f>
        <v>2100</v>
      </c>
      <c r="O2365" s="4">
        <f>VLOOKUP(capturaFlota2019[[#This Row],[Especie]],'DATOS TABLA FLOTA'!$A$1:$C$80,3,FALSE)</f>
        <v>33600</v>
      </c>
      <c r="Q2365"/>
    </row>
    <row r="2366" spans="1:17" x14ac:dyDescent="0.35">
      <c r="A2366" s="5">
        <v>43586</v>
      </c>
      <c r="B2366" s="2" t="s">
        <v>3041</v>
      </c>
      <c r="C2366" s="2" t="s">
        <v>3068</v>
      </c>
      <c r="D2366" s="2" t="s">
        <v>3043</v>
      </c>
      <c r="E23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6" t="str">
        <f>_xlfn.XLOOKUP(capturaFlota2019[[#This Row],[Puerto]],'DATOS TABLA FLOTA'!$H$1:$H$21,'DATOS TABLA FLOTA'!$I$1:$I$21)</f>
        <v>General Pueyrredon</v>
      </c>
      <c r="G2366" s="3">
        <f>_xlfn.XLOOKUP(capturaFlota2019[[#This Row],[Departamento]],'DATOS TABLA FLOTA'!$O$2:$O$21,'DATOS TABLA FLOTA'!$P$2:$P$21)</f>
        <v>6357</v>
      </c>
      <c r="H2366" s="1">
        <v>-3804915</v>
      </c>
      <c r="I2366" s="1">
        <f>_xlfn.XLOOKUP(capturaFlota2019[[#This Row],[Latitud]],'DATOS TABLA FLOTA'!$Q$2:$Q$21,'DATOS TABLA FLOTA'!$R$2:$R$21)</f>
        <v>-57536848</v>
      </c>
      <c r="J2366" s="2" t="s">
        <v>3090</v>
      </c>
      <c r="K2366" t="str">
        <f>VLOOKUP(capturaFlota2019[[#This Row],[Especie]],'DATOS TABLA FLOTA'!$K$1:$M$113,2,FALSE)</f>
        <v>Peces</v>
      </c>
      <c r="L2366" t="str">
        <f>_xlfn.XLOOKUP(capturaFlota2019[[#This Row],[Especie]],'DATOS TABLA FLOTA'!$K$1:$K$113,'DATOS TABLA FLOTA'!$M$1:$M$113)</f>
        <v>otras especies</v>
      </c>
      <c r="M2366" s="3">
        <v>30987</v>
      </c>
      <c r="N2366" s="4">
        <f>VLOOKUP(capturaFlota2019[[#This Row],[Especie]],'DATOS TABLA FLOTA'!$A$1:$B$80,2,FALSE)</f>
        <v>2200</v>
      </c>
      <c r="O2366" s="4">
        <f>VLOOKUP(capturaFlota2019[[#This Row],[Especie]],'DATOS TABLA FLOTA'!$A$1:$C$80,3,FALSE)</f>
        <v>35200</v>
      </c>
      <c r="Q2366"/>
    </row>
    <row r="2367" spans="1:17" x14ac:dyDescent="0.35">
      <c r="A2367" s="5">
        <v>43617</v>
      </c>
      <c r="B2367" s="2" t="s">
        <v>3053</v>
      </c>
      <c r="C2367" s="2" t="s">
        <v>3068</v>
      </c>
      <c r="D2367" s="2" t="s">
        <v>3043</v>
      </c>
      <c r="E23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7" t="str">
        <f>_xlfn.XLOOKUP(capturaFlota2019[[#This Row],[Puerto]],'DATOS TABLA FLOTA'!$H$1:$H$21,'DATOS TABLA FLOTA'!$I$1:$I$21)</f>
        <v>General Pueyrredon</v>
      </c>
      <c r="G2367" s="3">
        <f>_xlfn.XLOOKUP(capturaFlota2019[[#This Row],[Departamento]],'DATOS TABLA FLOTA'!$O$2:$O$21,'DATOS TABLA FLOTA'!$P$2:$P$21)</f>
        <v>6357</v>
      </c>
      <c r="H2367" s="1">
        <v>-3804915</v>
      </c>
      <c r="I2367" s="1">
        <f>_xlfn.XLOOKUP(capturaFlota2019[[#This Row],[Latitud]],'DATOS TABLA FLOTA'!$Q$2:$Q$21,'DATOS TABLA FLOTA'!$R$2:$R$21)</f>
        <v>-57536848</v>
      </c>
      <c r="J2367" s="2" t="s">
        <v>3139</v>
      </c>
      <c r="K2367" t="str">
        <f>VLOOKUP(capturaFlota2019[[#This Row],[Especie]],'DATOS TABLA FLOTA'!$K$1:$M$113,2,FALSE)</f>
        <v>Peces</v>
      </c>
      <c r="L2367" t="str">
        <f>_xlfn.XLOOKUP(capturaFlota2019[[#This Row],[Especie]],'DATOS TABLA FLOTA'!$K$1:$K$113,'DATOS TABLA FLOTA'!$M$1:$M$113)</f>
        <v>otras especies</v>
      </c>
      <c r="M2367" s="3">
        <v>31029</v>
      </c>
      <c r="N2367" s="4">
        <f>VLOOKUP(capturaFlota2019[[#This Row],[Especie]],'DATOS TABLA FLOTA'!$A$1:$B$80,2,FALSE)</f>
        <v>3000</v>
      </c>
      <c r="O2367" s="4">
        <f>VLOOKUP(capturaFlota2019[[#This Row],[Especie]],'DATOS TABLA FLOTA'!$A$1:$C$80,3,FALSE)</f>
        <v>48000</v>
      </c>
      <c r="Q2367"/>
    </row>
    <row r="2368" spans="1:17" x14ac:dyDescent="0.35">
      <c r="A2368" s="5">
        <v>43709</v>
      </c>
      <c r="B2368" s="2" t="s">
        <v>3067</v>
      </c>
      <c r="C2368" s="2" t="s">
        <v>3068</v>
      </c>
      <c r="D2368" s="2" t="s">
        <v>3043</v>
      </c>
      <c r="E23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68" t="str">
        <f>_xlfn.XLOOKUP(capturaFlota2019[[#This Row],[Puerto]],'DATOS TABLA FLOTA'!$H$1:$H$21,'DATOS TABLA FLOTA'!$I$1:$I$21)</f>
        <v>General Pueyrredon</v>
      </c>
      <c r="G2368" s="3">
        <f>_xlfn.XLOOKUP(capturaFlota2019[[#This Row],[Departamento]],'DATOS TABLA FLOTA'!$O$2:$O$21,'DATOS TABLA FLOTA'!$P$2:$P$21)</f>
        <v>6357</v>
      </c>
      <c r="H2368" s="1">
        <v>-3804915</v>
      </c>
      <c r="I2368" s="1">
        <f>_xlfn.XLOOKUP(capturaFlota2019[[#This Row],[Latitud]],'DATOS TABLA FLOTA'!$Q$2:$Q$21,'DATOS TABLA FLOTA'!$R$2:$R$21)</f>
        <v>-57536848</v>
      </c>
      <c r="J2368" s="2" t="s">
        <v>3057</v>
      </c>
      <c r="K2368" t="str">
        <f>VLOOKUP(capturaFlota2019[[#This Row],[Especie]],'DATOS TABLA FLOTA'!$K$1:$M$113,2,FALSE)</f>
        <v>Peces</v>
      </c>
      <c r="L2368" t="str">
        <f>_xlfn.XLOOKUP(capturaFlota2019[[#This Row],[Especie]],'DATOS TABLA FLOTA'!$K$1:$K$113,'DATOS TABLA FLOTA'!$M$1:$M$113)</f>
        <v>Rayas (sin V. Cost)</v>
      </c>
      <c r="M2368" s="3">
        <v>31219</v>
      </c>
      <c r="N2368" s="4">
        <f>VLOOKUP(capturaFlota2019[[#This Row],[Especie]],'DATOS TABLA FLOTA'!$A$1:$B$80,2,FALSE)</f>
        <v>3900</v>
      </c>
      <c r="O2368" s="4">
        <f>VLOOKUP(capturaFlota2019[[#This Row],[Especie]],'DATOS TABLA FLOTA'!$A$1:$C$80,3,FALSE)</f>
        <v>62400</v>
      </c>
      <c r="Q2368"/>
    </row>
    <row r="2369" spans="1:17" x14ac:dyDescent="0.35">
      <c r="A2369" s="5">
        <v>43556</v>
      </c>
      <c r="B2369" s="2" t="s">
        <v>3053</v>
      </c>
      <c r="C2369" s="2" t="s">
        <v>3117</v>
      </c>
      <c r="D2369" s="2" t="s">
        <v>3062</v>
      </c>
      <c r="E23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69" t="str">
        <f>_xlfn.XLOOKUP(capturaFlota2019[[#This Row],[Puerto]],'DATOS TABLA FLOTA'!$H$1:$H$21,'DATOS TABLA FLOTA'!$I$1:$I$21)</f>
        <v>Biedma</v>
      </c>
      <c r="G2369" s="3">
        <f>_xlfn.XLOOKUP(capturaFlota2019[[#This Row],[Departamento]],'DATOS TABLA FLOTA'!$O$2:$O$21,'DATOS TABLA FLOTA'!$P$2:$P$21)</f>
        <v>26007</v>
      </c>
      <c r="H2369" s="1">
        <v>-42723398</v>
      </c>
      <c r="I2369" s="1">
        <f>_xlfn.XLOOKUP(capturaFlota2019[[#This Row],[Latitud]],'DATOS TABLA FLOTA'!$Q$2:$Q$21,'DATOS TABLA FLOTA'!$R$2:$R$21)</f>
        <v>-6503362</v>
      </c>
      <c r="J2369" s="2" t="s">
        <v>3098</v>
      </c>
      <c r="K2369" t="str">
        <f>VLOOKUP(capturaFlota2019[[#This Row],[Especie]],'DATOS TABLA FLOTA'!$K$1:$M$113,2,FALSE)</f>
        <v>Peces</v>
      </c>
      <c r="L2369" t="str">
        <f>_xlfn.XLOOKUP(capturaFlota2019[[#This Row],[Especie]],'DATOS TABLA FLOTA'!$K$1:$K$113,'DATOS TABLA FLOTA'!$M$1:$M$113)</f>
        <v>otras especies</v>
      </c>
      <c r="M2369" s="3">
        <v>31416</v>
      </c>
      <c r="N2369" s="4">
        <f>VLOOKUP(capturaFlota2019[[#This Row],[Especie]],'DATOS TABLA FLOTA'!$A$1:$B$80,2,FALSE)</f>
        <v>4500</v>
      </c>
      <c r="O2369" s="4">
        <f>VLOOKUP(capturaFlota2019[[#This Row],[Especie]],'DATOS TABLA FLOTA'!$A$1:$C$80,3,FALSE)</f>
        <v>72000</v>
      </c>
      <c r="Q2369"/>
    </row>
    <row r="2370" spans="1:17" x14ac:dyDescent="0.35">
      <c r="A2370" s="5">
        <v>43678</v>
      </c>
      <c r="B2370" s="2" t="s">
        <v>3147</v>
      </c>
      <c r="C2370" s="2" t="s">
        <v>3068</v>
      </c>
      <c r="D2370" s="2" t="s">
        <v>3043</v>
      </c>
      <c r="E23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0" t="str">
        <f>_xlfn.XLOOKUP(capturaFlota2019[[#This Row],[Puerto]],'DATOS TABLA FLOTA'!$H$1:$H$21,'DATOS TABLA FLOTA'!$I$1:$I$21)</f>
        <v>General Pueyrredon</v>
      </c>
      <c r="G2370" s="3">
        <f>_xlfn.XLOOKUP(capturaFlota2019[[#This Row],[Departamento]],'DATOS TABLA FLOTA'!$O$2:$O$21,'DATOS TABLA FLOTA'!$P$2:$P$21)</f>
        <v>6357</v>
      </c>
      <c r="H2370" s="1">
        <v>-3804915</v>
      </c>
      <c r="I2370" s="1">
        <f>_xlfn.XLOOKUP(capturaFlota2019[[#This Row],[Latitud]],'DATOS TABLA FLOTA'!$Q$2:$Q$21,'DATOS TABLA FLOTA'!$R$2:$R$21)</f>
        <v>-57536848</v>
      </c>
      <c r="J2370" s="2" t="s">
        <v>3055</v>
      </c>
      <c r="K2370" t="str">
        <f>VLOOKUP(capturaFlota2019[[#This Row],[Especie]],'DATOS TABLA FLOTA'!$K$1:$M$113,2,FALSE)</f>
        <v>Peces</v>
      </c>
      <c r="L2370" t="str">
        <f>_xlfn.XLOOKUP(capturaFlota2019[[#This Row],[Especie]],'DATOS TABLA FLOTA'!$K$1:$K$113,'DATOS TABLA FLOTA'!$M$1:$M$113)</f>
        <v>Merluza hubbsi S41</v>
      </c>
      <c r="M2370" s="3">
        <v>31698</v>
      </c>
      <c r="N2370" s="4">
        <f>VLOOKUP(capturaFlota2019[[#This Row],[Especie]],'DATOS TABLA FLOTA'!$A$1:$B$80,2,FALSE)</f>
        <v>2300</v>
      </c>
      <c r="O2370" s="4">
        <f>VLOOKUP(capturaFlota2019[[#This Row],[Especie]],'DATOS TABLA FLOTA'!$A$1:$C$80,3,FALSE)</f>
        <v>36800</v>
      </c>
      <c r="Q2370"/>
    </row>
    <row r="2371" spans="1:17" x14ac:dyDescent="0.35">
      <c r="A2371" s="5">
        <v>43497</v>
      </c>
      <c r="B2371" s="2" t="s">
        <v>3053</v>
      </c>
      <c r="C2371" s="2" t="s">
        <v>3068</v>
      </c>
      <c r="D2371" s="2" t="s">
        <v>3043</v>
      </c>
      <c r="E23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1" t="str">
        <f>_xlfn.XLOOKUP(capturaFlota2019[[#This Row],[Puerto]],'DATOS TABLA FLOTA'!$H$1:$H$21,'DATOS TABLA FLOTA'!$I$1:$I$21)</f>
        <v>General Pueyrredon</v>
      </c>
      <c r="G2371" s="3">
        <f>_xlfn.XLOOKUP(capturaFlota2019[[#This Row],[Departamento]],'DATOS TABLA FLOTA'!$O$2:$O$21,'DATOS TABLA FLOTA'!$P$2:$P$21)</f>
        <v>6357</v>
      </c>
      <c r="H2371" s="1">
        <v>-3804915</v>
      </c>
      <c r="I2371" s="1">
        <f>_xlfn.XLOOKUP(capturaFlota2019[[#This Row],[Latitud]],'DATOS TABLA FLOTA'!$Q$2:$Q$21,'DATOS TABLA FLOTA'!$R$2:$R$21)</f>
        <v>-57536848</v>
      </c>
      <c r="J2371" s="2" t="s">
        <v>3095</v>
      </c>
      <c r="K2371" t="str">
        <f>VLOOKUP(capturaFlota2019[[#This Row],[Especie]],'DATOS TABLA FLOTA'!$K$1:$M$113,2,FALSE)</f>
        <v>Peces</v>
      </c>
      <c r="L2371" t="str">
        <f>_xlfn.XLOOKUP(capturaFlota2019[[#This Row],[Especie]],'DATOS TABLA FLOTA'!$K$1:$K$113,'DATOS TABLA FLOTA'!$M$1:$M$113)</f>
        <v>otras especies</v>
      </c>
      <c r="M2371" s="3">
        <v>31965</v>
      </c>
      <c r="N2371" s="4">
        <f>VLOOKUP(capturaFlota2019[[#This Row],[Especie]],'DATOS TABLA FLOTA'!$A$1:$B$80,2,FALSE)</f>
        <v>1980</v>
      </c>
      <c r="O2371" s="4">
        <f>VLOOKUP(capturaFlota2019[[#This Row],[Especie]],'DATOS TABLA FLOTA'!$A$1:$C$80,3,FALSE)</f>
        <v>31680</v>
      </c>
      <c r="Q2371"/>
    </row>
    <row r="2372" spans="1:17" x14ac:dyDescent="0.35">
      <c r="A2372" s="5">
        <v>43586</v>
      </c>
      <c r="B2372" s="2" t="s">
        <v>3053</v>
      </c>
      <c r="C2372" s="2" t="s">
        <v>3068</v>
      </c>
      <c r="D2372" s="2" t="s">
        <v>3043</v>
      </c>
      <c r="E23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2" t="str">
        <f>_xlfn.XLOOKUP(capturaFlota2019[[#This Row],[Puerto]],'DATOS TABLA FLOTA'!$H$1:$H$21,'DATOS TABLA FLOTA'!$I$1:$I$21)</f>
        <v>General Pueyrredon</v>
      </c>
      <c r="G2372" s="3">
        <f>_xlfn.XLOOKUP(capturaFlota2019[[#This Row],[Departamento]],'DATOS TABLA FLOTA'!$O$2:$O$21,'DATOS TABLA FLOTA'!$P$2:$P$21)</f>
        <v>6357</v>
      </c>
      <c r="H2372" s="1">
        <v>-3804915</v>
      </c>
      <c r="I2372" s="1">
        <f>_xlfn.XLOOKUP(capturaFlota2019[[#This Row],[Latitud]],'DATOS TABLA FLOTA'!$Q$2:$Q$21,'DATOS TABLA FLOTA'!$R$2:$R$21)</f>
        <v>-57536848</v>
      </c>
      <c r="J2372" s="2" t="s">
        <v>3092</v>
      </c>
      <c r="K2372" t="str">
        <f>VLOOKUP(capturaFlota2019[[#This Row],[Especie]],'DATOS TABLA FLOTA'!$K$1:$M$113,2,FALSE)</f>
        <v>Peces</v>
      </c>
      <c r="L2372" t="str">
        <f>_xlfn.XLOOKUP(capturaFlota2019[[#This Row],[Especie]],'DATOS TABLA FLOTA'!$K$1:$K$113,'DATOS TABLA FLOTA'!$M$1:$M$113)</f>
        <v>otras especies</v>
      </c>
      <c r="M2372" s="3">
        <v>31979</v>
      </c>
      <c r="N2372" s="4">
        <f>VLOOKUP(capturaFlota2019[[#This Row],[Especie]],'DATOS TABLA FLOTA'!$A$1:$B$80,2,FALSE)</f>
        <v>2200</v>
      </c>
      <c r="O2372" s="4">
        <f>VLOOKUP(capturaFlota2019[[#This Row],[Especie]],'DATOS TABLA FLOTA'!$A$1:$C$80,3,FALSE)</f>
        <v>35200</v>
      </c>
      <c r="Q2372"/>
    </row>
    <row r="2373" spans="1:17" x14ac:dyDescent="0.35">
      <c r="A2373" s="5">
        <v>43525</v>
      </c>
      <c r="B2373" s="2" t="s">
        <v>3059</v>
      </c>
      <c r="C2373" s="2" t="s">
        <v>3048</v>
      </c>
      <c r="D2373" s="2" t="s">
        <v>3049</v>
      </c>
      <c r="E23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73" t="str">
        <f>_xlfn.XLOOKUP(capturaFlota2019[[#This Row],[Puerto]],'DATOS TABLA FLOTA'!$H$1:$H$21,'DATOS TABLA FLOTA'!$I$1:$I$21)</f>
        <v>Deseado</v>
      </c>
      <c r="G2373" s="3">
        <f>_xlfn.XLOOKUP(capturaFlota2019[[#This Row],[Departamento]],'DATOS TABLA FLOTA'!$O$2:$O$21,'DATOS TABLA FLOTA'!$P$2:$P$21)</f>
        <v>78014</v>
      </c>
      <c r="H2373" s="1">
        <v>-46436049</v>
      </c>
      <c r="I2373" s="1">
        <f>_xlfn.XLOOKUP(capturaFlota2019[[#This Row],[Latitud]],'DATOS TABLA FLOTA'!$Q$2:$Q$21,'DATOS TABLA FLOTA'!$R$2:$R$21)</f>
        <v>-67514904</v>
      </c>
      <c r="J2373" s="2" t="s">
        <v>3057</v>
      </c>
      <c r="K2373" t="str">
        <f>VLOOKUP(capturaFlota2019[[#This Row],[Especie]],'DATOS TABLA FLOTA'!$K$1:$M$113,2,FALSE)</f>
        <v>Peces</v>
      </c>
      <c r="L2373" t="str">
        <f>_xlfn.XLOOKUP(capturaFlota2019[[#This Row],[Especie]],'DATOS TABLA FLOTA'!$K$1:$K$113,'DATOS TABLA FLOTA'!$M$1:$M$113)</f>
        <v>Rayas (sin V. Cost)</v>
      </c>
      <c r="M2373" s="3">
        <v>32295</v>
      </c>
      <c r="N2373" s="4">
        <f>VLOOKUP(capturaFlota2019[[#This Row],[Especie]],'DATOS TABLA FLOTA'!$A$1:$B$80,2,FALSE)</f>
        <v>3900</v>
      </c>
      <c r="O2373" s="4">
        <f>VLOOKUP(capturaFlota2019[[#This Row],[Especie]],'DATOS TABLA FLOTA'!$A$1:$C$80,3,FALSE)</f>
        <v>62400</v>
      </c>
      <c r="Q2373"/>
    </row>
    <row r="2374" spans="1:17" x14ac:dyDescent="0.35">
      <c r="A2374" s="5">
        <v>43525</v>
      </c>
      <c r="B2374" s="2" t="s">
        <v>3053</v>
      </c>
      <c r="C2374" s="2" t="s">
        <v>3123</v>
      </c>
      <c r="D2374" s="2" t="s">
        <v>3124</v>
      </c>
      <c r="E23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74" t="str">
        <f>_xlfn.XLOOKUP(capturaFlota2019[[#This Row],[Puerto]],'DATOS TABLA FLOTA'!$H$1:$H$21,'DATOS TABLA FLOTA'!$I$1:$I$21)</f>
        <v>San Antonio</v>
      </c>
      <c r="G2374" s="3">
        <f>_xlfn.XLOOKUP(capturaFlota2019[[#This Row],[Departamento]],'DATOS TABLA FLOTA'!$O$2:$O$21,'DATOS TABLA FLOTA'!$P$2:$P$21)</f>
        <v>62077</v>
      </c>
      <c r="H2374" s="1">
        <v>-4079875</v>
      </c>
      <c r="I2374" s="1">
        <f>_xlfn.XLOOKUP(capturaFlota2019[[#This Row],[Latitud]],'DATOS TABLA FLOTA'!$Q$2:$Q$21,'DATOS TABLA FLOTA'!$R$2:$R$21)</f>
        <v>-64883536</v>
      </c>
      <c r="J2374" s="2" t="s">
        <v>3055</v>
      </c>
      <c r="K2374" t="str">
        <f>VLOOKUP(capturaFlota2019[[#This Row],[Especie]],'DATOS TABLA FLOTA'!$K$1:$M$113,2,FALSE)</f>
        <v>Peces</v>
      </c>
      <c r="L2374" t="str">
        <f>_xlfn.XLOOKUP(capturaFlota2019[[#This Row],[Especie]],'DATOS TABLA FLOTA'!$K$1:$K$113,'DATOS TABLA FLOTA'!$M$1:$M$113)</f>
        <v>Merluza hubbsi S41</v>
      </c>
      <c r="M2374" s="3">
        <v>32365</v>
      </c>
      <c r="N2374" s="4">
        <f>VLOOKUP(capturaFlota2019[[#This Row],[Especie]],'DATOS TABLA FLOTA'!$A$1:$B$80,2,FALSE)</f>
        <v>2300</v>
      </c>
      <c r="O2374" s="4">
        <f>VLOOKUP(capturaFlota2019[[#This Row],[Especie]],'DATOS TABLA FLOTA'!$A$1:$C$80,3,FALSE)</f>
        <v>36800</v>
      </c>
      <c r="Q2374"/>
    </row>
    <row r="2375" spans="1:17" x14ac:dyDescent="0.35">
      <c r="A2375" s="5">
        <v>43497</v>
      </c>
      <c r="B2375" s="2" t="s">
        <v>3059</v>
      </c>
      <c r="C2375" s="2" t="s">
        <v>3068</v>
      </c>
      <c r="D2375" s="2" t="s">
        <v>3043</v>
      </c>
      <c r="E23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5" t="str">
        <f>_xlfn.XLOOKUP(capturaFlota2019[[#This Row],[Puerto]],'DATOS TABLA FLOTA'!$H$1:$H$21,'DATOS TABLA FLOTA'!$I$1:$I$21)</f>
        <v>General Pueyrredon</v>
      </c>
      <c r="G2375" s="3">
        <f>_xlfn.XLOOKUP(capturaFlota2019[[#This Row],[Departamento]],'DATOS TABLA FLOTA'!$O$2:$O$21,'DATOS TABLA FLOTA'!$P$2:$P$21)</f>
        <v>6357</v>
      </c>
      <c r="H2375" s="1">
        <v>-3804915</v>
      </c>
      <c r="I2375" s="1">
        <f>_xlfn.XLOOKUP(capturaFlota2019[[#This Row],[Latitud]],'DATOS TABLA FLOTA'!$Q$2:$Q$21,'DATOS TABLA FLOTA'!$R$2:$R$21)</f>
        <v>-57536848</v>
      </c>
      <c r="J2375" s="2" t="s">
        <v>3099</v>
      </c>
      <c r="K2375" t="str">
        <f>VLOOKUP(capturaFlota2019[[#This Row],[Especie]],'DATOS TABLA FLOTA'!$K$1:$M$113,2,FALSE)</f>
        <v>Peces</v>
      </c>
      <c r="L2375" t="str">
        <f>_xlfn.XLOOKUP(capturaFlota2019[[#This Row],[Especie]],'DATOS TABLA FLOTA'!$K$1:$K$113,'DATOS TABLA FLOTA'!$M$1:$M$113)</f>
        <v>otras especies</v>
      </c>
      <c r="M2375" s="3">
        <v>32416</v>
      </c>
      <c r="N2375" s="4">
        <f>VLOOKUP(capturaFlota2019[[#This Row],[Especie]],'DATOS TABLA FLOTA'!$A$1:$B$80,2,FALSE)</f>
        <v>2100</v>
      </c>
      <c r="O2375" s="4">
        <f>VLOOKUP(capturaFlota2019[[#This Row],[Especie]],'DATOS TABLA FLOTA'!$A$1:$C$80,3,FALSE)</f>
        <v>33600</v>
      </c>
      <c r="Q2375"/>
    </row>
    <row r="2376" spans="1:17" x14ac:dyDescent="0.35">
      <c r="A2376" s="5">
        <v>43466</v>
      </c>
      <c r="B2376" s="2" t="s">
        <v>3053</v>
      </c>
      <c r="C2376" s="2" t="s">
        <v>3068</v>
      </c>
      <c r="D2376" s="2" t="s">
        <v>3043</v>
      </c>
      <c r="E23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6" t="str">
        <f>_xlfn.XLOOKUP(capturaFlota2019[[#This Row],[Puerto]],'DATOS TABLA FLOTA'!$H$1:$H$21,'DATOS TABLA FLOTA'!$I$1:$I$21)</f>
        <v>General Pueyrredon</v>
      </c>
      <c r="G2376" s="3">
        <f>_xlfn.XLOOKUP(capturaFlota2019[[#This Row],[Departamento]],'DATOS TABLA FLOTA'!$O$2:$O$21,'DATOS TABLA FLOTA'!$P$2:$P$21)</f>
        <v>6357</v>
      </c>
      <c r="H2376" s="1">
        <v>-3804915</v>
      </c>
      <c r="I2376" s="1">
        <f>_xlfn.XLOOKUP(capturaFlota2019[[#This Row],[Latitud]],'DATOS TABLA FLOTA'!$Q$2:$Q$21,'DATOS TABLA FLOTA'!$R$2:$R$21)</f>
        <v>-57536848</v>
      </c>
      <c r="J2376" s="2" t="s">
        <v>3060</v>
      </c>
      <c r="K2376" t="str">
        <f>VLOOKUP(capturaFlota2019[[#This Row],[Especie]],'DATOS TABLA FLOTA'!$K$1:$M$113,2,FALSE)</f>
        <v>Peces</v>
      </c>
      <c r="L2376" t="str">
        <f>_xlfn.XLOOKUP(capturaFlota2019[[#This Row],[Especie]],'DATOS TABLA FLOTA'!$K$1:$K$113,'DATOS TABLA FLOTA'!$M$1:$M$113)</f>
        <v>otras especies</v>
      </c>
      <c r="M2376" s="3">
        <v>32509</v>
      </c>
      <c r="N2376" s="4">
        <f>VLOOKUP(capturaFlota2019[[#This Row],[Especie]],'DATOS TABLA FLOTA'!$A$1:$B$80,2,FALSE)</f>
        <v>2910</v>
      </c>
      <c r="O2376" s="4">
        <f>VLOOKUP(capturaFlota2019[[#This Row],[Especie]],'DATOS TABLA FLOTA'!$A$1:$C$80,3,FALSE)</f>
        <v>46560</v>
      </c>
      <c r="Q2376"/>
    </row>
    <row r="2377" spans="1:17" x14ac:dyDescent="0.35">
      <c r="A2377" s="5">
        <v>43556</v>
      </c>
      <c r="B2377" s="2" t="s">
        <v>3067</v>
      </c>
      <c r="C2377" s="2" t="s">
        <v>3068</v>
      </c>
      <c r="D2377" s="2" t="s">
        <v>3043</v>
      </c>
      <c r="E23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7" t="str">
        <f>_xlfn.XLOOKUP(capturaFlota2019[[#This Row],[Puerto]],'DATOS TABLA FLOTA'!$H$1:$H$21,'DATOS TABLA FLOTA'!$I$1:$I$21)</f>
        <v>General Pueyrredon</v>
      </c>
      <c r="G2377" s="3">
        <f>_xlfn.XLOOKUP(capturaFlota2019[[#This Row],[Departamento]],'DATOS TABLA FLOTA'!$O$2:$O$21,'DATOS TABLA FLOTA'!$P$2:$P$21)</f>
        <v>6357</v>
      </c>
      <c r="H2377" s="1">
        <v>-3804915</v>
      </c>
      <c r="I2377" s="1">
        <f>_xlfn.XLOOKUP(capturaFlota2019[[#This Row],[Latitud]],'DATOS TABLA FLOTA'!$Q$2:$Q$21,'DATOS TABLA FLOTA'!$R$2:$R$21)</f>
        <v>-57536848</v>
      </c>
      <c r="J2377" s="2" t="s">
        <v>3139</v>
      </c>
      <c r="K2377" t="str">
        <f>VLOOKUP(capturaFlota2019[[#This Row],[Especie]],'DATOS TABLA FLOTA'!$K$1:$M$113,2,FALSE)</f>
        <v>Peces</v>
      </c>
      <c r="L2377" t="str">
        <f>_xlfn.XLOOKUP(capturaFlota2019[[#This Row],[Especie]],'DATOS TABLA FLOTA'!$K$1:$K$113,'DATOS TABLA FLOTA'!$M$1:$M$113)</f>
        <v>otras especies</v>
      </c>
      <c r="M2377" s="3">
        <v>32559</v>
      </c>
      <c r="N2377" s="4">
        <f>VLOOKUP(capturaFlota2019[[#This Row],[Especie]],'DATOS TABLA FLOTA'!$A$1:$B$80,2,FALSE)</f>
        <v>3000</v>
      </c>
      <c r="O2377" s="4">
        <f>VLOOKUP(capturaFlota2019[[#This Row],[Especie]],'DATOS TABLA FLOTA'!$A$1:$C$80,3,FALSE)</f>
        <v>48000</v>
      </c>
      <c r="Q2377"/>
    </row>
    <row r="2378" spans="1:17" x14ac:dyDescent="0.35">
      <c r="A2378" s="5">
        <v>43647</v>
      </c>
      <c r="B2378" s="2" t="s">
        <v>3053</v>
      </c>
      <c r="C2378" s="2" t="s">
        <v>3068</v>
      </c>
      <c r="D2378" s="2" t="s">
        <v>3043</v>
      </c>
      <c r="E23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78" t="str">
        <f>_xlfn.XLOOKUP(capturaFlota2019[[#This Row],[Puerto]],'DATOS TABLA FLOTA'!$H$1:$H$21,'DATOS TABLA FLOTA'!$I$1:$I$21)</f>
        <v>General Pueyrredon</v>
      </c>
      <c r="G2378" s="3">
        <f>_xlfn.XLOOKUP(capturaFlota2019[[#This Row],[Departamento]],'DATOS TABLA FLOTA'!$O$2:$O$21,'DATOS TABLA FLOTA'!$P$2:$P$21)</f>
        <v>6357</v>
      </c>
      <c r="H2378" s="1">
        <v>-3804915</v>
      </c>
      <c r="I2378" s="1">
        <f>_xlfn.XLOOKUP(capturaFlota2019[[#This Row],[Latitud]],'DATOS TABLA FLOTA'!$Q$2:$Q$21,'DATOS TABLA FLOTA'!$R$2:$R$21)</f>
        <v>-57536848</v>
      </c>
      <c r="J2378" s="2" t="s">
        <v>3152</v>
      </c>
      <c r="K2378" t="str">
        <f>VLOOKUP(capturaFlota2019[[#This Row],[Especie]],'DATOS TABLA FLOTA'!$K$1:$M$113,2,FALSE)</f>
        <v>Peces</v>
      </c>
      <c r="L2378" t="str">
        <f>_xlfn.XLOOKUP(capturaFlota2019[[#This Row],[Especie]],'DATOS TABLA FLOTA'!$K$1:$K$113,'DATOS TABLA FLOTA'!$M$1:$M$113)</f>
        <v>Variado costero</v>
      </c>
      <c r="M2378" s="3">
        <v>32579</v>
      </c>
      <c r="N2378" s="4">
        <f>VLOOKUP(capturaFlota2019[[#This Row],[Especie]],'DATOS TABLA FLOTA'!$A$1:$B$80,2,FALSE)</f>
        <v>2500</v>
      </c>
      <c r="O2378" s="4">
        <f>VLOOKUP(capturaFlota2019[[#This Row],[Especie]],'DATOS TABLA FLOTA'!$A$1:$C$80,3,FALSE)</f>
        <v>40000</v>
      </c>
      <c r="Q2378"/>
    </row>
    <row r="2379" spans="1:17" x14ac:dyDescent="0.35">
      <c r="A2379" s="5">
        <v>43739</v>
      </c>
      <c r="B2379" s="2" t="s">
        <v>3053</v>
      </c>
      <c r="C2379" s="2" t="s">
        <v>3120</v>
      </c>
      <c r="D2379" s="2" t="s">
        <v>3062</v>
      </c>
      <c r="E23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79" t="str">
        <f>_xlfn.XLOOKUP(capturaFlota2019[[#This Row],[Puerto]],'DATOS TABLA FLOTA'!$H$1:$H$21,'DATOS TABLA FLOTA'!$I$1:$I$21)</f>
        <v>Rawson</v>
      </c>
      <c r="G2379" s="3">
        <f>_xlfn.XLOOKUP(capturaFlota2019[[#This Row],[Departamento]],'DATOS TABLA FLOTA'!$O$2:$O$21,'DATOS TABLA FLOTA'!$P$2:$P$21)</f>
        <v>26077</v>
      </c>
      <c r="H2379" s="1">
        <v>-43336741</v>
      </c>
      <c r="I2379" s="1">
        <f>_xlfn.XLOOKUP(capturaFlota2019[[#This Row],[Latitud]],'DATOS TABLA FLOTA'!$Q$2:$Q$21,'DATOS TABLA FLOTA'!$R$2:$R$21)</f>
        <v>-65061964</v>
      </c>
      <c r="J2379" s="2" t="s">
        <v>3055</v>
      </c>
      <c r="K2379" t="str">
        <f>VLOOKUP(capturaFlota2019[[#This Row],[Especie]],'DATOS TABLA FLOTA'!$K$1:$M$113,2,FALSE)</f>
        <v>Peces</v>
      </c>
      <c r="L2379" t="str">
        <f>_xlfn.XLOOKUP(capturaFlota2019[[#This Row],[Especie]],'DATOS TABLA FLOTA'!$K$1:$K$113,'DATOS TABLA FLOTA'!$M$1:$M$113)</f>
        <v>Merluza hubbsi S41</v>
      </c>
      <c r="M2379" s="3">
        <v>32715</v>
      </c>
      <c r="N2379" s="4">
        <f>VLOOKUP(capturaFlota2019[[#This Row],[Especie]],'DATOS TABLA FLOTA'!$A$1:$B$80,2,FALSE)</f>
        <v>2300</v>
      </c>
      <c r="O2379" s="4">
        <f>VLOOKUP(capturaFlota2019[[#This Row],[Especie]],'DATOS TABLA FLOTA'!$A$1:$C$80,3,FALSE)</f>
        <v>36800</v>
      </c>
      <c r="Q2379"/>
    </row>
    <row r="2380" spans="1:17" x14ac:dyDescent="0.35">
      <c r="A2380" s="5">
        <v>43678</v>
      </c>
      <c r="B2380" s="2" t="s">
        <v>3067</v>
      </c>
      <c r="C2380" s="2" t="s">
        <v>3068</v>
      </c>
      <c r="D2380" s="2" t="s">
        <v>3043</v>
      </c>
      <c r="E23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0" t="str">
        <f>_xlfn.XLOOKUP(capturaFlota2019[[#This Row],[Puerto]],'DATOS TABLA FLOTA'!$H$1:$H$21,'DATOS TABLA FLOTA'!$I$1:$I$21)</f>
        <v>General Pueyrredon</v>
      </c>
      <c r="G2380" s="3">
        <f>_xlfn.XLOOKUP(capturaFlota2019[[#This Row],[Departamento]],'DATOS TABLA FLOTA'!$O$2:$O$21,'DATOS TABLA FLOTA'!$P$2:$P$21)</f>
        <v>6357</v>
      </c>
      <c r="H2380" s="1">
        <v>-3804915</v>
      </c>
      <c r="I2380" s="1">
        <f>_xlfn.XLOOKUP(capturaFlota2019[[#This Row],[Latitud]],'DATOS TABLA FLOTA'!$Q$2:$Q$21,'DATOS TABLA FLOTA'!$R$2:$R$21)</f>
        <v>-57536848</v>
      </c>
      <c r="J2380" s="2" t="s">
        <v>3060</v>
      </c>
      <c r="K2380" t="str">
        <f>VLOOKUP(capturaFlota2019[[#This Row],[Especie]],'DATOS TABLA FLOTA'!$K$1:$M$113,2,FALSE)</f>
        <v>Peces</v>
      </c>
      <c r="L2380" t="str">
        <f>_xlfn.XLOOKUP(capturaFlota2019[[#This Row],[Especie]],'DATOS TABLA FLOTA'!$K$1:$K$113,'DATOS TABLA FLOTA'!$M$1:$M$113)</f>
        <v>otras especies</v>
      </c>
      <c r="M2380" s="3">
        <v>32776</v>
      </c>
      <c r="N2380" s="4">
        <f>VLOOKUP(capturaFlota2019[[#This Row],[Especie]],'DATOS TABLA FLOTA'!$A$1:$B$80,2,FALSE)</f>
        <v>2910</v>
      </c>
      <c r="O2380" s="4">
        <f>VLOOKUP(capturaFlota2019[[#This Row],[Especie]],'DATOS TABLA FLOTA'!$A$1:$C$80,3,FALSE)</f>
        <v>46560</v>
      </c>
      <c r="Q2380"/>
    </row>
    <row r="2381" spans="1:17" x14ac:dyDescent="0.35">
      <c r="A2381" s="5">
        <v>43525</v>
      </c>
      <c r="B2381" s="2" t="s">
        <v>3041</v>
      </c>
      <c r="C2381" s="2" t="s">
        <v>3107</v>
      </c>
      <c r="D2381" s="2" t="s">
        <v>3043</v>
      </c>
      <c r="E23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1" t="str">
        <f>_xlfn.XLOOKUP(capturaFlota2019[[#This Row],[Puerto]],'DATOS TABLA FLOTA'!$H$1:$H$21,'DATOS TABLA FLOTA'!$I$1:$I$21)</f>
        <v>Necochea</v>
      </c>
      <c r="G2381" s="3">
        <f>_xlfn.XLOOKUP(capturaFlota2019[[#This Row],[Departamento]],'DATOS TABLA FLOTA'!$O$2:$O$21,'DATOS TABLA FLOTA'!$P$2:$P$21)</f>
        <v>6581</v>
      </c>
      <c r="H2381" s="1">
        <v>-38576184</v>
      </c>
      <c r="I2381" s="1">
        <f>_xlfn.XLOOKUP(capturaFlota2019[[#This Row],[Latitud]],'DATOS TABLA FLOTA'!$Q$2:$Q$21,'DATOS TABLA FLOTA'!$R$2:$R$21)</f>
        <v>-58701949</v>
      </c>
      <c r="J2381" s="2" t="s">
        <v>3074</v>
      </c>
      <c r="K2381" t="str">
        <f>VLOOKUP(capturaFlota2019[[#This Row],[Especie]],'DATOS TABLA FLOTA'!$K$1:$M$113,2,FALSE)</f>
        <v>Peces</v>
      </c>
      <c r="L2381" t="str">
        <f>_xlfn.XLOOKUP(capturaFlota2019[[#This Row],[Especie]],'DATOS TABLA FLOTA'!$K$1:$K$113,'DATOS TABLA FLOTA'!$M$1:$M$113)</f>
        <v>Variado costero</v>
      </c>
      <c r="M2381" s="3">
        <v>32892</v>
      </c>
      <c r="N2381" s="4">
        <f>VLOOKUP(capturaFlota2019[[#This Row],[Especie]],'DATOS TABLA FLOTA'!$A$1:$B$80,2,FALSE)</f>
        <v>1800</v>
      </c>
      <c r="O2381" s="4">
        <f>VLOOKUP(capturaFlota2019[[#This Row],[Especie]],'DATOS TABLA FLOTA'!$A$1:$C$80,3,FALSE)</f>
        <v>28800</v>
      </c>
      <c r="Q2381"/>
    </row>
    <row r="2382" spans="1:17" x14ac:dyDescent="0.35">
      <c r="A2382" s="5">
        <v>43678</v>
      </c>
      <c r="B2382" s="2" t="s">
        <v>3041</v>
      </c>
      <c r="C2382" s="2" t="s">
        <v>3150</v>
      </c>
      <c r="D2382" s="2" t="s">
        <v>3043</v>
      </c>
      <c r="E23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2" t="str">
        <f>_xlfn.XLOOKUP(capturaFlota2019[[#This Row],[Puerto]],'DATOS TABLA FLOTA'!$H$1:$H$21,'DATOS TABLA FLOTA'!$I$1:$I$21)</f>
        <v>General Lavalle</v>
      </c>
      <c r="G2382" s="3">
        <f>_xlfn.XLOOKUP(capturaFlota2019[[#This Row],[Departamento]],'DATOS TABLA FLOTA'!$O$2:$O$21,'DATOS TABLA FLOTA'!$P$2:$P$21)</f>
        <v>6336</v>
      </c>
      <c r="H2382" s="1">
        <v>-36398453</v>
      </c>
      <c r="I2382" s="1">
        <f>_xlfn.XLOOKUP(capturaFlota2019[[#This Row],[Latitud]],'DATOS TABLA FLOTA'!$Q$2:$Q$21,'DATOS TABLA FLOTA'!$R$2:$R$21)</f>
        <v>-56946467</v>
      </c>
      <c r="J2382" s="2" t="s">
        <v>3091</v>
      </c>
      <c r="K2382" t="str">
        <f>VLOOKUP(capturaFlota2019[[#This Row],[Especie]],'DATOS TABLA FLOTA'!$K$1:$M$113,2,FALSE)</f>
        <v>Peces</v>
      </c>
      <c r="L2382" t="str">
        <f>_xlfn.XLOOKUP(capturaFlota2019[[#This Row],[Especie]],'DATOS TABLA FLOTA'!$K$1:$K$113,'DATOS TABLA FLOTA'!$M$1:$M$113)</f>
        <v>Variado costero</v>
      </c>
      <c r="M2382" s="3">
        <v>32955</v>
      </c>
      <c r="N2382" s="4">
        <f>VLOOKUP(capturaFlota2019[[#This Row],[Especie]],'DATOS TABLA FLOTA'!$A$1:$B$80,2,FALSE)</f>
        <v>2300</v>
      </c>
      <c r="O2382" s="4">
        <f>VLOOKUP(capturaFlota2019[[#This Row],[Especie]],'DATOS TABLA FLOTA'!$A$1:$C$80,3,FALSE)</f>
        <v>36800</v>
      </c>
      <c r="Q2382"/>
    </row>
    <row r="2383" spans="1:17" x14ac:dyDescent="0.35">
      <c r="A2383" s="5">
        <v>43709</v>
      </c>
      <c r="B2383" s="2" t="s">
        <v>3041</v>
      </c>
      <c r="C2383" s="2" t="s">
        <v>3111</v>
      </c>
      <c r="D2383" s="2" t="s">
        <v>3043</v>
      </c>
      <c r="E23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3" t="str">
        <f>_xlfn.XLOOKUP(capturaFlota2019[[#This Row],[Puerto]],'DATOS TABLA FLOTA'!$H$1:$H$21,'DATOS TABLA FLOTA'!$I$1:$I$21)</f>
        <v>sin especificar</v>
      </c>
      <c r="G2383" s="3">
        <f>_xlfn.XLOOKUP(capturaFlota2019[[#This Row],[Departamento]],'DATOS TABLA FLOTA'!$O$2:$O$21,'DATOS TABLA FLOTA'!$P$2:$P$21)</f>
        <v>6999</v>
      </c>
      <c r="I2383" s="1">
        <f>_xlfn.XLOOKUP(capturaFlota2019[[#This Row],[Latitud]],'DATOS TABLA FLOTA'!$Q$2:$Q$21,'DATOS TABLA FLOTA'!$R$2:$R$21)</f>
        <v>0</v>
      </c>
      <c r="J2383" s="2" t="s">
        <v>3119</v>
      </c>
      <c r="K2383" t="str">
        <f>VLOOKUP(capturaFlota2019[[#This Row],[Especie]],'DATOS TABLA FLOTA'!$K$1:$M$113,2,FALSE)</f>
        <v>Peces</v>
      </c>
      <c r="L2383" t="str">
        <f>_xlfn.XLOOKUP(capturaFlota2019[[#This Row],[Especie]],'DATOS TABLA FLOTA'!$K$1:$K$113,'DATOS TABLA FLOTA'!$M$1:$M$113)</f>
        <v>otras especies</v>
      </c>
      <c r="M2383" s="3">
        <v>33142</v>
      </c>
      <c r="N2383" s="4">
        <f>VLOOKUP(capturaFlota2019[[#This Row],[Especie]],'DATOS TABLA FLOTA'!$A$1:$B$80,2,FALSE)</f>
        <v>2900</v>
      </c>
      <c r="O2383" s="4">
        <f>VLOOKUP(capturaFlota2019[[#This Row],[Especie]],'DATOS TABLA FLOTA'!$A$1:$C$80,3,FALSE)</f>
        <v>46400</v>
      </c>
      <c r="Q2383"/>
    </row>
    <row r="2384" spans="1:17" x14ac:dyDescent="0.35">
      <c r="A2384" s="5">
        <v>43525</v>
      </c>
      <c r="B2384" s="2" t="s">
        <v>3053</v>
      </c>
      <c r="C2384" s="2" t="s">
        <v>3068</v>
      </c>
      <c r="D2384" s="2" t="s">
        <v>3043</v>
      </c>
      <c r="E23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4" t="str">
        <f>_xlfn.XLOOKUP(capturaFlota2019[[#This Row],[Puerto]],'DATOS TABLA FLOTA'!$H$1:$H$21,'DATOS TABLA FLOTA'!$I$1:$I$21)</f>
        <v>General Pueyrredon</v>
      </c>
      <c r="G2384" s="3">
        <f>_xlfn.XLOOKUP(capturaFlota2019[[#This Row],[Departamento]],'DATOS TABLA FLOTA'!$O$2:$O$21,'DATOS TABLA FLOTA'!$P$2:$P$21)</f>
        <v>6357</v>
      </c>
      <c r="H2384" s="1">
        <v>-3804915</v>
      </c>
      <c r="I2384" s="1">
        <f>_xlfn.XLOOKUP(capturaFlota2019[[#This Row],[Latitud]],'DATOS TABLA FLOTA'!$Q$2:$Q$21,'DATOS TABLA FLOTA'!$R$2:$R$21)</f>
        <v>-57536848</v>
      </c>
      <c r="J2384" s="2" t="s">
        <v>3090</v>
      </c>
      <c r="K2384" t="str">
        <f>VLOOKUP(capturaFlota2019[[#This Row],[Especie]],'DATOS TABLA FLOTA'!$K$1:$M$113,2,FALSE)</f>
        <v>Peces</v>
      </c>
      <c r="L2384" t="str">
        <f>_xlfn.XLOOKUP(capturaFlota2019[[#This Row],[Especie]],'DATOS TABLA FLOTA'!$K$1:$K$113,'DATOS TABLA FLOTA'!$M$1:$M$113)</f>
        <v>otras especies</v>
      </c>
      <c r="M2384" s="3">
        <v>33171</v>
      </c>
      <c r="N2384" s="4">
        <f>VLOOKUP(capturaFlota2019[[#This Row],[Especie]],'DATOS TABLA FLOTA'!$A$1:$B$80,2,FALSE)</f>
        <v>2200</v>
      </c>
      <c r="O2384" s="4">
        <f>VLOOKUP(capturaFlota2019[[#This Row],[Especie]],'DATOS TABLA FLOTA'!$A$1:$C$80,3,FALSE)</f>
        <v>35200</v>
      </c>
      <c r="Q2384"/>
    </row>
    <row r="2385" spans="1:17" x14ac:dyDescent="0.35">
      <c r="A2385" s="5">
        <v>43466</v>
      </c>
      <c r="B2385" s="2" t="s">
        <v>3053</v>
      </c>
      <c r="C2385" s="2" t="s">
        <v>3048</v>
      </c>
      <c r="D2385" s="2" t="s">
        <v>3049</v>
      </c>
      <c r="E23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85" t="str">
        <f>_xlfn.XLOOKUP(capturaFlota2019[[#This Row],[Puerto]],'DATOS TABLA FLOTA'!$H$1:$H$21,'DATOS TABLA FLOTA'!$I$1:$I$21)</f>
        <v>Deseado</v>
      </c>
      <c r="G2385" s="3">
        <f>_xlfn.XLOOKUP(capturaFlota2019[[#This Row],[Departamento]],'DATOS TABLA FLOTA'!$O$2:$O$21,'DATOS TABLA FLOTA'!$P$2:$P$21)</f>
        <v>78014</v>
      </c>
      <c r="H2385" s="1">
        <v>-46436049</v>
      </c>
      <c r="I2385" s="1">
        <f>_xlfn.XLOOKUP(capturaFlota2019[[#This Row],[Latitud]],'DATOS TABLA FLOTA'!$Q$2:$Q$21,'DATOS TABLA FLOTA'!$R$2:$R$21)</f>
        <v>-67514904</v>
      </c>
      <c r="J2385" s="2" t="s">
        <v>3057</v>
      </c>
      <c r="K2385" t="str">
        <f>VLOOKUP(capturaFlota2019[[#This Row],[Especie]],'DATOS TABLA FLOTA'!$K$1:$M$113,2,FALSE)</f>
        <v>Peces</v>
      </c>
      <c r="L2385" t="str">
        <f>_xlfn.XLOOKUP(capturaFlota2019[[#This Row],[Especie]],'DATOS TABLA FLOTA'!$K$1:$K$113,'DATOS TABLA FLOTA'!$M$1:$M$113)</f>
        <v>Rayas (sin V. Cost)</v>
      </c>
      <c r="M2385" s="3">
        <v>33214</v>
      </c>
      <c r="N2385" s="4">
        <f>VLOOKUP(capturaFlota2019[[#This Row],[Especie]],'DATOS TABLA FLOTA'!$A$1:$B$80,2,FALSE)</f>
        <v>3900</v>
      </c>
      <c r="O2385" s="4">
        <f>VLOOKUP(capturaFlota2019[[#This Row],[Especie]],'DATOS TABLA FLOTA'!$A$1:$C$80,3,FALSE)</f>
        <v>62400</v>
      </c>
      <c r="Q2385"/>
    </row>
    <row r="2386" spans="1:17" x14ac:dyDescent="0.35">
      <c r="A2386" s="5">
        <v>43525</v>
      </c>
      <c r="B2386" s="2" t="s">
        <v>3053</v>
      </c>
      <c r="C2386" s="2" t="s">
        <v>3123</v>
      </c>
      <c r="D2386" s="2" t="s">
        <v>3124</v>
      </c>
      <c r="E23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386" t="str">
        <f>_xlfn.XLOOKUP(capturaFlota2019[[#This Row],[Puerto]],'DATOS TABLA FLOTA'!$H$1:$H$21,'DATOS TABLA FLOTA'!$I$1:$I$21)</f>
        <v>San Antonio</v>
      </c>
      <c r="G2386" s="3">
        <f>_xlfn.XLOOKUP(capturaFlota2019[[#This Row],[Departamento]],'DATOS TABLA FLOTA'!$O$2:$O$21,'DATOS TABLA FLOTA'!$P$2:$P$21)</f>
        <v>62077</v>
      </c>
      <c r="H2386" s="1">
        <v>-4079875</v>
      </c>
      <c r="I2386" s="1">
        <f>_xlfn.XLOOKUP(capturaFlota2019[[#This Row],[Latitud]],'DATOS TABLA FLOTA'!$Q$2:$Q$21,'DATOS TABLA FLOTA'!$R$2:$R$21)</f>
        <v>-64883536</v>
      </c>
      <c r="J2386" s="2" t="s">
        <v>3085</v>
      </c>
      <c r="K2386" t="str">
        <f>VLOOKUP(capturaFlota2019[[#This Row],[Especie]],'DATOS TABLA FLOTA'!$K$1:$M$113,2,FALSE)</f>
        <v>Peces</v>
      </c>
      <c r="L2386" t="str">
        <f>_xlfn.XLOOKUP(capturaFlota2019[[#This Row],[Especie]],'DATOS TABLA FLOTA'!$K$1:$K$113,'DATOS TABLA FLOTA'!$M$1:$M$113)</f>
        <v>otras especies</v>
      </c>
      <c r="M2386" s="3">
        <v>33833</v>
      </c>
      <c r="N2386" s="4">
        <f>VLOOKUP(capturaFlota2019[[#This Row],[Especie]],'DATOS TABLA FLOTA'!$A$1:$B$80,2,FALSE)</f>
        <v>1900</v>
      </c>
      <c r="O2386" s="4">
        <f>VLOOKUP(capturaFlota2019[[#This Row],[Especie]],'DATOS TABLA FLOTA'!$A$1:$C$80,3,FALSE)</f>
        <v>30400</v>
      </c>
      <c r="Q2386"/>
    </row>
    <row r="2387" spans="1:17" x14ac:dyDescent="0.35">
      <c r="A2387" s="5">
        <v>43525</v>
      </c>
      <c r="B2387" s="2" t="s">
        <v>3059</v>
      </c>
      <c r="C2387" s="2" t="s">
        <v>3061</v>
      </c>
      <c r="D2387" s="2" t="s">
        <v>3062</v>
      </c>
      <c r="E23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87" t="str">
        <f>_xlfn.XLOOKUP(capturaFlota2019[[#This Row],[Puerto]],'DATOS TABLA FLOTA'!$H$1:$H$21,'DATOS TABLA FLOTA'!$I$1:$I$21)</f>
        <v>Escalante</v>
      </c>
      <c r="G2387" s="3">
        <f>_xlfn.XLOOKUP(capturaFlota2019[[#This Row],[Departamento]],'DATOS TABLA FLOTA'!$O$2:$O$21,'DATOS TABLA FLOTA'!$P$2:$P$21)</f>
        <v>26021</v>
      </c>
      <c r="H2387" s="1">
        <v>-45862528</v>
      </c>
      <c r="I2387" s="1">
        <f>_xlfn.XLOOKUP(capturaFlota2019[[#This Row],[Latitud]],'DATOS TABLA FLOTA'!$Q$2:$Q$21,'DATOS TABLA FLOTA'!$R$2:$R$21)</f>
        <v>-6746664</v>
      </c>
      <c r="J2387" s="2" t="s">
        <v>3064</v>
      </c>
      <c r="K2387" t="str">
        <f>VLOOKUP(capturaFlota2019[[#This Row],[Especie]],'DATOS TABLA FLOTA'!$K$1:$M$113,2,FALSE)</f>
        <v>Crustáceos</v>
      </c>
      <c r="L2387" t="str">
        <f>_xlfn.XLOOKUP(capturaFlota2019[[#This Row],[Especie]],'DATOS TABLA FLOTA'!$K$1:$K$113,'DATOS TABLA FLOTA'!$M$1:$M$113)</f>
        <v>Centolla</v>
      </c>
      <c r="M2387" s="3">
        <v>33903</v>
      </c>
      <c r="N2387" s="4">
        <f>VLOOKUP(capturaFlota2019[[#This Row],[Especie]],'DATOS TABLA FLOTA'!$A$1:$B$80,2,FALSE)</f>
        <v>2890</v>
      </c>
      <c r="O2387" s="4">
        <f>VLOOKUP(capturaFlota2019[[#This Row],[Especie]],'DATOS TABLA FLOTA'!$A$1:$C$80,3,FALSE)</f>
        <v>46240</v>
      </c>
      <c r="Q2387"/>
    </row>
    <row r="2388" spans="1:17" x14ac:dyDescent="0.35">
      <c r="A2388" s="5">
        <v>43586</v>
      </c>
      <c r="B2388" s="2" t="s">
        <v>3059</v>
      </c>
      <c r="C2388" s="2" t="s">
        <v>3048</v>
      </c>
      <c r="D2388" s="2" t="s">
        <v>3049</v>
      </c>
      <c r="E23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88" t="str">
        <f>_xlfn.XLOOKUP(capturaFlota2019[[#This Row],[Puerto]],'DATOS TABLA FLOTA'!$H$1:$H$21,'DATOS TABLA FLOTA'!$I$1:$I$21)</f>
        <v>Deseado</v>
      </c>
      <c r="G2388" s="3">
        <f>_xlfn.XLOOKUP(capturaFlota2019[[#This Row],[Departamento]],'DATOS TABLA FLOTA'!$O$2:$O$21,'DATOS TABLA FLOTA'!$P$2:$P$21)</f>
        <v>78014</v>
      </c>
      <c r="H2388" s="1">
        <v>-46436049</v>
      </c>
      <c r="I2388" s="1">
        <f>_xlfn.XLOOKUP(capturaFlota2019[[#This Row],[Latitud]],'DATOS TABLA FLOTA'!$Q$2:$Q$21,'DATOS TABLA FLOTA'!$R$2:$R$21)</f>
        <v>-67514904</v>
      </c>
      <c r="J2388" s="2" t="s">
        <v>3055</v>
      </c>
      <c r="K2388" t="str">
        <f>VLOOKUP(capturaFlota2019[[#This Row],[Especie]],'DATOS TABLA FLOTA'!$K$1:$M$113,2,FALSE)</f>
        <v>Peces</v>
      </c>
      <c r="L2388" t="str">
        <f>_xlfn.XLOOKUP(capturaFlota2019[[#This Row],[Especie]],'DATOS TABLA FLOTA'!$K$1:$K$113,'DATOS TABLA FLOTA'!$M$1:$M$113)</f>
        <v>Merluza hubbsi S41</v>
      </c>
      <c r="M2388" s="3">
        <v>34300</v>
      </c>
      <c r="N2388" s="4">
        <f>VLOOKUP(capturaFlota2019[[#This Row],[Especie]],'DATOS TABLA FLOTA'!$A$1:$B$80,2,FALSE)</f>
        <v>2300</v>
      </c>
      <c r="O2388" s="4">
        <f>VLOOKUP(capturaFlota2019[[#This Row],[Especie]],'DATOS TABLA FLOTA'!$A$1:$C$80,3,FALSE)</f>
        <v>36800</v>
      </c>
      <c r="Q2388"/>
    </row>
    <row r="2389" spans="1:17" x14ac:dyDescent="0.35">
      <c r="A2389" s="5">
        <v>43647</v>
      </c>
      <c r="B2389" s="2" t="s">
        <v>3053</v>
      </c>
      <c r="C2389" s="2" t="s">
        <v>3068</v>
      </c>
      <c r="D2389" s="2" t="s">
        <v>3043</v>
      </c>
      <c r="E23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89" t="str">
        <f>_xlfn.XLOOKUP(capturaFlota2019[[#This Row],[Puerto]],'DATOS TABLA FLOTA'!$H$1:$H$21,'DATOS TABLA FLOTA'!$I$1:$I$21)</f>
        <v>General Pueyrredon</v>
      </c>
      <c r="G2389" s="3">
        <f>_xlfn.XLOOKUP(capturaFlota2019[[#This Row],[Departamento]],'DATOS TABLA FLOTA'!$O$2:$O$21,'DATOS TABLA FLOTA'!$P$2:$P$21)</f>
        <v>6357</v>
      </c>
      <c r="H2389" s="1">
        <v>-3804915</v>
      </c>
      <c r="I2389" s="1">
        <f>_xlfn.XLOOKUP(capturaFlota2019[[#This Row],[Latitud]],'DATOS TABLA FLOTA'!$Q$2:$Q$21,'DATOS TABLA FLOTA'!$R$2:$R$21)</f>
        <v>-57536848</v>
      </c>
      <c r="J2389" s="2" t="s">
        <v>3087</v>
      </c>
      <c r="K2389" t="str">
        <f>VLOOKUP(capturaFlota2019[[#This Row],[Especie]],'DATOS TABLA FLOTA'!$K$1:$M$113,2,FALSE)</f>
        <v>Peces</v>
      </c>
      <c r="L2389" t="str">
        <f>_xlfn.XLOOKUP(capturaFlota2019[[#This Row],[Especie]],'DATOS TABLA FLOTA'!$K$1:$K$113,'DATOS TABLA FLOTA'!$M$1:$M$113)</f>
        <v>otras especies</v>
      </c>
      <c r="M2389" s="3">
        <v>34333</v>
      </c>
      <c r="N2389" s="4">
        <f>VLOOKUP(capturaFlota2019[[#This Row],[Especie]],'DATOS TABLA FLOTA'!$A$1:$B$80,2,FALSE)</f>
        <v>2500</v>
      </c>
      <c r="O2389" s="4">
        <f>VLOOKUP(capturaFlota2019[[#This Row],[Especie]],'DATOS TABLA FLOTA'!$A$1:$C$80,3,FALSE)</f>
        <v>40000</v>
      </c>
      <c r="Q2389"/>
    </row>
    <row r="2390" spans="1:17" x14ac:dyDescent="0.35">
      <c r="A2390" s="5">
        <v>43525</v>
      </c>
      <c r="B2390" s="2" t="s">
        <v>3059</v>
      </c>
      <c r="C2390" s="2" t="s">
        <v>3120</v>
      </c>
      <c r="D2390" s="2" t="s">
        <v>3062</v>
      </c>
      <c r="E23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90" t="str">
        <f>_xlfn.XLOOKUP(capturaFlota2019[[#This Row],[Puerto]],'DATOS TABLA FLOTA'!$H$1:$H$21,'DATOS TABLA FLOTA'!$I$1:$I$21)</f>
        <v>Rawson</v>
      </c>
      <c r="G2390" s="3">
        <f>_xlfn.XLOOKUP(capturaFlota2019[[#This Row],[Departamento]],'DATOS TABLA FLOTA'!$O$2:$O$21,'DATOS TABLA FLOTA'!$P$2:$P$21)</f>
        <v>26077</v>
      </c>
      <c r="H2390" s="1">
        <v>-43336741</v>
      </c>
      <c r="I2390" s="1">
        <f>_xlfn.XLOOKUP(capturaFlota2019[[#This Row],[Latitud]],'DATOS TABLA FLOTA'!$Q$2:$Q$21,'DATOS TABLA FLOTA'!$R$2:$R$21)</f>
        <v>-65061964</v>
      </c>
      <c r="J2390" s="2" t="s">
        <v>3101</v>
      </c>
      <c r="K2390" t="str">
        <f>VLOOKUP(capturaFlota2019[[#This Row],[Especie]],'DATOS TABLA FLOTA'!$K$1:$M$113,2,FALSE)</f>
        <v>Crustáceos</v>
      </c>
      <c r="L2390" t="str">
        <f>_xlfn.XLOOKUP(capturaFlota2019[[#This Row],[Especie]],'DATOS TABLA FLOTA'!$K$1:$K$113,'DATOS TABLA FLOTA'!$M$1:$M$113)</f>
        <v>Langostino</v>
      </c>
      <c r="M2390" s="3">
        <v>34362</v>
      </c>
      <c r="N2390" s="4">
        <f>VLOOKUP(capturaFlota2019[[#This Row],[Especie]],'DATOS TABLA FLOTA'!$A$1:$B$80,2,FALSE)</f>
        <v>3000</v>
      </c>
      <c r="O2390" s="4">
        <f>VLOOKUP(capturaFlota2019[[#This Row],[Especie]],'DATOS TABLA FLOTA'!$A$1:$C$80,3,FALSE)</f>
        <v>48000</v>
      </c>
      <c r="Q2390"/>
    </row>
    <row r="2391" spans="1:17" x14ac:dyDescent="0.35">
      <c r="A2391" s="5">
        <v>43525</v>
      </c>
      <c r="B2391" s="2" t="s">
        <v>3053</v>
      </c>
      <c r="C2391" s="2" t="s">
        <v>3068</v>
      </c>
      <c r="D2391" s="2" t="s">
        <v>3043</v>
      </c>
      <c r="E23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91" t="str">
        <f>_xlfn.XLOOKUP(capturaFlota2019[[#This Row],[Puerto]],'DATOS TABLA FLOTA'!$H$1:$H$21,'DATOS TABLA FLOTA'!$I$1:$I$21)</f>
        <v>General Pueyrredon</v>
      </c>
      <c r="G2391" s="3">
        <f>_xlfn.XLOOKUP(capturaFlota2019[[#This Row],[Departamento]],'DATOS TABLA FLOTA'!$O$2:$O$21,'DATOS TABLA FLOTA'!$P$2:$P$21)</f>
        <v>6357</v>
      </c>
      <c r="H2391" s="1">
        <v>-3804915</v>
      </c>
      <c r="I2391" s="1">
        <f>_xlfn.XLOOKUP(capturaFlota2019[[#This Row],[Latitud]],'DATOS TABLA FLOTA'!$Q$2:$Q$21,'DATOS TABLA FLOTA'!$R$2:$R$21)</f>
        <v>-57536848</v>
      </c>
      <c r="J2391" s="2" t="s">
        <v>3055</v>
      </c>
      <c r="K2391" t="str">
        <f>VLOOKUP(capturaFlota2019[[#This Row],[Especie]],'DATOS TABLA FLOTA'!$K$1:$M$113,2,FALSE)</f>
        <v>Peces</v>
      </c>
      <c r="L2391" t="str">
        <f>_xlfn.XLOOKUP(capturaFlota2019[[#This Row],[Especie]],'DATOS TABLA FLOTA'!$K$1:$K$113,'DATOS TABLA FLOTA'!$M$1:$M$113)</f>
        <v>Merluza hubbsi S41</v>
      </c>
      <c r="M2391" s="3">
        <v>34498</v>
      </c>
      <c r="N2391" s="4">
        <f>VLOOKUP(capturaFlota2019[[#This Row],[Especie]],'DATOS TABLA FLOTA'!$A$1:$B$80,2,FALSE)</f>
        <v>2300</v>
      </c>
      <c r="O2391" s="4">
        <f>VLOOKUP(capturaFlota2019[[#This Row],[Especie]],'DATOS TABLA FLOTA'!$A$1:$C$80,3,FALSE)</f>
        <v>36800</v>
      </c>
      <c r="Q2391"/>
    </row>
    <row r="2392" spans="1:17" x14ac:dyDescent="0.35">
      <c r="A2392" s="5">
        <v>43525</v>
      </c>
      <c r="B2392" s="2" t="s">
        <v>3067</v>
      </c>
      <c r="C2392" s="2" t="s">
        <v>3132</v>
      </c>
      <c r="D2392" s="2" t="s">
        <v>3133</v>
      </c>
      <c r="E23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92" t="str">
        <f>_xlfn.XLOOKUP(capturaFlota2019[[#This Row],[Puerto]],'DATOS TABLA FLOTA'!$H$1:$H$21,'DATOS TABLA FLOTA'!$I$1:$I$21)</f>
        <v>Ushuaia</v>
      </c>
      <c r="G2392" s="3">
        <f>_xlfn.XLOOKUP(capturaFlota2019[[#This Row],[Departamento]],'DATOS TABLA FLOTA'!$O$2:$O$21,'DATOS TABLA FLOTA'!$P$2:$P$21)</f>
        <v>94015</v>
      </c>
      <c r="H2392" s="1">
        <v>-54808106</v>
      </c>
      <c r="I2392" s="1">
        <f>_xlfn.XLOOKUP(capturaFlota2019[[#This Row],[Latitud]],'DATOS TABLA FLOTA'!$Q$2:$Q$21,'DATOS TABLA FLOTA'!$R$2:$R$21)</f>
        <v>-68304301</v>
      </c>
      <c r="J2392" s="2" t="s">
        <v>3052</v>
      </c>
      <c r="K2392" t="str">
        <f>VLOOKUP(capturaFlota2019[[#This Row],[Especie]],'DATOS TABLA FLOTA'!$K$1:$M$113,2,FALSE)</f>
        <v>Moluscos</v>
      </c>
      <c r="L2392" t="str">
        <f>_xlfn.XLOOKUP(capturaFlota2019[[#This Row],[Especie]],'DATOS TABLA FLOTA'!$K$1:$K$113,'DATOS TABLA FLOTA'!$M$1:$M$113)</f>
        <v>Calamar Illex</v>
      </c>
      <c r="M2392" s="3">
        <v>34543</v>
      </c>
      <c r="N2392" s="4">
        <f>VLOOKUP(capturaFlota2019[[#This Row],[Especie]],'DATOS TABLA FLOTA'!$A$1:$B$80,2,FALSE)</f>
        <v>3299</v>
      </c>
      <c r="O2392" s="4">
        <f>VLOOKUP(capturaFlota2019[[#This Row],[Especie]],'DATOS TABLA FLOTA'!$A$1:$C$80,3,FALSE)</f>
        <v>52784</v>
      </c>
      <c r="Q2392"/>
    </row>
    <row r="2393" spans="1:17" x14ac:dyDescent="0.35">
      <c r="A2393" s="5">
        <v>43556</v>
      </c>
      <c r="B2393" s="2" t="s">
        <v>3053</v>
      </c>
      <c r="C2393" s="2" t="s">
        <v>3150</v>
      </c>
      <c r="D2393" s="2" t="s">
        <v>3043</v>
      </c>
      <c r="E23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93" t="str">
        <f>_xlfn.XLOOKUP(capturaFlota2019[[#This Row],[Puerto]],'DATOS TABLA FLOTA'!$H$1:$H$21,'DATOS TABLA FLOTA'!$I$1:$I$21)</f>
        <v>General Lavalle</v>
      </c>
      <c r="G2393" s="3">
        <f>_xlfn.XLOOKUP(capturaFlota2019[[#This Row],[Departamento]],'DATOS TABLA FLOTA'!$O$2:$O$21,'DATOS TABLA FLOTA'!$P$2:$P$21)</f>
        <v>6336</v>
      </c>
      <c r="H2393" s="1">
        <v>-36398453</v>
      </c>
      <c r="I2393" s="1">
        <f>_xlfn.XLOOKUP(capturaFlota2019[[#This Row],[Latitud]],'DATOS TABLA FLOTA'!$Q$2:$Q$21,'DATOS TABLA FLOTA'!$R$2:$R$21)</f>
        <v>-56946467</v>
      </c>
      <c r="J2393" s="2" t="s">
        <v>3114</v>
      </c>
      <c r="K2393" t="str">
        <f>VLOOKUP(capturaFlota2019[[#This Row],[Especie]],'DATOS TABLA FLOTA'!$K$1:$M$113,2,FALSE)</f>
        <v>Peces</v>
      </c>
      <c r="L2393" t="str">
        <f>_xlfn.XLOOKUP(capturaFlota2019[[#This Row],[Especie]],'DATOS TABLA FLOTA'!$K$1:$K$113,'DATOS TABLA FLOTA'!$M$1:$M$113)</f>
        <v>otras especies</v>
      </c>
      <c r="M2393" s="3">
        <v>34675</v>
      </c>
      <c r="N2393" s="4">
        <f>VLOOKUP(capturaFlota2019[[#This Row],[Especie]],'DATOS TABLA FLOTA'!$A$1:$B$80,2,FALSE)</f>
        <v>1500</v>
      </c>
      <c r="O2393" s="4">
        <f>VLOOKUP(capturaFlota2019[[#This Row],[Especie]],'DATOS TABLA FLOTA'!$A$1:$C$80,3,FALSE)</f>
        <v>24000</v>
      </c>
      <c r="Q2393"/>
    </row>
    <row r="2394" spans="1:17" x14ac:dyDescent="0.35">
      <c r="A2394" s="5">
        <v>43647</v>
      </c>
      <c r="B2394" s="2" t="s">
        <v>3041</v>
      </c>
      <c r="C2394" s="2" t="s">
        <v>3068</v>
      </c>
      <c r="D2394" s="2" t="s">
        <v>3043</v>
      </c>
      <c r="E23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94" t="str">
        <f>_xlfn.XLOOKUP(capturaFlota2019[[#This Row],[Puerto]],'DATOS TABLA FLOTA'!$H$1:$H$21,'DATOS TABLA FLOTA'!$I$1:$I$21)</f>
        <v>General Pueyrredon</v>
      </c>
      <c r="G2394" s="3">
        <f>_xlfn.XLOOKUP(capturaFlota2019[[#This Row],[Departamento]],'DATOS TABLA FLOTA'!$O$2:$O$21,'DATOS TABLA FLOTA'!$P$2:$P$21)</f>
        <v>6357</v>
      </c>
      <c r="H2394" s="1">
        <v>-3804915</v>
      </c>
      <c r="I2394" s="1">
        <f>_xlfn.XLOOKUP(capturaFlota2019[[#This Row],[Latitud]],'DATOS TABLA FLOTA'!$Q$2:$Q$21,'DATOS TABLA FLOTA'!$R$2:$R$21)</f>
        <v>-57536848</v>
      </c>
      <c r="J2394" s="2" t="s">
        <v>3088</v>
      </c>
      <c r="K2394" t="str">
        <f>VLOOKUP(capturaFlota2019[[#This Row],[Especie]],'DATOS TABLA FLOTA'!$K$1:$M$113,2,FALSE)</f>
        <v>Peces</v>
      </c>
      <c r="L2394" t="str">
        <f>_xlfn.XLOOKUP(capturaFlota2019[[#This Row],[Especie]],'DATOS TABLA FLOTA'!$K$1:$K$113,'DATOS TABLA FLOTA'!$M$1:$M$113)</f>
        <v>Variado costero</v>
      </c>
      <c r="M2394" s="3">
        <v>34680</v>
      </c>
      <c r="N2394" s="4">
        <f>VLOOKUP(capturaFlota2019[[#This Row],[Especie]],'DATOS TABLA FLOTA'!$A$1:$B$80,2,FALSE)</f>
        <v>2500</v>
      </c>
      <c r="O2394" s="4">
        <f>VLOOKUP(capturaFlota2019[[#This Row],[Especie]],'DATOS TABLA FLOTA'!$A$1:$C$80,3,FALSE)</f>
        <v>40000</v>
      </c>
      <c r="Q2394"/>
    </row>
    <row r="2395" spans="1:17" x14ac:dyDescent="0.35">
      <c r="A2395" s="5">
        <v>43617</v>
      </c>
      <c r="B2395" s="2" t="s">
        <v>3053</v>
      </c>
      <c r="C2395" s="2" t="s">
        <v>3068</v>
      </c>
      <c r="D2395" s="2" t="s">
        <v>3043</v>
      </c>
      <c r="E23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395" t="str">
        <f>_xlfn.XLOOKUP(capturaFlota2019[[#This Row],[Puerto]],'DATOS TABLA FLOTA'!$H$1:$H$21,'DATOS TABLA FLOTA'!$I$1:$I$21)</f>
        <v>General Pueyrredon</v>
      </c>
      <c r="G2395" s="3">
        <f>_xlfn.XLOOKUP(capturaFlota2019[[#This Row],[Departamento]],'DATOS TABLA FLOTA'!$O$2:$O$21,'DATOS TABLA FLOTA'!$P$2:$P$21)</f>
        <v>6357</v>
      </c>
      <c r="H2395" s="1">
        <v>-3804915</v>
      </c>
      <c r="I2395" s="1">
        <f>_xlfn.XLOOKUP(capturaFlota2019[[#This Row],[Latitud]],'DATOS TABLA FLOTA'!$Q$2:$Q$21,'DATOS TABLA FLOTA'!$R$2:$R$21)</f>
        <v>-57536848</v>
      </c>
      <c r="J2395" s="2" t="s">
        <v>3057</v>
      </c>
      <c r="K2395" t="str">
        <f>VLOOKUP(capturaFlota2019[[#This Row],[Especie]],'DATOS TABLA FLOTA'!$K$1:$M$113,2,FALSE)</f>
        <v>Peces</v>
      </c>
      <c r="L2395" t="str">
        <f>_xlfn.XLOOKUP(capturaFlota2019[[#This Row],[Especie]],'DATOS TABLA FLOTA'!$K$1:$K$113,'DATOS TABLA FLOTA'!$M$1:$M$113)</f>
        <v>Rayas (sin V. Cost)</v>
      </c>
      <c r="M2395" s="3">
        <v>34773</v>
      </c>
      <c r="N2395" s="4">
        <f>VLOOKUP(capturaFlota2019[[#This Row],[Especie]],'DATOS TABLA FLOTA'!$A$1:$B$80,2,FALSE)</f>
        <v>3900</v>
      </c>
      <c r="O2395" s="4">
        <f>VLOOKUP(capturaFlota2019[[#This Row],[Especie]],'DATOS TABLA FLOTA'!$A$1:$C$80,3,FALSE)</f>
        <v>62400</v>
      </c>
      <c r="Q2395"/>
    </row>
    <row r="2396" spans="1:17" x14ac:dyDescent="0.35">
      <c r="A2396" s="5">
        <v>43617</v>
      </c>
      <c r="B2396" s="2" t="s">
        <v>3059</v>
      </c>
      <c r="C2396" s="2" t="s">
        <v>3148</v>
      </c>
      <c r="D2396" s="2" t="s">
        <v>3062</v>
      </c>
      <c r="E23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96" t="str">
        <f>_xlfn.XLOOKUP(capturaFlota2019[[#This Row],[Puerto]],'DATOS TABLA FLOTA'!$H$1:$H$21,'DATOS TABLA FLOTA'!$I$1:$I$21)</f>
        <v>Florentino Ameghino</v>
      </c>
      <c r="G2396" s="3">
        <f>_xlfn.XLOOKUP(capturaFlota2019[[#This Row],[Departamento]],'DATOS TABLA FLOTA'!$O$2:$O$21,'DATOS TABLA FLOTA'!$P$2:$P$21)</f>
        <v>26028</v>
      </c>
      <c r="H2396" s="1">
        <v>-44798941</v>
      </c>
      <c r="I2396" s="1">
        <f>_xlfn.XLOOKUP(capturaFlota2019[[#This Row],[Latitud]],'DATOS TABLA FLOTA'!$Q$2:$Q$21,'DATOS TABLA FLOTA'!$R$2:$R$21)</f>
        <v>-65709705</v>
      </c>
      <c r="J2396" s="2" t="s">
        <v>3101</v>
      </c>
      <c r="K2396" t="str">
        <f>VLOOKUP(capturaFlota2019[[#This Row],[Especie]],'DATOS TABLA FLOTA'!$K$1:$M$113,2,FALSE)</f>
        <v>Crustáceos</v>
      </c>
      <c r="L2396" t="str">
        <f>_xlfn.XLOOKUP(capturaFlota2019[[#This Row],[Especie]],'DATOS TABLA FLOTA'!$K$1:$K$113,'DATOS TABLA FLOTA'!$M$1:$M$113)</f>
        <v>Langostino</v>
      </c>
      <c r="M2396" s="3">
        <v>34872</v>
      </c>
      <c r="N2396" s="4">
        <f>VLOOKUP(capturaFlota2019[[#This Row],[Especie]],'DATOS TABLA FLOTA'!$A$1:$B$80,2,FALSE)</f>
        <v>3000</v>
      </c>
      <c r="O2396" s="4">
        <f>VLOOKUP(capturaFlota2019[[#This Row],[Especie]],'DATOS TABLA FLOTA'!$A$1:$C$80,3,FALSE)</f>
        <v>48000</v>
      </c>
      <c r="Q2396"/>
    </row>
    <row r="2397" spans="1:17" x14ac:dyDescent="0.35">
      <c r="A2397" s="5">
        <v>43617</v>
      </c>
      <c r="B2397" s="2" t="s">
        <v>3067</v>
      </c>
      <c r="C2397" s="2" t="s">
        <v>3132</v>
      </c>
      <c r="D2397" s="2" t="s">
        <v>3133</v>
      </c>
      <c r="E23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397" t="str">
        <f>_xlfn.XLOOKUP(capturaFlota2019[[#This Row],[Puerto]],'DATOS TABLA FLOTA'!$H$1:$H$21,'DATOS TABLA FLOTA'!$I$1:$I$21)</f>
        <v>Ushuaia</v>
      </c>
      <c r="G2397" s="3">
        <f>_xlfn.XLOOKUP(capturaFlota2019[[#This Row],[Departamento]],'DATOS TABLA FLOTA'!$O$2:$O$21,'DATOS TABLA FLOTA'!$P$2:$P$21)</f>
        <v>94015</v>
      </c>
      <c r="H2397" s="1">
        <v>-54808106</v>
      </c>
      <c r="I2397" s="1">
        <f>_xlfn.XLOOKUP(capturaFlota2019[[#This Row],[Latitud]],'DATOS TABLA FLOTA'!$Q$2:$Q$21,'DATOS TABLA FLOTA'!$R$2:$R$21)</f>
        <v>-68304301</v>
      </c>
      <c r="J2397" s="2" t="s">
        <v>3114</v>
      </c>
      <c r="K2397" t="str">
        <f>VLOOKUP(capturaFlota2019[[#This Row],[Especie]],'DATOS TABLA FLOTA'!$K$1:$M$113,2,FALSE)</f>
        <v>Peces</v>
      </c>
      <c r="L2397" t="str">
        <f>_xlfn.XLOOKUP(capturaFlota2019[[#This Row],[Especie]],'DATOS TABLA FLOTA'!$K$1:$K$113,'DATOS TABLA FLOTA'!$M$1:$M$113)</f>
        <v>otras especies</v>
      </c>
      <c r="M2397" s="3">
        <v>34944</v>
      </c>
      <c r="N2397" s="4">
        <f>VLOOKUP(capturaFlota2019[[#This Row],[Especie]],'DATOS TABLA FLOTA'!$A$1:$B$80,2,FALSE)</f>
        <v>1500</v>
      </c>
      <c r="O2397" s="4">
        <f>VLOOKUP(capturaFlota2019[[#This Row],[Especie]],'DATOS TABLA FLOTA'!$A$1:$C$80,3,FALSE)</f>
        <v>24000</v>
      </c>
      <c r="Q2397"/>
    </row>
    <row r="2398" spans="1:17" x14ac:dyDescent="0.35">
      <c r="A2398" s="5">
        <v>43466</v>
      </c>
      <c r="B2398" s="2" t="s">
        <v>3059</v>
      </c>
      <c r="C2398" s="2" t="s">
        <v>3061</v>
      </c>
      <c r="D2398" s="2" t="s">
        <v>3062</v>
      </c>
      <c r="E23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398" t="str">
        <f>_xlfn.XLOOKUP(capturaFlota2019[[#This Row],[Puerto]],'DATOS TABLA FLOTA'!$H$1:$H$21,'DATOS TABLA FLOTA'!$I$1:$I$21)</f>
        <v>Escalante</v>
      </c>
      <c r="G2398" s="3">
        <f>_xlfn.XLOOKUP(capturaFlota2019[[#This Row],[Departamento]],'DATOS TABLA FLOTA'!$O$2:$O$21,'DATOS TABLA FLOTA'!$P$2:$P$21)</f>
        <v>26021</v>
      </c>
      <c r="H2398" s="1">
        <v>-45862528</v>
      </c>
      <c r="I2398" s="1">
        <f>_xlfn.XLOOKUP(capturaFlota2019[[#This Row],[Latitud]],'DATOS TABLA FLOTA'!$Q$2:$Q$21,'DATOS TABLA FLOTA'!$R$2:$R$21)</f>
        <v>-6746664</v>
      </c>
      <c r="J2398" s="2" t="s">
        <v>3052</v>
      </c>
      <c r="K2398" t="str">
        <f>VLOOKUP(capturaFlota2019[[#This Row],[Especie]],'DATOS TABLA FLOTA'!$K$1:$M$113,2,FALSE)</f>
        <v>Moluscos</v>
      </c>
      <c r="L2398" t="str">
        <f>_xlfn.XLOOKUP(capturaFlota2019[[#This Row],[Especie]],'DATOS TABLA FLOTA'!$K$1:$K$113,'DATOS TABLA FLOTA'!$M$1:$M$113)</f>
        <v>Calamar Illex</v>
      </c>
      <c r="M2398" s="3">
        <v>35571</v>
      </c>
      <c r="N2398" s="4">
        <f>VLOOKUP(capturaFlota2019[[#This Row],[Especie]],'DATOS TABLA FLOTA'!$A$1:$B$80,2,FALSE)</f>
        <v>3299</v>
      </c>
      <c r="O2398" s="4">
        <f>VLOOKUP(capturaFlota2019[[#This Row],[Especie]],'DATOS TABLA FLOTA'!$A$1:$C$80,3,FALSE)</f>
        <v>52784</v>
      </c>
      <c r="Q2398"/>
    </row>
    <row r="2399" spans="1:17" x14ac:dyDescent="0.35">
      <c r="A2399" s="5">
        <v>43556</v>
      </c>
      <c r="B2399" s="2" t="s">
        <v>3147</v>
      </c>
      <c r="C2399" s="2" t="s">
        <v>3048</v>
      </c>
      <c r="D2399" s="2" t="s">
        <v>3049</v>
      </c>
      <c r="E23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399" t="str">
        <f>_xlfn.XLOOKUP(capturaFlota2019[[#This Row],[Puerto]],'DATOS TABLA FLOTA'!$H$1:$H$21,'DATOS TABLA FLOTA'!$I$1:$I$21)</f>
        <v>Deseado</v>
      </c>
      <c r="G2399" s="3">
        <f>_xlfn.XLOOKUP(capturaFlota2019[[#This Row],[Departamento]],'DATOS TABLA FLOTA'!$O$2:$O$21,'DATOS TABLA FLOTA'!$P$2:$P$21)</f>
        <v>78014</v>
      </c>
      <c r="H2399" s="1">
        <v>-46436049</v>
      </c>
      <c r="I2399" s="1">
        <f>_xlfn.XLOOKUP(capturaFlota2019[[#This Row],[Latitud]],'DATOS TABLA FLOTA'!$Q$2:$Q$21,'DATOS TABLA FLOTA'!$R$2:$R$21)</f>
        <v>-67514904</v>
      </c>
      <c r="J2399" s="2" t="s">
        <v>3101</v>
      </c>
      <c r="K2399" t="str">
        <f>VLOOKUP(capturaFlota2019[[#This Row],[Especie]],'DATOS TABLA FLOTA'!$K$1:$M$113,2,FALSE)</f>
        <v>Crustáceos</v>
      </c>
      <c r="L2399" t="str">
        <f>_xlfn.XLOOKUP(capturaFlota2019[[#This Row],[Especie]],'DATOS TABLA FLOTA'!$K$1:$K$113,'DATOS TABLA FLOTA'!$M$1:$M$113)</f>
        <v>Langostino</v>
      </c>
      <c r="M2399" s="3">
        <v>35831</v>
      </c>
      <c r="N2399" s="4">
        <f>VLOOKUP(capturaFlota2019[[#This Row],[Especie]],'DATOS TABLA FLOTA'!$A$1:$B$80,2,FALSE)</f>
        <v>3000</v>
      </c>
      <c r="O2399" s="4">
        <f>VLOOKUP(capturaFlota2019[[#This Row],[Especie]],'DATOS TABLA FLOTA'!$A$1:$C$80,3,FALSE)</f>
        <v>48000</v>
      </c>
      <c r="Q2399"/>
    </row>
    <row r="2400" spans="1:17" x14ac:dyDescent="0.35">
      <c r="A2400" s="5">
        <v>43647</v>
      </c>
      <c r="B2400" s="2" t="s">
        <v>3053</v>
      </c>
      <c r="C2400" s="2" t="s">
        <v>3068</v>
      </c>
      <c r="D2400" s="2" t="s">
        <v>3043</v>
      </c>
      <c r="E24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0" t="str">
        <f>_xlfn.XLOOKUP(capturaFlota2019[[#This Row],[Puerto]],'DATOS TABLA FLOTA'!$H$1:$H$21,'DATOS TABLA FLOTA'!$I$1:$I$21)</f>
        <v>General Pueyrredon</v>
      </c>
      <c r="G2400" s="3">
        <f>_xlfn.XLOOKUP(capturaFlota2019[[#This Row],[Departamento]],'DATOS TABLA FLOTA'!$O$2:$O$21,'DATOS TABLA FLOTA'!$P$2:$P$21)</f>
        <v>6357</v>
      </c>
      <c r="H2400" s="1">
        <v>-3804915</v>
      </c>
      <c r="I2400" s="1">
        <f>_xlfn.XLOOKUP(capturaFlota2019[[#This Row],[Latitud]],'DATOS TABLA FLOTA'!$Q$2:$Q$21,'DATOS TABLA FLOTA'!$R$2:$R$21)</f>
        <v>-57536848</v>
      </c>
      <c r="J2400" s="2" t="s">
        <v>3092</v>
      </c>
      <c r="K2400" t="str">
        <f>VLOOKUP(capturaFlota2019[[#This Row],[Especie]],'DATOS TABLA FLOTA'!$K$1:$M$113,2,FALSE)</f>
        <v>Peces</v>
      </c>
      <c r="L2400" t="str">
        <f>_xlfn.XLOOKUP(capturaFlota2019[[#This Row],[Especie]],'DATOS TABLA FLOTA'!$K$1:$K$113,'DATOS TABLA FLOTA'!$M$1:$M$113)</f>
        <v>otras especies</v>
      </c>
      <c r="M2400" s="3">
        <v>35970</v>
      </c>
      <c r="N2400" s="4">
        <f>VLOOKUP(capturaFlota2019[[#This Row],[Especie]],'DATOS TABLA FLOTA'!$A$1:$B$80,2,FALSE)</f>
        <v>2200</v>
      </c>
      <c r="O2400" s="4">
        <f>VLOOKUP(capturaFlota2019[[#This Row],[Especie]],'DATOS TABLA FLOTA'!$A$1:$C$80,3,FALSE)</f>
        <v>35200</v>
      </c>
      <c r="Q2400"/>
    </row>
    <row r="2401" spans="1:17" x14ac:dyDescent="0.35">
      <c r="A2401" s="5">
        <v>43617</v>
      </c>
      <c r="B2401" s="2" t="s">
        <v>3053</v>
      </c>
      <c r="C2401" s="2" t="s">
        <v>3061</v>
      </c>
      <c r="D2401" s="2" t="s">
        <v>3062</v>
      </c>
      <c r="E24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01" t="str">
        <f>_xlfn.XLOOKUP(capturaFlota2019[[#This Row],[Puerto]],'DATOS TABLA FLOTA'!$H$1:$H$21,'DATOS TABLA FLOTA'!$I$1:$I$21)</f>
        <v>Escalante</v>
      </c>
      <c r="G2401" s="3">
        <f>_xlfn.XLOOKUP(capturaFlota2019[[#This Row],[Departamento]],'DATOS TABLA FLOTA'!$O$2:$O$21,'DATOS TABLA FLOTA'!$P$2:$P$21)</f>
        <v>26021</v>
      </c>
      <c r="H2401" s="1">
        <v>-45862528</v>
      </c>
      <c r="I2401" s="1">
        <f>_xlfn.XLOOKUP(capturaFlota2019[[#This Row],[Latitud]],'DATOS TABLA FLOTA'!$Q$2:$Q$21,'DATOS TABLA FLOTA'!$R$2:$R$21)</f>
        <v>-6746664</v>
      </c>
      <c r="J2401" s="2" t="s">
        <v>3055</v>
      </c>
      <c r="K2401" t="str">
        <f>VLOOKUP(capturaFlota2019[[#This Row],[Especie]],'DATOS TABLA FLOTA'!$K$1:$M$113,2,FALSE)</f>
        <v>Peces</v>
      </c>
      <c r="L2401" t="str">
        <f>_xlfn.XLOOKUP(capturaFlota2019[[#This Row],[Especie]],'DATOS TABLA FLOTA'!$K$1:$K$113,'DATOS TABLA FLOTA'!$M$1:$M$113)</f>
        <v>Merluza hubbsi S41</v>
      </c>
      <c r="M2401" s="3">
        <v>35998</v>
      </c>
      <c r="N2401" s="4">
        <f>VLOOKUP(capturaFlota2019[[#This Row],[Especie]],'DATOS TABLA FLOTA'!$A$1:$B$80,2,FALSE)</f>
        <v>2300</v>
      </c>
      <c r="O2401" s="4">
        <f>VLOOKUP(capturaFlota2019[[#This Row],[Especie]],'DATOS TABLA FLOTA'!$A$1:$C$80,3,FALSE)</f>
        <v>36800</v>
      </c>
      <c r="Q2401"/>
    </row>
    <row r="2402" spans="1:17" x14ac:dyDescent="0.35">
      <c r="A2402" s="5">
        <v>43497</v>
      </c>
      <c r="B2402" s="2" t="s">
        <v>3041</v>
      </c>
      <c r="C2402" s="2" t="s">
        <v>3143</v>
      </c>
      <c r="D2402" s="2" t="s">
        <v>3043</v>
      </c>
      <c r="E24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2" t="str">
        <f>_xlfn.XLOOKUP(capturaFlota2019[[#This Row],[Puerto]],'DATOS TABLA FLOTA'!$H$1:$H$21,'DATOS TABLA FLOTA'!$I$1:$I$21)</f>
        <v>Castelli</v>
      </c>
      <c r="G2402" s="3">
        <f>_xlfn.XLOOKUP(capturaFlota2019[[#This Row],[Departamento]],'DATOS TABLA FLOTA'!$O$2:$O$21,'DATOS TABLA FLOTA'!$P$2:$P$21)</f>
        <v>6168</v>
      </c>
      <c r="H2402" s="1">
        <v>-35745949</v>
      </c>
      <c r="I2402" s="1">
        <f>_xlfn.XLOOKUP(capturaFlota2019[[#This Row],[Latitud]],'DATOS TABLA FLOTA'!$Q$2:$Q$21,'DATOS TABLA FLOTA'!$R$2:$R$21)</f>
        <v>-57380561</v>
      </c>
      <c r="J2402" s="2" t="s">
        <v>3145</v>
      </c>
      <c r="K2402" t="str">
        <f>VLOOKUP(capturaFlota2019[[#This Row],[Especie]],'DATOS TABLA FLOTA'!$K$1:$M$113,2,FALSE)</f>
        <v>Peces</v>
      </c>
      <c r="L2402" t="str">
        <f>_xlfn.XLOOKUP(capturaFlota2019[[#This Row],[Especie]],'DATOS TABLA FLOTA'!$K$1:$K$113,'DATOS TABLA FLOTA'!$M$1:$M$113)</f>
        <v>Variado costero</v>
      </c>
      <c r="M2402" s="3">
        <v>36462</v>
      </c>
      <c r="N2402" s="4">
        <f>VLOOKUP(capturaFlota2019[[#This Row],[Especie]],'DATOS TABLA FLOTA'!$A$1:$B$80,2,FALSE)</f>
        <v>3190</v>
      </c>
      <c r="O2402" s="4">
        <f>VLOOKUP(capturaFlota2019[[#This Row],[Especie]],'DATOS TABLA FLOTA'!$A$1:$C$80,3,FALSE)</f>
        <v>51040</v>
      </c>
      <c r="Q2402"/>
    </row>
    <row r="2403" spans="1:17" x14ac:dyDescent="0.35">
      <c r="A2403" s="5">
        <v>43739</v>
      </c>
      <c r="B2403" s="2" t="s">
        <v>3041</v>
      </c>
      <c r="C2403" s="2" t="s">
        <v>3111</v>
      </c>
      <c r="D2403" s="2" t="s">
        <v>3043</v>
      </c>
      <c r="E24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3" t="str">
        <f>_xlfn.XLOOKUP(capturaFlota2019[[#This Row],[Puerto]],'DATOS TABLA FLOTA'!$H$1:$H$21,'DATOS TABLA FLOTA'!$I$1:$I$21)</f>
        <v>sin especificar</v>
      </c>
      <c r="G2403" s="3">
        <f>_xlfn.XLOOKUP(capturaFlota2019[[#This Row],[Departamento]],'DATOS TABLA FLOTA'!$O$2:$O$21,'DATOS TABLA FLOTA'!$P$2:$P$21)</f>
        <v>6999</v>
      </c>
      <c r="I2403" s="1">
        <f>_xlfn.XLOOKUP(capturaFlota2019[[#This Row],[Latitud]],'DATOS TABLA FLOTA'!$Q$2:$Q$21,'DATOS TABLA FLOTA'!$R$2:$R$21)</f>
        <v>0</v>
      </c>
      <c r="J2403" s="2" t="s">
        <v>3084</v>
      </c>
      <c r="K2403" t="str">
        <f>VLOOKUP(capturaFlota2019[[#This Row],[Especie]],'DATOS TABLA FLOTA'!$K$1:$M$113,2,FALSE)</f>
        <v>Peces</v>
      </c>
      <c r="L2403" t="str">
        <f>_xlfn.XLOOKUP(capturaFlota2019[[#This Row],[Especie]],'DATOS TABLA FLOTA'!$K$1:$K$113,'DATOS TABLA FLOTA'!$M$1:$M$113)</f>
        <v>otras especies</v>
      </c>
      <c r="M2403" s="3">
        <v>36467</v>
      </c>
      <c r="N2403" s="4">
        <f>VLOOKUP(capturaFlota2019[[#This Row],[Especie]],'DATOS TABLA FLOTA'!$A$1:$B$80,2,FALSE)</f>
        <v>1890</v>
      </c>
      <c r="O2403" s="4">
        <f>VLOOKUP(capturaFlota2019[[#This Row],[Especie]],'DATOS TABLA FLOTA'!$A$1:$C$80,3,FALSE)</f>
        <v>30240</v>
      </c>
      <c r="Q2403"/>
    </row>
    <row r="2404" spans="1:17" x14ac:dyDescent="0.35">
      <c r="A2404" s="5">
        <v>43466</v>
      </c>
      <c r="B2404" s="2" t="s">
        <v>3041</v>
      </c>
      <c r="C2404" s="2" t="s">
        <v>3107</v>
      </c>
      <c r="D2404" s="2" t="s">
        <v>3043</v>
      </c>
      <c r="E24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4" t="str">
        <f>_xlfn.XLOOKUP(capturaFlota2019[[#This Row],[Puerto]],'DATOS TABLA FLOTA'!$H$1:$H$21,'DATOS TABLA FLOTA'!$I$1:$I$21)</f>
        <v>Necochea</v>
      </c>
      <c r="G2404" s="3">
        <f>_xlfn.XLOOKUP(capturaFlota2019[[#This Row],[Departamento]],'DATOS TABLA FLOTA'!$O$2:$O$21,'DATOS TABLA FLOTA'!$P$2:$P$21)</f>
        <v>6581</v>
      </c>
      <c r="H2404" s="1">
        <v>-38576184</v>
      </c>
      <c r="I2404" s="1">
        <f>_xlfn.XLOOKUP(capturaFlota2019[[#This Row],[Latitud]],'DATOS TABLA FLOTA'!$Q$2:$Q$21,'DATOS TABLA FLOTA'!$R$2:$R$21)</f>
        <v>-58701949</v>
      </c>
      <c r="J2404" s="2" t="s">
        <v>3092</v>
      </c>
      <c r="K2404" t="str">
        <f>VLOOKUP(capturaFlota2019[[#This Row],[Especie]],'DATOS TABLA FLOTA'!$K$1:$M$113,2,FALSE)</f>
        <v>Peces</v>
      </c>
      <c r="L2404" t="str">
        <f>_xlfn.XLOOKUP(capturaFlota2019[[#This Row],[Especie]],'DATOS TABLA FLOTA'!$K$1:$K$113,'DATOS TABLA FLOTA'!$M$1:$M$113)</f>
        <v>otras especies</v>
      </c>
      <c r="M2404" s="3">
        <v>36495</v>
      </c>
      <c r="N2404" s="4">
        <f>VLOOKUP(capturaFlota2019[[#This Row],[Especie]],'DATOS TABLA FLOTA'!$A$1:$B$80,2,FALSE)</f>
        <v>2200</v>
      </c>
      <c r="O2404" s="4">
        <f>VLOOKUP(capturaFlota2019[[#This Row],[Especie]],'DATOS TABLA FLOTA'!$A$1:$C$80,3,FALSE)</f>
        <v>35200</v>
      </c>
      <c r="Q2404"/>
    </row>
    <row r="2405" spans="1:17" x14ac:dyDescent="0.35">
      <c r="A2405" s="5">
        <v>43617</v>
      </c>
      <c r="B2405" s="2" t="s">
        <v>3041</v>
      </c>
      <c r="C2405" s="2" t="s">
        <v>3107</v>
      </c>
      <c r="D2405" s="2" t="s">
        <v>3043</v>
      </c>
      <c r="E24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5" t="str">
        <f>_xlfn.XLOOKUP(capturaFlota2019[[#This Row],[Puerto]],'DATOS TABLA FLOTA'!$H$1:$H$21,'DATOS TABLA FLOTA'!$I$1:$I$21)</f>
        <v>Necochea</v>
      </c>
      <c r="G2405" s="3">
        <f>_xlfn.XLOOKUP(capturaFlota2019[[#This Row],[Departamento]],'DATOS TABLA FLOTA'!$O$2:$O$21,'DATOS TABLA FLOTA'!$P$2:$P$21)</f>
        <v>6581</v>
      </c>
      <c r="H2405" s="1">
        <v>-38576184</v>
      </c>
      <c r="I2405" s="1">
        <f>_xlfn.XLOOKUP(capturaFlota2019[[#This Row],[Latitud]],'DATOS TABLA FLOTA'!$Q$2:$Q$21,'DATOS TABLA FLOTA'!$R$2:$R$21)</f>
        <v>-58701949</v>
      </c>
      <c r="J2405" s="2" t="s">
        <v>3098</v>
      </c>
      <c r="K2405" t="str">
        <f>VLOOKUP(capturaFlota2019[[#This Row],[Especie]],'DATOS TABLA FLOTA'!$K$1:$M$113,2,FALSE)</f>
        <v>Peces</v>
      </c>
      <c r="L2405" t="str">
        <f>_xlfn.XLOOKUP(capturaFlota2019[[#This Row],[Especie]],'DATOS TABLA FLOTA'!$K$1:$K$113,'DATOS TABLA FLOTA'!$M$1:$M$113)</f>
        <v>otras especies</v>
      </c>
      <c r="M2405" s="3">
        <v>36500</v>
      </c>
      <c r="N2405" s="4">
        <f>VLOOKUP(capturaFlota2019[[#This Row],[Especie]],'DATOS TABLA FLOTA'!$A$1:$B$80,2,FALSE)</f>
        <v>4500</v>
      </c>
      <c r="O2405" s="4">
        <f>VLOOKUP(capturaFlota2019[[#This Row],[Especie]],'DATOS TABLA FLOTA'!$A$1:$C$80,3,FALSE)</f>
        <v>72000</v>
      </c>
      <c r="Q2405"/>
    </row>
    <row r="2406" spans="1:17" x14ac:dyDescent="0.35">
      <c r="A2406" s="5">
        <v>43770</v>
      </c>
      <c r="B2406" s="2" t="s">
        <v>3067</v>
      </c>
      <c r="C2406" s="2" t="s">
        <v>3132</v>
      </c>
      <c r="D2406" s="2" t="s">
        <v>3133</v>
      </c>
      <c r="E24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06" t="str">
        <f>_xlfn.XLOOKUP(capturaFlota2019[[#This Row],[Puerto]],'DATOS TABLA FLOTA'!$H$1:$H$21,'DATOS TABLA FLOTA'!$I$1:$I$21)</f>
        <v>Ushuaia</v>
      </c>
      <c r="G2406" s="3">
        <f>_xlfn.XLOOKUP(capturaFlota2019[[#This Row],[Departamento]],'DATOS TABLA FLOTA'!$O$2:$O$21,'DATOS TABLA FLOTA'!$P$2:$P$21)</f>
        <v>94015</v>
      </c>
      <c r="H2406" s="1">
        <v>-54808106</v>
      </c>
      <c r="I2406" s="1">
        <f>_xlfn.XLOOKUP(capturaFlota2019[[#This Row],[Latitud]],'DATOS TABLA FLOTA'!$Q$2:$Q$21,'DATOS TABLA FLOTA'!$R$2:$R$21)</f>
        <v>-68304301</v>
      </c>
      <c r="J2406" s="2" t="s">
        <v>3057</v>
      </c>
      <c r="K2406" t="str">
        <f>VLOOKUP(capturaFlota2019[[#This Row],[Especie]],'DATOS TABLA FLOTA'!$K$1:$M$113,2,FALSE)</f>
        <v>Peces</v>
      </c>
      <c r="L2406" t="str">
        <f>_xlfn.XLOOKUP(capturaFlota2019[[#This Row],[Especie]],'DATOS TABLA FLOTA'!$K$1:$K$113,'DATOS TABLA FLOTA'!$M$1:$M$113)</f>
        <v>Rayas (sin V. Cost)</v>
      </c>
      <c r="M2406" s="3">
        <v>36562</v>
      </c>
      <c r="N2406" s="4">
        <f>VLOOKUP(capturaFlota2019[[#This Row],[Especie]],'DATOS TABLA FLOTA'!$A$1:$B$80,2,FALSE)</f>
        <v>3900</v>
      </c>
      <c r="O2406" s="4">
        <f>VLOOKUP(capturaFlota2019[[#This Row],[Especie]],'DATOS TABLA FLOTA'!$A$1:$C$80,3,FALSE)</f>
        <v>62400</v>
      </c>
      <c r="Q2406"/>
    </row>
    <row r="2407" spans="1:17" x14ac:dyDescent="0.35">
      <c r="A2407" s="5">
        <v>43647</v>
      </c>
      <c r="B2407" s="2" t="s">
        <v>3053</v>
      </c>
      <c r="C2407" s="2" t="s">
        <v>3068</v>
      </c>
      <c r="D2407" s="2" t="s">
        <v>3043</v>
      </c>
      <c r="E24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7" t="str">
        <f>_xlfn.XLOOKUP(capturaFlota2019[[#This Row],[Puerto]],'DATOS TABLA FLOTA'!$H$1:$H$21,'DATOS TABLA FLOTA'!$I$1:$I$21)</f>
        <v>General Pueyrredon</v>
      </c>
      <c r="G2407" s="3">
        <f>_xlfn.XLOOKUP(capturaFlota2019[[#This Row],[Departamento]],'DATOS TABLA FLOTA'!$O$2:$O$21,'DATOS TABLA FLOTA'!$P$2:$P$21)</f>
        <v>6357</v>
      </c>
      <c r="H2407" s="1">
        <v>-3804915</v>
      </c>
      <c r="I2407" s="1">
        <f>_xlfn.XLOOKUP(capturaFlota2019[[#This Row],[Latitud]],'DATOS TABLA FLOTA'!$Q$2:$Q$21,'DATOS TABLA FLOTA'!$R$2:$R$21)</f>
        <v>-57536848</v>
      </c>
      <c r="J2407" s="2" t="s">
        <v>3119</v>
      </c>
      <c r="K2407" t="str">
        <f>VLOOKUP(capturaFlota2019[[#This Row],[Especie]],'DATOS TABLA FLOTA'!$K$1:$M$113,2,FALSE)</f>
        <v>Peces</v>
      </c>
      <c r="L2407" t="str">
        <f>_xlfn.XLOOKUP(capturaFlota2019[[#This Row],[Especie]],'DATOS TABLA FLOTA'!$K$1:$K$113,'DATOS TABLA FLOTA'!$M$1:$M$113)</f>
        <v>otras especies</v>
      </c>
      <c r="M2407" s="3">
        <v>36587</v>
      </c>
      <c r="N2407" s="4">
        <f>VLOOKUP(capturaFlota2019[[#This Row],[Especie]],'DATOS TABLA FLOTA'!$A$1:$B$80,2,FALSE)</f>
        <v>2900</v>
      </c>
      <c r="O2407" s="4">
        <f>VLOOKUP(capturaFlota2019[[#This Row],[Especie]],'DATOS TABLA FLOTA'!$A$1:$C$80,3,FALSE)</f>
        <v>46400</v>
      </c>
      <c r="Q2407"/>
    </row>
    <row r="2408" spans="1:17" x14ac:dyDescent="0.35">
      <c r="A2408" s="5">
        <v>43709</v>
      </c>
      <c r="B2408" s="2" t="s">
        <v>3041</v>
      </c>
      <c r="C2408" s="2" t="s">
        <v>3150</v>
      </c>
      <c r="D2408" s="2" t="s">
        <v>3043</v>
      </c>
      <c r="E24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8" t="str">
        <f>_xlfn.XLOOKUP(capturaFlota2019[[#This Row],[Puerto]],'DATOS TABLA FLOTA'!$H$1:$H$21,'DATOS TABLA FLOTA'!$I$1:$I$21)</f>
        <v>General Lavalle</v>
      </c>
      <c r="G2408" s="3">
        <f>_xlfn.XLOOKUP(capturaFlota2019[[#This Row],[Departamento]],'DATOS TABLA FLOTA'!$O$2:$O$21,'DATOS TABLA FLOTA'!$P$2:$P$21)</f>
        <v>6336</v>
      </c>
      <c r="H2408" s="1">
        <v>-36398453</v>
      </c>
      <c r="I2408" s="1">
        <f>_xlfn.XLOOKUP(capturaFlota2019[[#This Row],[Latitud]],'DATOS TABLA FLOTA'!$Q$2:$Q$21,'DATOS TABLA FLOTA'!$R$2:$R$21)</f>
        <v>-56946467</v>
      </c>
      <c r="J2408" s="2" t="s">
        <v>3114</v>
      </c>
      <c r="K2408" t="str">
        <f>VLOOKUP(capturaFlota2019[[#This Row],[Especie]],'DATOS TABLA FLOTA'!$K$1:$M$113,2,FALSE)</f>
        <v>Peces</v>
      </c>
      <c r="L2408" t="str">
        <f>_xlfn.XLOOKUP(capturaFlota2019[[#This Row],[Especie]],'DATOS TABLA FLOTA'!$K$1:$K$113,'DATOS TABLA FLOTA'!$M$1:$M$113)</f>
        <v>otras especies</v>
      </c>
      <c r="M2408" s="3">
        <v>36800</v>
      </c>
      <c r="N2408" s="4">
        <f>VLOOKUP(capturaFlota2019[[#This Row],[Especie]],'DATOS TABLA FLOTA'!$A$1:$B$80,2,FALSE)</f>
        <v>1500</v>
      </c>
      <c r="O2408" s="4">
        <f>VLOOKUP(capturaFlota2019[[#This Row],[Especie]],'DATOS TABLA FLOTA'!$A$1:$C$80,3,FALSE)</f>
        <v>24000</v>
      </c>
      <c r="Q2408"/>
    </row>
    <row r="2409" spans="1:17" x14ac:dyDescent="0.35">
      <c r="A2409" s="5">
        <v>43586</v>
      </c>
      <c r="B2409" s="2" t="s">
        <v>3041</v>
      </c>
      <c r="C2409" s="2" t="s">
        <v>3107</v>
      </c>
      <c r="D2409" s="2" t="s">
        <v>3043</v>
      </c>
      <c r="E24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09" t="str">
        <f>_xlfn.XLOOKUP(capturaFlota2019[[#This Row],[Puerto]],'DATOS TABLA FLOTA'!$H$1:$H$21,'DATOS TABLA FLOTA'!$I$1:$I$21)</f>
        <v>Necochea</v>
      </c>
      <c r="G2409" s="3">
        <f>_xlfn.XLOOKUP(capturaFlota2019[[#This Row],[Departamento]],'DATOS TABLA FLOTA'!$O$2:$O$21,'DATOS TABLA FLOTA'!$P$2:$P$21)</f>
        <v>6581</v>
      </c>
      <c r="H2409" s="1">
        <v>-38576184</v>
      </c>
      <c r="I2409" s="1">
        <f>_xlfn.XLOOKUP(capturaFlota2019[[#This Row],[Latitud]],'DATOS TABLA FLOTA'!$Q$2:$Q$21,'DATOS TABLA FLOTA'!$R$2:$R$21)</f>
        <v>-58701949</v>
      </c>
      <c r="J2409" s="2" t="s">
        <v>3057</v>
      </c>
      <c r="K2409" t="str">
        <f>VLOOKUP(capturaFlota2019[[#This Row],[Especie]],'DATOS TABLA FLOTA'!$K$1:$M$113,2,FALSE)</f>
        <v>Peces</v>
      </c>
      <c r="L2409" t="str">
        <f>_xlfn.XLOOKUP(capturaFlota2019[[#This Row],[Especie]],'DATOS TABLA FLOTA'!$K$1:$K$113,'DATOS TABLA FLOTA'!$M$1:$M$113)</f>
        <v>Rayas (sin V. Cost)</v>
      </c>
      <c r="M2409" s="3">
        <v>36880</v>
      </c>
      <c r="N2409" s="4">
        <f>VLOOKUP(capturaFlota2019[[#This Row],[Especie]],'DATOS TABLA FLOTA'!$A$1:$B$80,2,FALSE)</f>
        <v>3900</v>
      </c>
      <c r="O2409" s="4">
        <f>VLOOKUP(capturaFlota2019[[#This Row],[Especie]],'DATOS TABLA FLOTA'!$A$1:$C$80,3,FALSE)</f>
        <v>62400</v>
      </c>
      <c r="Q2409"/>
    </row>
    <row r="2410" spans="1:17" x14ac:dyDescent="0.35">
      <c r="A2410" s="5">
        <v>43556</v>
      </c>
      <c r="B2410" s="2" t="s">
        <v>3067</v>
      </c>
      <c r="C2410" s="2" t="s">
        <v>3132</v>
      </c>
      <c r="D2410" s="2" t="s">
        <v>3133</v>
      </c>
      <c r="E24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10" t="str">
        <f>_xlfn.XLOOKUP(capturaFlota2019[[#This Row],[Puerto]],'DATOS TABLA FLOTA'!$H$1:$H$21,'DATOS TABLA FLOTA'!$I$1:$I$21)</f>
        <v>Ushuaia</v>
      </c>
      <c r="G2410" s="3">
        <f>_xlfn.XLOOKUP(capturaFlota2019[[#This Row],[Departamento]],'DATOS TABLA FLOTA'!$O$2:$O$21,'DATOS TABLA FLOTA'!$P$2:$P$21)</f>
        <v>94015</v>
      </c>
      <c r="H2410" s="1">
        <v>-54808106</v>
      </c>
      <c r="I2410" s="1">
        <f>_xlfn.XLOOKUP(capturaFlota2019[[#This Row],[Latitud]],'DATOS TABLA FLOTA'!$Q$2:$Q$21,'DATOS TABLA FLOTA'!$R$2:$R$21)</f>
        <v>-68304301</v>
      </c>
      <c r="J2410" s="2" t="s">
        <v>3135</v>
      </c>
      <c r="K2410" t="str">
        <f>VLOOKUP(capturaFlota2019[[#This Row],[Especie]],'DATOS TABLA FLOTA'!$K$1:$M$113,2,FALSE)</f>
        <v>Peces</v>
      </c>
      <c r="L2410" t="str">
        <f>_xlfn.XLOOKUP(capturaFlota2019[[#This Row],[Especie]],'DATOS TABLA FLOTA'!$K$1:$K$113,'DATOS TABLA FLOTA'!$M$1:$M$113)</f>
        <v>otras especies</v>
      </c>
      <c r="M2410" s="3">
        <v>37127</v>
      </c>
      <c r="N2410" s="4">
        <f>VLOOKUP(capturaFlota2019[[#This Row],[Especie]],'DATOS TABLA FLOTA'!$A$1:$B$80,2,FALSE)</f>
        <v>2200</v>
      </c>
      <c r="O2410" s="4">
        <f>VLOOKUP(capturaFlota2019[[#This Row],[Especie]],'DATOS TABLA FLOTA'!$A$1:$C$80,3,FALSE)</f>
        <v>35200</v>
      </c>
      <c r="Q2410"/>
    </row>
    <row r="2411" spans="1:17" x14ac:dyDescent="0.35">
      <c r="A2411" s="5">
        <v>43497</v>
      </c>
      <c r="B2411" s="2" t="s">
        <v>3067</v>
      </c>
      <c r="C2411" s="2" t="s">
        <v>3117</v>
      </c>
      <c r="D2411" s="2" t="s">
        <v>3062</v>
      </c>
      <c r="E24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11" t="str">
        <f>_xlfn.XLOOKUP(capturaFlota2019[[#This Row],[Puerto]],'DATOS TABLA FLOTA'!$H$1:$H$21,'DATOS TABLA FLOTA'!$I$1:$I$21)</f>
        <v>Biedma</v>
      </c>
      <c r="G2411" s="3">
        <f>_xlfn.XLOOKUP(capturaFlota2019[[#This Row],[Departamento]],'DATOS TABLA FLOTA'!$O$2:$O$21,'DATOS TABLA FLOTA'!$P$2:$P$21)</f>
        <v>26007</v>
      </c>
      <c r="H2411" s="1">
        <v>-42723398</v>
      </c>
      <c r="I2411" s="1">
        <f>_xlfn.XLOOKUP(capturaFlota2019[[#This Row],[Latitud]],'DATOS TABLA FLOTA'!$Q$2:$Q$21,'DATOS TABLA FLOTA'!$R$2:$R$21)</f>
        <v>-6503362</v>
      </c>
      <c r="J2411" s="2" t="s">
        <v>3080</v>
      </c>
      <c r="K2411" t="str">
        <f>VLOOKUP(capturaFlota2019[[#This Row],[Especie]],'DATOS TABLA FLOTA'!$K$1:$M$113,2,FALSE)</f>
        <v>Peces</v>
      </c>
      <c r="L2411" t="str">
        <f>_xlfn.XLOOKUP(capturaFlota2019[[#This Row],[Especie]],'DATOS TABLA FLOTA'!$K$1:$K$113,'DATOS TABLA FLOTA'!$M$1:$M$113)</f>
        <v>otras especies</v>
      </c>
      <c r="M2411" s="3">
        <v>37744</v>
      </c>
      <c r="N2411" s="4">
        <f>VLOOKUP(capturaFlota2019[[#This Row],[Especie]],'DATOS TABLA FLOTA'!$A$1:$B$80,2,FALSE)</f>
        <v>1599</v>
      </c>
      <c r="O2411" s="4">
        <f>VLOOKUP(capturaFlota2019[[#This Row],[Especie]],'DATOS TABLA FLOTA'!$A$1:$C$80,3,FALSE)</f>
        <v>25584</v>
      </c>
      <c r="Q2411"/>
    </row>
    <row r="2412" spans="1:17" x14ac:dyDescent="0.35">
      <c r="A2412" s="5">
        <v>43709</v>
      </c>
      <c r="B2412" s="2" t="s">
        <v>3059</v>
      </c>
      <c r="C2412" s="2" t="s">
        <v>3068</v>
      </c>
      <c r="D2412" s="2" t="s">
        <v>3043</v>
      </c>
      <c r="E24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2" t="str">
        <f>_xlfn.XLOOKUP(capturaFlota2019[[#This Row],[Puerto]],'DATOS TABLA FLOTA'!$H$1:$H$21,'DATOS TABLA FLOTA'!$I$1:$I$21)</f>
        <v>General Pueyrredon</v>
      </c>
      <c r="G2412" s="3">
        <f>_xlfn.XLOOKUP(capturaFlota2019[[#This Row],[Departamento]],'DATOS TABLA FLOTA'!$O$2:$O$21,'DATOS TABLA FLOTA'!$P$2:$P$21)</f>
        <v>6357</v>
      </c>
      <c r="H2412" s="1">
        <v>-3804915</v>
      </c>
      <c r="I2412" s="1">
        <f>_xlfn.XLOOKUP(capturaFlota2019[[#This Row],[Latitud]],'DATOS TABLA FLOTA'!$Q$2:$Q$21,'DATOS TABLA FLOTA'!$R$2:$R$21)</f>
        <v>-57536848</v>
      </c>
      <c r="J2412" s="2" t="s">
        <v>3074</v>
      </c>
      <c r="K2412" t="str">
        <f>VLOOKUP(capturaFlota2019[[#This Row],[Especie]],'DATOS TABLA FLOTA'!$K$1:$M$113,2,FALSE)</f>
        <v>Peces</v>
      </c>
      <c r="L2412" t="str">
        <f>_xlfn.XLOOKUP(capturaFlota2019[[#This Row],[Especie]],'DATOS TABLA FLOTA'!$K$1:$K$113,'DATOS TABLA FLOTA'!$M$1:$M$113)</f>
        <v>Variado costero</v>
      </c>
      <c r="M2412" s="3">
        <v>37896</v>
      </c>
      <c r="N2412" s="4">
        <f>VLOOKUP(capturaFlota2019[[#This Row],[Especie]],'DATOS TABLA FLOTA'!$A$1:$B$80,2,FALSE)</f>
        <v>1800</v>
      </c>
      <c r="O2412" s="4">
        <f>VLOOKUP(capturaFlota2019[[#This Row],[Especie]],'DATOS TABLA FLOTA'!$A$1:$C$80,3,FALSE)</f>
        <v>28800</v>
      </c>
      <c r="Q2412"/>
    </row>
    <row r="2413" spans="1:17" x14ac:dyDescent="0.35">
      <c r="A2413" s="5">
        <v>43556</v>
      </c>
      <c r="B2413" s="2" t="s">
        <v>3059</v>
      </c>
      <c r="C2413" s="2" t="s">
        <v>3068</v>
      </c>
      <c r="D2413" s="2" t="s">
        <v>3043</v>
      </c>
      <c r="E24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3" t="str">
        <f>_xlfn.XLOOKUP(capturaFlota2019[[#This Row],[Puerto]],'DATOS TABLA FLOTA'!$H$1:$H$21,'DATOS TABLA FLOTA'!$I$1:$I$21)</f>
        <v>General Pueyrredon</v>
      </c>
      <c r="G2413" s="3">
        <f>_xlfn.XLOOKUP(capturaFlota2019[[#This Row],[Departamento]],'DATOS TABLA FLOTA'!$O$2:$O$21,'DATOS TABLA FLOTA'!$P$2:$P$21)</f>
        <v>6357</v>
      </c>
      <c r="H2413" s="1">
        <v>-3804915</v>
      </c>
      <c r="I2413" s="1">
        <f>_xlfn.XLOOKUP(capturaFlota2019[[#This Row],[Latitud]],'DATOS TABLA FLOTA'!$Q$2:$Q$21,'DATOS TABLA FLOTA'!$R$2:$R$21)</f>
        <v>-57536848</v>
      </c>
      <c r="J2413" s="2" t="s">
        <v>3085</v>
      </c>
      <c r="K2413" t="str">
        <f>VLOOKUP(capturaFlota2019[[#This Row],[Especie]],'DATOS TABLA FLOTA'!$K$1:$M$113,2,FALSE)</f>
        <v>Peces</v>
      </c>
      <c r="L2413" t="str">
        <f>_xlfn.XLOOKUP(capturaFlota2019[[#This Row],[Especie]],'DATOS TABLA FLOTA'!$K$1:$K$113,'DATOS TABLA FLOTA'!$M$1:$M$113)</f>
        <v>otras especies</v>
      </c>
      <c r="M2413" s="3">
        <v>38203</v>
      </c>
      <c r="N2413" s="4">
        <f>VLOOKUP(capturaFlota2019[[#This Row],[Especie]],'DATOS TABLA FLOTA'!$A$1:$B$80,2,FALSE)</f>
        <v>1900</v>
      </c>
      <c r="O2413" s="4">
        <f>VLOOKUP(capturaFlota2019[[#This Row],[Especie]],'DATOS TABLA FLOTA'!$A$1:$C$80,3,FALSE)</f>
        <v>30400</v>
      </c>
      <c r="Q2413"/>
    </row>
    <row r="2414" spans="1:17" x14ac:dyDescent="0.35">
      <c r="A2414" s="5">
        <v>43586</v>
      </c>
      <c r="B2414" s="2" t="s">
        <v>3053</v>
      </c>
      <c r="C2414" s="2" t="s">
        <v>3068</v>
      </c>
      <c r="D2414" s="2" t="s">
        <v>3043</v>
      </c>
      <c r="E24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4" t="str">
        <f>_xlfn.XLOOKUP(capturaFlota2019[[#This Row],[Puerto]],'DATOS TABLA FLOTA'!$H$1:$H$21,'DATOS TABLA FLOTA'!$I$1:$I$21)</f>
        <v>General Pueyrredon</v>
      </c>
      <c r="G2414" s="3">
        <f>_xlfn.XLOOKUP(capturaFlota2019[[#This Row],[Departamento]],'DATOS TABLA FLOTA'!$O$2:$O$21,'DATOS TABLA FLOTA'!$P$2:$P$21)</f>
        <v>6357</v>
      </c>
      <c r="H2414" s="1">
        <v>-3804915</v>
      </c>
      <c r="I2414" s="1">
        <f>_xlfn.XLOOKUP(capturaFlota2019[[#This Row],[Latitud]],'DATOS TABLA FLOTA'!$Q$2:$Q$21,'DATOS TABLA FLOTA'!$R$2:$R$21)</f>
        <v>-57536848</v>
      </c>
      <c r="J2414" s="2" t="s">
        <v>3089</v>
      </c>
      <c r="K2414" t="str">
        <f>VLOOKUP(capturaFlota2019[[#This Row],[Especie]],'DATOS TABLA FLOTA'!$K$1:$M$113,2,FALSE)</f>
        <v>Peces</v>
      </c>
      <c r="L2414" t="str">
        <f>_xlfn.XLOOKUP(capturaFlota2019[[#This Row],[Especie]],'DATOS TABLA FLOTA'!$K$1:$K$113,'DATOS TABLA FLOTA'!$M$1:$M$113)</f>
        <v>otras especies</v>
      </c>
      <c r="M2414" s="3">
        <v>38343</v>
      </c>
      <c r="N2414" s="4">
        <f>VLOOKUP(capturaFlota2019[[#This Row],[Especie]],'DATOS TABLA FLOTA'!$A$1:$B$80,2,FALSE)</f>
        <v>2200</v>
      </c>
      <c r="O2414" s="4">
        <f>VLOOKUP(capturaFlota2019[[#This Row],[Especie]],'DATOS TABLA FLOTA'!$A$1:$C$80,3,FALSE)</f>
        <v>35200</v>
      </c>
      <c r="Q2414"/>
    </row>
    <row r="2415" spans="1:17" x14ac:dyDescent="0.35">
      <c r="A2415" s="5">
        <v>43497</v>
      </c>
      <c r="B2415" s="2" t="s">
        <v>3041</v>
      </c>
      <c r="C2415" s="2" t="s">
        <v>3107</v>
      </c>
      <c r="D2415" s="2" t="s">
        <v>3043</v>
      </c>
      <c r="E24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5" t="str">
        <f>_xlfn.XLOOKUP(capturaFlota2019[[#This Row],[Puerto]],'DATOS TABLA FLOTA'!$H$1:$H$21,'DATOS TABLA FLOTA'!$I$1:$I$21)</f>
        <v>Necochea</v>
      </c>
      <c r="G2415" s="3">
        <f>_xlfn.XLOOKUP(capturaFlota2019[[#This Row],[Departamento]],'DATOS TABLA FLOTA'!$O$2:$O$21,'DATOS TABLA FLOTA'!$P$2:$P$21)</f>
        <v>6581</v>
      </c>
      <c r="H2415" s="1">
        <v>-38576184</v>
      </c>
      <c r="I2415" s="1">
        <f>_xlfn.XLOOKUP(capturaFlota2019[[#This Row],[Latitud]],'DATOS TABLA FLOTA'!$Q$2:$Q$21,'DATOS TABLA FLOTA'!$R$2:$R$21)</f>
        <v>-58701949</v>
      </c>
      <c r="J2415" s="2" t="s">
        <v>3098</v>
      </c>
      <c r="K2415" t="str">
        <f>VLOOKUP(capturaFlota2019[[#This Row],[Especie]],'DATOS TABLA FLOTA'!$K$1:$M$113,2,FALSE)</f>
        <v>Peces</v>
      </c>
      <c r="L2415" t="str">
        <f>_xlfn.XLOOKUP(capturaFlota2019[[#This Row],[Especie]],'DATOS TABLA FLOTA'!$K$1:$K$113,'DATOS TABLA FLOTA'!$M$1:$M$113)</f>
        <v>otras especies</v>
      </c>
      <c r="M2415" s="3">
        <v>38387</v>
      </c>
      <c r="N2415" s="4">
        <f>VLOOKUP(capturaFlota2019[[#This Row],[Especie]],'DATOS TABLA FLOTA'!$A$1:$B$80,2,FALSE)</f>
        <v>4500</v>
      </c>
      <c r="O2415" s="4">
        <f>VLOOKUP(capturaFlota2019[[#This Row],[Especie]],'DATOS TABLA FLOTA'!$A$1:$C$80,3,FALSE)</f>
        <v>72000</v>
      </c>
      <c r="Q2415"/>
    </row>
    <row r="2416" spans="1:17" x14ac:dyDescent="0.35">
      <c r="A2416" s="5">
        <v>43739</v>
      </c>
      <c r="B2416" s="2" t="s">
        <v>3067</v>
      </c>
      <c r="C2416" s="2" t="s">
        <v>3068</v>
      </c>
      <c r="D2416" s="2" t="s">
        <v>3043</v>
      </c>
      <c r="E24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6" t="str">
        <f>_xlfn.XLOOKUP(capturaFlota2019[[#This Row],[Puerto]],'DATOS TABLA FLOTA'!$H$1:$H$21,'DATOS TABLA FLOTA'!$I$1:$I$21)</f>
        <v>General Pueyrredon</v>
      </c>
      <c r="G2416" s="3">
        <f>_xlfn.XLOOKUP(capturaFlota2019[[#This Row],[Departamento]],'DATOS TABLA FLOTA'!$O$2:$O$21,'DATOS TABLA FLOTA'!$P$2:$P$21)</f>
        <v>6357</v>
      </c>
      <c r="H2416" s="1">
        <v>-3804915</v>
      </c>
      <c r="I2416" s="1">
        <f>_xlfn.XLOOKUP(capturaFlota2019[[#This Row],[Latitud]],'DATOS TABLA FLOTA'!$Q$2:$Q$21,'DATOS TABLA FLOTA'!$R$2:$R$21)</f>
        <v>-57536848</v>
      </c>
      <c r="J2416" s="2" t="s">
        <v>3098</v>
      </c>
      <c r="K2416" t="str">
        <f>VLOOKUP(capturaFlota2019[[#This Row],[Especie]],'DATOS TABLA FLOTA'!$K$1:$M$113,2,FALSE)</f>
        <v>Peces</v>
      </c>
      <c r="L2416" t="str">
        <f>_xlfn.XLOOKUP(capturaFlota2019[[#This Row],[Especie]],'DATOS TABLA FLOTA'!$K$1:$K$113,'DATOS TABLA FLOTA'!$M$1:$M$113)</f>
        <v>otras especies</v>
      </c>
      <c r="M2416" s="3">
        <v>38532</v>
      </c>
      <c r="N2416" s="4">
        <f>VLOOKUP(capturaFlota2019[[#This Row],[Especie]],'DATOS TABLA FLOTA'!$A$1:$B$80,2,FALSE)</f>
        <v>4500</v>
      </c>
      <c r="O2416" s="4">
        <f>VLOOKUP(capturaFlota2019[[#This Row],[Especie]],'DATOS TABLA FLOTA'!$A$1:$C$80,3,FALSE)</f>
        <v>72000</v>
      </c>
      <c r="Q2416"/>
    </row>
    <row r="2417" spans="1:17" x14ac:dyDescent="0.35">
      <c r="A2417" s="5">
        <v>43678</v>
      </c>
      <c r="B2417" s="2" t="s">
        <v>3053</v>
      </c>
      <c r="C2417" s="2" t="s">
        <v>3068</v>
      </c>
      <c r="D2417" s="2" t="s">
        <v>3043</v>
      </c>
      <c r="E24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7" t="str">
        <f>_xlfn.XLOOKUP(capturaFlota2019[[#This Row],[Puerto]],'DATOS TABLA FLOTA'!$H$1:$H$21,'DATOS TABLA FLOTA'!$I$1:$I$21)</f>
        <v>General Pueyrredon</v>
      </c>
      <c r="G2417" s="3">
        <f>_xlfn.XLOOKUP(capturaFlota2019[[#This Row],[Departamento]],'DATOS TABLA FLOTA'!$O$2:$O$21,'DATOS TABLA FLOTA'!$P$2:$P$21)</f>
        <v>6357</v>
      </c>
      <c r="H2417" s="1">
        <v>-3804915</v>
      </c>
      <c r="I2417" s="1">
        <f>_xlfn.XLOOKUP(capturaFlota2019[[#This Row],[Latitud]],'DATOS TABLA FLOTA'!$Q$2:$Q$21,'DATOS TABLA FLOTA'!$R$2:$R$21)</f>
        <v>-57536848</v>
      </c>
      <c r="J2417" s="2" t="s">
        <v>3085</v>
      </c>
      <c r="K2417" t="str">
        <f>VLOOKUP(capturaFlota2019[[#This Row],[Especie]],'DATOS TABLA FLOTA'!$K$1:$M$113,2,FALSE)</f>
        <v>Peces</v>
      </c>
      <c r="L2417" t="str">
        <f>_xlfn.XLOOKUP(capturaFlota2019[[#This Row],[Especie]],'DATOS TABLA FLOTA'!$K$1:$K$113,'DATOS TABLA FLOTA'!$M$1:$M$113)</f>
        <v>otras especies</v>
      </c>
      <c r="M2417" s="3">
        <v>38612</v>
      </c>
      <c r="N2417" s="4">
        <f>VLOOKUP(capturaFlota2019[[#This Row],[Especie]],'DATOS TABLA FLOTA'!$A$1:$B$80,2,FALSE)</f>
        <v>1900</v>
      </c>
      <c r="O2417" s="4">
        <f>VLOOKUP(capturaFlota2019[[#This Row],[Especie]],'DATOS TABLA FLOTA'!$A$1:$C$80,3,FALSE)</f>
        <v>30400</v>
      </c>
      <c r="Q2417"/>
    </row>
    <row r="2418" spans="1:17" x14ac:dyDescent="0.35">
      <c r="A2418" s="5">
        <v>43556</v>
      </c>
      <c r="B2418" s="2" t="s">
        <v>3053</v>
      </c>
      <c r="C2418" s="2" t="s">
        <v>3068</v>
      </c>
      <c r="D2418" s="2" t="s">
        <v>3043</v>
      </c>
      <c r="E24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8" t="str">
        <f>_xlfn.XLOOKUP(capturaFlota2019[[#This Row],[Puerto]],'DATOS TABLA FLOTA'!$H$1:$H$21,'DATOS TABLA FLOTA'!$I$1:$I$21)</f>
        <v>General Pueyrredon</v>
      </c>
      <c r="G2418" s="3">
        <f>_xlfn.XLOOKUP(capturaFlota2019[[#This Row],[Departamento]],'DATOS TABLA FLOTA'!$O$2:$O$21,'DATOS TABLA FLOTA'!$P$2:$P$21)</f>
        <v>6357</v>
      </c>
      <c r="H2418" s="1">
        <v>-3804915</v>
      </c>
      <c r="I2418" s="1">
        <f>_xlfn.XLOOKUP(capturaFlota2019[[#This Row],[Latitud]],'DATOS TABLA FLOTA'!$Q$2:$Q$21,'DATOS TABLA FLOTA'!$R$2:$R$21)</f>
        <v>-57536848</v>
      </c>
      <c r="J2418" s="2" t="s">
        <v>3065</v>
      </c>
      <c r="K2418" t="str">
        <f>VLOOKUP(capturaFlota2019[[#This Row],[Especie]],'DATOS TABLA FLOTA'!$K$1:$M$113,2,FALSE)</f>
        <v>Peces</v>
      </c>
      <c r="L2418" t="str">
        <f>_xlfn.XLOOKUP(capturaFlota2019[[#This Row],[Especie]],'DATOS TABLA FLOTA'!$K$1:$K$113,'DATOS TABLA FLOTA'!$M$1:$M$113)</f>
        <v>Abadejo</v>
      </c>
      <c r="M2418" s="3">
        <v>38661</v>
      </c>
      <c r="N2418" s="4">
        <f>VLOOKUP(capturaFlota2019[[#This Row],[Especie]],'DATOS TABLA FLOTA'!$A$1:$B$80,2,FALSE)</f>
        <v>2000</v>
      </c>
      <c r="O2418" s="4">
        <f>VLOOKUP(capturaFlota2019[[#This Row],[Especie]],'DATOS TABLA FLOTA'!$A$1:$C$80,3,FALSE)</f>
        <v>32000</v>
      </c>
      <c r="Q2418"/>
    </row>
    <row r="2419" spans="1:17" x14ac:dyDescent="0.35">
      <c r="A2419" s="5">
        <v>43525</v>
      </c>
      <c r="B2419" s="2" t="s">
        <v>3053</v>
      </c>
      <c r="C2419" s="2" t="s">
        <v>3068</v>
      </c>
      <c r="D2419" s="2" t="s">
        <v>3043</v>
      </c>
      <c r="E24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19" t="str">
        <f>_xlfn.XLOOKUP(capturaFlota2019[[#This Row],[Puerto]],'DATOS TABLA FLOTA'!$H$1:$H$21,'DATOS TABLA FLOTA'!$I$1:$I$21)</f>
        <v>General Pueyrredon</v>
      </c>
      <c r="G2419" s="3">
        <f>_xlfn.XLOOKUP(capturaFlota2019[[#This Row],[Departamento]],'DATOS TABLA FLOTA'!$O$2:$O$21,'DATOS TABLA FLOTA'!$P$2:$P$21)</f>
        <v>6357</v>
      </c>
      <c r="H2419" s="1">
        <v>-3804915</v>
      </c>
      <c r="I2419" s="1">
        <f>_xlfn.XLOOKUP(capturaFlota2019[[#This Row],[Latitud]],'DATOS TABLA FLOTA'!$Q$2:$Q$21,'DATOS TABLA FLOTA'!$R$2:$R$21)</f>
        <v>-57536848</v>
      </c>
      <c r="J2419" s="2" t="s">
        <v>3098</v>
      </c>
      <c r="K2419" t="str">
        <f>VLOOKUP(capturaFlota2019[[#This Row],[Especie]],'DATOS TABLA FLOTA'!$K$1:$M$113,2,FALSE)</f>
        <v>Peces</v>
      </c>
      <c r="L2419" t="str">
        <f>_xlfn.XLOOKUP(capturaFlota2019[[#This Row],[Especie]],'DATOS TABLA FLOTA'!$K$1:$K$113,'DATOS TABLA FLOTA'!$M$1:$M$113)</f>
        <v>otras especies</v>
      </c>
      <c r="M2419" s="3">
        <v>38711</v>
      </c>
      <c r="N2419" s="4">
        <f>VLOOKUP(capturaFlota2019[[#This Row],[Especie]],'DATOS TABLA FLOTA'!$A$1:$B$80,2,FALSE)</f>
        <v>4500</v>
      </c>
      <c r="O2419" s="4">
        <f>VLOOKUP(capturaFlota2019[[#This Row],[Especie]],'DATOS TABLA FLOTA'!$A$1:$C$80,3,FALSE)</f>
        <v>72000</v>
      </c>
      <c r="Q2419"/>
    </row>
    <row r="2420" spans="1:17" x14ac:dyDescent="0.35">
      <c r="A2420" s="5">
        <v>43770</v>
      </c>
      <c r="B2420" s="2" t="s">
        <v>3067</v>
      </c>
      <c r="C2420" s="2" t="s">
        <v>3132</v>
      </c>
      <c r="D2420" s="2" t="s">
        <v>3133</v>
      </c>
      <c r="E24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20" t="str">
        <f>_xlfn.XLOOKUP(capturaFlota2019[[#This Row],[Puerto]],'DATOS TABLA FLOTA'!$H$1:$H$21,'DATOS TABLA FLOTA'!$I$1:$I$21)</f>
        <v>Ushuaia</v>
      </c>
      <c r="G2420" s="3">
        <f>_xlfn.XLOOKUP(capturaFlota2019[[#This Row],[Departamento]],'DATOS TABLA FLOTA'!$O$2:$O$21,'DATOS TABLA FLOTA'!$P$2:$P$21)</f>
        <v>94015</v>
      </c>
      <c r="H2420" s="1">
        <v>-54808106</v>
      </c>
      <c r="I2420" s="1">
        <f>_xlfn.XLOOKUP(capturaFlota2019[[#This Row],[Latitud]],'DATOS TABLA FLOTA'!$Q$2:$Q$21,'DATOS TABLA FLOTA'!$R$2:$R$21)</f>
        <v>-68304301</v>
      </c>
      <c r="J2420" s="2" t="s">
        <v>3065</v>
      </c>
      <c r="K2420" t="str">
        <f>VLOOKUP(capturaFlota2019[[#This Row],[Especie]],'DATOS TABLA FLOTA'!$K$1:$M$113,2,FALSE)</f>
        <v>Peces</v>
      </c>
      <c r="L2420" t="str">
        <f>_xlfn.XLOOKUP(capturaFlota2019[[#This Row],[Especie]],'DATOS TABLA FLOTA'!$K$1:$K$113,'DATOS TABLA FLOTA'!$M$1:$M$113)</f>
        <v>Abadejo</v>
      </c>
      <c r="M2420" s="3">
        <v>38720</v>
      </c>
      <c r="N2420" s="4">
        <f>VLOOKUP(capturaFlota2019[[#This Row],[Especie]],'DATOS TABLA FLOTA'!$A$1:$B$80,2,FALSE)</f>
        <v>2000</v>
      </c>
      <c r="O2420" s="4">
        <f>VLOOKUP(capturaFlota2019[[#This Row],[Especie]],'DATOS TABLA FLOTA'!$A$1:$C$80,3,FALSE)</f>
        <v>32000</v>
      </c>
      <c r="Q2420"/>
    </row>
    <row r="2421" spans="1:17" x14ac:dyDescent="0.35">
      <c r="A2421" s="5">
        <v>43739</v>
      </c>
      <c r="B2421" s="2" t="s">
        <v>3067</v>
      </c>
      <c r="C2421" s="2" t="s">
        <v>3068</v>
      </c>
      <c r="D2421" s="2" t="s">
        <v>3043</v>
      </c>
      <c r="E24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1" t="str">
        <f>_xlfn.XLOOKUP(capturaFlota2019[[#This Row],[Puerto]],'DATOS TABLA FLOTA'!$H$1:$H$21,'DATOS TABLA FLOTA'!$I$1:$I$21)</f>
        <v>General Pueyrredon</v>
      </c>
      <c r="G2421" s="3">
        <f>_xlfn.XLOOKUP(capturaFlota2019[[#This Row],[Departamento]],'DATOS TABLA FLOTA'!$O$2:$O$21,'DATOS TABLA FLOTA'!$P$2:$P$21)</f>
        <v>6357</v>
      </c>
      <c r="H2421" s="1">
        <v>-3804915</v>
      </c>
      <c r="I2421" s="1">
        <f>_xlfn.XLOOKUP(capturaFlota2019[[#This Row],[Latitud]],'DATOS TABLA FLOTA'!$Q$2:$Q$21,'DATOS TABLA FLOTA'!$R$2:$R$21)</f>
        <v>-57536848</v>
      </c>
      <c r="J2421" s="2" t="s">
        <v>3084</v>
      </c>
      <c r="K2421" t="str">
        <f>VLOOKUP(capturaFlota2019[[#This Row],[Especie]],'DATOS TABLA FLOTA'!$K$1:$M$113,2,FALSE)</f>
        <v>Peces</v>
      </c>
      <c r="L2421" t="str">
        <f>_xlfn.XLOOKUP(capturaFlota2019[[#This Row],[Especie]],'DATOS TABLA FLOTA'!$K$1:$K$113,'DATOS TABLA FLOTA'!$M$1:$M$113)</f>
        <v>otras especies</v>
      </c>
      <c r="M2421" s="3">
        <v>38807</v>
      </c>
      <c r="N2421" s="4">
        <f>VLOOKUP(capturaFlota2019[[#This Row],[Especie]],'DATOS TABLA FLOTA'!$A$1:$B$80,2,FALSE)</f>
        <v>1890</v>
      </c>
      <c r="O2421" s="4">
        <f>VLOOKUP(capturaFlota2019[[#This Row],[Especie]],'DATOS TABLA FLOTA'!$A$1:$C$80,3,FALSE)</f>
        <v>30240</v>
      </c>
      <c r="Q2421"/>
    </row>
    <row r="2422" spans="1:17" x14ac:dyDescent="0.35">
      <c r="A2422" s="5">
        <v>43617</v>
      </c>
      <c r="B2422" s="2" t="s">
        <v>3053</v>
      </c>
      <c r="C2422" s="2" t="s">
        <v>3068</v>
      </c>
      <c r="D2422" s="2" t="s">
        <v>3043</v>
      </c>
      <c r="E24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2" t="str">
        <f>_xlfn.XLOOKUP(capturaFlota2019[[#This Row],[Puerto]],'DATOS TABLA FLOTA'!$H$1:$H$21,'DATOS TABLA FLOTA'!$I$1:$I$21)</f>
        <v>General Pueyrredon</v>
      </c>
      <c r="G2422" s="3">
        <f>_xlfn.XLOOKUP(capturaFlota2019[[#This Row],[Departamento]],'DATOS TABLA FLOTA'!$O$2:$O$21,'DATOS TABLA FLOTA'!$P$2:$P$21)</f>
        <v>6357</v>
      </c>
      <c r="H2422" s="1">
        <v>-3804915</v>
      </c>
      <c r="I2422" s="1">
        <f>_xlfn.XLOOKUP(capturaFlota2019[[#This Row],[Latitud]],'DATOS TABLA FLOTA'!$Q$2:$Q$21,'DATOS TABLA FLOTA'!$R$2:$R$21)</f>
        <v>-57536848</v>
      </c>
      <c r="J2422" s="2" t="s">
        <v>3098</v>
      </c>
      <c r="K2422" t="str">
        <f>VLOOKUP(capturaFlota2019[[#This Row],[Especie]],'DATOS TABLA FLOTA'!$K$1:$M$113,2,FALSE)</f>
        <v>Peces</v>
      </c>
      <c r="L2422" t="str">
        <f>_xlfn.XLOOKUP(capturaFlota2019[[#This Row],[Especie]],'DATOS TABLA FLOTA'!$K$1:$K$113,'DATOS TABLA FLOTA'!$M$1:$M$113)</f>
        <v>otras especies</v>
      </c>
      <c r="M2422" s="3">
        <v>38903</v>
      </c>
      <c r="N2422" s="4">
        <f>VLOOKUP(capturaFlota2019[[#This Row],[Especie]],'DATOS TABLA FLOTA'!$A$1:$B$80,2,FALSE)</f>
        <v>4500</v>
      </c>
      <c r="O2422" s="4">
        <f>VLOOKUP(capturaFlota2019[[#This Row],[Especie]],'DATOS TABLA FLOTA'!$A$1:$C$80,3,FALSE)</f>
        <v>72000</v>
      </c>
      <c r="Q2422"/>
    </row>
    <row r="2423" spans="1:17" x14ac:dyDescent="0.35">
      <c r="A2423" s="5">
        <v>43556</v>
      </c>
      <c r="B2423" s="2" t="s">
        <v>3041</v>
      </c>
      <c r="C2423" s="2" t="s">
        <v>3068</v>
      </c>
      <c r="D2423" s="2" t="s">
        <v>3043</v>
      </c>
      <c r="E24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3" t="str">
        <f>_xlfn.XLOOKUP(capturaFlota2019[[#This Row],[Puerto]],'DATOS TABLA FLOTA'!$H$1:$H$21,'DATOS TABLA FLOTA'!$I$1:$I$21)</f>
        <v>General Pueyrredon</v>
      </c>
      <c r="G2423" s="3">
        <f>_xlfn.XLOOKUP(capturaFlota2019[[#This Row],[Departamento]],'DATOS TABLA FLOTA'!$O$2:$O$21,'DATOS TABLA FLOTA'!$P$2:$P$21)</f>
        <v>6357</v>
      </c>
      <c r="H2423" s="1">
        <v>-3804915</v>
      </c>
      <c r="I2423" s="1">
        <f>_xlfn.XLOOKUP(capturaFlota2019[[#This Row],[Latitud]],'DATOS TABLA FLOTA'!$Q$2:$Q$21,'DATOS TABLA FLOTA'!$R$2:$R$21)</f>
        <v>-57536848</v>
      </c>
      <c r="J2423" s="2" t="s">
        <v>3057</v>
      </c>
      <c r="K2423" t="str">
        <f>VLOOKUP(capturaFlota2019[[#This Row],[Especie]],'DATOS TABLA FLOTA'!$K$1:$M$113,2,FALSE)</f>
        <v>Peces</v>
      </c>
      <c r="L2423" t="str">
        <f>_xlfn.XLOOKUP(capturaFlota2019[[#This Row],[Especie]],'DATOS TABLA FLOTA'!$K$1:$K$113,'DATOS TABLA FLOTA'!$M$1:$M$113)</f>
        <v>Rayas (sin V. Cost)</v>
      </c>
      <c r="M2423" s="3">
        <v>39032</v>
      </c>
      <c r="N2423" s="4">
        <f>VLOOKUP(capturaFlota2019[[#This Row],[Especie]],'DATOS TABLA FLOTA'!$A$1:$B$80,2,FALSE)</f>
        <v>3900</v>
      </c>
      <c r="O2423" s="4">
        <f>VLOOKUP(capturaFlota2019[[#This Row],[Especie]],'DATOS TABLA FLOTA'!$A$1:$C$80,3,FALSE)</f>
        <v>62400</v>
      </c>
      <c r="Q2423"/>
    </row>
    <row r="2424" spans="1:17" x14ac:dyDescent="0.35">
      <c r="A2424" s="5">
        <v>43678</v>
      </c>
      <c r="B2424" s="2" t="s">
        <v>3041</v>
      </c>
      <c r="C2424" s="2" t="s">
        <v>3128</v>
      </c>
      <c r="D2424" s="2" t="s">
        <v>3043</v>
      </c>
      <c r="E24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4" t="str">
        <f>_xlfn.XLOOKUP(capturaFlota2019[[#This Row],[Puerto]],'DATOS TABLA FLOTA'!$H$1:$H$21,'DATOS TABLA FLOTA'!$I$1:$I$21)</f>
        <v>La Costa</v>
      </c>
      <c r="G2424" s="3">
        <f>_xlfn.XLOOKUP(capturaFlota2019[[#This Row],[Departamento]],'DATOS TABLA FLOTA'!$O$2:$O$21,'DATOS TABLA FLOTA'!$P$2:$P$21)</f>
        <v>6420</v>
      </c>
      <c r="H2424" s="1">
        <v>-36342328</v>
      </c>
      <c r="I2424" s="1">
        <f>_xlfn.XLOOKUP(capturaFlota2019[[#This Row],[Latitud]],'DATOS TABLA FLOTA'!$Q$2:$Q$21,'DATOS TABLA FLOTA'!$R$2:$R$21)</f>
        <v>-56746143</v>
      </c>
      <c r="J2424" s="2" t="s">
        <v>3082</v>
      </c>
      <c r="K2424" t="str">
        <f>VLOOKUP(capturaFlota2019[[#This Row],[Especie]],'DATOS TABLA FLOTA'!$K$1:$M$113,2,FALSE)</f>
        <v>Peces</v>
      </c>
      <c r="L2424" t="str">
        <f>_xlfn.XLOOKUP(capturaFlota2019[[#This Row],[Especie]],'DATOS TABLA FLOTA'!$K$1:$K$113,'DATOS TABLA FLOTA'!$M$1:$M$113)</f>
        <v>otras especies</v>
      </c>
      <c r="M2424" s="3">
        <v>39104</v>
      </c>
      <c r="N2424" s="4">
        <f>VLOOKUP(capturaFlota2019[[#This Row],[Especie]],'DATOS TABLA FLOTA'!$A$1:$B$80,2,FALSE)</f>
        <v>2100</v>
      </c>
      <c r="O2424" s="4">
        <f>VLOOKUP(capturaFlota2019[[#This Row],[Especie]],'DATOS TABLA FLOTA'!$A$1:$C$80,3,FALSE)</f>
        <v>33600</v>
      </c>
      <c r="Q2424"/>
    </row>
    <row r="2425" spans="1:17" x14ac:dyDescent="0.35">
      <c r="A2425" s="5">
        <v>43739</v>
      </c>
      <c r="B2425" s="2" t="s">
        <v>3053</v>
      </c>
      <c r="C2425" s="2" t="s">
        <v>3111</v>
      </c>
      <c r="D2425" s="2" t="s">
        <v>3043</v>
      </c>
      <c r="E24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5" t="str">
        <f>_xlfn.XLOOKUP(capturaFlota2019[[#This Row],[Puerto]],'DATOS TABLA FLOTA'!$H$1:$H$21,'DATOS TABLA FLOTA'!$I$1:$I$21)</f>
        <v>sin especificar</v>
      </c>
      <c r="G2425" s="3">
        <f>_xlfn.XLOOKUP(capturaFlota2019[[#This Row],[Departamento]],'DATOS TABLA FLOTA'!$O$2:$O$21,'DATOS TABLA FLOTA'!$P$2:$P$21)</f>
        <v>6999</v>
      </c>
      <c r="I2425" s="1">
        <f>_xlfn.XLOOKUP(capturaFlota2019[[#This Row],[Latitud]],'DATOS TABLA FLOTA'!$Q$2:$Q$21,'DATOS TABLA FLOTA'!$R$2:$R$21)</f>
        <v>0</v>
      </c>
      <c r="J2425" s="2" t="s">
        <v>3084</v>
      </c>
      <c r="K2425" t="str">
        <f>VLOOKUP(capturaFlota2019[[#This Row],[Especie]],'DATOS TABLA FLOTA'!$K$1:$M$113,2,FALSE)</f>
        <v>Peces</v>
      </c>
      <c r="L2425" t="str">
        <f>_xlfn.XLOOKUP(capturaFlota2019[[#This Row],[Especie]],'DATOS TABLA FLOTA'!$K$1:$K$113,'DATOS TABLA FLOTA'!$M$1:$M$113)</f>
        <v>otras especies</v>
      </c>
      <c r="M2425" s="3">
        <v>39318</v>
      </c>
      <c r="N2425" s="4">
        <f>VLOOKUP(capturaFlota2019[[#This Row],[Especie]],'DATOS TABLA FLOTA'!$A$1:$B$80,2,FALSE)</f>
        <v>1890</v>
      </c>
      <c r="O2425" s="4">
        <f>VLOOKUP(capturaFlota2019[[#This Row],[Especie]],'DATOS TABLA FLOTA'!$A$1:$C$80,3,FALSE)</f>
        <v>30240</v>
      </c>
      <c r="Q2425"/>
    </row>
    <row r="2426" spans="1:17" x14ac:dyDescent="0.35">
      <c r="A2426" s="5">
        <v>43617</v>
      </c>
      <c r="B2426" s="2" t="s">
        <v>3041</v>
      </c>
      <c r="C2426" s="2" t="s">
        <v>3150</v>
      </c>
      <c r="D2426" s="2" t="s">
        <v>3043</v>
      </c>
      <c r="E24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6" t="str">
        <f>_xlfn.XLOOKUP(capturaFlota2019[[#This Row],[Puerto]],'DATOS TABLA FLOTA'!$H$1:$H$21,'DATOS TABLA FLOTA'!$I$1:$I$21)</f>
        <v>General Lavalle</v>
      </c>
      <c r="G2426" s="3">
        <f>_xlfn.XLOOKUP(capturaFlota2019[[#This Row],[Departamento]],'DATOS TABLA FLOTA'!$O$2:$O$21,'DATOS TABLA FLOTA'!$P$2:$P$21)</f>
        <v>6336</v>
      </c>
      <c r="H2426" s="1">
        <v>-36398453</v>
      </c>
      <c r="I2426" s="1">
        <f>_xlfn.XLOOKUP(capturaFlota2019[[#This Row],[Latitud]],'DATOS TABLA FLOTA'!$Q$2:$Q$21,'DATOS TABLA FLOTA'!$R$2:$R$21)</f>
        <v>-56946467</v>
      </c>
      <c r="J2426" s="2" t="s">
        <v>3094</v>
      </c>
      <c r="K2426" t="str">
        <f>VLOOKUP(capturaFlota2019[[#This Row],[Especie]],'DATOS TABLA FLOTA'!$K$1:$M$113,2,FALSE)</f>
        <v>Peces</v>
      </c>
      <c r="L2426" t="str">
        <f>_xlfn.XLOOKUP(capturaFlota2019[[#This Row],[Especie]],'DATOS TABLA FLOTA'!$K$1:$K$113,'DATOS TABLA FLOTA'!$M$1:$M$113)</f>
        <v>otras especies</v>
      </c>
      <c r="M2426" s="3">
        <v>39414</v>
      </c>
      <c r="N2426" s="4">
        <f>VLOOKUP(capturaFlota2019[[#This Row],[Especie]],'DATOS TABLA FLOTA'!$A$1:$B$80,2,FALSE)</f>
        <v>2180</v>
      </c>
      <c r="O2426" s="4">
        <f>VLOOKUP(capturaFlota2019[[#This Row],[Especie]],'DATOS TABLA FLOTA'!$A$1:$C$80,3,FALSE)</f>
        <v>34880</v>
      </c>
      <c r="Q2426"/>
    </row>
    <row r="2427" spans="1:17" x14ac:dyDescent="0.35">
      <c r="A2427" s="5">
        <v>43556</v>
      </c>
      <c r="B2427" s="2" t="s">
        <v>3067</v>
      </c>
      <c r="C2427" s="2" t="s">
        <v>3117</v>
      </c>
      <c r="D2427" s="2" t="s">
        <v>3062</v>
      </c>
      <c r="E24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27" t="str">
        <f>_xlfn.XLOOKUP(capturaFlota2019[[#This Row],[Puerto]],'DATOS TABLA FLOTA'!$H$1:$H$21,'DATOS TABLA FLOTA'!$I$1:$I$21)</f>
        <v>Biedma</v>
      </c>
      <c r="G2427" s="3">
        <f>_xlfn.XLOOKUP(capturaFlota2019[[#This Row],[Departamento]],'DATOS TABLA FLOTA'!$O$2:$O$21,'DATOS TABLA FLOTA'!$P$2:$P$21)</f>
        <v>26007</v>
      </c>
      <c r="H2427" s="1">
        <v>-42723398</v>
      </c>
      <c r="I2427" s="1">
        <f>_xlfn.XLOOKUP(capturaFlota2019[[#This Row],[Latitud]],'DATOS TABLA FLOTA'!$Q$2:$Q$21,'DATOS TABLA FLOTA'!$R$2:$R$21)</f>
        <v>-6503362</v>
      </c>
      <c r="J2427" s="2" t="s">
        <v>3057</v>
      </c>
      <c r="K2427" t="str">
        <f>VLOOKUP(capturaFlota2019[[#This Row],[Especie]],'DATOS TABLA FLOTA'!$K$1:$M$113,2,FALSE)</f>
        <v>Peces</v>
      </c>
      <c r="L2427" t="str">
        <f>_xlfn.XLOOKUP(capturaFlota2019[[#This Row],[Especie]],'DATOS TABLA FLOTA'!$K$1:$K$113,'DATOS TABLA FLOTA'!$M$1:$M$113)</f>
        <v>Rayas (sin V. Cost)</v>
      </c>
      <c r="M2427" s="3">
        <v>39640</v>
      </c>
      <c r="N2427" s="4">
        <f>VLOOKUP(capturaFlota2019[[#This Row],[Especie]],'DATOS TABLA FLOTA'!$A$1:$B$80,2,FALSE)</f>
        <v>3900</v>
      </c>
      <c r="O2427" s="4">
        <f>VLOOKUP(capturaFlota2019[[#This Row],[Especie]],'DATOS TABLA FLOTA'!$A$1:$C$80,3,FALSE)</f>
        <v>62400</v>
      </c>
      <c r="Q2427"/>
    </row>
    <row r="2428" spans="1:17" x14ac:dyDescent="0.35">
      <c r="A2428" s="5">
        <v>43739</v>
      </c>
      <c r="B2428" s="2" t="s">
        <v>3053</v>
      </c>
      <c r="C2428" s="2" t="s">
        <v>3068</v>
      </c>
      <c r="D2428" s="2" t="s">
        <v>3043</v>
      </c>
      <c r="E24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8" t="str">
        <f>_xlfn.XLOOKUP(capturaFlota2019[[#This Row],[Puerto]],'DATOS TABLA FLOTA'!$H$1:$H$21,'DATOS TABLA FLOTA'!$I$1:$I$21)</f>
        <v>General Pueyrredon</v>
      </c>
      <c r="G2428" s="3">
        <f>_xlfn.XLOOKUP(capturaFlota2019[[#This Row],[Departamento]],'DATOS TABLA FLOTA'!$O$2:$O$21,'DATOS TABLA FLOTA'!$P$2:$P$21)</f>
        <v>6357</v>
      </c>
      <c r="H2428" s="1">
        <v>-3804915</v>
      </c>
      <c r="I2428" s="1">
        <f>_xlfn.XLOOKUP(capturaFlota2019[[#This Row],[Latitud]],'DATOS TABLA FLOTA'!$Q$2:$Q$21,'DATOS TABLA FLOTA'!$R$2:$R$21)</f>
        <v>-57536848</v>
      </c>
      <c r="J2428" s="2" t="s">
        <v>3092</v>
      </c>
      <c r="K2428" t="str">
        <f>VLOOKUP(capturaFlota2019[[#This Row],[Especie]],'DATOS TABLA FLOTA'!$K$1:$M$113,2,FALSE)</f>
        <v>Peces</v>
      </c>
      <c r="L2428" t="str">
        <f>_xlfn.XLOOKUP(capturaFlota2019[[#This Row],[Especie]],'DATOS TABLA FLOTA'!$K$1:$K$113,'DATOS TABLA FLOTA'!$M$1:$M$113)</f>
        <v>otras especies</v>
      </c>
      <c r="M2428" s="3">
        <v>40342</v>
      </c>
      <c r="N2428" s="4">
        <f>VLOOKUP(capturaFlota2019[[#This Row],[Especie]],'DATOS TABLA FLOTA'!$A$1:$B$80,2,FALSE)</f>
        <v>2200</v>
      </c>
      <c r="O2428" s="4">
        <f>VLOOKUP(capturaFlota2019[[#This Row],[Especie]],'DATOS TABLA FLOTA'!$A$1:$C$80,3,FALSE)</f>
        <v>35200</v>
      </c>
      <c r="Q2428"/>
    </row>
    <row r="2429" spans="1:17" x14ac:dyDescent="0.35">
      <c r="A2429" s="5">
        <v>43678</v>
      </c>
      <c r="B2429" s="2" t="s">
        <v>3041</v>
      </c>
      <c r="C2429" s="2" t="s">
        <v>3068</v>
      </c>
      <c r="D2429" s="2" t="s">
        <v>3043</v>
      </c>
      <c r="E24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29" t="str">
        <f>_xlfn.XLOOKUP(capturaFlota2019[[#This Row],[Puerto]],'DATOS TABLA FLOTA'!$H$1:$H$21,'DATOS TABLA FLOTA'!$I$1:$I$21)</f>
        <v>General Pueyrredon</v>
      </c>
      <c r="G2429" s="3">
        <f>_xlfn.XLOOKUP(capturaFlota2019[[#This Row],[Departamento]],'DATOS TABLA FLOTA'!$O$2:$O$21,'DATOS TABLA FLOTA'!$P$2:$P$21)</f>
        <v>6357</v>
      </c>
      <c r="H2429" s="1">
        <v>-3804915</v>
      </c>
      <c r="I2429" s="1">
        <f>_xlfn.XLOOKUP(capturaFlota2019[[#This Row],[Latitud]],'DATOS TABLA FLOTA'!$Q$2:$Q$21,'DATOS TABLA FLOTA'!$R$2:$R$21)</f>
        <v>-57536848</v>
      </c>
      <c r="J2429" s="2" t="s">
        <v>3094</v>
      </c>
      <c r="K2429" t="str">
        <f>VLOOKUP(capturaFlota2019[[#This Row],[Especie]],'DATOS TABLA FLOTA'!$K$1:$M$113,2,FALSE)</f>
        <v>Peces</v>
      </c>
      <c r="L2429" t="str">
        <f>_xlfn.XLOOKUP(capturaFlota2019[[#This Row],[Especie]],'DATOS TABLA FLOTA'!$K$1:$K$113,'DATOS TABLA FLOTA'!$M$1:$M$113)</f>
        <v>otras especies</v>
      </c>
      <c r="M2429" s="3">
        <v>40537</v>
      </c>
      <c r="N2429" s="4">
        <f>VLOOKUP(capturaFlota2019[[#This Row],[Especie]],'DATOS TABLA FLOTA'!$A$1:$B$80,2,FALSE)</f>
        <v>2180</v>
      </c>
      <c r="O2429" s="4">
        <f>VLOOKUP(capturaFlota2019[[#This Row],[Especie]],'DATOS TABLA FLOTA'!$A$1:$C$80,3,FALSE)</f>
        <v>34880</v>
      </c>
      <c r="Q2429"/>
    </row>
    <row r="2430" spans="1:17" x14ac:dyDescent="0.35">
      <c r="A2430" s="5">
        <v>43647</v>
      </c>
      <c r="B2430" s="2" t="s">
        <v>3053</v>
      </c>
      <c r="C2430" s="2" t="s">
        <v>3068</v>
      </c>
      <c r="D2430" s="2" t="s">
        <v>3043</v>
      </c>
      <c r="E24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0" t="str">
        <f>_xlfn.XLOOKUP(capturaFlota2019[[#This Row],[Puerto]],'DATOS TABLA FLOTA'!$H$1:$H$21,'DATOS TABLA FLOTA'!$I$1:$I$21)</f>
        <v>General Pueyrredon</v>
      </c>
      <c r="G2430" s="3">
        <f>_xlfn.XLOOKUP(capturaFlota2019[[#This Row],[Departamento]],'DATOS TABLA FLOTA'!$O$2:$O$21,'DATOS TABLA FLOTA'!$P$2:$P$21)</f>
        <v>6357</v>
      </c>
      <c r="H2430" s="1">
        <v>-3804915</v>
      </c>
      <c r="I2430" s="1">
        <f>_xlfn.XLOOKUP(capturaFlota2019[[#This Row],[Latitud]],'DATOS TABLA FLOTA'!$Q$2:$Q$21,'DATOS TABLA FLOTA'!$R$2:$R$21)</f>
        <v>-57536848</v>
      </c>
      <c r="J2430" s="2" t="s">
        <v>3074</v>
      </c>
      <c r="K2430" t="str">
        <f>VLOOKUP(capturaFlota2019[[#This Row],[Especie]],'DATOS TABLA FLOTA'!$K$1:$M$113,2,FALSE)</f>
        <v>Peces</v>
      </c>
      <c r="L2430" t="str">
        <f>_xlfn.XLOOKUP(capturaFlota2019[[#This Row],[Especie]],'DATOS TABLA FLOTA'!$K$1:$K$113,'DATOS TABLA FLOTA'!$M$1:$M$113)</f>
        <v>Variado costero</v>
      </c>
      <c r="M2430" s="3">
        <v>40740</v>
      </c>
      <c r="N2430" s="4">
        <f>VLOOKUP(capturaFlota2019[[#This Row],[Especie]],'DATOS TABLA FLOTA'!$A$1:$B$80,2,FALSE)</f>
        <v>1800</v>
      </c>
      <c r="O2430" s="4">
        <f>VLOOKUP(capturaFlota2019[[#This Row],[Especie]],'DATOS TABLA FLOTA'!$A$1:$C$80,3,FALSE)</f>
        <v>28800</v>
      </c>
      <c r="Q2430"/>
    </row>
    <row r="2431" spans="1:17" x14ac:dyDescent="0.35">
      <c r="A2431" s="5">
        <v>43647</v>
      </c>
      <c r="B2431" s="2" t="s">
        <v>3067</v>
      </c>
      <c r="C2431" s="2" t="s">
        <v>3068</v>
      </c>
      <c r="D2431" s="2" t="s">
        <v>3043</v>
      </c>
      <c r="E24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1" t="str">
        <f>_xlfn.XLOOKUP(capturaFlota2019[[#This Row],[Puerto]],'DATOS TABLA FLOTA'!$H$1:$H$21,'DATOS TABLA FLOTA'!$I$1:$I$21)</f>
        <v>General Pueyrredon</v>
      </c>
      <c r="G2431" s="3">
        <f>_xlfn.XLOOKUP(capturaFlota2019[[#This Row],[Departamento]],'DATOS TABLA FLOTA'!$O$2:$O$21,'DATOS TABLA FLOTA'!$P$2:$P$21)</f>
        <v>6357</v>
      </c>
      <c r="H2431" s="1">
        <v>-3804915</v>
      </c>
      <c r="I2431" s="1">
        <f>_xlfn.XLOOKUP(capturaFlota2019[[#This Row],[Latitud]],'DATOS TABLA FLOTA'!$Q$2:$Q$21,'DATOS TABLA FLOTA'!$R$2:$R$21)</f>
        <v>-57536848</v>
      </c>
      <c r="J2431" s="2" t="s">
        <v>3139</v>
      </c>
      <c r="K2431" t="str">
        <f>VLOOKUP(capturaFlota2019[[#This Row],[Especie]],'DATOS TABLA FLOTA'!$K$1:$M$113,2,FALSE)</f>
        <v>Peces</v>
      </c>
      <c r="L2431" t="str">
        <f>_xlfn.XLOOKUP(capturaFlota2019[[#This Row],[Especie]],'DATOS TABLA FLOTA'!$K$1:$K$113,'DATOS TABLA FLOTA'!$M$1:$M$113)</f>
        <v>otras especies</v>
      </c>
      <c r="M2431" s="3">
        <v>40865</v>
      </c>
      <c r="N2431" s="4">
        <f>VLOOKUP(capturaFlota2019[[#This Row],[Especie]],'DATOS TABLA FLOTA'!$A$1:$B$80,2,FALSE)</f>
        <v>3000</v>
      </c>
      <c r="O2431" s="4">
        <f>VLOOKUP(capturaFlota2019[[#This Row],[Especie]],'DATOS TABLA FLOTA'!$A$1:$C$80,3,FALSE)</f>
        <v>48000</v>
      </c>
      <c r="Q2431"/>
    </row>
    <row r="2432" spans="1:17" x14ac:dyDescent="0.35">
      <c r="A2432" s="5">
        <v>43739</v>
      </c>
      <c r="B2432" s="2" t="s">
        <v>3059</v>
      </c>
      <c r="C2432" s="2" t="s">
        <v>3115</v>
      </c>
      <c r="D2432" s="2" t="s">
        <v>3049</v>
      </c>
      <c r="E24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432" t="str">
        <f>_xlfn.XLOOKUP(capturaFlota2019[[#This Row],[Puerto]],'DATOS TABLA FLOTA'!$H$1:$H$21,'DATOS TABLA FLOTA'!$I$1:$I$21)</f>
        <v>Deseado</v>
      </c>
      <c r="G2432" s="3">
        <f>_xlfn.XLOOKUP(capturaFlota2019[[#This Row],[Departamento]],'DATOS TABLA FLOTA'!$O$2:$O$21,'DATOS TABLA FLOTA'!$P$2:$P$21)</f>
        <v>78014</v>
      </c>
      <c r="H2432" s="1">
        <v>-47753106</v>
      </c>
      <c r="I2432" s="1">
        <f>_xlfn.XLOOKUP(capturaFlota2019[[#This Row],[Latitud]],'DATOS TABLA FLOTA'!$Q$2:$Q$21,'DATOS TABLA FLOTA'!$R$2:$R$21)</f>
        <v>-65911745</v>
      </c>
      <c r="J2432" s="2" t="s">
        <v>3055</v>
      </c>
      <c r="K2432" t="str">
        <f>VLOOKUP(capturaFlota2019[[#This Row],[Especie]],'DATOS TABLA FLOTA'!$K$1:$M$113,2,FALSE)</f>
        <v>Peces</v>
      </c>
      <c r="L2432" t="str">
        <f>_xlfn.XLOOKUP(capturaFlota2019[[#This Row],[Especie]],'DATOS TABLA FLOTA'!$K$1:$K$113,'DATOS TABLA FLOTA'!$M$1:$M$113)</f>
        <v>Merluza hubbsi S41</v>
      </c>
      <c r="M2432" s="3">
        <v>41170</v>
      </c>
      <c r="N2432" s="4">
        <f>VLOOKUP(capturaFlota2019[[#This Row],[Especie]],'DATOS TABLA FLOTA'!$A$1:$B$80,2,FALSE)</f>
        <v>2300</v>
      </c>
      <c r="O2432" s="4">
        <f>VLOOKUP(capturaFlota2019[[#This Row],[Especie]],'DATOS TABLA FLOTA'!$A$1:$C$80,3,FALSE)</f>
        <v>36800</v>
      </c>
      <c r="Q2432"/>
    </row>
    <row r="2433" spans="1:17" x14ac:dyDescent="0.35">
      <c r="A2433" s="5">
        <v>43617</v>
      </c>
      <c r="B2433" s="2" t="s">
        <v>3053</v>
      </c>
      <c r="C2433" s="2" t="s">
        <v>3154</v>
      </c>
      <c r="D2433" s="2" t="s">
        <v>3062</v>
      </c>
      <c r="E24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33" t="str">
        <f>_xlfn.XLOOKUP(capturaFlota2019[[#This Row],[Puerto]],'DATOS TABLA FLOTA'!$H$1:$H$21,'DATOS TABLA FLOTA'!$I$1:$I$21)</f>
        <v>Escalante</v>
      </c>
      <c r="G2433" s="3">
        <f>_xlfn.XLOOKUP(capturaFlota2019[[#This Row],[Departamento]],'DATOS TABLA FLOTA'!$O$2:$O$21,'DATOS TABLA FLOTA'!$P$2:$P$21)</f>
        <v>26021</v>
      </c>
      <c r="H2433" s="1">
        <v>-45748762</v>
      </c>
      <c r="I2433" s="1">
        <f>_xlfn.XLOOKUP(capturaFlota2019[[#This Row],[Latitud]],'DATOS TABLA FLOTA'!$Q$2:$Q$21,'DATOS TABLA FLOTA'!$R$2:$R$21)</f>
        <v>-67377537</v>
      </c>
      <c r="J2433" s="2" t="s">
        <v>3145</v>
      </c>
      <c r="K2433" t="str">
        <f>VLOOKUP(capturaFlota2019[[#This Row],[Especie]],'DATOS TABLA FLOTA'!$K$1:$M$113,2,FALSE)</f>
        <v>Peces</v>
      </c>
      <c r="L2433" t="str">
        <f>_xlfn.XLOOKUP(capturaFlota2019[[#This Row],[Especie]],'DATOS TABLA FLOTA'!$K$1:$K$113,'DATOS TABLA FLOTA'!$M$1:$M$113)</f>
        <v>Variado costero</v>
      </c>
      <c r="M2433" s="3">
        <v>41184</v>
      </c>
      <c r="N2433" s="4">
        <f>VLOOKUP(capturaFlota2019[[#This Row],[Especie]],'DATOS TABLA FLOTA'!$A$1:$B$80,2,FALSE)</f>
        <v>3190</v>
      </c>
      <c r="O2433" s="4">
        <f>VLOOKUP(capturaFlota2019[[#This Row],[Especie]],'DATOS TABLA FLOTA'!$A$1:$C$80,3,FALSE)</f>
        <v>51040</v>
      </c>
      <c r="Q2433"/>
    </row>
    <row r="2434" spans="1:17" x14ac:dyDescent="0.35">
      <c r="A2434" s="5">
        <v>43678</v>
      </c>
      <c r="B2434" s="2" t="s">
        <v>3041</v>
      </c>
      <c r="C2434" s="2" t="s">
        <v>3150</v>
      </c>
      <c r="D2434" s="2" t="s">
        <v>3043</v>
      </c>
      <c r="E24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4" t="str">
        <f>_xlfn.XLOOKUP(capturaFlota2019[[#This Row],[Puerto]],'DATOS TABLA FLOTA'!$H$1:$H$21,'DATOS TABLA FLOTA'!$I$1:$I$21)</f>
        <v>General Lavalle</v>
      </c>
      <c r="G2434" s="3">
        <f>_xlfn.XLOOKUP(capturaFlota2019[[#This Row],[Departamento]],'DATOS TABLA FLOTA'!$O$2:$O$21,'DATOS TABLA FLOTA'!$P$2:$P$21)</f>
        <v>6336</v>
      </c>
      <c r="H2434" s="1">
        <v>-36398453</v>
      </c>
      <c r="I2434" s="1">
        <f>_xlfn.XLOOKUP(capturaFlota2019[[#This Row],[Latitud]],'DATOS TABLA FLOTA'!$Q$2:$Q$21,'DATOS TABLA FLOTA'!$R$2:$R$21)</f>
        <v>-56946467</v>
      </c>
      <c r="J2434" s="2" t="s">
        <v>3106</v>
      </c>
      <c r="K2434" t="str">
        <f>VLOOKUP(capturaFlota2019[[#This Row],[Especie]],'DATOS TABLA FLOTA'!$K$1:$M$113,2,FALSE)</f>
        <v>Peces</v>
      </c>
      <c r="L2434" t="str">
        <f>_xlfn.XLOOKUP(capturaFlota2019[[#This Row],[Especie]],'DATOS TABLA FLOTA'!$K$1:$K$113,'DATOS TABLA FLOTA'!$M$1:$M$113)</f>
        <v>otras especies</v>
      </c>
      <c r="M2434" s="3">
        <v>41251</v>
      </c>
      <c r="N2434" s="4">
        <f>VLOOKUP(capturaFlota2019[[#This Row],[Especie]],'DATOS TABLA FLOTA'!$A$1:$B$80,2,FALSE)</f>
        <v>3500</v>
      </c>
      <c r="O2434" s="4">
        <f>VLOOKUP(capturaFlota2019[[#This Row],[Especie]],'DATOS TABLA FLOTA'!$A$1:$C$80,3,FALSE)</f>
        <v>56000</v>
      </c>
      <c r="Q2434"/>
    </row>
    <row r="2435" spans="1:17" x14ac:dyDescent="0.35">
      <c r="A2435" s="5">
        <v>43709</v>
      </c>
      <c r="B2435" s="2" t="s">
        <v>3041</v>
      </c>
      <c r="C2435" s="2" t="s">
        <v>3143</v>
      </c>
      <c r="D2435" s="2" t="s">
        <v>3043</v>
      </c>
      <c r="E24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5" t="str">
        <f>_xlfn.XLOOKUP(capturaFlota2019[[#This Row],[Puerto]],'DATOS TABLA FLOTA'!$H$1:$H$21,'DATOS TABLA FLOTA'!$I$1:$I$21)</f>
        <v>Castelli</v>
      </c>
      <c r="G2435" s="3">
        <f>_xlfn.XLOOKUP(capturaFlota2019[[#This Row],[Departamento]],'DATOS TABLA FLOTA'!$O$2:$O$21,'DATOS TABLA FLOTA'!$P$2:$P$21)</f>
        <v>6168</v>
      </c>
      <c r="H2435" s="1">
        <v>-35745949</v>
      </c>
      <c r="I2435" s="1">
        <f>_xlfn.XLOOKUP(capturaFlota2019[[#This Row],[Latitud]],'DATOS TABLA FLOTA'!$Q$2:$Q$21,'DATOS TABLA FLOTA'!$R$2:$R$21)</f>
        <v>-57380561</v>
      </c>
      <c r="J2435" s="2" t="s">
        <v>3085</v>
      </c>
      <c r="K2435" t="str">
        <f>VLOOKUP(capturaFlota2019[[#This Row],[Especie]],'DATOS TABLA FLOTA'!$K$1:$M$113,2,FALSE)</f>
        <v>Peces</v>
      </c>
      <c r="L2435" t="str">
        <f>_xlfn.XLOOKUP(capturaFlota2019[[#This Row],[Especie]],'DATOS TABLA FLOTA'!$K$1:$K$113,'DATOS TABLA FLOTA'!$M$1:$M$113)</f>
        <v>otras especies</v>
      </c>
      <c r="M2435" s="3">
        <v>41632</v>
      </c>
      <c r="N2435" s="4">
        <f>VLOOKUP(capturaFlota2019[[#This Row],[Especie]],'DATOS TABLA FLOTA'!$A$1:$B$80,2,FALSE)</f>
        <v>1900</v>
      </c>
      <c r="O2435" s="4">
        <f>VLOOKUP(capturaFlota2019[[#This Row],[Especie]],'DATOS TABLA FLOTA'!$A$1:$C$80,3,FALSE)</f>
        <v>30400</v>
      </c>
      <c r="Q2435"/>
    </row>
    <row r="2436" spans="1:17" x14ac:dyDescent="0.35">
      <c r="A2436" s="5">
        <v>43739</v>
      </c>
      <c r="B2436" s="2" t="s">
        <v>3041</v>
      </c>
      <c r="C2436" s="2" t="s">
        <v>3068</v>
      </c>
      <c r="D2436" s="2" t="s">
        <v>3043</v>
      </c>
      <c r="E24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6" t="str">
        <f>_xlfn.XLOOKUP(capturaFlota2019[[#This Row],[Puerto]],'DATOS TABLA FLOTA'!$H$1:$H$21,'DATOS TABLA FLOTA'!$I$1:$I$21)</f>
        <v>General Pueyrredon</v>
      </c>
      <c r="G2436" s="3">
        <f>_xlfn.XLOOKUP(capturaFlota2019[[#This Row],[Departamento]],'DATOS TABLA FLOTA'!$O$2:$O$21,'DATOS TABLA FLOTA'!$P$2:$P$21)</f>
        <v>6357</v>
      </c>
      <c r="H2436" s="1">
        <v>-3804915</v>
      </c>
      <c r="I2436" s="1">
        <f>_xlfn.XLOOKUP(capturaFlota2019[[#This Row],[Latitud]],'DATOS TABLA FLOTA'!$Q$2:$Q$21,'DATOS TABLA FLOTA'!$R$2:$R$21)</f>
        <v>-57536848</v>
      </c>
      <c r="J2436" s="2" t="s">
        <v>3087</v>
      </c>
      <c r="K2436" t="str">
        <f>VLOOKUP(capturaFlota2019[[#This Row],[Especie]],'DATOS TABLA FLOTA'!$K$1:$M$113,2,FALSE)</f>
        <v>Peces</v>
      </c>
      <c r="L2436" t="str">
        <f>_xlfn.XLOOKUP(capturaFlota2019[[#This Row],[Especie]],'DATOS TABLA FLOTA'!$K$1:$K$113,'DATOS TABLA FLOTA'!$M$1:$M$113)</f>
        <v>otras especies</v>
      </c>
      <c r="M2436" s="3">
        <v>41646</v>
      </c>
      <c r="N2436" s="4">
        <f>VLOOKUP(capturaFlota2019[[#This Row],[Especie]],'DATOS TABLA FLOTA'!$A$1:$B$80,2,FALSE)</f>
        <v>2500</v>
      </c>
      <c r="O2436" s="4">
        <f>VLOOKUP(capturaFlota2019[[#This Row],[Especie]],'DATOS TABLA FLOTA'!$A$1:$C$80,3,FALSE)</f>
        <v>40000</v>
      </c>
      <c r="Q2436"/>
    </row>
    <row r="2437" spans="1:17" x14ac:dyDescent="0.35">
      <c r="A2437" s="5">
        <v>43586</v>
      </c>
      <c r="B2437" s="2" t="s">
        <v>3041</v>
      </c>
      <c r="C2437" s="2" t="s">
        <v>3128</v>
      </c>
      <c r="D2437" s="2" t="s">
        <v>3043</v>
      </c>
      <c r="E24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7" t="str">
        <f>_xlfn.XLOOKUP(capturaFlota2019[[#This Row],[Puerto]],'DATOS TABLA FLOTA'!$H$1:$H$21,'DATOS TABLA FLOTA'!$I$1:$I$21)</f>
        <v>La Costa</v>
      </c>
      <c r="G2437" s="3">
        <f>_xlfn.XLOOKUP(capturaFlota2019[[#This Row],[Departamento]],'DATOS TABLA FLOTA'!$O$2:$O$21,'DATOS TABLA FLOTA'!$P$2:$P$21)</f>
        <v>6420</v>
      </c>
      <c r="H2437" s="1">
        <v>-36342328</v>
      </c>
      <c r="I2437" s="1">
        <f>_xlfn.XLOOKUP(capturaFlota2019[[#This Row],[Latitud]],'DATOS TABLA FLOTA'!$Q$2:$Q$21,'DATOS TABLA FLOTA'!$R$2:$R$21)</f>
        <v>-56746143</v>
      </c>
      <c r="J2437" s="2" t="s">
        <v>3091</v>
      </c>
      <c r="K2437" t="str">
        <f>VLOOKUP(capturaFlota2019[[#This Row],[Especie]],'DATOS TABLA FLOTA'!$K$1:$M$113,2,FALSE)</f>
        <v>Peces</v>
      </c>
      <c r="L2437" t="str">
        <f>_xlfn.XLOOKUP(capturaFlota2019[[#This Row],[Especie]],'DATOS TABLA FLOTA'!$K$1:$K$113,'DATOS TABLA FLOTA'!$M$1:$M$113)</f>
        <v>Variado costero</v>
      </c>
      <c r="M2437" s="3">
        <v>41898</v>
      </c>
      <c r="N2437" s="4">
        <f>VLOOKUP(capturaFlota2019[[#This Row],[Especie]],'DATOS TABLA FLOTA'!$A$1:$B$80,2,FALSE)</f>
        <v>2300</v>
      </c>
      <c r="O2437" s="4">
        <f>VLOOKUP(capturaFlota2019[[#This Row],[Especie]],'DATOS TABLA FLOTA'!$A$1:$C$80,3,FALSE)</f>
        <v>36800</v>
      </c>
      <c r="Q2437"/>
    </row>
    <row r="2438" spans="1:17" x14ac:dyDescent="0.35">
      <c r="A2438" s="5">
        <v>43709</v>
      </c>
      <c r="B2438" s="2" t="s">
        <v>3041</v>
      </c>
      <c r="C2438" s="2" t="s">
        <v>3111</v>
      </c>
      <c r="D2438" s="2" t="s">
        <v>3043</v>
      </c>
      <c r="E24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8" t="str">
        <f>_xlfn.XLOOKUP(capturaFlota2019[[#This Row],[Puerto]],'DATOS TABLA FLOTA'!$H$1:$H$21,'DATOS TABLA FLOTA'!$I$1:$I$21)</f>
        <v>sin especificar</v>
      </c>
      <c r="G2438" s="3">
        <f>_xlfn.XLOOKUP(capturaFlota2019[[#This Row],[Departamento]],'DATOS TABLA FLOTA'!$O$2:$O$21,'DATOS TABLA FLOTA'!$P$2:$P$21)</f>
        <v>6999</v>
      </c>
      <c r="I2438" s="1">
        <f>_xlfn.XLOOKUP(capturaFlota2019[[#This Row],[Latitud]],'DATOS TABLA FLOTA'!$Q$2:$Q$21,'DATOS TABLA FLOTA'!$R$2:$R$21)</f>
        <v>0</v>
      </c>
      <c r="J2438" s="2" t="s">
        <v>3101</v>
      </c>
      <c r="K2438" t="str">
        <f>VLOOKUP(capturaFlota2019[[#This Row],[Especie]],'DATOS TABLA FLOTA'!$K$1:$M$113,2,FALSE)</f>
        <v>Crustáceos</v>
      </c>
      <c r="L2438" t="str">
        <f>_xlfn.XLOOKUP(capturaFlota2019[[#This Row],[Especie]],'DATOS TABLA FLOTA'!$K$1:$K$113,'DATOS TABLA FLOTA'!$M$1:$M$113)</f>
        <v>Langostino</v>
      </c>
      <c r="M2438" s="3">
        <v>41980</v>
      </c>
      <c r="N2438" s="4">
        <f>VLOOKUP(capturaFlota2019[[#This Row],[Especie]],'DATOS TABLA FLOTA'!$A$1:$B$80,2,FALSE)</f>
        <v>3000</v>
      </c>
      <c r="O2438" s="4">
        <f>VLOOKUP(capturaFlota2019[[#This Row],[Especie]],'DATOS TABLA FLOTA'!$A$1:$C$80,3,FALSE)</f>
        <v>48000</v>
      </c>
      <c r="Q2438"/>
    </row>
    <row r="2439" spans="1:17" x14ac:dyDescent="0.35">
      <c r="A2439" s="5">
        <v>43770</v>
      </c>
      <c r="B2439" s="2" t="s">
        <v>3041</v>
      </c>
      <c r="C2439" s="2" t="s">
        <v>3107</v>
      </c>
      <c r="D2439" s="2" t="s">
        <v>3043</v>
      </c>
      <c r="E24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39" t="str">
        <f>_xlfn.XLOOKUP(capturaFlota2019[[#This Row],[Puerto]],'DATOS TABLA FLOTA'!$H$1:$H$21,'DATOS TABLA FLOTA'!$I$1:$I$21)</f>
        <v>Necochea</v>
      </c>
      <c r="G2439" s="3">
        <f>_xlfn.XLOOKUP(capturaFlota2019[[#This Row],[Departamento]],'DATOS TABLA FLOTA'!$O$2:$O$21,'DATOS TABLA FLOTA'!$P$2:$P$21)</f>
        <v>6581</v>
      </c>
      <c r="H2439" s="1">
        <v>-38576184</v>
      </c>
      <c r="I2439" s="1">
        <f>_xlfn.XLOOKUP(capturaFlota2019[[#This Row],[Latitud]],'DATOS TABLA FLOTA'!$Q$2:$Q$21,'DATOS TABLA FLOTA'!$R$2:$R$21)</f>
        <v>-58701949</v>
      </c>
      <c r="J2439" s="2" t="s">
        <v>3168</v>
      </c>
      <c r="K2439" t="str">
        <f>VLOOKUP(capturaFlota2019[[#This Row],[Especie]],'DATOS TABLA FLOTA'!$K$1:$M$113,2,FALSE)</f>
        <v>Peces</v>
      </c>
      <c r="L2439" t="str">
        <f>_xlfn.XLOOKUP(capturaFlota2019[[#This Row],[Especie]],'DATOS TABLA FLOTA'!$K$1:$K$113,'DATOS TABLA FLOTA'!$M$1:$M$113)</f>
        <v>Anchoíta</v>
      </c>
      <c r="M2439" s="3">
        <v>42104</v>
      </c>
      <c r="N2439" s="4">
        <f>VLOOKUP(capturaFlota2019[[#This Row],[Especie]],'DATOS TABLA FLOTA'!$A$1:$B$80,2,FALSE)</f>
        <v>3500</v>
      </c>
      <c r="O2439" s="4">
        <f>VLOOKUP(capturaFlota2019[[#This Row],[Especie]],'DATOS TABLA FLOTA'!$A$1:$C$80,3,FALSE)</f>
        <v>56000</v>
      </c>
      <c r="Q2439"/>
    </row>
    <row r="2440" spans="1:17" x14ac:dyDescent="0.35">
      <c r="A2440" s="5">
        <v>43709</v>
      </c>
      <c r="B2440" s="2" t="s">
        <v>3041</v>
      </c>
      <c r="C2440" s="2" t="s">
        <v>3068</v>
      </c>
      <c r="D2440" s="2" t="s">
        <v>3043</v>
      </c>
      <c r="E24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0" t="str">
        <f>_xlfn.XLOOKUP(capturaFlota2019[[#This Row],[Puerto]],'DATOS TABLA FLOTA'!$H$1:$H$21,'DATOS TABLA FLOTA'!$I$1:$I$21)</f>
        <v>General Pueyrredon</v>
      </c>
      <c r="G2440" s="3">
        <f>_xlfn.XLOOKUP(capturaFlota2019[[#This Row],[Departamento]],'DATOS TABLA FLOTA'!$O$2:$O$21,'DATOS TABLA FLOTA'!$P$2:$P$21)</f>
        <v>6357</v>
      </c>
      <c r="H2440" s="1">
        <v>-3804915</v>
      </c>
      <c r="I2440" s="1">
        <f>_xlfn.XLOOKUP(capturaFlota2019[[#This Row],[Latitud]],'DATOS TABLA FLOTA'!$Q$2:$Q$21,'DATOS TABLA FLOTA'!$R$2:$R$21)</f>
        <v>-57536848</v>
      </c>
      <c r="J2440" s="2" t="s">
        <v>3088</v>
      </c>
      <c r="K2440" t="str">
        <f>VLOOKUP(capturaFlota2019[[#This Row],[Especie]],'DATOS TABLA FLOTA'!$K$1:$M$113,2,FALSE)</f>
        <v>Peces</v>
      </c>
      <c r="L2440" t="str">
        <f>_xlfn.XLOOKUP(capturaFlota2019[[#This Row],[Especie]],'DATOS TABLA FLOTA'!$K$1:$K$113,'DATOS TABLA FLOTA'!$M$1:$M$113)</f>
        <v>Variado costero</v>
      </c>
      <c r="M2440" s="3">
        <v>42467</v>
      </c>
      <c r="N2440" s="4">
        <f>VLOOKUP(capturaFlota2019[[#This Row],[Especie]],'DATOS TABLA FLOTA'!$A$1:$B$80,2,FALSE)</f>
        <v>2500</v>
      </c>
      <c r="O2440" s="4">
        <f>VLOOKUP(capturaFlota2019[[#This Row],[Especie]],'DATOS TABLA FLOTA'!$A$1:$C$80,3,FALSE)</f>
        <v>40000</v>
      </c>
      <c r="Q2440"/>
    </row>
    <row r="2441" spans="1:17" x14ac:dyDescent="0.35">
      <c r="A2441" s="5">
        <v>43617</v>
      </c>
      <c r="B2441" s="2" t="s">
        <v>3053</v>
      </c>
      <c r="C2441" s="2" t="s">
        <v>3154</v>
      </c>
      <c r="D2441" s="2" t="s">
        <v>3062</v>
      </c>
      <c r="E24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41" t="str">
        <f>_xlfn.XLOOKUP(capturaFlota2019[[#This Row],[Puerto]],'DATOS TABLA FLOTA'!$H$1:$H$21,'DATOS TABLA FLOTA'!$I$1:$I$21)</f>
        <v>Escalante</v>
      </c>
      <c r="G2441" s="3">
        <f>_xlfn.XLOOKUP(capturaFlota2019[[#This Row],[Departamento]],'DATOS TABLA FLOTA'!$O$2:$O$21,'DATOS TABLA FLOTA'!$P$2:$P$21)</f>
        <v>26021</v>
      </c>
      <c r="H2441" s="1">
        <v>-45748762</v>
      </c>
      <c r="I2441" s="1">
        <f>_xlfn.XLOOKUP(capturaFlota2019[[#This Row],[Latitud]],'DATOS TABLA FLOTA'!$Q$2:$Q$21,'DATOS TABLA FLOTA'!$R$2:$R$21)</f>
        <v>-67377537</v>
      </c>
      <c r="J2441" s="2" t="s">
        <v>3060</v>
      </c>
      <c r="K2441" t="str">
        <f>VLOOKUP(capturaFlota2019[[#This Row],[Especie]],'DATOS TABLA FLOTA'!$K$1:$M$113,2,FALSE)</f>
        <v>Peces</v>
      </c>
      <c r="L2441" t="str">
        <f>_xlfn.XLOOKUP(capturaFlota2019[[#This Row],[Especie]],'DATOS TABLA FLOTA'!$K$1:$K$113,'DATOS TABLA FLOTA'!$M$1:$M$113)</f>
        <v>otras especies</v>
      </c>
      <c r="M2441" s="3">
        <v>42726</v>
      </c>
      <c r="N2441" s="4">
        <f>VLOOKUP(capturaFlota2019[[#This Row],[Especie]],'DATOS TABLA FLOTA'!$A$1:$B$80,2,FALSE)</f>
        <v>2910</v>
      </c>
      <c r="O2441" s="4">
        <f>VLOOKUP(capturaFlota2019[[#This Row],[Especie]],'DATOS TABLA FLOTA'!$A$1:$C$80,3,FALSE)</f>
        <v>46560</v>
      </c>
      <c r="Q2441"/>
    </row>
    <row r="2442" spans="1:17" x14ac:dyDescent="0.35">
      <c r="A2442" s="5">
        <v>43586</v>
      </c>
      <c r="B2442" s="2" t="s">
        <v>3053</v>
      </c>
      <c r="C2442" s="2" t="s">
        <v>3068</v>
      </c>
      <c r="D2442" s="2" t="s">
        <v>3043</v>
      </c>
      <c r="E24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2" t="str">
        <f>_xlfn.XLOOKUP(capturaFlota2019[[#This Row],[Puerto]],'DATOS TABLA FLOTA'!$H$1:$H$21,'DATOS TABLA FLOTA'!$I$1:$I$21)</f>
        <v>General Pueyrredon</v>
      </c>
      <c r="G2442" s="3">
        <f>_xlfn.XLOOKUP(capturaFlota2019[[#This Row],[Departamento]],'DATOS TABLA FLOTA'!$O$2:$O$21,'DATOS TABLA FLOTA'!$P$2:$P$21)</f>
        <v>6357</v>
      </c>
      <c r="H2442" s="1">
        <v>-3804915</v>
      </c>
      <c r="I2442" s="1">
        <f>_xlfn.XLOOKUP(capturaFlota2019[[#This Row],[Latitud]],'DATOS TABLA FLOTA'!$Q$2:$Q$21,'DATOS TABLA FLOTA'!$R$2:$R$21)</f>
        <v>-57536848</v>
      </c>
      <c r="J2442" s="2" t="s">
        <v>3098</v>
      </c>
      <c r="K2442" t="str">
        <f>VLOOKUP(capturaFlota2019[[#This Row],[Especie]],'DATOS TABLA FLOTA'!$K$1:$M$113,2,FALSE)</f>
        <v>Peces</v>
      </c>
      <c r="L2442" t="str">
        <f>_xlfn.XLOOKUP(capturaFlota2019[[#This Row],[Especie]],'DATOS TABLA FLOTA'!$K$1:$K$113,'DATOS TABLA FLOTA'!$M$1:$M$113)</f>
        <v>otras especies</v>
      </c>
      <c r="M2442" s="3">
        <v>43170</v>
      </c>
      <c r="N2442" s="4">
        <f>VLOOKUP(capturaFlota2019[[#This Row],[Especie]],'DATOS TABLA FLOTA'!$A$1:$B$80,2,FALSE)</f>
        <v>4500</v>
      </c>
      <c r="O2442" s="4">
        <f>VLOOKUP(capturaFlota2019[[#This Row],[Especie]],'DATOS TABLA FLOTA'!$A$1:$C$80,3,FALSE)</f>
        <v>72000</v>
      </c>
      <c r="Q2442"/>
    </row>
    <row r="2443" spans="1:17" x14ac:dyDescent="0.35">
      <c r="A2443" s="5">
        <v>43497</v>
      </c>
      <c r="B2443" s="2" t="s">
        <v>3053</v>
      </c>
      <c r="C2443" s="2" t="s">
        <v>3111</v>
      </c>
      <c r="D2443" s="2" t="s">
        <v>3043</v>
      </c>
      <c r="E24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3" t="str">
        <f>_xlfn.XLOOKUP(capturaFlota2019[[#This Row],[Puerto]],'DATOS TABLA FLOTA'!$H$1:$H$21,'DATOS TABLA FLOTA'!$I$1:$I$21)</f>
        <v>sin especificar</v>
      </c>
      <c r="G2443" s="3">
        <f>_xlfn.XLOOKUP(capturaFlota2019[[#This Row],[Departamento]],'DATOS TABLA FLOTA'!$O$2:$O$21,'DATOS TABLA FLOTA'!$P$2:$P$21)</f>
        <v>6999</v>
      </c>
      <c r="I2443" s="1">
        <f>_xlfn.XLOOKUP(capturaFlota2019[[#This Row],[Latitud]],'DATOS TABLA FLOTA'!$Q$2:$Q$21,'DATOS TABLA FLOTA'!$R$2:$R$21)</f>
        <v>0</v>
      </c>
      <c r="J2443" s="2" t="s">
        <v>3088</v>
      </c>
      <c r="K2443" t="str">
        <f>VLOOKUP(capturaFlota2019[[#This Row],[Especie]],'DATOS TABLA FLOTA'!$K$1:$M$113,2,FALSE)</f>
        <v>Peces</v>
      </c>
      <c r="L2443" t="str">
        <f>_xlfn.XLOOKUP(capturaFlota2019[[#This Row],[Especie]],'DATOS TABLA FLOTA'!$K$1:$K$113,'DATOS TABLA FLOTA'!$M$1:$M$113)</f>
        <v>Variado costero</v>
      </c>
      <c r="M2443" s="3">
        <v>43381</v>
      </c>
      <c r="N2443" s="4">
        <f>VLOOKUP(capturaFlota2019[[#This Row],[Especie]],'DATOS TABLA FLOTA'!$A$1:$B$80,2,FALSE)</f>
        <v>2500</v>
      </c>
      <c r="O2443" s="4">
        <f>VLOOKUP(capturaFlota2019[[#This Row],[Especie]],'DATOS TABLA FLOTA'!$A$1:$C$80,3,FALSE)</f>
        <v>40000</v>
      </c>
      <c r="Q2443"/>
    </row>
    <row r="2444" spans="1:17" x14ac:dyDescent="0.35">
      <c r="A2444" s="5">
        <v>43617</v>
      </c>
      <c r="B2444" s="2" t="s">
        <v>3053</v>
      </c>
      <c r="C2444" s="2" t="s">
        <v>3150</v>
      </c>
      <c r="D2444" s="2" t="s">
        <v>3043</v>
      </c>
      <c r="E24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4" t="str">
        <f>_xlfn.XLOOKUP(capturaFlota2019[[#This Row],[Puerto]],'DATOS TABLA FLOTA'!$H$1:$H$21,'DATOS TABLA FLOTA'!$I$1:$I$21)</f>
        <v>General Lavalle</v>
      </c>
      <c r="G2444" s="3">
        <f>_xlfn.XLOOKUP(capturaFlota2019[[#This Row],[Departamento]],'DATOS TABLA FLOTA'!$O$2:$O$21,'DATOS TABLA FLOTA'!$P$2:$P$21)</f>
        <v>6336</v>
      </c>
      <c r="H2444" s="1">
        <v>-36398453</v>
      </c>
      <c r="I2444" s="1">
        <f>_xlfn.XLOOKUP(capturaFlota2019[[#This Row],[Latitud]],'DATOS TABLA FLOTA'!$Q$2:$Q$21,'DATOS TABLA FLOTA'!$R$2:$R$21)</f>
        <v>-56946467</v>
      </c>
      <c r="J2444" s="2" t="s">
        <v>3082</v>
      </c>
      <c r="K2444" t="str">
        <f>VLOOKUP(capturaFlota2019[[#This Row],[Especie]],'DATOS TABLA FLOTA'!$K$1:$M$113,2,FALSE)</f>
        <v>Peces</v>
      </c>
      <c r="L2444" t="str">
        <f>_xlfn.XLOOKUP(capturaFlota2019[[#This Row],[Especie]],'DATOS TABLA FLOTA'!$K$1:$K$113,'DATOS TABLA FLOTA'!$M$1:$M$113)</f>
        <v>otras especies</v>
      </c>
      <c r="M2444" s="3">
        <v>43396</v>
      </c>
      <c r="N2444" s="4">
        <f>VLOOKUP(capturaFlota2019[[#This Row],[Especie]],'DATOS TABLA FLOTA'!$A$1:$B$80,2,FALSE)</f>
        <v>2100</v>
      </c>
      <c r="O2444" s="4">
        <f>VLOOKUP(capturaFlota2019[[#This Row],[Especie]],'DATOS TABLA FLOTA'!$A$1:$C$80,3,FALSE)</f>
        <v>33600</v>
      </c>
      <c r="Q2444"/>
    </row>
    <row r="2445" spans="1:17" x14ac:dyDescent="0.35">
      <c r="A2445" s="5">
        <v>43466</v>
      </c>
      <c r="B2445" s="2" t="s">
        <v>3041</v>
      </c>
      <c r="C2445" s="2" t="s">
        <v>3120</v>
      </c>
      <c r="D2445" s="2" t="s">
        <v>3062</v>
      </c>
      <c r="E24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45" t="str">
        <f>_xlfn.XLOOKUP(capturaFlota2019[[#This Row],[Puerto]],'DATOS TABLA FLOTA'!$H$1:$H$21,'DATOS TABLA FLOTA'!$I$1:$I$21)</f>
        <v>Rawson</v>
      </c>
      <c r="G2445" s="3">
        <f>_xlfn.XLOOKUP(capturaFlota2019[[#This Row],[Departamento]],'DATOS TABLA FLOTA'!$O$2:$O$21,'DATOS TABLA FLOTA'!$P$2:$P$21)</f>
        <v>26077</v>
      </c>
      <c r="H2445" s="1">
        <v>-43336741</v>
      </c>
      <c r="I2445" s="1">
        <f>_xlfn.XLOOKUP(capturaFlota2019[[#This Row],[Latitud]],'DATOS TABLA FLOTA'!$Q$2:$Q$21,'DATOS TABLA FLOTA'!$R$2:$R$21)</f>
        <v>-65061964</v>
      </c>
      <c r="J2445" s="2" t="s">
        <v>3101</v>
      </c>
      <c r="K2445" t="str">
        <f>VLOOKUP(capturaFlota2019[[#This Row],[Especie]],'DATOS TABLA FLOTA'!$K$1:$M$113,2,FALSE)</f>
        <v>Crustáceos</v>
      </c>
      <c r="L2445" t="str">
        <f>_xlfn.XLOOKUP(capturaFlota2019[[#This Row],[Especie]],'DATOS TABLA FLOTA'!$K$1:$K$113,'DATOS TABLA FLOTA'!$M$1:$M$113)</f>
        <v>Langostino</v>
      </c>
      <c r="M2445" s="3">
        <v>43465</v>
      </c>
      <c r="N2445" s="4">
        <f>VLOOKUP(capturaFlota2019[[#This Row],[Especie]],'DATOS TABLA FLOTA'!$A$1:$B$80,2,FALSE)</f>
        <v>3000</v>
      </c>
      <c r="O2445" s="4">
        <f>VLOOKUP(capturaFlota2019[[#This Row],[Especie]],'DATOS TABLA FLOTA'!$A$1:$C$80,3,FALSE)</f>
        <v>48000</v>
      </c>
      <c r="Q2445"/>
    </row>
    <row r="2446" spans="1:17" x14ac:dyDescent="0.35">
      <c r="A2446" s="5">
        <v>43617</v>
      </c>
      <c r="B2446" s="2" t="s">
        <v>3067</v>
      </c>
      <c r="C2446" s="2" t="s">
        <v>3132</v>
      </c>
      <c r="D2446" s="2" t="s">
        <v>3133</v>
      </c>
      <c r="E24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46" t="str">
        <f>_xlfn.XLOOKUP(capturaFlota2019[[#This Row],[Puerto]],'DATOS TABLA FLOTA'!$H$1:$H$21,'DATOS TABLA FLOTA'!$I$1:$I$21)</f>
        <v>Ushuaia</v>
      </c>
      <c r="G2446" s="3">
        <f>_xlfn.XLOOKUP(capturaFlota2019[[#This Row],[Departamento]],'DATOS TABLA FLOTA'!$O$2:$O$21,'DATOS TABLA FLOTA'!$P$2:$P$21)</f>
        <v>94015</v>
      </c>
      <c r="H2446" s="1">
        <v>-54808106</v>
      </c>
      <c r="I2446" s="1">
        <f>_xlfn.XLOOKUP(capturaFlota2019[[#This Row],[Latitud]],'DATOS TABLA FLOTA'!$Q$2:$Q$21,'DATOS TABLA FLOTA'!$R$2:$R$21)</f>
        <v>-68304301</v>
      </c>
      <c r="J2446" s="2" t="s">
        <v>3136</v>
      </c>
      <c r="K2446" t="str">
        <f>VLOOKUP(capturaFlota2019[[#This Row],[Especie]],'DATOS TABLA FLOTA'!$K$1:$M$113,2,FALSE)</f>
        <v>Peces</v>
      </c>
      <c r="L2446" t="str">
        <f>_xlfn.XLOOKUP(capturaFlota2019[[#This Row],[Especie]],'DATOS TABLA FLOTA'!$K$1:$K$113,'DATOS TABLA FLOTA'!$M$1:$M$113)</f>
        <v>Merluza de cola</v>
      </c>
      <c r="M2446" s="3">
        <v>44086</v>
      </c>
      <c r="N2446" s="4">
        <f>VLOOKUP(capturaFlota2019[[#This Row],[Especie]],'DATOS TABLA FLOTA'!$A$1:$B$80,2,FALSE)</f>
        <v>2000</v>
      </c>
      <c r="O2446" s="4">
        <f>VLOOKUP(capturaFlota2019[[#This Row],[Especie]],'DATOS TABLA FLOTA'!$A$1:$C$80,3,FALSE)</f>
        <v>32000</v>
      </c>
      <c r="Q2446"/>
    </row>
    <row r="2447" spans="1:17" x14ac:dyDescent="0.35">
      <c r="A2447" s="5">
        <v>43678</v>
      </c>
      <c r="B2447" s="2" t="s">
        <v>3041</v>
      </c>
      <c r="C2447" s="2" t="s">
        <v>3150</v>
      </c>
      <c r="D2447" s="2" t="s">
        <v>3043</v>
      </c>
      <c r="E24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7" t="str">
        <f>_xlfn.XLOOKUP(capturaFlota2019[[#This Row],[Puerto]],'DATOS TABLA FLOTA'!$H$1:$H$21,'DATOS TABLA FLOTA'!$I$1:$I$21)</f>
        <v>General Lavalle</v>
      </c>
      <c r="G2447" s="3">
        <f>_xlfn.XLOOKUP(capturaFlota2019[[#This Row],[Departamento]],'DATOS TABLA FLOTA'!$O$2:$O$21,'DATOS TABLA FLOTA'!$P$2:$P$21)</f>
        <v>6336</v>
      </c>
      <c r="H2447" s="1">
        <v>-36398453</v>
      </c>
      <c r="I2447" s="1">
        <f>_xlfn.XLOOKUP(capturaFlota2019[[#This Row],[Latitud]],'DATOS TABLA FLOTA'!$Q$2:$Q$21,'DATOS TABLA FLOTA'!$R$2:$R$21)</f>
        <v>-56946467</v>
      </c>
      <c r="J2447" s="2" t="s">
        <v>3077</v>
      </c>
      <c r="K2447" t="str">
        <f>VLOOKUP(capturaFlota2019[[#This Row],[Especie]],'DATOS TABLA FLOTA'!$K$1:$M$113,2,FALSE)</f>
        <v>Peces</v>
      </c>
      <c r="L2447" t="str">
        <f>_xlfn.XLOOKUP(capturaFlota2019[[#This Row],[Especie]],'DATOS TABLA FLOTA'!$K$1:$K$113,'DATOS TABLA FLOTA'!$M$1:$M$113)</f>
        <v>otras especies</v>
      </c>
      <c r="M2447" s="3">
        <v>44119</v>
      </c>
      <c r="N2447" s="4">
        <f>VLOOKUP(capturaFlota2019[[#This Row],[Especie]],'DATOS TABLA FLOTA'!$A$1:$B$80,2,FALSE)</f>
        <v>1900</v>
      </c>
      <c r="O2447" s="4">
        <f>VLOOKUP(capturaFlota2019[[#This Row],[Especie]],'DATOS TABLA FLOTA'!$A$1:$C$80,3,FALSE)</f>
        <v>30400</v>
      </c>
      <c r="Q2447"/>
    </row>
    <row r="2448" spans="1:17" x14ac:dyDescent="0.35">
      <c r="A2448" s="5">
        <v>43525</v>
      </c>
      <c r="B2448" s="2" t="s">
        <v>3047</v>
      </c>
      <c r="C2448" s="2" t="s">
        <v>3068</v>
      </c>
      <c r="D2448" s="2" t="s">
        <v>3043</v>
      </c>
      <c r="E24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8" t="str">
        <f>_xlfn.XLOOKUP(capturaFlota2019[[#This Row],[Puerto]],'DATOS TABLA FLOTA'!$H$1:$H$21,'DATOS TABLA FLOTA'!$I$1:$I$21)</f>
        <v>General Pueyrredon</v>
      </c>
      <c r="G2448" s="3">
        <f>_xlfn.XLOOKUP(capturaFlota2019[[#This Row],[Departamento]],'DATOS TABLA FLOTA'!$O$2:$O$21,'DATOS TABLA FLOTA'!$P$2:$P$21)</f>
        <v>6357</v>
      </c>
      <c r="H2448" s="1">
        <v>-3804915</v>
      </c>
      <c r="I2448" s="1">
        <f>_xlfn.XLOOKUP(capturaFlota2019[[#This Row],[Latitud]],'DATOS TABLA FLOTA'!$Q$2:$Q$21,'DATOS TABLA FLOTA'!$R$2:$R$21)</f>
        <v>-57536848</v>
      </c>
      <c r="J2448" s="2" t="s">
        <v>3072</v>
      </c>
      <c r="K2448" t="str">
        <f>VLOOKUP(capturaFlota2019[[#This Row],[Especie]],'DATOS TABLA FLOTA'!$K$1:$M$113,2,FALSE)</f>
        <v>Moluscos</v>
      </c>
      <c r="L2448" t="str">
        <f>_xlfn.XLOOKUP(capturaFlota2019[[#This Row],[Especie]],'DATOS TABLA FLOTA'!$K$1:$K$113,'DATOS TABLA FLOTA'!$M$1:$M$113)</f>
        <v>otras especies</v>
      </c>
      <c r="M2448" s="3">
        <v>44442</v>
      </c>
      <c r="N2448" s="4">
        <f>VLOOKUP(capturaFlota2019[[#This Row],[Especie]],'DATOS TABLA FLOTA'!$A$1:$B$80,2,FALSE)</f>
        <v>3150</v>
      </c>
      <c r="O2448" s="4">
        <f>VLOOKUP(capturaFlota2019[[#This Row],[Especie]],'DATOS TABLA FLOTA'!$A$1:$C$80,3,FALSE)</f>
        <v>50400</v>
      </c>
      <c r="Q2448"/>
    </row>
    <row r="2449" spans="1:17" x14ac:dyDescent="0.35">
      <c r="A2449" s="5">
        <v>43466</v>
      </c>
      <c r="B2449" s="2" t="s">
        <v>3041</v>
      </c>
      <c r="C2449" s="2" t="s">
        <v>3111</v>
      </c>
      <c r="D2449" s="2" t="s">
        <v>3043</v>
      </c>
      <c r="E24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49" t="str">
        <f>_xlfn.XLOOKUP(capturaFlota2019[[#This Row],[Puerto]],'DATOS TABLA FLOTA'!$H$1:$H$21,'DATOS TABLA FLOTA'!$I$1:$I$21)</f>
        <v>sin especificar</v>
      </c>
      <c r="G2449" s="3">
        <f>_xlfn.XLOOKUP(capturaFlota2019[[#This Row],[Departamento]],'DATOS TABLA FLOTA'!$O$2:$O$21,'DATOS TABLA FLOTA'!$P$2:$P$21)</f>
        <v>6999</v>
      </c>
      <c r="I2449" s="1">
        <f>_xlfn.XLOOKUP(capturaFlota2019[[#This Row],[Latitud]],'DATOS TABLA FLOTA'!$Q$2:$Q$21,'DATOS TABLA FLOTA'!$R$2:$R$21)</f>
        <v>0</v>
      </c>
      <c r="J2449" s="2" t="s">
        <v>3084</v>
      </c>
      <c r="K2449" t="str">
        <f>VLOOKUP(capturaFlota2019[[#This Row],[Especie]],'DATOS TABLA FLOTA'!$K$1:$M$113,2,FALSE)</f>
        <v>Peces</v>
      </c>
      <c r="L2449" t="str">
        <f>_xlfn.XLOOKUP(capturaFlota2019[[#This Row],[Especie]],'DATOS TABLA FLOTA'!$K$1:$K$113,'DATOS TABLA FLOTA'!$M$1:$M$113)</f>
        <v>otras especies</v>
      </c>
      <c r="M2449" s="3">
        <v>44534</v>
      </c>
      <c r="N2449" s="4">
        <f>VLOOKUP(capturaFlota2019[[#This Row],[Especie]],'DATOS TABLA FLOTA'!$A$1:$B$80,2,FALSE)</f>
        <v>1890</v>
      </c>
      <c r="O2449" s="4">
        <f>VLOOKUP(capturaFlota2019[[#This Row],[Especie]],'DATOS TABLA FLOTA'!$A$1:$C$80,3,FALSE)</f>
        <v>30240</v>
      </c>
      <c r="Q2449"/>
    </row>
    <row r="2450" spans="1:17" x14ac:dyDescent="0.35">
      <c r="A2450" s="5">
        <v>43497</v>
      </c>
      <c r="B2450" s="2" t="s">
        <v>3053</v>
      </c>
      <c r="C2450" s="2" t="s">
        <v>3068</v>
      </c>
      <c r="D2450" s="2" t="s">
        <v>3043</v>
      </c>
      <c r="E24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0" t="str">
        <f>_xlfn.XLOOKUP(capturaFlota2019[[#This Row],[Puerto]],'DATOS TABLA FLOTA'!$H$1:$H$21,'DATOS TABLA FLOTA'!$I$1:$I$21)</f>
        <v>General Pueyrredon</v>
      </c>
      <c r="G2450" s="3">
        <f>_xlfn.XLOOKUP(capturaFlota2019[[#This Row],[Departamento]],'DATOS TABLA FLOTA'!$O$2:$O$21,'DATOS TABLA FLOTA'!$P$2:$P$21)</f>
        <v>6357</v>
      </c>
      <c r="H2450" s="1">
        <v>-3804915</v>
      </c>
      <c r="I2450" s="1">
        <f>_xlfn.XLOOKUP(capturaFlota2019[[#This Row],[Latitud]],'DATOS TABLA FLOTA'!$Q$2:$Q$21,'DATOS TABLA FLOTA'!$R$2:$R$21)</f>
        <v>-57536848</v>
      </c>
      <c r="J2450" s="2" t="s">
        <v>3094</v>
      </c>
      <c r="K2450" t="str">
        <f>VLOOKUP(capturaFlota2019[[#This Row],[Especie]],'DATOS TABLA FLOTA'!$K$1:$M$113,2,FALSE)</f>
        <v>Peces</v>
      </c>
      <c r="L2450" t="str">
        <f>_xlfn.XLOOKUP(capturaFlota2019[[#This Row],[Especie]],'DATOS TABLA FLOTA'!$K$1:$K$113,'DATOS TABLA FLOTA'!$M$1:$M$113)</f>
        <v>otras especies</v>
      </c>
      <c r="M2450" s="3">
        <v>44759</v>
      </c>
      <c r="N2450" s="4">
        <f>VLOOKUP(capturaFlota2019[[#This Row],[Especie]],'DATOS TABLA FLOTA'!$A$1:$B$80,2,FALSE)</f>
        <v>2180</v>
      </c>
      <c r="O2450" s="4">
        <f>VLOOKUP(capturaFlota2019[[#This Row],[Especie]],'DATOS TABLA FLOTA'!$A$1:$C$80,3,FALSE)</f>
        <v>34880</v>
      </c>
      <c r="Q2450"/>
    </row>
    <row r="2451" spans="1:17" x14ac:dyDescent="0.35">
      <c r="A2451" s="5">
        <v>43709</v>
      </c>
      <c r="B2451" s="2" t="s">
        <v>3041</v>
      </c>
      <c r="C2451" s="2" t="s">
        <v>3150</v>
      </c>
      <c r="D2451" s="2" t="s">
        <v>3043</v>
      </c>
      <c r="E24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1" t="str">
        <f>_xlfn.XLOOKUP(capturaFlota2019[[#This Row],[Puerto]],'DATOS TABLA FLOTA'!$H$1:$H$21,'DATOS TABLA FLOTA'!$I$1:$I$21)</f>
        <v>General Lavalle</v>
      </c>
      <c r="G2451" s="3">
        <f>_xlfn.XLOOKUP(capturaFlota2019[[#This Row],[Departamento]],'DATOS TABLA FLOTA'!$O$2:$O$21,'DATOS TABLA FLOTA'!$P$2:$P$21)</f>
        <v>6336</v>
      </c>
      <c r="H2451" s="1">
        <v>-36398453</v>
      </c>
      <c r="I2451" s="1">
        <f>_xlfn.XLOOKUP(capturaFlota2019[[#This Row],[Latitud]],'DATOS TABLA FLOTA'!$Q$2:$Q$21,'DATOS TABLA FLOTA'!$R$2:$R$21)</f>
        <v>-56946467</v>
      </c>
      <c r="J2451" s="2" t="s">
        <v>3091</v>
      </c>
      <c r="K2451" t="str">
        <f>VLOOKUP(capturaFlota2019[[#This Row],[Especie]],'DATOS TABLA FLOTA'!$K$1:$M$113,2,FALSE)</f>
        <v>Peces</v>
      </c>
      <c r="L2451" t="str">
        <f>_xlfn.XLOOKUP(capturaFlota2019[[#This Row],[Especie]],'DATOS TABLA FLOTA'!$K$1:$K$113,'DATOS TABLA FLOTA'!$M$1:$M$113)</f>
        <v>Variado costero</v>
      </c>
      <c r="M2451" s="3">
        <v>46220</v>
      </c>
      <c r="N2451" s="4">
        <f>VLOOKUP(capturaFlota2019[[#This Row],[Especie]],'DATOS TABLA FLOTA'!$A$1:$B$80,2,FALSE)</f>
        <v>2300</v>
      </c>
      <c r="O2451" s="4">
        <f>VLOOKUP(capturaFlota2019[[#This Row],[Especie]],'DATOS TABLA FLOTA'!$A$1:$C$80,3,FALSE)</f>
        <v>36800</v>
      </c>
      <c r="Q2451"/>
    </row>
    <row r="2452" spans="1:17" x14ac:dyDescent="0.35">
      <c r="A2452" s="5">
        <v>43497</v>
      </c>
      <c r="B2452" s="2" t="s">
        <v>3067</v>
      </c>
      <c r="C2452" s="2" t="s">
        <v>3068</v>
      </c>
      <c r="D2452" s="2" t="s">
        <v>3043</v>
      </c>
      <c r="E24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2" t="str">
        <f>_xlfn.XLOOKUP(capturaFlota2019[[#This Row],[Puerto]],'DATOS TABLA FLOTA'!$H$1:$H$21,'DATOS TABLA FLOTA'!$I$1:$I$21)</f>
        <v>General Pueyrredon</v>
      </c>
      <c r="G2452" s="3">
        <f>_xlfn.XLOOKUP(capturaFlota2019[[#This Row],[Departamento]],'DATOS TABLA FLOTA'!$O$2:$O$21,'DATOS TABLA FLOTA'!$P$2:$P$21)</f>
        <v>6357</v>
      </c>
      <c r="H2452" s="1">
        <v>-3804915</v>
      </c>
      <c r="I2452" s="1">
        <f>_xlfn.XLOOKUP(capturaFlota2019[[#This Row],[Latitud]],'DATOS TABLA FLOTA'!$Q$2:$Q$21,'DATOS TABLA FLOTA'!$R$2:$R$21)</f>
        <v>-57536848</v>
      </c>
      <c r="J2452" s="2" t="s">
        <v>3109</v>
      </c>
      <c r="K2452" t="str">
        <f>VLOOKUP(capturaFlota2019[[#This Row],[Especie]],'DATOS TABLA FLOTA'!$K$1:$M$113,2,FALSE)</f>
        <v>Peces</v>
      </c>
      <c r="L2452" t="str">
        <f>_xlfn.XLOOKUP(capturaFlota2019[[#This Row],[Especie]],'DATOS TABLA FLOTA'!$K$1:$K$113,'DATOS TABLA FLOTA'!$M$1:$M$113)</f>
        <v>Rayas (sin V. Cost)</v>
      </c>
      <c r="M2452" s="3">
        <v>46321</v>
      </c>
      <c r="N2452" s="4">
        <f>VLOOKUP(capturaFlota2019[[#This Row],[Especie]],'DATOS TABLA FLOTA'!$A$1:$B$80,2,FALSE)</f>
        <v>3000</v>
      </c>
      <c r="O2452" s="4">
        <f>VLOOKUP(capturaFlota2019[[#This Row],[Especie]],'DATOS TABLA FLOTA'!$A$1:$C$80,3,FALSE)</f>
        <v>48000</v>
      </c>
      <c r="Q2452"/>
    </row>
    <row r="2453" spans="1:17" x14ac:dyDescent="0.35">
      <c r="A2453" s="5">
        <v>43770</v>
      </c>
      <c r="B2453" s="2" t="s">
        <v>3059</v>
      </c>
      <c r="C2453" s="2" t="s">
        <v>3068</v>
      </c>
      <c r="D2453" s="2" t="s">
        <v>3043</v>
      </c>
      <c r="E24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3" t="str">
        <f>_xlfn.XLOOKUP(capturaFlota2019[[#This Row],[Puerto]],'DATOS TABLA FLOTA'!$H$1:$H$21,'DATOS TABLA FLOTA'!$I$1:$I$21)</f>
        <v>General Pueyrredon</v>
      </c>
      <c r="G2453" s="3">
        <f>_xlfn.XLOOKUP(capturaFlota2019[[#This Row],[Departamento]],'DATOS TABLA FLOTA'!$O$2:$O$21,'DATOS TABLA FLOTA'!$P$2:$P$21)</f>
        <v>6357</v>
      </c>
      <c r="H2453" s="1">
        <v>-3804915</v>
      </c>
      <c r="I2453" s="1">
        <f>_xlfn.XLOOKUP(capturaFlota2019[[#This Row],[Latitud]],'DATOS TABLA FLOTA'!$Q$2:$Q$21,'DATOS TABLA FLOTA'!$R$2:$R$21)</f>
        <v>-57536848</v>
      </c>
      <c r="J2453" s="2" t="s">
        <v>3090</v>
      </c>
      <c r="K2453" t="str">
        <f>VLOOKUP(capturaFlota2019[[#This Row],[Especie]],'DATOS TABLA FLOTA'!$K$1:$M$113,2,FALSE)</f>
        <v>Peces</v>
      </c>
      <c r="L2453" t="str">
        <f>_xlfn.XLOOKUP(capturaFlota2019[[#This Row],[Especie]],'DATOS TABLA FLOTA'!$K$1:$K$113,'DATOS TABLA FLOTA'!$M$1:$M$113)</f>
        <v>otras especies</v>
      </c>
      <c r="M2453" s="3">
        <v>47075</v>
      </c>
      <c r="N2453" s="4">
        <f>VLOOKUP(capturaFlota2019[[#This Row],[Especie]],'DATOS TABLA FLOTA'!$A$1:$B$80,2,FALSE)</f>
        <v>2200</v>
      </c>
      <c r="O2453" s="4">
        <f>VLOOKUP(capturaFlota2019[[#This Row],[Especie]],'DATOS TABLA FLOTA'!$A$1:$C$80,3,FALSE)</f>
        <v>35200</v>
      </c>
      <c r="Q2453"/>
    </row>
    <row r="2454" spans="1:17" x14ac:dyDescent="0.35">
      <c r="A2454" s="5">
        <v>43739</v>
      </c>
      <c r="B2454" s="2" t="s">
        <v>3067</v>
      </c>
      <c r="C2454" s="2" t="s">
        <v>3132</v>
      </c>
      <c r="D2454" s="2" t="s">
        <v>3133</v>
      </c>
      <c r="E24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54" t="str">
        <f>_xlfn.XLOOKUP(capturaFlota2019[[#This Row],[Puerto]],'DATOS TABLA FLOTA'!$H$1:$H$21,'DATOS TABLA FLOTA'!$I$1:$I$21)</f>
        <v>Ushuaia</v>
      </c>
      <c r="G2454" s="3">
        <f>_xlfn.XLOOKUP(capturaFlota2019[[#This Row],[Departamento]],'DATOS TABLA FLOTA'!$O$2:$O$21,'DATOS TABLA FLOTA'!$P$2:$P$21)</f>
        <v>94015</v>
      </c>
      <c r="H2454" s="1">
        <v>-54808106</v>
      </c>
      <c r="I2454" s="1">
        <f>_xlfn.XLOOKUP(capturaFlota2019[[#This Row],[Latitud]],'DATOS TABLA FLOTA'!$Q$2:$Q$21,'DATOS TABLA FLOTA'!$R$2:$R$21)</f>
        <v>-68304301</v>
      </c>
      <c r="J2454" s="2" t="s">
        <v>3076</v>
      </c>
      <c r="K2454" t="str">
        <f>VLOOKUP(capturaFlota2019[[#This Row],[Especie]],'DATOS TABLA FLOTA'!$K$1:$M$113,2,FALSE)</f>
        <v>Peces</v>
      </c>
      <c r="L2454" t="str">
        <f>_xlfn.XLOOKUP(capturaFlota2019[[#This Row],[Especie]],'DATOS TABLA FLOTA'!$K$1:$K$113,'DATOS TABLA FLOTA'!$M$1:$M$113)</f>
        <v>otras especies</v>
      </c>
      <c r="M2454" s="3">
        <v>47076</v>
      </c>
      <c r="N2454" s="4">
        <f>VLOOKUP(capturaFlota2019[[#This Row],[Especie]],'DATOS TABLA FLOTA'!$A$1:$B$80,2,FALSE)</f>
        <v>2900</v>
      </c>
      <c r="O2454" s="4">
        <f>VLOOKUP(capturaFlota2019[[#This Row],[Especie]],'DATOS TABLA FLOTA'!$A$1:$C$80,3,FALSE)</f>
        <v>46400</v>
      </c>
      <c r="Q2454"/>
    </row>
    <row r="2455" spans="1:17" x14ac:dyDescent="0.35">
      <c r="A2455" s="5">
        <v>43647</v>
      </c>
      <c r="B2455" s="2" t="s">
        <v>3059</v>
      </c>
      <c r="C2455" s="2" t="s">
        <v>3068</v>
      </c>
      <c r="D2455" s="2" t="s">
        <v>3043</v>
      </c>
      <c r="E24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5" t="str">
        <f>_xlfn.XLOOKUP(capturaFlota2019[[#This Row],[Puerto]],'DATOS TABLA FLOTA'!$H$1:$H$21,'DATOS TABLA FLOTA'!$I$1:$I$21)</f>
        <v>General Pueyrredon</v>
      </c>
      <c r="G2455" s="3">
        <f>_xlfn.XLOOKUP(capturaFlota2019[[#This Row],[Departamento]],'DATOS TABLA FLOTA'!$O$2:$O$21,'DATOS TABLA FLOTA'!$P$2:$P$21)</f>
        <v>6357</v>
      </c>
      <c r="H2455" s="1">
        <v>-3804915</v>
      </c>
      <c r="I2455" s="1">
        <f>_xlfn.XLOOKUP(capturaFlota2019[[#This Row],[Latitud]],'DATOS TABLA FLOTA'!$Q$2:$Q$21,'DATOS TABLA FLOTA'!$R$2:$R$21)</f>
        <v>-57536848</v>
      </c>
      <c r="J2455" s="2" t="s">
        <v>3099</v>
      </c>
      <c r="K2455" t="str">
        <f>VLOOKUP(capturaFlota2019[[#This Row],[Especie]],'DATOS TABLA FLOTA'!$K$1:$M$113,2,FALSE)</f>
        <v>Peces</v>
      </c>
      <c r="L2455" t="str">
        <f>_xlfn.XLOOKUP(capturaFlota2019[[#This Row],[Especie]],'DATOS TABLA FLOTA'!$K$1:$K$113,'DATOS TABLA FLOTA'!$M$1:$M$113)</f>
        <v>otras especies</v>
      </c>
      <c r="M2455" s="3">
        <v>47290</v>
      </c>
      <c r="N2455" s="4">
        <f>VLOOKUP(capturaFlota2019[[#This Row],[Especie]],'DATOS TABLA FLOTA'!$A$1:$B$80,2,FALSE)</f>
        <v>2100</v>
      </c>
      <c r="O2455" s="4">
        <f>VLOOKUP(capturaFlota2019[[#This Row],[Especie]],'DATOS TABLA FLOTA'!$A$1:$C$80,3,FALSE)</f>
        <v>33600</v>
      </c>
      <c r="Q2455"/>
    </row>
    <row r="2456" spans="1:17" x14ac:dyDescent="0.35">
      <c r="A2456" s="5">
        <v>43586</v>
      </c>
      <c r="B2456" s="2" t="s">
        <v>3059</v>
      </c>
      <c r="C2456" s="2" t="s">
        <v>3068</v>
      </c>
      <c r="D2456" s="2" t="s">
        <v>3043</v>
      </c>
      <c r="E24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6" t="str">
        <f>_xlfn.XLOOKUP(capturaFlota2019[[#This Row],[Puerto]],'DATOS TABLA FLOTA'!$H$1:$H$21,'DATOS TABLA FLOTA'!$I$1:$I$21)</f>
        <v>General Pueyrredon</v>
      </c>
      <c r="G2456" s="3">
        <f>_xlfn.XLOOKUP(capturaFlota2019[[#This Row],[Departamento]],'DATOS TABLA FLOTA'!$O$2:$O$21,'DATOS TABLA FLOTA'!$P$2:$P$21)</f>
        <v>6357</v>
      </c>
      <c r="H2456" s="1">
        <v>-3804915</v>
      </c>
      <c r="I2456" s="1">
        <f>_xlfn.XLOOKUP(capturaFlota2019[[#This Row],[Latitud]],'DATOS TABLA FLOTA'!$Q$2:$Q$21,'DATOS TABLA FLOTA'!$R$2:$R$21)</f>
        <v>-57536848</v>
      </c>
      <c r="J2456" s="2" t="s">
        <v>3099</v>
      </c>
      <c r="K2456" t="str">
        <f>VLOOKUP(capturaFlota2019[[#This Row],[Especie]],'DATOS TABLA FLOTA'!$K$1:$M$113,2,FALSE)</f>
        <v>Peces</v>
      </c>
      <c r="L2456" t="str">
        <f>_xlfn.XLOOKUP(capturaFlota2019[[#This Row],[Especie]],'DATOS TABLA FLOTA'!$K$1:$K$113,'DATOS TABLA FLOTA'!$M$1:$M$113)</f>
        <v>otras especies</v>
      </c>
      <c r="M2456" s="3">
        <v>47916</v>
      </c>
      <c r="N2456" s="4">
        <f>VLOOKUP(capturaFlota2019[[#This Row],[Especie]],'DATOS TABLA FLOTA'!$A$1:$B$80,2,FALSE)</f>
        <v>2100</v>
      </c>
      <c r="O2456" s="4">
        <f>VLOOKUP(capturaFlota2019[[#This Row],[Especie]],'DATOS TABLA FLOTA'!$A$1:$C$80,3,FALSE)</f>
        <v>33600</v>
      </c>
      <c r="Q2456"/>
    </row>
    <row r="2457" spans="1:17" x14ac:dyDescent="0.35">
      <c r="A2457" s="5">
        <v>43586</v>
      </c>
      <c r="B2457" s="2" t="s">
        <v>3041</v>
      </c>
      <c r="C2457" s="2" t="s">
        <v>3127</v>
      </c>
      <c r="D2457" s="2" t="s">
        <v>3124</v>
      </c>
      <c r="E24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457" t="str">
        <f>_xlfn.XLOOKUP(capturaFlota2019[[#This Row],[Puerto]],'DATOS TABLA FLOTA'!$H$1:$H$21,'DATOS TABLA FLOTA'!$I$1:$I$21)</f>
        <v>San Antonio</v>
      </c>
      <c r="G2457" s="3">
        <f>_xlfn.XLOOKUP(capturaFlota2019[[#This Row],[Departamento]],'DATOS TABLA FLOTA'!$O$2:$O$21,'DATOS TABLA FLOTA'!$P$2:$P$21)</f>
        <v>62077</v>
      </c>
      <c r="H2457" s="1">
        <v>-40725698</v>
      </c>
      <c r="I2457" s="1">
        <f>_xlfn.XLOOKUP(capturaFlota2019[[#This Row],[Latitud]],'DATOS TABLA FLOTA'!$Q$2:$Q$21,'DATOS TABLA FLOTA'!$R$2:$R$21)</f>
        <v>-64934194</v>
      </c>
      <c r="J2457" s="2" t="s">
        <v>3055</v>
      </c>
      <c r="K2457" t="str">
        <f>VLOOKUP(capturaFlota2019[[#This Row],[Especie]],'DATOS TABLA FLOTA'!$K$1:$M$113,2,FALSE)</f>
        <v>Peces</v>
      </c>
      <c r="L2457" t="str">
        <f>_xlfn.XLOOKUP(capturaFlota2019[[#This Row],[Especie]],'DATOS TABLA FLOTA'!$K$1:$K$113,'DATOS TABLA FLOTA'!$M$1:$M$113)</f>
        <v>Merluza hubbsi S41</v>
      </c>
      <c r="M2457" s="3">
        <v>47991</v>
      </c>
      <c r="N2457" s="4">
        <f>VLOOKUP(capturaFlota2019[[#This Row],[Especie]],'DATOS TABLA FLOTA'!$A$1:$B$80,2,FALSE)</f>
        <v>2300</v>
      </c>
      <c r="O2457" s="4">
        <f>VLOOKUP(capturaFlota2019[[#This Row],[Especie]],'DATOS TABLA FLOTA'!$A$1:$C$80,3,FALSE)</f>
        <v>36800</v>
      </c>
      <c r="Q2457"/>
    </row>
    <row r="2458" spans="1:17" x14ac:dyDescent="0.35">
      <c r="A2458" s="5">
        <v>43678</v>
      </c>
      <c r="B2458" s="2" t="s">
        <v>3053</v>
      </c>
      <c r="C2458" s="2" t="s">
        <v>3068</v>
      </c>
      <c r="D2458" s="2" t="s">
        <v>3043</v>
      </c>
      <c r="E24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8" t="str">
        <f>_xlfn.XLOOKUP(capturaFlota2019[[#This Row],[Puerto]],'DATOS TABLA FLOTA'!$H$1:$H$21,'DATOS TABLA FLOTA'!$I$1:$I$21)</f>
        <v>General Pueyrredon</v>
      </c>
      <c r="G2458" s="3">
        <f>_xlfn.XLOOKUP(capturaFlota2019[[#This Row],[Departamento]],'DATOS TABLA FLOTA'!$O$2:$O$21,'DATOS TABLA FLOTA'!$P$2:$P$21)</f>
        <v>6357</v>
      </c>
      <c r="H2458" s="1">
        <v>-3804915</v>
      </c>
      <c r="I2458" s="1">
        <f>_xlfn.XLOOKUP(capturaFlota2019[[#This Row],[Latitud]],'DATOS TABLA FLOTA'!$Q$2:$Q$21,'DATOS TABLA FLOTA'!$R$2:$R$21)</f>
        <v>-57536848</v>
      </c>
      <c r="J2458" s="2" t="s">
        <v>3092</v>
      </c>
      <c r="K2458" t="str">
        <f>VLOOKUP(capturaFlota2019[[#This Row],[Especie]],'DATOS TABLA FLOTA'!$K$1:$M$113,2,FALSE)</f>
        <v>Peces</v>
      </c>
      <c r="L2458" t="str">
        <f>_xlfn.XLOOKUP(capturaFlota2019[[#This Row],[Especie]],'DATOS TABLA FLOTA'!$K$1:$K$113,'DATOS TABLA FLOTA'!$M$1:$M$113)</f>
        <v>otras especies</v>
      </c>
      <c r="M2458" s="3">
        <v>48875</v>
      </c>
      <c r="N2458" s="4">
        <f>VLOOKUP(capturaFlota2019[[#This Row],[Especie]],'DATOS TABLA FLOTA'!$A$1:$B$80,2,FALSE)</f>
        <v>2200</v>
      </c>
      <c r="O2458" s="4">
        <f>VLOOKUP(capturaFlota2019[[#This Row],[Especie]],'DATOS TABLA FLOTA'!$A$1:$C$80,3,FALSE)</f>
        <v>35200</v>
      </c>
      <c r="Q2458"/>
    </row>
    <row r="2459" spans="1:17" x14ac:dyDescent="0.35">
      <c r="A2459" s="5">
        <v>43739</v>
      </c>
      <c r="B2459" s="2" t="s">
        <v>3041</v>
      </c>
      <c r="C2459" s="2" t="s">
        <v>3042</v>
      </c>
      <c r="D2459" s="2" t="s">
        <v>3043</v>
      </c>
      <c r="E24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59" t="str">
        <f>_xlfn.XLOOKUP(capturaFlota2019[[#This Row],[Puerto]],'DATOS TABLA FLOTA'!$H$1:$H$21,'DATOS TABLA FLOTA'!$I$1:$I$21)</f>
        <v>Bahía Blanca</v>
      </c>
      <c r="G2459" s="3">
        <f>_xlfn.XLOOKUP(capturaFlota2019[[#This Row],[Departamento]],'DATOS TABLA FLOTA'!$O$2:$O$21,'DATOS TABLA FLOTA'!$P$2:$P$21)</f>
        <v>6056</v>
      </c>
      <c r="H2459" s="1">
        <v>-38789246</v>
      </c>
      <c r="I2459" s="1">
        <f>_xlfn.XLOOKUP(capturaFlota2019[[#This Row],[Latitud]],'DATOS TABLA FLOTA'!$Q$2:$Q$21,'DATOS TABLA FLOTA'!$R$2:$R$21)</f>
        <v>-62272499</v>
      </c>
      <c r="J2459" s="2" t="s">
        <v>3090</v>
      </c>
      <c r="K2459" t="str">
        <f>VLOOKUP(capturaFlota2019[[#This Row],[Especie]],'DATOS TABLA FLOTA'!$K$1:$M$113,2,FALSE)</f>
        <v>Peces</v>
      </c>
      <c r="L2459" t="str">
        <f>_xlfn.XLOOKUP(capturaFlota2019[[#This Row],[Especie]],'DATOS TABLA FLOTA'!$K$1:$K$113,'DATOS TABLA FLOTA'!$M$1:$M$113)</f>
        <v>otras especies</v>
      </c>
      <c r="M2459" s="3">
        <v>48902</v>
      </c>
      <c r="N2459" s="4">
        <f>VLOOKUP(capturaFlota2019[[#This Row],[Especie]],'DATOS TABLA FLOTA'!$A$1:$B$80,2,FALSE)</f>
        <v>2200</v>
      </c>
      <c r="O2459" s="4">
        <f>VLOOKUP(capturaFlota2019[[#This Row],[Especie]],'DATOS TABLA FLOTA'!$A$1:$C$80,3,FALSE)</f>
        <v>35200</v>
      </c>
      <c r="Q2459"/>
    </row>
    <row r="2460" spans="1:17" x14ac:dyDescent="0.35">
      <c r="A2460" s="5">
        <v>43525</v>
      </c>
      <c r="B2460" s="2" t="s">
        <v>3053</v>
      </c>
      <c r="C2460" s="2" t="s">
        <v>3111</v>
      </c>
      <c r="D2460" s="2" t="s">
        <v>3043</v>
      </c>
      <c r="E24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0" t="str">
        <f>_xlfn.XLOOKUP(capturaFlota2019[[#This Row],[Puerto]],'DATOS TABLA FLOTA'!$H$1:$H$21,'DATOS TABLA FLOTA'!$I$1:$I$21)</f>
        <v>sin especificar</v>
      </c>
      <c r="G2460" s="3">
        <f>_xlfn.XLOOKUP(capturaFlota2019[[#This Row],[Departamento]],'DATOS TABLA FLOTA'!$O$2:$O$21,'DATOS TABLA FLOTA'!$P$2:$P$21)</f>
        <v>6999</v>
      </c>
      <c r="I2460" s="1">
        <f>_xlfn.XLOOKUP(capturaFlota2019[[#This Row],[Latitud]],'DATOS TABLA FLOTA'!$Q$2:$Q$21,'DATOS TABLA FLOTA'!$R$2:$R$21)</f>
        <v>0</v>
      </c>
      <c r="J2460" s="2" t="s">
        <v>3077</v>
      </c>
      <c r="K2460" t="str">
        <f>VLOOKUP(capturaFlota2019[[#This Row],[Especie]],'DATOS TABLA FLOTA'!$K$1:$M$113,2,FALSE)</f>
        <v>Peces</v>
      </c>
      <c r="L2460" t="str">
        <f>_xlfn.XLOOKUP(capturaFlota2019[[#This Row],[Especie]],'DATOS TABLA FLOTA'!$K$1:$K$113,'DATOS TABLA FLOTA'!$M$1:$M$113)</f>
        <v>otras especies</v>
      </c>
      <c r="M2460" s="3">
        <v>48942</v>
      </c>
      <c r="N2460" s="4">
        <f>VLOOKUP(capturaFlota2019[[#This Row],[Especie]],'DATOS TABLA FLOTA'!$A$1:$B$80,2,FALSE)</f>
        <v>1900</v>
      </c>
      <c r="O2460" s="4">
        <f>VLOOKUP(capturaFlota2019[[#This Row],[Especie]],'DATOS TABLA FLOTA'!$A$1:$C$80,3,FALSE)</f>
        <v>30400</v>
      </c>
      <c r="Q2460"/>
    </row>
    <row r="2461" spans="1:17" x14ac:dyDescent="0.35">
      <c r="A2461" s="5">
        <v>43739</v>
      </c>
      <c r="B2461" s="2" t="s">
        <v>3059</v>
      </c>
      <c r="C2461" s="2" t="s">
        <v>3068</v>
      </c>
      <c r="D2461" s="2" t="s">
        <v>3043</v>
      </c>
      <c r="E24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1" t="str">
        <f>_xlfn.XLOOKUP(capturaFlota2019[[#This Row],[Puerto]],'DATOS TABLA FLOTA'!$H$1:$H$21,'DATOS TABLA FLOTA'!$I$1:$I$21)</f>
        <v>General Pueyrredon</v>
      </c>
      <c r="G2461" s="3">
        <f>_xlfn.XLOOKUP(capturaFlota2019[[#This Row],[Departamento]],'DATOS TABLA FLOTA'!$O$2:$O$21,'DATOS TABLA FLOTA'!$P$2:$P$21)</f>
        <v>6357</v>
      </c>
      <c r="H2461" s="1">
        <v>-3804915</v>
      </c>
      <c r="I2461" s="1">
        <f>_xlfn.XLOOKUP(capturaFlota2019[[#This Row],[Latitud]],'DATOS TABLA FLOTA'!$Q$2:$Q$21,'DATOS TABLA FLOTA'!$R$2:$R$21)</f>
        <v>-57536848</v>
      </c>
      <c r="J2461" s="2" t="s">
        <v>3145</v>
      </c>
      <c r="K2461" t="str">
        <f>VLOOKUP(capturaFlota2019[[#This Row],[Especie]],'DATOS TABLA FLOTA'!$K$1:$M$113,2,FALSE)</f>
        <v>Peces</v>
      </c>
      <c r="L2461" t="str">
        <f>_xlfn.XLOOKUP(capturaFlota2019[[#This Row],[Especie]],'DATOS TABLA FLOTA'!$K$1:$K$113,'DATOS TABLA FLOTA'!$M$1:$M$113)</f>
        <v>Variado costero</v>
      </c>
      <c r="M2461" s="3">
        <v>49109</v>
      </c>
      <c r="N2461" s="4">
        <f>VLOOKUP(capturaFlota2019[[#This Row],[Especie]],'DATOS TABLA FLOTA'!$A$1:$B$80,2,FALSE)</f>
        <v>3190</v>
      </c>
      <c r="O2461" s="4">
        <f>VLOOKUP(capturaFlota2019[[#This Row],[Especie]],'DATOS TABLA FLOTA'!$A$1:$C$80,3,FALSE)</f>
        <v>51040</v>
      </c>
      <c r="Q2461"/>
    </row>
    <row r="2462" spans="1:17" x14ac:dyDescent="0.35">
      <c r="A2462" s="5">
        <v>43617</v>
      </c>
      <c r="B2462" s="2" t="s">
        <v>3059</v>
      </c>
      <c r="C2462" s="2" t="s">
        <v>3068</v>
      </c>
      <c r="D2462" s="2" t="s">
        <v>3043</v>
      </c>
      <c r="E24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2" t="str">
        <f>_xlfn.XLOOKUP(capturaFlota2019[[#This Row],[Puerto]],'DATOS TABLA FLOTA'!$H$1:$H$21,'DATOS TABLA FLOTA'!$I$1:$I$21)</f>
        <v>General Pueyrredon</v>
      </c>
      <c r="G2462" s="3">
        <f>_xlfn.XLOOKUP(capturaFlota2019[[#This Row],[Departamento]],'DATOS TABLA FLOTA'!$O$2:$O$21,'DATOS TABLA FLOTA'!$P$2:$P$21)</f>
        <v>6357</v>
      </c>
      <c r="H2462" s="1">
        <v>-3804915</v>
      </c>
      <c r="I2462" s="1">
        <f>_xlfn.XLOOKUP(capturaFlota2019[[#This Row],[Latitud]],'DATOS TABLA FLOTA'!$Q$2:$Q$21,'DATOS TABLA FLOTA'!$R$2:$R$21)</f>
        <v>-57536848</v>
      </c>
      <c r="J2462" s="2" t="s">
        <v>3099</v>
      </c>
      <c r="K2462" t="str">
        <f>VLOOKUP(capturaFlota2019[[#This Row],[Especie]],'DATOS TABLA FLOTA'!$K$1:$M$113,2,FALSE)</f>
        <v>Peces</v>
      </c>
      <c r="L2462" t="str">
        <f>_xlfn.XLOOKUP(capturaFlota2019[[#This Row],[Especie]],'DATOS TABLA FLOTA'!$K$1:$K$113,'DATOS TABLA FLOTA'!$M$1:$M$113)</f>
        <v>otras especies</v>
      </c>
      <c r="M2462" s="3">
        <v>49313</v>
      </c>
      <c r="N2462" s="4">
        <f>VLOOKUP(capturaFlota2019[[#This Row],[Especie]],'DATOS TABLA FLOTA'!$A$1:$B$80,2,FALSE)</f>
        <v>2100</v>
      </c>
      <c r="O2462" s="4">
        <f>VLOOKUP(capturaFlota2019[[#This Row],[Especie]],'DATOS TABLA FLOTA'!$A$1:$C$80,3,FALSE)</f>
        <v>33600</v>
      </c>
      <c r="Q2462"/>
    </row>
    <row r="2463" spans="1:17" x14ac:dyDescent="0.35">
      <c r="A2463" s="5">
        <v>43739</v>
      </c>
      <c r="B2463" s="2" t="s">
        <v>3053</v>
      </c>
      <c r="C2463" s="2" t="s">
        <v>3068</v>
      </c>
      <c r="D2463" s="2" t="s">
        <v>3043</v>
      </c>
      <c r="E24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3" t="str">
        <f>_xlfn.XLOOKUP(capturaFlota2019[[#This Row],[Puerto]],'DATOS TABLA FLOTA'!$H$1:$H$21,'DATOS TABLA FLOTA'!$I$1:$I$21)</f>
        <v>General Pueyrredon</v>
      </c>
      <c r="G2463" s="3">
        <f>_xlfn.XLOOKUP(capturaFlota2019[[#This Row],[Departamento]],'DATOS TABLA FLOTA'!$O$2:$O$21,'DATOS TABLA FLOTA'!$P$2:$P$21)</f>
        <v>6357</v>
      </c>
      <c r="H2463" s="1">
        <v>-3804915</v>
      </c>
      <c r="I2463" s="1">
        <f>_xlfn.XLOOKUP(capturaFlota2019[[#This Row],[Latitud]],'DATOS TABLA FLOTA'!$Q$2:$Q$21,'DATOS TABLA FLOTA'!$R$2:$R$21)</f>
        <v>-57536848</v>
      </c>
      <c r="J2463" s="2" t="s">
        <v>3088</v>
      </c>
      <c r="K2463" t="str">
        <f>VLOOKUP(capturaFlota2019[[#This Row],[Especie]],'DATOS TABLA FLOTA'!$K$1:$M$113,2,FALSE)</f>
        <v>Peces</v>
      </c>
      <c r="L2463" t="str">
        <f>_xlfn.XLOOKUP(capturaFlota2019[[#This Row],[Especie]],'DATOS TABLA FLOTA'!$K$1:$K$113,'DATOS TABLA FLOTA'!$M$1:$M$113)</f>
        <v>Variado costero</v>
      </c>
      <c r="M2463" s="3">
        <v>49778</v>
      </c>
      <c r="N2463" s="4">
        <f>VLOOKUP(capturaFlota2019[[#This Row],[Especie]],'DATOS TABLA FLOTA'!$A$1:$B$80,2,FALSE)</f>
        <v>2500</v>
      </c>
      <c r="O2463" s="4">
        <f>VLOOKUP(capturaFlota2019[[#This Row],[Especie]],'DATOS TABLA FLOTA'!$A$1:$C$80,3,FALSE)</f>
        <v>40000</v>
      </c>
      <c r="Q2463"/>
    </row>
    <row r="2464" spans="1:17" x14ac:dyDescent="0.35">
      <c r="A2464" s="5">
        <v>43466</v>
      </c>
      <c r="B2464" s="2" t="s">
        <v>3041</v>
      </c>
      <c r="C2464" s="2" t="s">
        <v>3111</v>
      </c>
      <c r="D2464" s="2" t="s">
        <v>3043</v>
      </c>
      <c r="E24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4" t="str">
        <f>_xlfn.XLOOKUP(capturaFlota2019[[#This Row],[Puerto]],'DATOS TABLA FLOTA'!$H$1:$H$21,'DATOS TABLA FLOTA'!$I$1:$I$21)</f>
        <v>sin especificar</v>
      </c>
      <c r="G2464" s="3">
        <f>_xlfn.XLOOKUP(capturaFlota2019[[#This Row],[Departamento]],'DATOS TABLA FLOTA'!$O$2:$O$21,'DATOS TABLA FLOTA'!$P$2:$P$21)</f>
        <v>6999</v>
      </c>
      <c r="I2464" s="1">
        <f>_xlfn.XLOOKUP(capturaFlota2019[[#This Row],[Latitud]],'DATOS TABLA FLOTA'!$Q$2:$Q$21,'DATOS TABLA FLOTA'!$R$2:$R$21)</f>
        <v>0</v>
      </c>
      <c r="J2464" s="2" t="s">
        <v>3057</v>
      </c>
      <c r="K2464" t="str">
        <f>VLOOKUP(capturaFlota2019[[#This Row],[Especie]],'DATOS TABLA FLOTA'!$K$1:$M$113,2,FALSE)</f>
        <v>Peces</v>
      </c>
      <c r="L2464" t="str">
        <f>_xlfn.XLOOKUP(capturaFlota2019[[#This Row],[Especie]],'DATOS TABLA FLOTA'!$K$1:$K$113,'DATOS TABLA FLOTA'!$M$1:$M$113)</f>
        <v>Rayas (sin V. Cost)</v>
      </c>
      <c r="M2464" s="3">
        <v>50147</v>
      </c>
      <c r="N2464" s="4">
        <f>VLOOKUP(capturaFlota2019[[#This Row],[Especie]],'DATOS TABLA FLOTA'!$A$1:$B$80,2,FALSE)</f>
        <v>3900</v>
      </c>
      <c r="O2464" s="4">
        <f>VLOOKUP(capturaFlota2019[[#This Row],[Especie]],'DATOS TABLA FLOTA'!$A$1:$C$80,3,FALSE)</f>
        <v>62400</v>
      </c>
      <c r="Q2464"/>
    </row>
    <row r="2465" spans="1:17" x14ac:dyDescent="0.35">
      <c r="A2465" s="5">
        <v>43617</v>
      </c>
      <c r="B2465" s="2" t="s">
        <v>3053</v>
      </c>
      <c r="C2465" s="2" t="s">
        <v>3068</v>
      </c>
      <c r="D2465" s="2" t="s">
        <v>3043</v>
      </c>
      <c r="E24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5" t="str">
        <f>_xlfn.XLOOKUP(capturaFlota2019[[#This Row],[Puerto]],'DATOS TABLA FLOTA'!$H$1:$H$21,'DATOS TABLA FLOTA'!$I$1:$I$21)</f>
        <v>General Pueyrredon</v>
      </c>
      <c r="G2465" s="3">
        <f>_xlfn.XLOOKUP(capturaFlota2019[[#This Row],[Departamento]],'DATOS TABLA FLOTA'!$O$2:$O$21,'DATOS TABLA FLOTA'!$P$2:$P$21)</f>
        <v>6357</v>
      </c>
      <c r="H2465" s="1">
        <v>-3804915</v>
      </c>
      <c r="I2465" s="1">
        <f>_xlfn.XLOOKUP(capturaFlota2019[[#This Row],[Latitud]],'DATOS TABLA FLOTA'!$Q$2:$Q$21,'DATOS TABLA FLOTA'!$R$2:$R$21)</f>
        <v>-57536848</v>
      </c>
      <c r="J2465" s="2" t="s">
        <v>3091</v>
      </c>
      <c r="K2465" t="str">
        <f>VLOOKUP(capturaFlota2019[[#This Row],[Especie]],'DATOS TABLA FLOTA'!$K$1:$M$113,2,FALSE)</f>
        <v>Peces</v>
      </c>
      <c r="L2465" t="str">
        <f>_xlfn.XLOOKUP(capturaFlota2019[[#This Row],[Especie]],'DATOS TABLA FLOTA'!$K$1:$K$113,'DATOS TABLA FLOTA'!$M$1:$M$113)</f>
        <v>Variado costero</v>
      </c>
      <c r="M2465" s="3">
        <v>50333</v>
      </c>
      <c r="N2465" s="4">
        <f>VLOOKUP(capturaFlota2019[[#This Row],[Especie]],'DATOS TABLA FLOTA'!$A$1:$B$80,2,FALSE)</f>
        <v>2300</v>
      </c>
      <c r="O2465" s="4">
        <f>VLOOKUP(capturaFlota2019[[#This Row],[Especie]],'DATOS TABLA FLOTA'!$A$1:$C$80,3,FALSE)</f>
        <v>36800</v>
      </c>
      <c r="Q2465"/>
    </row>
    <row r="2466" spans="1:17" x14ac:dyDescent="0.35">
      <c r="A2466" s="5">
        <v>43556</v>
      </c>
      <c r="B2466" s="2" t="s">
        <v>3059</v>
      </c>
      <c r="C2466" s="2" t="s">
        <v>3048</v>
      </c>
      <c r="D2466" s="2" t="s">
        <v>3049</v>
      </c>
      <c r="E24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466" t="str">
        <f>_xlfn.XLOOKUP(capturaFlota2019[[#This Row],[Puerto]],'DATOS TABLA FLOTA'!$H$1:$H$21,'DATOS TABLA FLOTA'!$I$1:$I$21)</f>
        <v>Deseado</v>
      </c>
      <c r="G2466" s="3">
        <f>_xlfn.XLOOKUP(capturaFlota2019[[#This Row],[Departamento]],'DATOS TABLA FLOTA'!$O$2:$O$21,'DATOS TABLA FLOTA'!$P$2:$P$21)</f>
        <v>78014</v>
      </c>
      <c r="H2466" s="1">
        <v>-46436049</v>
      </c>
      <c r="I2466" s="1">
        <f>_xlfn.XLOOKUP(capturaFlota2019[[#This Row],[Latitud]],'DATOS TABLA FLOTA'!$Q$2:$Q$21,'DATOS TABLA FLOTA'!$R$2:$R$21)</f>
        <v>-67514904</v>
      </c>
      <c r="J2466" s="2" t="s">
        <v>3055</v>
      </c>
      <c r="K2466" t="str">
        <f>VLOOKUP(capturaFlota2019[[#This Row],[Especie]],'DATOS TABLA FLOTA'!$K$1:$M$113,2,FALSE)</f>
        <v>Peces</v>
      </c>
      <c r="L2466" t="str">
        <f>_xlfn.XLOOKUP(capturaFlota2019[[#This Row],[Especie]],'DATOS TABLA FLOTA'!$K$1:$K$113,'DATOS TABLA FLOTA'!$M$1:$M$113)</f>
        <v>Merluza hubbsi S41</v>
      </c>
      <c r="M2466" s="3">
        <v>51016</v>
      </c>
      <c r="N2466" s="4">
        <f>VLOOKUP(capturaFlota2019[[#This Row],[Especie]],'DATOS TABLA FLOTA'!$A$1:$B$80,2,FALSE)</f>
        <v>2300</v>
      </c>
      <c r="O2466" s="4">
        <f>VLOOKUP(capturaFlota2019[[#This Row],[Especie]],'DATOS TABLA FLOTA'!$A$1:$C$80,3,FALSE)</f>
        <v>36800</v>
      </c>
      <c r="Q2466"/>
    </row>
    <row r="2467" spans="1:17" x14ac:dyDescent="0.35">
      <c r="A2467" s="5">
        <v>43678</v>
      </c>
      <c r="B2467" s="2" t="s">
        <v>3059</v>
      </c>
      <c r="C2467" s="2" t="s">
        <v>3068</v>
      </c>
      <c r="D2467" s="2" t="s">
        <v>3043</v>
      </c>
      <c r="E24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7" t="str">
        <f>_xlfn.XLOOKUP(capturaFlota2019[[#This Row],[Puerto]],'DATOS TABLA FLOTA'!$H$1:$H$21,'DATOS TABLA FLOTA'!$I$1:$I$21)</f>
        <v>General Pueyrredon</v>
      </c>
      <c r="G2467" s="3">
        <f>_xlfn.XLOOKUP(capturaFlota2019[[#This Row],[Departamento]],'DATOS TABLA FLOTA'!$O$2:$O$21,'DATOS TABLA FLOTA'!$P$2:$P$21)</f>
        <v>6357</v>
      </c>
      <c r="H2467" s="1">
        <v>-3804915</v>
      </c>
      <c r="I2467" s="1">
        <f>_xlfn.XLOOKUP(capturaFlota2019[[#This Row],[Latitud]],'DATOS TABLA FLOTA'!$Q$2:$Q$21,'DATOS TABLA FLOTA'!$R$2:$R$21)</f>
        <v>-57536848</v>
      </c>
      <c r="J2467" s="2" t="s">
        <v>3085</v>
      </c>
      <c r="K2467" t="str">
        <f>VLOOKUP(capturaFlota2019[[#This Row],[Especie]],'DATOS TABLA FLOTA'!$K$1:$M$113,2,FALSE)</f>
        <v>Peces</v>
      </c>
      <c r="L2467" t="str">
        <f>_xlfn.XLOOKUP(capturaFlota2019[[#This Row],[Especie]],'DATOS TABLA FLOTA'!$K$1:$K$113,'DATOS TABLA FLOTA'!$M$1:$M$113)</f>
        <v>otras especies</v>
      </c>
      <c r="M2467" s="3">
        <v>51042</v>
      </c>
      <c r="N2467" s="4">
        <f>VLOOKUP(capturaFlota2019[[#This Row],[Especie]],'DATOS TABLA FLOTA'!$A$1:$B$80,2,FALSE)</f>
        <v>1900</v>
      </c>
      <c r="O2467" s="4">
        <f>VLOOKUP(capturaFlota2019[[#This Row],[Especie]],'DATOS TABLA FLOTA'!$A$1:$C$80,3,FALSE)</f>
        <v>30400</v>
      </c>
      <c r="Q2467"/>
    </row>
    <row r="2468" spans="1:17" x14ac:dyDescent="0.35">
      <c r="A2468" s="5">
        <v>43647</v>
      </c>
      <c r="B2468" s="2" t="s">
        <v>3041</v>
      </c>
      <c r="C2468" s="2" t="s">
        <v>3150</v>
      </c>
      <c r="D2468" s="2" t="s">
        <v>3043</v>
      </c>
      <c r="E24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68" t="str">
        <f>_xlfn.XLOOKUP(capturaFlota2019[[#This Row],[Puerto]],'DATOS TABLA FLOTA'!$H$1:$H$21,'DATOS TABLA FLOTA'!$I$1:$I$21)</f>
        <v>General Lavalle</v>
      </c>
      <c r="G2468" s="3">
        <f>_xlfn.XLOOKUP(capturaFlota2019[[#This Row],[Departamento]],'DATOS TABLA FLOTA'!$O$2:$O$21,'DATOS TABLA FLOTA'!$P$2:$P$21)</f>
        <v>6336</v>
      </c>
      <c r="H2468" s="1">
        <v>-36398453</v>
      </c>
      <c r="I2468" s="1">
        <f>_xlfn.XLOOKUP(capturaFlota2019[[#This Row],[Latitud]],'DATOS TABLA FLOTA'!$Q$2:$Q$21,'DATOS TABLA FLOTA'!$R$2:$R$21)</f>
        <v>-56946467</v>
      </c>
      <c r="J2468" s="2" t="s">
        <v>3089</v>
      </c>
      <c r="K2468" t="str">
        <f>VLOOKUP(capturaFlota2019[[#This Row],[Especie]],'DATOS TABLA FLOTA'!$K$1:$M$113,2,FALSE)</f>
        <v>Peces</v>
      </c>
      <c r="L2468" t="str">
        <f>_xlfn.XLOOKUP(capturaFlota2019[[#This Row],[Especie]],'DATOS TABLA FLOTA'!$K$1:$K$113,'DATOS TABLA FLOTA'!$M$1:$M$113)</f>
        <v>otras especies</v>
      </c>
      <c r="M2468" s="3">
        <v>52098</v>
      </c>
      <c r="N2468" s="4">
        <f>VLOOKUP(capturaFlota2019[[#This Row],[Especie]],'DATOS TABLA FLOTA'!$A$1:$B$80,2,FALSE)</f>
        <v>2200</v>
      </c>
      <c r="O2468" s="4">
        <f>VLOOKUP(capturaFlota2019[[#This Row],[Especie]],'DATOS TABLA FLOTA'!$A$1:$C$80,3,FALSE)</f>
        <v>35200</v>
      </c>
      <c r="Q2468"/>
    </row>
    <row r="2469" spans="1:17" x14ac:dyDescent="0.35">
      <c r="A2469" s="5">
        <v>43466</v>
      </c>
      <c r="B2469" s="2" t="s">
        <v>3067</v>
      </c>
      <c r="C2469" s="2" t="s">
        <v>3132</v>
      </c>
      <c r="D2469" s="2" t="s">
        <v>3133</v>
      </c>
      <c r="E24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69" t="str">
        <f>_xlfn.XLOOKUP(capturaFlota2019[[#This Row],[Puerto]],'DATOS TABLA FLOTA'!$H$1:$H$21,'DATOS TABLA FLOTA'!$I$1:$I$21)</f>
        <v>Ushuaia</v>
      </c>
      <c r="G2469" s="3">
        <f>_xlfn.XLOOKUP(capturaFlota2019[[#This Row],[Departamento]],'DATOS TABLA FLOTA'!$O$2:$O$21,'DATOS TABLA FLOTA'!$P$2:$P$21)</f>
        <v>94015</v>
      </c>
      <c r="H2469" s="1">
        <v>-54808106</v>
      </c>
      <c r="I2469" s="1">
        <f>_xlfn.XLOOKUP(capturaFlota2019[[#This Row],[Latitud]],'DATOS TABLA FLOTA'!$Q$2:$Q$21,'DATOS TABLA FLOTA'!$R$2:$R$21)</f>
        <v>-68304301</v>
      </c>
      <c r="J2469" s="2" t="s">
        <v>3134</v>
      </c>
      <c r="K2469" t="str">
        <f>VLOOKUP(capturaFlota2019[[#This Row],[Especie]],'DATOS TABLA FLOTA'!$K$1:$M$113,2,FALSE)</f>
        <v>Peces</v>
      </c>
      <c r="L2469" t="str">
        <f>_xlfn.XLOOKUP(capturaFlota2019[[#This Row],[Especie]],'DATOS TABLA FLOTA'!$K$1:$K$113,'DATOS TABLA FLOTA'!$M$1:$M$113)</f>
        <v>otras especies</v>
      </c>
      <c r="M2469" s="3">
        <v>52238</v>
      </c>
      <c r="N2469" s="4">
        <f>VLOOKUP(capturaFlota2019[[#This Row],[Especie]],'DATOS TABLA FLOTA'!$A$1:$B$80,2,FALSE)</f>
        <v>2500</v>
      </c>
      <c r="O2469" s="4">
        <f>VLOOKUP(capturaFlota2019[[#This Row],[Especie]],'DATOS TABLA FLOTA'!$A$1:$C$80,3,FALSE)</f>
        <v>40000</v>
      </c>
      <c r="Q2469"/>
    </row>
    <row r="2470" spans="1:17" x14ac:dyDescent="0.35">
      <c r="A2470" s="5">
        <v>43497</v>
      </c>
      <c r="B2470" s="2" t="s">
        <v>3053</v>
      </c>
      <c r="C2470" s="2" t="s">
        <v>3061</v>
      </c>
      <c r="D2470" s="2" t="s">
        <v>3062</v>
      </c>
      <c r="E24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70" t="str">
        <f>_xlfn.XLOOKUP(capturaFlota2019[[#This Row],[Puerto]],'DATOS TABLA FLOTA'!$H$1:$H$21,'DATOS TABLA FLOTA'!$I$1:$I$21)</f>
        <v>Escalante</v>
      </c>
      <c r="G2470" s="3">
        <f>_xlfn.XLOOKUP(capturaFlota2019[[#This Row],[Departamento]],'DATOS TABLA FLOTA'!$O$2:$O$21,'DATOS TABLA FLOTA'!$P$2:$P$21)</f>
        <v>26021</v>
      </c>
      <c r="H2470" s="1">
        <v>-45862528</v>
      </c>
      <c r="I2470" s="1">
        <f>_xlfn.XLOOKUP(capturaFlota2019[[#This Row],[Latitud]],'DATOS TABLA FLOTA'!$Q$2:$Q$21,'DATOS TABLA FLOTA'!$R$2:$R$21)</f>
        <v>-6746664</v>
      </c>
      <c r="J2470" s="2" t="s">
        <v>3055</v>
      </c>
      <c r="K2470" t="str">
        <f>VLOOKUP(capturaFlota2019[[#This Row],[Especie]],'DATOS TABLA FLOTA'!$K$1:$M$113,2,FALSE)</f>
        <v>Peces</v>
      </c>
      <c r="L2470" t="str">
        <f>_xlfn.XLOOKUP(capturaFlota2019[[#This Row],[Especie]],'DATOS TABLA FLOTA'!$K$1:$K$113,'DATOS TABLA FLOTA'!$M$1:$M$113)</f>
        <v>Merluza hubbsi S41</v>
      </c>
      <c r="M2470" s="3">
        <v>52248</v>
      </c>
      <c r="N2470" s="4">
        <f>VLOOKUP(capturaFlota2019[[#This Row],[Especie]],'DATOS TABLA FLOTA'!$A$1:$B$80,2,FALSE)</f>
        <v>2300</v>
      </c>
      <c r="O2470" s="4">
        <f>VLOOKUP(capturaFlota2019[[#This Row],[Especie]],'DATOS TABLA FLOTA'!$A$1:$C$80,3,FALSE)</f>
        <v>36800</v>
      </c>
      <c r="Q2470"/>
    </row>
    <row r="2471" spans="1:17" x14ac:dyDescent="0.35">
      <c r="A2471" s="5">
        <v>43678</v>
      </c>
      <c r="B2471" s="2" t="s">
        <v>3053</v>
      </c>
      <c r="C2471" s="2" t="s">
        <v>3068</v>
      </c>
      <c r="D2471" s="2" t="s">
        <v>3043</v>
      </c>
      <c r="E24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1" t="str">
        <f>_xlfn.XLOOKUP(capturaFlota2019[[#This Row],[Puerto]],'DATOS TABLA FLOTA'!$H$1:$H$21,'DATOS TABLA FLOTA'!$I$1:$I$21)</f>
        <v>General Pueyrredon</v>
      </c>
      <c r="G2471" s="3">
        <f>_xlfn.XLOOKUP(capturaFlota2019[[#This Row],[Departamento]],'DATOS TABLA FLOTA'!$O$2:$O$21,'DATOS TABLA FLOTA'!$P$2:$P$21)</f>
        <v>6357</v>
      </c>
      <c r="H2471" s="1">
        <v>-3804915</v>
      </c>
      <c r="I2471" s="1">
        <f>_xlfn.XLOOKUP(capturaFlota2019[[#This Row],[Latitud]],'DATOS TABLA FLOTA'!$Q$2:$Q$21,'DATOS TABLA FLOTA'!$R$2:$R$21)</f>
        <v>-57536848</v>
      </c>
      <c r="J2471" s="2" t="s">
        <v>3092</v>
      </c>
      <c r="K2471" t="str">
        <f>VLOOKUP(capturaFlota2019[[#This Row],[Especie]],'DATOS TABLA FLOTA'!$K$1:$M$113,2,FALSE)</f>
        <v>Peces</v>
      </c>
      <c r="L2471" t="str">
        <f>_xlfn.XLOOKUP(capturaFlota2019[[#This Row],[Especie]],'DATOS TABLA FLOTA'!$K$1:$K$113,'DATOS TABLA FLOTA'!$M$1:$M$113)</f>
        <v>otras especies</v>
      </c>
      <c r="M2471" s="3">
        <v>52635</v>
      </c>
      <c r="N2471" s="4">
        <f>VLOOKUP(capturaFlota2019[[#This Row],[Especie]],'DATOS TABLA FLOTA'!$A$1:$B$80,2,FALSE)</f>
        <v>2200</v>
      </c>
      <c r="O2471" s="4">
        <f>VLOOKUP(capturaFlota2019[[#This Row],[Especie]],'DATOS TABLA FLOTA'!$A$1:$C$80,3,FALSE)</f>
        <v>35200</v>
      </c>
      <c r="Q2471"/>
    </row>
    <row r="2472" spans="1:17" x14ac:dyDescent="0.35">
      <c r="A2472" s="5">
        <v>43617</v>
      </c>
      <c r="B2472" s="2" t="s">
        <v>3053</v>
      </c>
      <c r="C2472" s="2" t="s">
        <v>3068</v>
      </c>
      <c r="D2472" s="2" t="s">
        <v>3043</v>
      </c>
      <c r="E24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2" t="str">
        <f>_xlfn.XLOOKUP(capturaFlota2019[[#This Row],[Puerto]],'DATOS TABLA FLOTA'!$H$1:$H$21,'DATOS TABLA FLOTA'!$I$1:$I$21)</f>
        <v>General Pueyrredon</v>
      </c>
      <c r="G2472" s="3">
        <f>_xlfn.XLOOKUP(capturaFlota2019[[#This Row],[Departamento]],'DATOS TABLA FLOTA'!$O$2:$O$21,'DATOS TABLA FLOTA'!$P$2:$P$21)</f>
        <v>6357</v>
      </c>
      <c r="H2472" s="1">
        <v>-3804915</v>
      </c>
      <c r="I2472" s="1">
        <f>_xlfn.XLOOKUP(capturaFlota2019[[#This Row],[Latitud]],'DATOS TABLA FLOTA'!$Q$2:$Q$21,'DATOS TABLA FLOTA'!$R$2:$R$21)</f>
        <v>-57536848</v>
      </c>
      <c r="J2472" s="2" t="s">
        <v>3091</v>
      </c>
      <c r="K2472" t="str">
        <f>VLOOKUP(capturaFlota2019[[#This Row],[Especie]],'DATOS TABLA FLOTA'!$K$1:$M$113,2,FALSE)</f>
        <v>Peces</v>
      </c>
      <c r="L2472" t="str">
        <f>_xlfn.XLOOKUP(capturaFlota2019[[#This Row],[Especie]],'DATOS TABLA FLOTA'!$K$1:$K$113,'DATOS TABLA FLOTA'!$M$1:$M$113)</f>
        <v>Variado costero</v>
      </c>
      <c r="M2472" s="3">
        <v>52757</v>
      </c>
      <c r="N2472" s="4">
        <f>VLOOKUP(capturaFlota2019[[#This Row],[Especie]],'DATOS TABLA FLOTA'!$A$1:$B$80,2,FALSE)</f>
        <v>2300</v>
      </c>
      <c r="O2472" s="4">
        <f>VLOOKUP(capturaFlota2019[[#This Row],[Especie]],'DATOS TABLA FLOTA'!$A$1:$C$80,3,FALSE)</f>
        <v>36800</v>
      </c>
      <c r="Q2472"/>
    </row>
    <row r="2473" spans="1:17" x14ac:dyDescent="0.35">
      <c r="A2473" s="5">
        <v>43525</v>
      </c>
      <c r="B2473" s="2" t="s">
        <v>3041</v>
      </c>
      <c r="C2473" s="2" t="s">
        <v>3120</v>
      </c>
      <c r="D2473" s="2" t="s">
        <v>3062</v>
      </c>
      <c r="E24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73" t="str">
        <f>_xlfn.XLOOKUP(capturaFlota2019[[#This Row],[Puerto]],'DATOS TABLA FLOTA'!$H$1:$H$21,'DATOS TABLA FLOTA'!$I$1:$I$21)</f>
        <v>Rawson</v>
      </c>
      <c r="G2473" s="3">
        <f>_xlfn.XLOOKUP(capturaFlota2019[[#This Row],[Departamento]],'DATOS TABLA FLOTA'!$O$2:$O$21,'DATOS TABLA FLOTA'!$P$2:$P$21)</f>
        <v>26077</v>
      </c>
      <c r="H2473" s="1">
        <v>-43336741</v>
      </c>
      <c r="I2473" s="1">
        <f>_xlfn.XLOOKUP(capturaFlota2019[[#This Row],[Latitud]],'DATOS TABLA FLOTA'!$Q$2:$Q$21,'DATOS TABLA FLOTA'!$R$2:$R$21)</f>
        <v>-65061964</v>
      </c>
      <c r="J2473" s="2" t="s">
        <v>3055</v>
      </c>
      <c r="K2473" t="str">
        <f>VLOOKUP(capturaFlota2019[[#This Row],[Especie]],'DATOS TABLA FLOTA'!$K$1:$M$113,2,FALSE)</f>
        <v>Peces</v>
      </c>
      <c r="L2473" t="str">
        <f>_xlfn.XLOOKUP(capturaFlota2019[[#This Row],[Especie]],'DATOS TABLA FLOTA'!$K$1:$K$113,'DATOS TABLA FLOTA'!$M$1:$M$113)</f>
        <v>Merluza hubbsi S41</v>
      </c>
      <c r="M2473" s="3">
        <v>53042</v>
      </c>
      <c r="N2473" s="4">
        <f>VLOOKUP(capturaFlota2019[[#This Row],[Especie]],'DATOS TABLA FLOTA'!$A$1:$B$80,2,FALSE)</f>
        <v>2300</v>
      </c>
      <c r="O2473" s="4">
        <f>VLOOKUP(capturaFlota2019[[#This Row],[Especie]],'DATOS TABLA FLOTA'!$A$1:$C$80,3,FALSE)</f>
        <v>36800</v>
      </c>
      <c r="Q2473"/>
    </row>
    <row r="2474" spans="1:17" x14ac:dyDescent="0.35">
      <c r="A2474" s="5">
        <v>43617</v>
      </c>
      <c r="B2474" s="2" t="s">
        <v>3053</v>
      </c>
      <c r="C2474" s="2" t="s">
        <v>3068</v>
      </c>
      <c r="D2474" s="2" t="s">
        <v>3043</v>
      </c>
      <c r="E24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4" t="str">
        <f>_xlfn.XLOOKUP(capturaFlota2019[[#This Row],[Puerto]],'DATOS TABLA FLOTA'!$H$1:$H$21,'DATOS TABLA FLOTA'!$I$1:$I$21)</f>
        <v>General Pueyrredon</v>
      </c>
      <c r="G2474" s="3">
        <f>_xlfn.XLOOKUP(capturaFlota2019[[#This Row],[Departamento]],'DATOS TABLA FLOTA'!$O$2:$O$21,'DATOS TABLA FLOTA'!$P$2:$P$21)</f>
        <v>6357</v>
      </c>
      <c r="H2474" s="1">
        <v>-3804915</v>
      </c>
      <c r="I2474" s="1">
        <f>_xlfn.XLOOKUP(capturaFlota2019[[#This Row],[Latitud]],'DATOS TABLA FLOTA'!$Q$2:$Q$21,'DATOS TABLA FLOTA'!$R$2:$R$21)</f>
        <v>-57536848</v>
      </c>
      <c r="J2474" s="2" t="s">
        <v>3090</v>
      </c>
      <c r="K2474" t="str">
        <f>VLOOKUP(capturaFlota2019[[#This Row],[Especie]],'DATOS TABLA FLOTA'!$K$1:$M$113,2,FALSE)</f>
        <v>Peces</v>
      </c>
      <c r="L2474" t="str">
        <f>_xlfn.XLOOKUP(capturaFlota2019[[#This Row],[Especie]],'DATOS TABLA FLOTA'!$K$1:$K$113,'DATOS TABLA FLOTA'!$M$1:$M$113)</f>
        <v>otras especies</v>
      </c>
      <c r="M2474" s="3">
        <v>53135</v>
      </c>
      <c r="N2474" s="4">
        <f>VLOOKUP(capturaFlota2019[[#This Row],[Especie]],'DATOS TABLA FLOTA'!$A$1:$B$80,2,FALSE)</f>
        <v>2200</v>
      </c>
      <c r="O2474" s="4">
        <f>VLOOKUP(capturaFlota2019[[#This Row],[Especie]],'DATOS TABLA FLOTA'!$A$1:$C$80,3,FALSE)</f>
        <v>35200</v>
      </c>
      <c r="Q2474"/>
    </row>
    <row r="2475" spans="1:17" x14ac:dyDescent="0.35">
      <c r="A2475" s="5">
        <v>43709</v>
      </c>
      <c r="B2475" s="2" t="s">
        <v>3041</v>
      </c>
      <c r="C2475" s="2" t="s">
        <v>3042</v>
      </c>
      <c r="D2475" s="2" t="s">
        <v>3043</v>
      </c>
      <c r="E24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5" t="str">
        <f>_xlfn.XLOOKUP(capturaFlota2019[[#This Row],[Puerto]],'DATOS TABLA FLOTA'!$H$1:$H$21,'DATOS TABLA FLOTA'!$I$1:$I$21)</f>
        <v>Bahía Blanca</v>
      </c>
      <c r="G2475" s="3">
        <f>_xlfn.XLOOKUP(capturaFlota2019[[#This Row],[Departamento]],'DATOS TABLA FLOTA'!$O$2:$O$21,'DATOS TABLA FLOTA'!$P$2:$P$21)</f>
        <v>6056</v>
      </c>
      <c r="H2475" s="1">
        <v>-38789246</v>
      </c>
      <c r="I2475" s="1">
        <f>_xlfn.XLOOKUP(capturaFlota2019[[#This Row],[Latitud]],'DATOS TABLA FLOTA'!$Q$2:$Q$21,'DATOS TABLA FLOTA'!$R$2:$R$21)</f>
        <v>-62272499</v>
      </c>
      <c r="J2475" s="2" t="s">
        <v>3101</v>
      </c>
      <c r="K2475" t="str">
        <f>VLOOKUP(capturaFlota2019[[#This Row],[Especie]],'DATOS TABLA FLOTA'!$K$1:$M$113,2,FALSE)</f>
        <v>Crustáceos</v>
      </c>
      <c r="L2475" t="str">
        <f>_xlfn.XLOOKUP(capturaFlota2019[[#This Row],[Especie]],'DATOS TABLA FLOTA'!$K$1:$K$113,'DATOS TABLA FLOTA'!$M$1:$M$113)</f>
        <v>Langostino</v>
      </c>
      <c r="M2475" s="3">
        <v>53399</v>
      </c>
      <c r="N2475" s="4">
        <f>VLOOKUP(capturaFlota2019[[#This Row],[Especie]],'DATOS TABLA FLOTA'!$A$1:$B$80,2,FALSE)</f>
        <v>3000</v>
      </c>
      <c r="O2475" s="4">
        <f>VLOOKUP(capturaFlota2019[[#This Row],[Especie]],'DATOS TABLA FLOTA'!$A$1:$C$80,3,FALSE)</f>
        <v>48000</v>
      </c>
      <c r="Q2475"/>
    </row>
    <row r="2476" spans="1:17" x14ac:dyDescent="0.35">
      <c r="A2476" s="5">
        <v>43739</v>
      </c>
      <c r="B2476" s="2" t="s">
        <v>3067</v>
      </c>
      <c r="C2476" s="2" t="s">
        <v>3068</v>
      </c>
      <c r="D2476" s="2" t="s">
        <v>3043</v>
      </c>
      <c r="E24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6" t="str">
        <f>_xlfn.XLOOKUP(capturaFlota2019[[#This Row],[Puerto]],'DATOS TABLA FLOTA'!$H$1:$H$21,'DATOS TABLA FLOTA'!$I$1:$I$21)</f>
        <v>General Pueyrredon</v>
      </c>
      <c r="G2476" s="3">
        <f>_xlfn.XLOOKUP(capturaFlota2019[[#This Row],[Departamento]],'DATOS TABLA FLOTA'!$O$2:$O$21,'DATOS TABLA FLOTA'!$P$2:$P$21)</f>
        <v>6357</v>
      </c>
      <c r="H2476" s="1">
        <v>-3804915</v>
      </c>
      <c r="I2476" s="1">
        <f>_xlfn.XLOOKUP(capturaFlota2019[[#This Row],[Latitud]],'DATOS TABLA FLOTA'!$Q$2:$Q$21,'DATOS TABLA FLOTA'!$R$2:$R$21)</f>
        <v>-57536848</v>
      </c>
      <c r="J2476" s="2" t="s">
        <v>3134</v>
      </c>
      <c r="K2476" t="str">
        <f>VLOOKUP(capturaFlota2019[[#This Row],[Especie]],'DATOS TABLA FLOTA'!$K$1:$M$113,2,FALSE)</f>
        <v>Peces</v>
      </c>
      <c r="L2476" t="str">
        <f>_xlfn.XLOOKUP(capturaFlota2019[[#This Row],[Especie]],'DATOS TABLA FLOTA'!$K$1:$K$113,'DATOS TABLA FLOTA'!$M$1:$M$113)</f>
        <v>otras especies</v>
      </c>
      <c r="M2476" s="3">
        <v>53553</v>
      </c>
      <c r="N2476" s="4">
        <f>VLOOKUP(capturaFlota2019[[#This Row],[Especie]],'DATOS TABLA FLOTA'!$A$1:$B$80,2,FALSE)</f>
        <v>2500</v>
      </c>
      <c r="O2476" s="4">
        <f>VLOOKUP(capturaFlota2019[[#This Row],[Especie]],'DATOS TABLA FLOTA'!$A$1:$C$80,3,FALSE)</f>
        <v>40000</v>
      </c>
      <c r="Q2476"/>
    </row>
    <row r="2477" spans="1:17" x14ac:dyDescent="0.35">
      <c r="A2477" s="5">
        <v>43617</v>
      </c>
      <c r="B2477" s="2" t="s">
        <v>3041</v>
      </c>
      <c r="C2477" s="2" t="s">
        <v>3107</v>
      </c>
      <c r="D2477" s="2" t="s">
        <v>3043</v>
      </c>
      <c r="E24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7" t="str">
        <f>_xlfn.XLOOKUP(capturaFlota2019[[#This Row],[Puerto]],'DATOS TABLA FLOTA'!$H$1:$H$21,'DATOS TABLA FLOTA'!$I$1:$I$21)</f>
        <v>Necochea</v>
      </c>
      <c r="G2477" s="3">
        <f>_xlfn.XLOOKUP(capturaFlota2019[[#This Row],[Departamento]],'DATOS TABLA FLOTA'!$O$2:$O$21,'DATOS TABLA FLOTA'!$P$2:$P$21)</f>
        <v>6581</v>
      </c>
      <c r="H2477" s="1">
        <v>-38576184</v>
      </c>
      <c r="I2477" s="1">
        <f>_xlfn.XLOOKUP(capturaFlota2019[[#This Row],[Latitud]],'DATOS TABLA FLOTA'!$Q$2:$Q$21,'DATOS TABLA FLOTA'!$R$2:$R$21)</f>
        <v>-58701949</v>
      </c>
      <c r="J2477" s="2" t="s">
        <v>3099</v>
      </c>
      <c r="K2477" t="str">
        <f>VLOOKUP(capturaFlota2019[[#This Row],[Especie]],'DATOS TABLA FLOTA'!$K$1:$M$113,2,FALSE)</f>
        <v>Peces</v>
      </c>
      <c r="L2477" t="str">
        <f>_xlfn.XLOOKUP(capturaFlota2019[[#This Row],[Especie]],'DATOS TABLA FLOTA'!$K$1:$K$113,'DATOS TABLA FLOTA'!$M$1:$M$113)</f>
        <v>otras especies</v>
      </c>
      <c r="M2477" s="3">
        <v>53657</v>
      </c>
      <c r="N2477" s="4">
        <f>VLOOKUP(capturaFlota2019[[#This Row],[Especie]],'DATOS TABLA FLOTA'!$A$1:$B$80,2,FALSE)</f>
        <v>2100</v>
      </c>
      <c r="O2477" s="4">
        <f>VLOOKUP(capturaFlota2019[[#This Row],[Especie]],'DATOS TABLA FLOTA'!$A$1:$C$80,3,FALSE)</f>
        <v>33600</v>
      </c>
      <c r="Q2477"/>
    </row>
    <row r="2478" spans="1:17" x14ac:dyDescent="0.35">
      <c r="A2478" s="5">
        <v>43556</v>
      </c>
      <c r="B2478" s="2" t="s">
        <v>3053</v>
      </c>
      <c r="C2478" s="2" t="s">
        <v>3068</v>
      </c>
      <c r="D2478" s="2" t="s">
        <v>3043</v>
      </c>
      <c r="E24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8" t="str">
        <f>_xlfn.XLOOKUP(capturaFlota2019[[#This Row],[Puerto]],'DATOS TABLA FLOTA'!$H$1:$H$21,'DATOS TABLA FLOTA'!$I$1:$I$21)</f>
        <v>General Pueyrredon</v>
      </c>
      <c r="G2478" s="3">
        <f>_xlfn.XLOOKUP(capturaFlota2019[[#This Row],[Departamento]],'DATOS TABLA FLOTA'!$O$2:$O$21,'DATOS TABLA FLOTA'!$P$2:$P$21)</f>
        <v>6357</v>
      </c>
      <c r="H2478" s="1">
        <v>-3804915</v>
      </c>
      <c r="I2478" s="1">
        <f>_xlfn.XLOOKUP(capturaFlota2019[[#This Row],[Latitud]],'DATOS TABLA FLOTA'!$Q$2:$Q$21,'DATOS TABLA FLOTA'!$R$2:$R$21)</f>
        <v>-57536848</v>
      </c>
      <c r="J2478" s="2" t="s">
        <v>3074</v>
      </c>
      <c r="K2478" t="str">
        <f>VLOOKUP(capturaFlota2019[[#This Row],[Especie]],'DATOS TABLA FLOTA'!$K$1:$M$113,2,FALSE)</f>
        <v>Peces</v>
      </c>
      <c r="L2478" t="str">
        <f>_xlfn.XLOOKUP(capturaFlota2019[[#This Row],[Especie]],'DATOS TABLA FLOTA'!$K$1:$K$113,'DATOS TABLA FLOTA'!$M$1:$M$113)</f>
        <v>Variado costero</v>
      </c>
      <c r="M2478" s="3">
        <v>53912</v>
      </c>
      <c r="N2478" s="4">
        <f>VLOOKUP(capturaFlota2019[[#This Row],[Especie]],'DATOS TABLA FLOTA'!$A$1:$B$80,2,FALSE)</f>
        <v>1800</v>
      </c>
      <c r="O2478" s="4">
        <f>VLOOKUP(capturaFlota2019[[#This Row],[Especie]],'DATOS TABLA FLOTA'!$A$1:$C$80,3,FALSE)</f>
        <v>28800</v>
      </c>
      <c r="Q2478"/>
    </row>
    <row r="2479" spans="1:17" x14ac:dyDescent="0.35">
      <c r="A2479" s="5">
        <v>43556</v>
      </c>
      <c r="B2479" s="2" t="s">
        <v>3041</v>
      </c>
      <c r="C2479" s="2" t="s">
        <v>3107</v>
      </c>
      <c r="D2479" s="2" t="s">
        <v>3043</v>
      </c>
      <c r="E24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79" t="str">
        <f>_xlfn.XLOOKUP(capturaFlota2019[[#This Row],[Puerto]],'DATOS TABLA FLOTA'!$H$1:$H$21,'DATOS TABLA FLOTA'!$I$1:$I$21)</f>
        <v>Necochea</v>
      </c>
      <c r="G2479" s="3">
        <f>_xlfn.XLOOKUP(capturaFlota2019[[#This Row],[Departamento]],'DATOS TABLA FLOTA'!$O$2:$O$21,'DATOS TABLA FLOTA'!$P$2:$P$21)</f>
        <v>6581</v>
      </c>
      <c r="H2479" s="1">
        <v>-38576184</v>
      </c>
      <c r="I2479" s="1">
        <f>_xlfn.XLOOKUP(capturaFlota2019[[#This Row],[Latitud]],'DATOS TABLA FLOTA'!$Q$2:$Q$21,'DATOS TABLA FLOTA'!$R$2:$R$21)</f>
        <v>-58701949</v>
      </c>
      <c r="J2479" s="2" t="s">
        <v>3082</v>
      </c>
      <c r="K2479" t="str">
        <f>VLOOKUP(capturaFlota2019[[#This Row],[Especie]],'DATOS TABLA FLOTA'!$K$1:$M$113,2,FALSE)</f>
        <v>Peces</v>
      </c>
      <c r="L2479" t="str">
        <f>_xlfn.XLOOKUP(capturaFlota2019[[#This Row],[Especie]],'DATOS TABLA FLOTA'!$K$1:$K$113,'DATOS TABLA FLOTA'!$M$1:$M$113)</f>
        <v>otras especies</v>
      </c>
      <c r="M2479" s="3">
        <v>53985</v>
      </c>
      <c r="N2479" s="4">
        <f>VLOOKUP(capturaFlota2019[[#This Row],[Especie]],'DATOS TABLA FLOTA'!$A$1:$B$80,2,FALSE)</f>
        <v>2100</v>
      </c>
      <c r="O2479" s="4">
        <f>VLOOKUP(capturaFlota2019[[#This Row],[Especie]],'DATOS TABLA FLOTA'!$A$1:$C$80,3,FALSE)</f>
        <v>33600</v>
      </c>
      <c r="Q2479"/>
    </row>
    <row r="2480" spans="1:17" x14ac:dyDescent="0.35">
      <c r="A2480" s="5">
        <v>43709</v>
      </c>
      <c r="B2480" s="2" t="s">
        <v>3053</v>
      </c>
      <c r="C2480" s="2" t="s">
        <v>3068</v>
      </c>
      <c r="D2480" s="2" t="s">
        <v>3043</v>
      </c>
      <c r="E24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80" t="str">
        <f>_xlfn.XLOOKUP(capturaFlota2019[[#This Row],[Puerto]],'DATOS TABLA FLOTA'!$H$1:$H$21,'DATOS TABLA FLOTA'!$I$1:$I$21)</f>
        <v>General Pueyrredon</v>
      </c>
      <c r="G2480" s="3">
        <f>_xlfn.XLOOKUP(capturaFlota2019[[#This Row],[Departamento]],'DATOS TABLA FLOTA'!$O$2:$O$21,'DATOS TABLA FLOTA'!$P$2:$P$21)</f>
        <v>6357</v>
      </c>
      <c r="H2480" s="1">
        <v>-3804915</v>
      </c>
      <c r="I2480" s="1">
        <f>_xlfn.XLOOKUP(capturaFlota2019[[#This Row],[Latitud]],'DATOS TABLA FLOTA'!$Q$2:$Q$21,'DATOS TABLA FLOTA'!$R$2:$R$21)</f>
        <v>-57536848</v>
      </c>
      <c r="J2480" s="2" t="s">
        <v>3090</v>
      </c>
      <c r="K2480" t="str">
        <f>VLOOKUP(capturaFlota2019[[#This Row],[Especie]],'DATOS TABLA FLOTA'!$K$1:$M$113,2,FALSE)</f>
        <v>Peces</v>
      </c>
      <c r="L2480" t="str">
        <f>_xlfn.XLOOKUP(capturaFlota2019[[#This Row],[Especie]],'DATOS TABLA FLOTA'!$K$1:$K$113,'DATOS TABLA FLOTA'!$M$1:$M$113)</f>
        <v>otras especies</v>
      </c>
      <c r="M2480" s="3">
        <v>54542</v>
      </c>
      <c r="N2480" s="4">
        <f>VLOOKUP(capturaFlota2019[[#This Row],[Especie]],'DATOS TABLA FLOTA'!$A$1:$B$80,2,FALSE)</f>
        <v>2200</v>
      </c>
      <c r="O2480" s="4">
        <f>VLOOKUP(capturaFlota2019[[#This Row],[Especie]],'DATOS TABLA FLOTA'!$A$1:$C$80,3,FALSE)</f>
        <v>35200</v>
      </c>
      <c r="Q2480"/>
    </row>
    <row r="2481" spans="1:17" x14ac:dyDescent="0.35">
      <c r="A2481" s="5">
        <v>43678</v>
      </c>
      <c r="B2481" s="2" t="s">
        <v>3053</v>
      </c>
      <c r="C2481" s="2" t="s">
        <v>3048</v>
      </c>
      <c r="D2481" s="2" t="s">
        <v>3049</v>
      </c>
      <c r="E24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481" t="str">
        <f>_xlfn.XLOOKUP(capturaFlota2019[[#This Row],[Puerto]],'DATOS TABLA FLOTA'!$H$1:$H$21,'DATOS TABLA FLOTA'!$I$1:$I$21)</f>
        <v>Deseado</v>
      </c>
      <c r="G2481" s="3">
        <f>_xlfn.XLOOKUP(capturaFlota2019[[#This Row],[Departamento]],'DATOS TABLA FLOTA'!$O$2:$O$21,'DATOS TABLA FLOTA'!$P$2:$P$21)</f>
        <v>78014</v>
      </c>
      <c r="H2481" s="1">
        <v>-46436049</v>
      </c>
      <c r="I2481" s="1">
        <f>_xlfn.XLOOKUP(capturaFlota2019[[#This Row],[Latitud]],'DATOS TABLA FLOTA'!$Q$2:$Q$21,'DATOS TABLA FLOTA'!$R$2:$R$21)</f>
        <v>-67514904</v>
      </c>
      <c r="J2481" s="2" t="s">
        <v>3101</v>
      </c>
      <c r="K2481" t="str">
        <f>VLOOKUP(capturaFlota2019[[#This Row],[Especie]],'DATOS TABLA FLOTA'!$K$1:$M$113,2,FALSE)</f>
        <v>Crustáceos</v>
      </c>
      <c r="L2481" t="str">
        <f>_xlfn.XLOOKUP(capturaFlota2019[[#This Row],[Especie]],'DATOS TABLA FLOTA'!$K$1:$K$113,'DATOS TABLA FLOTA'!$M$1:$M$113)</f>
        <v>Langostino</v>
      </c>
      <c r="M2481" s="3">
        <v>54740</v>
      </c>
      <c r="N2481" s="4">
        <f>VLOOKUP(capturaFlota2019[[#This Row],[Especie]],'DATOS TABLA FLOTA'!$A$1:$B$80,2,FALSE)</f>
        <v>3000</v>
      </c>
      <c r="O2481" s="4">
        <f>VLOOKUP(capturaFlota2019[[#This Row],[Especie]],'DATOS TABLA FLOTA'!$A$1:$C$80,3,FALSE)</f>
        <v>48000</v>
      </c>
      <c r="Q2481"/>
    </row>
    <row r="2482" spans="1:17" x14ac:dyDescent="0.35">
      <c r="A2482" s="5">
        <v>43497</v>
      </c>
      <c r="B2482" s="2" t="s">
        <v>3059</v>
      </c>
      <c r="C2482" s="2" t="s">
        <v>3061</v>
      </c>
      <c r="D2482" s="2" t="s">
        <v>3062</v>
      </c>
      <c r="E24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82" t="str">
        <f>_xlfn.XLOOKUP(capturaFlota2019[[#This Row],[Puerto]],'DATOS TABLA FLOTA'!$H$1:$H$21,'DATOS TABLA FLOTA'!$I$1:$I$21)</f>
        <v>Escalante</v>
      </c>
      <c r="G2482" s="3">
        <f>_xlfn.XLOOKUP(capturaFlota2019[[#This Row],[Departamento]],'DATOS TABLA FLOTA'!$O$2:$O$21,'DATOS TABLA FLOTA'!$P$2:$P$21)</f>
        <v>26021</v>
      </c>
      <c r="H2482" s="1">
        <v>-45862528</v>
      </c>
      <c r="I2482" s="1">
        <f>_xlfn.XLOOKUP(capturaFlota2019[[#This Row],[Latitud]],'DATOS TABLA FLOTA'!$Q$2:$Q$21,'DATOS TABLA FLOTA'!$R$2:$R$21)</f>
        <v>-6746664</v>
      </c>
      <c r="J2482" s="2" t="s">
        <v>3057</v>
      </c>
      <c r="K2482" t="str">
        <f>VLOOKUP(capturaFlota2019[[#This Row],[Especie]],'DATOS TABLA FLOTA'!$K$1:$M$113,2,FALSE)</f>
        <v>Peces</v>
      </c>
      <c r="L2482" t="str">
        <f>_xlfn.XLOOKUP(capturaFlota2019[[#This Row],[Especie]],'DATOS TABLA FLOTA'!$K$1:$K$113,'DATOS TABLA FLOTA'!$M$1:$M$113)</f>
        <v>Rayas (sin V. Cost)</v>
      </c>
      <c r="M2482" s="3">
        <v>54754</v>
      </c>
      <c r="N2482" s="4">
        <f>VLOOKUP(capturaFlota2019[[#This Row],[Especie]],'DATOS TABLA FLOTA'!$A$1:$B$80,2,FALSE)</f>
        <v>3900</v>
      </c>
      <c r="O2482" s="4">
        <f>VLOOKUP(capturaFlota2019[[#This Row],[Especie]],'DATOS TABLA FLOTA'!$A$1:$C$80,3,FALSE)</f>
        <v>62400</v>
      </c>
      <c r="Q2482"/>
    </row>
    <row r="2483" spans="1:17" x14ac:dyDescent="0.35">
      <c r="A2483" s="5">
        <v>43556</v>
      </c>
      <c r="B2483" s="2" t="s">
        <v>3041</v>
      </c>
      <c r="C2483" s="2" t="s">
        <v>3120</v>
      </c>
      <c r="D2483" s="2" t="s">
        <v>3062</v>
      </c>
      <c r="E24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83" t="str">
        <f>_xlfn.XLOOKUP(capturaFlota2019[[#This Row],[Puerto]],'DATOS TABLA FLOTA'!$H$1:$H$21,'DATOS TABLA FLOTA'!$I$1:$I$21)</f>
        <v>Rawson</v>
      </c>
      <c r="G2483" s="3">
        <f>_xlfn.XLOOKUP(capturaFlota2019[[#This Row],[Departamento]],'DATOS TABLA FLOTA'!$O$2:$O$21,'DATOS TABLA FLOTA'!$P$2:$P$21)</f>
        <v>26077</v>
      </c>
      <c r="H2483" s="1">
        <v>-43336741</v>
      </c>
      <c r="I2483" s="1">
        <f>_xlfn.XLOOKUP(capturaFlota2019[[#This Row],[Latitud]],'DATOS TABLA FLOTA'!$Q$2:$Q$21,'DATOS TABLA FLOTA'!$R$2:$R$21)</f>
        <v>-65061964</v>
      </c>
      <c r="J2483" s="2" t="s">
        <v>3101</v>
      </c>
      <c r="K2483" t="str">
        <f>VLOOKUP(capturaFlota2019[[#This Row],[Especie]],'DATOS TABLA FLOTA'!$K$1:$M$113,2,FALSE)</f>
        <v>Crustáceos</v>
      </c>
      <c r="L2483" t="str">
        <f>_xlfn.XLOOKUP(capturaFlota2019[[#This Row],[Especie]],'DATOS TABLA FLOTA'!$K$1:$K$113,'DATOS TABLA FLOTA'!$M$1:$M$113)</f>
        <v>Langostino</v>
      </c>
      <c r="M2483" s="3">
        <v>55095</v>
      </c>
      <c r="N2483" s="4">
        <f>VLOOKUP(capturaFlota2019[[#This Row],[Especie]],'DATOS TABLA FLOTA'!$A$1:$B$80,2,FALSE)</f>
        <v>3000</v>
      </c>
      <c r="O2483" s="4">
        <f>VLOOKUP(capturaFlota2019[[#This Row],[Especie]],'DATOS TABLA FLOTA'!$A$1:$C$80,3,FALSE)</f>
        <v>48000</v>
      </c>
      <c r="Q2483"/>
    </row>
    <row r="2484" spans="1:17" x14ac:dyDescent="0.35">
      <c r="A2484" s="5">
        <v>43556</v>
      </c>
      <c r="B2484" s="2" t="s">
        <v>3047</v>
      </c>
      <c r="C2484" s="2" t="s">
        <v>3117</v>
      </c>
      <c r="D2484" s="2" t="s">
        <v>3062</v>
      </c>
      <c r="E24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84" t="str">
        <f>_xlfn.XLOOKUP(capturaFlota2019[[#This Row],[Puerto]],'DATOS TABLA FLOTA'!$H$1:$H$21,'DATOS TABLA FLOTA'!$I$1:$I$21)</f>
        <v>Biedma</v>
      </c>
      <c r="G2484" s="3">
        <f>_xlfn.XLOOKUP(capturaFlota2019[[#This Row],[Departamento]],'DATOS TABLA FLOTA'!$O$2:$O$21,'DATOS TABLA FLOTA'!$P$2:$P$21)</f>
        <v>26007</v>
      </c>
      <c r="H2484" s="1">
        <v>-42723398</v>
      </c>
      <c r="I2484" s="1">
        <f>_xlfn.XLOOKUP(capturaFlota2019[[#This Row],[Latitud]],'DATOS TABLA FLOTA'!$Q$2:$Q$21,'DATOS TABLA FLOTA'!$R$2:$R$21)</f>
        <v>-6503362</v>
      </c>
      <c r="J2484" s="2" t="s">
        <v>3052</v>
      </c>
      <c r="K2484" t="str">
        <f>VLOOKUP(capturaFlota2019[[#This Row],[Especie]],'DATOS TABLA FLOTA'!$K$1:$M$113,2,FALSE)</f>
        <v>Moluscos</v>
      </c>
      <c r="L2484" t="str">
        <f>_xlfn.XLOOKUP(capturaFlota2019[[#This Row],[Especie]],'DATOS TABLA FLOTA'!$K$1:$K$113,'DATOS TABLA FLOTA'!$M$1:$M$113)</f>
        <v>Calamar Illex</v>
      </c>
      <c r="M2484" s="3">
        <v>55384</v>
      </c>
      <c r="N2484" s="4">
        <f>VLOOKUP(capturaFlota2019[[#This Row],[Especie]],'DATOS TABLA FLOTA'!$A$1:$B$80,2,FALSE)</f>
        <v>3299</v>
      </c>
      <c r="O2484" s="4">
        <f>VLOOKUP(capturaFlota2019[[#This Row],[Especie]],'DATOS TABLA FLOTA'!$A$1:$C$80,3,FALSE)</f>
        <v>52784</v>
      </c>
      <c r="Q2484"/>
    </row>
    <row r="2485" spans="1:17" x14ac:dyDescent="0.35">
      <c r="A2485" s="5">
        <v>43739</v>
      </c>
      <c r="B2485" s="2" t="s">
        <v>3067</v>
      </c>
      <c r="C2485" s="2" t="s">
        <v>3068</v>
      </c>
      <c r="D2485" s="2" t="s">
        <v>3043</v>
      </c>
      <c r="E24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85" t="str">
        <f>_xlfn.XLOOKUP(capturaFlota2019[[#This Row],[Puerto]],'DATOS TABLA FLOTA'!$H$1:$H$21,'DATOS TABLA FLOTA'!$I$1:$I$21)</f>
        <v>General Pueyrredon</v>
      </c>
      <c r="G2485" s="3">
        <f>_xlfn.XLOOKUP(capturaFlota2019[[#This Row],[Departamento]],'DATOS TABLA FLOTA'!$O$2:$O$21,'DATOS TABLA FLOTA'!$P$2:$P$21)</f>
        <v>6357</v>
      </c>
      <c r="H2485" s="1">
        <v>-3804915</v>
      </c>
      <c r="I2485" s="1">
        <f>_xlfn.XLOOKUP(capturaFlota2019[[#This Row],[Latitud]],'DATOS TABLA FLOTA'!$Q$2:$Q$21,'DATOS TABLA FLOTA'!$R$2:$R$21)</f>
        <v>-57536848</v>
      </c>
      <c r="J2485" s="2" t="s">
        <v>3080</v>
      </c>
      <c r="K2485" t="str">
        <f>VLOOKUP(capturaFlota2019[[#This Row],[Especie]],'DATOS TABLA FLOTA'!$K$1:$M$113,2,FALSE)</f>
        <v>Peces</v>
      </c>
      <c r="L2485" t="str">
        <f>_xlfn.XLOOKUP(capturaFlota2019[[#This Row],[Especie]],'DATOS TABLA FLOTA'!$K$1:$K$113,'DATOS TABLA FLOTA'!$M$1:$M$113)</f>
        <v>otras especies</v>
      </c>
      <c r="M2485" s="3">
        <v>55747</v>
      </c>
      <c r="N2485" s="4">
        <f>VLOOKUP(capturaFlota2019[[#This Row],[Especie]],'DATOS TABLA FLOTA'!$A$1:$B$80,2,FALSE)</f>
        <v>1599</v>
      </c>
      <c r="O2485" s="4">
        <f>VLOOKUP(capturaFlota2019[[#This Row],[Especie]],'DATOS TABLA FLOTA'!$A$1:$C$80,3,FALSE)</f>
        <v>25584</v>
      </c>
      <c r="Q2485"/>
    </row>
    <row r="2486" spans="1:17" x14ac:dyDescent="0.35">
      <c r="A2486" s="5">
        <v>43617</v>
      </c>
      <c r="B2486" s="2" t="s">
        <v>3053</v>
      </c>
      <c r="C2486" s="2" t="s">
        <v>3061</v>
      </c>
      <c r="D2486" s="2" t="s">
        <v>3062</v>
      </c>
      <c r="E24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486" t="str">
        <f>_xlfn.XLOOKUP(capturaFlota2019[[#This Row],[Puerto]],'DATOS TABLA FLOTA'!$H$1:$H$21,'DATOS TABLA FLOTA'!$I$1:$I$21)</f>
        <v>Escalante</v>
      </c>
      <c r="G2486" s="3">
        <f>_xlfn.XLOOKUP(capturaFlota2019[[#This Row],[Departamento]],'DATOS TABLA FLOTA'!$O$2:$O$21,'DATOS TABLA FLOTA'!$P$2:$P$21)</f>
        <v>26021</v>
      </c>
      <c r="H2486" s="1">
        <v>-45862528</v>
      </c>
      <c r="I2486" s="1">
        <f>_xlfn.XLOOKUP(capturaFlota2019[[#This Row],[Latitud]],'DATOS TABLA FLOTA'!$Q$2:$Q$21,'DATOS TABLA FLOTA'!$R$2:$R$21)</f>
        <v>-6746664</v>
      </c>
      <c r="J2486" s="2" t="s">
        <v>3057</v>
      </c>
      <c r="K2486" t="str">
        <f>VLOOKUP(capturaFlota2019[[#This Row],[Especie]],'DATOS TABLA FLOTA'!$K$1:$M$113,2,FALSE)</f>
        <v>Peces</v>
      </c>
      <c r="L2486" t="str">
        <f>_xlfn.XLOOKUP(capturaFlota2019[[#This Row],[Especie]],'DATOS TABLA FLOTA'!$K$1:$K$113,'DATOS TABLA FLOTA'!$M$1:$M$113)</f>
        <v>Rayas (sin V. Cost)</v>
      </c>
      <c r="M2486" s="3">
        <v>55828</v>
      </c>
      <c r="N2486" s="4">
        <f>VLOOKUP(capturaFlota2019[[#This Row],[Especie]],'DATOS TABLA FLOTA'!$A$1:$B$80,2,FALSE)</f>
        <v>3900</v>
      </c>
      <c r="O2486" s="4">
        <f>VLOOKUP(capturaFlota2019[[#This Row],[Especie]],'DATOS TABLA FLOTA'!$A$1:$C$80,3,FALSE)</f>
        <v>62400</v>
      </c>
      <c r="Q2486"/>
    </row>
    <row r="2487" spans="1:17" x14ac:dyDescent="0.35">
      <c r="A2487" s="5">
        <v>43617</v>
      </c>
      <c r="B2487" s="2" t="s">
        <v>3041</v>
      </c>
      <c r="C2487" s="2" t="s">
        <v>3111</v>
      </c>
      <c r="D2487" s="2" t="s">
        <v>3043</v>
      </c>
      <c r="E24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87" t="str">
        <f>_xlfn.XLOOKUP(capturaFlota2019[[#This Row],[Puerto]],'DATOS TABLA FLOTA'!$H$1:$H$21,'DATOS TABLA FLOTA'!$I$1:$I$21)</f>
        <v>sin especificar</v>
      </c>
      <c r="G2487" s="3">
        <f>_xlfn.XLOOKUP(capturaFlota2019[[#This Row],[Departamento]],'DATOS TABLA FLOTA'!$O$2:$O$21,'DATOS TABLA FLOTA'!$P$2:$P$21)</f>
        <v>6999</v>
      </c>
      <c r="I2487" s="1">
        <f>_xlfn.XLOOKUP(capturaFlota2019[[#This Row],[Latitud]],'DATOS TABLA FLOTA'!$Q$2:$Q$21,'DATOS TABLA FLOTA'!$R$2:$R$21)</f>
        <v>0</v>
      </c>
      <c r="J2487" s="2" t="s">
        <v>3114</v>
      </c>
      <c r="K2487" t="str">
        <f>VLOOKUP(capturaFlota2019[[#This Row],[Especie]],'DATOS TABLA FLOTA'!$K$1:$M$113,2,FALSE)</f>
        <v>Peces</v>
      </c>
      <c r="L2487" t="str">
        <f>_xlfn.XLOOKUP(capturaFlota2019[[#This Row],[Especie]],'DATOS TABLA FLOTA'!$K$1:$K$113,'DATOS TABLA FLOTA'!$M$1:$M$113)</f>
        <v>otras especies</v>
      </c>
      <c r="M2487" s="3">
        <v>55880</v>
      </c>
      <c r="N2487" s="4">
        <f>VLOOKUP(capturaFlota2019[[#This Row],[Especie]],'DATOS TABLA FLOTA'!$A$1:$B$80,2,FALSE)</f>
        <v>1500</v>
      </c>
      <c r="O2487" s="4">
        <f>VLOOKUP(capturaFlota2019[[#This Row],[Especie]],'DATOS TABLA FLOTA'!$A$1:$C$80,3,FALSE)</f>
        <v>24000</v>
      </c>
      <c r="Q2487"/>
    </row>
    <row r="2488" spans="1:17" x14ac:dyDescent="0.35">
      <c r="A2488" s="5">
        <v>43497</v>
      </c>
      <c r="B2488" s="2" t="s">
        <v>3053</v>
      </c>
      <c r="C2488" s="2" t="s">
        <v>3068</v>
      </c>
      <c r="D2488" s="2" t="s">
        <v>3043</v>
      </c>
      <c r="E24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88" t="str">
        <f>_xlfn.XLOOKUP(capturaFlota2019[[#This Row],[Puerto]],'DATOS TABLA FLOTA'!$H$1:$H$21,'DATOS TABLA FLOTA'!$I$1:$I$21)</f>
        <v>General Pueyrredon</v>
      </c>
      <c r="G2488" s="3">
        <f>_xlfn.XLOOKUP(capturaFlota2019[[#This Row],[Departamento]],'DATOS TABLA FLOTA'!$O$2:$O$21,'DATOS TABLA FLOTA'!$P$2:$P$21)</f>
        <v>6357</v>
      </c>
      <c r="H2488" s="1">
        <v>-3804915</v>
      </c>
      <c r="I2488" s="1">
        <f>_xlfn.XLOOKUP(capturaFlota2019[[#This Row],[Latitud]],'DATOS TABLA FLOTA'!$Q$2:$Q$21,'DATOS TABLA FLOTA'!$R$2:$R$21)</f>
        <v>-57536848</v>
      </c>
      <c r="J2488" s="2" t="s">
        <v>3060</v>
      </c>
      <c r="K2488" t="str">
        <f>VLOOKUP(capturaFlota2019[[#This Row],[Especie]],'DATOS TABLA FLOTA'!$K$1:$M$113,2,FALSE)</f>
        <v>Peces</v>
      </c>
      <c r="L2488" t="str">
        <f>_xlfn.XLOOKUP(capturaFlota2019[[#This Row],[Especie]],'DATOS TABLA FLOTA'!$K$1:$K$113,'DATOS TABLA FLOTA'!$M$1:$M$113)</f>
        <v>otras especies</v>
      </c>
      <c r="M2488" s="3">
        <v>55957</v>
      </c>
      <c r="N2488" s="4">
        <f>VLOOKUP(capturaFlota2019[[#This Row],[Especie]],'DATOS TABLA FLOTA'!$A$1:$B$80,2,FALSE)</f>
        <v>2910</v>
      </c>
      <c r="O2488" s="4">
        <f>VLOOKUP(capturaFlota2019[[#This Row],[Especie]],'DATOS TABLA FLOTA'!$A$1:$C$80,3,FALSE)</f>
        <v>46560</v>
      </c>
      <c r="Q2488"/>
    </row>
    <row r="2489" spans="1:17" x14ac:dyDescent="0.35">
      <c r="A2489" s="5">
        <v>43556</v>
      </c>
      <c r="B2489" s="2" t="s">
        <v>3053</v>
      </c>
      <c r="C2489" s="2" t="s">
        <v>3068</v>
      </c>
      <c r="D2489" s="2" t="s">
        <v>3043</v>
      </c>
      <c r="E24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89" t="str">
        <f>_xlfn.XLOOKUP(capturaFlota2019[[#This Row],[Puerto]],'DATOS TABLA FLOTA'!$H$1:$H$21,'DATOS TABLA FLOTA'!$I$1:$I$21)</f>
        <v>General Pueyrredon</v>
      </c>
      <c r="G2489" s="3">
        <f>_xlfn.XLOOKUP(capturaFlota2019[[#This Row],[Departamento]],'DATOS TABLA FLOTA'!$O$2:$O$21,'DATOS TABLA FLOTA'!$P$2:$P$21)</f>
        <v>6357</v>
      </c>
      <c r="H2489" s="1">
        <v>-3804915</v>
      </c>
      <c r="I2489" s="1">
        <f>_xlfn.XLOOKUP(capturaFlota2019[[#This Row],[Latitud]],'DATOS TABLA FLOTA'!$Q$2:$Q$21,'DATOS TABLA FLOTA'!$R$2:$R$21)</f>
        <v>-57536848</v>
      </c>
      <c r="J2489" s="2" t="s">
        <v>3109</v>
      </c>
      <c r="K2489" t="str">
        <f>VLOOKUP(capturaFlota2019[[#This Row],[Especie]],'DATOS TABLA FLOTA'!$K$1:$M$113,2,FALSE)</f>
        <v>Peces</v>
      </c>
      <c r="L2489" t="str">
        <f>_xlfn.XLOOKUP(capturaFlota2019[[#This Row],[Especie]],'DATOS TABLA FLOTA'!$K$1:$K$113,'DATOS TABLA FLOTA'!$M$1:$M$113)</f>
        <v>Rayas (sin V. Cost)</v>
      </c>
      <c r="M2489" s="3">
        <v>56023</v>
      </c>
      <c r="N2489" s="4">
        <f>VLOOKUP(capturaFlota2019[[#This Row],[Especie]],'DATOS TABLA FLOTA'!$A$1:$B$80,2,FALSE)</f>
        <v>3000</v>
      </c>
      <c r="O2489" s="4">
        <f>VLOOKUP(capturaFlota2019[[#This Row],[Especie]],'DATOS TABLA FLOTA'!$A$1:$C$80,3,FALSE)</f>
        <v>48000</v>
      </c>
      <c r="Q2489"/>
    </row>
    <row r="2490" spans="1:17" x14ac:dyDescent="0.35">
      <c r="A2490" s="5">
        <v>43586</v>
      </c>
      <c r="B2490" s="2" t="s">
        <v>3041</v>
      </c>
      <c r="C2490" s="2" t="s">
        <v>3143</v>
      </c>
      <c r="D2490" s="2" t="s">
        <v>3043</v>
      </c>
      <c r="E24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0" t="str">
        <f>_xlfn.XLOOKUP(capturaFlota2019[[#This Row],[Puerto]],'DATOS TABLA FLOTA'!$H$1:$H$21,'DATOS TABLA FLOTA'!$I$1:$I$21)</f>
        <v>Castelli</v>
      </c>
      <c r="G2490" s="3">
        <f>_xlfn.XLOOKUP(capturaFlota2019[[#This Row],[Departamento]],'DATOS TABLA FLOTA'!$O$2:$O$21,'DATOS TABLA FLOTA'!$P$2:$P$21)</f>
        <v>6168</v>
      </c>
      <c r="H2490" s="1">
        <v>-35745949</v>
      </c>
      <c r="I2490" s="1">
        <f>_xlfn.XLOOKUP(capturaFlota2019[[#This Row],[Latitud]],'DATOS TABLA FLOTA'!$Q$2:$Q$21,'DATOS TABLA FLOTA'!$R$2:$R$21)</f>
        <v>-57380561</v>
      </c>
      <c r="J2490" s="2" t="s">
        <v>3091</v>
      </c>
      <c r="K2490" t="str">
        <f>VLOOKUP(capturaFlota2019[[#This Row],[Especie]],'DATOS TABLA FLOTA'!$K$1:$M$113,2,FALSE)</f>
        <v>Peces</v>
      </c>
      <c r="L2490" t="str">
        <f>_xlfn.XLOOKUP(capturaFlota2019[[#This Row],[Especie]],'DATOS TABLA FLOTA'!$K$1:$K$113,'DATOS TABLA FLOTA'!$M$1:$M$113)</f>
        <v>Variado costero</v>
      </c>
      <c r="M2490" s="3">
        <v>56502</v>
      </c>
      <c r="N2490" s="4">
        <f>VLOOKUP(capturaFlota2019[[#This Row],[Especie]],'DATOS TABLA FLOTA'!$A$1:$B$80,2,FALSE)</f>
        <v>2300</v>
      </c>
      <c r="O2490" s="4">
        <f>VLOOKUP(capturaFlota2019[[#This Row],[Especie]],'DATOS TABLA FLOTA'!$A$1:$C$80,3,FALSE)</f>
        <v>36800</v>
      </c>
      <c r="Q2490"/>
    </row>
    <row r="2491" spans="1:17" x14ac:dyDescent="0.35">
      <c r="A2491" s="5">
        <v>43466</v>
      </c>
      <c r="B2491" s="2" t="s">
        <v>3053</v>
      </c>
      <c r="C2491" s="2" t="s">
        <v>3068</v>
      </c>
      <c r="D2491" s="2" t="s">
        <v>3043</v>
      </c>
      <c r="E24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1" t="str">
        <f>_xlfn.XLOOKUP(capturaFlota2019[[#This Row],[Puerto]],'DATOS TABLA FLOTA'!$H$1:$H$21,'DATOS TABLA FLOTA'!$I$1:$I$21)</f>
        <v>General Pueyrredon</v>
      </c>
      <c r="G2491" s="3">
        <f>_xlfn.XLOOKUP(capturaFlota2019[[#This Row],[Departamento]],'DATOS TABLA FLOTA'!$O$2:$O$21,'DATOS TABLA FLOTA'!$P$2:$P$21)</f>
        <v>6357</v>
      </c>
      <c r="H2491" s="1">
        <v>-3804915</v>
      </c>
      <c r="I2491" s="1">
        <f>_xlfn.XLOOKUP(capturaFlota2019[[#This Row],[Latitud]],'DATOS TABLA FLOTA'!$Q$2:$Q$21,'DATOS TABLA FLOTA'!$R$2:$R$21)</f>
        <v>-57536848</v>
      </c>
      <c r="J2491" s="2" t="s">
        <v>3092</v>
      </c>
      <c r="K2491" t="str">
        <f>VLOOKUP(capturaFlota2019[[#This Row],[Especie]],'DATOS TABLA FLOTA'!$K$1:$M$113,2,FALSE)</f>
        <v>Peces</v>
      </c>
      <c r="L2491" t="str">
        <f>_xlfn.XLOOKUP(capturaFlota2019[[#This Row],[Especie]],'DATOS TABLA FLOTA'!$K$1:$K$113,'DATOS TABLA FLOTA'!$M$1:$M$113)</f>
        <v>otras especies</v>
      </c>
      <c r="M2491" s="3">
        <v>56669</v>
      </c>
      <c r="N2491" s="4">
        <f>VLOOKUP(capturaFlota2019[[#This Row],[Especie]],'DATOS TABLA FLOTA'!$A$1:$B$80,2,FALSE)</f>
        <v>2200</v>
      </c>
      <c r="O2491" s="4">
        <f>VLOOKUP(capturaFlota2019[[#This Row],[Especie]],'DATOS TABLA FLOTA'!$A$1:$C$80,3,FALSE)</f>
        <v>35200</v>
      </c>
      <c r="Q2491"/>
    </row>
    <row r="2492" spans="1:17" x14ac:dyDescent="0.35">
      <c r="A2492" s="5">
        <v>43647</v>
      </c>
      <c r="B2492" s="2" t="s">
        <v>3067</v>
      </c>
      <c r="C2492" s="2" t="s">
        <v>3132</v>
      </c>
      <c r="D2492" s="2" t="s">
        <v>3133</v>
      </c>
      <c r="E24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492" t="str">
        <f>_xlfn.XLOOKUP(capturaFlota2019[[#This Row],[Puerto]],'DATOS TABLA FLOTA'!$H$1:$H$21,'DATOS TABLA FLOTA'!$I$1:$I$21)</f>
        <v>Ushuaia</v>
      </c>
      <c r="G2492" s="3">
        <f>_xlfn.XLOOKUP(capturaFlota2019[[#This Row],[Departamento]],'DATOS TABLA FLOTA'!$O$2:$O$21,'DATOS TABLA FLOTA'!$P$2:$P$21)</f>
        <v>94015</v>
      </c>
      <c r="H2492" s="1">
        <v>-54808106</v>
      </c>
      <c r="I2492" s="1">
        <f>_xlfn.XLOOKUP(capturaFlota2019[[#This Row],[Latitud]],'DATOS TABLA FLOTA'!$Q$2:$Q$21,'DATOS TABLA FLOTA'!$R$2:$R$21)</f>
        <v>-68304301</v>
      </c>
      <c r="J2492" s="2" t="s">
        <v>3136</v>
      </c>
      <c r="K2492" t="str">
        <f>VLOOKUP(capturaFlota2019[[#This Row],[Especie]],'DATOS TABLA FLOTA'!$K$1:$M$113,2,FALSE)</f>
        <v>Peces</v>
      </c>
      <c r="L2492" t="str">
        <f>_xlfn.XLOOKUP(capturaFlota2019[[#This Row],[Especie]],'DATOS TABLA FLOTA'!$K$1:$K$113,'DATOS TABLA FLOTA'!$M$1:$M$113)</f>
        <v>Merluza de cola</v>
      </c>
      <c r="M2492" s="3">
        <v>56784</v>
      </c>
      <c r="N2492" s="4">
        <f>VLOOKUP(capturaFlota2019[[#This Row],[Especie]],'DATOS TABLA FLOTA'!$A$1:$B$80,2,FALSE)</f>
        <v>2000</v>
      </c>
      <c r="O2492" s="4">
        <f>VLOOKUP(capturaFlota2019[[#This Row],[Especie]],'DATOS TABLA FLOTA'!$A$1:$C$80,3,FALSE)</f>
        <v>32000</v>
      </c>
      <c r="Q2492"/>
    </row>
    <row r="2493" spans="1:17" x14ac:dyDescent="0.35">
      <c r="A2493" s="5">
        <v>43770</v>
      </c>
      <c r="B2493" s="2" t="s">
        <v>3147</v>
      </c>
      <c r="C2493" s="2" t="s">
        <v>3111</v>
      </c>
      <c r="D2493" s="2" t="s">
        <v>3043</v>
      </c>
      <c r="E24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3" t="str">
        <f>_xlfn.XLOOKUP(capturaFlota2019[[#This Row],[Puerto]],'DATOS TABLA FLOTA'!$H$1:$H$21,'DATOS TABLA FLOTA'!$I$1:$I$21)</f>
        <v>sin especificar</v>
      </c>
      <c r="G2493" s="3">
        <f>_xlfn.XLOOKUP(capturaFlota2019[[#This Row],[Departamento]],'DATOS TABLA FLOTA'!$O$2:$O$21,'DATOS TABLA FLOTA'!$P$2:$P$21)</f>
        <v>6999</v>
      </c>
      <c r="I2493" s="1">
        <f>_xlfn.XLOOKUP(capturaFlota2019[[#This Row],[Latitud]],'DATOS TABLA FLOTA'!$Q$2:$Q$21,'DATOS TABLA FLOTA'!$R$2:$R$21)</f>
        <v>0</v>
      </c>
      <c r="J2493" s="2" t="s">
        <v>3110</v>
      </c>
      <c r="K2493" t="str">
        <f>VLOOKUP(capturaFlota2019[[#This Row],[Especie]],'DATOS TABLA FLOTA'!$K$1:$M$113,2,FALSE)</f>
        <v>Peces</v>
      </c>
      <c r="L2493" t="str">
        <f>_xlfn.XLOOKUP(capturaFlota2019[[#This Row],[Especie]],'DATOS TABLA FLOTA'!$K$1:$K$113,'DATOS TABLA FLOTA'!$M$1:$M$113)</f>
        <v>otras especies</v>
      </c>
      <c r="M2493" s="3">
        <v>56829</v>
      </c>
      <c r="N2493" s="4">
        <f>VLOOKUP(capturaFlota2019[[#This Row],[Especie]],'DATOS TABLA FLOTA'!$A$1:$B$80,2,FALSE)</f>
        <v>3200</v>
      </c>
      <c r="O2493" s="4">
        <f>VLOOKUP(capturaFlota2019[[#This Row],[Especie]],'DATOS TABLA FLOTA'!$A$1:$C$80,3,FALSE)</f>
        <v>51200</v>
      </c>
      <c r="Q2493"/>
    </row>
    <row r="2494" spans="1:17" x14ac:dyDescent="0.35">
      <c r="A2494" s="5">
        <v>43586</v>
      </c>
      <c r="B2494" s="2" t="s">
        <v>3059</v>
      </c>
      <c r="C2494" s="2" t="s">
        <v>3068</v>
      </c>
      <c r="D2494" s="2" t="s">
        <v>3043</v>
      </c>
      <c r="E24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4" t="str">
        <f>_xlfn.XLOOKUP(capturaFlota2019[[#This Row],[Puerto]],'DATOS TABLA FLOTA'!$H$1:$H$21,'DATOS TABLA FLOTA'!$I$1:$I$21)</f>
        <v>General Pueyrredon</v>
      </c>
      <c r="G2494" s="3">
        <f>_xlfn.XLOOKUP(capturaFlota2019[[#This Row],[Departamento]],'DATOS TABLA FLOTA'!$O$2:$O$21,'DATOS TABLA FLOTA'!$P$2:$P$21)</f>
        <v>6357</v>
      </c>
      <c r="H2494" s="1">
        <v>-3804915</v>
      </c>
      <c r="I2494" s="1">
        <f>_xlfn.XLOOKUP(capturaFlota2019[[#This Row],[Latitud]],'DATOS TABLA FLOTA'!$Q$2:$Q$21,'DATOS TABLA FLOTA'!$R$2:$R$21)</f>
        <v>-57536848</v>
      </c>
      <c r="J2494" s="2" t="s">
        <v>3090</v>
      </c>
      <c r="K2494" t="str">
        <f>VLOOKUP(capturaFlota2019[[#This Row],[Especie]],'DATOS TABLA FLOTA'!$K$1:$M$113,2,FALSE)</f>
        <v>Peces</v>
      </c>
      <c r="L2494" t="str">
        <f>_xlfn.XLOOKUP(capturaFlota2019[[#This Row],[Especie]],'DATOS TABLA FLOTA'!$K$1:$K$113,'DATOS TABLA FLOTA'!$M$1:$M$113)</f>
        <v>otras especies</v>
      </c>
      <c r="M2494" s="3">
        <v>56971</v>
      </c>
      <c r="N2494" s="4">
        <f>VLOOKUP(capturaFlota2019[[#This Row],[Especie]],'DATOS TABLA FLOTA'!$A$1:$B$80,2,FALSE)</f>
        <v>2200</v>
      </c>
      <c r="O2494" s="4">
        <f>VLOOKUP(capturaFlota2019[[#This Row],[Especie]],'DATOS TABLA FLOTA'!$A$1:$C$80,3,FALSE)</f>
        <v>35200</v>
      </c>
      <c r="Q2494"/>
    </row>
    <row r="2495" spans="1:17" x14ac:dyDescent="0.35">
      <c r="A2495" s="5">
        <v>43556</v>
      </c>
      <c r="B2495" s="2" t="s">
        <v>3041</v>
      </c>
      <c r="C2495" s="2" t="s">
        <v>3068</v>
      </c>
      <c r="D2495" s="2" t="s">
        <v>3043</v>
      </c>
      <c r="E24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5" t="str">
        <f>_xlfn.XLOOKUP(capturaFlota2019[[#This Row],[Puerto]],'DATOS TABLA FLOTA'!$H$1:$H$21,'DATOS TABLA FLOTA'!$I$1:$I$21)</f>
        <v>General Pueyrredon</v>
      </c>
      <c r="G2495" s="3">
        <f>_xlfn.XLOOKUP(capturaFlota2019[[#This Row],[Departamento]],'DATOS TABLA FLOTA'!$O$2:$O$21,'DATOS TABLA FLOTA'!$P$2:$P$21)</f>
        <v>6357</v>
      </c>
      <c r="H2495" s="1">
        <v>-3804915</v>
      </c>
      <c r="I2495" s="1">
        <f>_xlfn.XLOOKUP(capturaFlota2019[[#This Row],[Latitud]],'DATOS TABLA FLOTA'!$Q$2:$Q$21,'DATOS TABLA FLOTA'!$R$2:$R$21)</f>
        <v>-57536848</v>
      </c>
      <c r="J2495" s="2" t="s">
        <v>3089</v>
      </c>
      <c r="K2495" t="str">
        <f>VLOOKUP(capturaFlota2019[[#This Row],[Especie]],'DATOS TABLA FLOTA'!$K$1:$M$113,2,FALSE)</f>
        <v>Peces</v>
      </c>
      <c r="L2495" t="str">
        <f>_xlfn.XLOOKUP(capturaFlota2019[[#This Row],[Especie]],'DATOS TABLA FLOTA'!$K$1:$K$113,'DATOS TABLA FLOTA'!$M$1:$M$113)</f>
        <v>otras especies</v>
      </c>
      <c r="M2495" s="3">
        <v>57058</v>
      </c>
      <c r="N2495" s="4">
        <f>VLOOKUP(capturaFlota2019[[#This Row],[Especie]],'DATOS TABLA FLOTA'!$A$1:$B$80,2,FALSE)</f>
        <v>2200</v>
      </c>
      <c r="O2495" s="4">
        <f>VLOOKUP(capturaFlota2019[[#This Row],[Especie]],'DATOS TABLA FLOTA'!$A$1:$C$80,3,FALSE)</f>
        <v>35200</v>
      </c>
      <c r="Q2495"/>
    </row>
    <row r="2496" spans="1:17" x14ac:dyDescent="0.35">
      <c r="A2496" s="5">
        <v>43586</v>
      </c>
      <c r="B2496" s="2" t="s">
        <v>3053</v>
      </c>
      <c r="C2496" s="2" t="s">
        <v>3068</v>
      </c>
      <c r="D2496" s="2" t="s">
        <v>3043</v>
      </c>
      <c r="E24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6" t="str">
        <f>_xlfn.XLOOKUP(capturaFlota2019[[#This Row],[Puerto]],'DATOS TABLA FLOTA'!$H$1:$H$21,'DATOS TABLA FLOTA'!$I$1:$I$21)</f>
        <v>General Pueyrredon</v>
      </c>
      <c r="G2496" s="3">
        <f>_xlfn.XLOOKUP(capturaFlota2019[[#This Row],[Departamento]],'DATOS TABLA FLOTA'!$O$2:$O$21,'DATOS TABLA FLOTA'!$P$2:$P$21)</f>
        <v>6357</v>
      </c>
      <c r="H2496" s="1">
        <v>-3804915</v>
      </c>
      <c r="I2496" s="1">
        <f>_xlfn.XLOOKUP(capturaFlota2019[[#This Row],[Latitud]],'DATOS TABLA FLOTA'!$Q$2:$Q$21,'DATOS TABLA FLOTA'!$R$2:$R$21)</f>
        <v>-57536848</v>
      </c>
      <c r="J2496" s="2" t="s">
        <v>3099</v>
      </c>
      <c r="K2496" t="str">
        <f>VLOOKUP(capturaFlota2019[[#This Row],[Especie]],'DATOS TABLA FLOTA'!$K$1:$M$113,2,FALSE)</f>
        <v>Peces</v>
      </c>
      <c r="L2496" t="str">
        <f>_xlfn.XLOOKUP(capturaFlota2019[[#This Row],[Especie]],'DATOS TABLA FLOTA'!$K$1:$K$113,'DATOS TABLA FLOTA'!$M$1:$M$113)</f>
        <v>otras especies</v>
      </c>
      <c r="M2496" s="3">
        <v>57083</v>
      </c>
      <c r="N2496" s="4">
        <f>VLOOKUP(capturaFlota2019[[#This Row],[Especie]],'DATOS TABLA FLOTA'!$A$1:$B$80,2,FALSE)</f>
        <v>2100</v>
      </c>
      <c r="O2496" s="4">
        <f>VLOOKUP(capturaFlota2019[[#This Row],[Especie]],'DATOS TABLA FLOTA'!$A$1:$C$80,3,FALSE)</f>
        <v>33600</v>
      </c>
      <c r="Q2496"/>
    </row>
    <row r="2497" spans="1:17" x14ac:dyDescent="0.35">
      <c r="A2497" s="5">
        <v>43709</v>
      </c>
      <c r="B2497" s="2" t="s">
        <v>3059</v>
      </c>
      <c r="C2497" s="2" t="s">
        <v>3068</v>
      </c>
      <c r="D2497" s="2" t="s">
        <v>3043</v>
      </c>
      <c r="E24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7" t="str">
        <f>_xlfn.XLOOKUP(capturaFlota2019[[#This Row],[Puerto]],'DATOS TABLA FLOTA'!$H$1:$H$21,'DATOS TABLA FLOTA'!$I$1:$I$21)</f>
        <v>General Pueyrredon</v>
      </c>
      <c r="G2497" s="3">
        <f>_xlfn.XLOOKUP(capturaFlota2019[[#This Row],[Departamento]],'DATOS TABLA FLOTA'!$O$2:$O$21,'DATOS TABLA FLOTA'!$P$2:$P$21)</f>
        <v>6357</v>
      </c>
      <c r="H2497" s="1">
        <v>-3804915</v>
      </c>
      <c r="I2497" s="1">
        <f>_xlfn.XLOOKUP(capturaFlota2019[[#This Row],[Latitud]],'DATOS TABLA FLOTA'!$Q$2:$Q$21,'DATOS TABLA FLOTA'!$R$2:$R$21)</f>
        <v>-57536848</v>
      </c>
      <c r="J2497" s="2" t="s">
        <v>3092</v>
      </c>
      <c r="K2497" t="str">
        <f>VLOOKUP(capturaFlota2019[[#This Row],[Especie]],'DATOS TABLA FLOTA'!$K$1:$M$113,2,FALSE)</f>
        <v>Peces</v>
      </c>
      <c r="L2497" t="str">
        <f>_xlfn.XLOOKUP(capturaFlota2019[[#This Row],[Especie]],'DATOS TABLA FLOTA'!$K$1:$K$113,'DATOS TABLA FLOTA'!$M$1:$M$113)</f>
        <v>otras especies</v>
      </c>
      <c r="M2497" s="3">
        <v>57562</v>
      </c>
      <c r="N2497" s="4">
        <f>VLOOKUP(capturaFlota2019[[#This Row],[Especie]],'DATOS TABLA FLOTA'!$A$1:$B$80,2,FALSE)</f>
        <v>2200</v>
      </c>
      <c r="O2497" s="4">
        <f>VLOOKUP(capturaFlota2019[[#This Row],[Especie]],'DATOS TABLA FLOTA'!$A$1:$C$80,3,FALSE)</f>
        <v>35200</v>
      </c>
      <c r="Q2497"/>
    </row>
    <row r="2498" spans="1:17" x14ac:dyDescent="0.35">
      <c r="A2498" s="5">
        <v>43497</v>
      </c>
      <c r="B2498" s="2" t="s">
        <v>3041</v>
      </c>
      <c r="C2498" s="2" t="s">
        <v>3068</v>
      </c>
      <c r="D2498" s="2" t="s">
        <v>3043</v>
      </c>
      <c r="E24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8" t="str">
        <f>_xlfn.XLOOKUP(capturaFlota2019[[#This Row],[Puerto]],'DATOS TABLA FLOTA'!$H$1:$H$21,'DATOS TABLA FLOTA'!$I$1:$I$21)</f>
        <v>General Pueyrredon</v>
      </c>
      <c r="G2498" s="3">
        <f>_xlfn.XLOOKUP(capturaFlota2019[[#This Row],[Departamento]],'DATOS TABLA FLOTA'!$O$2:$O$21,'DATOS TABLA FLOTA'!$P$2:$P$21)</f>
        <v>6357</v>
      </c>
      <c r="H2498" s="1">
        <v>-3804915</v>
      </c>
      <c r="I2498" s="1">
        <f>_xlfn.XLOOKUP(capturaFlota2019[[#This Row],[Latitud]],'DATOS TABLA FLOTA'!$Q$2:$Q$21,'DATOS TABLA FLOTA'!$R$2:$R$21)</f>
        <v>-57536848</v>
      </c>
      <c r="J2498" s="2" t="s">
        <v>3090</v>
      </c>
      <c r="K2498" t="str">
        <f>VLOOKUP(capturaFlota2019[[#This Row],[Especie]],'DATOS TABLA FLOTA'!$K$1:$M$113,2,FALSE)</f>
        <v>Peces</v>
      </c>
      <c r="L2498" t="str">
        <f>_xlfn.XLOOKUP(capturaFlota2019[[#This Row],[Especie]],'DATOS TABLA FLOTA'!$K$1:$K$113,'DATOS TABLA FLOTA'!$M$1:$M$113)</f>
        <v>otras especies</v>
      </c>
      <c r="M2498" s="3">
        <v>57669</v>
      </c>
      <c r="N2498" s="4">
        <f>VLOOKUP(capturaFlota2019[[#This Row],[Especie]],'DATOS TABLA FLOTA'!$A$1:$B$80,2,FALSE)</f>
        <v>2200</v>
      </c>
      <c r="O2498" s="4">
        <f>VLOOKUP(capturaFlota2019[[#This Row],[Especie]],'DATOS TABLA FLOTA'!$A$1:$C$80,3,FALSE)</f>
        <v>35200</v>
      </c>
      <c r="Q2498"/>
    </row>
    <row r="2499" spans="1:17" x14ac:dyDescent="0.35">
      <c r="A2499" s="5">
        <v>43525</v>
      </c>
      <c r="B2499" s="2" t="s">
        <v>3059</v>
      </c>
      <c r="C2499" s="2" t="s">
        <v>3068</v>
      </c>
      <c r="D2499" s="2" t="s">
        <v>3043</v>
      </c>
      <c r="E24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499" t="str">
        <f>_xlfn.XLOOKUP(capturaFlota2019[[#This Row],[Puerto]],'DATOS TABLA FLOTA'!$H$1:$H$21,'DATOS TABLA FLOTA'!$I$1:$I$21)</f>
        <v>General Pueyrredon</v>
      </c>
      <c r="G2499" s="3">
        <f>_xlfn.XLOOKUP(capturaFlota2019[[#This Row],[Departamento]],'DATOS TABLA FLOTA'!$O$2:$O$21,'DATOS TABLA FLOTA'!$P$2:$P$21)</f>
        <v>6357</v>
      </c>
      <c r="H2499" s="1">
        <v>-3804915</v>
      </c>
      <c r="I2499" s="1">
        <f>_xlfn.XLOOKUP(capturaFlota2019[[#This Row],[Latitud]],'DATOS TABLA FLOTA'!$Q$2:$Q$21,'DATOS TABLA FLOTA'!$R$2:$R$21)</f>
        <v>-57536848</v>
      </c>
      <c r="J2499" s="2" t="s">
        <v>3065</v>
      </c>
      <c r="K2499" t="str">
        <f>VLOOKUP(capturaFlota2019[[#This Row],[Especie]],'DATOS TABLA FLOTA'!$K$1:$M$113,2,FALSE)</f>
        <v>Peces</v>
      </c>
      <c r="L2499" t="str">
        <f>_xlfn.XLOOKUP(capturaFlota2019[[#This Row],[Especie]],'DATOS TABLA FLOTA'!$K$1:$K$113,'DATOS TABLA FLOTA'!$M$1:$M$113)</f>
        <v>Abadejo</v>
      </c>
      <c r="M2499" s="3">
        <v>57828</v>
      </c>
      <c r="N2499" s="4">
        <f>VLOOKUP(capturaFlota2019[[#This Row],[Especie]],'DATOS TABLA FLOTA'!$A$1:$B$80,2,FALSE)</f>
        <v>2000</v>
      </c>
      <c r="O2499" s="4">
        <f>VLOOKUP(capturaFlota2019[[#This Row],[Especie]],'DATOS TABLA FLOTA'!$A$1:$C$80,3,FALSE)</f>
        <v>32000</v>
      </c>
      <c r="Q2499"/>
    </row>
    <row r="2500" spans="1:17" x14ac:dyDescent="0.35">
      <c r="A2500" s="5">
        <v>43556</v>
      </c>
      <c r="B2500" s="2" t="s">
        <v>3041</v>
      </c>
      <c r="C2500" s="2" t="s">
        <v>3068</v>
      </c>
      <c r="D2500" s="2" t="s">
        <v>3043</v>
      </c>
      <c r="E25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0" t="str">
        <f>_xlfn.XLOOKUP(capturaFlota2019[[#This Row],[Puerto]],'DATOS TABLA FLOTA'!$H$1:$H$21,'DATOS TABLA FLOTA'!$I$1:$I$21)</f>
        <v>General Pueyrredon</v>
      </c>
      <c r="G2500" s="3">
        <f>_xlfn.XLOOKUP(capturaFlota2019[[#This Row],[Departamento]],'DATOS TABLA FLOTA'!$O$2:$O$21,'DATOS TABLA FLOTA'!$P$2:$P$21)</f>
        <v>6357</v>
      </c>
      <c r="H2500" s="1">
        <v>-3804915</v>
      </c>
      <c r="I2500" s="1">
        <f>_xlfn.XLOOKUP(capturaFlota2019[[#This Row],[Latitud]],'DATOS TABLA FLOTA'!$Q$2:$Q$21,'DATOS TABLA FLOTA'!$R$2:$R$21)</f>
        <v>-57536848</v>
      </c>
      <c r="J2500" s="2" t="s">
        <v>3094</v>
      </c>
      <c r="K2500" t="str">
        <f>VLOOKUP(capturaFlota2019[[#This Row],[Especie]],'DATOS TABLA FLOTA'!$K$1:$M$113,2,FALSE)</f>
        <v>Peces</v>
      </c>
      <c r="L2500" t="str">
        <f>_xlfn.XLOOKUP(capturaFlota2019[[#This Row],[Especie]],'DATOS TABLA FLOTA'!$K$1:$K$113,'DATOS TABLA FLOTA'!$M$1:$M$113)</f>
        <v>otras especies</v>
      </c>
      <c r="M2500" s="3">
        <v>58025</v>
      </c>
      <c r="N2500" s="4">
        <f>VLOOKUP(capturaFlota2019[[#This Row],[Especie]],'DATOS TABLA FLOTA'!$A$1:$B$80,2,FALSE)</f>
        <v>2180</v>
      </c>
      <c r="O2500" s="4">
        <f>VLOOKUP(capturaFlota2019[[#This Row],[Especie]],'DATOS TABLA FLOTA'!$A$1:$C$80,3,FALSE)</f>
        <v>34880</v>
      </c>
      <c r="Q2500"/>
    </row>
    <row r="2501" spans="1:17" x14ac:dyDescent="0.35">
      <c r="A2501" s="5">
        <v>43525</v>
      </c>
      <c r="B2501" s="2" t="s">
        <v>3059</v>
      </c>
      <c r="C2501" s="2" t="s">
        <v>3068</v>
      </c>
      <c r="D2501" s="2" t="s">
        <v>3043</v>
      </c>
      <c r="E25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1" t="str">
        <f>_xlfn.XLOOKUP(capturaFlota2019[[#This Row],[Puerto]],'DATOS TABLA FLOTA'!$H$1:$H$21,'DATOS TABLA FLOTA'!$I$1:$I$21)</f>
        <v>General Pueyrredon</v>
      </c>
      <c r="G2501" s="3">
        <f>_xlfn.XLOOKUP(capturaFlota2019[[#This Row],[Departamento]],'DATOS TABLA FLOTA'!$O$2:$O$21,'DATOS TABLA FLOTA'!$P$2:$P$21)</f>
        <v>6357</v>
      </c>
      <c r="H2501" s="1">
        <v>-3804915</v>
      </c>
      <c r="I2501" s="1">
        <f>_xlfn.XLOOKUP(capturaFlota2019[[#This Row],[Latitud]],'DATOS TABLA FLOTA'!$Q$2:$Q$21,'DATOS TABLA FLOTA'!$R$2:$R$21)</f>
        <v>-57536848</v>
      </c>
      <c r="J2501" s="2" t="s">
        <v>3082</v>
      </c>
      <c r="K2501" t="str">
        <f>VLOOKUP(capturaFlota2019[[#This Row],[Especie]],'DATOS TABLA FLOTA'!$K$1:$M$113,2,FALSE)</f>
        <v>Peces</v>
      </c>
      <c r="L2501" t="str">
        <f>_xlfn.XLOOKUP(capturaFlota2019[[#This Row],[Especie]],'DATOS TABLA FLOTA'!$K$1:$K$113,'DATOS TABLA FLOTA'!$M$1:$M$113)</f>
        <v>otras especies</v>
      </c>
      <c r="M2501" s="3">
        <v>58067</v>
      </c>
      <c r="N2501" s="4">
        <f>VLOOKUP(capturaFlota2019[[#This Row],[Especie]],'DATOS TABLA FLOTA'!$A$1:$B$80,2,FALSE)</f>
        <v>2100</v>
      </c>
      <c r="O2501" s="4">
        <f>VLOOKUP(capturaFlota2019[[#This Row],[Especie]],'DATOS TABLA FLOTA'!$A$1:$C$80,3,FALSE)</f>
        <v>33600</v>
      </c>
      <c r="Q2501"/>
    </row>
    <row r="2502" spans="1:17" x14ac:dyDescent="0.35">
      <c r="A2502" s="5">
        <v>43525</v>
      </c>
      <c r="B2502" s="2" t="s">
        <v>3147</v>
      </c>
      <c r="C2502" s="2" t="s">
        <v>3048</v>
      </c>
      <c r="D2502" s="2" t="s">
        <v>3049</v>
      </c>
      <c r="E25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502" t="str">
        <f>_xlfn.XLOOKUP(capturaFlota2019[[#This Row],[Puerto]],'DATOS TABLA FLOTA'!$H$1:$H$21,'DATOS TABLA FLOTA'!$I$1:$I$21)</f>
        <v>Deseado</v>
      </c>
      <c r="G2502" s="3">
        <f>_xlfn.XLOOKUP(capturaFlota2019[[#This Row],[Departamento]],'DATOS TABLA FLOTA'!$O$2:$O$21,'DATOS TABLA FLOTA'!$P$2:$P$21)</f>
        <v>78014</v>
      </c>
      <c r="H2502" s="1">
        <v>-46436049</v>
      </c>
      <c r="I2502" s="1">
        <f>_xlfn.XLOOKUP(capturaFlota2019[[#This Row],[Latitud]],'DATOS TABLA FLOTA'!$Q$2:$Q$21,'DATOS TABLA FLOTA'!$R$2:$R$21)</f>
        <v>-67514904</v>
      </c>
      <c r="J2502" s="2" t="s">
        <v>3101</v>
      </c>
      <c r="K2502" t="str">
        <f>VLOOKUP(capturaFlota2019[[#This Row],[Especie]],'DATOS TABLA FLOTA'!$K$1:$M$113,2,FALSE)</f>
        <v>Crustáceos</v>
      </c>
      <c r="L2502" t="str">
        <f>_xlfn.XLOOKUP(capturaFlota2019[[#This Row],[Especie]],'DATOS TABLA FLOTA'!$K$1:$K$113,'DATOS TABLA FLOTA'!$M$1:$M$113)</f>
        <v>Langostino</v>
      </c>
      <c r="M2502" s="3">
        <v>58206</v>
      </c>
      <c r="N2502" s="4">
        <f>VLOOKUP(capturaFlota2019[[#This Row],[Especie]],'DATOS TABLA FLOTA'!$A$1:$B$80,2,FALSE)</f>
        <v>3000</v>
      </c>
      <c r="O2502" s="4">
        <f>VLOOKUP(capturaFlota2019[[#This Row],[Especie]],'DATOS TABLA FLOTA'!$A$1:$C$80,3,FALSE)</f>
        <v>48000</v>
      </c>
      <c r="Q2502"/>
    </row>
    <row r="2503" spans="1:17" x14ac:dyDescent="0.35">
      <c r="A2503" s="5">
        <v>43739</v>
      </c>
      <c r="B2503" s="2" t="s">
        <v>3041</v>
      </c>
      <c r="C2503" s="2" t="s">
        <v>3150</v>
      </c>
      <c r="D2503" s="2" t="s">
        <v>3043</v>
      </c>
      <c r="E25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3" t="str">
        <f>_xlfn.XLOOKUP(capturaFlota2019[[#This Row],[Puerto]],'DATOS TABLA FLOTA'!$H$1:$H$21,'DATOS TABLA FLOTA'!$I$1:$I$21)</f>
        <v>General Lavalle</v>
      </c>
      <c r="G2503" s="3">
        <f>_xlfn.XLOOKUP(capturaFlota2019[[#This Row],[Departamento]],'DATOS TABLA FLOTA'!$O$2:$O$21,'DATOS TABLA FLOTA'!$P$2:$P$21)</f>
        <v>6336</v>
      </c>
      <c r="H2503" s="1">
        <v>-36398453</v>
      </c>
      <c r="I2503" s="1">
        <f>_xlfn.XLOOKUP(capturaFlota2019[[#This Row],[Latitud]],'DATOS TABLA FLOTA'!$Q$2:$Q$21,'DATOS TABLA FLOTA'!$R$2:$R$21)</f>
        <v>-56946467</v>
      </c>
      <c r="J2503" s="2" t="s">
        <v>3079</v>
      </c>
      <c r="K2503" t="str">
        <f>VLOOKUP(capturaFlota2019[[#This Row],[Especie]],'DATOS TABLA FLOTA'!$K$1:$M$113,2,FALSE)</f>
        <v>Peces</v>
      </c>
      <c r="L2503" t="str">
        <f>_xlfn.XLOOKUP(capturaFlota2019[[#This Row],[Especie]],'DATOS TABLA FLOTA'!$K$1:$K$113,'DATOS TABLA FLOTA'!$M$1:$M$113)</f>
        <v>otras especies</v>
      </c>
      <c r="M2503" s="3">
        <v>58520</v>
      </c>
      <c r="N2503" s="4">
        <f>VLOOKUP(capturaFlota2019[[#This Row],[Especie]],'DATOS TABLA FLOTA'!$A$1:$B$80,2,FALSE)</f>
        <v>2100</v>
      </c>
      <c r="O2503" s="4">
        <f>VLOOKUP(capturaFlota2019[[#This Row],[Especie]],'DATOS TABLA FLOTA'!$A$1:$C$80,3,FALSE)</f>
        <v>33600</v>
      </c>
      <c r="Q2503"/>
    </row>
    <row r="2504" spans="1:17" x14ac:dyDescent="0.35">
      <c r="A2504" s="5">
        <v>43497</v>
      </c>
      <c r="B2504" s="2" t="s">
        <v>3053</v>
      </c>
      <c r="C2504" s="2" t="s">
        <v>3068</v>
      </c>
      <c r="D2504" s="2" t="s">
        <v>3043</v>
      </c>
      <c r="E25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4" t="str">
        <f>_xlfn.XLOOKUP(capturaFlota2019[[#This Row],[Puerto]],'DATOS TABLA FLOTA'!$H$1:$H$21,'DATOS TABLA FLOTA'!$I$1:$I$21)</f>
        <v>General Pueyrredon</v>
      </c>
      <c r="G2504" s="3">
        <f>_xlfn.XLOOKUP(capturaFlota2019[[#This Row],[Departamento]],'DATOS TABLA FLOTA'!$O$2:$O$21,'DATOS TABLA FLOTA'!$P$2:$P$21)</f>
        <v>6357</v>
      </c>
      <c r="H2504" s="1">
        <v>-3804915</v>
      </c>
      <c r="I2504" s="1">
        <f>_xlfn.XLOOKUP(capturaFlota2019[[#This Row],[Latitud]],'DATOS TABLA FLOTA'!$Q$2:$Q$21,'DATOS TABLA FLOTA'!$R$2:$R$21)</f>
        <v>-57536848</v>
      </c>
      <c r="J2504" s="2" t="s">
        <v>3057</v>
      </c>
      <c r="K2504" t="str">
        <f>VLOOKUP(capturaFlota2019[[#This Row],[Especie]],'DATOS TABLA FLOTA'!$K$1:$M$113,2,FALSE)</f>
        <v>Peces</v>
      </c>
      <c r="L2504" t="str">
        <f>_xlfn.XLOOKUP(capturaFlota2019[[#This Row],[Especie]],'DATOS TABLA FLOTA'!$K$1:$K$113,'DATOS TABLA FLOTA'!$M$1:$M$113)</f>
        <v>Rayas (sin V. Cost)</v>
      </c>
      <c r="M2504" s="3">
        <v>58536</v>
      </c>
      <c r="N2504" s="4">
        <f>VLOOKUP(capturaFlota2019[[#This Row],[Especie]],'DATOS TABLA FLOTA'!$A$1:$B$80,2,FALSE)</f>
        <v>3900</v>
      </c>
      <c r="O2504" s="4">
        <f>VLOOKUP(capturaFlota2019[[#This Row],[Especie]],'DATOS TABLA FLOTA'!$A$1:$C$80,3,FALSE)</f>
        <v>62400</v>
      </c>
      <c r="Q2504"/>
    </row>
    <row r="2505" spans="1:17" x14ac:dyDescent="0.35">
      <c r="A2505" s="5">
        <v>43678</v>
      </c>
      <c r="B2505" s="2" t="s">
        <v>3067</v>
      </c>
      <c r="C2505" s="2" t="s">
        <v>3132</v>
      </c>
      <c r="D2505" s="2" t="s">
        <v>3133</v>
      </c>
      <c r="E25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505" t="str">
        <f>_xlfn.XLOOKUP(capturaFlota2019[[#This Row],[Puerto]],'DATOS TABLA FLOTA'!$H$1:$H$21,'DATOS TABLA FLOTA'!$I$1:$I$21)</f>
        <v>Ushuaia</v>
      </c>
      <c r="G2505" s="3">
        <f>_xlfn.XLOOKUP(capturaFlota2019[[#This Row],[Departamento]],'DATOS TABLA FLOTA'!$O$2:$O$21,'DATOS TABLA FLOTA'!$P$2:$P$21)</f>
        <v>94015</v>
      </c>
      <c r="H2505" s="1">
        <v>-54808106</v>
      </c>
      <c r="I2505" s="1">
        <f>_xlfn.XLOOKUP(capturaFlota2019[[#This Row],[Latitud]],'DATOS TABLA FLOTA'!$Q$2:$Q$21,'DATOS TABLA FLOTA'!$R$2:$R$21)</f>
        <v>-68304301</v>
      </c>
      <c r="J2505" s="2" t="s">
        <v>3065</v>
      </c>
      <c r="K2505" t="str">
        <f>VLOOKUP(capturaFlota2019[[#This Row],[Especie]],'DATOS TABLA FLOTA'!$K$1:$M$113,2,FALSE)</f>
        <v>Peces</v>
      </c>
      <c r="L2505" t="str">
        <f>_xlfn.XLOOKUP(capturaFlota2019[[#This Row],[Especie]],'DATOS TABLA FLOTA'!$K$1:$K$113,'DATOS TABLA FLOTA'!$M$1:$M$113)</f>
        <v>Abadejo</v>
      </c>
      <c r="M2505" s="3">
        <v>58542</v>
      </c>
      <c r="N2505" s="4">
        <f>VLOOKUP(capturaFlota2019[[#This Row],[Especie]],'DATOS TABLA FLOTA'!$A$1:$B$80,2,FALSE)</f>
        <v>2000</v>
      </c>
      <c r="O2505" s="4">
        <f>VLOOKUP(capturaFlota2019[[#This Row],[Especie]],'DATOS TABLA FLOTA'!$A$1:$C$80,3,FALSE)</f>
        <v>32000</v>
      </c>
      <c r="Q2505"/>
    </row>
    <row r="2506" spans="1:17" x14ac:dyDescent="0.35">
      <c r="A2506" s="5">
        <v>43466</v>
      </c>
      <c r="B2506" s="2" t="s">
        <v>3059</v>
      </c>
      <c r="C2506" s="2" t="s">
        <v>3068</v>
      </c>
      <c r="D2506" s="2" t="s">
        <v>3043</v>
      </c>
      <c r="E25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6" t="str">
        <f>_xlfn.XLOOKUP(capturaFlota2019[[#This Row],[Puerto]],'DATOS TABLA FLOTA'!$H$1:$H$21,'DATOS TABLA FLOTA'!$I$1:$I$21)</f>
        <v>General Pueyrredon</v>
      </c>
      <c r="G2506" s="3">
        <f>_xlfn.XLOOKUP(capturaFlota2019[[#This Row],[Departamento]],'DATOS TABLA FLOTA'!$O$2:$O$21,'DATOS TABLA FLOTA'!$P$2:$P$21)</f>
        <v>6357</v>
      </c>
      <c r="H2506" s="1">
        <v>-3804915</v>
      </c>
      <c r="I2506" s="1">
        <f>_xlfn.XLOOKUP(capturaFlota2019[[#This Row],[Latitud]],'DATOS TABLA FLOTA'!$Q$2:$Q$21,'DATOS TABLA FLOTA'!$R$2:$R$21)</f>
        <v>-57536848</v>
      </c>
      <c r="J2506" s="2" t="s">
        <v>3096</v>
      </c>
      <c r="K2506" t="str">
        <f>VLOOKUP(capturaFlota2019[[#This Row],[Especie]],'DATOS TABLA FLOTA'!$K$1:$M$113,2,FALSE)</f>
        <v>Peces</v>
      </c>
      <c r="L2506" t="str">
        <f>_xlfn.XLOOKUP(capturaFlota2019[[#This Row],[Especie]],'DATOS TABLA FLOTA'!$K$1:$K$113,'DATOS TABLA FLOTA'!$M$1:$M$113)</f>
        <v>otras especies</v>
      </c>
      <c r="M2506" s="3">
        <v>58752</v>
      </c>
      <c r="N2506" s="4">
        <f>VLOOKUP(capturaFlota2019[[#This Row],[Especie]],'DATOS TABLA FLOTA'!$A$1:$B$80,2,FALSE)</f>
        <v>1900</v>
      </c>
      <c r="O2506" s="4">
        <f>VLOOKUP(capturaFlota2019[[#This Row],[Especie]],'DATOS TABLA FLOTA'!$A$1:$C$80,3,FALSE)</f>
        <v>30400</v>
      </c>
      <c r="Q2506"/>
    </row>
    <row r="2507" spans="1:17" x14ac:dyDescent="0.35">
      <c r="A2507" s="5">
        <v>43497</v>
      </c>
      <c r="B2507" s="2" t="s">
        <v>3067</v>
      </c>
      <c r="C2507" s="2" t="s">
        <v>3068</v>
      </c>
      <c r="D2507" s="2" t="s">
        <v>3043</v>
      </c>
      <c r="E25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7" t="str">
        <f>_xlfn.XLOOKUP(capturaFlota2019[[#This Row],[Puerto]],'DATOS TABLA FLOTA'!$H$1:$H$21,'DATOS TABLA FLOTA'!$I$1:$I$21)</f>
        <v>General Pueyrredon</v>
      </c>
      <c r="G2507" s="3">
        <f>_xlfn.XLOOKUP(capturaFlota2019[[#This Row],[Departamento]],'DATOS TABLA FLOTA'!$O$2:$O$21,'DATOS TABLA FLOTA'!$P$2:$P$21)</f>
        <v>6357</v>
      </c>
      <c r="H2507" s="1">
        <v>-3804915</v>
      </c>
      <c r="I2507" s="1">
        <f>_xlfn.XLOOKUP(capturaFlota2019[[#This Row],[Latitud]],'DATOS TABLA FLOTA'!$Q$2:$Q$21,'DATOS TABLA FLOTA'!$R$2:$R$21)</f>
        <v>-57536848</v>
      </c>
      <c r="J2507" s="2" t="s">
        <v>3080</v>
      </c>
      <c r="K2507" t="str">
        <f>VLOOKUP(capturaFlota2019[[#This Row],[Especie]],'DATOS TABLA FLOTA'!$K$1:$M$113,2,FALSE)</f>
        <v>Peces</v>
      </c>
      <c r="L2507" t="str">
        <f>_xlfn.XLOOKUP(capturaFlota2019[[#This Row],[Especie]],'DATOS TABLA FLOTA'!$K$1:$K$113,'DATOS TABLA FLOTA'!$M$1:$M$113)</f>
        <v>otras especies</v>
      </c>
      <c r="M2507" s="3">
        <v>58763</v>
      </c>
      <c r="N2507" s="4">
        <f>VLOOKUP(capturaFlota2019[[#This Row],[Especie]],'DATOS TABLA FLOTA'!$A$1:$B$80,2,FALSE)</f>
        <v>1599</v>
      </c>
      <c r="O2507" s="4">
        <f>VLOOKUP(capturaFlota2019[[#This Row],[Especie]],'DATOS TABLA FLOTA'!$A$1:$C$80,3,FALSE)</f>
        <v>25584</v>
      </c>
      <c r="Q2507"/>
    </row>
    <row r="2508" spans="1:17" x14ac:dyDescent="0.35">
      <c r="A2508" s="5">
        <v>43739</v>
      </c>
      <c r="B2508" s="2" t="s">
        <v>3067</v>
      </c>
      <c r="C2508" s="2" t="s">
        <v>3068</v>
      </c>
      <c r="D2508" s="2" t="s">
        <v>3043</v>
      </c>
      <c r="E25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8" t="str">
        <f>_xlfn.XLOOKUP(capturaFlota2019[[#This Row],[Puerto]],'DATOS TABLA FLOTA'!$H$1:$H$21,'DATOS TABLA FLOTA'!$I$1:$I$21)</f>
        <v>General Pueyrredon</v>
      </c>
      <c r="G2508" s="3">
        <f>_xlfn.XLOOKUP(capturaFlota2019[[#This Row],[Departamento]],'DATOS TABLA FLOTA'!$O$2:$O$21,'DATOS TABLA FLOTA'!$P$2:$P$21)</f>
        <v>6357</v>
      </c>
      <c r="H2508" s="1">
        <v>-3804915</v>
      </c>
      <c r="I2508" s="1">
        <f>_xlfn.XLOOKUP(capturaFlota2019[[#This Row],[Latitud]],'DATOS TABLA FLOTA'!$Q$2:$Q$21,'DATOS TABLA FLOTA'!$R$2:$R$21)</f>
        <v>-57536848</v>
      </c>
      <c r="J2508" s="2" t="s">
        <v>3055</v>
      </c>
      <c r="K2508" t="str">
        <f>VLOOKUP(capturaFlota2019[[#This Row],[Especie]],'DATOS TABLA FLOTA'!$K$1:$M$113,2,FALSE)</f>
        <v>Peces</v>
      </c>
      <c r="L2508" t="str">
        <f>_xlfn.XLOOKUP(capturaFlota2019[[#This Row],[Especie]],'DATOS TABLA FLOTA'!$K$1:$K$113,'DATOS TABLA FLOTA'!$M$1:$M$113)</f>
        <v>Merluza hubbsi S41</v>
      </c>
      <c r="M2508" s="3">
        <v>59415</v>
      </c>
      <c r="N2508" s="4">
        <f>VLOOKUP(capturaFlota2019[[#This Row],[Especie]],'DATOS TABLA FLOTA'!$A$1:$B$80,2,FALSE)</f>
        <v>2300</v>
      </c>
      <c r="O2508" s="4">
        <f>VLOOKUP(capturaFlota2019[[#This Row],[Especie]],'DATOS TABLA FLOTA'!$A$1:$C$80,3,FALSE)</f>
        <v>36800</v>
      </c>
      <c r="Q2508"/>
    </row>
    <row r="2509" spans="1:17" x14ac:dyDescent="0.35">
      <c r="A2509" s="5">
        <v>43466</v>
      </c>
      <c r="B2509" s="2" t="s">
        <v>3041</v>
      </c>
      <c r="C2509" s="2" t="s">
        <v>3068</v>
      </c>
      <c r="D2509" s="2" t="s">
        <v>3043</v>
      </c>
      <c r="E25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09" t="str">
        <f>_xlfn.XLOOKUP(capturaFlota2019[[#This Row],[Puerto]],'DATOS TABLA FLOTA'!$H$1:$H$21,'DATOS TABLA FLOTA'!$I$1:$I$21)</f>
        <v>General Pueyrredon</v>
      </c>
      <c r="G2509" s="3">
        <f>_xlfn.XLOOKUP(capturaFlota2019[[#This Row],[Departamento]],'DATOS TABLA FLOTA'!$O$2:$O$21,'DATOS TABLA FLOTA'!$P$2:$P$21)</f>
        <v>6357</v>
      </c>
      <c r="H2509" s="1">
        <v>-3804915</v>
      </c>
      <c r="I2509" s="1">
        <f>_xlfn.XLOOKUP(capturaFlota2019[[#This Row],[Latitud]],'DATOS TABLA FLOTA'!$Q$2:$Q$21,'DATOS TABLA FLOTA'!$R$2:$R$21)</f>
        <v>-57536848</v>
      </c>
      <c r="J2509" s="2" t="s">
        <v>3098</v>
      </c>
      <c r="K2509" t="str">
        <f>VLOOKUP(capturaFlota2019[[#This Row],[Especie]],'DATOS TABLA FLOTA'!$K$1:$M$113,2,FALSE)</f>
        <v>Peces</v>
      </c>
      <c r="L2509" t="str">
        <f>_xlfn.XLOOKUP(capturaFlota2019[[#This Row],[Especie]],'DATOS TABLA FLOTA'!$K$1:$K$113,'DATOS TABLA FLOTA'!$M$1:$M$113)</f>
        <v>otras especies</v>
      </c>
      <c r="M2509" s="3">
        <v>59998</v>
      </c>
      <c r="N2509" s="4">
        <f>VLOOKUP(capturaFlota2019[[#This Row],[Especie]],'DATOS TABLA FLOTA'!$A$1:$B$80,2,FALSE)</f>
        <v>4500</v>
      </c>
      <c r="O2509" s="4">
        <f>VLOOKUP(capturaFlota2019[[#This Row],[Especie]],'DATOS TABLA FLOTA'!$A$1:$C$80,3,FALSE)</f>
        <v>72000</v>
      </c>
      <c r="Q2509"/>
    </row>
    <row r="2510" spans="1:17" x14ac:dyDescent="0.35">
      <c r="A2510" s="5">
        <v>43556</v>
      </c>
      <c r="B2510" s="2" t="s">
        <v>3053</v>
      </c>
      <c r="C2510" s="2" t="s">
        <v>3068</v>
      </c>
      <c r="D2510" s="2" t="s">
        <v>3043</v>
      </c>
      <c r="E25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0" t="str">
        <f>_xlfn.XLOOKUP(capturaFlota2019[[#This Row],[Puerto]],'DATOS TABLA FLOTA'!$H$1:$H$21,'DATOS TABLA FLOTA'!$I$1:$I$21)</f>
        <v>General Pueyrredon</v>
      </c>
      <c r="G2510" s="3">
        <f>_xlfn.XLOOKUP(capturaFlota2019[[#This Row],[Departamento]],'DATOS TABLA FLOTA'!$O$2:$O$21,'DATOS TABLA FLOTA'!$P$2:$P$21)</f>
        <v>6357</v>
      </c>
      <c r="H2510" s="1">
        <v>-3804915</v>
      </c>
      <c r="I2510" s="1">
        <f>_xlfn.XLOOKUP(capturaFlota2019[[#This Row],[Latitud]],'DATOS TABLA FLOTA'!$Q$2:$Q$21,'DATOS TABLA FLOTA'!$R$2:$R$21)</f>
        <v>-57536848</v>
      </c>
      <c r="J2510" s="2" t="s">
        <v>3098</v>
      </c>
      <c r="K2510" t="str">
        <f>VLOOKUP(capturaFlota2019[[#This Row],[Especie]],'DATOS TABLA FLOTA'!$K$1:$M$113,2,FALSE)</f>
        <v>Peces</v>
      </c>
      <c r="L2510" t="str">
        <f>_xlfn.XLOOKUP(capturaFlota2019[[#This Row],[Especie]],'DATOS TABLA FLOTA'!$K$1:$K$113,'DATOS TABLA FLOTA'!$M$1:$M$113)</f>
        <v>otras especies</v>
      </c>
      <c r="M2510" s="3">
        <v>60194</v>
      </c>
      <c r="N2510" s="4">
        <f>VLOOKUP(capturaFlota2019[[#This Row],[Especie]],'DATOS TABLA FLOTA'!$A$1:$B$80,2,FALSE)</f>
        <v>4500</v>
      </c>
      <c r="O2510" s="4">
        <f>VLOOKUP(capturaFlota2019[[#This Row],[Especie]],'DATOS TABLA FLOTA'!$A$1:$C$80,3,FALSE)</f>
        <v>72000</v>
      </c>
      <c r="Q2510"/>
    </row>
    <row r="2511" spans="1:17" x14ac:dyDescent="0.35">
      <c r="A2511" s="5">
        <v>43525</v>
      </c>
      <c r="B2511" s="2" t="s">
        <v>3047</v>
      </c>
      <c r="C2511" s="2" t="s">
        <v>3111</v>
      </c>
      <c r="D2511" s="2" t="s">
        <v>3043</v>
      </c>
      <c r="E25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1" t="str">
        <f>_xlfn.XLOOKUP(capturaFlota2019[[#This Row],[Puerto]],'DATOS TABLA FLOTA'!$H$1:$H$21,'DATOS TABLA FLOTA'!$I$1:$I$21)</f>
        <v>sin especificar</v>
      </c>
      <c r="G2511" s="3">
        <f>_xlfn.XLOOKUP(capturaFlota2019[[#This Row],[Departamento]],'DATOS TABLA FLOTA'!$O$2:$O$21,'DATOS TABLA FLOTA'!$P$2:$P$21)</f>
        <v>6999</v>
      </c>
      <c r="I2511" s="1">
        <f>_xlfn.XLOOKUP(capturaFlota2019[[#This Row],[Latitud]],'DATOS TABLA FLOTA'!$Q$2:$Q$21,'DATOS TABLA FLOTA'!$R$2:$R$21)</f>
        <v>0</v>
      </c>
      <c r="J2511" s="2" t="s">
        <v>3052</v>
      </c>
      <c r="K2511" t="str">
        <f>VLOOKUP(capturaFlota2019[[#This Row],[Especie]],'DATOS TABLA FLOTA'!$K$1:$M$113,2,FALSE)</f>
        <v>Moluscos</v>
      </c>
      <c r="L2511" t="str">
        <f>_xlfn.XLOOKUP(capturaFlota2019[[#This Row],[Especie]],'DATOS TABLA FLOTA'!$K$1:$K$113,'DATOS TABLA FLOTA'!$M$1:$M$113)</f>
        <v>Calamar Illex</v>
      </c>
      <c r="M2511" s="3">
        <v>60514</v>
      </c>
      <c r="N2511" s="4">
        <f>VLOOKUP(capturaFlota2019[[#This Row],[Especie]],'DATOS TABLA FLOTA'!$A$1:$B$80,2,FALSE)</f>
        <v>3299</v>
      </c>
      <c r="O2511" s="4">
        <f>VLOOKUP(capturaFlota2019[[#This Row],[Especie]],'DATOS TABLA FLOTA'!$A$1:$C$80,3,FALSE)</f>
        <v>52784</v>
      </c>
      <c r="Q2511"/>
    </row>
    <row r="2512" spans="1:17" x14ac:dyDescent="0.35">
      <c r="A2512" s="5">
        <v>43466</v>
      </c>
      <c r="B2512" s="2" t="s">
        <v>3059</v>
      </c>
      <c r="C2512" s="2" t="s">
        <v>3115</v>
      </c>
      <c r="D2512" s="2" t="s">
        <v>3049</v>
      </c>
      <c r="E25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512" t="str">
        <f>_xlfn.XLOOKUP(capturaFlota2019[[#This Row],[Puerto]],'DATOS TABLA FLOTA'!$H$1:$H$21,'DATOS TABLA FLOTA'!$I$1:$I$21)</f>
        <v>Deseado</v>
      </c>
      <c r="G2512" s="3">
        <f>_xlfn.XLOOKUP(capturaFlota2019[[#This Row],[Departamento]],'DATOS TABLA FLOTA'!$O$2:$O$21,'DATOS TABLA FLOTA'!$P$2:$P$21)</f>
        <v>78014</v>
      </c>
      <c r="H2512" s="1">
        <v>-47753106</v>
      </c>
      <c r="I2512" s="1">
        <f>_xlfn.XLOOKUP(capturaFlota2019[[#This Row],[Latitud]],'DATOS TABLA FLOTA'!$Q$2:$Q$21,'DATOS TABLA FLOTA'!$R$2:$R$21)</f>
        <v>-65911745</v>
      </c>
      <c r="J2512" s="2" t="s">
        <v>3066</v>
      </c>
      <c r="K2512" t="str">
        <f>VLOOKUP(capturaFlota2019[[#This Row],[Especie]],'DATOS TABLA FLOTA'!$K$1:$M$113,2,FALSE)</f>
        <v>Peces</v>
      </c>
      <c r="L2512" t="str">
        <f>_xlfn.XLOOKUP(capturaFlota2019[[#This Row],[Especie]],'DATOS TABLA FLOTA'!$K$1:$K$113,'DATOS TABLA FLOTA'!$M$1:$M$113)</f>
        <v>otras especies</v>
      </c>
      <c r="M2512" s="3">
        <v>60990</v>
      </c>
      <c r="N2512" s="4">
        <f>VLOOKUP(capturaFlota2019[[#This Row],[Especie]],'DATOS TABLA FLOTA'!$A$1:$B$80,2,FALSE)</f>
        <v>2200</v>
      </c>
      <c r="O2512" s="4">
        <f>VLOOKUP(capturaFlota2019[[#This Row],[Especie]],'DATOS TABLA FLOTA'!$A$1:$C$80,3,FALSE)</f>
        <v>35200</v>
      </c>
      <c r="Q2512"/>
    </row>
    <row r="2513" spans="1:17" x14ac:dyDescent="0.35">
      <c r="A2513" s="5">
        <v>43770</v>
      </c>
      <c r="B2513" s="2" t="s">
        <v>3053</v>
      </c>
      <c r="C2513" s="2" t="s">
        <v>3068</v>
      </c>
      <c r="D2513" s="2" t="s">
        <v>3043</v>
      </c>
      <c r="E25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3" t="str">
        <f>_xlfn.XLOOKUP(capturaFlota2019[[#This Row],[Puerto]],'DATOS TABLA FLOTA'!$H$1:$H$21,'DATOS TABLA FLOTA'!$I$1:$I$21)</f>
        <v>General Pueyrredon</v>
      </c>
      <c r="G2513" s="3">
        <f>_xlfn.XLOOKUP(capturaFlota2019[[#This Row],[Departamento]],'DATOS TABLA FLOTA'!$O$2:$O$21,'DATOS TABLA FLOTA'!$P$2:$P$21)</f>
        <v>6357</v>
      </c>
      <c r="H2513" s="1">
        <v>-3804915</v>
      </c>
      <c r="I2513" s="1">
        <f>_xlfn.XLOOKUP(capturaFlota2019[[#This Row],[Latitud]],'DATOS TABLA FLOTA'!$Q$2:$Q$21,'DATOS TABLA FLOTA'!$R$2:$R$21)</f>
        <v>-57536848</v>
      </c>
      <c r="J2513" s="2" t="s">
        <v>3090</v>
      </c>
      <c r="K2513" t="str">
        <f>VLOOKUP(capturaFlota2019[[#This Row],[Especie]],'DATOS TABLA FLOTA'!$K$1:$M$113,2,FALSE)</f>
        <v>Peces</v>
      </c>
      <c r="L2513" t="str">
        <f>_xlfn.XLOOKUP(capturaFlota2019[[#This Row],[Especie]],'DATOS TABLA FLOTA'!$K$1:$K$113,'DATOS TABLA FLOTA'!$M$1:$M$113)</f>
        <v>otras especies</v>
      </c>
      <c r="M2513" s="3">
        <v>61009</v>
      </c>
      <c r="N2513" s="4">
        <f>VLOOKUP(capturaFlota2019[[#This Row],[Especie]],'DATOS TABLA FLOTA'!$A$1:$B$80,2,FALSE)</f>
        <v>2200</v>
      </c>
      <c r="O2513" s="4">
        <f>VLOOKUP(capturaFlota2019[[#This Row],[Especie]],'DATOS TABLA FLOTA'!$A$1:$C$80,3,FALSE)</f>
        <v>35200</v>
      </c>
      <c r="Q2513"/>
    </row>
    <row r="2514" spans="1:17" x14ac:dyDescent="0.35">
      <c r="A2514" s="5">
        <v>43709</v>
      </c>
      <c r="B2514" s="2" t="s">
        <v>3041</v>
      </c>
      <c r="C2514" s="2" t="s">
        <v>3127</v>
      </c>
      <c r="D2514" s="2" t="s">
        <v>3124</v>
      </c>
      <c r="E25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514" t="str">
        <f>_xlfn.XLOOKUP(capturaFlota2019[[#This Row],[Puerto]],'DATOS TABLA FLOTA'!$H$1:$H$21,'DATOS TABLA FLOTA'!$I$1:$I$21)</f>
        <v>San Antonio</v>
      </c>
      <c r="G2514" s="3">
        <f>_xlfn.XLOOKUP(capturaFlota2019[[#This Row],[Departamento]],'DATOS TABLA FLOTA'!$O$2:$O$21,'DATOS TABLA FLOTA'!$P$2:$P$21)</f>
        <v>62077</v>
      </c>
      <c r="H2514" s="1">
        <v>-40725698</v>
      </c>
      <c r="I2514" s="1">
        <f>_xlfn.XLOOKUP(capturaFlota2019[[#This Row],[Latitud]],'DATOS TABLA FLOTA'!$Q$2:$Q$21,'DATOS TABLA FLOTA'!$R$2:$R$21)</f>
        <v>-64934194</v>
      </c>
      <c r="J2514" s="2" t="s">
        <v>3060</v>
      </c>
      <c r="K2514" t="str">
        <f>VLOOKUP(capturaFlota2019[[#This Row],[Especie]],'DATOS TABLA FLOTA'!$K$1:$M$113,2,FALSE)</f>
        <v>Peces</v>
      </c>
      <c r="L2514" t="str">
        <f>_xlfn.XLOOKUP(capturaFlota2019[[#This Row],[Especie]],'DATOS TABLA FLOTA'!$K$1:$K$113,'DATOS TABLA FLOTA'!$M$1:$M$113)</f>
        <v>otras especies</v>
      </c>
      <c r="M2514" s="3">
        <v>61010</v>
      </c>
      <c r="N2514" s="4">
        <f>VLOOKUP(capturaFlota2019[[#This Row],[Especie]],'DATOS TABLA FLOTA'!$A$1:$B$80,2,FALSE)</f>
        <v>2910</v>
      </c>
      <c r="O2514" s="4">
        <f>VLOOKUP(capturaFlota2019[[#This Row],[Especie]],'DATOS TABLA FLOTA'!$A$1:$C$80,3,FALSE)</f>
        <v>46560</v>
      </c>
      <c r="Q2514"/>
    </row>
    <row r="2515" spans="1:17" x14ac:dyDescent="0.35">
      <c r="A2515" s="5">
        <v>43617</v>
      </c>
      <c r="B2515" s="2" t="s">
        <v>3053</v>
      </c>
      <c r="C2515" s="2" t="s">
        <v>3068</v>
      </c>
      <c r="D2515" s="2" t="s">
        <v>3043</v>
      </c>
      <c r="E25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5" t="str">
        <f>_xlfn.XLOOKUP(capturaFlota2019[[#This Row],[Puerto]],'DATOS TABLA FLOTA'!$H$1:$H$21,'DATOS TABLA FLOTA'!$I$1:$I$21)</f>
        <v>General Pueyrredon</v>
      </c>
      <c r="G2515" s="3">
        <f>_xlfn.XLOOKUP(capturaFlota2019[[#This Row],[Departamento]],'DATOS TABLA FLOTA'!$O$2:$O$21,'DATOS TABLA FLOTA'!$P$2:$P$21)</f>
        <v>6357</v>
      </c>
      <c r="H2515" s="1">
        <v>-3804915</v>
      </c>
      <c r="I2515" s="1">
        <f>_xlfn.XLOOKUP(capturaFlota2019[[#This Row],[Latitud]],'DATOS TABLA FLOTA'!$Q$2:$Q$21,'DATOS TABLA FLOTA'!$R$2:$R$21)</f>
        <v>-57536848</v>
      </c>
      <c r="J2515" s="2" t="s">
        <v>3082</v>
      </c>
      <c r="K2515" t="str">
        <f>VLOOKUP(capturaFlota2019[[#This Row],[Especie]],'DATOS TABLA FLOTA'!$K$1:$M$113,2,FALSE)</f>
        <v>Peces</v>
      </c>
      <c r="L2515" t="str">
        <f>_xlfn.XLOOKUP(capturaFlota2019[[#This Row],[Especie]],'DATOS TABLA FLOTA'!$K$1:$K$113,'DATOS TABLA FLOTA'!$M$1:$M$113)</f>
        <v>otras especies</v>
      </c>
      <c r="M2515" s="3">
        <v>61198</v>
      </c>
      <c r="N2515" s="4">
        <f>VLOOKUP(capturaFlota2019[[#This Row],[Especie]],'DATOS TABLA FLOTA'!$A$1:$B$80,2,FALSE)</f>
        <v>2100</v>
      </c>
      <c r="O2515" s="4">
        <f>VLOOKUP(capturaFlota2019[[#This Row],[Especie]],'DATOS TABLA FLOTA'!$A$1:$C$80,3,FALSE)</f>
        <v>33600</v>
      </c>
      <c r="Q2515"/>
    </row>
    <row r="2516" spans="1:17" x14ac:dyDescent="0.35">
      <c r="A2516" s="5">
        <v>43647</v>
      </c>
      <c r="B2516" s="2" t="s">
        <v>3041</v>
      </c>
      <c r="C2516" s="2" t="s">
        <v>3128</v>
      </c>
      <c r="D2516" s="2" t="s">
        <v>3043</v>
      </c>
      <c r="E25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6" t="str">
        <f>_xlfn.XLOOKUP(capturaFlota2019[[#This Row],[Puerto]],'DATOS TABLA FLOTA'!$H$1:$H$21,'DATOS TABLA FLOTA'!$I$1:$I$21)</f>
        <v>La Costa</v>
      </c>
      <c r="G2516" s="3">
        <f>_xlfn.XLOOKUP(capturaFlota2019[[#This Row],[Departamento]],'DATOS TABLA FLOTA'!$O$2:$O$21,'DATOS TABLA FLOTA'!$P$2:$P$21)</f>
        <v>6420</v>
      </c>
      <c r="H2516" s="1">
        <v>-36342328</v>
      </c>
      <c r="I2516" s="1">
        <f>_xlfn.XLOOKUP(capturaFlota2019[[#This Row],[Latitud]],'DATOS TABLA FLOTA'!$Q$2:$Q$21,'DATOS TABLA FLOTA'!$R$2:$R$21)</f>
        <v>-56746143</v>
      </c>
      <c r="J2516" s="2" t="s">
        <v>3057</v>
      </c>
      <c r="K2516" t="str">
        <f>VLOOKUP(capturaFlota2019[[#This Row],[Especie]],'DATOS TABLA FLOTA'!$K$1:$M$113,2,FALSE)</f>
        <v>Peces</v>
      </c>
      <c r="L2516" t="str">
        <f>_xlfn.XLOOKUP(capturaFlota2019[[#This Row],[Especie]],'DATOS TABLA FLOTA'!$K$1:$K$113,'DATOS TABLA FLOTA'!$M$1:$M$113)</f>
        <v>Rayas (sin V. Cost)</v>
      </c>
      <c r="M2516" s="3">
        <v>61222</v>
      </c>
      <c r="N2516" s="4">
        <f>VLOOKUP(capturaFlota2019[[#This Row],[Especie]],'DATOS TABLA FLOTA'!$A$1:$B$80,2,FALSE)</f>
        <v>3900</v>
      </c>
      <c r="O2516" s="4">
        <f>VLOOKUP(capturaFlota2019[[#This Row],[Especie]],'DATOS TABLA FLOTA'!$A$1:$C$80,3,FALSE)</f>
        <v>62400</v>
      </c>
      <c r="Q2516"/>
    </row>
    <row r="2517" spans="1:17" x14ac:dyDescent="0.35">
      <c r="A2517" s="5">
        <v>43497</v>
      </c>
      <c r="B2517" s="2" t="s">
        <v>3053</v>
      </c>
      <c r="C2517" s="2" t="s">
        <v>3120</v>
      </c>
      <c r="D2517" s="2" t="s">
        <v>3062</v>
      </c>
      <c r="E25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17" t="str">
        <f>_xlfn.XLOOKUP(capturaFlota2019[[#This Row],[Puerto]],'DATOS TABLA FLOTA'!$H$1:$H$21,'DATOS TABLA FLOTA'!$I$1:$I$21)</f>
        <v>Rawson</v>
      </c>
      <c r="G2517" s="3">
        <f>_xlfn.XLOOKUP(capturaFlota2019[[#This Row],[Departamento]],'DATOS TABLA FLOTA'!$O$2:$O$21,'DATOS TABLA FLOTA'!$P$2:$P$21)</f>
        <v>26077</v>
      </c>
      <c r="H2517" s="1">
        <v>-43336741</v>
      </c>
      <c r="I2517" s="1">
        <f>_xlfn.XLOOKUP(capturaFlota2019[[#This Row],[Latitud]],'DATOS TABLA FLOTA'!$Q$2:$Q$21,'DATOS TABLA FLOTA'!$R$2:$R$21)</f>
        <v>-65061964</v>
      </c>
      <c r="J2517" s="2" t="s">
        <v>3101</v>
      </c>
      <c r="K2517" t="str">
        <f>VLOOKUP(capturaFlota2019[[#This Row],[Especie]],'DATOS TABLA FLOTA'!$K$1:$M$113,2,FALSE)</f>
        <v>Crustáceos</v>
      </c>
      <c r="L2517" t="str">
        <f>_xlfn.XLOOKUP(capturaFlota2019[[#This Row],[Especie]],'DATOS TABLA FLOTA'!$K$1:$K$113,'DATOS TABLA FLOTA'!$M$1:$M$113)</f>
        <v>Langostino</v>
      </c>
      <c r="M2517" s="3">
        <v>61335</v>
      </c>
      <c r="N2517" s="4">
        <f>VLOOKUP(capturaFlota2019[[#This Row],[Especie]],'DATOS TABLA FLOTA'!$A$1:$B$80,2,FALSE)</f>
        <v>3000</v>
      </c>
      <c r="O2517" s="4">
        <f>VLOOKUP(capturaFlota2019[[#This Row],[Especie]],'DATOS TABLA FLOTA'!$A$1:$C$80,3,FALSE)</f>
        <v>48000</v>
      </c>
      <c r="Q2517"/>
    </row>
    <row r="2518" spans="1:17" x14ac:dyDescent="0.35">
      <c r="A2518" s="5">
        <v>43497</v>
      </c>
      <c r="B2518" s="2" t="s">
        <v>3053</v>
      </c>
      <c r="C2518" s="2" t="s">
        <v>3068</v>
      </c>
      <c r="D2518" s="2" t="s">
        <v>3043</v>
      </c>
      <c r="E25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18" t="str">
        <f>_xlfn.XLOOKUP(capturaFlota2019[[#This Row],[Puerto]],'DATOS TABLA FLOTA'!$H$1:$H$21,'DATOS TABLA FLOTA'!$I$1:$I$21)</f>
        <v>General Pueyrredon</v>
      </c>
      <c r="G2518" s="3">
        <f>_xlfn.XLOOKUP(capturaFlota2019[[#This Row],[Departamento]],'DATOS TABLA FLOTA'!$O$2:$O$21,'DATOS TABLA FLOTA'!$P$2:$P$21)</f>
        <v>6357</v>
      </c>
      <c r="H2518" s="1">
        <v>-3804915</v>
      </c>
      <c r="I2518" s="1">
        <f>_xlfn.XLOOKUP(capturaFlota2019[[#This Row],[Latitud]],'DATOS TABLA FLOTA'!$Q$2:$Q$21,'DATOS TABLA FLOTA'!$R$2:$R$21)</f>
        <v>-57536848</v>
      </c>
      <c r="J2518" s="2" t="s">
        <v>3077</v>
      </c>
      <c r="K2518" t="str">
        <f>VLOOKUP(capturaFlota2019[[#This Row],[Especie]],'DATOS TABLA FLOTA'!$K$1:$M$113,2,FALSE)</f>
        <v>Peces</v>
      </c>
      <c r="L2518" t="str">
        <f>_xlfn.XLOOKUP(capturaFlota2019[[#This Row],[Especie]],'DATOS TABLA FLOTA'!$K$1:$K$113,'DATOS TABLA FLOTA'!$M$1:$M$113)</f>
        <v>otras especies</v>
      </c>
      <c r="M2518" s="3">
        <v>61693</v>
      </c>
      <c r="N2518" s="4">
        <f>VLOOKUP(capturaFlota2019[[#This Row],[Especie]],'DATOS TABLA FLOTA'!$A$1:$B$80,2,FALSE)</f>
        <v>1900</v>
      </c>
      <c r="O2518" s="4">
        <f>VLOOKUP(capturaFlota2019[[#This Row],[Especie]],'DATOS TABLA FLOTA'!$A$1:$C$80,3,FALSE)</f>
        <v>30400</v>
      </c>
      <c r="Q2518"/>
    </row>
    <row r="2519" spans="1:17" x14ac:dyDescent="0.35">
      <c r="A2519" s="5">
        <v>43556</v>
      </c>
      <c r="B2519" s="2" t="s">
        <v>3041</v>
      </c>
      <c r="C2519" s="2" t="s">
        <v>3127</v>
      </c>
      <c r="D2519" s="2" t="s">
        <v>3124</v>
      </c>
      <c r="E25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519" t="str">
        <f>_xlfn.XLOOKUP(capturaFlota2019[[#This Row],[Puerto]],'DATOS TABLA FLOTA'!$H$1:$H$21,'DATOS TABLA FLOTA'!$I$1:$I$21)</f>
        <v>San Antonio</v>
      </c>
      <c r="G2519" s="3">
        <f>_xlfn.XLOOKUP(capturaFlota2019[[#This Row],[Departamento]],'DATOS TABLA FLOTA'!$O$2:$O$21,'DATOS TABLA FLOTA'!$P$2:$P$21)</f>
        <v>62077</v>
      </c>
      <c r="H2519" s="1">
        <v>-40725698</v>
      </c>
      <c r="I2519" s="1">
        <f>_xlfn.XLOOKUP(capturaFlota2019[[#This Row],[Latitud]],'DATOS TABLA FLOTA'!$Q$2:$Q$21,'DATOS TABLA FLOTA'!$R$2:$R$21)</f>
        <v>-64934194</v>
      </c>
      <c r="J2519" s="2" t="s">
        <v>3102</v>
      </c>
      <c r="K2519" t="str">
        <f>VLOOKUP(capturaFlota2019[[#This Row],[Especie]],'DATOS TABLA FLOTA'!$K$1:$M$113,2,FALSE)</f>
        <v>Peces</v>
      </c>
      <c r="L2519" t="str">
        <f>_xlfn.XLOOKUP(capturaFlota2019[[#This Row],[Especie]],'DATOS TABLA FLOTA'!$K$1:$K$113,'DATOS TABLA FLOTA'!$M$1:$M$113)</f>
        <v>Variado costero</v>
      </c>
      <c r="M2519" s="3">
        <v>62624</v>
      </c>
      <c r="N2519" s="4">
        <f>VLOOKUP(capturaFlota2019[[#This Row],[Especie]],'DATOS TABLA FLOTA'!$A$1:$B$80,2,FALSE)</f>
        <v>1500</v>
      </c>
      <c r="O2519" s="4">
        <f>VLOOKUP(capturaFlota2019[[#This Row],[Especie]],'DATOS TABLA FLOTA'!$A$1:$C$80,3,FALSE)</f>
        <v>24000</v>
      </c>
      <c r="Q2519"/>
    </row>
    <row r="2520" spans="1:17" x14ac:dyDescent="0.35">
      <c r="A2520" s="5">
        <v>43556</v>
      </c>
      <c r="B2520" s="2" t="s">
        <v>3053</v>
      </c>
      <c r="C2520" s="2" t="s">
        <v>3068</v>
      </c>
      <c r="D2520" s="2" t="s">
        <v>3043</v>
      </c>
      <c r="E25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0" t="str">
        <f>_xlfn.XLOOKUP(capturaFlota2019[[#This Row],[Puerto]],'DATOS TABLA FLOTA'!$H$1:$H$21,'DATOS TABLA FLOTA'!$I$1:$I$21)</f>
        <v>General Pueyrredon</v>
      </c>
      <c r="G2520" s="3">
        <f>_xlfn.XLOOKUP(capturaFlota2019[[#This Row],[Departamento]],'DATOS TABLA FLOTA'!$O$2:$O$21,'DATOS TABLA FLOTA'!$P$2:$P$21)</f>
        <v>6357</v>
      </c>
      <c r="H2520" s="1">
        <v>-3804915</v>
      </c>
      <c r="I2520" s="1">
        <f>_xlfn.XLOOKUP(capturaFlota2019[[#This Row],[Latitud]],'DATOS TABLA FLOTA'!$Q$2:$Q$21,'DATOS TABLA FLOTA'!$R$2:$R$21)</f>
        <v>-57536848</v>
      </c>
      <c r="J2520" s="2" t="s">
        <v>3077</v>
      </c>
      <c r="K2520" t="str">
        <f>VLOOKUP(capturaFlota2019[[#This Row],[Especie]],'DATOS TABLA FLOTA'!$K$1:$M$113,2,FALSE)</f>
        <v>Peces</v>
      </c>
      <c r="L2520" t="str">
        <f>_xlfn.XLOOKUP(capturaFlota2019[[#This Row],[Especie]],'DATOS TABLA FLOTA'!$K$1:$K$113,'DATOS TABLA FLOTA'!$M$1:$M$113)</f>
        <v>otras especies</v>
      </c>
      <c r="M2520" s="3">
        <v>62700</v>
      </c>
      <c r="N2520" s="4">
        <f>VLOOKUP(capturaFlota2019[[#This Row],[Especie]],'DATOS TABLA FLOTA'!$A$1:$B$80,2,FALSE)</f>
        <v>1900</v>
      </c>
      <c r="O2520" s="4">
        <f>VLOOKUP(capturaFlota2019[[#This Row],[Especie]],'DATOS TABLA FLOTA'!$A$1:$C$80,3,FALSE)</f>
        <v>30400</v>
      </c>
      <c r="Q2520"/>
    </row>
    <row r="2521" spans="1:17" x14ac:dyDescent="0.35">
      <c r="A2521" s="5">
        <v>43709</v>
      </c>
      <c r="B2521" s="2" t="s">
        <v>3053</v>
      </c>
      <c r="C2521" s="2" t="s">
        <v>3068</v>
      </c>
      <c r="D2521" s="2" t="s">
        <v>3043</v>
      </c>
      <c r="E25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1" t="str">
        <f>_xlfn.XLOOKUP(capturaFlota2019[[#This Row],[Puerto]],'DATOS TABLA FLOTA'!$H$1:$H$21,'DATOS TABLA FLOTA'!$I$1:$I$21)</f>
        <v>General Pueyrredon</v>
      </c>
      <c r="G2521" s="3">
        <f>_xlfn.XLOOKUP(capturaFlota2019[[#This Row],[Departamento]],'DATOS TABLA FLOTA'!$O$2:$O$21,'DATOS TABLA FLOTA'!$P$2:$P$21)</f>
        <v>6357</v>
      </c>
      <c r="H2521" s="1">
        <v>-3804915</v>
      </c>
      <c r="I2521" s="1">
        <f>_xlfn.XLOOKUP(capturaFlota2019[[#This Row],[Latitud]],'DATOS TABLA FLOTA'!$Q$2:$Q$21,'DATOS TABLA FLOTA'!$R$2:$R$21)</f>
        <v>-57536848</v>
      </c>
      <c r="J2521" s="2" t="s">
        <v>3055</v>
      </c>
      <c r="K2521" t="str">
        <f>VLOOKUP(capturaFlota2019[[#This Row],[Especie]],'DATOS TABLA FLOTA'!$K$1:$M$113,2,FALSE)</f>
        <v>Peces</v>
      </c>
      <c r="L2521" t="str">
        <f>_xlfn.XLOOKUP(capturaFlota2019[[#This Row],[Especie]],'DATOS TABLA FLOTA'!$K$1:$K$113,'DATOS TABLA FLOTA'!$M$1:$M$113)</f>
        <v>Merluza hubbsi S41</v>
      </c>
      <c r="M2521" s="3">
        <v>63131</v>
      </c>
      <c r="N2521" s="4">
        <f>VLOOKUP(capturaFlota2019[[#This Row],[Especie]],'DATOS TABLA FLOTA'!$A$1:$B$80,2,FALSE)</f>
        <v>2300</v>
      </c>
      <c r="O2521" s="4">
        <f>VLOOKUP(capturaFlota2019[[#This Row],[Especie]],'DATOS TABLA FLOTA'!$A$1:$C$80,3,FALSE)</f>
        <v>36800</v>
      </c>
      <c r="Q2521"/>
    </row>
    <row r="2522" spans="1:17" x14ac:dyDescent="0.35">
      <c r="A2522" s="5">
        <v>43586</v>
      </c>
      <c r="B2522" s="2" t="s">
        <v>3053</v>
      </c>
      <c r="C2522" s="2" t="s">
        <v>3150</v>
      </c>
      <c r="D2522" s="2" t="s">
        <v>3043</v>
      </c>
      <c r="E25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2" t="str">
        <f>_xlfn.XLOOKUP(capturaFlota2019[[#This Row],[Puerto]],'DATOS TABLA FLOTA'!$H$1:$H$21,'DATOS TABLA FLOTA'!$I$1:$I$21)</f>
        <v>General Lavalle</v>
      </c>
      <c r="G2522" s="3">
        <f>_xlfn.XLOOKUP(capturaFlota2019[[#This Row],[Departamento]],'DATOS TABLA FLOTA'!$O$2:$O$21,'DATOS TABLA FLOTA'!$P$2:$P$21)</f>
        <v>6336</v>
      </c>
      <c r="H2522" s="1">
        <v>-36398453</v>
      </c>
      <c r="I2522" s="1">
        <f>_xlfn.XLOOKUP(capturaFlota2019[[#This Row],[Latitud]],'DATOS TABLA FLOTA'!$Q$2:$Q$21,'DATOS TABLA FLOTA'!$R$2:$R$21)</f>
        <v>-56946467</v>
      </c>
      <c r="J2522" s="2" t="s">
        <v>3074</v>
      </c>
      <c r="K2522" t="str">
        <f>VLOOKUP(capturaFlota2019[[#This Row],[Especie]],'DATOS TABLA FLOTA'!$K$1:$M$113,2,FALSE)</f>
        <v>Peces</v>
      </c>
      <c r="L2522" t="str">
        <f>_xlfn.XLOOKUP(capturaFlota2019[[#This Row],[Especie]],'DATOS TABLA FLOTA'!$K$1:$K$113,'DATOS TABLA FLOTA'!$M$1:$M$113)</f>
        <v>Variado costero</v>
      </c>
      <c r="M2522" s="3">
        <v>63287</v>
      </c>
      <c r="N2522" s="4">
        <f>VLOOKUP(capturaFlota2019[[#This Row],[Especie]],'DATOS TABLA FLOTA'!$A$1:$B$80,2,FALSE)</f>
        <v>1800</v>
      </c>
      <c r="O2522" s="4">
        <f>VLOOKUP(capturaFlota2019[[#This Row],[Especie]],'DATOS TABLA FLOTA'!$A$1:$C$80,3,FALSE)</f>
        <v>28800</v>
      </c>
      <c r="Q2522"/>
    </row>
    <row r="2523" spans="1:17" x14ac:dyDescent="0.35">
      <c r="A2523" s="5">
        <v>43678</v>
      </c>
      <c r="B2523" s="2" t="s">
        <v>3047</v>
      </c>
      <c r="C2523" s="2" t="s">
        <v>3115</v>
      </c>
      <c r="D2523" s="2" t="s">
        <v>3049</v>
      </c>
      <c r="E25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523" t="str">
        <f>_xlfn.XLOOKUP(capturaFlota2019[[#This Row],[Puerto]],'DATOS TABLA FLOTA'!$H$1:$H$21,'DATOS TABLA FLOTA'!$I$1:$I$21)</f>
        <v>Deseado</v>
      </c>
      <c r="G2523" s="3">
        <f>_xlfn.XLOOKUP(capturaFlota2019[[#This Row],[Departamento]],'DATOS TABLA FLOTA'!$O$2:$O$21,'DATOS TABLA FLOTA'!$P$2:$P$21)</f>
        <v>78014</v>
      </c>
      <c r="H2523" s="1">
        <v>-47753106</v>
      </c>
      <c r="I2523" s="1">
        <f>_xlfn.XLOOKUP(capturaFlota2019[[#This Row],[Latitud]],'DATOS TABLA FLOTA'!$Q$2:$Q$21,'DATOS TABLA FLOTA'!$R$2:$R$21)</f>
        <v>-65911745</v>
      </c>
      <c r="J2523" s="2" t="s">
        <v>3052</v>
      </c>
      <c r="K2523" t="str">
        <f>VLOOKUP(capturaFlota2019[[#This Row],[Especie]],'DATOS TABLA FLOTA'!$K$1:$M$113,2,FALSE)</f>
        <v>Moluscos</v>
      </c>
      <c r="L2523" t="str">
        <f>_xlfn.XLOOKUP(capturaFlota2019[[#This Row],[Especie]],'DATOS TABLA FLOTA'!$K$1:$K$113,'DATOS TABLA FLOTA'!$M$1:$M$113)</f>
        <v>Calamar Illex</v>
      </c>
      <c r="M2523" s="3">
        <v>63371</v>
      </c>
      <c r="N2523" s="4">
        <f>VLOOKUP(capturaFlota2019[[#This Row],[Especie]],'DATOS TABLA FLOTA'!$A$1:$B$80,2,FALSE)</f>
        <v>3299</v>
      </c>
      <c r="O2523" s="4">
        <f>VLOOKUP(capturaFlota2019[[#This Row],[Especie]],'DATOS TABLA FLOTA'!$A$1:$C$80,3,FALSE)</f>
        <v>52784</v>
      </c>
      <c r="Q2523"/>
    </row>
    <row r="2524" spans="1:17" x14ac:dyDescent="0.35">
      <c r="A2524" s="5">
        <v>43739</v>
      </c>
      <c r="B2524" s="2" t="s">
        <v>3053</v>
      </c>
      <c r="C2524" s="2" t="s">
        <v>3068</v>
      </c>
      <c r="D2524" s="2" t="s">
        <v>3043</v>
      </c>
      <c r="E25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4" t="str">
        <f>_xlfn.XLOOKUP(capturaFlota2019[[#This Row],[Puerto]],'DATOS TABLA FLOTA'!$H$1:$H$21,'DATOS TABLA FLOTA'!$I$1:$I$21)</f>
        <v>General Pueyrredon</v>
      </c>
      <c r="G2524" s="3">
        <f>_xlfn.XLOOKUP(capturaFlota2019[[#This Row],[Departamento]],'DATOS TABLA FLOTA'!$O$2:$O$21,'DATOS TABLA FLOTA'!$P$2:$P$21)</f>
        <v>6357</v>
      </c>
      <c r="H2524" s="1">
        <v>-3804915</v>
      </c>
      <c r="I2524" s="1">
        <f>_xlfn.XLOOKUP(capturaFlota2019[[#This Row],[Latitud]],'DATOS TABLA FLOTA'!$Q$2:$Q$21,'DATOS TABLA FLOTA'!$R$2:$R$21)</f>
        <v>-57536848</v>
      </c>
      <c r="J2524" s="2" t="s">
        <v>3105</v>
      </c>
      <c r="K2524" t="str">
        <f>VLOOKUP(capturaFlota2019[[#This Row],[Especie]],'DATOS TABLA FLOTA'!$K$1:$M$113,2,FALSE)</f>
        <v>Peces</v>
      </c>
      <c r="L2524" t="str">
        <f>_xlfn.XLOOKUP(capturaFlota2019[[#This Row],[Especie]],'DATOS TABLA FLOTA'!$K$1:$K$113,'DATOS TABLA FLOTA'!$M$1:$M$113)</f>
        <v>Variado costero</v>
      </c>
      <c r="M2524" s="3">
        <v>63421</v>
      </c>
      <c r="N2524" s="4">
        <f>VLOOKUP(capturaFlota2019[[#This Row],[Especie]],'DATOS TABLA FLOTA'!$A$1:$B$80,2,FALSE)</f>
        <v>1890</v>
      </c>
      <c r="O2524" s="4">
        <f>VLOOKUP(capturaFlota2019[[#This Row],[Especie]],'DATOS TABLA FLOTA'!$A$1:$C$80,3,FALSE)</f>
        <v>30240</v>
      </c>
      <c r="Q2524"/>
    </row>
    <row r="2525" spans="1:17" x14ac:dyDescent="0.35">
      <c r="A2525" s="5">
        <v>43739</v>
      </c>
      <c r="B2525" s="2" t="s">
        <v>3067</v>
      </c>
      <c r="C2525" s="2" t="s">
        <v>3117</v>
      </c>
      <c r="D2525" s="2" t="s">
        <v>3062</v>
      </c>
      <c r="E25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25" t="str">
        <f>_xlfn.XLOOKUP(capturaFlota2019[[#This Row],[Puerto]],'DATOS TABLA FLOTA'!$H$1:$H$21,'DATOS TABLA FLOTA'!$I$1:$I$21)</f>
        <v>Biedma</v>
      </c>
      <c r="G2525" s="3">
        <f>_xlfn.XLOOKUP(capturaFlota2019[[#This Row],[Departamento]],'DATOS TABLA FLOTA'!$O$2:$O$21,'DATOS TABLA FLOTA'!$P$2:$P$21)</f>
        <v>26007</v>
      </c>
      <c r="H2525" s="1">
        <v>-42723398</v>
      </c>
      <c r="I2525" s="1">
        <f>_xlfn.XLOOKUP(capturaFlota2019[[#This Row],[Latitud]],'DATOS TABLA FLOTA'!$Q$2:$Q$21,'DATOS TABLA FLOTA'!$R$2:$R$21)</f>
        <v>-6503362</v>
      </c>
      <c r="J2525" s="2" t="s">
        <v>3095</v>
      </c>
      <c r="K2525" t="str">
        <f>VLOOKUP(capturaFlota2019[[#This Row],[Especie]],'DATOS TABLA FLOTA'!$K$1:$M$113,2,FALSE)</f>
        <v>Peces</v>
      </c>
      <c r="L2525" t="str">
        <f>_xlfn.XLOOKUP(capturaFlota2019[[#This Row],[Especie]],'DATOS TABLA FLOTA'!$K$1:$K$113,'DATOS TABLA FLOTA'!$M$1:$M$113)</f>
        <v>otras especies</v>
      </c>
      <c r="M2525" s="3">
        <v>63659</v>
      </c>
      <c r="N2525" s="4">
        <f>VLOOKUP(capturaFlota2019[[#This Row],[Especie]],'DATOS TABLA FLOTA'!$A$1:$B$80,2,FALSE)</f>
        <v>1980</v>
      </c>
      <c r="O2525" s="4">
        <f>VLOOKUP(capturaFlota2019[[#This Row],[Especie]],'DATOS TABLA FLOTA'!$A$1:$C$80,3,FALSE)</f>
        <v>31680</v>
      </c>
      <c r="Q2525"/>
    </row>
    <row r="2526" spans="1:17" x14ac:dyDescent="0.35">
      <c r="A2526" s="5">
        <v>43647</v>
      </c>
      <c r="B2526" s="2" t="s">
        <v>3041</v>
      </c>
      <c r="C2526" s="2" t="s">
        <v>3150</v>
      </c>
      <c r="D2526" s="2" t="s">
        <v>3043</v>
      </c>
      <c r="E25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6" t="str">
        <f>_xlfn.XLOOKUP(capturaFlota2019[[#This Row],[Puerto]],'DATOS TABLA FLOTA'!$H$1:$H$21,'DATOS TABLA FLOTA'!$I$1:$I$21)</f>
        <v>General Lavalle</v>
      </c>
      <c r="G2526" s="3">
        <f>_xlfn.XLOOKUP(capturaFlota2019[[#This Row],[Departamento]],'DATOS TABLA FLOTA'!$O$2:$O$21,'DATOS TABLA FLOTA'!$P$2:$P$21)</f>
        <v>6336</v>
      </c>
      <c r="H2526" s="1">
        <v>-36398453</v>
      </c>
      <c r="I2526" s="1">
        <f>_xlfn.XLOOKUP(capturaFlota2019[[#This Row],[Latitud]],'DATOS TABLA FLOTA'!$Q$2:$Q$21,'DATOS TABLA FLOTA'!$R$2:$R$21)</f>
        <v>-56946467</v>
      </c>
      <c r="J2526" s="2" t="s">
        <v>3090</v>
      </c>
      <c r="K2526" t="str">
        <f>VLOOKUP(capturaFlota2019[[#This Row],[Especie]],'DATOS TABLA FLOTA'!$K$1:$M$113,2,FALSE)</f>
        <v>Peces</v>
      </c>
      <c r="L2526" t="str">
        <f>_xlfn.XLOOKUP(capturaFlota2019[[#This Row],[Especie]],'DATOS TABLA FLOTA'!$K$1:$K$113,'DATOS TABLA FLOTA'!$M$1:$M$113)</f>
        <v>otras especies</v>
      </c>
      <c r="M2526" s="3">
        <v>63758</v>
      </c>
      <c r="N2526" s="4">
        <f>VLOOKUP(capturaFlota2019[[#This Row],[Especie]],'DATOS TABLA FLOTA'!$A$1:$B$80,2,FALSE)</f>
        <v>2200</v>
      </c>
      <c r="O2526" s="4">
        <f>VLOOKUP(capturaFlota2019[[#This Row],[Especie]],'DATOS TABLA FLOTA'!$A$1:$C$80,3,FALSE)</f>
        <v>35200</v>
      </c>
      <c r="Q2526"/>
    </row>
    <row r="2527" spans="1:17" x14ac:dyDescent="0.35">
      <c r="A2527" s="5">
        <v>43586</v>
      </c>
      <c r="B2527" s="2" t="s">
        <v>3041</v>
      </c>
      <c r="C2527" s="2" t="s">
        <v>3127</v>
      </c>
      <c r="D2527" s="2" t="s">
        <v>3124</v>
      </c>
      <c r="E25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527" t="str">
        <f>_xlfn.XLOOKUP(capturaFlota2019[[#This Row],[Puerto]],'DATOS TABLA FLOTA'!$H$1:$H$21,'DATOS TABLA FLOTA'!$I$1:$I$21)</f>
        <v>San Antonio</v>
      </c>
      <c r="G2527" s="3">
        <f>_xlfn.XLOOKUP(capturaFlota2019[[#This Row],[Departamento]],'DATOS TABLA FLOTA'!$O$2:$O$21,'DATOS TABLA FLOTA'!$P$2:$P$21)</f>
        <v>62077</v>
      </c>
      <c r="H2527" s="1">
        <v>-40725698</v>
      </c>
      <c r="I2527" s="1">
        <f>_xlfn.XLOOKUP(capturaFlota2019[[#This Row],[Latitud]],'DATOS TABLA FLOTA'!$Q$2:$Q$21,'DATOS TABLA FLOTA'!$R$2:$R$21)</f>
        <v>-64934194</v>
      </c>
      <c r="J2527" s="2" t="s">
        <v>3094</v>
      </c>
      <c r="K2527" t="str">
        <f>VLOOKUP(capturaFlota2019[[#This Row],[Especie]],'DATOS TABLA FLOTA'!$K$1:$M$113,2,FALSE)</f>
        <v>Peces</v>
      </c>
      <c r="L2527" t="str">
        <f>_xlfn.XLOOKUP(capturaFlota2019[[#This Row],[Especie]],'DATOS TABLA FLOTA'!$K$1:$K$113,'DATOS TABLA FLOTA'!$M$1:$M$113)</f>
        <v>otras especies</v>
      </c>
      <c r="M2527" s="3">
        <v>63844</v>
      </c>
      <c r="N2527" s="4">
        <f>VLOOKUP(capturaFlota2019[[#This Row],[Especie]],'DATOS TABLA FLOTA'!$A$1:$B$80,2,FALSE)</f>
        <v>2180</v>
      </c>
      <c r="O2527" s="4">
        <f>VLOOKUP(capturaFlota2019[[#This Row],[Especie]],'DATOS TABLA FLOTA'!$A$1:$C$80,3,FALSE)</f>
        <v>34880</v>
      </c>
      <c r="Q2527"/>
    </row>
    <row r="2528" spans="1:17" x14ac:dyDescent="0.35">
      <c r="A2528" s="5">
        <v>43556</v>
      </c>
      <c r="B2528" s="2" t="s">
        <v>3041</v>
      </c>
      <c r="C2528" s="2" t="s">
        <v>3107</v>
      </c>
      <c r="D2528" s="2" t="s">
        <v>3043</v>
      </c>
      <c r="E25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8" t="str">
        <f>_xlfn.XLOOKUP(capturaFlota2019[[#This Row],[Puerto]],'DATOS TABLA FLOTA'!$H$1:$H$21,'DATOS TABLA FLOTA'!$I$1:$I$21)</f>
        <v>Necochea</v>
      </c>
      <c r="G2528" s="3">
        <f>_xlfn.XLOOKUP(capturaFlota2019[[#This Row],[Departamento]],'DATOS TABLA FLOTA'!$O$2:$O$21,'DATOS TABLA FLOTA'!$P$2:$P$21)</f>
        <v>6581</v>
      </c>
      <c r="H2528" s="1">
        <v>-38576184</v>
      </c>
      <c r="I2528" s="1">
        <f>_xlfn.XLOOKUP(capturaFlota2019[[#This Row],[Latitud]],'DATOS TABLA FLOTA'!$Q$2:$Q$21,'DATOS TABLA FLOTA'!$R$2:$R$21)</f>
        <v>-58701949</v>
      </c>
      <c r="J2528" s="2" t="s">
        <v>3097</v>
      </c>
      <c r="K2528" t="str">
        <f>VLOOKUP(capturaFlota2019[[#This Row],[Especie]],'DATOS TABLA FLOTA'!$K$1:$M$113,2,FALSE)</f>
        <v>Peces</v>
      </c>
      <c r="L2528" t="str">
        <f>_xlfn.XLOOKUP(capturaFlota2019[[#This Row],[Especie]],'DATOS TABLA FLOTA'!$K$1:$K$113,'DATOS TABLA FLOTA'!$M$1:$M$113)</f>
        <v>otras especies</v>
      </c>
      <c r="M2528" s="3">
        <v>64043</v>
      </c>
      <c r="N2528" s="4">
        <f>VLOOKUP(capturaFlota2019[[#This Row],[Especie]],'DATOS TABLA FLOTA'!$A$1:$B$80,2,FALSE)</f>
        <v>3980</v>
      </c>
      <c r="O2528" s="4">
        <f>VLOOKUP(capturaFlota2019[[#This Row],[Especie]],'DATOS TABLA FLOTA'!$A$1:$C$80,3,FALSE)</f>
        <v>63680</v>
      </c>
      <c r="Q2528"/>
    </row>
    <row r="2529" spans="1:17" x14ac:dyDescent="0.35">
      <c r="A2529" s="5">
        <v>43525</v>
      </c>
      <c r="B2529" s="2" t="s">
        <v>3053</v>
      </c>
      <c r="C2529" s="2" t="s">
        <v>3068</v>
      </c>
      <c r="D2529" s="2" t="s">
        <v>3043</v>
      </c>
      <c r="E25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29" t="str">
        <f>_xlfn.XLOOKUP(capturaFlota2019[[#This Row],[Puerto]],'DATOS TABLA FLOTA'!$H$1:$H$21,'DATOS TABLA FLOTA'!$I$1:$I$21)</f>
        <v>General Pueyrredon</v>
      </c>
      <c r="G2529" s="3">
        <f>_xlfn.XLOOKUP(capturaFlota2019[[#This Row],[Departamento]],'DATOS TABLA FLOTA'!$O$2:$O$21,'DATOS TABLA FLOTA'!$P$2:$P$21)</f>
        <v>6357</v>
      </c>
      <c r="H2529" s="1">
        <v>-3804915</v>
      </c>
      <c r="I2529" s="1">
        <f>_xlfn.XLOOKUP(capturaFlota2019[[#This Row],[Latitud]],'DATOS TABLA FLOTA'!$Q$2:$Q$21,'DATOS TABLA FLOTA'!$R$2:$R$21)</f>
        <v>-57536848</v>
      </c>
      <c r="J2529" s="2" t="s">
        <v>3060</v>
      </c>
      <c r="K2529" t="str">
        <f>VLOOKUP(capturaFlota2019[[#This Row],[Especie]],'DATOS TABLA FLOTA'!$K$1:$M$113,2,FALSE)</f>
        <v>Peces</v>
      </c>
      <c r="L2529" t="str">
        <f>_xlfn.XLOOKUP(capturaFlota2019[[#This Row],[Especie]],'DATOS TABLA FLOTA'!$K$1:$K$113,'DATOS TABLA FLOTA'!$M$1:$M$113)</f>
        <v>otras especies</v>
      </c>
      <c r="M2529" s="3">
        <v>64895</v>
      </c>
      <c r="N2529" s="4">
        <f>VLOOKUP(capturaFlota2019[[#This Row],[Especie]],'DATOS TABLA FLOTA'!$A$1:$B$80,2,FALSE)</f>
        <v>2910</v>
      </c>
      <c r="O2529" s="4">
        <f>VLOOKUP(capturaFlota2019[[#This Row],[Especie]],'DATOS TABLA FLOTA'!$A$1:$C$80,3,FALSE)</f>
        <v>46560</v>
      </c>
      <c r="Q2529"/>
    </row>
    <row r="2530" spans="1:17" x14ac:dyDescent="0.35">
      <c r="A2530" s="5">
        <v>43556</v>
      </c>
      <c r="B2530" s="2" t="s">
        <v>3041</v>
      </c>
      <c r="C2530" s="2" t="s">
        <v>3111</v>
      </c>
      <c r="D2530" s="2" t="s">
        <v>3043</v>
      </c>
      <c r="E25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0" t="str">
        <f>_xlfn.XLOOKUP(capturaFlota2019[[#This Row],[Puerto]],'DATOS TABLA FLOTA'!$H$1:$H$21,'DATOS TABLA FLOTA'!$I$1:$I$21)</f>
        <v>sin especificar</v>
      </c>
      <c r="G2530" s="3">
        <f>_xlfn.XLOOKUP(capturaFlota2019[[#This Row],[Departamento]],'DATOS TABLA FLOTA'!$O$2:$O$21,'DATOS TABLA FLOTA'!$P$2:$P$21)</f>
        <v>6999</v>
      </c>
      <c r="I2530" s="1">
        <f>_xlfn.XLOOKUP(capturaFlota2019[[#This Row],[Latitud]],'DATOS TABLA FLOTA'!$Q$2:$Q$21,'DATOS TABLA FLOTA'!$R$2:$R$21)</f>
        <v>0</v>
      </c>
      <c r="J2530" s="2" t="s">
        <v>3082</v>
      </c>
      <c r="K2530" t="str">
        <f>VLOOKUP(capturaFlota2019[[#This Row],[Especie]],'DATOS TABLA FLOTA'!$K$1:$M$113,2,FALSE)</f>
        <v>Peces</v>
      </c>
      <c r="L2530" t="str">
        <f>_xlfn.XLOOKUP(capturaFlota2019[[#This Row],[Especie]],'DATOS TABLA FLOTA'!$K$1:$K$113,'DATOS TABLA FLOTA'!$M$1:$M$113)</f>
        <v>otras especies</v>
      </c>
      <c r="M2530" s="3">
        <v>65255</v>
      </c>
      <c r="N2530" s="4">
        <f>VLOOKUP(capturaFlota2019[[#This Row],[Especie]],'DATOS TABLA FLOTA'!$A$1:$B$80,2,FALSE)</f>
        <v>2100</v>
      </c>
      <c r="O2530" s="4">
        <f>VLOOKUP(capturaFlota2019[[#This Row],[Especie]],'DATOS TABLA FLOTA'!$A$1:$C$80,3,FALSE)</f>
        <v>33600</v>
      </c>
      <c r="Q2530"/>
    </row>
    <row r="2531" spans="1:17" x14ac:dyDescent="0.35">
      <c r="A2531" s="5">
        <v>43617</v>
      </c>
      <c r="B2531" s="2" t="s">
        <v>3041</v>
      </c>
      <c r="C2531" s="2" t="s">
        <v>3107</v>
      </c>
      <c r="D2531" s="2" t="s">
        <v>3043</v>
      </c>
      <c r="E25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1" t="str">
        <f>_xlfn.XLOOKUP(capturaFlota2019[[#This Row],[Puerto]],'DATOS TABLA FLOTA'!$H$1:$H$21,'DATOS TABLA FLOTA'!$I$1:$I$21)</f>
        <v>Necochea</v>
      </c>
      <c r="G2531" s="3">
        <f>_xlfn.XLOOKUP(capturaFlota2019[[#This Row],[Departamento]],'DATOS TABLA FLOTA'!$O$2:$O$21,'DATOS TABLA FLOTA'!$P$2:$P$21)</f>
        <v>6581</v>
      </c>
      <c r="H2531" s="1">
        <v>-38576184</v>
      </c>
      <c r="I2531" s="1">
        <f>_xlfn.XLOOKUP(capturaFlota2019[[#This Row],[Latitud]],'DATOS TABLA FLOTA'!$Q$2:$Q$21,'DATOS TABLA FLOTA'!$R$2:$R$21)</f>
        <v>-58701949</v>
      </c>
      <c r="J2531" s="2" t="s">
        <v>3078</v>
      </c>
      <c r="K2531" t="str">
        <f>VLOOKUP(capturaFlota2019[[#This Row],[Especie]],'DATOS TABLA FLOTA'!$K$1:$M$113,2,FALSE)</f>
        <v>Peces</v>
      </c>
      <c r="L2531" t="str">
        <f>_xlfn.XLOOKUP(capturaFlota2019[[#This Row],[Especie]],'DATOS TABLA FLOTA'!$K$1:$K$113,'DATOS TABLA FLOTA'!$M$1:$M$113)</f>
        <v>otras especies</v>
      </c>
      <c r="M2531" s="3">
        <v>65590</v>
      </c>
      <c r="N2531" s="4">
        <f>VLOOKUP(capturaFlota2019[[#This Row],[Especie]],'DATOS TABLA FLOTA'!$A$1:$B$80,2,FALSE)</f>
        <v>1700</v>
      </c>
      <c r="O2531" s="4">
        <f>VLOOKUP(capturaFlota2019[[#This Row],[Especie]],'DATOS TABLA FLOTA'!$A$1:$C$80,3,FALSE)</f>
        <v>27200</v>
      </c>
      <c r="Q2531"/>
    </row>
    <row r="2532" spans="1:17" x14ac:dyDescent="0.35">
      <c r="A2532" s="5">
        <v>43497</v>
      </c>
      <c r="B2532" s="2" t="s">
        <v>3053</v>
      </c>
      <c r="C2532" s="2" t="s">
        <v>3048</v>
      </c>
      <c r="D2532" s="2" t="s">
        <v>3049</v>
      </c>
      <c r="E25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532" t="str">
        <f>_xlfn.XLOOKUP(capturaFlota2019[[#This Row],[Puerto]],'DATOS TABLA FLOTA'!$H$1:$H$21,'DATOS TABLA FLOTA'!$I$1:$I$21)</f>
        <v>Deseado</v>
      </c>
      <c r="G2532" s="3">
        <f>_xlfn.XLOOKUP(capturaFlota2019[[#This Row],[Departamento]],'DATOS TABLA FLOTA'!$O$2:$O$21,'DATOS TABLA FLOTA'!$P$2:$P$21)</f>
        <v>78014</v>
      </c>
      <c r="H2532" s="1">
        <v>-46436049</v>
      </c>
      <c r="I2532" s="1">
        <f>_xlfn.XLOOKUP(capturaFlota2019[[#This Row],[Latitud]],'DATOS TABLA FLOTA'!$Q$2:$Q$21,'DATOS TABLA FLOTA'!$R$2:$R$21)</f>
        <v>-67514904</v>
      </c>
      <c r="J2532" s="2" t="s">
        <v>3055</v>
      </c>
      <c r="K2532" t="str">
        <f>VLOOKUP(capturaFlota2019[[#This Row],[Especie]],'DATOS TABLA FLOTA'!$K$1:$M$113,2,FALSE)</f>
        <v>Peces</v>
      </c>
      <c r="L2532" t="str">
        <f>_xlfn.XLOOKUP(capturaFlota2019[[#This Row],[Especie]],'DATOS TABLA FLOTA'!$K$1:$K$113,'DATOS TABLA FLOTA'!$M$1:$M$113)</f>
        <v>Merluza hubbsi S41</v>
      </c>
      <c r="M2532" s="3">
        <v>66136</v>
      </c>
      <c r="N2532" s="4">
        <f>VLOOKUP(capturaFlota2019[[#This Row],[Especie]],'DATOS TABLA FLOTA'!$A$1:$B$80,2,FALSE)</f>
        <v>2300</v>
      </c>
      <c r="O2532" s="4">
        <f>VLOOKUP(capturaFlota2019[[#This Row],[Especie]],'DATOS TABLA FLOTA'!$A$1:$C$80,3,FALSE)</f>
        <v>36800</v>
      </c>
      <c r="Q2532"/>
    </row>
    <row r="2533" spans="1:17" x14ac:dyDescent="0.35">
      <c r="A2533" s="5">
        <v>43617</v>
      </c>
      <c r="B2533" s="2" t="s">
        <v>3041</v>
      </c>
      <c r="C2533" s="2" t="s">
        <v>3150</v>
      </c>
      <c r="D2533" s="2" t="s">
        <v>3043</v>
      </c>
      <c r="E25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3" t="str">
        <f>_xlfn.XLOOKUP(capturaFlota2019[[#This Row],[Puerto]],'DATOS TABLA FLOTA'!$H$1:$H$21,'DATOS TABLA FLOTA'!$I$1:$I$21)</f>
        <v>General Lavalle</v>
      </c>
      <c r="G2533" s="3">
        <f>_xlfn.XLOOKUP(capturaFlota2019[[#This Row],[Departamento]],'DATOS TABLA FLOTA'!$O$2:$O$21,'DATOS TABLA FLOTA'!$P$2:$P$21)</f>
        <v>6336</v>
      </c>
      <c r="H2533" s="1">
        <v>-36398453</v>
      </c>
      <c r="I2533" s="1">
        <f>_xlfn.XLOOKUP(capturaFlota2019[[#This Row],[Latitud]],'DATOS TABLA FLOTA'!$Q$2:$Q$21,'DATOS TABLA FLOTA'!$R$2:$R$21)</f>
        <v>-56946467</v>
      </c>
      <c r="J2533" s="2" t="s">
        <v>3073</v>
      </c>
      <c r="K2533" t="str">
        <f>VLOOKUP(capturaFlota2019[[#This Row],[Especie]],'DATOS TABLA FLOTA'!$K$1:$M$113,2,FALSE)</f>
        <v>Moluscos</v>
      </c>
      <c r="L2533" t="str">
        <f>_xlfn.XLOOKUP(capturaFlota2019[[#This Row],[Especie]],'DATOS TABLA FLOTA'!$K$1:$K$113,'DATOS TABLA FLOTA'!$M$1:$M$113)</f>
        <v>otras especies</v>
      </c>
      <c r="M2533" s="3">
        <v>67332</v>
      </c>
      <c r="N2533" s="4">
        <f>VLOOKUP(capturaFlota2019[[#This Row],[Especie]],'DATOS TABLA FLOTA'!$A$1:$B$80,2,FALSE)</f>
        <v>1800</v>
      </c>
      <c r="O2533" s="4">
        <f>VLOOKUP(capturaFlota2019[[#This Row],[Especie]],'DATOS TABLA FLOTA'!$A$1:$C$80,3,FALSE)</f>
        <v>28800</v>
      </c>
      <c r="Q2533"/>
    </row>
    <row r="2534" spans="1:17" x14ac:dyDescent="0.35">
      <c r="A2534" s="5">
        <v>43739</v>
      </c>
      <c r="B2534" s="2" t="s">
        <v>3041</v>
      </c>
      <c r="C2534" s="2" t="s">
        <v>3111</v>
      </c>
      <c r="D2534" s="2" t="s">
        <v>3043</v>
      </c>
      <c r="E25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4" t="str">
        <f>_xlfn.XLOOKUP(capturaFlota2019[[#This Row],[Puerto]],'DATOS TABLA FLOTA'!$H$1:$H$21,'DATOS TABLA FLOTA'!$I$1:$I$21)</f>
        <v>sin especificar</v>
      </c>
      <c r="G2534" s="3">
        <f>_xlfn.XLOOKUP(capturaFlota2019[[#This Row],[Departamento]],'DATOS TABLA FLOTA'!$O$2:$O$21,'DATOS TABLA FLOTA'!$P$2:$P$21)</f>
        <v>6999</v>
      </c>
      <c r="I2534" s="1">
        <f>_xlfn.XLOOKUP(capturaFlota2019[[#This Row],[Latitud]],'DATOS TABLA FLOTA'!$Q$2:$Q$21,'DATOS TABLA FLOTA'!$R$2:$R$21)</f>
        <v>0</v>
      </c>
      <c r="J2534" s="2" t="s">
        <v>3102</v>
      </c>
      <c r="K2534" t="str">
        <f>VLOOKUP(capturaFlota2019[[#This Row],[Especie]],'DATOS TABLA FLOTA'!$K$1:$M$113,2,FALSE)</f>
        <v>Peces</v>
      </c>
      <c r="L2534" t="str">
        <f>_xlfn.XLOOKUP(capturaFlota2019[[#This Row],[Especie]],'DATOS TABLA FLOTA'!$K$1:$K$113,'DATOS TABLA FLOTA'!$M$1:$M$113)</f>
        <v>Variado costero</v>
      </c>
      <c r="M2534" s="3">
        <v>67485</v>
      </c>
      <c r="N2534" s="4">
        <f>VLOOKUP(capturaFlota2019[[#This Row],[Especie]],'DATOS TABLA FLOTA'!$A$1:$B$80,2,FALSE)</f>
        <v>1500</v>
      </c>
      <c r="O2534" s="4">
        <f>VLOOKUP(capturaFlota2019[[#This Row],[Especie]],'DATOS TABLA FLOTA'!$A$1:$C$80,3,FALSE)</f>
        <v>24000</v>
      </c>
      <c r="Q2534"/>
    </row>
    <row r="2535" spans="1:17" x14ac:dyDescent="0.35">
      <c r="A2535" s="5">
        <v>43556</v>
      </c>
      <c r="B2535" s="2" t="s">
        <v>3059</v>
      </c>
      <c r="C2535" s="2" t="s">
        <v>3068</v>
      </c>
      <c r="D2535" s="2" t="s">
        <v>3043</v>
      </c>
      <c r="E25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5" t="str">
        <f>_xlfn.XLOOKUP(capturaFlota2019[[#This Row],[Puerto]],'DATOS TABLA FLOTA'!$H$1:$H$21,'DATOS TABLA FLOTA'!$I$1:$I$21)</f>
        <v>General Pueyrredon</v>
      </c>
      <c r="G2535" s="3">
        <f>_xlfn.XLOOKUP(capturaFlota2019[[#This Row],[Departamento]],'DATOS TABLA FLOTA'!$O$2:$O$21,'DATOS TABLA FLOTA'!$P$2:$P$21)</f>
        <v>6357</v>
      </c>
      <c r="H2535" s="1">
        <v>-3804915</v>
      </c>
      <c r="I2535" s="1">
        <f>_xlfn.XLOOKUP(capturaFlota2019[[#This Row],[Latitud]],'DATOS TABLA FLOTA'!$Q$2:$Q$21,'DATOS TABLA FLOTA'!$R$2:$R$21)</f>
        <v>-57536848</v>
      </c>
      <c r="J2535" s="2" t="s">
        <v>3055</v>
      </c>
      <c r="K2535" t="str">
        <f>VLOOKUP(capturaFlota2019[[#This Row],[Especie]],'DATOS TABLA FLOTA'!$K$1:$M$113,2,FALSE)</f>
        <v>Peces</v>
      </c>
      <c r="L2535" t="str">
        <f>_xlfn.XLOOKUP(capturaFlota2019[[#This Row],[Especie]],'DATOS TABLA FLOTA'!$K$1:$K$113,'DATOS TABLA FLOTA'!$M$1:$M$113)</f>
        <v>Merluza hubbsi S41</v>
      </c>
      <c r="M2535" s="3">
        <v>67649</v>
      </c>
      <c r="N2535" s="4">
        <f>VLOOKUP(capturaFlota2019[[#This Row],[Especie]],'DATOS TABLA FLOTA'!$A$1:$B$80,2,FALSE)</f>
        <v>2300</v>
      </c>
      <c r="O2535" s="4">
        <f>VLOOKUP(capturaFlota2019[[#This Row],[Especie]],'DATOS TABLA FLOTA'!$A$1:$C$80,3,FALSE)</f>
        <v>36800</v>
      </c>
      <c r="Q2535"/>
    </row>
    <row r="2536" spans="1:17" x14ac:dyDescent="0.35">
      <c r="A2536" s="5">
        <v>43556</v>
      </c>
      <c r="B2536" s="2" t="s">
        <v>3041</v>
      </c>
      <c r="C2536" s="2" t="s">
        <v>3068</v>
      </c>
      <c r="D2536" s="2" t="s">
        <v>3043</v>
      </c>
      <c r="E25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6" t="str">
        <f>_xlfn.XLOOKUP(capturaFlota2019[[#This Row],[Puerto]],'DATOS TABLA FLOTA'!$H$1:$H$21,'DATOS TABLA FLOTA'!$I$1:$I$21)</f>
        <v>General Pueyrredon</v>
      </c>
      <c r="G2536" s="3">
        <f>_xlfn.XLOOKUP(capturaFlota2019[[#This Row],[Departamento]],'DATOS TABLA FLOTA'!$O$2:$O$21,'DATOS TABLA FLOTA'!$P$2:$P$21)</f>
        <v>6357</v>
      </c>
      <c r="H2536" s="1">
        <v>-3804915</v>
      </c>
      <c r="I2536" s="1">
        <f>_xlfn.XLOOKUP(capturaFlota2019[[#This Row],[Latitud]],'DATOS TABLA FLOTA'!$Q$2:$Q$21,'DATOS TABLA FLOTA'!$R$2:$R$21)</f>
        <v>-57536848</v>
      </c>
      <c r="J2536" s="2" t="s">
        <v>3078</v>
      </c>
      <c r="K2536" t="str">
        <f>VLOOKUP(capturaFlota2019[[#This Row],[Especie]],'DATOS TABLA FLOTA'!$K$1:$M$113,2,FALSE)</f>
        <v>Peces</v>
      </c>
      <c r="L2536" t="str">
        <f>_xlfn.XLOOKUP(capturaFlota2019[[#This Row],[Especie]],'DATOS TABLA FLOTA'!$K$1:$K$113,'DATOS TABLA FLOTA'!$M$1:$M$113)</f>
        <v>otras especies</v>
      </c>
      <c r="M2536" s="3">
        <v>68450</v>
      </c>
      <c r="N2536" s="4">
        <f>VLOOKUP(capturaFlota2019[[#This Row],[Especie]],'DATOS TABLA FLOTA'!$A$1:$B$80,2,FALSE)</f>
        <v>1700</v>
      </c>
      <c r="O2536" s="4">
        <f>VLOOKUP(capturaFlota2019[[#This Row],[Especie]],'DATOS TABLA FLOTA'!$A$1:$C$80,3,FALSE)</f>
        <v>27200</v>
      </c>
      <c r="Q2536"/>
    </row>
    <row r="2537" spans="1:17" x14ac:dyDescent="0.35">
      <c r="A2537" s="5">
        <v>43466</v>
      </c>
      <c r="B2537" s="2" t="s">
        <v>3053</v>
      </c>
      <c r="C2537" s="2" t="s">
        <v>3068</v>
      </c>
      <c r="D2537" s="2" t="s">
        <v>3043</v>
      </c>
      <c r="E25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7" t="str">
        <f>_xlfn.XLOOKUP(capturaFlota2019[[#This Row],[Puerto]],'DATOS TABLA FLOTA'!$H$1:$H$21,'DATOS TABLA FLOTA'!$I$1:$I$21)</f>
        <v>General Pueyrredon</v>
      </c>
      <c r="G2537" s="3">
        <f>_xlfn.XLOOKUP(capturaFlota2019[[#This Row],[Departamento]],'DATOS TABLA FLOTA'!$O$2:$O$21,'DATOS TABLA FLOTA'!$P$2:$P$21)</f>
        <v>6357</v>
      </c>
      <c r="H2537" s="1">
        <v>-3804915</v>
      </c>
      <c r="I2537" s="1">
        <f>_xlfn.XLOOKUP(capturaFlota2019[[#This Row],[Latitud]],'DATOS TABLA FLOTA'!$Q$2:$Q$21,'DATOS TABLA FLOTA'!$R$2:$R$21)</f>
        <v>-57536848</v>
      </c>
      <c r="J2537" s="2" t="s">
        <v>3071</v>
      </c>
      <c r="K2537" t="str">
        <f>VLOOKUP(capturaFlota2019[[#This Row],[Especie]],'DATOS TABLA FLOTA'!$K$1:$M$113,2,FALSE)</f>
        <v>Crustáceos</v>
      </c>
      <c r="L2537" t="str">
        <f>_xlfn.XLOOKUP(capturaFlota2019[[#This Row],[Especie]],'DATOS TABLA FLOTA'!$K$1:$K$113,'DATOS TABLA FLOTA'!$M$1:$M$113)</f>
        <v>otras especies</v>
      </c>
      <c r="M2537" s="3">
        <v>68579</v>
      </c>
      <c r="N2537" s="4">
        <f>VLOOKUP(capturaFlota2019[[#This Row],[Especie]],'DATOS TABLA FLOTA'!$A$1:$B$80,2,FALSE)</f>
        <v>4300</v>
      </c>
      <c r="O2537" s="4">
        <f>VLOOKUP(capturaFlota2019[[#This Row],[Especie]],'DATOS TABLA FLOTA'!$A$1:$C$80,3,FALSE)</f>
        <v>68800</v>
      </c>
      <c r="Q2537"/>
    </row>
    <row r="2538" spans="1:17" x14ac:dyDescent="0.35">
      <c r="A2538" s="5">
        <v>43770</v>
      </c>
      <c r="B2538" s="2" t="s">
        <v>3147</v>
      </c>
      <c r="C2538" s="2" t="s">
        <v>3117</v>
      </c>
      <c r="D2538" s="2" t="s">
        <v>3062</v>
      </c>
      <c r="E25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38" t="str">
        <f>_xlfn.XLOOKUP(capturaFlota2019[[#This Row],[Puerto]],'DATOS TABLA FLOTA'!$H$1:$H$21,'DATOS TABLA FLOTA'!$I$1:$I$21)</f>
        <v>Biedma</v>
      </c>
      <c r="G2538" s="3">
        <f>_xlfn.XLOOKUP(capturaFlota2019[[#This Row],[Departamento]],'DATOS TABLA FLOTA'!$O$2:$O$21,'DATOS TABLA FLOTA'!$P$2:$P$21)</f>
        <v>26007</v>
      </c>
      <c r="H2538" s="1">
        <v>-42723398</v>
      </c>
      <c r="I2538" s="1">
        <f>_xlfn.XLOOKUP(capturaFlota2019[[#This Row],[Latitud]],'DATOS TABLA FLOTA'!$Q$2:$Q$21,'DATOS TABLA FLOTA'!$R$2:$R$21)</f>
        <v>-6503362</v>
      </c>
      <c r="J2538" s="2" t="s">
        <v>3055</v>
      </c>
      <c r="K2538" t="str">
        <f>VLOOKUP(capturaFlota2019[[#This Row],[Especie]],'DATOS TABLA FLOTA'!$K$1:$M$113,2,FALSE)</f>
        <v>Peces</v>
      </c>
      <c r="L2538" t="str">
        <f>_xlfn.XLOOKUP(capturaFlota2019[[#This Row],[Especie]],'DATOS TABLA FLOTA'!$K$1:$K$113,'DATOS TABLA FLOTA'!$M$1:$M$113)</f>
        <v>Merluza hubbsi S41</v>
      </c>
      <c r="M2538" s="3">
        <v>69069</v>
      </c>
      <c r="N2538" s="4">
        <f>VLOOKUP(capturaFlota2019[[#This Row],[Especie]],'DATOS TABLA FLOTA'!$A$1:$B$80,2,FALSE)</f>
        <v>2300</v>
      </c>
      <c r="O2538" s="4">
        <f>VLOOKUP(capturaFlota2019[[#This Row],[Especie]],'DATOS TABLA FLOTA'!$A$1:$C$80,3,FALSE)</f>
        <v>36800</v>
      </c>
      <c r="Q2538"/>
    </row>
    <row r="2539" spans="1:17" x14ac:dyDescent="0.35">
      <c r="A2539" s="5">
        <v>43556</v>
      </c>
      <c r="B2539" s="2" t="s">
        <v>3041</v>
      </c>
      <c r="C2539" s="2" t="s">
        <v>3111</v>
      </c>
      <c r="D2539" s="2" t="s">
        <v>3043</v>
      </c>
      <c r="E25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39" t="str">
        <f>_xlfn.XLOOKUP(capturaFlota2019[[#This Row],[Puerto]],'DATOS TABLA FLOTA'!$H$1:$H$21,'DATOS TABLA FLOTA'!$I$1:$I$21)</f>
        <v>sin especificar</v>
      </c>
      <c r="G2539" s="3">
        <f>_xlfn.XLOOKUP(capturaFlota2019[[#This Row],[Departamento]],'DATOS TABLA FLOTA'!$O$2:$O$21,'DATOS TABLA FLOTA'!$P$2:$P$21)</f>
        <v>6999</v>
      </c>
      <c r="I2539" s="1">
        <f>_xlfn.XLOOKUP(capturaFlota2019[[#This Row],[Latitud]],'DATOS TABLA FLOTA'!$Q$2:$Q$21,'DATOS TABLA FLOTA'!$R$2:$R$21)</f>
        <v>0</v>
      </c>
      <c r="J2539" s="2" t="s">
        <v>3113</v>
      </c>
      <c r="K2539" t="str">
        <f>VLOOKUP(capturaFlota2019[[#This Row],[Especie]],'DATOS TABLA FLOTA'!$K$1:$M$113,2,FALSE)</f>
        <v>Peces</v>
      </c>
      <c r="L2539" t="str">
        <f>_xlfn.XLOOKUP(capturaFlota2019[[#This Row],[Especie]],'DATOS TABLA FLOTA'!$K$1:$K$113,'DATOS TABLA FLOTA'!$M$1:$M$113)</f>
        <v>Variado costero</v>
      </c>
      <c r="M2539" s="3">
        <v>69433</v>
      </c>
      <c r="N2539" s="4">
        <f>VLOOKUP(capturaFlota2019[[#This Row],[Especie]],'DATOS TABLA FLOTA'!$A$1:$B$80,2,FALSE)</f>
        <v>2100</v>
      </c>
      <c r="O2539" s="4">
        <f>VLOOKUP(capturaFlota2019[[#This Row],[Especie]],'DATOS TABLA FLOTA'!$A$1:$C$80,3,FALSE)</f>
        <v>33600</v>
      </c>
      <c r="Q2539"/>
    </row>
    <row r="2540" spans="1:17" x14ac:dyDescent="0.35">
      <c r="A2540" s="5">
        <v>43586</v>
      </c>
      <c r="B2540" s="2" t="s">
        <v>3053</v>
      </c>
      <c r="C2540" s="2" t="s">
        <v>3068</v>
      </c>
      <c r="D2540" s="2" t="s">
        <v>3043</v>
      </c>
      <c r="E25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0" t="str">
        <f>_xlfn.XLOOKUP(capturaFlota2019[[#This Row],[Puerto]],'DATOS TABLA FLOTA'!$H$1:$H$21,'DATOS TABLA FLOTA'!$I$1:$I$21)</f>
        <v>General Pueyrredon</v>
      </c>
      <c r="G2540" s="3">
        <f>_xlfn.XLOOKUP(capturaFlota2019[[#This Row],[Departamento]],'DATOS TABLA FLOTA'!$O$2:$O$21,'DATOS TABLA FLOTA'!$P$2:$P$21)</f>
        <v>6357</v>
      </c>
      <c r="H2540" s="1">
        <v>-3804915</v>
      </c>
      <c r="I2540" s="1">
        <f>_xlfn.XLOOKUP(capturaFlota2019[[#This Row],[Latitud]],'DATOS TABLA FLOTA'!$Q$2:$Q$21,'DATOS TABLA FLOTA'!$R$2:$R$21)</f>
        <v>-57536848</v>
      </c>
      <c r="J2540" s="2" t="s">
        <v>3093</v>
      </c>
      <c r="K2540" t="str">
        <f>VLOOKUP(capturaFlota2019[[#This Row],[Especie]],'DATOS TABLA FLOTA'!$K$1:$M$113,2,FALSE)</f>
        <v>Peces</v>
      </c>
      <c r="L2540" t="str">
        <f>_xlfn.XLOOKUP(capturaFlota2019[[#This Row],[Especie]],'DATOS TABLA FLOTA'!$K$1:$K$113,'DATOS TABLA FLOTA'!$M$1:$M$113)</f>
        <v>Variado costero</v>
      </c>
      <c r="M2540" s="3">
        <v>69434</v>
      </c>
      <c r="N2540" s="4">
        <f>VLOOKUP(capturaFlota2019[[#This Row],[Especie]],'DATOS TABLA FLOTA'!$A$1:$B$80,2,FALSE)</f>
        <v>2100</v>
      </c>
      <c r="O2540" s="4">
        <f>VLOOKUP(capturaFlota2019[[#This Row],[Especie]],'DATOS TABLA FLOTA'!$A$1:$C$80,3,FALSE)</f>
        <v>33600</v>
      </c>
      <c r="Q2540"/>
    </row>
    <row r="2541" spans="1:17" x14ac:dyDescent="0.35">
      <c r="A2541" s="5">
        <v>43525</v>
      </c>
      <c r="B2541" s="2" t="s">
        <v>3041</v>
      </c>
      <c r="C2541" s="2" t="s">
        <v>3068</v>
      </c>
      <c r="D2541" s="2" t="s">
        <v>3043</v>
      </c>
      <c r="E25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1" t="str">
        <f>_xlfn.XLOOKUP(capturaFlota2019[[#This Row],[Puerto]],'DATOS TABLA FLOTA'!$H$1:$H$21,'DATOS TABLA FLOTA'!$I$1:$I$21)</f>
        <v>General Pueyrredon</v>
      </c>
      <c r="G2541" s="3">
        <f>_xlfn.XLOOKUP(capturaFlota2019[[#This Row],[Departamento]],'DATOS TABLA FLOTA'!$O$2:$O$21,'DATOS TABLA FLOTA'!$P$2:$P$21)</f>
        <v>6357</v>
      </c>
      <c r="H2541" s="1">
        <v>-3804915</v>
      </c>
      <c r="I2541" s="1">
        <f>_xlfn.XLOOKUP(capturaFlota2019[[#This Row],[Latitud]],'DATOS TABLA FLOTA'!$Q$2:$Q$21,'DATOS TABLA FLOTA'!$R$2:$R$21)</f>
        <v>-57536848</v>
      </c>
      <c r="J2541" s="2" t="s">
        <v>3071</v>
      </c>
      <c r="K2541" t="str">
        <f>VLOOKUP(capturaFlota2019[[#This Row],[Especie]],'DATOS TABLA FLOTA'!$K$1:$M$113,2,FALSE)</f>
        <v>Crustáceos</v>
      </c>
      <c r="L2541" t="str">
        <f>_xlfn.XLOOKUP(capturaFlota2019[[#This Row],[Especie]],'DATOS TABLA FLOTA'!$K$1:$K$113,'DATOS TABLA FLOTA'!$M$1:$M$113)</f>
        <v>otras especies</v>
      </c>
      <c r="M2541" s="3">
        <v>70174</v>
      </c>
      <c r="N2541" s="4">
        <f>VLOOKUP(capturaFlota2019[[#This Row],[Especie]],'DATOS TABLA FLOTA'!$A$1:$B$80,2,FALSE)</f>
        <v>4300</v>
      </c>
      <c r="O2541" s="4">
        <f>VLOOKUP(capturaFlota2019[[#This Row],[Especie]],'DATOS TABLA FLOTA'!$A$1:$C$80,3,FALSE)</f>
        <v>68800</v>
      </c>
      <c r="Q2541"/>
    </row>
    <row r="2542" spans="1:17" x14ac:dyDescent="0.35">
      <c r="A2542" s="5">
        <v>43617</v>
      </c>
      <c r="B2542" s="2" t="s">
        <v>3041</v>
      </c>
      <c r="C2542" s="2" t="s">
        <v>3107</v>
      </c>
      <c r="D2542" s="2" t="s">
        <v>3043</v>
      </c>
      <c r="E25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2" t="str">
        <f>_xlfn.XLOOKUP(capturaFlota2019[[#This Row],[Puerto]],'DATOS TABLA FLOTA'!$H$1:$H$21,'DATOS TABLA FLOTA'!$I$1:$I$21)</f>
        <v>Necochea</v>
      </c>
      <c r="G2542" s="3">
        <f>_xlfn.XLOOKUP(capturaFlota2019[[#This Row],[Departamento]],'DATOS TABLA FLOTA'!$O$2:$O$21,'DATOS TABLA FLOTA'!$P$2:$P$21)</f>
        <v>6581</v>
      </c>
      <c r="H2542" s="1">
        <v>-38576184</v>
      </c>
      <c r="I2542" s="1">
        <f>_xlfn.XLOOKUP(capturaFlota2019[[#This Row],[Latitud]],'DATOS TABLA FLOTA'!$Q$2:$Q$21,'DATOS TABLA FLOTA'!$R$2:$R$21)</f>
        <v>-58701949</v>
      </c>
      <c r="J2542" s="2" t="s">
        <v>3077</v>
      </c>
      <c r="K2542" t="str">
        <f>VLOOKUP(capturaFlota2019[[#This Row],[Especie]],'DATOS TABLA FLOTA'!$K$1:$M$113,2,FALSE)</f>
        <v>Peces</v>
      </c>
      <c r="L2542" t="str">
        <f>_xlfn.XLOOKUP(capturaFlota2019[[#This Row],[Especie]],'DATOS TABLA FLOTA'!$K$1:$K$113,'DATOS TABLA FLOTA'!$M$1:$M$113)</f>
        <v>otras especies</v>
      </c>
      <c r="M2542" s="3">
        <v>70264</v>
      </c>
      <c r="N2542" s="4">
        <f>VLOOKUP(capturaFlota2019[[#This Row],[Especie]],'DATOS TABLA FLOTA'!$A$1:$B$80,2,FALSE)</f>
        <v>1900</v>
      </c>
      <c r="O2542" s="4">
        <f>VLOOKUP(capturaFlota2019[[#This Row],[Especie]],'DATOS TABLA FLOTA'!$A$1:$C$80,3,FALSE)</f>
        <v>30400</v>
      </c>
      <c r="Q2542"/>
    </row>
    <row r="2543" spans="1:17" x14ac:dyDescent="0.35">
      <c r="A2543" s="5">
        <v>43525</v>
      </c>
      <c r="B2543" s="2" t="s">
        <v>3041</v>
      </c>
      <c r="C2543" s="2" t="s">
        <v>3120</v>
      </c>
      <c r="D2543" s="2" t="s">
        <v>3062</v>
      </c>
      <c r="E25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43" t="str">
        <f>_xlfn.XLOOKUP(capturaFlota2019[[#This Row],[Puerto]],'DATOS TABLA FLOTA'!$H$1:$H$21,'DATOS TABLA FLOTA'!$I$1:$I$21)</f>
        <v>Rawson</v>
      </c>
      <c r="G2543" s="3">
        <f>_xlfn.XLOOKUP(capturaFlota2019[[#This Row],[Departamento]],'DATOS TABLA FLOTA'!$O$2:$O$21,'DATOS TABLA FLOTA'!$P$2:$P$21)</f>
        <v>26077</v>
      </c>
      <c r="H2543" s="1">
        <v>-43336741</v>
      </c>
      <c r="I2543" s="1">
        <f>_xlfn.XLOOKUP(capturaFlota2019[[#This Row],[Latitud]],'DATOS TABLA FLOTA'!$Q$2:$Q$21,'DATOS TABLA FLOTA'!$R$2:$R$21)</f>
        <v>-65061964</v>
      </c>
      <c r="J2543" s="2" t="s">
        <v>3088</v>
      </c>
      <c r="K2543" t="str">
        <f>VLOOKUP(capturaFlota2019[[#This Row],[Especie]],'DATOS TABLA FLOTA'!$K$1:$M$113,2,FALSE)</f>
        <v>Peces</v>
      </c>
      <c r="L2543" t="str">
        <f>_xlfn.XLOOKUP(capturaFlota2019[[#This Row],[Especie]],'DATOS TABLA FLOTA'!$K$1:$K$113,'DATOS TABLA FLOTA'!$M$1:$M$113)</f>
        <v>Variado costero</v>
      </c>
      <c r="M2543" s="3">
        <v>70317</v>
      </c>
      <c r="N2543" s="4">
        <f>VLOOKUP(capturaFlota2019[[#This Row],[Especie]],'DATOS TABLA FLOTA'!$A$1:$B$80,2,FALSE)</f>
        <v>2500</v>
      </c>
      <c r="O2543" s="4">
        <f>VLOOKUP(capturaFlota2019[[#This Row],[Especie]],'DATOS TABLA FLOTA'!$A$1:$C$80,3,FALSE)</f>
        <v>40000</v>
      </c>
      <c r="Q2543"/>
    </row>
    <row r="2544" spans="1:17" x14ac:dyDescent="0.35">
      <c r="A2544" s="5">
        <v>43739</v>
      </c>
      <c r="B2544" s="2" t="s">
        <v>3067</v>
      </c>
      <c r="C2544" s="2" t="s">
        <v>3068</v>
      </c>
      <c r="D2544" s="2" t="s">
        <v>3043</v>
      </c>
      <c r="E25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4" t="str">
        <f>_xlfn.XLOOKUP(capturaFlota2019[[#This Row],[Puerto]],'DATOS TABLA FLOTA'!$H$1:$H$21,'DATOS TABLA FLOTA'!$I$1:$I$21)</f>
        <v>General Pueyrredon</v>
      </c>
      <c r="G2544" s="3">
        <f>_xlfn.XLOOKUP(capturaFlota2019[[#This Row],[Departamento]],'DATOS TABLA FLOTA'!$O$2:$O$21,'DATOS TABLA FLOTA'!$P$2:$P$21)</f>
        <v>6357</v>
      </c>
      <c r="H2544" s="1">
        <v>-3804915</v>
      </c>
      <c r="I2544" s="1">
        <f>_xlfn.XLOOKUP(capturaFlota2019[[#This Row],[Latitud]],'DATOS TABLA FLOTA'!$Q$2:$Q$21,'DATOS TABLA FLOTA'!$R$2:$R$21)</f>
        <v>-57536848</v>
      </c>
      <c r="J2544" s="2" t="s">
        <v>3079</v>
      </c>
      <c r="K2544" t="str">
        <f>VLOOKUP(capturaFlota2019[[#This Row],[Especie]],'DATOS TABLA FLOTA'!$K$1:$M$113,2,FALSE)</f>
        <v>Peces</v>
      </c>
      <c r="L2544" t="str">
        <f>_xlfn.XLOOKUP(capturaFlota2019[[#This Row],[Especie]],'DATOS TABLA FLOTA'!$K$1:$K$113,'DATOS TABLA FLOTA'!$M$1:$M$113)</f>
        <v>otras especies</v>
      </c>
      <c r="M2544" s="3">
        <v>71524</v>
      </c>
      <c r="N2544" s="4">
        <f>VLOOKUP(capturaFlota2019[[#This Row],[Especie]],'DATOS TABLA FLOTA'!$A$1:$B$80,2,FALSE)</f>
        <v>2100</v>
      </c>
      <c r="O2544" s="4">
        <f>VLOOKUP(capturaFlota2019[[#This Row],[Especie]],'DATOS TABLA FLOTA'!$A$1:$C$80,3,FALSE)</f>
        <v>33600</v>
      </c>
      <c r="Q2544"/>
    </row>
    <row r="2545" spans="1:17" x14ac:dyDescent="0.35">
      <c r="A2545" s="5">
        <v>43647</v>
      </c>
      <c r="B2545" s="2" t="s">
        <v>3053</v>
      </c>
      <c r="C2545" s="2" t="s">
        <v>3068</v>
      </c>
      <c r="D2545" s="2" t="s">
        <v>3043</v>
      </c>
      <c r="E25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5" t="str">
        <f>_xlfn.XLOOKUP(capturaFlota2019[[#This Row],[Puerto]],'DATOS TABLA FLOTA'!$H$1:$H$21,'DATOS TABLA FLOTA'!$I$1:$I$21)</f>
        <v>General Pueyrredon</v>
      </c>
      <c r="G2545" s="3">
        <f>_xlfn.XLOOKUP(capturaFlota2019[[#This Row],[Departamento]],'DATOS TABLA FLOTA'!$O$2:$O$21,'DATOS TABLA FLOTA'!$P$2:$P$21)</f>
        <v>6357</v>
      </c>
      <c r="H2545" s="1">
        <v>-3804915</v>
      </c>
      <c r="I2545" s="1">
        <f>_xlfn.XLOOKUP(capturaFlota2019[[#This Row],[Latitud]],'DATOS TABLA FLOTA'!$Q$2:$Q$21,'DATOS TABLA FLOTA'!$R$2:$R$21)</f>
        <v>-57536848</v>
      </c>
      <c r="J2545" s="2" t="s">
        <v>3087</v>
      </c>
      <c r="K2545" t="str">
        <f>VLOOKUP(capturaFlota2019[[#This Row],[Especie]],'DATOS TABLA FLOTA'!$K$1:$M$113,2,FALSE)</f>
        <v>Peces</v>
      </c>
      <c r="L2545" t="str">
        <f>_xlfn.XLOOKUP(capturaFlota2019[[#This Row],[Especie]],'DATOS TABLA FLOTA'!$K$1:$K$113,'DATOS TABLA FLOTA'!$M$1:$M$113)</f>
        <v>otras especies</v>
      </c>
      <c r="M2545" s="3">
        <v>71727</v>
      </c>
      <c r="N2545" s="4">
        <f>VLOOKUP(capturaFlota2019[[#This Row],[Especie]],'DATOS TABLA FLOTA'!$A$1:$B$80,2,FALSE)</f>
        <v>2500</v>
      </c>
      <c r="O2545" s="4">
        <f>VLOOKUP(capturaFlota2019[[#This Row],[Especie]],'DATOS TABLA FLOTA'!$A$1:$C$80,3,FALSE)</f>
        <v>40000</v>
      </c>
      <c r="Q2545"/>
    </row>
    <row r="2546" spans="1:17" x14ac:dyDescent="0.35">
      <c r="A2546" s="5">
        <v>43556</v>
      </c>
      <c r="B2546" s="2" t="s">
        <v>3041</v>
      </c>
      <c r="C2546" s="2" t="s">
        <v>3107</v>
      </c>
      <c r="D2546" s="2" t="s">
        <v>3043</v>
      </c>
      <c r="E25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6" t="str">
        <f>_xlfn.XLOOKUP(capturaFlota2019[[#This Row],[Puerto]],'DATOS TABLA FLOTA'!$H$1:$H$21,'DATOS TABLA FLOTA'!$I$1:$I$21)</f>
        <v>Necochea</v>
      </c>
      <c r="G2546" s="3">
        <f>_xlfn.XLOOKUP(capturaFlota2019[[#This Row],[Departamento]],'DATOS TABLA FLOTA'!$O$2:$O$21,'DATOS TABLA FLOTA'!$P$2:$P$21)</f>
        <v>6581</v>
      </c>
      <c r="H2546" s="1">
        <v>-38576184</v>
      </c>
      <c r="I2546" s="1">
        <f>_xlfn.XLOOKUP(capturaFlota2019[[#This Row],[Latitud]],'DATOS TABLA FLOTA'!$Q$2:$Q$21,'DATOS TABLA FLOTA'!$R$2:$R$21)</f>
        <v>-58701949</v>
      </c>
      <c r="J2546" s="2" t="s">
        <v>3090</v>
      </c>
      <c r="K2546" t="str">
        <f>VLOOKUP(capturaFlota2019[[#This Row],[Especie]],'DATOS TABLA FLOTA'!$K$1:$M$113,2,FALSE)</f>
        <v>Peces</v>
      </c>
      <c r="L2546" t="str">
        <f>_xlfn.XLOOKUP(capturaFlota2019[[#This Row],[Especie]],'DATOS TABLA FLOTA'!$K$1:$K$113,'DATOS TABLA FLOTA'!$M$1:$M$113)</f>
        <v>otras especies</v>
      </c>
      <c r="M2546" s="3">
        <v>71822</v>
      </c>
      <c r="N2546" s="4">
        <f>VLOOKUP(capturaFlota2019[[#This Row],[Especie]],'DATOS TABLA FLOTA'!$A$1:$B$80,2,FALSE)</f>
        <v>2200</v>
      </c>
      <c r="O2546" s="4">
        <f>VLOOKUP(capturaFlota2019[[#This Row],[Especie]],'DATOS TABLA FLOTA'!$A$1:$C$80,3,FALSE)</f>
        <v>35200</v>
      </c>
      <c r="Q2546"/>
    </row>
    <row r="2547" spans="1:17" x14ac:dyDescent="0.35">
      <c r="A2547" s="5">
        <v>43525</v>
      </c>
      <c r="B2547" s="2" t="s">
        <v>3053</v>
      </c>
      <c r="C2547" s="2" t="s">
        <v>3150</v>
      </c>
      <c r="D2547" s="2" t="s">
        <v>3043</v>
      </c>
      <c r="E25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7" t="str">
        <f>_xlfn.XLOOKUP(capturaFlota2019[[#This Row],[Puerto]],'DATOS TABLA FLOTA'!$H$1:$H$21,'DATOS TABLA FLOTA'!$I$1:$I$21)</f>
        <v>General Lavalle</v>
      </c>
      <c r="G2547" s="3">
        <f>_xlfn.XLOOKUP(capturaFlota2019[[#This Row],[Departamento]],'DATOS TABLA FLOTA'!$O$2:$O$21,'DATOS TABLA FLOTA'!$P$2:$P$21)</f>
        <v>6336</v>
      </c>
      <c r="H2547" s="1">
        <v>-36398453</v>
      </c>
      <c r="I2547" s="1">
        <f>_xlfn.XLOOKUP(capturaFlota2019[[#This Row],[Latitud]],'DATOS TABLA FLOTA'!$Q$2:$Q$21,'DATOS TABLA FLOTA'!$R$2:$R$21)</f>
        <v>-56946467</v>
      </c>
      <c r="J2547" s="2" t="s">
        <v>3114</v>
      </c>
      <c r="K2547" t="str">
        <f>VLOOKUP(capturaFlota2019[[#This Row],[Especie]],'DATOS TABLA FLOTA'!$K$1:$M$113,2,FALSE)</f>
        <v>Peces</v>
      </c>
      <c r="L2547" t="str">
        <f>_xlfn.XLOOKUP(capturaFlota2019[[#This Row],[Especie]],'DATOS TABLA FLOTA'!$K$1:$K$113,'DATOS TABLA FLOTA'!$M$1:$M$113)</f>
        <v>otras especies</v>
      </c>
      <c r="M2547" s="3">
        <v>72020</v>
      </c>
      <c r="N2547" s="4">
        <f>VLOOKUP(capturaFlota2019[[#This Row],[Especie]],'DATOS TABLA FLOTA'!$A$1:$B$80,2,FALSE)</f>
        <v>1500</v>
      </c>
      <c r="O2547" s="4">
        <f>VLOOKUP(capturaFlota2019[[#This Row],[Especie]],'DATOS TABLA FLOTA'!$A$1:$C$80,3,FALSE)</f>
        <v>24000</v>
      </c>
      <c r="Q2547"/>
    </row>
    <row r="2548" spans="1:17" x14ac:dyDescent="0.35">
      <c r="A2548" s="5">
        <v>43709</v>
      </c>
      <c r="B2548" s="2" t="s">
        <v>3053</v>
      </c>
      <c r="C2548" s="2" t="s">
        <v>3068</v>
      </c>
      <c r="D2548" s="2" t="s">
        <v>3043</v>
      </c>
      <c r="E25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8" t="str">
        <f>_xlfn.XLOOKUP(capturaFlota2019[[#This Row],[Puerto]],'DATOS TABLA FLOTA'!$H$1:$H$21,'DATOS TABLA FLOTA'!$I$1:$I$21)</f>
        <v>General Pueyrredon</v>
      </c>
      <c r="G2548" s="3">
        <f>_xlfn.XLOOKUP(capturaFlota2019[[#This Row],[Departamento]],'DATOS TABLA FLOTA'!$O$2:$O$21,'DATOS TABLA FLOTA'!$P$2:$P$21)</f>
        <v>6357</v>
      </c>
      <c r="H2548" s="1">
        <v>-3804915</v>
      </c>
      <c r="I2548" s="1">
        <f>_xlfn.XLOOKUP(capturaFlota2019[[#This Row],[Latitud]],'DATOS TABLA FLOTA'!$Q$2:$Q$21,'DATOS TABLA FLOTA'!$R$2:$R$21)</f>
        <v>-57536848</v>
      </c>
      <c r="J2548" s="2" t="s">
        <v>3085</v>
      </c>
      <c r="K2548" t="str">
        <f>VLOOKUP(capturaFlota2019[[#This Row],[Especie]],'DATOS TABLA FLOTA'!$K$1:$M$113,2,FALSE)</f>
        <v>Peces</v>
      </c>
      <c r="L2548" t="str">
        <f>_xlfn.XLOOKUP(capturaFlota2019[[#This Row],[Especie]],'DATOS TABLA FLOTA'!$K$1:$K$113,'DATOS TABLA FLOTA'!$M$1:$M$113)</f>
        <v>otras especies</v>
      </c>
      <c r="M2548" s="3">
        <v>72449</v>
      </c>
      <c r="N2548" s="4">
        <f>VLOOKUP(capturaFlota2019[[#This Row],[Especie]],'DATOS TABLA FLOTA'!$A$1:$B$80,2,FALSE)</f>
        <v>1900</v>
      </c>
      <c r="O2548" s="4">
        <f>VLOOKUP(capturaFlota2019[[#This Row],[Especie]],'DATOS TABLA FLOTA'!$A$1:$C$80,3,FALSE)</f>
        <v>30400</v>
      </c>
      <c r="Q2548"/>
    </row>
    <row r="2549" spans="1:17" x14ac:dyDescent="0.35">
      <c r="A2549" s="5">
        <v>43497</v>
      </c>
      <c r="B2549" s="2" t="s">
        <v>3053</v>
      </c>
      <c r="C2549" s="2" t="s">
        <v>3068</v>
      </c>
      <c r="D2549" s="2" t="s">
        <v>3043</v>
      </c>
      <c r="E25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49" t="str">
        <f>_xlfn.XLOOKUP(capturaFlota2019[[#This Row],[Puerto]],'DATOS TABLA FLOTA'!$H$1:$H$21,'DATOS TABLA FLOTA'!$I$1:$I$21)</f>
        <v>General Pueyrredon</v>
      </c>
      <c r="G2549" s="3">
        <f>_xlfn.XLOOKUP(capturaFlota2019[[#This Row],[Departamento]],'DATOS TABLA FLOTA'!$O$2:$O$21,'DATOS TABLA FLOTA'!$P$2:$P$21)</f>
        <v>6357</v>
      </c>
      <c r="H2549" s="1">
        <v>-3804915</v>
      </c>
      <c r="I2549" s="1">
        <f>_xlfn.XLOOKUP(capturaFlota2019[[#This Row],[Latitud]],'DATOS TABLA FLOTA'!$Q$2:$Q$21,'DATOS TABLA FLOTA'!$R$2:$R$21)</f>
        <v>-57536848</v>
      </c>
      <c r="J2549" s="2" t="s">
        <v>3076</v>
      </c>
      <c r="K2549" t="str">
        <f>VLOOKUP(capturaFlota2019[[#This Row],[Especie]],'DATOS TABLA FLOTA'!$K$1:$M$113,2,FALSE)</f>
        <v>Peces</v>
      </c>
      <c r="L2549" t="str">
        <f>_xlfn.XLOOKUP(capturaFlota2019[[#This Row],[Especie]],'DATOS TABLA FLOTA'!$K$1:$K$113,'DATOS TABLA FLOTA'!$M$1:$M$113)</f>
        <v>otras especies</v>
      </c>
      <c r="M2549" s="3">
        <v>72858</v>
      </c>
      <c r="N2549" s="4">
        <f>VLOOKUP(capturaFlota2019[[#This Row],[Especie]],'DATOS TABLA FLOTA'!$A$1:$B$80,2,FALSE)</f>
        <v>2900</v>
      </c>
      <c r="O2549" s="4">
        <f>VLOOKUP(capturaFlota2019[[#This Row],[Especie]],'DATOS TABLA FLOTA'!$A$1:$C$80,3,FALSE)</f>
        <v>46400</v>
      </c>
      <c r="Q2549"/>
    </row>
    <row r="2550" spans="1:17" x14ac:dyDescent="0.35">
      <c r="A2550" s="5">
        <v>43678</v>
      </c>
      <c r="B2550" s="2" t="s">
        <v>3053</v>
      </c>
      <c r="C2550" s="2" t="s">
        <v>3150</v>
      </c>
      <c r="D2550" s="2" t="s">
        <v>3043</v>
      </c>
      <c r="E25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0" t="str">
        <f>_xlfn.XLOOKUP(capturaFlota2019[[#This Row],[Puerto]],'DATOS TABLA FLOTA'!$H$1:$H$21,'DATOS TABLA FLOTA'!$I$1:$I$21)</f>
        <v>General Lavalle</v>
      </c>
      <c r="G2550" s="3">
        <f>_xlfn.XLOOKUP(capturaFlota2019[[#This Row],[Departamento]],'DATOS TABLA FLOTA'!$O$2:$O$21,'DATOS TABLA FLOTA'!$P$2:$P$21)</f>
        <v>6336</v>
      </c>
      <c r="H2550" s="1">
        <v>-36398453</v>
      </c>
      <c r="I2550" s="1">
        <f>_xlfn.XLOOKUP(capturaFlota2019[[#This Row],[Latitud]],'DATOS TABLA FLOTA'!$Q$2:$Q$21,'DATOS TABLA FLOTA'!$R$2:$R$21)</f>
        <v>-56946467</v>
      </c>
      <c r="J2550" s="2" t="s">
        <v>3113</v>
      </c>
      <c r="K2550" t="str">
        <f>VLOOKUP(capturaFlota2019[[#This Row],[Especie]],'DATOS TABLA FLOTA'!$K$1:$M$113,2,FALSE)</f>
        <v>Peces</v>
      </c>
      <c r="L2550" t="str">
        <f>_xlfn.XLOOKUP(capturaFlota2019[[#This Row],[Especie]],'DATOS TABLA FLOTA'!$K$1:$K$113,'DATOS TABLA FLOTA'!$M$1:$M$113)</f>
        <v>Variado costero</v>
      </c>
      <c r="M2550" s="3">
        <v>73538</v>
      </c>
      <c r="N2550" s="4">
        <f>VLOOKUP(capturaFlota2019[[#This Row],[Especie]],'DATOS TABLA FLOTA'!$A$1:$B$80,2,FALSE)</f>
        <v>2100</v>
      </c>
      <c r="O2550" s="4">
        <f>VLOOKUP(capturaFlota2019[[#This Row],[Especie]],'DATOS TABLA FLOTA'!$A$1:$C$80,3,FALSE)</f>
        <v>33600</v>
      </c>
      <c r="Q2550"/>
    </row>
    <row r="2551" spans="1:17" x14ac:dyDescent="0.35">
      <c r="A2551" s="5">
        <v>43678</v>
      </c>
      <c r="B2551" s="2" t="s">
        <v>3053</v>
      </c>
      <c r="C2551" s="2" t="s">
        <v>3150</v>
      </c>
      <c r="D2551" s="2" t="s">
        <v>3043</v>
      </c>
      <c r="E25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1" t="str">
        <f>_xlfn.XLOOKUP(capturaFlota2019[[#This Row],[Puerto]],'DATOS TABLA FLOTA'!$H$1:$H$21,'DATOS TABLA FLOTA'!$I$1:$I$21)</f>
        <v>General Lavalle</v>
      </c>
      <c r="G2551" s="3">
        <f>_xlfn.XLOOKUP(capturaFlota2019[[#This Row],[Departamento]],'DATOS TABLA FLOTA'!$O$2:$O$21,'DATOS TABLA FLOTA'!$P$2:$P$21)</f>
        <v>6336</v>
      </c>
      <c r="H2551" s="1">
        <v>-36398453</v>
      </c>
      <c r="I2551" s="1">
        <f>_xlfn.XLOOKUP(capturaFlota2019[[#This Row],[Latitud]],'DATOS TABLA FLOTA'!$Q$2:$Q$21,'DATOS TABLA FLOTA'!$R$2:$R$21)</f>
        <v>-56946467</v>
      </c>
      <c r="J2551" s="2" t="s">
        <v>3057</v>
      </c>
      <c r="K2551" t="str">
        <f>VLOOKUP(capturaFlota2019[[#This Row],[Especie]],'DATOS TABLA FLOTA'!$K$1:$M$113,2,FALSE)</f>
        <v>Peces</v>
      </c>
      <c r="L2551" t="str">
        <f>_xlfn.XLOOKUP(capturaFlota2019[[#This Row],[Especie]],'DATOS TABLA FLOTA'!$K$1:$K$113,'DATOS TABLA FLOTA'!$M$1:$M$113)</f>
        <v>Rayas (sin V. Cost)</v>
      </c>
      <c r="M2551" s="3">
        <v>73717</v>
      </c>
      <c r="N2551" s="4">
        <f>VLOOKUP(capturaFlota2019[[#This Row],[Especie]],'DATOS TABLA FLOTA'!$A$1:$B$80,2,FALSE)</f>
        <v>3900</v>
      </c>
      <c r="O2551" s="4">
        <f>VLOOKUP(capturaFlota2019[[#This Row],[Especie]],'DATOS TABLA FLOTA'!$A$1:$C$80,3,FALSE)</f>
        <v>62400</v>
      </c>
      <c r="Q2551"/>
    </row>
    <row r="2552" spans="1:17" x14ac:dyDescent="0.35">
      <c r="A2552" s="5">
        <v>43709</v>
      </c>
      <c r="B2552" s="2" t="s">
        <v>3053</v>
      </c>
      <c r="C2552" s="2" t="s">
        <v>3068</v>
      </c>
      <c r="D2552" s="2" t="s">
        <v>3043</v>
      </c>
      <c r="E25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2" t="str">
        <f>_xlfn.XLOOKUP(capturaFlota2019[[#This Row],[Puerto]],'DATOS TABLA FLOTA'!$H$1:$H$21,'DATOS TABLA FLOTA'!$I$1:$I$21)</f>
        <v>General Pueyrredon</v>
      </c>
      <c r="G2552" s="3">
        <f>_xlfn.XLOOKUP(capturaFlota2019[[#This Row],[Departamento]],'DATOS TABLA FLOTA'!$O$2:$O$21,'DATOS TABLA FLOTA'!$P$2:$P$21)</f>
        <v>6357</v>
      </c>
      <c r="H2552" s="1">
        <v>-3804915</v>
      </c>
      <c r="I2552" s="1">
        <f>_xlfn.XLOOKUP(capturaFlota2019[[#This Row],[Latitud]],'DATOS TABLA FLOTA'!$Q$2:$Q$21,'DATOS TABLA FLOTA'!$R$2:$R$21)</f>
        <v>-57536848</v>
      </c>
      <c r="J2552" s="2" t="s">
        <v>3168</v>
      </c>
      <c r="K2552" t="str">
        <f>VLOOKUP(capturaFlota2019[[#This Row],[Especie]],'DATOS TABLA FLOTA'!$K$1:$M$113,2,FALSE)</f>
        <v>Peces</v>
      </c>
      <c r="L2552" t="str">
        <f>_xlfn.XLOOKUP(capturaFlota2019[[#This Row],[Especie]],'DATOS TABLA FLOTA'!$K$1:$K$113,'DATOS TABLA FLOTA'!$M$1:$M$113)</f>
        <v>Anchoíta</v>
      </c>
      <c r="M2552" s="3">
        <v>74687</v>
      </c>
      <c r="N2552" s="4">
        <f>VLOOKUP(capturaFlota2019[[#This Row],[Especie]],'DATOS TABLA FLOTA'!$A$1:$B$80,2,FALSE)</f>
        <v>3500</v>
      </c>
      <c r="O2552" s="4">
        <f>VLOOKUP(capturaFlota2019[[#This Row],[Especie]],'DATOS TABLA FLOTA'!$A$1:$C$80,3,FALSE)</f>
        <v>56000</v>
      </c>
      <c r="Q2552"/>
    </row>
    <row r="2553" spans="1:17" x14ac:dyDescent="0.35">
      <c r="A2553" s="5">
        <v>43678</v>
      </c>
      <c r="B2553" s="2" t="s">
        <v>3053</v>
      </c>
      <c r="C2553" s="2" t="s">
        <v>3068</v>
      </c>
      <c r="D2553" s="2" t="s">
        <v>3043</v>
      </c>
      <c r="E25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3" t="str">
        <f>_xlfn.XLOOKUP(capturaFlota2019[[#This Row],[Puerto]],'DATOS TABLA FLOTA'!$H$1:$H$21,'DATOS TABLA FLOTA'!$I$1:$I$21)</f>
        <v>General Pueyrredon</v>
      </c>
      <c r="G2553" s="3">
        <f>_xlfn.XLOOKUP(capturaFlota2019[[#This Row],[Departamento]],'DATOS TABLA FLOTA'!$O$2:$O$21,'DATOS TABLA FLOTA'!$P$2:$P$21)</f>
        <v>6357</v>
      </c>
      <c r="H2553" s="1">
        <v>-3804915</v>
      </c>
      <c r="I2553" s="1">
        <f>_xlfn.XLOOKUP(capturaFlota2019[[#This Row],[Latitud]],'DATOS TABLA FLOTA'!$Q$2:$Q$21,'DATOS TABLA FLOTA'!$R$2:$R$21)</f>
        <v>-57536848</v>
      </c>
      <c r="J2553" s="2" t="s">
        <v>3085</v>
      </c>
      <c r="K2553" t="str">
        <f>VLOOKUP(capturaFlota2019[[#This Row],[Especie]],'DATOS TABLA FLOTA'!$K$1:$M$113,2,FALSE)</f>
        <v>Peces</v>
      </c>
      <c r="L2553" t="str">
        <f>_xlfn.XLOOKUP(capturaFlota2019[[#This Row],[Especie]],'DATOS TABLA FLOTA'!$K$1:$K$113,'DATOS TABLA FLOTA'!$M$1:$M$113)</f>
        <v>otras especies</v>
      </c>
      <c r="M2553" s="3">
        <v>75473</v>
      </c>
      <c r="N2553" s="4">
        <f>VLOOKUP(capturaFlota2019[[#This Row],[Especie]],'DATOS TABLA FLOTA'!$A$1:$B$80,2,FALSE)</f>
        <v>1900</v>
      </c>
      <c r="O2553" s="4">
        <f>VLOOKUP(capturaFlota2019[[#This Row],[Especie]],'DATOS TABLA FLOTA'!$A$1:$C$80,3,FALSE)</f>
        <v>30400</v>
      </c>
      <c r="Q2553"/>
    </row>
    <row r="2554" spans="1:17" x14ac:dyDescent="0.35">
      <c r="A2554" s="5">
        <v>43617</v>
      </c>
      <c r="B2554" s="2" t="s">
        <v>3041</v>
      </c>
      <c r="C2554" s="2" t="s">
        <v>3150</v>
      </c>
      <c r="D2554" s="2" t="s">
        <v>3043</v>
      </c>
      <c r="E25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4" t="str">
        <f>_xlfn.XLOOKUP(capturaFlota2019[[#This Row],[Puerto]],'DATOS TABLA FLOTA'!$H$1:$H$21,'DATOS TABLA FLOTA'!$I$1:$I$21)</f>
        <v>General Lavalle</v>
      </c>
      <c r="G2554" s="3">
        <f>_xlfn.XLOOKUP(capturaFlota2019[[#This Row],[Departamento]],'DATOS TABLA FLOTA'!$O$2:$O$21,'DATOS TABLA FLOTA'!$P$2:$P$21)</f>
        <v>6336</v>
      </c>
      <c r="H2554" s="1">
        <v>-36398453</v>
      </c>
      <c r="I2554" s="1">
        <f>_xlfn.XLOOKUP(capturaFlota2019[[#This Row],[Latitud]],'DATOS TABLA FLOTA'!$Q$2:$Q$21,'DATOS TABLA FLOTA'!$R$2:$R$21)</f>
        <v>-56946467</v>
      </c>
      <c r="J2554" s="2" t="s">
        <v>3077</v>
      </c>
      <c r="K2554" t="str">
        <f>VLOOKUP(capturaFlota2019[[#This Row],[Especie]],'DATOS TABLA FLOTA'!$K$1:$M$113,2,FALSE)</f>
        <v>Peces</v>
      </c>
      <c r="L2554" t="str">
        <f>_xlfn.XLOOKUP(capturaFlota2019[[#This Row],[Especie]],'DATOS TABLA FLOTA'!$K$1:$K$113,'DATOS TABLA FLOTA'!$M$1:$M$113)</f>
        <v>otras especies</v>
      </c>
      <c r="M2554" s="3">
        <v>75615</v>
      </c>
      <c r="N2554" s="4">
        <f>VLOOKUP(capturaFlota2019[[#This Row],[Especie]],'DATOS TABLA FLOTA'!$A$1:$B$80,2,FALSE)</f>
        <v>1900</v>
      </c>
      <c r="O2554" s="4">
        <f>VLOOKUP(capturaFlota2019[[#This Row],[Especie]],'DATOS TABLA FLOTA'!$A$1:$C$80,3,FALSE)</f>
        <v>30400</v>
      </c>
      <c r="Q2554"/>
    </row>
    <row r="2555" spans="1:17" x14ac:dyDescent="0.35">
      <c r="A2555" s="5">
        <v>43617</v>
      </c>
      <c r="B2555" s="2" t="s">
        <v>3067</v>
      </c>
      <c r="C2555" s="2" t="s">
        <v>3117</v>
      </c>
      <c r="D2555" s="2" t="s">
        <v>3062</v>
      </c>
      <c r="E25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55" t="str">
        <f>_xlfn.XLOOKUP(capturaFlota2019[[#This Row],[Puerto]],'DATOS TABLA FLOTA'!$H$1:$H$21,'DATOS TABLA FLOTA'!$I$1:$I$21)</f>
        <v>Biedma</v>
      </c>
      <c r="G2555" s="3">
        <f>_xlfn.XLOOKUP(capturaFlota2019[[#This Row],[Departamento]],'DATOS TABLA FLOTA'!$O$2:$O$21,'DATOS TABLA FLOTA'!$P$2:$P$21)</f>
        <v>26007</v>
      </c>
      <c r="H2555" s="1">
        <v>-42723398</v>
      </c>
      <c r="I2555" s="1">
        <f>_xlfn.XLOOKUP(capturaFlota2019[[#This Row],[Latitud]],'DATOS TABLA FLOTA'!$Q$2:$Q$21,'DATOS TABLA FLOTA'!$R$2:$R$21)</f>
        <v>-6503362</v>
      </c>
      <c r="J2555" s="2" t="s">
        <v>3072</v>
      </c>
      <c r="K2555" t="str">
        <f>VLOOKUP(capturaFlota2019[[#This Row],[Especie]],'DATOS TABLA FLOTA'!$K$1:$M$113,2,FALSE)</f>
        <v>Moluscos</v>
      </c>
      <c r="L2555" t="str">
        <f>_xlfn.XLOOKUP(capturaFlota2019[[#This Row],[Especie]],'DATOS TABLA FLOTA'!$K$1:$K$113,'DATOS TABLA FLOTA'!$M$1:$M$113)</f>
        <v>otras especies</v>
      </c>
      <c r="M2555" s="3">
        <v>76598</v>
      </c>
      <c r="N2555" s="4">
        <f>VLOOKUP(capturaFlota2019[[#This Row],[Especie]],'DATOS TABLA FLOTA'!$A$1:$B$80,2,FALSE)</f>
        <v>3150</v>
      </c>
      <c r="O2555" s="4">
        <f>VLOOKUP(capturaFlota2019[[#This Row],[Especie]],'DATOS TABLA FLOTA'!$A$1:$C$80,3,FALSE)</f>
        <v>50400</v>
      </c>
      <c r="Q2555"/>
    </row>
    <row r="2556" spans="1:17" x14ac:dyDescent="0.35">
      <c r="A2556" s="5">
        <v>43525</v>
      </c>
      <c r="B2556" s="2" t="s">
        <v>3067</v>
      </c>
      <c r="C2556" s="2" t="s">
        <v>3132</v>
      </c>
      <c r="D2556" s="2" t="s">
        <v>3133</v>
      </c>
      <c r="E25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556" t="str">
        <f>_xlfn.XLOOKUP(capturaFlota2019[[#This Row],[Puerto]],'DATOS TABLA FLOTA'!$H$1:$H$21,'DATOS TABLA FLOTA'!$I$1:$I$21)</f>
        <v>Ushuaia</v>
      </c>
      <c r="G2556" s="3">
        <f>_xlfn.XLOOKUP(capturaFlota2019[[#This Row],[Departamento]],'DATOS TABLA FLOTA'!$O$2:$O$21,'DATOS TABLA FLOTA'!$P$2:$P$21)</f>
        <v>94015</v>
      </c>
      <c r="H2556" s="1">
        <v>-54808106</v>
      </c>
      <c r="I2556" s="1">
        <f>_xlfn.XLOOKUP(capturaFlota2019[[#This Row],[Latitud]],'DATOS TABLA FLOTA'!$Q$2:$Q$21,'DATOS TABLA FLOTA'!$R$2:$R$21)</f>
        <v>-68304301</v>
      </c>
      <c r="J2556" s="2" t="s">
        <v>3114</v>
      </c>
      <c r="K2556" t="str">
        <f>VLOOKUP(capturaFlota2019[[#This Row],[Especie]],'DATOS TABLA FLOTA'!$K$1:$M$113,2,FALSE)</f>
        <v>Peces</v>
      </c>
      <c r="L2556" t="str">
        <f>_xlfn.XLOOKUP(capturaFlota2019[[#This Row],[Especie]],'DATOS TABLA FLOTA'!$K$1:$K$113,'DATOS TABLA FLOTA'!$M$1:$M$113)</f>
        <v>otras especies</v>
      </c>
      <c r="M2556" s="3">
        <v>77493</v>
      </c>
      <c r="N2556" s="4">
        <f>VLOOKUP(capturaFlota2019[[#This Row],[Especie]],'DATOS TABLA FLOTA'!$A$1:$B$80,2,FALSE)</f>
        <v>1500</v>
      </c>
      <c r="O2556" s="4">
        <f>VLOOKUP(capturaFlota2019[[#This Row],[Especie]],'DATOS TABLA FLOTA'!$A$1:$C$80,3,FALSE)</f>
        <v>24000</v>
      </c>
      <c r="Q2556"/>
    </row>
    <row r="2557" spans="1:17" x14ac:dyDescent="0.35">
      <c r="A2557" s="5">
        <v>43525</v>
      </c>
      <c r="B2557" s="2" t="s">
        <v>3053</v>
      </c>
      <c r="C2557" s="2" t="s">
        <v>3068</v>
      </c>
      <c r="D2557" s="2" t="s">
        <v>3043</v>
      </c>
      <c r="E25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57" t="str">
        <f>_xlfn.XLOOKUP(capturaFlota2019[[#This Row],[Puerto]],'DATOS TABLA FLOTA'!$H$1:$H$21,'DATOS TABLA FLOTA'!$I$1:$I$21)</f>
        <v>General Pueyrredon</v>
      </c>
      <c r="G2557" s="3">
        <f>_xlfn.XLOOKUP(capturaFlota2019[[#This Row],[Departamento]],'DATOS TABLA FLOTA'!$O$2:$O$21,'DATOS TABLA FLOTA'!$P$2:$P$21)</f>
        <v>6357</v>
      </c>
      <c r="H2557" s="1">
        <v>-3804915</v>
      </c>
      <c r="I2557" s="1">
        <f>_xlfn.XLOOKUP(capturaFlota2019[[#This Row],[Latitud]],'DATOS TABLA FLOTA'!$Q$2:$Q$21,'DATOS TABLA FLOTA'!$R$2:$R$21)</f>
        <v>-57536848</v>
      </c>
      <c r="J2557" s="2" t="s">
        <v>3094</v>
      </c>
      <c r="K2557" t="str">
        <f>VLOOKUP(capturaFlota2019[[#This Row],[Especie]],'DATOS TABLA FLOTA'!$K$1:$M$113,2,FALSE)</f>
        <v>Peces</v>
      </c>
      <c r="L2557" t="str">
        <f>_xlfn.XLOOKUP(capturaFlota2019[[#This Row],[Especie]],'DATOS TABLA FLOTA'!$K$1:$K$113,'DATOS TABLA FLOTA'!$M$1:$M$113)</f>
        <v>otras especies</v>
      </c>
      <c r="M2557" s="3">
        <v>78282</v>
      </c>
      <c r="N2557" s="4">
        <f>VLOOKUP(capturaFlota2019[[#This Row],[Especie]],'DATOS TABLA FLOTA'!$A$1:$B$80,2,FALSE)</f>
        <v>2180</v>
      </c>
      <c r="O2557" s="4">
        <f>VLOOKUP(capturaFlota2019[[#This Row],[Especie]],'DATOS TABLA FLOTA'!$A$1:$C$80,3,FALSE)</f>
        <v>34880</v>
      </c>
      <c r="Q2557"/>
    </row>
    <row r="2558" spans="1:17" x14ac:dyDescent="0.35">
      <c r="A2558" s="5">
        <v>43497</v>
      </c>
      <c r="B2558" s="2" t="s">
        <v>3047</v>
      </c>
      <c r="C2558" s="2" t="s">
        <v>3117</v>
      </c>
      <c r="D2558" s="2" t="s">
        <v>3062</v>
      </c>
      <c r="E25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58" t="str">
        <f>_xlfn.XLOOKUP(capturaFlota2019[[#This Row],[Puerto]],'DATOS TABLA FLOTA'!$H$1:$H$21,'DATOS TABLA FLOTA'!$I$1:$I$21)</f>
        <v>Biedma</v>
      </c>
      <c r="G2558" s="3">
        <f>_xlfn.XLOOKUP(capturaFlota2019[[#This Row],[Departamento]],'DATOS TABLA FLOTA'!$O$2:$O$21,'DATOS TABLA FLOTA'!$P$2:$P$21)</f>
        <v>26007</v>
      </c>
      <c r="H2558" s="1">
        <v>-42723398</v>
      </c>
      <c r="I2558" s="1">
        <f>_xlfn.XLOOKUP(capturaFlota2019[[#This Row],[Latitud]],'DATOS TABLA FLOTA'!$Q$2:$Q$21,'DATOS TABLA FLOTA'!$R$2:$R$21)</f>
        <v>-6503362</v>
      </c>
      <c r="J2558" s="2" t="s">
        <v>3052</v>
      </c>
      <c r="K2558" t="str">
        <f>VLOOKUP(capturaFlota2019[[#This Row],[Especie]],'DATOS TABLA FLOTA'!$K$1:$M$113,2,FALSE)</f>
        <v>Moluscos</v>
      </c>
      <c r="L2558" t="str">
        <f>_xlfn.XLOOKUP(capturaFlota2019[[#This Row],[Especie]],'DATOS TABLA FLOTA'!$K$1:$K$113,'DATOS TABLA FLOTA'!$M$1:$M$113)</f>
        <v>Calamar Illex</v>
      </c>
      <c r="M2558" s="3">
        <v>78542</v>
      </c>
      <c r="N2558" s="4">
        <f>VLOOKUP(capturaFlota2019[[#This Row],[Especie]],'DATOS TABLA FLOTA'!$A$1:$B$80,2,FALSE)</f>
        <v>3299</v>
      </c>
      <c r="O2558" s="4">
        <f>VLOOKUP(capturaFlota2019[[#This Row],[Especie]],'DATOS TABLA FLOTA'!$A$1:$C$80,3,FALSE)</f>
        <v>52784</v>
      </c>
      <c r="Q2558"/>
    </row>
    <row r="2559" spans="1:17" x14ac:dyDescent="0.35">
      <c r="A2559" s="5">
        <v>43466</v>
      </c>
      <c r="B2559" s="2" t="s">
        <v>3047</v>
      </c>
      <c r="C2559" s="2" t="s">
        <v>3117</v>
      </c>
      <c r="D2559" s="2" t="s">
        <v>3062</v>
      </c>
      <c r="E25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59" t="str">
        <f>_xlfn.XLOOKUP(capturaFlota2019[[#This Row],[Puerto]],'DATOS TABLA FLOTA'!$H$1:$H$21,'DATOS TABLA FLOTA'!$I$1:$I$21)</f>
        <v>Biedma</v>
      </c>
      <c r="G2559" s="3">
        <f>_xlfn.XLOOKUP(capturaFlota2019[[#This Row],[Departamento]],'DATOS TABLA FLOTA'!$O$2:$O$21,'DATOS TABLA FLOTA'!$P$2:$P$21)</f>
        <v>26007</v>
      </c>
      <c r="H2559" s="1">
        <v>-42723398</v>
      </c>
      <c r="I2559" s="1">
        <f>_xlfn.XLOOKUP(capturaFlota2019[[#This Row],[Latitud]],'DATOS TABLA FLOTA'!$Q$2:$Q$21,'DATOS TABLA FLOTA'!$R$2:$R$21)</f>
        <v>-6503362</v>
      </c>
      <c r="J2559" s="2" t="s">
        <v>3052</v>
      </c>
      <c r="K2559" t="str">
        <f>VLOOKUP(capturaFlota2019[[#This Row],[Especie]],'DATOS TABLA FLOTA'!$K$1:$M$113,2,FALSE)</f>
        <v>Moluscos</v>
      </c>
      <c r="L2559" t="str">
        <f>_xlfn.XLOOKUP(capturaFlota2019[[#This Row],[Especie]],'DATOS TABLA FLOTA'!$K$1:$K$113,'DATOS TABLA FLOTA'!$M$1:$M$113)</f>
        <v>Calamar Illex</v>
      </c>
      <c r="M2559" s="3">
        <v>78670</v>
      </c>
      <c r="N2559" s="4">
        <f>VLOOKUP(capturaFlota2019[[#This Row],[Especie]],'DATOS TABLA FLOTA'!$A$1:$B$80,2,FALSE)</f>
        <v>3299</v>
      </c>
      <c r="O2559" s="4">
        <f>VLOOKUP(capturaFlota2019[[#This Row],[Especie]],'DATOS TABLA FLOTA'!$A$1:$C$80,3,FALSE)</f>
        <v>52784</v>
      </c>
      <c r="Q2559"/>
    </row>
    <row r="2560" spans="1:17" x14ac:dyDescent="0.35">
      <c r="A2560" s="5">
        <v>43525</v>
      </c>
      <c r="B2560" s="2" t="s">
        <v>3041</v>
      </c>
      <c r="C2560" s="2" t="s">
        <v>3068</v>
      </c>
      <c r="D2560" s="2" t="s">
        <v>3043</v>
      </c>
      <c r="E25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0" t="str">
        <f>_xlfn.XLOOKUP(capturaFlota2019[[#This Row],[Puerto]],'DATOS TABLA FLOTA'!$H$1:$H$21,'DATOS TABLA FLOTA'!$I$1:$I$21)</f>
        <v>General Pueyrredon</v>
      </c>
      <c r="G2560" s="3">
        <f>_xlfn.XLOOKUP(capturaFlota2019[[#This Row],[Departamento]],'DATOS TABLA FLOTA'!$O$2:$O$21,'DATOS TABLA FLOTA'!$P$2:$P$21)</f>
        <v>6357</v>
      </c>
      <c r="H2560" s="1">
        <v>-3804915</v>
      </c>
      <c r="I2560" s="1">
        <f>_xlfn.XLOOKUP(capturaFlota2019[[#This Row],[Latitud]],'DATOS TABLA FLOTA'!$Q$2:$Q$21,'DATOS TABLA FLOTA'!$R$2:$R$21)</f>
        <v>-57536848</v>
      </c>
      <c r="J2560" s="2" t="s">
        <v>3084</v>
      </c>
      <c r="K2560" t="str">
        <f>VLOOKUP(capturaFlota2019[[#This Row],[Especie]],'DATOS TABLA FLOTA'!$K$1:$M$113,2,FALSE)</f>
        <v>Peces</v>
      </c>
      <c r="L2560" t="str">
        <f>_xlfn.XLOOKUP(capturaFlota2019[[#This Row],[Especie]],'DATOS TABLA FLOTA'!$K$1:$K$113,'DATOS TABLA FLOTA'!$M$1:$M$113)</f>
        <v>otras especies</v>
      </c>
      <c r="M2560" s="3">
        <v>79688</v>
      </c>
      <c r="N2560" s="4">
        <f>VLOOKUP(capturaFlota2019[[#This Row],[Especie]],'DATOS TABLA FLOTA'!$A$1:$B$80,2,FALSE)</f>
        <v>1890</v>
      </c>
      <c r="O2560" s="4">
        <f>VLOOKUP(capturaFlota2019[[#This Row],[Especie]],'DATOS TABLA FLOTA'!$A$1:$C$80,3,FALSE)</f>
        <v>30240</v>
      </c>
      <c r="Q2560"/>
    </row>
    <row r="2561" spans="1:17" x14ac:dyDescent="0.35">
      <c r="A2561" s="5">
        <v>43525</v>
      </c>
      <c r="B2561" s="2" t="s">
        <v>3059</v>
      </c>
      <c r="C2561" s="2" t="s">
        <v>3068</v>
      </c>
      <c r="D2561" s="2" t="s">
        <v>3043</v>
      </c>
      <c r="E25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1" t="str">
        <f>_xlfn.XLOOKUP(capturaFlota2019[[#This Row],[Puerto]],'DATOS TABLA FLOTA'!$H$1:$H$21,'DATOS TABLA FLOTA'!$I$1:$I$21)</f>
        <v>General Pueyrredon</v>
      </c>
      <c r="G2561" s="3">
        <f>_xlfn.XLOOKUP(capturaFlota2019[[#This Row],[Departamento]],'DATOS TABLA FLOTA'!$O$2:$O$21,'DATOS TABLA FLOTA'!$P$2:$P$21)</f>
        <v>6357</v>
      </c>
      <c r="H2561" s="1">
        <v>-3804915</v>
      </c>
      <c r="I2561" s="1">
        <f>_xlfn.XLOOKUP(capturaFlota2019[[#This Row],[Latitud]],'DATOS TABLA FLOTA'!$Q$2:$Q$21,'DATOS TABLA FLOTA'!$R$2:$R$21)</f>
        <v>-57536848</v>
      </c>
      <c r="J2561" s="2" t="s">
        <v>3080</v>
      </c>
      <c r="K2561" t="str">
        <f>VLOOKUP(capturaFlota2019[[#This Row],[Especie]],'DATOS TABLA FLOTA'!$K$1:$M$113,2,FALSE)</f>
        <v>Peces</v>
      </c>
      <c r="L2561" t="str">
        <f>_xlfn.XLOOKUP(capturaFlota2019[[#This Row],[Especie]],'DATOS TABLA FLOTA'!$K$1:$K$113,'DATOS TABLA FLOTA'!$M$1:$M$113)</f>
        <v>otras especies</v>
      </c>
      <c r="M2561" s="3">
        <v>80701</v>
      </c>
      <c r="N2561" s="4">
        <f>VLOOKUP(capturaFlota2019[[#This Row],[Especie]],'DATOS TABLA FLOTA'!$A$1:$B$80,2,FALSE)</f>
        <v>1599</v>
      </c>
      <c r="O2561" s="4">
        <f>VLOOKUP(capturaFlota2019[[#This Row],[Especie]],'DATOS TABLA FLOTA'!$A$1:$C$80,3,FALSE)</f>
        <v>25584</v>
      </c>
      <c r="Q2561"/>
    </row>
    <row r="2562" spans="1:17" x14ac:dyDescent="0.35">
      <c r="A2562" s="5">
        <v>43556</v>
      </c>
      <c r="B2562" s="2" t="s">
        <v>3041</v>
      </c>
      <c r="C2562" s="2" t="s">
        <v>3068</v>
      </c>
      <c r="D2562" s="2" t="s">
        <v>3043</v>
      </c>
      <c r="E25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2" t="str">
        <f>_xlfn.XLOOKUP(capturaFlota2019[[#This Row],[Puerto]],'DATOS TABLA FLOTA'!$H$1:$H$21,'DATOS TABLA FLOTA'!$I$1:$I$21)</f>
        <v>General Pueyrredon</v>
      </c>
      <c r="G2562" s="3">
        <f>_xlfn.XLOOKUP(capturaFlota2019[[#This Row],[Departamento]],'DATOS TABLA FLOTA'!$O$2:$O$21,'DATOS TABLA FLOTA'!$P$2:$P$21)</f>
        <v>6357</v>
      </c>
      <c r="H2562" s="1">
        <v>-3804915</v>
      </c>
      <c r="I2562" s="1">
        <f>_xlfn.XLOOKUP(capturaFlota2019[[#This Row],[Latitud]],'DATOS TABLA FLOTA'!$Q$2:$Q$21,'DATOS TABLA FLOTA'!$R$2:$R$21)</f>
        <v>-57536848</v>
      </c>
      <c r="J2562" s="2" t="s">
        <v>3084</v>
      </c>
      <c r="K2562" t="str">
        <f>VLOOKUP(capturaFlota2019[[#This Row],[Especie]],'DATOS TABLA FLOTA'!$K$1:$M$113,2,FALSE)</f>
        <v>Peces</v>
      </c>
      <c r="L2562" t="str">
        <f>_xlfn.XLOOKUP(capturaFlota2019[[#This Row],[Especie]],'DATOS TABLA FLOTA'!$K$1:$K$113,'DATOS TABLA FLOTA'!$M$1:$M$113)</f>
        <v>otras especies</v>
      </c>
      <c r="M2562" s="3">
        <v>80838</v>
      </c>
      <c r="N2562" s="4">
        <f>VLOOKUP(capturaFlota2019[[#This Row],[Especie]],'DATOS TABLA FLOTA'!$A$1:$B$80,2,FALSE)</f>
        <v>1890</v>
      </c>
      <c r="O2562" s="4">
        <f>VLOOKUP(capturaFlota2019[[#This Row],[Especie]],'DATOS TABLA FLOTA'!$A$1:$C$80,3,FALSE)</f>
        <v>30240</v>
      </c>
      <c r="Q2562"/>
    </row>
    <row r="2563" spans="1:17" x14ac:dyDescent="0.35">
      <c r="A2563" s="5">
        <v>43709</v>
      </c>
      <c r="B2563" s="2" t="s">
        <v>3053</v>
      </c>
      <c r="C2563" s="2" t="s">
        <v>3068</v>
      </c>
      <c r="D2563" s="2" t="s">
        <v>3043</v>
      </c>
      <c r="E25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3" t="str">
        <f>_xlfn.XLOOKUP(capturaFlota2019[[#This Row],[Puerto]],'DATOS TABLA FLOTA'!$H$1:$H$21,'DATOS TABLA FLOTA'!$I$1:$I$21)</f>
        <v>General Pueyrredon</v>
      </c>
      <c r="G2563" s="3">
        <f>_xlfn.XLOOKUP(capturaFlota2019[[#This Row],[Departamento]],'DATOS TABLA FLOTA'!$O$2:$O$21,'DATOS TABLA FLOTA'!$P$2:$P$21)</f>
        <v>6357</v>
      </c>
      <c r="H2563" s="1">
        <v>-3804915</v>
      </c>
      <c r="I2563" s="1">
        <f>_xlfn.XLOOKUP(capturaFlota2019[[#This Row],[Latitud]],'DATOS TABLA FLOTA'!$Q$2:$Q$21,'DATOS TABLA FLOTA'!$R$2:$R$21)</f>
        <v>-57536848</v>
      </c>
      <c r="J2563" s="2" t="s">
        <v>3052</v>
      </c>
      <c r="K2563" t="str">
        <f>VLOOKUP(capturaFlota2019[[#This Row],[Especie]],'DATOS TABLA FLOTA'!$K$1:$M$113,2,FALSE)</f>
        <v>Moluscos</v>
      </c>
      <c r="L2563" t="str">
        <f>_xlfn.XLOOKUP(capturaFlota2019[[#This Row],[Especie]],'DATOS TABLA FLOTA'!$K$1:$K$113,'DATOS TABLA FLOTA'!$M$1:$M$113)</f>
        <v>Calamar Illex</v>
      </c>
      <c r="M2563" s="3">
        <v>81341</v>
      </c>
      <c r="N2563" s="4">
        <f>VLOOKUP(capturaFlota2019[[#This Row],[Especie]],'DATOS TABLA FLOTA'!$A$1:$B$80,2,FALSE)</f>
        <v>3299</v>
      </c>
      <c r="O2563" s="4">
        <f>VLOOKUP(capturaFlota2019[[#This Row],[Especie]],'DATOS TABLA FLOTA'!$A$1:$C$80,3,FALSE)</f>
        <v>52784</v>
      </c>
      <c r="Q2563"/>
    </row>
    <row r="2564" spans="1:17" x14ac:dyDescent="0.35">
      <c r="A2564" s="5">
        <v>43739</v>
      </c>
      <c r="B2564" s="2" t="s">
        <v>3053</v>
      </c>
      <c r="C2564" s="2" t="s">
        <v>3068</v>
      </c>
      <c r="D2564" s="2" t="s">
        <v>3043</v>
      </c>
      <c r="E25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4" t="str">
        <f>_xlfn.XLOOKUP(capturaFlota2019[[#This Row],[Puerto]],'DATOS TABLA FLOTA'!$H$1:$H$21,'DATOS TABLA FLOTA'!$I$1:$I$21)</f>
        <v>General Pueyrredon</v>
      </c>
      <c r="G2564" s="3">
        <f>_xlfn.XLOOKUP(capturaFlota2019[[#This Row],[Departamento]],'DATOS TABLA FLOTA'!$O$2:$O$21,'DATOS TABLA FLOTA'!$P$2:$P$21)</f>
        <v>6357</v>
      </c>
      <c r="H2564" s="1">
        <v>-3804915</v>
      </c>
      <c r="I2564" s="1">
        <f>_xlfn.XLOOKUP(capturaFlota2019[[#This Row],[Latitud]],'DATOS TABLA FLOTA'!$Q$2:$Q$21,'DATOS TABLA FLOTA'!$R$2:$R$21)</f>
        <v>-57536848</v>
      </c>
      <c r="J2564" s="2" t="s">
        <v>3139</v>
      </c>
      <c r="K2564" t="str">
        <f>VLOOKUP(capturaFlota2019[[#This Row],[Especie]],'DATOS TABLA FLOTA'!$K$1:$M$113,2,FALSE)</f>
        <v>Peces</v>
      </c>
      <c r="L2564" t="str">
        <f>_xlfn.XLOOKUP(capturaFlota2019[[#This Row],[Especie]],'DATOS TABLA FLOTA'!$K$1:$K$113,'DATOS TABLA FLOTA'!$M$1:$M$113)</f>
        <v>otras especies</v>
      </c>
      <c r="M2564" s="3">
        <v>81542</v>
      </c>
      <c r="N2564" s="4">
        <f>VLOOKUP(capturaFlota2019[[#This Row],[Especie]],'DATOS TABLA FLOTA'!$A$1:$B$80,2,FALSE)</f>
        <v>3000</v>
      </c>
      <c r="O2564" s="4">
        <f>VLOOKUP(capturaFlota2019[[#This Row],[Especie]],'DATOS TABLA FLOTA'!$A$1:$C$80,3,FALSE)</f>
        <v>48000</v>
      </c>
      <c r="Q2564"/>
    </row>
    <row r="2565" spans="1:17" x14ac:dyDescent="0.35">
      <c r="A2565" s="5">
        <v>43586</v>
      </c>
      <c r="B2565" s="2" t="s">
        <v>3067</v>
      </c>
      <c r="C2565" s="2" t="s">
        <v>3115</v>
      </c>
      <c r="D2565" s="2" t="s">
        <v>3049</v>
      </c>
      <c r="E25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565" t="str">
        <f>_xlfn.XLOOKUP(capturaFlota2019[[#This Row],[Puerto]],'DATOS TABLA FLOTA'!$H$1:$H$21,'DATOS TABLA FLOTA'!$I$1:$I$21)</f>
        <v>Deseado</v>
      </c>
      <c r="G2565" s="3">
        <f>_xlfn.XLOOKUP(capturaFlota2019[[#This Row],[Departamento]],'DATOS TABLA FLOTA'!$O$2:$O$21,'DATOS TABLA FLOTA'!$P$2:$P$21)</f>
        <v>78014</v>
      </c>
      <c r="H2565" s="1">
        <v>-47753106</v>
      </c>
      <c r="I2565" s="1">
        <f>_xlfn.XLOOKUP(capturaFlota2019[[#This Row],[Latitud]],'DATOS TABLA FLOTA'!$Q$2:$Q$21,'DATOS TABLA FLOTA'!$R$2:$R$21)</f>
        <v>-65911745</v>
      </c>
      <c r="J2565" s="2" t="s">
        <v>3065</v>
      </c>
      <c r="K2565" t="str">
        <f>VLOOKUP(capturaFlota2019[[#This Row],[Especie]],'DATOS TABLA FLOTA'!$K$1:$M$113,2,FALSE)</f>
        <v>Peces</v>
      </c>
      <c r="L2565" t="str">
        <f>_xlfn.XLOOKUP(capturaFlota2019[[#This Row],[Especie]],'DATOS TABLA FLOTA'!$K$1:$K$113,'DATOS TABLA FLOTA'!$M$1:$M$113)</f>
        <v>Abadejo</v>
      </c>
      <c r="M2565" s="3">
        <v>82036</v>
      </c>
      <c r="N2565" s="4">
        <f>VLOOKUP(capturaFlota2019[[#This Row],[Especie]],'DATOS TABLA FLOTA'!$A$1:$B$80,2,FALSE)</f>
        <v>2000</v>
      </c>
      <c r="O2565" s="4">
        <f>VLOOKUP(capturaFlota2019[[#This Row],[Especie]],'DATOS TABLA FLOTA'!$A$1:$C$80,3,FALSE)</f>
        <v>32000</v>
      </c>
      <c r="Q2565"/>
    </row>
    <row r="2566" spans="1:17" x14ac:dyDescent="0.35">
      <c r="A2566" s="5">
        <v>43647</v>
      </c>
      <c r="B2566" s="2" t="s">
        <v>3053</v>
      </c>
      <c r="C2566" s="2" t="s">
        <v>3068</v>
      </c>
      <c r="D2566" s="2" t="s">
        <v>3043</v>
      </c>
      <c r="E25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6" t="str">
        <f>_xlfn.XLOOKUP(capturaFlota2019[[#This Row],[Puerto]],'DATOS TABLA FLOTA'!$H$1:$H$21,'DATOS TABLA FLOTA'!$I$1:$I$21)</f>
        <v>General Pueyrredon</v>
      </c>
      <c r="G2566" s="3">
        <f>_xlfn.XLOOKUP(capturaFlota2019[[#This Row],[Departamento]],'DATOS TABLA FLOTA'!$O$2:$O$21,'DATOS TABLA FLOTA'!$P$2:$P$21)</f>
        <v>6357</v>
      </c>
      <c r="H2566" s="1">
        <v>-3804915</v>
      </c>
      <c r="I2566" s="1">
        <f>_xlfn.XLOOKUP(capturaFlota2019[[#This Row],[Latitud]],'DATOS TABLA FLOTA'!$Q$2:$Q$21,'DATOS TABLA FLOTA'!$R$2:$R$21)</f>
        <v>-57536848</v>
      </c>
      <c r="J2566" s="2" t="s">
        <v>3079</v>
      </c>
      <c r="K2566" t="str">
        <f>VLOOKUP(capturaFlota2019[[#This Row],[Especie]],'DATOS TABLA FLOTA'!$K$1:$M$113,2,FALSE)</f>
        <v>Peces</v>
      </c>
      <c r="L2566" t="str">
        <f>_xlfn.XLOOKUP(capturaFlota2019[[#This Row],[Especie]],'DATOS TABLA FLOTA'!$K$1:$K$113,'DATOS TABLA FLOTA'!$M$1:$M$113)</f>
        <v>otras especies</v>
      </c>
      <c r="M2566" s="3">
        <v>84101</v>
      </c>
      <c r="N2566" s="4">
        <f>VLOOKUP(capturaFlota2019[[#This Row],[Especie]],'DATOS TABLA FLOTA'!$A$1:$B$80,2,FALSE)</f>
        <v>2100</v>
      </c>
      <c r="O2566" s="4">
        <f>VLOOKUP(capturaFlota2019[[#This Row],[Especie]],'DATOS TABLA FLOTA'!$A$1:$C$80,3,FALSE)</f>
        <v>33600</v>
      </c>
      <c r="Q2566"/>
    </row>
    <row r="2567" spans="1:17" x14ac:dyDescent="0.35">
      <c r="A2567" s="5">
        <v>43556</v>
      </c>
      <c r="B2567" s="2" t="s">
        <v>3053</v>
      </c>
      <c r="C2567" s="2" t="s">
        <v>3068</v>
      </c>
      <c r="D2567" s="2" t="s">
        <v>3043</v>
      </c>
      <c r="E25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7" t="str">
        <f>_xlfn.XLOOKUP(capturaFlota2019[[#This Row],[Puerto]],'DATOS TABLA FLOTA'!$H$1:$H$21,'DATOS TABLA FLOTA'!$I$1:$I$21)</f>
        <v>General Pueyrredon</v>
      </c>
      <c r="G2567" s="3">
        <f>_xlfn.XLOOKUP(capturaFlota2019[[#This Row],[Departamento]],'DATOS TABLA FLOTA'!$O$2:$O$21,'DATOS TABLA FLOTA'!$P$2:$P$21)</f>
        <v>6357</v>
      </c>
      <c r="H2567" s="1">
        <v>-3804915</v>
      </c>
      <c r="I2567" s="1">
        <f>_xlfn.XLOOKUP(capturaFlota2019[[#This Row],[Latitud]],'DATOS TABLA FLOTA'!$Q$2:$Q$21,'DATOS TABLA FLOTA'!$R$2:$R$21)</f>
        <v>-57536848</v>
      </c>
      <c r="J2567" s="2" t="s">
        <v>3088</v>
      </c>
      <c r="K2567" t="str">
        <f>VLOOKUP(capturaFlota2019[[#This Row],[Especie]],'DATOS TABLA FLOTA'!$K$1:$M$113,2,FALSE)</f>
        <v>Peces</v>
      </c>
      <c r="L2567" t="str">
        <f>_xlfn.XLOOKUP(capturaFlota2019[[#This Row],[Especie]],'DATOS TABLA FLOTA'!$K$1:$K$113,'DATOS TABLA FLOTA'!$M$1:$M$113)</f>
        <v>Variado costero</v>
      </c>
      <c r="M2567" s="3">
        <v>84548</v>
      </c>
      <c r="N2567" s="4">
        <f>VLOOKUP(capturaFlota2019[[#This Row],[Especie]],'DATOS TABLA FLOTA'!$A$1:$B$80,2,FALSE)</f>
        <v>2500</v>
      </c>
      <c r="O2567" s="4">
        <f>VLOOKUP(capturaFlota2019[[#This Row],[Especie]],'DATOS TABLA FLOTA'!$A$1:$C$80,3,FALSE)</f>
        <v>40000</v>
      </c>
      <c r="Q2567"/>
    </row>
    <row r="2568" spans="1:17" x14ac:dyDescent="0.35">
      <c r="A2568" s="5">
        <v>43678</v>
      </c>
      <c r="B2568" s="2" t="s">
        <v>3041</v>
      </c>
      <c r="C2568" s="2" t="s">
        <v>3068</v>
      </c>
      <c r="D2568" s="2" t="s">
        <v>3043</v>
      </c>
      <c r="E25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8" t="str">
        <f>_xlfn.XLOOKUP(capturaFlota2019[[#This Row],[Puerto]],'DATOS TABLA FLOTA'!$H$1:$H$21,'DATOS TABLA FLOTA'!$I$1:$I$21)</f>
        <v>General Pueyrredon</v>
      </c>
      <c r="G2568" s="3">
        <f>_xlfn.XLOOKUP(capturaFlota2019[[#This Row],[Departamento]],'DATOS TABLA FLOTA'!$O$2:$O$21,'DATOS TABLA FLOTA'!$P$2:$P$21)</f>
        <v>6357</v>
      </c>
      <c r="H2568" s="1">
        <v>-3804915</v>
      </c>
      <c r="I2568" s="1">
        <f>_xlfn.XLOOKUP(capturaFlota2019[[#This Row],[Latitud]],'DATOS TABLA FLOTA'!$Q$2:$Q$21,'DATOS TABLA FLOTA'!$R$2:$R$21)</f>
        <v>-57536848</v>
      </c>
      <c r="J2568" s="2" t="s">
        <v>3084</v>
      </c>
      <c r="K2568" t="str">
        <f>VLOOKUP(capturaFlota2019[[#This Row],[Especie]],'DATOS TABLA FLOTA'!$K$1:$M$113,2,FALSE)</f>
        <v>Peces</v>
      </c>
      <c r="L2568" t="str">
        <f>_xlfn.XLOOKUP(capturaFlota2019[[#This Row],[Especie]],'DATOS TABLA FLOTA'!$K$1:$K$113,'DATOS TABLA FLOTA'!$M$1:$M$113)</f>
        <v>otras especies</v>
      </c>
      <c r="M2568" s="3">
        <v>86394</v>
      </c>
      <c r="N2568" s="4">
        <f>VLOOKUP(capturaFlota2019[[#This Row],[Especie]],'DATOS TABLA FLOTA'!$A$1:$B$80,2,FALSE)</f>
        <v>1890</v>
      </c>
      <c r="O2568" s="4">
        <f>VLOOKUP(capturaFlota2019[[#This Row],[Especie]],'DATOS TABLA FLOTA'!$A$1:$C$80,3,FALSE)</f>
        <v>30240</v>
      </c>
      <c r="Q2568"/>
    </row>
    <row r="2569" spans="1:17" x14ac:dyDescent="0.35">
      <c r="A2569" s="5">
        <v>43647</v>
      </c>
      <c r="B2569" s="2" t="s">
        <v>3053</v>
      </c>
      <c r="C2569" s="2" t="s">
        <v>3068</v>
      </c>
      <c r="D2569" s="2" t="s">
        <v>3043</v>
      </c>
      <c r="E25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69" t="str">
        <f>_xlfn.XLOOKUP(capturaFlota2019[[#This Row],[Puerto]],'DATOS TABLA FLOTA'!$H$1:$H$21,'DATOS TABLA FLOTA'!$I$1:$I$21)</f>
        <v>General Pueyrredon</v>
      </c>
      <c r="G2569" s="3">
        <f>_xlfn.XLOOKUP(capturaFlota2019[[#This Row],[Departamento]],'DATOS TABLA FLOTA'!$O$2:$O$21,'DATOS TABLA FLOTA'!$P$2:$P$21)</f>
        <v>6357</v>
      </c>
      <c r="H2569" s="1">
        <v>-3804915</v>
      </c>
      <c r="I2569" s="1">
        <f>_xlfn.XLOOKUP(capturaFlota2019[[#This Row],[Latitud]],'DATOS TABLA FLOTA'!$Q$2:$Q$21,'DATOS TABLA FLOTA'!$R$2:$R$21)</f>
        <v>-57536848</v>
      </c>
      <c r="J2569" s="2" t="s">
        <v>3139</v>
      </c>
      <c r="K2569" t="str">
        <f>VLOOKUP(capturaFlota2019[[#This Row],[Especie]],'DATOS TABLA FLOTA'!$K$1:$M$113,2,FALSE)</f>
        <v>Peces</v>
      </c>
      <c r="L2569" t="str">
        <f>_xlfn.XLOOKUP(capturaFlota2019[[#This Row],[Especie]],'DATOS TABLA FLOTA'!$K$1:$K$113,'DATOS TABLA FLOTA'!$M$1:$M$113)</f>
        <v>otras especies</v>
      </c>
      <c r="M2569" s="3">
        <v>86986</v>
      </c>
      <c r="N2569" s="4">
        <f>VLOOKUP(capturaFlota2019[[#This Row],[Especie]],'DATOS TABLA FLOTA'!$A$1:$B$80,2,FALSE)</f>
        <v>3000</v>
      </c>
      <c r="O2569" s="4">
        <f>VLOOKUP(capturaFlota2019[[#This Row],[Especie]],'DATOS TABLA FLOTA'!$A$1:$C$80,3,FALSE)</f>
        <v>48000</v>
      </c>
      <c r="Q2569"/>
    </row>
    <row r="2570" spans="1:17" x14ac:dyDescent="0.35">
      <c r="A2570" s="5">
        <v>43556</v>
      </c>
      <c r="B2570" s="2" t="s">
        <v>3059</v>
      </c>
      <c r="C2570" s="2" t="s">
        <v>3068</v>
      </c>
      <c r="D2570" s="2" t="s">
        <v>3043</v>
      </c>
      <c r="E25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0" t="str">
        <f>_xlfn.XLOOKUP(capturaFlota2019[[#This Row],[Puerto]],'DATOS TABLA FLOTA'!$H$1:$H$21,'DATOS TABLA FLOTA'!$I$1:$I$21)</f>
        <v>General Pueyrredon</v>
      </c>
      <c r="G2570" s="3">
        <f>_xlfn.XLOOKUP(capturaFlota2019[[#This Row],[Departamento]],'DATOS TABLA FLOTA'!$O$2:$O$21,'DATOS TABLA FLOTA'!$P$2:$P$21)</f>
        <v>6357</v>
      </c>
      <c r="H2570" s="1">
        <v>-3804915</v>
      </c>
      <c r="I2570" s="1">
        <f>_xlfn.XLOOKUP(capturaFlota2019[[#This Row],[Latitud]],'DATOS TABLA FLOTA'!$Q$2:$Q$21,'DATOS TABLA FLOTA'!$R$2:$R$21)</f>
        <v>-57536848</v>
      </c>
      <c r="J2570" s="2" t="s">
        <v>3052</v>
      </c>
      <c r="K2570" t="str">
        <f>VLOOKUP(capturaFlota2019[[#This Row],[Especie]],'DATOS TABLA FLOTA'!$K$1:$M$113,2,FALSE)</f>
        <v>Moluscos</v>
      </c>
      <c r="L2570" t="str">
        <f>_xlfn.XLOOKUP(capturaFlota2019[[#This Row],[Especie]],'DATOS TABLA FLOTA'!$K$1:$K$113,'DATOS TABLA FLOTA'!$M$1:$M$113)</f>
        <v>Calamar Illex</v>
      </c>
      <c r="M2570" s="3">
        <v>87690</v>
      </c>
      <c r="N2570" s="4">
        <f>VLOOKUP(capturaFlota2019[[#This Row],[Especie]],'DATOS TABLA FLOTA'!$A$1:$B$80,2,FALSE)</f>
        <v>3299</v>
      </c>
      <c r="O2570" s="4">
        <f>VLOOKUP(capturaFlota2019[[#This Row],[Especie]],'DATOS TABLA FLOTA'!$A$1:$C$80,3,FALSE)</f>
        <v>52784</v>
      </c>
      <c r="Q2570"/>
    </row>
    <row r="2571" spans="1:17" x14ac:dyDescent="0.35">
      <c r="A2571" s="5">
        <v>43647</v>
      </c>
      <c r="B2571" s="2" t="s">
        <v>3053</v>
      </c>
      <c r="C2571" s="2" t="s">
        <v>3150</v>
      </c>
      <c r="D2571" s="2" t="s">
        <v>3043</v>
      </c>
      <c r="E25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1" t="str">
        <f>_xlfn.XLOOKUP(capturaFlota2019[[#This Row],[Puerto]],'DATOS TABLA FLOTA'!$H$1:$H$21,'DATOS TABLA FLOTA'!$I$1:$I$21)</f>
        <v>General Lavalle</v>
      </c>
      <c r="G2571" s="3">
        <f>_xlfn.XLOOKUP(capturaFlota2019[[#This Row],[Departamento]],'DATOS TABLA FLOTA'!$O$2:$O$21,'DATOS TABLA FLOTA'!$P$2:$P$21)</f>
        <v>6336</v>
      </c>
      <c r="H2571" s="1">
        <v>-36398453</v>
      </c>
      <c r="I2571" s="1">
        <f>_xlfn.XLOOKUP(capturaFlota2019[[#This Row],[Latitud]],'DATOS TABLA FLOTA'!$Q$2:$Q$21,'DATOS TABLA FLOTA'!$R$2:$R$21)</f>
        <v>-56946467</v>
      </c>
      <c r="J2571" s="2" t="s">
        <v>3152</v>
      </c>
      <c r="K2571" t="str">
        <f>VLOOKUP(capturaFlota2019[[#This Row],[Especie]],'DATOS TABLA FLOTA'!$K$1:$M$113,2,FALSE)</f>
        <v>Peces</v>
      </c>
      <c r="L2571" t="str">
        <f>_xlfn.XLOOKUP(capturaFlota2019[[#This Row],[Especie]],'DATOS TABLA FLOTA'!$K$1:$K$113,'DATOS TABLA FLOTA'!$M$1:$M$113)</f>
        <v>Variado costero</v>
      </c>
      <c r="M2571" s="3">
        <v>87805</v>
      </c>
      <c r="N2571" s="4">
        <f>VLOOKUP(capturaFlota2019[[#This Row],[Especie]],'DATOS TABLA FLOTA'!$A$1:$B$80,2,FALSE)</f>
        <v>2500</v>
      </c>
      <c r="O2571" s="4">
        <f>VLOOKUP(capturaFlota2019[[#This Row],[Especie]],'DATOS TABLA FLOTA'!$A$1:$C$80,3,FALSE)</f>
        <v>40000</v>
      </c>
      <c r="Q2571"/>
    </row>
    <row r="2572" spans="1:17" x14ac:dyDescent="0.35">
      <c r="A2572" s="5">
        <v>43466</v>
      </c>
      <c r="B2572" s="2" t="s">
        <v>3053</v>
      </c>
      <c r="C2572" s="2" t="s">
        <v>3068</v>
      </c>
      <c r="D2572" s="2" t="s">
        <v>3043</v>
      </c>
      <c r="E25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2" t="str">
        <f>_xlfn.XLOOKUP(capturaFlota2019[[#This Row],[Puerto]],'DATOS TABLA FLOTA'!$H$1:$H$21,'DATOS TABLA FLOTA'!$I$1:$I$21)</f>
        <v>General Pueyrredon</v>
      </c>
      <c r="G2572" s="3">
        <f>_xlfn.XLOOKUP(capturaFlota2019[[#This Row],[Departamento]],'DATOS TABLA FLOTA'!$O$2:$O$21,'DATOS TABLA FLOTA'!$P$2:$P$21)</f>
        <v>6357</v>
      </c>
      <c r="H2572" s="1">
        <v>-3804915</v>
      </c>
      <c r="I2572" s="1">
        <f>_xlfn.XLOOKUP(capturaFlota2019[[#This Row],[Latitud]],'DATOS TABLA FLOTA'!$Q$2:$Q$21,'DATOS TABLA FLOTA'!$R$2:$R$21)</f>
        <v>-57536848</v>
      </c>
      <c r="J2572" s="2" t="s">
        <v>3094</v>
      </c>
      <c r="K2572" t="str">
        <f>VLOOKUP(capturaFlota2019[[#This Row],[Especie]],'DATOS TABLA FLOTA'!$K$1:$M$113,2,FALSE)</f>
        <v>Peces</v>
      </c>
      <c r="L2572" t="str">
        <f>_xlfn.XLOOKUP(capturaFlota2019[[#This Row],[Especie]],'DATOS TABLA FLOTA'!$K$1:$K$113,'DATOS TABLA FLOTA'!$M$1:$M$113)</f>
        <v>otras especies</v>
      </c>
      <c r="M2572" s="3">
        <v>88251</v>
      </c>
      <c r="N2572" s="4">
        <f>VLOOKUP(capturaFlota2019[[#This Row],[Especie]],'DATOS TABLA FLOTA'!$A$1:$B$80,2,FALSE)</f>
        <v>2180</v>
      </c>
      <c r="O2572" s="4">
        <f>VLOOKUP(capturaFlota2019[[#This Row],[Especie]],'DATOS TABLA FLOTA'!$A$1:$C$80,3,FALSE)</f>
        <v>34880</v>
      </c>
      <c r="Q2572"/>
    </row>
    <row r="2573" spans="1:17" x14ac:dyDescent="0.35">
      <c r="A2573" s="5">
        <v>43617</v>
      </c>
      <c r="B2573" s="2" t="s">
        <v>3041</v>
      </c>
      <c r="C2573" s="2" t="s">
        <v>3128</v>
      </c>
      <c r="D2573" s="2" t="s">
        <v>3043</v>
      </c>
      <c r="E25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3" t="str">
        <f>_xlfn.XLOOKUP(capturaFlota2019[[#This Row],[Puerto]],'DATOS TABLA FLOTA'!$H$1:$H$21,'DATOS TABLA FLOTA'!$I$1:$I$21)</f>
        <v>La Costa</v>
      </c>
      <c r="G2573" s="3">
        <f>_xlfn.XLOOKUP(capturaFlota2019[[#This Row],[Departamento]],'DATOS TABLA FLOTA'!$O$2:$O$21,'DATOS TABLA FLOTA'!$P$2:$P$21)</f>
        <v>6420</v>
      </c>
      <c r="H2573" s="1">
        <v>-36342328</v>
      </c>
      <c r="I2573" s="1">
        <f>_xlfn.XLOOKUP(capturaFlota2019[[#This Row],[Latitud]],'DATOS TABLA FLOTA'!$Q$2:$Q$21,'DATOS TABLA FLOTA'!$R$2:$R$21)</f>
        <v>-56746143</v>
      </c>
      <c r="J2573" s="2" t="s">
        <v>3082</v>
      </c>
      <c r="K2573" t="str">
        <f>VLOOKUP(capturaFlota2019[[#This Row],[Especie]],'DATOS TABLA FLOTA'!$K$1:$M$113,2,FALSE)</f>
        <v>Peces</v>
      </c>
      <c r="L2573" t="str">
        <f>_xlfn.XLOOKUP(capturaFlota2019[[#This Row],[Especie]],'DATOS TABLA FLOTA'!$K$1:$K$113,'DATOS TABLA FLOTA'!$M$1:$M$113)</f>
        <v>otras especies</v>
      </c>
      <c r="M2573" s="3">
        <v>88380</v>
      </c>
      <c r="N2573" s="4">
        <f>VLOOKUP(capturaFlota2019[[#This Row],[Especie]],'DATOS TABLA FLOTA'!$A$1:$B$80,2,FALSE)</f>
        <v>2100</v>
      </c>
      <c r="O2573" s="4">
        <f>VLOOKUP(capturaFlota2019[[#This Row],[Especie]],'DATOS TABLA FLOTA'!$A$1:$C$80,3,FALSE)</f>
        <v>33600</v>
      </c>
      <c r="Q2573"/>
    </row>
    <row r="2574" spans="1:17" x14ac:dyDescent="0.35">
      <c r="A2574" s="5">
        <v>43617</v>
      </c>
      <c r="B2574" s="2" t="s">
        <v>3053</v>
      </c>
      <c r="C2574" s="2" t="s">
        <v>3068</v>
      </c>
      <c r="D2574" s="2" t="s">
        <v>3043</v>
      </c>
      <c r="E25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4" t="str">
        <f>_xlfn.XLOOKUP(capturaFlota2019[[#This Row],[Puerto]],'DATOS TABLA FLOTA'!$H$1:$H$21,'DATOS TABLA FLOTA'!$I$1:$I$21)</f>
        <v>General Pueyrredon</v>
      </c>
      <c r="G2574" s="3">
        <f>_xlfn.XLOOKUP(capturaFlota2019[[#This Row],[Departamento]],'DATOS TABLA FLOTA'!$O$2:$O$21,'DATOS TABLA FLOTA'!$P$2:$P$21)</f>
        <v>6357</v>
      </c>
      <c r="H2574" s="1">
        <v>-3804915</v>
      </c>
      <c r="I2574" s="1">
        <f>_xlfn.XLOOKUP(capturaFlota2019[[#This Row],[Latitud]],'DATOS TABLA FLOTA'!$Q$2:$Q$21,'DATOS TABLA FLOTA'!$R$2:$R$21)</f>
        <v>-57536848</v>
      </c>
      <c r="J2574" s="2" t="s">
        <v>3079</v>
      </c>
      <c r="K2574" t="str">
        <f>VLOOKUP(capturaFlota2019[[#This Row],[Especie]],'DATOS TABLA FLOTA'!$K$1:$M$113,2,FALSE)</f>
        <v>Peces</v>
      </c>
      <c r="L2574" t="str">
        <f>_xlfn.XLOOKUP(capturaFlota2019[[#This Row],[Especie]],'DATOS TABLA FLOTA'!$K$1:$K$113,'DATOS TABLA FLOTA'!$M$1:$M$113)</f>
        <v>otras especies</v>
      </c>
      <c r="M2574" s="3">
        <v>88489</v>
      </c>
      <c r="N2574" s="4">
        <f>VLOOKUP(capturaFlota2019[[#This Row],[Especie]],'DATOS TABLA FLOTA'!$A$1:$B$80,2,FALSE)</f>
        <v>2100</v>
      </c>
      <c r="O2574" s="4">
        <f>VLOOKUP(capturaFlota2019[[#This Row],[Especie]],'DATOS TABLA FLOTA'!$A$1:$C$80,3,FALSE)</f>
        <v>33600</v>
      </c>
      <c r="Q2574"/>
    </row>
    <row r="2575" spans="1:17" x14ac:dyDescent="0.35">
      <c r="A2575" s="5">
        <v>43739</v>
      </c>
      <c r="B2575" s="2" t="s">
        <v>3041</v>
      </c>
      <c r="C2575" s="2" t="s">
        <v>3111</v>
      </c>
      <c r="D2575" s="2" t="s">
        <v>3043</v>
      </c>
      <c r="E25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5" t="str">
        <f>_xlfn.XLOOKUP(capturaFlota2019[[#This Row],[Puerto]],'DATOS TABLA FLOTA'!$H$1:$H$21,'DATOS TABLA FLOTA'!$I$1:$I$21)</f>
        <v>sin especificar</v>
      </c>
      <c r="G2575" s="3">
        <f>_xlfn.XLOOKUP(capturaFlota2019[[#This Row],[Departamento]],'DATOS TABLA FLOTA'!$O$2:$O$21,'DATOS TABLA FLOTA'!$P$2:$P$21)</f>
        <v>6999</v>
      </c>
      <c r="I2575" s="1">
        <f>_xlfn.XLOOKUP(capturaFlota2019[[#This Row],[Latitud]],'DATOS TABLA FLOTA'!$Q$2:$Q$21,'DATOS TABLA FLOTA'!$R$2:$R$21)</f>
        <v>0</v>
      </c>
      <c r="J2575" s="2" t="s">
        <v>3088</v>
      </c>
      <c r="K2575" t="str">
        <f>VLOOKUP(capturaFlota2019[[#This Row],[Especie]],'DATOS TABLA FLOTA'!$K$1:$M$113,2,FALSE)</f>
        <v>Peces</v>
      </c>
      <c r="L2575" t="str">
        <f>_xlfn.XLOOKUP(capturaFlota2019[[#This Row],[Especie]],'DATOS TABLA FLOTA'!$K$1:$K$113,'DATOS TABLA FLOTA'!$M$1:$M$113)</f>
        <v>Variado costero</v>
      </c>
      <c r="M2575" s="3">
        <v>88848</v>
      </c>
      <c r="N2575" s="4">
        <f>VLOOKUP(capturaFlota2019[[#This Row],[Especie]],'DATOS TABLA FLOTA'!$A$1:$B$80,2,FALSE)</f>
        <v>2500</v>
      </c>
      <c r="O2575" s="4">
        <f>VLOOKUP(capturaFlota2019[[#This Row],[Especie]],'DATOS TABLA FLOTA'!$A$1:$C$80,3,FALSE)</f>
        <v>40000</v>
      </c>
      <c r="Q2575"/>
    </row>
    <row r="2576" spans="1:17" x14ac:dyDescent="0.35">
      <c r="A2576" s="5">
        <v>43709</v>
      </c>
      <c r="B2576" s="2" t="s">
        <v>3053</v>
      </c>
      <c r="C2576" s="2" t="s">
        <v>3068</v>
      </c>
      <c r="D2576" s="2" t="s">
        <v>3043</v>
      </c>
      <c r="E25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6" t="str">
        <f>_xlfn.XLOOKUP(capturaFlota2019[[#This Row],[Puerto]],'DATOS TABLA FLOTA'!$H$1:$H$21,'DATOS TABLA FLOTA'!$I$1:$I$21)</f>
        <v>General Pueyrredon</v>
      </c>
      <c r="G2576" s="3">
        <f>_xlfn.XLOOKUP(capturaFlota2019[[#This Row],[Departamento]],'DATOS TABLA FLOTA'!$O$2:$O$21,'DATOS TABLA FLOTA'!$P$2:$P$21)</f>
        <v>6357</v>
      </c>
      <c r="H2576" s="1">
        <v>-3804915</v>
      </c>
      <c r="I2576" s="1">
        <f>_xlfn.XLOOKUP(capturaFlota2019[[#This Row],[Latitud]],'DATOS TABLA FLOTA'!$Q$2:$Q$21,'DATOS TABLA FLOTA'!$R$2:$R$21)</f>
        <v>-57536848</v>
      </c>
      <c r="J2576" s="2" t="s">
        <v>3065</v>
      </c>
      <c r="K2576" t="str">
        <f>VLOOKUP(capturaFlota2019[[#This Row],[Especie]],'DATOS TABLA FLOTA'!$K$1:$M$113,2,FALSE)</f>
        <v>Peces</v>
      </c>
      <c r="L2576" t="str">
        <f>_xlfn.XLOOKUP(capturaFlota2019[[#This Row],[Especie]],'DATOS TABLA FLOTA'!$K$1:$K$113,'DATOS TABLA FLOTA'!$M$1:$M$113)</f>
        <v>Abadejo</v>
      </c>
      <c r="M2576" s="3">
        <v>89962</v>
      </c>
      <c r="N2576" s="4">
        <f>VLOOKUP(capturaFlota2019[[#This Row],[Especie]],'DATOS TABLA FLOTA'!$A$1:$B$80,2,FALSE)</f>
        <v>2000</v>
      </c>
      <c r="O2576" s="4">
        <f>VLOOKUP(capturaFlota2019[[#This Row],[Especie]],'DATOS TABLA FLOTA'!$A$1:$C$80,3,FALSE)</f>
        <v>32000</v>
      </c>
      <c r="Q2576"/>
    </row>
    <row r="2577" spans="1:17" x14ac:dyDescent="0.35">
      <c r="A2577" s="5">
        <v>43466</v>
      </c>
      <c r="B2577" s="2" t="s">
        <v>3053</v>
      </c>
      <c r="C2577" s="2" t="s">
        <v>3068</v>
      </c>
      <c r="D2577" s="2" t="s">
        <v>3043</v>
      </c>
      <c r="E25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7" t="str">
        <f>_xlfn.XLOOKUP(capturaFlota2019[[#This Row],[Puerto]],'DATOS TABLA FLOTA'!$H$1:$H$21,'DATOS TABLA FLOTA'!$I$1:$I$21)</f>
        <v>General Pueyrredon</v>
      </c>
      <c r="G2577" s="3">
        <f>_xlfn.XLOOKUP(capturaFlota2019[[#This Row],[Departamento]],'DATOS TABLA FLOTA'!$O$2:$O$21,'DATOS TABLA FLOTA'!$P$2:$P$21)</f>
        <v>6357</v>
      </c>
      <c r="H2577" s="1">
        <v>-3804915</v>
      </c>
      <c r="I2577" s="1">
        <f>_xlfn.XLOOKUP(capturaFlota2019[[#This Row],[Latitud]],'DATOS TABLA FLOTA'!$Q$2:$Q$21,'DATOS TABLA FLOTA'!$R$2:$R$21)</f>
        <v>-57536848</v>
      </c>
      <c r="J2577" s="2" t="s">
        <v>3065</v>
      </c>
      <c r="K2577" t="str">
        <f>VLOOKUP(capturaFlota2019[[#This Row],[Especie]],'DATOS TABLA FLOTA'!$K$1:$M$113,2,FALSE)</f>
        <v>Peces</v>
      </c>
      <c r="L2577" t="str">
        <f>_xlfn.XLOOKUP(capturaFlota2019[[#This Row],[Especie]],'DATOS TABLA FLOTA'!$K$1:$K$113,'DATOS TABLA FLOTA'!$M$1:$M$113)</f>
        <v>Abadejo</v>
      </c>
      <c r="M2577" s="3">
        <v>91000</v>
      </c>
      <c r="N2577" s="4">
        <f>VLOOKUP(capturaFlota2019[[#This Row],[Especie]],'DATOS TABLA FLOTA'!$A$1:$B$80,2,FALSE)</f>
        <v>2000</v>
      </c>
      <c r="O2577" s="4">
        <f>VLOOKUP(capturaFlota2019[[#This Row],[Especie]],'DATOS TABLA FLOTA'!$A$1:$C$80,3,FALSE)</f>
        <v>32000</v>
      </c>
      <c r="Q2577"/>
    </row>
    <row r="2578" spans="1:17" x14ac:dyDescent="0.35">
      <c r="A2578" s="5">
        <v>43466</v>
      </c>
      <c r="B2578" s="2" t="s">
        <v>3041</v>
      </c>
      <c r="C2578" s="2" t="s">
        <v>3068</v>
      </c>
      <c r="D2578" s="2" t="s">
        <v>3043</v>
      </c>
      <c r="E25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8" t="str">
        <f>_xlfn.XLOOKUP(capturaFlota2019[[#This Row],[Puerto]],'DATOS TABLA FLOTA'!$H$1:$H$21,'DATOS TABLA FLOTA'!$I$1:$I$21)</f>
        <v>General Pueyrredon</v>
      </c>
      <c r="G2578" s="3">
        <f>_xlfn.XLOOKUP(capturaFlota2019[[#This Row],[Departamento]],'DATOS TABLA FLOTA'!$O$2:$O$21,'DATOS TABLA FLOTA'!$P$2:$P$21)</f>
        <v>6357</v>
      </c>
      <c r="H2578" s="1">
        <v>-3804915</v>
      </c>
      <c r="I2578" s="1">
        <f>_xlfn.XLOOKUP(capturaFlota2019[[#This Row],[Latitud]],'DATOS TABLA FLOTA'!$Q$2:$Q$21,'DATOS TABLA FLOTA'!$R$2:$R$21)</f>
        <v>-57536848</v>
      </c>
      <c r="J2578" s="2" t="s">
        <v>3087</v>
      </c>
      <c r="K2578" t="str">
        <f>VLOOKUP(capturaFlota2019[[#This Row],[Especie]],'DATOS TABLA FLOTA'!$K$1:$M$113,2,FALSE)</f>
        <v>Peces</v>
      </c>
      <c r="L2578" t="str">
        <f>_xlfn.XLOOKUP(capturaFlota2019[[#This Row],[Especie]],'DATOS TABLA FLOTA'!$K$1:$K$113,'DATOS TABLA FLOTA'!$M$1:$M$113)</f>
        <v>otras especies</v>
      </c>
      <c r="M2578" s="3">
        <v>91092</v>
      </c>
      <c r="N2578" s="4">
        <f>VLOOKUP(capturaFlota2019[[#This Row],[Especie]],'DATOS TABLA FLOTA'!$A$1:$B$80,2,FALSE)</f>
        <v>2500</v>
      </c>
      <c r="O2578" s="4">
        <f>VLOOKUP(capturaFlota2019[[#This Row],[Especie]],'DATOS TABLA FLOTA'!$A$1:$C$80,3,FALSE)</f>
        <v>40000</v>
      </c>
      <c r="Q2578"/>
    </row>
    <row r="2579" spans="1:17" x14ac:dyDescent="0.35">
      <c r="A2579" s="5">
        <v>43678</v>
      </c>
      <c r="B2579" s="2" t="s">
        <v>3041</v>
      </c>
      <c r="C2579" s="2" t="s">
        <v>3068</v>
      </c>
      <c r="D2579" s="2" t="s">
        <v>3043</v>
      </c>
      <c r="E25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79" t="str">
        <f>_xlfn.XLOOKUP(capturaFlota2019[[#This Row],[Puerto]],'DATOS TABLA FLOTA'!$H$1:$H$21,'DATOS TABLA FLOTA'!$I$1:$I$21)</f>
        <v>General Pueyrredon</v>
      </c>
      <c r="G2579" s="3">
        <f>_xlfn.XLOOKUP(capturaFlota2019[[#This Row],[Departamento]],'DATOS TABLA FLOTA'!$O$2:$O$21,'DATOS TABLA FLOTA'!$P$2:$P$21)</f>
        <v>6357</v>
      </c>
      <c r="H2579" s="1">
        <v>-3804915</v>
      </c>
      <c r="I2579" s="1">
        <f>_xlfn.XLOOKUP(capturaFlota2019[[#This Row],[Latitud]],'DATOS TABLA FLOTA'!$Q$2:$Q$21,'DATOS TABLA FLOTA'!$R$2:$R$21)</f>
        <v>-57536848</v>
      </c>
      <c r="J2579" s="2" t="s">
        <v>3074</v>
      </c>
      <c r="K2579" t="str">
        <f>VLOOKUP(capturaFlota2019[[#This Row],[Especie]],'DATOS TABLA FLOTA'!$K$1:$M$113,2,FALSE)</f>
        <v>Peces</v>
      </c>
      <c r="L2579" t="str">
        <f>_xlfn.XLOOKUP(capturaFlota2019[[#This Row],[Especie]],'DATOS TABLA FLOTA'!$K$1:$K$113,'DATOS TABLA FLOTA'!$M$1:$M$113)</f>
        <v>Variado costero</v>
      </c>
      <c r="M2579" s="3">
        <v>91672</v>
      </c>
      <c r="N2579" s="4">
        <f>VLOOKUP(capturaFlota2019[[#This Row],[Especie]],'DATOS TABLA FLOTA'!$A$1:$B$80,2,FALSE)</f>
        <v>1800</v>
      </c>
      <c r="O2579" s="4">
        <f>VLOOKUP(capturaFlota2019[[#This Row],[Especie]],'DATOS TABLA FLOTA'!$A$1:$C$80,3,FALSE)</f>
        <v>28800</v>
      </c>
      <c r="Q2579"/>
    </row>
    <row r="2580" spans="1:17" x14ac:dyDescent="0.35">
      <c r="A2580" s="5">
        <v>43586</v>
      </c>
      <c r="B2580" s="2" t="s">
        <v>3041</v>
      </c>
      <c r="C2580" s="2" t="s">
        <v>3150</v>
      </c>
      <c r="D2580" s="2" t="s">
        <v>3043</v>
      </c>
      <c r="E25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0" t="str">
        <f>_xlfn.XLOOKUP(capturaFlota2019[[#This Row],[Puerto]],'DATOS TABLA FLOTA'!$H$1:$H$21,'DATOS TABLA FLOTA'!$I$1:$I$21)</f>
        <v>General Lavalle</v>
      </c>
      <c r="G2580" s="3">
        <f>_xlfn.XLOOKUP(capturaFlota2019[[#This Row],[Departamento]],'DATOS TABLA FLOTA'!$O$2:$O$21,'DATOS TABLA FLOTA'!$P$2:$P$21)</f>
        <v>6336</v>
      </c>
      <c r="H2580" s="1">
        <v>-36398453</v>
      </c>
      <c r="I2580" s="1">
        <f>_xlfn.XLOOKUP(capturaFlota2019[[#This Row],[Latitud]],'DATOS TABLA FLOTA'!$Q$2:$Q$21,'DATOS TABLA FLOTA'!$R$2:$R$21)</f>
        <v>-56946467</v>
      </c>
      <c r="J2580" s="2" t="s">
        <v>3084</v>
      </c>
      <c r="K2580" t="str">
        <f>VLOOKUP(capturaFlota2019[[#This Row],[Especie]],'DATOS TABLA FLOTA'!$K$1:$M$113,2,FALSE)</f>
        <v>Peces</v>
      </c>
      <c r="L2580" t="str">
        <f>_xlfn.XLOOKUP(capturaFlota2019[[#This Row],[Especie]],'DATOS TABLA FLOTA'!$K$1:$K$113,'DATOS TABLA FLOTA'!$M$1:$M$113)</f>
        <v>otras especies</v>
      </c>
      <c r="M2580" s="3">
        <v>91809</v>
      </c>
      <c r="N2580" s="4">
        <f>VLOOKUP(capturaFlota2019[[#This Row],[Especie]],'DATOS TABLA FLOTA'!$A$1:$B$80,2,FALSE)</f>
        <v>1890</v>
      </c>
      <c r="O2580" s="4">
        <f>VLOOKUP(capturaFlota2019[[#This Row],[Especie]],'DATOS TABLA FLOTA'!$A$1:$C$80,3,FALSE)</f>
        <v>30240</v>
      </c>
      <c r="Q2580"/>
    </row>
    <row r="2581" spans="1:17" x14ac:dyDescent="0.35">
      <c r="A2581" s="5">
        <v>43678</v>
      </c>
      <c r="B2581" s="2" t="s">
        <v>3041</v>
      </c>
      <c r="C2581" s="2" t="s">
        <v>3068</v>
      </c>
      <c r="D2581" s="2" t="s">
        <v>3043</v>
      </c>
      <c r="E25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1" t="str">
        <f>_xlfn.XLOOKUP(capturaFlota2019[[#This Row],[Puerto]],'DATOS TABLA FLOTA'!$H$1:$H$21,'DATOS TABLA FLOTA'!$I$1:$I$21)</f>
        <v>General Pueyrredon</v>
      </c>
      <c r="G2581" s="3">
        <f>_xlfn.XLOOKUP(capturaFlota2019[[#This Row],[Departamento]],'DATOS TABLA FLOTA'!$O$2:$O$21,'DATOS TABLA FLOTA'!$P$2:$P$21)</f>
        <v>6357</v>
      </c>
      <c r="H2581" s="1">
        <v>-3804915</v>
      </c>
      <c r="I2581" s="1">
        <f>_xlfn.XLOOKUP(capturaFlota2019[[#This Row],[Latitud]],'DATOS TABLA FLOTA'!$Q$2:$Q$21,'DATOS TABLA FLOTA'!$R$2:$R$21)</f>
        <v>-57536848</v>
      </c>
      <c r="J2581" s="2" t="s">
        <v>3156</v>
      </c>
      <c r="K2581" t="str">
        <f>VLOOKUP(capturaFlota2019[[#This Row],[Especie]],'DATOS TABLA FLOTA'!$K$1:$M$113,2,FALSE)</f>
        <v>Moluscos</v>
      </c>
      <c r="L2581" t="str">
        <f>_xlfn.XLOOKUP(capturaFlota2019[[#This Row],[Especie]],'DATOS TABLA FLOTA'!$K$1:$K$113,'DATOS TABLA FLOTA'!$M$1:$M$113)</f>
        <v>otras especies</v>
      </c>
      <c r="M2581" s="3">
        <v>91848</v>
      </c>
      <c r="N2581" s="4">
        <f>VLOOKUP(capturaFlota2019[[#This Row],[Especie]],'DATOS TABLA FLOTA'!$A$1:$B$80,2,FALSE)</f>
        <v>4200</v>
      </c>
      <c r="O2581" s="4">
        <f>VLOOKUP(capturaFlota2019[[#This Row],[Especie]],'DATOS TABLA FLOTA'!$A$1:$C$80,3,FALSE)</f>
        <v>67200</v>
      </c>
      <c r="Q2581"/>
    </row>
    <row r="2582" spans="1:17" x14ac:dyDescent="0.35">
      <c r="A2582" s="5">
        <v>43466</v>
      </c>
      <c r="B2582" s="2" t="s">
        <v>3053</v>
      </c>
      <c r="C2582" s="2" t="s">
        <v>3117</v>
      </c>
      <c r="D2582" s="2" t="s">
        <v>3062</v>
      </c>
      <c r="E25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82" t="str">
        <f>_xlfn.XLOOKUP(capturaFlota2019[[#This Row],[Puerto]],'DATOS TABLA FLOTA'!$H$1:$H$21,'DATOS TABLA FLOTA'!$I$1:$I$21)</f>
        <v>Biedma</v>
      </c>
      <c r="G2582" s="3">
        <f>_xlfn.XLOOKUP(capturaFlota2019[[#This Row],[Departamento]],'DATOS TABLA FLOTA'!$O$2:$O$21,'DATOS TABLA FLOTA'!$P$2:$P$21)</f>
        <v>26007</v>
      </c>
      <c r="H2582" s="1">
        <v>-42723398</v>
      </c>
      <c r="I2582" s="1">
        <f>_xlfn.XLOOKUP(capturaFlota2019[[#This Row],[Latitud]],'DATOS TABLA FLOTA'!$Q$2:$Q$21,'DATOS TABLA FLOTA'!$R$2:$R$21)</f>
        <v>-6503362</v>
      </c>
      <c r="J2582" s="2" t="s">
        <v>3098</v>
      </c>
      <c r="K2582" t="str">
        <f>VLOOKUP(capturaFlota2019[[#This Row],[Especie]],'DATOS TABLA FLOTA'!$K$1:$M$113,2,FALSE)</f>
        <v>Peces</v>
      </c>
      <c r="L2582" t="str">
        <f>_xlfn.XLOOKUP(capturaFlota2019[[#This Row],[Especie]],'DATOS TABLA FLOTA'!$K$1:$K$113,'DATOS TABLA FLOTA'!$M$1:$M$113)</f>
        <v>otras especies</v>
      </c>
      <c r="M2582" s="3">
        <v>92473</v>
      </c>
      <c r="N2582" s="4">
        <f>VLOOKUP(capturaFlota2019[[#This Row],[Especie]],'DATOS TABLA FLOTA'!$A$1:$B$80,2,FALSE)</f>
        <v>4500</v>
      </c>
      <c r="O2582" s="4">
        <f>VLOOKUP(capturaFlota2019[[#This Row],[Especie]],'DATOS TABLA FLOTA'!$A$1:$C$80,3,FALSE)</f>
        <v>72000</v>
      </c>
      <c r="Q2582"/>
    </row>
    <row r="2583" spans="1:17" x14ac:dyDescent="0.35">
      <c r="A2583" s="5">
        <v>43525</v>
      </c>
      <c r="B2583" s="2" t="s">
        <v>3053</v>
      </c>
      <c r="C2583" s="2" t="s">
        <v>3068</v>
      </c>
      <c r="D2583" s="2" t="s">
        <v>3043</v>
      </c>
      <c r="E25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3" t="str">
        <f>_xlfn.XLOOKUP(capturaFlota2019[[#This Row],[Puerto]],'DATOS TABLA FLOTA'!$H$1:$H$21,'DATOS TABLA FLOTA'!$I$1:$I$21)</f>
        <v>General Pueyrredon</v>
      </c>
      <c r="G2583" s="3">
        <f>_xlfn.XLOOKUP(capturaFlota2019[[#This Row],[Departamento]],'DATOS TABLA FLOTA'!$O$2:$O$21,'DATOS TABLA FLOTA'!$P$2:$P$21)</f>
        <v>6357</v>
      </c>
      <c r="H2583" s="1">
        <v>-3804915</v>
      </c>
      <c r="I2583" s="1">
        <f>_xlfn.XLOOKUP(capturaFlota2019[[#This Row],[Latitud]],'DATOS TABLA FLOTA'!$Q$2:$Q$21,'DATOS TABLA FLOTA'!$R$2:$R$21)</f>
        <v>-57536848</v>
      </c>
      <c r="J2583" s="2" t="s">
        <v>3074</v>
      </c>
      <c r="K2583" t="str">
        <f>VLOOKUP(capturaFlota2019[[#This Row],[Especie]],'DATOS TABLA FLOTA'!$K$1:$M$113,2,FALSE)</f>
        <v>Peces</v>
      </c>
      <c r="L2583" t="str">
        <f>_xlfn.XLOOKUP(capturaFlota2019[[#This Row],[Especie]],'DATOS TABLA FLOTA'!$K$1:$K$113,'DATOS TABLA FLOTA'!$M$1:$M$113)</f>
        <v>Variado costero</v>
      </c>
      <c r="M2583" s="3">
        <v>92576</v>
      </c>
      <c r="N2583" s="4">
        <f>VLOOKUP(capturaFlota2019[[#This Row],[Especie]],'DATOS TABLA FLOTA'!$A$1:$B$80,2,FALSE)</f>
        <v>1800</v>
      </c>
      <c r="O2583" s="4">
        <f>VLOOKUP(capturaFlota2019[[#This Row],[Especie]],'DATOS TABLA FLOTA'!$A$1:$C$80,3,FALSE)</f>
        <v>28800</v>
      </c>
      <c r="Q2583"/>
    </row>
    <row r="2584" spans="1:17" x14ac:dyDescent="0.35">
      <c r="A2584" s="5">
        <v>43739</v>
      </c>
      <c r="B2584" s="2" t="s">
        <v>3041</v>
      </c>
      <c r="C2584" s="2" t="s">
        <v>3111</v>
      </c>
      <c r="D2584" s="2" t="s">
        <v>3043</v>
      </c>
      <c r="E25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4" t="str">
        <f>_xlfn.XLOOKUP(capturaFlota2019[[#This Row],[Puerto]],'DATOS TABLA FLOTA'!$H$1:$H$21,'DATOS TABLA FLOTA'!$I$1:$I$21)</f>
        <v>sin especificar</v>
      </c>
      <c r="G2584" s="3">
        <f>_xlfn.XLOOKUP(capturaFlota2019[[#This Row],[Departamento]],'DATOS TABLA FLOTA'!$O$2:$O$21,'DATOS TABLA FLOTA'!$P$2:$P$21)</f>
        <v>6999</v>
      </c>
      <c r="I2584" s="1">
        <f>_xlfn.XLOOKUP(capturaFlota2019[[#This Row],[Latitud]],'DATOS TABLA FLOTA'!$Q$2:$Q$21,'DATOS TABLA FLOTA'!$R$2:$R$21)</f>
        <v>0</v>
      </c>
      <c r="J2584" s="2" t="s">
        <v>3084</v>
      </c>
      <c r="K2584" t="str">
        <f>VLOOKUP(capturaFlota2019[[#This Row],[Especie]],'DATOS TABLA FLOTA'!$K$1:$M$113,2,FALSE)</f>
        <v>Peces</v>
      </c>
      <c r="L2584" t="str">
        <f>_xlfn.XLOOKUP(capturaFlota2019[[#This Row],[Especie]],'DATOS TABLA FLOTA'!$K$1:$K$113,'DATOS TABLA FLOTA'!$M$1:$M$113)</f>
        <v>otras especies</v>
      </c>
      <c r="M2584" s="3">
        <v>92606</v>
      </c>
      <c r="N2584" s="4">
        <f>VLOOKUP(capturaFlota2019[[#This Row],[Especie]],'DATOS TABLA FLOTA'!$A$1:$B$80,2,FALSE)</f>
        <v>1890</v>
      </c>
      <c r="O2584" s="4">
        <f>VLOOKUP(capturaFlota2019[[#This Row],[Especie]],'DATOS TABLA FLOTA'!$A$1:$C$80,3,FALSE)</f>
        <v>30240</v>
      </c>
      <c r="Q2584"/>
    </row>
    <row r="2585" spans="1:17" x14ac:dyDescent="0.35">
      <c r="A2585" s="5">
        <v>43709</v>
      </c>
      <c r="B2585" s="2" t="s">
        <v>3053</v>
      </c>
      <c r="C2585" s="2" t="s">
        <v>3068</v>
      </c>
      <c r="D2585" s="2" t="s">
        <v>3043</v>
      </c>
      <c r="E25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5" t="str">
        <f>_xlfn.XLOOKUP(capturaFlota2019[[#This Row],[Puerto]],'DATOS TABLA FLOTA'!$H$1:$H$21,'DATOS TABLA FLOTA'!$I$1:$I$21)</f>
        <v>General Pueyrredon</v>
      </c>
      <c r="G2585" s="3">
        <f>_xlfn.XLOOKUP(capturaFlota2019[[#This Row],[Departamento]],'DATOS TABLA FLOTA'!$O$2:$O$21,'DATOS TABLA FLOTA'!$P$2:$P$21)</f>
        <v>6357</v>
      </c>
      <c r="H2585" s="1">
        <v>-3804915</v>
      </c>
      <c r="I2585" s="1">
        <f>_xlfn.XLOOKUP(capturaFlota2019[[#This Row],[Latitud]],'DATOS TABLA FLOTA'!$Q$2:$Q$21,'DATOS TABLA FLOTA'!$R$2:$R$21)</f>
        <v>-57536848</v>
      </c>
      <c r="J2585" s="2" t="s">
        <v>3072</v>
      </c>
      <c r="K2585" t="str">
        <f>VLOOKUP(capturaFlota2019[[#This Row],[Especie]],'DATOS TABLA FLOTA'!$K$1:$M$113,2,FALSE)</f>
        <v>Moluscos</v>
      </c>
      <c r="L2585" t="str">
        <f>_xlfn.XLOOKUP(capturaFlota2019[[#This Row],[Especie]],'DATOS TABLA FLOTA'!$K$1:$K$113,'DATOS TABLA FLOTA'!$M$1:$M$113)</f>
        <v>otras especies</v>
      </c>
      <c r="M2585" s="3">
        <v>93399</v>
      </c>
      <c r="N2585" s="4">
        <f>VLOOKUP(capturaFlota2019[[#This Row],[Especie]],'DATOS TABLA FLOTA'!$A$1:$B$80,2,FALSE)</f>
        <v>3150</v>
      </c>
      <c r="O2585" s="4">
        <f>VLOOKUP(capturaFlota2019[[#This Row],[Especie]],'DATOS TABLA FLOTA'!$A$1:$C$80,3,FALSE)</f>
        <v>50400</v>
      </c>
      <c r="Q2585"/>
    </row>
    <row r="2586" spans="1:17" x14ac:dyDescent="0.35">
      <c r="A2586" s="5">
        <v>43617</v>
      </c>
      <c r="B2586" s="2" t="s">
        <v>3053</v>
      </c>
      <c r="C2586" s="2" t="s">
        <v>3068</v>
      </c>
      <c r="D2586" s="2" t="s">
        <v>3043</v>
      </c>
      <c r="E25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6" t="str">
        <f>_xlfn.XLOOKUP(capturaFlota2019[[#This Row],[Puerto]],'DATOS TABLA FLOTA'!$H$1:$H$21,'DATOS TABLA FLOTA'!$I$1:$I$21)</f>
        <v>General Pueyrredon</v>
      </c>
      <c r="G2586" s="3">
        <f>_xlfn.XLOOKUP(capturaFlota2019[[#This Row],[Departamento]],'DATOS TABLA FLOTA'!$O$2:$O$21,'DATOS TABLA FLOTA'!$P$2:$P$21)</f>
        <v>6357</v>
      </c>
      <c r="H2586" s="1">
        <v>-3804915</v>
      </c>
      <c r="I2586" s="1">
        <f>_xlfn.XLOOKUP(capturaFlota2019[[#This Row],[Latitud]],'DATOS TABLA FLOTA'!$Q$2:$Q$21,'DATOS TABLA FLOTA'!$R$2:$R$21)</f>
        <v>-57536848</v>
      </c>
      <c r="J2586" s="2" t="s">
        <v>3098</v>
      </c>
      <c r="K2586" t="str">
        <f>VLOOKUP(capturaFlota2019[[#This Row],[Especie]],'DATOS TABLA FLOTA'!$K$1:$M$113,2,FALSE)</f>
        <v>Peces</v>
      </c>
      <c r="L2586" t="str">
        <f>_xlfn.XLOOKUP(capturaFlota2019[[#This Row],[Especie]],'DATOS TABLA FLOTA'!$K$1:$K$113,'DATOS TABLA FLOTA'!$M$1:$M$113)</f>
        <v>otras especies</v>
      </c>
      <c r="M2586" s="3">
        <v>93788</v>
      </c>
      <c r="N2586" s="4">
        <f>VLOOKUP(capturaFlota2019[[#This Row],[Especie]],'DATOS TABLA FLOTA'!$A$1:$B$80,2,FALSE)</f>
        <v>4500</v>
      </c>
      <c r="O2586" s="4">
        <f>VLOOKUP(capturaFlota2019[[#This Row],[Especie]],'DATOS TABLA FLOTA'!$A$1:$C$80,3,FALSE)</f>
        <v>72000</v>
      </c>
      <c r="Q2586"/>
    </row>
    <row r="2587" spans="1:17" x14ac:dyDescent="0.35">
      <c r="A2587" s="5">
        <v>43647</v>
      </c>
      <c r="B2587" s="2" t="s">
        <v>3041</v>
      </c>
      <c r="C2587" s="2" t="s">
        <v>3150</v>
      </c>
      <c r="D2587" s="2" t="s">
        <v>3043</v>
      </c>
      <c r="E25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7" t="str">
        <f>_xlfn.XLOOKUP(capturaFlota2019[[#This Row],[Puerto]],'DATOS TABLA FLOTA'!$H$1:$H$21,'DATOS TABLA FLOTA'!$I$1:$I$21)</f>
        <v>General Lavalle</v>
      </c>
      <c r="G2587" s="3">
        <f>_xlfn.XLOOKUP(capturaFlota2019[[#This Row],[Departamento]],'DATOS TABLA FLOTA'!$O$2:$O$21,'DATOS TABLA FLOTA'!$P$2:$P$21)</f>
        <v>6336</v>
      </c>
      <c r="H2587" s="1">
        <v>-36398453</v>
      </c>
      <c r="I2587" s="1">
        <f>_xlfn.XLOOKUP(capturaFlota2019[[#This Row],[Latitud]],'DATOS TABLA FLOTA'!$Q$2:$Q$21,'DATOS TABLA FLOTA'!$R$2:$R$21)</f>
        <v>-56946467</v>
      </c>
      <c r="J2587" s="2" t="s">
        <v>3083</v>
      </c>
      <c r="K2587" t="str">
        <f>VLOOKUP(capturaFlota2019[[#This Row],[Especie]],'DATOS TABLA FLOTA'!$K$1:$M$113,2,FALSE)</f>
        <v>Peces</v>
      </c>
      <c r="L2587" t="str">
        <f>_xlfn.XLOOKUP(capturaFlota2019[[#This Row],[Especie]],'DATOS TABLA FLOTA'!$K$1:$K$113,'DATOS TABLA FLOTA'!$M$1:$M$113)</f>
        <v>Variado costero</v>
      </c>
      <c r="M2587" s="3">
        <v>95561</v>
      </c>
      <c r="N2587" s="4">
        <f>VLOOKUP(capturaFlota2019[[#This Row],[Especie]],'DATOS TABLA FLOTA'!$A$1:$B$80,2,FALSE)</f>
        <v>2300</v>
      </c>
      <c r="O2587" s="4">
        <f>VLOOKUP(capturaFlota2019[[#This Row],[Especie]],'DATOS TABLA FLOTA'!$A$1:$C$80,3,FALSE)</f>
        <v>36800</v>
      </c>
      <c r="Q2587"/>
    </row>
    <row r="2588" spans="1:17" x14ac:dyDescent="0.35">
      <c r="A2588" s="5">
        <v>43647</v>
      </c>
      <c r="B2588" s="2" t="s">
        <v>3053</v>
      </c>
      <c r="C2588" s="2" t="s">
        <v>3068</v>
      </c>
      <c r="D2588" s="2" t="s">
        <v>3043</v>
      </c>
      <c r="E25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8" t="str">
        <f>_xlfn.XLOOKUP(capturaFlota2019[[#This Row],[Puerto]],'DATOS TABLA FLOTA'!$H$1:$H$21,'DATOS TABLA FLOTA'!$I$1:$I$21)</f>
        <v>General Pueyrredon</v>
      </c>
      <c r="G2588" s="3">
        <f>_xlfn.XLOOKUP(capturaFlota2019[[#This Row],[Departamento]],'DATOS TABLA FLOTA'!$O$2:$O$21,'DATOS TABLA FLOTA'!$P$2:$P$21)</f>
        <v>6357</v>
      </c>
      <c r="H2588" s="1">
        <v>-3804915</v>
      </c>
      <c r="I2588" s="1">
        <f>_xlfn.XLOOKUP(capturaFlota2019[[#This Row],[Latitud]],'DATOS TABLA FLOTA'!$Q$2:$Q$21,'DATOS TABLA FLOTA'!$R$2:$R$21)</f>
        <v>-57536848</v>
      </c>
      <c r="J2588" s="2" t="s">
        <v>3105</v>
      </c>
      <c r="K2588" t="str">
        <f>VLOOKUP(capturaFlota2019[[#This Row],[Especie]],'DATOS TABLA FLOTA'!$K$1:$M$113,2,FALSE)</f>
        <v>Peces</v>
      </c>
      <c r="L2588" t="str">
        <f>_xlfn.XLOOKUP(capturaFlota2019[[#This Row],[Especie]],'DATOS TABLA FLOTA'!$K$1:$K$113,'DATOS TABLA FLOTA'!$M$1:$M$113)</f>
        <v>Variado costero</v>
      </c>
      <c r="M2588" s="3">
        <v>95603</v>
      </c>
      <c r="N2588" s="4">
        <f>VLOOKUP(capturaFlota2019[[#This Row],[Especie]],'DATOS TABLA FLOTA'!$A$1:$B$80,2,FALSE)</f>
        <v>1890</v>
      </c>
      <c r="O2588" s="4">
        <f>VLOOKUP(capturaFlota2019[[#This Row],[Especie]],'DATOS TABLA FLOTA'!$A$1:$C$80,3,FALSE)</f>
        <v>30240</v>
      </c>
      <c r="Q2588"/>
    </row>
    <row r="2589" spans="1:17" x14ac:dyDescent="0.35">
      <c r="A2589" s="5">
        <v>43556</v>
      </c>
      <c r="B2589" s="2" t="s">
        <v>3067</v>
      </c>
      <c r="C2589" s="2" t="s">
        <v>3068</v>
      </c>
      <c r="D2589" s="2" t="s">
        <v>3043</v>
      </c>
      <c r="E25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89" t="str">
        <f>_xlfn.XLOOKUP(capturaFlota2019[[#This Row],[Puerto]],'DATOS TABLA FLOTA'!$H$1:$H$21,'DATOS TABLA FLOTA'!$I$1:$I$21)</f>
        <v>General Pueyrredon</v>
      </c>
      <c r="G2589" s="3">
        <f>_xlfn.XLOOKUP(capturaFlota2019[[#This Row],[Departamento]],'DATOS TABLA FLOTA'!$O$2:$O$21,'DATOS TABLA FLOTA'!$P$2:$P$21)</f>
        <v>6357</v>
      </c>
      <c r="H2589" s="1">
        <v>-3804915</v>
      </c>
      <c r="I2589" s="1">
        <f>_xlfn.XLOOKUP(capturaFlota2019[[#This Row],[Latitud]],'DATOS TABLA FLOTA'!$Q$2:$Q$21,'DATOS TABLA FLOTA'!$R$2:$R$21)</f>
        <v>-57536848</v>
      </c>
      <c r="J2589" s="2" t="s">
        <v>3052</v>
      </c>
      <c r="K2589" t="str">
        <f>VLOOKUP(capturaFlota2019[[#This Row],[Especie]],'DATOS TABLA FLOTA'!$K$1:$M$113,2,FALSE)</f>
        <v>Moluscos</v>
      </c>
      <c r="L2589" t="str">
        <f>_xlfn.XLOOKUP(capturaFlota2019[[#This Row],[Especie]],'DATOS TABLA FLOTA'!$K$1:$K$113,'DATOS TABLA FLOTA'!$M$1:$M$113)</f>
        <v>Calamar Illex</v>
      </c>
      <c r="M2589" s="3">
        <v>95628</v>
      </c>
      <c r="N2589" s="4">
        <f>VLOOKUP(capturaFlota2019[[#This Row],[Especie]],'DATOS TABLA FLOTA'!$A$1:$B$80,2,FALSE)</f>
        <v>3299</v>
      </c>
      <c r="O2589" s="4">
        <f>VLOOKUP(capturaFlota2019[[#This Row],[Especie]],'DATOS TABLA FLOTA'!$A$1:$C$80,3,FALSE)</f>
        <v>52784</v>
      </c>
      <c r="Q2589"/>
    </row>
    <row r="2590" spans="1:17" x14ac:dyDescent="0.35">
      <c r="A2590" s="5">
        <v>43617</v>
      </c>
      <c r="B2590" s="2" t="s">
        <v>3059</v>
      </c>
      <c r="C2590" s="2" t="s">
        <v>3068</v>
      </c>
      <c r="D2590" s="2" t="s">
        <v>3043</v>
      </c>
      <c r="E25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0" t="str">
        <f>_xlfn.XLOOKUP(capturaFlota2019[[#This Row],[Puerto]],'DATOS TABLA FLOTA'!$H$1:$H$21,'DATOS TABLA FLOTA'!$I$1:$I$21)</f>
        <v>General Pueyrredon</v>
      </c>
      <c r="G2590" s="3">
        <f>_xlfn.XLOOKUP(capturaFlota2019[[#This Row],[Departamento]],'DATOS TABLA FLOTA'!$O$2:$O$21,'DATOS TABLA FLOTA'!$P$2:$P$21)</f>
        <v>6357</v>
      </c>
      <c r="H2590" s="1">
        <v>-3804915</v>
      </c>
      <c r="I2590" s="1">
        <f>_xlfn.XLOOKUP(capturaFlota2019[[#This Row],[Latitud]],'DATOS TABLA FLOTA'!$Q$2:$Q$21,'DATOS TABLA FLOTA'!$R$2:$R$21)</f>
        <v>-57536848</v>
      </c>
      <c r="J2590" s="2" t="s">
        <v>3055</v>
      </c>
      <c r="K2590" t="str">
        <f>VLOOKUP(capturaFlota2019[[#This Row],[Especie]],'DATOS TABLA FLOTA'!$K$1:$M$113,2,FALSE)</f>
        <v>Peces</v>
      </c>
      <c r="L2590" t="str">
        <f>_xlfn.XLOOKUP(capturaFlota2019[[#This Row],[Especie]],'DATOS TABLA FLOTA'!$K$1:$K$113,'DATOS TABLA FLOTA'!$M$1:$M$113)</f>
        <v>Merluza hubbsi S41</v>
      </c>
      <c r="M2590" s="3">
        <v>95732</v>
      </c>
      <c r="N2590" s="4">
        <f>VLOOKUP(capturaFlota2019[[#This Row],[Especie]],'DATOS TABLA FLOTA'!$A$1:$B$80,2,FALSE)</f>
        <v>2300</v>
      </c>
      <c r="O2590" s="4">
        <f>VLOOKUP(capturaFlota2019[[#This Row],[Especie]],'DATOS TABLA FLOTA'!$A$1:$C$80,3,FALSE)</f>
        <v>36800</v>
      </c>
      <c r="Q2590"/>
    </row>
    <row r="2591" spans="1:17" x14ac:dyDescent="0.35">
      <c r="A2591" s="5">
        <v>43678</v>
      </c>
      <c r="B2591" s="2" t="s">
        <v>3053</v>
      </c>
      <c r="C2591" s="2" t="s">
        <v>3068</v>
      </c>
      <c r="D2591" s="2" t="s">
        <v>3043</v>
      </c>
      <c r="E25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1" t="str">
        <f>_xlfn.XLOOKUP(capturaFlota2019[[#This Row],[Puerto]],'DATOS TABLA FLOTA'!$H$1:$H$21,'DATOS TABLA FLOTA'!$I$1:$I$21)</f>
        <v>General Pueyrredon</v>
      </c>
      <c r="G2591" s="3">
        <f>_xlfn.XLOOKUP(capturaFlota2019[[#This Row],[Departamento]],'DATOS TABLA FLOTA'!$O$2:$O$21,'DATOS TABLA FLOTA'!$P$2:$P$21)</f>
        <v>6357</v>
      </c>
      <c r="H2591" s="1">
        <v>-3804915</v>
      </c>
      <c r="I2591" s="1">
        <f>_xlfn.XLOOKUP(capturaFlota2019[[#This Row],[Latitud]],'DATOS TABLA FLOTA'!$Q$2:$Q$21,'DATOS TABLA FLOTA'!$R$2:$R$21)</f>
        <v>-57536848</v>
      </c>
      <c r="J2591" s="2" t="s">
        <v>3060</v>
      </c>
      <c r="K2591" t="str">
        <f>VLOOKUP(capturaFlota2019[[#This Row],[Especie]],'DATOS TABLA FLOTA'!$K$1:$M$113,2,FALSE)</f>
        <v>Peces</v>
      </c>
      <c r="L2591" t="str">
        <f>_xlfn.XLOOKUP(capturaFlota2019[[#This Row],[Especie]],'DATOS TABLA FLOTA'!$K$1:$K$113,'DATOS TABLA FLOTA'!$M$1:$M$113)</f>
        <v>otras especies</v>
      </c>
      <c r="M2591" s="3">
        <v>96233</v>
      </c>
      <c r="N2591" s="4">
        <f>VLOOKUP(capturaFlota2019[[#This Row],[Especie]],'DATOS TABLA FLOTA'!$A$1:$B$80,2,FALSE)</f>
        <v>2910</v>
      </c>
      <c r="O2591" s="4">
        <f>VLOOKUP(capturaFlota2019[[#This Row],[Especie]],'DATOS TABLA FLOTA'!$A$1:$C$80,3,FALSE)</f>
        <v>46560</v>
      </c>
      <c r="Q2591"/>
    </row>
    <row r="2592" spans="1:17" x14ac:dyDescent="0.35">
      <c r="A2592" s="5">
        <v>43709</v>
      </c>
      <c r="B2592" s="2" t="s">
        <v>3059</v>
      </c>
      <c r="C2592" s="2" t="s">
        <v>3068</v>
      </c>
      <c r="D2592" s="2" t="s">
        <v>3043</v>
      </c>
      <c r="E25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2" t="str">
        <f>_xlfn.XLOOKUP(capturaFlota2019[[#This Row],[Puerto]],'DATOS TABLA FLOTA'!$H$1:$H$21,'DATOS TABLA FLOTA'!$I$1:$I$21)</f>
        <v>General Pueyrredon</v>
      </c>
      <c r="G2592" s="3">
        <f>_xlfn.XLOOKUP(capturaFlota2019[[#This Row],[Departamento]],'DATOS TABLA FLOTA'!$O$2:$O$21,'DATOS TABLA FLOTA'!$P$2:$P$21)</f>
        <v>6357</v>
      </c>
      <c r="H2592" s="1">
        <v>-3804915</v>
      </c>
      <c r="I2592" s="1">
        <f>_xlfn.XLOOKUP(capturaFlota2019[[#This Row],[Latitud]],'DATOS TABLA FLOTA'!$Q$2:$Q$21,'DATOS TABLA FLOTA'!$R$2:$R$21)</f>
        <v>-57536848</v>
      </c>
      <c r="J2592" s="2" t="s">
        <v>3066</v>
      </c>
      <c r="K2592" t="str">
        <f>VLOOKUP(capturaFlota2019[[#This Row],[Especie]],'DATOS TABLA FLOTA'!$K$1:$M$113,2,FALSE)</f>
        <v>Peces</v>
      </c>
      <c r="L2592" t="str">
        <f>_xlfn.XLOOKUP(capturaFlota2019[[#This Row],[Especie]],'DATOS TABLA FLOTA'!$K$1:$K$113,'DATOS TABLA FLOTA'!$M$1:$M$113)</f>
        <v>otras especies</v>
      </c>
      <c r="M2592" s="3">
        <v>96628</v>
      </c>
      <c r="N2592" s="4">
        <f>VLOOKUP(capturaFlota2019[[#This Row],[Especie]],'DATOS TABLA FLOTA'!$A$1:$B$80,2,FALSE)</f>
        <v>2200</v>
      </c>
      <c r="O2592" s="4">
        <f>VLOOKUP(capturaFlota2019[[#This Row],[Especie]],'DATOS TABLA FLOTA'!$A$1:$C$80,3,FALSE)</f>
        <v>35200</v>
      </c>
      <c r="Q2592"/>
    </row>
    <row r="2593" spans="1:17" x14ac:dyDescent="0.35">
      <c r="A2593" s="5">
        <v>43617</v>
      </c>
      <c r="B2593" s="2" t="s">
        <v>3053</v>
      </c>
      <c r="C2593" s="2" t="s">
        <v>3068</v>
      </c>
      <c r="D2593" s="2" t="s">
        <v>3043</v>
      </c>
      <c r="E25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3" t="str">
        <f>_xlfn.XLOOKUP(capturaFlota2019[[#This Row],[Puerto]],'DATOS TABLA FLOTA'!$H$1:$H$21,'DATOS TABLA FLOTA'!$I$1:$I$21)</f>
        <v>General Pueyrredon</v>
      </c>
      <c r="G2593" s="3">
        <f>_xlfn.XLOOKUP(capturaFlota2019[[#This Row],[Departamento]],'DATOS TABLA FLOTA'!$O$2:$O$21,'DATOS TABLA FLOTA'!$P$2:$P$21)</f>
        <v>6357</v>
      </c>
      <c r="H2593" s="1">
        <v>-3804915</v>
      </c>
      <c r="I2593" s="1">
        <f>_xlfn.XLOOKUP(capturaFlota2019[[#This Row],[Latitud]],'DATOS TABLA FLOTA'!$Q$2:$Q$21,'DATOS TABLA FLOTA'!$R$2:$R$21)</f>
        <v>-57536848</v>
      </c>
      <c r="J2593" s="2" t="s">
        <v>3152</v>
      </c>
      <c r="K2593" t="str">
        <f>VLOOKUP(capturaFlota2019[[#This Row],[Especie]],'DATOS TABLA FLOTA'!$K$1:$M$113,2,FALSE)</f>
        <v>Peces</v>
      </c>
      <c r="L2593" t="str">
        <f>_xlfn.XLOOKUP(capturaFlota2019[[#This Row],[Especie]],'DATOS TABLA FLOTA'!$K$1:$K$113,'DATOS TABLA FLOTA'!$M$1:$M$113)</f>
        <v>Variado costero</v>
      </c>
      <c r="M2593" s="3">
        <v>96669</v>
      </c>
      <c r="N2593" s="4">
        <f>VLOOKUP(capturaFlota2019[[#This Row],[Especie]],'DATOS TABLA FLOTA'!$A$1:$B$80,2,FALSE)</f>
        <v>2500</v>
      </c>
      <c r="O2593" s="4">
        <f>VLOOKUP(capturaFlota2019[[#This Row],[Especie]],'DATOS TABLA FLOTA'!$A$1:$C$80,3,FALSE)</f>
        <v>40000</v>
      </c>
      <c r="Q2593"/>
    </row>
    <row r="2594" spans="1:17" x14ac:dyDescent="0.35">
      <c r="A2594" s="5">
        <v>43739</v>
      </c>
      <c r="B2594" s="2" t="s">
        <v>3059</v>
      </c>
      <c r="C2594" s="2" t="s">
        <v>3068</v>
      </c>
      <c r="D2594" s="2" t="s">
        <v>3043</v>
      </c>
      <c r="E25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4" t="str">
        <f>_xlfn.XLOOKUP(capturaFlota2019[[#This Row],[Puerto]],'DATOS TABLA FLOTA'!$H$1:$H$21,'DATOS TABLA FLOTA'!$I$1:$I$21)</f>
        <v>General Pueyrredon</v>
      </c>
      <c r="G2594" s="3">
        <f>_xlfn.XLOOKUP(capturaFlota2019[[#This Row],[Departamento]],'DATOS TABLA FLOTA'!$O$2:$O$21,'DATOS TABLA FLOTA'!$P$2:$P$21)</f>
        <v>6357</v>
      </c>
      <c r="H2594" s="1">
        <v>-3804915</v>
      </c>
      <c r="I2594" s="1">
        <f>_xlfn.XLOOKUP(capturaFlota2019[[#This Row],[Latitud]],'DATOS TABLA FLOTA'!$Q$2:$Q$21,'DATOS TABLA FLOTA'!$R$2:$R$21)</f>
        <v>-57536848</v>
      </c>
      <c r="J2594" s="2" t="s">
        <v>3104</v>
      </c>
      <c r="K2594" t="str">
        <f>VLOOKUP(capturaFlota2019[[#This Row],[Especie]],'DATOS TABLA FLOTA'!$K$1:$M$113,2,FALSE)</f>
        <v>Peces</v>
      </c>
      <c r="L2594" t="str">
        <f>_xlfn.XLOOKUP(capturaFlota2019[[#This Row],[Especie]],'DATOS TABLA FLOTA'!$K$1:$K$113,'DATOS TABLA FLOTA'!$M$1:$M$113)</f>
        <v>otras especies</v>
      </c>
      <c r="M2594" s="3">
        <v>98509</v>
      </c>
      <c r="N2594" s="4">
        <f>VLOOKUP(capturaFlota2019[[#This Row],[Especie]],'DATOS TABLA FLOTA'!$A$1:$B$80,2,FALSE)</f>
        <v>2800</v>
      </c>
      <c r="O2594" s="4">
        <f>VLOOKUP(capturaFlota2019[[#This Row],[Especie]],'DATOS TABLA FLOTA'!$A$1:$C$80,3,FALSE)</f>
        <v>44800</v>
      </c>
      <c r="Q2594"/>
    </row>
    <row r="2595" spans="1:17" x14ac:dyDescent="0.35">
      <c r="A2595" s="5">
        <v>43556</v>
      </c>
      <c r="B2595" s="2" t="s">
        <v>3041</v>
      </c>
      <c r="C2595" s="2" t="s">
        <v>3068</v>
      </c>
      <c r="D2595" s="2" t="s">
        <v>3043</v>
      </c>
      <c r="E25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5" t="str">
        <f>_xlfn.XLOOKUP(capturaFlota2019[[#This Row],[Puerto]],'DATOS TABLA FLOTA'!$H$1:$H$21,'DATOS TABLA FLOTA'!$I$1:$I$21)</f>
        <v>General Pueyrredon</v>
      </c>
      <c r="G2595" s="3">
        <f>_xlfn.XLOOKUP(capturaFlota2019[[#This Row],[Departamento]],'DATOS TABLA FLOTA'!$O$2:$O$21,'DATOS TABLA FLOTA'!$P$2:$P$21)</f>
        <v>6357</v>
      </c>
      <c r="H2595" s="1">
        <v>-3804915</v>
      </c>
      <c r="I2595" s="1">
        <f>_xlfn.XLOOKUP(capturaFlota2019[[#This Row],[Latitud]],'DATOS TABLA FLOTA'!$Q$2:$Q$21,'DATOS TABLA FLOTA'!$R$2:$R$21)</f>
        <v>-57536848</v>
      </c>
      <c r="J2595" s="2" t="s">
        <v>3092</v>
      </c>
      <c r="K2595" t="str">
        <f>VLOOKUP(capturaFlota2019[[#This Row],[Especie]],'DATOS TABLA FLOTA'!$K$1:$M$113,2,FALSE)</f>
        <v>Peces</v>
      </c>
      <c r="L2595" t="str">
        <f>_xlfn.XLOOKUP(capturaFlota2019[[#This Row],[Especie]],'DATOS TABLA FLOTA'!$K$1:$K$113,'DATOS TABLA FLOTA'!$M$1:$M$113)</f>
        <v>otras especies</v>
      </c>
      <c r="M2595" s="3">
        <v>98987</v>
      </c>
      <c r="N2595" s="4">
        <f>VLOOKUP(capturaFlota2019[[#This Row],[Especie]],'DATOS TABLA FLOTA'!$A$1:$B$80,2,FALSE)</f>
        <v>2200</v>
      </c>
      <c r="O2595" s="4">
        <f>VLOOKUP(capturaFlota2019[[#This Row],[Especie]],'DATOS TABLA FLOTA'!$A$1:$C$80,3,FALSE)</f>
        <v>35200</v>
      </c>
      <c r="Q2595"/>
    </row>
    <row r="2596" spans="1:17" x14ac:dyDescent="0.35">
      <c r="A2596" s="5">
        <v>43617</v>
      </c>
      <c r="B2596" s="2" t="s">
        <v>3041</v>
      </c>
      <c r="C2596" s="2" t="s">
        <v>3111</v>
      </c>
      <c r="D2596" s="2" t="s">
        <v>3043</v>
      </c>
      <c r="E25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6" t="str">
        <f>_xlfn.XLOOKUP(capturaFlota2019[[#This Row],[Puerto]],'DATOS TABLA FLOTA'!$H$1:$H$21,'DATOS TABLA FLOTA'!$I$1:$I$21)</f>
        <v>sin especificar</v>
      </c>
      <c r="G2596" s="3">
        <f>_xlfn.XLOOKUP(capturaFlota2019[[#This Row],[Departamento]],'DATOS TABLA FLOTA'!$O$2:$O$21,'DATOS TABLA FLOTA'!$P$2:$P$21)</f>
        <v>6999</v>
      </c>
      <c r="I2596" s="1">
        <f>_xlfn.XLOOKUP(capturaFlota2019[[#This Row],[Latitud]],'DATOS TABLA FLOTA'!$Q$2:$Q$21,'DATOS TABLA FLOTA'!$R$2:$R$21)</f>
        <v>0</v>
      </c>
      <c r="J2596" s="2" t="s">
        <v>3057</v>
      </c>
      <c r="K2596" t="str">
        <f>VLOOKUP(capturaFlota2019[[#This Row],[Especie]],'DATOS TABLA FLOTA'!$K$1:$M$113,2,FALSE)</f>
        <v>Peces</v>
      </c>
      <c r="L2596" t="str">
        <f>_xlfn.XLOOKUP(capturaFlota2019[[#This Row],[Especie]],'DATOS TABLA FLOTA'!$K$1:$K$113,'DATOS TABLA FLOTA'!$M$1:$M$113)</f>
        <v>Rayas (sin V. Cost)</v>
      </c>
      <c r="M2596" s="3">
        <v>99440</v>
      </c>
      <c r="N2596" s="4">
        <f>VLOOKUP(capturaFlota2019[[#This Row],[Especie]],'DATOS TABLA FLOTA'!$A$1:$B$80,2,FALSE)</f>
        <v>3900</v>
      </c>
      <c r="O2596" s="4">
        <f>VLOOKUP(capturaFlota2019[[#This Row],[Especie]],'DATOS TABLA FLOTA'!$A$1:$C$80,3,FALSE)</f>
        <v>62400</v>
      </c>
      <c r="Q2596"/>
    </row>
    <row r="2597" spans="1:17" x14ac:dyDescent="0.35">
      <c r="A2597" s="5">
        <v>43709</v>
      </c>
      <c r="B2597" s="2" t="s">
        <v>3067</v>
      </c>
      <c r="C2597" s="2" t="s">
        <v>3117</v>
      </c>
      <c r="D2597" s="2" t="s">
        <v>3062</v>
      </c>
      <c r="E25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597" t="str">
        <f>_xlfn.XLOOKUP(capturaFlota2019[[#This Row],[Puerto]],'DATOS TABLA FLOTA'!$H$1:$H$21,'DATOS TABLA FLOTA'!$I$1:$I$21)</f>
        <v>Biedma</v>
      </c>
      <c r="G2597" s="3">
        <f>_xlfn.XLOOKUP(capturaFlota2019[[#This Row],[Departamento]],'DATOS TABLA FLOTA'!$O$2:$O$21,'DATOS TABLA FLOTA'!$P$2:$P$21)</f>
        <v>26007</v>
      </c>
      <c r="H2597" s="1">
        <v>-42723398</v>
      </c>
      <c r="I2597" s="1">
        <f>_xlfn.XLOOKUP(capturaFlota2019[[#This Row],[Latitud]],'DATOS TABLA FLOTA'!$Q$2:$Q$21,'DATOS TABLA FLOTA'!$R$2:$R$21)</f>
        <v>-6503362</v>
      </c>
      <c r="J2597" s="2" t="s">
        <v>3136</v>
      </c>
      <c r="K2597" t="str">
        <f>VLOOKUP(capturaFlota2019[[#This Row],[Especie]],'DATOS TABLA FLOTA'!$K$1:$M$113,2,FALSE)</f>
        <v>Peces</v>
      </c>
      <c r="L2597" t="str">
        <f>_xlfn.XLOOKUP(capturaFlota2019[[#This Row],[Especie]],'DATOS TABLA FLOTA'!$K$1:$K$113,'DATOS TABLA FLOTA'!$M$1:$M$113)</f>
        <v>Merluza de cola</v>
      </c>
      <c r="M2597" s="3">
        <v>99683</v>
      </c>
      <c r="N2597" s="4">
        <f>VLOOKUP(capturaFlota2019[[#This Row],[Especie]],'DATOS TABLA FLOTA'!$A$1:$B$80,2,FALSE)</f>
        <v>2000</v>
      </c>
      <c r="O2597" s="4">
        <f>VLOOKUP(capturaFlota2019[[#This Row],[Especie]],'DATOS TABLA FLOTA'!$A$1:$C$80,3,FALSE)</f>
        <v>32000</v>
      </c>
      <c r="Q2597"/>
    </row>
    <row r="2598" spans="1:17" x14ac:dyDescent="0.35">
      <c r="A2598" s="5">
        <v>43617</v>
      </c>
      <c r="B2598" s="2" t="s">
        <v>3059</v>
      </c>
      <c r="C2598" s="2" t="s">
        <v>3068</v>
      </c>
      <c r="D2598" s="2" t="s">
        <v>3043</v>
      </c>
      <c r="E25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8" t="str">
        <f>_xlfn.XLOOKUP(capturaFlota2019[[#This Row],[Puerto]],'DATOS TABLA FLOTA'!$H$1:$H$21,'DATOS TABLA FLOTA'!$I$1:$I$21)</f>
        <v>General Pueyrredon</v>
      </c>
      <c r="G2598" s="3">
        <f>_xlfn.XLOOKUP(capturaFlota2019[[#This Row],[Departamento]],'DATOS TABLA FLOTA'!$O$2:$O$21,'DATOS TABLA FLOTA'!$P$2:$P$21)</f>
        <v>6357</v>
      </c>
      <c r="H2598" s="1">
        <v>-3804915</v>
      </c>
      <c r="I2598" s="1">
        <f>_xlfn.XLOOKUP(capturaFlota2019[[#This Row],[Latitud]],'DATOS TABLA FLOTA'!$Q$2:$Q$21,'DATOS TABLA FLOTA'!$R$2:$R$21)</f>
        <v>-57536848</v>
      </c>
      <c r="J2598" s="2" t="s">
        <v>3095</v>
      </c>
      <c r="K2598" t="str">
        <f>VLOOKUP(capturaFlota2019[[#This Row],[Especie]],'DATOS TABLA FLOTA'!$K$1:$M$113,2,FALSE)</f>
        <v>Peces</v>
      </c>
      <c r="L2598" t="str">
        <f>_xlfn.XLOOKUP(capturaFlota2019[[#This Row],[Especie]],'DATOS TABLA FLOTA'!$K$1:$K$113,'DATOS TABLA FLOTA'!$M$1:$M$113)</f>
        <v>otras especies</v>
      </c>
      <c r="M2598" s="3">
        <v>101033</v>
      </c>
      <c r="N2598" s="4">
        <f>VLOOKUP(capturaFlota2019[[#This Row],[Especie]],'DATOS TABLA FLOTA'!$A$1:$B$80,2,FALSE)</f>
        <v>1980</v>
      </c>
      <c r="O2598" s="4">
        <f>VLOOKUP(capturaFlota2019[[#This Row],[Especie]],'DATOS TABLA FLOTA'!$A$1:$C$80,3,FALSE)</f>
        <v>31680</v>
      </c>
      <c r="Q2598"/>
    </row>
    <row r="2599" spans="1:17" x14ac:dyDescent="0.35">
      <c r="A2599" s="5">
        <v>43525</v>
      </c>
      <c r="B2599" s="2" t="s">
        <v>3053</v>
      </c>
      <c r="C2599" s="2" t="s">
        <v>3150</v>
      </c>
      <c r="D2599" s="2" t="s">
        <v>3043</v>
      </c>
      <c r="E25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599" t="str">
        <f>_xlfn.XLOOKUP(capturaFlota2019[[#This Row],[Puerto]],'DATOS TABLA FLOTA'!$H$1:$H$21,'DATOS TABLA FLOTA'!$I$1:$I$21)</f>
        <v>General Lavalle</v>
      </c>
      <c r="G2599" s="3">
        <f>_xlfn.XLOOKUP(capturaFlota2019[[#This Row],[Departamento]],'DATOS TABLA FLOTA'!$O$2:$O$21,'DATOS TABLA FLOTA'!$P$2:$P$21)</f>
        <v>6336</v>
      </c>
      <c r="H2599" s="1">
        <v>-36398453</v>
      </c>
      <c r="I2599" s="1">
        <f>_xlfn.XLOOKUP(capturaFlota2019[[#This Row],[Latitud]],'DATOS TABLA FLOTA'!$Q$2:$Q$21,'DATOS TABLA FLOTA'!$R$2:$R$21)</f>
        <v>-56946467</v>
      </c>
      <c r="J2599" s="2" t="s">
        <v>3077</v>
      </c>
      <c r="K2599" t="str">
        <f>VLOOKUP(capturaFlota2019[[#This Row],[Especie]],'DATOS TABLA FLOTA'!$K$1:$M$113,2,FALSE)</f>
        <v>Peces</v>
      </c>
      <c r="L2599" t="str">
        <f>_xlfn.XLOOKUP(capturaFlota2019[[#This Row],[Especie]],'DATOS TABLA FLOTA'!$K$1:$K$113,'DATOS TABLA FLOTA'!$M$1:$M$113)</f>
        <v>otras especies</v>
      </c>
      <c r="M2599" s="3">
        <v>101041</v>
      </c>
      <c r="N2599" s="4">
        <f>VLOOKUP(capturaFlota2019[[#This Row],[Especie]],'DATOS TABLA FLOTA'!$A$1:$B$80,2,FALSE)</f>
        <v>1900</v>
      </c>
      <c r="O2599" s="4">
        <f>VLOOKUP(capturaFlota2019[[#This Row],[Especie]],'DATOS TABLA FLOTA'!$A$1:$C$80,3,FALSE)</f>
        <v>30400</v>
      </c>
      <c r="Q2599"/>
    </row>
    <row r="2600" spans="1:17" x14ac:dyDescent="0.35">
      <c r="A2600" s="5">
        <v>43466</v>
      </c>
      <c r="B2600" s="2" t="s">
        <v>3047</v>
      </c>
      <c r="C2600" s="2" t="s">
        <v>3048</v>
      </c>
      <c r="D2600" s="2" t="s">
        <v>3049</v>
      </c>
      <c r="E26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00" t="str">
        <f>_xlfn.XLOOKUP(capturaFlota2019[[#This Row],[Puerto]],'DATOS TABLA FLOTA'!$H$1:$H$21,'DATOS TABLA FLOTA'!$I$1:$I$21)</f>
        <v>Deseado</v>
      </c>
      <c r="G2600" s="3">
        <f>_xlfn.XLOOKUP(capturaFlota2019[[#This Row],[Departamento]],'DATOS TABLA FLOTA'!$O$2:$O$21,'DATOS TABLA FLOTA'!$P$2:$P$21)</f>
        <v>78014</v>
      </c>
      <c r="H2600" s="1">
        <v>-46436049</v>
      </c>
      <c r="I2600" s="1">
        <f>_xlfn.XLOOKUP(capturaFlota2019[[#This Row],[Latitud]],'DATOS TABLA FLOTA'!$Q$2:$Q$21,'DATOS TABLA FLOTA'!$R$2:$R$21)</f>
        <v>-67514904</v>
      </c>
      <c r="J2600" s="2" t="s">
        <v>3052</v>
      </c>
      <c r="K2600" t="str">
        <f>VLOOKUP(capturaFlota2019[[#This Row],[Especie]],'DATOS TABLA FLOTA'!$K$1:$M$113,2,FALSE)</f>
        <v>Moluscos</v>
      </c>
      <c r="L2600" t="str">
        <f>_xlfn.XLOOKUP(capturaFlota2019[[#This Row],[Especie]],'DATOS TABLA FLOTA'!$K$1:$K$113,'DATOS TABLA FLOTA'!$M$1:$M$113)</f>
        <v>Calamar Illex</v>
      </c>
      <c r="M2600" s="3">
        <v>101156</v>
      </c>
      <c r="N2600" s="4">
        <f>VLOOKUP(capturaFlota2019[[#This Row],[Especie]],'DATOS TABLA FLOTA'!$A$1:$B$80,2,FALSE)</f>
        <v>3299</v>
      </c>
      <c r="O2600" s="4">
        <f>VLOOKUP(capturaFlota2019[[#This Row],[Especie]],'DATOS TABLA FLOTA'!$A$1:$C$80,3,FALSE)</f>
        <v>52784</v>
      </c>
      <c r="Q2600"/>
    </row>
    <row r="2601" spans="1:17" x14ac:dyDescent="0.35">
      <c r="A2601" s="5">
        <v>43709</v>
      </c>
      <c r="B2601" s="2" t="s">
        <v>3053</v>
      </c>
      <c r="C2601" s="2" t="s">
        <v>3068</v>
      </c>
      <c r="D2601" s="2" t="s">
        <v>3043</v>
      </c>
      <c r="E26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1" t="str">
        <f>_xlfn.XLOOKUP(capturaFlota2019[[#This Row],[Puerto]],'DATOS TABLA FLOTA'!$H$1:$H$21,'DATOS TABLA FLOTA'!$I$1:$I$21)</f>
        <v>General Pueyrredon</v>
      </c>
      <c r="G2601" s="3">
        <f>_xlfn.XLOOKUP(capturaFlota2019[[#This Row],[Departamento]],'DATOS TABLA FLOTA'!$O$2:$O$21,'DATOS TABLA FLOTA'!$P$2:$P$21)</f>
        <v>6357</v>
      </c>
      <c r="H2601" s="1">
        <v>-3804915</v>
      </c>
      <c r="I2601" s="1">
        <f>_xlfn.XLOOKUP(capturaFlota2019[[#This Row],[Latitud]],'DATOS TABLA FLOTA'!$Q$2:$Q$21,'DATOS TABLA FLOTA'!$R$2:$R$21)</f>
        <v>-57536848</v>
      </c>
      <c r="J2601" s="2" t="s">
        <v>3074</v>
      </c>
      <c r="K2601" t="str">
        <f>VLOOKUP(capturaFlota2019[[#This Row],[Especie]],'DATOS TABLA FLOTA'!$K$1:$M$113,2,FALSE)</f>
        <v>Peces</v>
      </c>
      <c r="L2601" t="str">
        <f>_xlfn.XLOOKUP(capturaFlota2019[[#This Row],[Especie]],'DATOS TABLA FLOTA'!$K$1:$K$113,'DATOS TABLA FLOTA'!$M$1:$M$113)</f>
        <v>Variado costero</v>
      </c>
      <c r="M2601" s="3">
        <v>102026</v>
      </c>
      <c r="N2601" s="4">
        <f>VLOOKUP(capturaFlota2019[[#This Row],[Especie]],'DATOS TABLA FLOTA'!$A$1:$B$80,2,FALSE)</f>
        <v>1800</v>
      </c>
      <c r="O2601" s="4">
        <f>VLOOKUP(capturaFlota2019[[#This Row],[Especie]],'DATOS TABLA FLOTA'!$A$1:$C$80,3,FALSE)</f>
        <v>28800</v>
      </c>
      <c r="Q2601"/>
    </row>
    <row r="2602" spans="1:17" x14ac:dyDescent="0.35">
      <c r="A2602" s="5">
        <v>43647</v>
      </c>
      <c r="B2602" s="2" t="s">
        <v>3147</v>
      </c>
      <c r="C2602" s="2" t="s">
        <v>3048</v>
      </c>
      <c r="D2602" s="2" t="s">
        <v>3049</v>
      </c>
      <c r="E26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02" t="str">
        <f>_xlfn.XLOOKUP(capturaFlota2019[[#This Row],[Puerto]],'DATOS TABLA FLOTA'!$H$1:$H$21,'DATOS TABLA FLOTA'!$I$1:$I$21)</f>
        <v>Deseado</v>
      </c>
      <c r="G2602" s="3">
        <f>_xlfn.XLOOKUP(capturaFlota2019[[#This Row],[Departamento]],'DATOS TABLA FLOTA'!$O$2:$O$21,'DATOS TABLA FLOTA'!$P$2:$P$21)</f>
        <v>78014</v>
      </c>
      <c r="H2602" s="1">
        <v>-46436049</v>
      </c>
      <c r="I2602" s="1">
        <f>_xlfn.XLOOKUP(capturaFlota2019[[#This Row],[Latitud]],'DATOS TABLA FLOTA'!$Q$2:$Q$21,'DATOS TABLA FLOTA'!$R$2:$R$21)</f>
        <v>-67514904</v>
      </c>
      <c r="J2602" s="2" t="s">
        <v>3101</v>
      </c>
      <c r="K2602" t="str">
        <f>VLOOKUP(capturaFlota2019[[#This Row],[Especie]],'DATOS TABLA FLOTA'!$K$1:$M$113,2,FALSE)</f>
        <v>Crustáceos</v>
      </c>
      <c r="L2602" t="str">
        <f>_xlfn.XLOOKUP(capturaFlota2019[[#This Row],[Especie]],'DATOS TABLA FLOTA'!$K$1:$K$113,'DATOS TABLA FLOTA'!$M$1:$M$113)</f>
        <v>Langostino</v>
      </c>
      <c r="M2602" s="3">
        <v>102059</v>
      </c>
      <c r="N2602" s="4">
        <f>VLOOKUP(capturaFlota2019[[#This Row],[Especie]],'DATOS TABLA FLOTA'!$A$1:$B$80,2,FALSE)</f>
        <v>3000</v>
      </c>
      <c r="O2602" s="4">
        <f>VLOOKUP(capturaFlota2019[[#This Row],[Especie]],'DATOS TABLA FLOTA'!$A$1:$C$80,3,FALSE)</f>
        <v>48000</v>
      </c>
      <c r="Q2602"/>
    </row>
    <row r="2603" spans="1:17" x14ac:dyDescent="0.35">
      <c r="A2603" s="5">
        <v>43617</v>
      </c>
      <c r="B2603" s="2" t="s">
        <v>3041</v>
      </c>
      <c r="C2603" s="2" t="s">
        <v>3068</v>
      </c>
      <c r="D2603" s="2" t="s">
        <v>3043</v>
      </c>
      <c r="E26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3" t="str">
        <f>_xlfn.XLOOKUP(capturaFlota2019[[#This Row],[Puerto]],'DATOS TABLA FLOTA'!$H$1:$H$21,'DATOS TABLA FLOTA'!$I$1:$I$21)</f>
        <v>General Pueyrredon</v>
      </c>
      <c r="G2603" s="3">
        <f>_xlfn.XLOOKUP(capturaFlota2019[[#This Row],[Departamento]],'DATOS TABLA FLOTA'!$O$2:$O$21,'DATOS TABLA FLOTA'!$P$2:$P$21)</f>
        <v>6357</v>
      </c>
      <c r="H2603" s="1">
        <v>-3804915</v>
      </c>
      <c r="I2603" s="1">
        <f>_xlfn.XLOOKUP(capturaFlota2019[[#This Row],[Latitud]],'DATOS TABLA FLOTA'!$Q$2:$Q$21,'DATOS TABLA FLOTA'!$R$2:$R$21)</f>
        <v>-57536848</v>
      </c>
      <c r="J2603" s="2" t="s">
        <v>3079</v>
      </c>
      <c r="K2603" t="str">
        <f>VLOOKUP(capturaFlota2019[[#This Row],[Especie]],'DATOS TABLA FLOTA'!$K$1:$M$113,2,FALSE)</f>
        <v>Peces</v>
      </c>
      <c r="L2603" t="str">
        <f>_xlfn.XLOOKUP(capturaFlota2019[[#This Row],[Especie]],'DATOS TABLA FLOTA'!$K$1:$K$113,'DATOS TABLA FLOTA'!$M$1:$M$113)</f>
        <v>otras especies</v>
      </c>
      <c r="M2603" s="3">
        <v>102091</v>
      </c>
      <c r="N2603" s="4">
        <f>VLOOKUP(capturaFlota2019[[#This Row],[Especie]],'DATOS TABLA FLOTA'!$A$1:$B$80,2,FALSE)</f>
        <v>2100</v>
      </c>
      <c r="O2603" s="4">
        <f>VLOOKUP(capturaFlota2019[[#This Row],[Especie]],'DATOS TABLA FLOTA'!$A$1:$C$80,3,FALSE)</f>
        <v>33600</v>
      </c>
      <c r="Q2603"/>
    </row>
    <row r="2604" spans="1:17" x14ac:dyDescent="0.35">
      <c r="A2604" s="5">
        <v>43556</v>
      </c>
      <c r="B2604" s="2" t="s">
        <v>3053</v>
      </c>
      <c r="C2604" s="2" t="s">
        <v>3154</v>
      </c>
      <c r="D2604" s="2" t="s">
        <v>3062</v>
      </c>
      <c r="E26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604" t="str">
        <f>_xlfn.XLOOKUP(capturaFlota2019[[#This Row],[Puerto]],'DATOS TABLA FLOTA'!$H$1:$H$21,'DATOS TABLA FLOTA'!$I$1:$I$21)</f>
        <v>Escalante</v>
      </c>
      <c r="G2604" s="3">
        <f>_xlfn.XLOOKUP(capturaFlota2019[[#This Row],[Departamento]],'DATOS TABLA FLOTA'!$O$2:$O$21,'DATOS TABLA FLOTA'!$P$2:$P$21)</f>
        <v>26021</v>
      </c>
      <c r="H2604" s="1">
        <v>-45748762</v>
      </c>
      <c r="I2604" s="1">
        <f>_xlfn.XLOOKUP(capturaFlota2019[[#This Row],[Latitud]],'DATOS TABLA FLOTA'!$Q$2:$Q$21,'DATOS TABLA FLOTA'!$R$2:$R$21)</f>
        <v>-67377537</v>
      </c>
      <c r="J2604" s="2" t="s">
        <v>3055</v>
      </c>
      <c r="K2604" t="str">
        <f>VLOOKUP(capturaFlota2019[[#This Row],[Especie]],'DATOS TABLA FLOTA'!$K$1:$M$113,2,FALSE)</f>
        <v>Peces</v>
      </c>
      <c r="L2604" t="str">
        <f>_xlfn.XLOOKUP(capturaFlota2019[[#This Row],[Especie]],'DATOS TABLA FLOTA'!$K$1:$K$113,'DATOS TABLA FLOTA'!$M$1:$M$113)</f>
        <v>Merluza hubbsi S41</v>
      </c>
      <c r="M2604" s="3">
        <v>102708</v>
      </c>
      <c r="N2604" s="4">
        <f>VLOOKUP(capturaFlota2019[[#This Row],[Especie]],'DATOS TABLA FLOTA'!$A$1:$B$80,2,FALSE)</f>
        <v>2300</v>
      </c>
      <c r="O2604" s="4">
        <f>VLOOKUP(capturaFlota2019[[#This Row],[Especie]],'DATOS TABLA FLOTA'!$A$1:$C$80,3,FALSE)</f>
        <v>36800</v>
      </c>
      <c r="Q2604"/>
    </row>
    <row r="2605" spans="1:17" x14ac:dyDescent="0.35">
      <c r="A2605" s="5">
        <v>43497</v>
      </c>
      <c r="B2605" s="2" t="s">
        <v>3053</v>
      </c>
      <c r="C2605" s="2" t="s">
        <v>3068</v>
      </c>
      <c r="D2605" s="2" t="s">
        <v>3043</v>
      </c>
      <c r="E26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5" t="str">
        <f>_xlfn.XLOOKUP(capturaFlota2019[[#This Row],[Puerto]],'DATOS TABLA FLOTA'!$H$1:$H$21,'DATOS TABLA FLOTA'!$I$1:$I$21)</f>
        <v>General Pueyrredon</v>
      </c>
      <c r="G2605" s="3">
        <f>_xlfn.XLOOKUP(capturaFlota2019[[#This Row],[Departamento]],'DATOS TABLA FLOTA'!$O$2:$O$21,'DATOS TABLA FLOTA'!$P$2:$P$21)</f>
        <v>6357</v>
      </c>
      <c r="H2605" s="1">
        <v>-3804915</v>
      </c>
      <c r="I2605" s="1">
        <f>_xlfn.XLOOKUP(capturaFlota2019[[#This Row],[Latitud]],'DATOS TABLA FLOTA'!$Q$2:$Q$21,'DATOS TABLA FLOTA'!$R$2:$R$21)</f>
        <v>-57536848</v>
      </c>
      <c r="J2605" s="2" t="s">
        <v>3093</v>
      </c>
      <c r="K2605" t="str">
        <f>VLOOKUP(capturaFlota2019[[#This Row],[Especie]],'DATOS TABLA FLOTA'!$K$1:$M$113,2,FALSE)</f>
        <v>Peces</v>
      </c>
      <c r="L2605" t="str">
        <f>_xlfn.XLOOKUP(capturaFlota2019[[#This Row],[Especie]],'DATOS TABLA FLOTA'!$K$1:$K$113,'DATOS TABLA FLOTA'!$M$1:$M$113)</f>
        <v>Variado costero</v>
      </c>
      <c r="M2605" s="3">
        <v>103119</v>
      </c>
      <c r="N2605" s="4">
        <f>VLOOKUP(capturaFlota2019[[#This Row],[Especie]],'DATOS TABLA FLOTA'!$A$1:$B$80,2,FALSE)</f>
        <v>2100</v>
      </c>
      <c r="O2605" s="4">
        <f>VLOOKUP(capturaFlota2019[[#This Row],[Especie]],'DATOS TABLA FLOTA'!$A$1:$C$80,3,FALSE)</f>
        <v>33600</v>
      </c>
      <c r="Q2605"/>
    </row>
    <row r="2606" spans="1:17" x14ac:dyDescent="0.35">
      <c r="A2606" s="5">
        <v>43739</v>
      </c>
      <c r="B2606" s="2" t="s">
        <v>3041</v>
      </c>
      <c r="C2606" s="2" t="s">
        <v>3068</v>
      </c>
      <c r="D2606" s="2" t="s">
        <v>3043</v>
      </c>
      <c r="E26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6" t="str">
        <f>_xlfn.XLOOKUP(capturaFlota2019[[#This Row],[Puerto]],'DATOS TABLA FLOTA'!$H$1:$H$21,'DATOS TABLA FLOTA'!$I$1:$I$21)</f>
        <v>General Pueyrredon</v>
      </c>
      <c r="G2606" s="3">
        <f>_xlfn.XLOOKUP(capturaFlota2019[[#This Row],[Departamento]],'DATOS TABLA FLOTA'!$O$2:$O$21,'DATOS TABLA FLOTA'!$P$2:$P$21)</f>
        <v>6357</v>
      </c>
      <c r="H2606" s="1">
        <v>-3804915</v>
      </c>
      <c r="I2606" s="1">
        <f>_xlfn.XLOOKUP(capturaFlota2019[[#This Row],[Latitud]],'DATOS TABLA FLOTA'!$Q$2:$Q$21,'DATOS TABLA FLOTA'!$R$2:$R$21)</f>
        <v>-57536848</v>
      </c>
      <c r="J2606" s="2" t="s">
        <v>3094</v>
      </c>
      <c r="K2606" t="str">
        <f>VLOOKUP(capturaFlota2019[[#This Row],[Especie]],'DATOS TABLA FLOTA'!$K$1:$M$113,2,FALSE)</f>
        <v>Peces</v>
      </c>
      <c r="L2606" t="str">
        <f>_xlfn.XLOOKUP(capturaFlota2019[[#This Row],[Especie]],'DATOS TABLA FLOTA'!$K$1:$K$113,'DATOS TABLA FLOTA'!$M$1:$M$113)</f>
        <v>otras especies</v>
      </c>
      <c r="M2606" s="3">
        <v>103200</v>
      </c>
      <c r="N2606" s="4">
        <f>VLOOKUP(capturaFlota2019[[#This Row],[Especie]],'DATOS TABLA FLOTA'!$A$1:$B$80,2,FALSE)</f>
        <v>2180</v>
      </c>
      <c r="O2606" s="4">
        <f>VLOOKUP(capturaFlota2019[[#This Row],[Especie]],'DATOS TABLA FLOTA'!$A$1:$C$80,3,FALSE)</f>
        <v>34880</v>
      </c>
      <c r="Q2606"/>
    </row>
    <row r="2607" spans="1:17" x14ac:dyDescent="0.35">
      <c r="A2607" s="5">
        <v>43647</v>
      </c>
      <c r="B2607" s="2" t="s">
        <v>3053</v>
      </c>
      <c r="C2607" s="2" t="s">
        <v>3068</v>
      </c>
      <c r="D2607" s="2" t="s">
        <v>3043</v>
      </c>
      <c r="E26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7" t="str">
        <f>_xlfn.XLOOKUP(capturaFlota2019[[#This Row],[Puerto]],'DATOS TABLA FLOTA'!$H$1:$H$21,'DATOS TABLA FLOTA'!$I$1:$I$21)</f>
        <v>General Pueyrredon</v>
      </c>
      <c r="G2607" s="3">
        <f>_xlfn.XLOOKUP(capturaFlota2019[[#This Row],[Departamento]],'DATOS TABLA FLOTA'!$O$2:$O$21,'DATOS TABLA FLOTA'!$P$2:$P$21)</f>
        <v>6357</v>
      </c>
      <c r="H2607" s="1">
        <v>-3804915</v>
      </c>
      <c r="I2607" s="1">
        <f>_xlfn.XLOOKUP(capturaFlota2019[[#This Row],[Latitud]],'DATOS TABLA FLOTA'!$Q$2:$Q$21,'DATOS TABLA FLOTA'!$R$2:$R$21)</f>
        <v>-57536848</v>
      </c>
      <c r="J2607" s="2" t="s">
        <v>3081</v>
      </c>
      <c r="K2607" t="str">
        <f>VLOOKUP(capturaFlota2019[[#This Row],[Especie]],'DATOS TABLA FLOTA'!$K$1:$M$113,2,FALSE)</f>
        <v>Peces</v>
      </c>
      <c r="L2607" t="str">
        <f>_xlfn.XLOOKUP(capturaFlota2019[[#This Row],[Especie]],'DATOS TABLA FLOTA'!$K$1:$K$113,'DATOS TABLA FLOTA'!$M$1:$M$113)</f>
        <v>Variado costero</v>
      </c>
      <c r="M2607" s="3">
        <v>104159</v>
      </c>
      <c r="N2607" s="4">
        <f>VLOOKUP(capturaFlota2019[[#This Row],[Especie]],'DATOS TABLA FLOTA'!$A$1:$B$80,2,FALSE)</f>
        <v>2900</v>
      </c>
      <c r="O2607" s="4">
        <f>VLOOKUP(capturaFlota2019[[#This Row],[Especie]],'DATOS TABLA FLOTA'!$A$1:$C$80,3,FALSE)</f>
        <v>46400</v>
      </c>
      <c r="Q2607"/>
    </row>
    <row r="2608" spans="1:17" x14ac:dyDescent="0.35">
      <c r="A2608" s="5">
        <v>43466</v>
      </c>
      <c r="B2608" s="2" t="s">
        <v>3053</v>
      </c>
      <c r="C2608" s="2" t="s">
        <v>3068</v>
      </c>
      <c r="D2608" s="2" t="s">
        <v>3043</v>
      </c>
      <c r="E26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8" t="str">
        <f>_xlfn.XLOOKUP(capturaFlota2019[[#This Row],[Puerto]],'DATOS TABLA FLOTA'!$H$1:$H$21,'DATOS TABLA FLOTA'!$I$1:$I$21)</f>
        <v>General Pueyrredon</v>
      </c>
      <c r="G2608" s="3">
        <f>_xlfn.XLOOKUP(capturaFlota2019[[#This Row],[Departamento]],'DATOS TABLA FLOTA'!$O$2:$O$21,'DATOS TABLA FLOTA'!$P$2:$P$21)</f>
        <v>6357</v>
      </c>
      <c r="H2608" s="1">
        <v>-3804915</v>
      </c>
      <c r="I2608" s="1">
        <f>_xlfn.XLOOKUP(capturaFlota2019[[#This Row],[Latitud]],'DATOS TABLA FLOTA'!$Q$2:$Q$21,'DATOS TABLA FLOTA'!$R$2:$R$21)</f>
        <v>-57536848</v>
      </c>
      <c r="J2608" s="2" t="s">
        <v>3073</v>
      </c>
      <c r="K2608" t="str">
        <f>VLOOKUP(capturaFlota2019[[#This Row],[Especie]],'DATOS TABLA FLOTA'!$K$1:$M$113,2,FALSE)</f>
        <v>Moluscos</v>
      </c>
      <c r="L2608" t="str">
        <f>_xlfn.XLOOKUP(capturaFlota2019[[#This Row],[Especie]],'DATOS TABLA FLOTA'!$K$1:$K$113,'DATOS TABLA FLOTA'!$M$1:$M$113)</f>
        <v>otras especies</v>
      </c>
      <c r="M2608" s="3">
        <v>104775</v>
      </c>
      <c r="N2608" s="4">
        <f>VLOOKUP(capturaFlota2019[[#This Row],[Especie]],'DATOS TABLA FLOTA'!$A$1:$B$80,2,FALSE)</f>
        <v>1800</v>
      </c>
      <c r="O2608" s="4">
        <f>VLOOKUP(capturaFlota2019[[#This Row],[Especie]],'DATOS TABLA FLOTA'!$A$1:$C$80,3,FALSE)</f>
        <v>28800</v>
      </c>
      <c r="Q2608"/>
    </row>
    <row r="2609" spans="1:17" x14ac:dyDescent="0.35">
      <c r="A2609" s="5">
        <v>43525</v>
      </c>
      <c r="B2609" s="2" t="s">
        <v>3041</v>
      </c>
      <c r="C2609" s="2" t="s">
        <v>3068</v>
      </c>
      <c r="D2609" s="2" t="s">
        <v>3043</v>
      </c>
      <c r="E26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09" t="str">
        <f>_xlfn.XLOOKUP(capturaFlota2019[[#This Row],[Puerto]],'DATOS TABLA FLOTA'!$H$1:$H$21,'DATOS TABLA FLOTA'!$I$1:$I$21)</f>
        <v>General Pueyrredon</v>
      </c>
      <c r="G2609" s="3">
        <f>_xlfn.XLOOKUP(capturaFlota2019[[#This Row],[Departamento]],'DATOS TABLA FLOTA'!$O$2:$O$21,'DATOS TABLA FLOTA'!$P$2:$P$21)</f>
        <v>6357</v>
      </c>
      <c r="H2609" s="1">
        <v>-3804915</v>
      </c>
      <c r="I2609" s="1">
        <f>_xlfn.XLOOKUP(capturaFlota2019[[#This Row],[Latitud]],'DATOS TABLA FLOTA'!$Q$2:$Q$21,'DATOS TABLA FLOTA'!$R$2:$R$21)</f>
        <v>-57536848</v>
      </c>
      <c r="J2609" s="2" t="s">
        <v>3085</v>
      </c>
      <c r="K2609" t="str">
        <f>VLOOKUP(capturaFlota2019[[#This Row],[Especie]],'DATOS TABLA FLOTA'!$K$1:$M$113,2,FALSE)</f>
        <v>Peces</v>
      </c>
      <c r="L2609" t="str">
        <f>_xlfn.XLOOKUP(capturaFlota2019[[#This Row],[Especie]],'DATOS TABLA FLOTA'!$K$1:$K$113,'DATOS TABLA FLOTA'!$M$1:$M$113)</f>
        <v>otras especies</v>
      </c>
      <c r="M2609" s="3">
        <v>106706</v>
      </c>
      <c r="N2609" s="4">
        <f>VLOOKUP(capturaFlota2019[[#This Row],[Especie]],'DATOS TABLA FLOTA'!$A$1:$B$80,2,FALSE)</f>
        <v>1900</v>
      </c>
      <c r="O2609" s="4">
        <f>VLOOKUP(capturaFlota2019[[#This Row],[Especie]],'DATOS TABLA FLOTA'!$A$1:$C$80,3,FALSE)</f>
        <v>30400</v>
      </c>
      <c r="Q2609"/>
    </row>
    <row r="2610" spans="1:17" x14ac:dyDescent="0.35">
      <c r="A2610" s="5">
        <v>43466</v>
      </c>
      <c r="B2610" s="2" t="s">
        <v>3053</v>
      </c>
      <c r="C2610" s="2" t="s">
        <v>3068</v>
      </c>
      <c r="D2610" s="2" t="s">
        <v>3043</v>
      </c>
      <c r="E26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0" t="str">
        <f>_xlfn.XLOOKUP(capturaFlota2019[[#This Row],[Puerto]],'DATOS TABLA FLOTA'!$H$1:$H$21,'DATOS TABLA FLOTA'!$I$1:$I$21)</f>
        <v>General Pueyrredon</v>
      </c>
      <c r="G2610" s="3">
        <f>_xlfn.XLOOKUP(capturaFlota2019[[#This Row],[Departamento]],'DATOS TABLA FLOTA'!$O$2:$O$21,'DATOS TABLA FLOTA'!$P$2:$P$21)</f>
        <v>6357</v>
      </c>
      <c r="H2610" s="1">
        <v>-3804915</v>
      </c>
      <c r="I2610" s="1">
        <f>_xlfn.XLOOKUP(capturaFlota2019[[#This Row],[Latitud]],'DATOS TABLA FLOTA'!$Q$2:$Q$21,'DATOS TABLA FLOTA'!$R$2:$R$21)</f>
        <v>-57536848</v>
      </c>
      <c r="J2610" s="2" t="s">
        <v>3099</v>
      </c>
      <c r="K2610" t="str">
        <f>VLOOKUP(capturaFlota2019[[#This Row],[Especie]],'DATOS TABLA FLOTA'!$K$1:$M$113,2,FALSE)</f>
        <v>Peces</v>
      </c>
      <c r="L2610" t="str">
        <f>_xlfn.XLOOKUP(capturaFlota2019[[#This Row],[Especie]],'DATOS TABLA FLOTA'!$K$1:$K$113,'DATOS TABLA FLOTA'!$M$1:$M$113)</f>
        <v>otras especies</v>
      </c>
      <c r="M2610" s="3">
        <v>107150</v>
      </c>
      <c r="N2610" s="4">
        <f>VLOOKUP(capturaFlota2019[[#This Row],[Especie]],'DATOS TABLA FLOTA'!$A$1:$B$80,2,FALSE)</f>
        <v>2100</v>
      </c>
      <c r="O2610" s="4">
        <f>VLOOKUP(capturaFlota2019[[#This Row],[Especie]],'DATOS TABLA FLOTA'!$A$1:$C$80,3,FALSE)</f>
        <v>33600</v>
      </c>
      <c r="Q2610"/>
    </row>
    <row r="2611" spans="1:17" x14ac:dyDescent="0.35">
      <c r="A2611" s="5">
        <v>43556</v>
      </c>
      <c r="B2611" s="2" t="s">
        <v>3067</v>
      </c>
      <c r="C2611" s="2" t="s">
        <v>3068</v>
      </c>
      <c r="D2611" s="2" t="s">
        <v>3043</v>
      </c>
      <c r="E26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1" t="str">
        <f>_xlfn.XLOOKUP(capturaFlota2019[[#This Row],[Puerto]],'DATOS TABLA FLOTA'!$H$1:$H$21,'DATOS TABLA FLOTA'!$I$1:$I$21)</f>
        <v>General Pueyrredon</v>
      </c>
      <c r="G2611" s="3">
        <f>_xlfn.XLOOKUP(capturaFlota2019[[#This Row],[Departamento]],'DATOS TABLA FLOTA'!$O$2:$O$21,'DATOS TABLA FLOTA'!$P$2:$P$21)</f>
        <v>6357</v>
      </c>
      <c r="H2611" s="1">
        <v>-3804915</v>
      </c>
      <c r="I2611" s="1">
        <f>_xlfn.XLOOKUP(capturaFlota2019[[#This Row],[Latitud]],'DATOS TABLA FLOTA'!$Q$2:$Q$21,'DATOS TABLA FLOTA'!$R$2:$R$21)</f>
        <v>-57536848</v>
      </c>
      <c r="J2611" s="2" t="s">
        <v>3119</v>
      </c>
      <c r="K2611" t="str">
        <f>VLOOKUP(capturaFlota2019[[#This Row],[Especie]],'DATOS TABLA FLOTA'!$K$1:$M$113,2,FALSE)</f>
        <v>Peces</v>
      </c>
      <c r="L2611" t="str">
        <f>_xlfn.XLOOKUP(capturaFlota2019[[#This Row],[Especie]],'DATOS TABLA FLOTA'!$K$1:$K$113,'DATOS TABLA FLOTA'!$M$1:$M$113)</f>
        <v>otras especies</v>
      </c>
      <c r="M2611" s="3">
        <v>107268</v>
      </c>
      <c r="N2611" s="4">
        <f>VLOOKUP(capturaFlota2019[[#This Row],[Especie]],'DATOS TABLA FLOTA'!$A$1:$B$80,2,FALSE)</f>
        <v>2900</v>
      </c>
      <c r="O2611" s="4">
        <f>VLOOKUP(capturaFlota2019[[#This Row],[Especie]],'DATOS TABLA FLOTA'!$A$1:$C$80,3,FALSE)</f>
        <v>46400</v>
      </c>
      <c r="Q2611"/>
    </row>
    <row r="2612" spans="1:17" x14ac:dyDescent="0.35">
      <c r="A2612" s="5">
        <v>43678</v>
      </c>
      <c r="B2612" s="2" t="s">
        <v>3067</v>
      </c>
      <c r="C2612" s="2" t="s">
        <v>3068</v>
      </c>
      <c r="D2612" s="2" t="s">
        <v>3043</v>
      </c>
      <c r="E26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2" t="str">
        <f>_xlfn.XLOOKUP(capturaFlota2019[[#This Row],[Puerto]],'DATOS TABLA FLOTA'!$H$1:$H$21,'DATOS TABLA FLOTA'!$I$1:$I$21)</f>
        <v>General Pueyrredon</v>
      </c>
      <c r="G2612" s="3">
        <f>_xlfn.XLOOKUP(capturaFlota2019[[#This Row],[Departamento]],'DATOS TABLA FLOTA'!$O$2:$O$21,'DATOS TABLA FLOTA'!$P$2:$P$21)</f>
        <v>6357</v>
      </c>
      <c r="H2612" s="1">
        <v>-3804915</v>
      </c>
      <c r="I2612" s="1">
        <f>_xlfn.XLOOKUP(capturaFlota2019[[#This Row],[Latitud]],'DATOS TABLA FLOTA'!$Q$2:$Q$21,'DATOS TABLA FLOTA'!$R$2:$R$21)</f>
        <v>-57536848</v>
      </c>
      <c r="J2612" s="2" t="s">
        <v>3065</v>
      </c>
      <c r="K2612" t="str">
        <f>VLOOKUP(capturaFlota2019[[#This Row],[Especie]],'DATOS TABLA FLOTA'!$K$1:$M$113,2,FALSE)</f>
        <v>Peces</v>
      </c>
      <c r="L2612" t="str">
        <f>_xlfn.XLOOKUP(capturaFlota2019[[#This Row],[Especie]],'DATOS TABLA FLOTA'!$K$1:$K$113,'DATOS TABLA FLOTA'!$M$1:$M$113)</f>
        <v>Abadejo</v>
      </c>
      <c r="M2612" s="3">
        <v>108306</v>
      </c>
      <c r="N2612" s="4">
        <f>VLOOKUP(capturaFlota2019[[#This Row],[Especie]],'DATOS TABLA FLOTA'!$A$1:$B$80,2,FALSE)</f>
        <v>2000</v>
      </c>
      <c r="O2612" s="4">
        <f>VLOOKUP(capturaFlota2019[[#This Row],[Especie]],'DATOS TABLA FLOTA'!$A$1:$C$80,3,FALSE)</f>
        <v>32000</v>
      </c>
      <c r="Q2612"/>
    </row>
    <row r="2613" spans="1:17" x14ac:dyDescent="0.35">
      <c r="A2613" s="5">
        <v>43617</v>
      </c>
      <c r="B2613" s="2" t="s">
        <v>3147</v>
      </c>
      <c r="C2613" s="2" t="s">
        <v>3068</v>
      </c>
      <c r="D2613" s="2" t="s">
        <v>3043</v>
      </c>
      <c r="E26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3" t="str">
        <f>_xlfn.XLOOKUP(capturaFlota2019[[#This Row],[Puerto]],'DATOS TABLA FLOTA'!$H$1:$H$21,'DATOS TABLA FLOTA'!$I$1:$I$21)</f>
        <v>General Pueyrredon</v>
      </c>
      <c r="G2613" s="3">
        <f>_xlfn.XLOOKUP(capturaFlota2019[[#This Row],[Departamento]],'DATOS TABLA FLOTA'!$O$2:$O$21,'DATOS TABLA FLOTA'!$P$2:$P$21)</f>
        <v>6357</v>
      </c>
      <c r="H2613" s="1">
        <v>-3804915</v>
      </c>
      <c r="I2613" s="1">
        <f>_xlfn.XLOOKUP(capturaFlota2019[[#This Row],[Latitud]],'DATOS TABLA FLOTA'!$Q$2:$Q$21,'DATOS TABLA FLOTA'!$R$2:$R$21)</f>
        <v>-57536848</v>
      </c>
      <c r="J2613" s="2" t="s">
        <v>3101</v>
      </c>
      <c r="K2613" t="str">
        <f>VLOOKUP(capturaFlota2019[[#This Row],[Especie]],'DATOS TABLA FLOTA'!$K$1:$M$113,2,FALSE)</f>
        <v>Crustáceos</v>
      </c>
      <c r="L2613" t="str">
        <f>_xlfn.XLOOKUP(capturaFlota2019[[#This Row],[Especie]],'DATOS TABLA FLOTA'!$K$1:$K$113,'DATOS TABLA FLOTA'!$M$1:$M$113)</f>
        <v>Langostino</v>
      </c>
      <c r="M2613" s="3">
        <v>108544</v>
      </c>
      <c r="N2613" s="4">
        <f>VLOOKUP(capturaFlota2019[[#This Row],[Especie]],'DATOS TABLA FLOTA'!$A$1:$B$80,2,FALSE)</f>
        <v>3000</v>
      </c>
      <c r="O2613" s="4">
        <f>VLOOKUP(capturaFlota2019[[#This Row],[Especie]],'DATOS TABLA FLOTA'!$A$1:$C$80,3,FALSE)</f>
        <v>48000</v>
      </c>
      <c r="Q2613"/>
    </row>
    <row r="2614" spans="1:17" x14ac:dyDescent="0.35">
      <c r="A2614" s="5">
        <v>43617</v>
      </c>
      <c r="B2614" s="2" t="s">
        <v>3053</v>
      </c>
      <c r="C2614" s="2" t="s">
        <v>3068</v>
      </c>
      <c r="D2614" s="2" t="s">
        <v>3043</v>
      </c>
      <c r="E26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4" t="str">
        <f>_xlfn.XLOOKUP(capturaFlota2019[[#This Row],[Puerto]],'DATOS TABLA FLOTA'!$H$1:$H$21,'DATOS TABLA FLOTA'!$I$1:$I$21)</f>
        <v>General Pueyrredon</v>
      </c>
      <c r="G2614" s="3">
        <f>_xlfn.XLOOKUP(capturaFlota2019[[#This Row],[Departamento]],'DATOS TABLA FLOTA'!$O$2:$O$21,'DATOS TABLA FLOTA'!$P$2:$P$21)</f>
        <v>6357</v>
      </c>
      <c r="H2614" s="1">
        <v>-3804915</v>
      </c>
      <c r="I2614" s="1">
        <f>_xlfn.XLOOKUP(capturaFlota2019[[#This Row],[Latitud]],'DATOS TABLA FLOTA'!$Q$2:$Q$21,'DATOS TABLA FLOTA'!$R$2:$R$21)</f>
        <v>-57536848</v>
      </c>
      <c r="J2614" s="2" t="s">
        <v>3105</v>
      </c>
      <c r="K2614" t="str">
        <f>VLOOKUP(capturaFlota2019[[#This Row],[Especie]],'DATOS TABLA FLOTA'!$K$1:$M$113,2,FALSE)</f>
        <v>Peces</v>
      </c>
      <c r="L2614" t="str">
        <f>_xlfn.XLOOKUP(capturaFlota2019[[#This Row],[Especie]],'DATOS TABLA FLOTA'!$K$1:$K$113,'DATOS TABLA FLOTA'!$M$1:$M$113)</f>
        <v>Variado costero</v>
      </c>
      <c r="M2614" s="3">
        <v>109021</v>
      </c>
      <c r="N2614" s="4">
        <f>VLOOKUP(capturaFlota2019[[#This Row],[Especie]],'DATOS TABLA FLOTA'!$A$1:$B$80,2,FALSE)</f>
        <v>1890</v>
      </c>
      <c r="O2614" s="4">
        <f>VLOOKUP(capturaFlota2019[[#This Row],[Especie]],'DATOS TABLA FLOTA'!$A$1:$C$80,3,FALSE)</f>
        <v>30240</v>
      </c>
      <c r="Q2614"/>
    </row>
    <row r="2615" spans="1:17" x14ac:dyDescent="0.35">
      <c r="A2615" s="5">
        <v>43586</v>
      </c>
      <c r="B2615" s="2" t="s">
        <v>3053</v>
      </c>
      <c r="C2615" s="2" t="s">
        <v>3061</v>
      </c>
      <c r="D2615" s="2" t="s">
        <v>3062</v>
      </c>
      <c r="E26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615" t="str">
        <f>_xlfn.XLOOKUP(capturaFlota2019[[#This Row],[Puerto]],'DATOS TABLA FLOTA'!$H$1:$H$21,'DATOS TABLA FLOTA'!$I$1:$I$21)</f>
        <v>Escalante</v>
      </c>
      <c r="G2615" s="3">
        <f>_xlfn.XLOOKUP(capturaFlota2019[[#This Row],[Departamento]],'DATOS TABLA FLOTA'!$O$2:$O$21,'DATOS TABLA FLOTA'!$P$2:$P$21)</f>
        <v>26021</v>
      </c>
      <c r="H2615" s="1">
        <v>-45862528</v>
      </c>
      <c r="I2615" s="1">
        <f>_xlfn.XLOOKUP(capturaFlota2019[[#This Row],[Latitud]],'DATOS TABLA FLOTA'!$Q$2:$Q$21,'DATOS TABLA FLOTA'!$R$2:$R$21)</f>
        <v>-6746664</v>
      </c>
      <c r="J2615" s="2" t="s">
        <v>3060</v>
      </c>
      <c r="K2615" t="str">
        <f>VLOOKUP(capturaFlota2019[[#This Row],[Especie]],'DATOS TABLA FLOTA'!$K$1:$M$113,2,FALSE)</f>
        <v>Peces</v>
      </c>
      <c r="L2615" t="str">
        <f>_xlfn.XLOOKUP(capturaFlota2019[[#This Row],[Especie]],'DATOS TABLA FLOTA'!$K$1:$K$113,'DATOS TABLA FLOTA'!$M$1:$M$113)</f>
        <v>otras especies</v>
      </c>
      <c r="M2615" s="3">
        <v>109137</v>
      </c>
      <c r="N2615" s="4">
        <f>VLOOKUP(capturaFlota2019[[#This Row],[Especie]],'DATOS TABLA FLOTA'!$A$1:$B$80,2,FALSE)</f>
        <v>2910</v>
      </c>
      <c r="O2615" s="4">
        <f>VLOOKUP(capturaFlota2019[[#This Row],[Especie]],'DATOS TABLA FLOTA'!$A$1:$C$80,3,FALSE)</f>
        <v>46560</v>
      </c>
      <c r="Q2615"/>
    </row>
    <row r="2616" spans="1:17" x14ac:dyDescent="0.35">
      <c r="A2616" s="5">
        <v>43556</v>
      </c>
      <c r="B2616" s="2" t="s">
        <v>3067</v>
      </c>
      <c r="C2616" s="2" t="s">
        <v>3068</v>
      </c>
      <c r="D2616" s="2" t="s">
        <v>3043</v>
      </c>
      <c r="E26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6" t="str">
        <f>_xlfn.XLOOKUP(capturaFlota2019[[#This Row],[Puerto]],'DATOS TABLA FLOTA'!$H$1:$H$21,'DATOS TABLA FLOTA'!$I$1:$I$21)</f>
        <v>General Pueyrredon</v>
      </c>
      <c r="G2616" s="3">
        <f>_xlfn.XLOOKUP(capturaFlota2019[[#This Row],[Departamento]],'DATOS TABLA FLOTA'!$O$2:$O$21,'DATOS TABLA FLOTA'!$P$2:$P$21)</f>
        <v>6357</v>
      </c>
      <c r="H2616" s="1">
        <v>-3804915</v>
      </c>
      <c r="I2616" s="1">
        <f>_xlfn.XLOOKUP(capturaFlota2019[[#This Row],[Latitud]],'DATOS TABLA FLOTA'!$Q$2:$Q$21,'DATOS TABLA FLOTA'!$R$2:$R$21)</f>
        <v>-57536848</v>
      </c>
      <c r="J2616" s="2" t="s">
        <v>3066</v>
      </c>
      <c r="K2616" t="str">
        <f>VLOOKUP(capturaFlota2019[[#This Row],[Especie]],'DATOS TABLA FLOTA'!$K$1:$M$113,2,FALSE)</f>
        <v>Peces</v>
      </c>
      <c r="L2616" t="str">
        <f>_xlfn.XLOOKUP(capturaFlota2019[[#This Row],[Especie]],'DATOS TABLA FLOTA'!$K$1:$K$113,'DATOS TABLA FLOTA'!$M$1:$M$113)</f>
        <v>otras especies</v>
      </c>
      <c r="M2616" s="3">
        <v>109662</v>
      </c>
      <c r="N2616" s="4">
        <f>VLOOKUP(capturaFlota2019[[#This Row],[Especie]],'DATOS TABLA FLOTA'!$A$1:$B$80,2,FALSE)</f>
        <v>2200</v>
      </c>
      <c r="O2616" s="4">
        <f>VLOOKUP(capturaFlota2019[[#This Row],[Especie]],'DATOS TABLA FLOTA'!$A$1:$C$80,3,FALSE)</f>
        <v>35200</v>
      </c>
      <c r="Q2616"/>
    </row>
    <row r="2617" spans="1:17" x14ac:dyDescent="0.35">
      <c r="A2617" s="5">
        <v>43586</v>
      </c>
      <c r="B2617" s="2" t="s">
        <v>3041</v>
      </c>
      <c r="C2617" s="2" t="s">
        <v>3107</v>
      </c>
      <c r="D2617" s="2" t="s">
        <v>3043</v>
      </c>
      <c r="E26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7" t="str">
        <f>_xlfn.XLOOKUP(capturaFlota2019[[#This Row],[Puerto]],'DATOS TABLA FLOTA'!$H$1:$H$21,'DATOS TABLA FLOTA'!$I$1:$I$21)</f>
        <v>Necochea</v>
      </c>
      <c r="G2617" s="3">
        <f>_xlfn.XLOOKUP(capturaFlota2019[[#This Row],[Departamento]],'DATOS TABLA FLOTA'!$O$2:$O$21,'DATOS TABLA FLOTA'!$P$2:$P$21)</f>
        <v>6581</v>
      </c>
      <c r="H2617" s="1">
        <v>-38576184</v>
      </c>
      <c r="I2617" s="1">
        <f>_xlfn.XLOOKUP(capturaFlota2019[[#This Row],[Latitud]],'DATOS TABLA FLOTA'!$Q$2:$Q$21,'DATOS TABLA FLOTA'!$R$2:$R$21)</f>
        <v>-58701949</v>
      </c>
      <c r="J2617" s="2" t="s">
        <v>3078</v>
      </c>
      <c r="K2617" t="str">
        <f>VLOOKUP(capturaFlota2019[[#This Row],[Especie]],'DATOS TABLA FLOTA'!$K$1:$M$113,2,FALSE)</f>
        <v>Peces</v>
      </c>
      <c r="L2617" t="str">
        <f>_xlfn.XLOOKUP(capturaFlota2019[[#This Row],[Especie]],'DATOS TABLA FLOTA'!$K$1:$K$113,'DATOS TABLA FLOTA'!$M$1:$M$113)</f>
        <v>otras especies</v>
      </c>
      <c r="M2617" s="3">
        <v>109830</v>
      </c>
      <c r="N2617" s="4">
        <f>VLOOKUP(capturaFlota2019[[#This Row],[Especie]],'DATOS TABLA FLOTA'!$A$1:$B$80,2,FALSE)</f>
        <v>1700</v>
      </c>
      <c r="O2617" s="4">
        <f>VLOOKUP(capturaFlota2019[[#This Row],[Especie]],'DATOS TABLA FLOTA'!$A$1:$C$80,3,FALSE)</f>
        <v>27200</v>
      </c>
      <c r="Q2617"/>
    </row>
    <row r="2618" spans="1:17" x14ac:dyDescent="0.35">
      <c r="A2618" s="5">
        <v>43678</v>
      </c>
      <c r="B2618" s="2" t="s">
        <v>3053</v>
      </c>
      <c r="C2618" s="2" t="s">
        <v>3068</v>
      </c>
      <c r="D2618" s="2" t="s">
        <v>3043</v>
      </c>
      <c r="E26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8" t="str">
        <f>_xlfn.XLOOKUP(capturaFlota2019[[#This Row],[Puerto]],'DATOS TABLA FLOTA'!$H$1:$H$21,'DATOS TABLA FLOTA'!$I$1:$I$21)</f>
        <v>General Pueyrredon</v>
      </c>
      <c r="G2618" s="3">
        <f>_xlfn.XLOOKUP(capturaFlota2019[[#This Row],[Departamento]],'DATOS TABLA FLOTA'!$O$2:$O$21,'DATOS TABLA FLOTA'!$P$2:$P$21)</f>
        <v>6357</v>
      </c>
      <c r="H2618" s="1">
        <v>-3804915</v>
      </c>
      <c r="I2618" s="1">
        <f>_xlfn.XLOOKUP(capturaFlota2019[[#This Row],[Latitud]],'DATOS TABLA FLOTA'!$Q$2:$Q$21,'DATOS TABLA FLOTA'!$R$2:$R$21)</f>
        <v>-57536848</v>
      </c>
      <c r="J2618" s="2" t="s">
        <v>3084</v>
      </c>
      <c r="K2618" t="str">
        <f>VLOOKUP(capturaFlota2019[[#This Row],[Especie]],'DATOS TABLA FLOTA'!$K$1:$M$113,2,FALSE)</f>
        <v>Peces</v>
      </c>
      <c r="L2618" t="str">
        <f>_xlfn.XLOOKUP(capturaFlota2019[[#This Row],[Especie]],'DATOS TABLA FLOTA'!$K$1:$K$113,'DATOS TABLA FLOTA'!$M$1:$M$113)</f>
        <v>otras especies</v>
      </c>
      <c r="M2618" s="3">
        <v>110115</v>
      </c>
      <c r="N2618" s="4">
        <f>VLOOKUP(capturaFlota2019[[#This Row],[Especie]],'DATOS TABLA FLOTA'!$A$1:$B$80,2,FALSE)</f>
        <v>1890</v>
      </c>
      <c r="O2618" s="4">
        <f>VLOOKUP(capturaFlota2019[[#This Row],[Especie]],'DATOS TABLA FLOTA'!$A$1:$C$80,3,FALSE)</f>
        <v>30240</v>
      </c>
      <c r="Q2618"/>
    </row>
    <row r="2619" spans="1:17" x14ac:dyDescent="0.35">
      <c r="A2619" s="5">
        <v>43770</v>
      </c>
      <c r="B2619" s="2" t="s">
        <v>3147</v>
      </c>
      <c r="C2619" s="2" t="s">
        <v>3068</v>
      </c>
      <c r="D2619" s="2" t="s">
        <v>3043</v>
      </c>
      <c r="E26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19" t="str">
        <f>_xlfn.XLOOKUP(capturaFlota2019[[#This Row],[Puerto]],'DATOS TABLA FLOTA'!$H$1:$H$21,'DATOS TABLA FLOTA'!$I$1:$I$21)</f>
        <v>General Pueyrredon</v>
      </c>
      <c r="G2619" s="3">
        <f>_xlfn.XLOOKUP(capturaFlota2019[[#This Row],[Departamento]],'DATOS TABLA FLOTA'!$O$2:$O$21,'DATOS TABLA FLOTA'!$P$2:$P$21)</f>
        <v>6357</v>
      </c>
      <c r="H2619" s="1">
        <v>-3804915</v>
      </c>
      <c r="I2619" s="1">
        <f>_xlfn.XLOOKUP(capturaFlota2019[[#This Row],[Latitud]],'DATOS TABLA FLOTA'!$Q$2:$Q$21,'DATOS TABLA FLOTA'!$R$2:$R$21)</f>
        <v>-57536848</v>
      </c>
      <c r="J2619" s="2" t="s">
        <v>3101</v>
      </c>
      <c r="K2619" t="str">
        <f>VLOOKUP(capturaFlota2019[[#This Row],[Especie]],'DATOS TABLA FLOTA'!$K$1:$M$113,2,FALSE)</f>
        <v>Crustáceos</v>
      </c>
      <c r="L2619" t="str">
        <f>_xlfn.XLOOKUP(capturaFlota2019[[#This Row],[Especie]],'DATOS TABLA FLOTA'!$K$1:$K$113,'DATOS TABLA FLOTA'!$M$1:$M$113)</f>
        <v>Langostino</v>
      </c>
      <c r="M2619" s="3">
        <v>110365</v>
      </c>
      <c r="N2619" s="4">
        <f>VLOOKUP(capturaFlota2019[[#This Row],[Especie]],'DATOS TABLA FLOTA'!$A$1:$B$80,2,FALSE)</f>
        <v>3000</v>
      </c>
      <c r="O2619" s="4">
        <f>VLOOKUP(capturaFlota2019[[#This Row],[Especie]],'DATOS TABLA FLOTA'!$A$1:$C$80,3,FALSE)</f>
        <v>48000</v>
      </c>
      <c r="Q2619"/>
    </row>
    <row r="2620" spans="1:17" x14ac:dyDescent="0.35">
      <c r="A2620" s="5">
        <v>43678</v>
      </c>
      <c r="B2620" s="2" t="s">
        <v>3053</v>
      </c>
      <c r="C2620" s="2" t="s">
        <v>3150</v>
      </c>
      <c r="D2620" s="2" t="s">
        <v>3043</v>
      </c>
      <c r="E26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0" t="str">
        <f>_xlfn.XLOOKUP(capturaFlota2019[[#This Row],[Puerto]],'DATOS TABLA FLOTA'!$H$1:$H$21,'DATOS TABLA FLOTA'!$I$1:$I$21)</f>
        <v>General Lavalle</v>
      </c>
      <c r="G2620" s="3">
        <f>_xlfn.XLOOKUP(capturaFlota2019[[#This Row],[Departamento]],'DATOS TABLA FLOTA'!$O$2:$O$21,'DATOS TABLA FLOTA'!$P$2:$P$21)</f>
        <v>6336</v>
      </c>
      <c r="H2620" s="1">
        <v>-36398453</v>
      </c>
      <c r="I2620" s="1">
        <f>_xlfn.XLOOKUP(capturaFlota2019[[#This Row],[Latitud]],'DATOS TABLA FLOTA'!$Q$2:$Q$21,'DATOS TABLA FLOTA'!$R$2:$R$21)</f>
        <v>-56946467</v>
      </c>
      <c r="J2620" s="2" t="s">
        <v>3161</v>
      </c>
      <c r="K2620" t="str">
        <f>VLOOKUP(capturaFlota2019[[#This Row],[Especie]],'DATOS TABLA FLOTA'!$K$1:$M$113,2,FALSE)</f>
        <v>Peces</v>
      </c>
      <c r="L2620" t="str">
        <f>_xlfn.XLOOKUP(capturaFlota2019[[#This Row],[Especie]],'DATOS TABLA FLOTA'!$K$1:$K$113,'DATOS TABLA FLOTA'!$M$1:$M$113)</f>
        <v>Variado costero</v>
      </c>
      <c r="M2620" s="3">
        <v>112321</v>
      </c>
      <c r="N2620" s="4">
        <f>VLOOKUP(capturaFlota2019[[#This Row],[Especie]],'DATOS TABLA FLOTA'!$A$1:$B$80,2,FALSE)</f>
        <v>2000</v>
      </c>
      <c r="O2620" s="4">
        <f>VLOOKUP(capturaFlota2019[[#This Row],[Especie]],'DATOS TABLA FLOTA'!$A$1:$C$80,3,FALSE)</f>
        <v>32000</v>
      </c>
      <c r="Q2620"/>
    </row>
    <row r="2621" spans="1:17" x14ac:dyDescent="0.35">
      <c r="A2621" s="5">
        <v>43497</v>
      </c>
      <c r="B2621" s="2" t="s">
        <v>3053</v>
      </c>
      <c r="C2621" s="2" t="s">
        <v>3068</v>
      </c>
      <c r="D2621" s="2" t="s">
        <v>3043</v>
      </c>
      <c r="E26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1" t="str">
        <f>_xlfn.XLOOKUP(capturaFlota2019[[#This Row],[Puerto]],'DATOS TABLA FLOTA'!$H$1:$H$21,'DATOS TABLA FLOTA'!$I$1:$I$21)</f>
        <v>General Pueyrredon</v>
      </c>
      <c r="G2621" s="3">
        <f>_xlfn.XLOOKUP(capturaFlota2019[[#This Row],[Departamento]],'DATOS TABLA FLOTA'!$O$2:$O$21,'DATOS TABLA FLOTA'!$P$2:$P$21)</f>
        <v>6357</v>
      </c>
      <c r="H2621" s="1">
        <v>-3804915</v>
      </c>
      <c r="I2621" s="1">
        <f>_xlfn.XLOOKUP(capturaFlota2019[[#This Row],[Latitud]],'DATOS TABLA FLOTA'!$Q$2:$Q$21,'DATOS TABLA FLOTA'!$R$2:$R$21)</f>
        <v>-57536848</v>
      </c>
      <c r="J2621" s="2" t="s">
        <v>3078</v>
      </c>
      <c r="K2621" t="str">
        <f>VLOOKUP(capturaFlota2019[[#This Row],[Especie]],'DATOS TABLA FLOTA'!$K$1:$M$113,2,FALSE)</f>
        <v>Peces</v>
      </c>
      <c r="L2621" t="str">
        <f>_xlfn.XLOOKUP(capturaFlota2019[[#This Row],[Especie]],'DATOS TABLA FLOTA'!$K$1:$K$113,'DATOS TABLA FLOTA'!$M$1:$M$113)</f>
        <v>otras especies</v>
      </c>
      <c r="M2621" s="3">
        <v>112424</v>
      </c>
      <c r="N2621" s="4">
        <f>VLOOKUP(capturaFlota2019[[#This Row],[Especie]],'DATOS TABLA FLOTA'!$A$1:$B$80,2,FALSE)</f>
        <v>1700</v>
      </c>
      <c r="O2621" s="4">
        <f>VLOOKUP(capturaFlota2019[[#This Row],[Especie]],'DATOS TABLA FLOTA'!$A$1:$C$80,3,FALSE)</f>
        <v>27200</v>
      </c>
      <c r="Q2621"/>
    </row>
    <row r="2622" spans="1:17" x14ac:dyDescent="0.35">
      <c r="A2622" s="5">
        <v>43770</v>
      </c>
      <c r="B2622" s="2" t="s">
        <v>3053</v>
      </c>
      <c r="C2622" s="2" t="s">
        <v>3068</v>
      </c>
      <c r="D2622" s="2" t="s">
        <v>3043</v>
      </c>
      <c r="E26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2" t="str">
        <f>_xlfn.XLOOKUP(capturaFlota2019[[#This Row],[Puerto]],'DATOS TABLA FLOTA'!$H$1:$H$21,'DATOS TABLA FLOTA'!$I$1:$I$21)</f>
        <v>General Pueyrredon</v>
      </c>
      <c r="G2622" s="3">
        <f>_xlfn.XLOOKUP(capturaFlota2019[[#This Row],[Departamento]],'DATOS TABLA FLOTA'!$O$2:$O$21,'DATOS TABLA FLOTA'!$P$2:$P$21)</f>
        <v>6357</v>
      </c>
      <c r="H2622" s="1">
        <v>-3804915</v>
      </c>
      <c r="I2622" s="1">
        <f>_xlfn.XLOOKUP(capturaFlota2019[[#This Row],[Latitud]],'DATOS TABLA FLOTA'!$Q$2:$Q$21,'DATOS TABLA FLOTA'!$R$2:$R$21)</f>
        <v>-57536848</v>
      </c>
      <c r="J2622" s="2" t="s">
        <v>3078</v>
      </c>
      <c r="K2622" t="str">
        <f>VLOOKUP(capturaFlota2019[[#This Row],[Especie]],'DATOS TABLA FLOTA'!$K$1:$M$113,2,FALSE)</f>
        <v>Peces</v>
      </c>
      <c r="L2622" t="str">
        <f>_xlfn.XLOOKUP(capturaFlota2019[[#This Row],[Especie]],'DATOS TABLA FLOTA'!$K$1:$K$113,'DATOS TABLA FLOTA'!$M$1:$M$113)</f>
        <v>otras especies</v>
      </c>
      <c r="M2622" s="3">
        <v>114047</v>
      </c>
      <c r="N2622" s="4">
        <f>VLOOKUP(capturaFlota2019[[#This Row],[Especie]],'DATOS TABLA FLOTA'!$A$1:$B$80,2,FALSE)</f>
        <v>1700</v>
      </c>
      <c r="O2622" s="4">
        <f>VLOOKUP(capturaFlota2019[[#This Row],[Especie]],'DATOS TABLA FLOTA'!$A$1:$C$80,3,FALSE)</f>
        <v>27200</v>
      </c>
      <c r="Q2622"/>
    </row>
    <row r="2623" spans="1:17" x14ac:dyDescent="0.35">
      <c r="A2623" s="5">
        <v>43556</v>
      </c>
      <c r="B2623" s="2" t="s">
        <v>3041</v>
      </c>
      <c r="C2623" s="2" t="s">
        <v>3068</v>
      </c>
      <c r="D2623" s="2" t="s">
        <v>3043</v>
      </c>
      <c r="E26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3" t="str">
        <f>_xlfn.XLOOKUP(capturaFlota2019[[#This Row],[Puerto]],'DATOS TABLA FLOTA'!$H$1:$H$21,'DATOS TABLA FLOTA'!$I$1:$I$21)</f>
        <v>General Pueyrredon</v>
      </c>
      <c r="G2623" s="3">
        <f>_xlfn.XLOOKUP(capturaFlota2019[[#This Row],[Departamento]],'DATOS TABLA FLOTA'!$O$2:$O$21,'DATOS TABLA FLOTA'!$P$2:$P$21)</f>
        <v>6357</v>
      </c>
      <c r="H2623" s="1">
        <v>-3804915</v>
      </c>
      <c r="I2623" s="1">
        <f>_xlfn.XLOOKUP(capturaFlota2019[[#This Row],[Latitud]],'DATOS TABLA FLOTA'!$Q$2:$Q$21,'DATOS TABLA FLOTA'!$R$2:$R$21)</f>
        <v>-57536848</v>
      </c>
      <c r="J2623" s="2" t="s">
        <v>3082</v>
      </c>
      <c r="K2623" t="str">
        <f>VLOOKUP(capturaFlota2019[[#This Row],[Especie]],'DATOS TABLA FLOTA'!$K$1:$M$113,2,FALSE)</f>
        <v>Peces</v>
      </c>
      <c r="L2623" t="str">
        <f>_xlfn.XLOOKUP(capturaFlota2019[[#This Row],[Especie]],'DATOS TABLA FLOTA'!$K$1:$K$113,'DATOS TABLA FLOTA'!$M$1:$M$113)</f>
        <v>otras especies</v>
      </c>
      <c r="M2623" s="3">
        <v>114388</v>
      </c>
      <c r="N2623" s="4">
        <f>VLOOKUP(capturaFlota2019[[#This Row],[Especie]],'DATOS TABLA FLOTA'!$A$1:$B$80,2,FALSE)</f>
        <v>2100</v>
      </c>
      <c r="O2623" s="4">
        <f>VLOOKUP(capturaFlota2019[[#This Row],[Especie]],'DATOS TABLA FLOTA'!$A$1:$C$80,3,FALSE)</f>
        <v>33600</v>
      </c>
      <c r="Q2623"/>
    </row>
    <row r="2624" spans="1:17" x14ac:dyDescent="0.35">
      <c r="A2624" s="5">
        <v>43709</v>
      </c>
      <c r="B2624" s="2" t="s">
        <v>3059</v>
      </c>
      <c r="C2624" s="2" t="s">
        <v>3068</v>
      </c>
      <c r="D2624" s="2" t="s">
        <v>3043</v>
      </c>
      <c r="E26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4" t="str">
        <f>_xlfn.XLOOKUP(capturaFlota2019[[#This Row],[Puerto]],'DATOS TABLA FLOTA'!$H$1:$H$21,'DATOS TABLA FLOTA'!$I$1:$I$21)</f>
        <v>General Pueyrredon</v>
      </c>
      <c r="G2624" s="3">
        <f>_xlfn.XLOOKUP(capturaFlota2019[[#This Row],[Departamento]],'DATOS TABLA FLOTA'!$O$2:$O$21,'DATOS TABLA FLOTA'!$P$2:$P$21)</f>
        <v>6357</v>
      </c>
      <c r="H2624" s="1">
        <v>-3804915</v>
      </c>
      <c r="I2624" s="1">
        <f>_xlfn.XLOOKUP(capturaFlota2019[[#This Row],[Latitud]],'DATOS TABLA FLOTA'!$Q$2:$Q$21,'DATOS TABLA FLOTA'!$R$2:$R$21)</f>
        <v>-57536848</v>
      </c>
      <c r="J2624" s="2" t="s">
        <v>3085</v>
      </c>
      <c r="K2624" t="str">
        <f>VLOOKUP(capturaFlota2019[[#This Row],[Especie]],'DATOS TABLA FLOTA'!$K$1:$M$113,2,FALSE)</f>
        <v>Peces</v>
      </c>
      <c r="L2624" t="str">
        <f>_xlfn.XLOOKUP(capturaFlota2019[[#This Row],[Especie]],'DATOS TABLA FLOTA'!$K$1:$K$113,'DATOS TABLA FLOTA'!$M$1:$M$113)</f>
        <v>otras especies</v>
      </c>
      <c r="M2624" s="3">
        <v>116125</v>
      </c>
      <c r="N2624" s="4">
        <f>VLOOKUP(capturaFlota2019[[#This Row],[Especie]],'DATOS TABLA FLOTA'!$A$1:$B$80,2,FALSE)</f>
        <v>1900</v>
      </c>
      <c r="O2624" s="4">
        <f>VLOOKUP(capturaFlota2019[[#This Row],[Especie]],'DATOS TABLA FLOTA'!$A$1:$C$80,3,FALSE)</f>
        <v>30400</v>
      </c>
      <c r="Q2624"/>
    </row>
    <row r="2625" spans="1:17" x14ac:dyDescent="0.35">
      <c r="A2625" s="5">
        <v>43497</v>
      </c>
      <c r="B2625" s="2" t="s">
        <v>3053</v>
      </c>
      <c r="C2625" s="2" t="s">
        <v>3068</v>
      </c>
      <c r="D2625" s="2" t="s">
        <v>3043</v>
      </c>
      <c r="E26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5" t="str">
        <f>_xlfn.XLOOKUP(capturaFlota2019[[#This Row],[Puerto]],'DATOS TABLA FLOTA'!$H$1:$H$21,'DATOS TABLA FLOTA'!$I$1:$I$21)</f>
        <v>General Pueyrredon</v>
      </c>
      <c r="G2625" s="3">
        <f>_xlfn.XLOOKUP(capturaFlota2019[[#This Row],[Departamento]],'DATOS TABLA FLOTA'!$O$2:$O$21,'DATOS TABLA FLOTA'!$P$2:$P$21)</f>
        <v>6357</v>
      </c>
      <c r="H2625" s="1">
        <v>-3804915</v>
      </c>
      <c r="I2625" s="1">
        <f>_xlfn.XLOOKUP(capturaFlota2019[[#This Row],[Latitud]],'DATOS TABLA FLOTA'!$Q$2:$Q$21,'DATOS TABLA FLOTA'!$R$2:$R$21)</f>
        <v>-57536848</v>
      </c>
      <c r="J2625" s="2" t="s">
        <v>3099</v>
      </c>
      <c r="K2625" t="str">
        <f>VLOOKUP(capturaFlota2019[[#This Row],[Especie]],'DATOS TABLA FLOTA'!$K$1:$M$113,2,FALSE)</f>
        <v>Peces</v>
      </c>
      <c r="L2625" t="str">
        <f>_xlfn.XLOOKUP(capturaFlota2019[[#This Row],[Especie]],'DATOS TABLA FLOTA'!$K$1:$K$113,'DATOS TABLA FLOTA'!$M$1:$M$113)</f>
        <v>otras especies</v>
      </c>
      <c r="M2625" s="3">
        <v>116231</v>
      </c>
      <c r="N2625" s="4">
        <f>VLOOKUP(capturaFlota2019[[#This Row],[Especie]],'DATOS TABLA FLOTA'!$A$1:$B$80,2,FALSE)</f>
        <v>2100</v>
      </c>
      <c r="O2625" s="4">
        <f>VLOOKUP(capturaFlota2019[[#This Row],[Especie]],'DATOS TABLA FLOTA'!$A$1:$C$80,3,FALSE)</f>
        <v>33600</v>
      </c>
      <c r="Q2625"/>
    </row>
    <row r="2626" spans="1:17" x14ac:dyDescent="0.35">
      <c r="A2626" s="5">
        <v>43556</v>
      </c>
      <c r="B2626" s="2" t="s">
        <v>3059</v>
      </c>
      <c r="C2626" s="2" t="s">
        <v>3048</v>
      </c>
      <c r="D2626" s="2" t="s">
        <v>3049</v>
      </c>
      <c r="E26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26" t="str">
        <f>_xlfn.XLOOKUP(capturaFlota2019[[#This Row],[Puerto]],'DATOS TABLA FLOTA'!$H$1:$H$21,'DATOS TABLA FLOTA'!$I$1:$I$21)</f>
        <v>Deseado</v>
      </c>
      <c r="G2626" s="3">
        <f>_xlfn.XLOOKUP(capturaFlota2019[[#This Row],[Departamento]],'DATOS TABLA FLOTA'!$O$2:$O$21,'DATOS TABLA FLOTA'!$P$2:$P$21)</f>
        <v>78014</v>
      </c>
      <c r="H2626" s="1">
        <v>-46436049</v>
      </c>
      <c r="I2626" s="1">
        <f>_xlfn.XLOOKUP(capturaFlota2019[[#This Row],[Latitud]],'DATOS TABLA FLOTA'!$Q$2:$Q$21,'DATOS TABLA FLOTA'!$R$2:$R$21)</f>
        <v>-67514904</v>
      </c>
      <c r="J2626" s="2" t="s">
        <v>3109</v>
      </c>
      <c r="K2626" t="str">
        <f>VLOOKUP(capturaFlota2019[[#This Row],[Especie]],'DATOS TABLA FLOTA'!$K$1:$M$113,2,FALSE)</f>
        <v>Peces</v>
      </c>
      <c r="L2626" t="str">
        <f>_xlfn.XLOOKUP(capturaFlota2019[[#This Row],[Especie]],'DATOS TABLA FLOTA'!$K$1:$K$113,'DATOS TABLA FLOTA'!$M$1:$M$113)</f>
        <v>Rayas (sin V. Cost)</v>
      </c>
      <c r="M2626" s="3">
        <v>116469</v>
      </c>
      <c r="N2626" s="4">
        <f>VLOOKUP(capturaFlota2019[[#This Row],[Especie]],'DATOS TABLA FLOTA'!$A$1:$B$80,2,FALSE)</f>
        <v>3000</v>
      </c>
      <c r="O2626" s="4">
        <f>VLOOKUP(capturaFlota2019[[#This Row],[Especie]],'DATOS TABLA FLOTA'!$A$1:$C$80,3,FALSE)</f>
        <v>48000</v>
      </c>
      <c r="Q2626"/>
    </row>
    <row r="2627" spans="1:17" x14ac:dyDescent="0.35">
      <c r="A2627" s="5">
        <v>43709</v>
      </c>
      <c r="B2627" s="2" t="s">
        <v>3053</v>
      </c>
      <c r="C2627" s="2" t="s">
        <v>3061</v>
      </c>
      <c r="D2627" s="2" t="s">
        <v>3062</v>
      </c>
      <c r="E26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627" t="str">
        <f>_xlfn.XLOOKUP(capturaFlota2019[[#This Row],[Puerto]],'DATOS TABLA FLOTA'!$H$1:$H$21,'DATOS TABLA FLOTA'!$I$1:$I$21)</f>
        <v>Escalante</v>
      </c>
      <c r="G2627" s="3">
        <f>_xlfn.XLOOKUP(capturaFlota2019[[#This Row],[Departamento]],'DATOS TABLA FLOTA'!$O$2:$O$21,'DATOS TABLA FLOTA'!$P$2:$P$21)</f>
        <v>26021</v>
      </c>
      <c r="H2627" s="1">
        <v>-45862528</v>
      </c>
      <c r="I2627" s="1">
        <f>_xlfn.XLOOKUP(capturaFlota2019[[#This Row],[Latitud]],'DATOS TABLA FLOTA'!$Q$2:$Q$21,'DATOS TABLA FLOTA'!$R$2:$R$21)</f>
        <v>-6746664</v>
      </c>
      <c r="J2627" s="2" t="s">
        <v>3101</v>
      </c>
      <c r="K2627" t="str">
        <f>VLOOKUP(capturaFlota2019[[#This Row],[Especie]],'DATOS TABLA FLOTA'!$K$1:$M$113,2,FALSE)</f>
        <v>Crustáceos</v>
      </c>
      <c r="L2627" t="str">
        <f>_xlfn.XLOOKUP(capturaFlota2019[[#This Row],[Especie]],'DATOS TABLA FLOTA'!$K$1:$K$113,'DATOS TABLA FLOTA'!$M$1:$M$113)</f>
        <v>Langostino</v>
      </c>
      <c r="M2627" s="3">
        <v>116575</v>
      </c>
      <c r="N2627" s="4">
        <f>VLOOKUP(capturaFlota2019[[#This Row],[Especie]],'DATOS TABLA FLOTA'!$A$1:$B$80,2,FALSE)</f>
        <v>3000</v>
      </c>
      <c r="O2627" s="4">
        <f>VLOOKUP(capturaFlota2019[[#This Row],[Especie]],'DATOS TABLA FLOTA'!$A$1:$C$80,3,FALSE)</f>
        <v>48000</v>
      </c>
      <c r="Q2627"/>
    </row>
    <row r="2628" spans="1:17" x14ac:dyDescent="0.35">
      <c r="A2628" s="5">
        <v>43678</v>
      </c>
      <c r="B2628" s="2" t="s">
        <v>3053</v>
      </c>
      <c r="C2628" s="2" t="s">
        <v>3068</v>
      </c>
      <c r="D2628" s="2" t="s">
        <v>3043</v>
      </c>
      <c r="E26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28" t="str">
        <f>_xlfn.XLOOKUP(capturaFlota2019[[#This Row],[Puerto]],'DATOS TABLA FLOTA'!$H$1:$H$21,'DATOS TABLA FLOTA'!$I$1:$I$21)</f>
        <v>General Pueyrredon</v>
      </c>
      <c r="G2628" s="3">
        <f>_xlfn.XLOOKUP(capturaFlota2019[[#This Row],[Departamento]],'DATOS TABLA FLOTA'!$O$2:$O$21,'DATOS TABLA FLOTA'!$P$2:$P$21)</f>
        <v>6357</v>
      </c>
      <c r="H2628" s="1">
        <v>-3804915</v>
      </c>
      <c r="I2628" s="1">
        <f>_xlfn.XLOOKUP(capturaFlota2019[[#This Row],[Latitud]],'DATOS TABLA FLOTA'!$Q$2:$Q$21,'DATOS TABLA FLOTA'!$R$2:$R$21)</f>
        <v>-57536848</v>
      </c>
      <c r="J2628" s="2" t="s">
        <v>3082</v>
      </c>
      <c r="K2628" t="str">
        <f>VLOOKUP(capturaFlota2019[[#This Row],[Especie]],'DATOS TABLA FLOTA'!$K$1:$M$113,2,FALSE)</f>
        <v>Peces</v>
      </c>
      <c r="L2628" t="str">
        <f>_xlfn.XLOOKUP(capturaFlota2019[[#This Row],[Especie]],'DATOS TABLA FLOTA'!$K$1:$K$113,'DATOS TABLA FLOTA'!$M$1:$M$113)</f>
        <v>otras especies</v>
      </c>
      <c r="M2628" s="3">
        <v>116813</v>
      </c>
      <c r="N2628" s="4">
        <f>VLOOKUP(capturaFlota2019[[#This Row],[Especie]],'DATOS TABLA FLOTA'!$A$1:$B$80,2,FALSE)</f>
        <v>2100</v>
      </c>
      <c r="O2628" s="4">
        <f>VLOOKUP(capturaFlota2019[[#This Row],[Especie]],'DATOS TABLA FLOTA'!$A$1:$C$80,3,FALSE)</f>
        <v>33600</v>
      </c>
      <c r="Q2628"/>
    </row>
    <row r="2629" spans="1:17" x14ac:dyDescent="0.35">
      <c r="A2629" s="5">
        <v>43617</v>
      </c>
      <c r="B2629" s="2" t="s">
        <v>3041</v>
      </c>
      <c r="C2629" s="2" t="s">
        <v>3048</v>
      </c>
      <c r="D2629" s="2" t="s">
        <v>3049</v>
      </c>
      <c r="E26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29" t="str">
        <f>_xlfn.XLOOKUP(capturaFlota2019[[#This Row],[Puerto]],'DATOS TABLA FLOTA'!$H$1:$H$21,'DATOS TABLA FLOTA'!$I$1:$I$21)</f>
        <v>Deseado</v>
      </c>
      <c r="G2629" s="3">
        <f>_xlfn.XLOOKUP(capturaFlota2019[[#This Row],[Departamento]],'DATOS TABLA FLOTA'!$O$2:$O$21,'DATOS TABLA FLOTA'!$P$2:$P$21)</f>
        <v>78014</v>
      </c>
      <c r="H2629" s="1">
        <v>-46436049</v>
      </c>
      <c r="I2629" s="1">
        <f>_xlfn.XLOOKUP(capturaFlota2019[[#This Row],[Latitud]],'DATOS TABLA FLOTA'!$Q$2:$Q$21,'DATOS TABLA FLOTA'!$R$2:$R$21)</f>
        <v>-67514904</v>
      </c>
      <c r="J2629" s="2" t="s">
        <v>3055</v>
      </c>
      <c r="K2629" t="str">
        <f>VLOOKUP(capturaFlota2019[[#This Row],[Especie]],'DATOS TABLA FLOTA'!$K$1:$M$113,2,FALSE)</f>
        <v>Peces</v>
      </c>
      <c r="L2629" t="str">
        <f>_xlfn.XLOOKUP(capturaFlota2019[[#This Row],[Especie]],'DATOS TABLA FLOTA'!$K$1:$K$113,'DATOS TABLA FLOTA'!$M$1:$M$113)</f>
        <v>Merluza hubbsi S41</v>
      </c>
      <c r="M2629" s="3">
        <v>117576</v>
      </c>
      <c r="N2629" s="4">
        <f>VLOOKUP(capturaFlota2019[[#This Row],[Especie]],'DATOS TABLA FLOTA'!$A$1:$B$80,2,FALSE)</f>
        <v>2300</v>
      </c>
      <c r="O2629" s="4">
        <f>VLOOKUP(capturaFlota2019[[#This Row],[Especie]],'DATOS TABLA FLOTA'!$A$1:$C$80,3,FALSE)</f>
        <v>36800</v>
      </c>
      <c r="Q2629"/>
    </row>
    <row r="2630" spans="1:17" x14ac:dyDescent="0.35">
      <c r="A2630" s="5">
        <v>43466</v>
      </c>
      <c r="B2630" s="2" t="s">
        <v>3041</v>
      </c>
      <c r="C2630" s="2" t="s">
        <v>3048</v>
      </c>
      <c r="D2630" s="2" t="s">
        <v>3049</v>
      </c>
      <c r="E26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30" t="str">
        <f>_xlfn.XLOOKUP(capturaFlota2019[[#This Row],[Puerto]],'DATOS TABLA FLOTA'!$H$1:$H$21,'DATOS TABLA FLOTA'!$I$1:$I$21)</f>
        <v>Deseado</v>
      </c>
      <c r="G2630" s="3">
        <f>_xlfn.XLOOKUP(capturaFlota2019[[#This Row],[Departamento]],'DATOS TABLA FLOTA'!$O$2:$O$21,'DATOS TABLA FLOTA'!$P$2:$P$21)</f>
        <v>78014</v>
      </c>
      <c r="H2630" s="1">
        <v>-46436049</v>
      </c>
      <c r="I2630" s="1">
        <f>_xlfn.XLOOKUP(capturaFlota2019[[#This Row],[Latitud]],'DATOS TABLA FLOTA'!$Q$2:$Q$21,'DATOS TABLA FLOTA'!$R$2:$R$21)</f>
        <v>-67514904</v>
      </c>
      <c r="J2630" s="2" t="s">
        <v>3055</v>
      </c>
      <c r="K2630" t="str">
        <f>VLOOKUP(capturaFlota2019[[#This Row],[Especie]],'DATOS TABLA FLOTA'!$K$1:$M$113,2,FALSE)</f>
        <v>Peces</v>
      </c>
      <c r="L2630" t="str">
        <f>_xlfn.XLOOKUP(capturaFlota2019[[#This Row],[Especie]],'DATOS TABLA FLOTA'!$K$1:$K$113,'DATOS TABLA FLOTA'!$M$1:$M$113)</f>
        <v>Merluza hubbsi S41</v>
      </c>
      <c r="M2630" s="3">
        <v>118321</v>
      </c>
      <c r="N2630" s="4">
        <f>VLOOKUP(capturaFlota2019[[#This Row],[Especie]],'DATOS TABLA FLOTA'!$A$1:$B$80,2,FALSE)</f>
        <v>2300</v>
      </c>
      <c r="O2630" s="4">
        <f>VLOOKUP(capturaFlota2019[[#This Row],[Especie]],'DATOS TABLA FLOTA'!$A$1:$C$80,3,FALSE)</f>
        <v>36800</v>
      </c>
      <c r="Q2630"/>
    </row>
    <row r="2631" spans="1:17" x14ac:dyDescent="0.35">
      <c r="A2631" s="5">
        <v>43525</v>
      </c>
      <c r="B2631" s="2" t="s">
        <v>3041</v>
      </c>
      <c r="C2631" s="2" t="s">
        <v>3111</v>
      </c>
      <c r="D2631" s="2" t="s">
        <v>3043</v>
      </c>
      <c r="E26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1" t="str">
        <f>_xlfn.XLOOKUP(capturaFlota2019[[#This Row],[Puerto]],'DATOS TABLA FLOTA'!$H$1:$H$21,'DATOS TABLA FLOTA'!$I$1:$I$21)</f>
        <v>sin especificar</v>
      </c>
      <c r="G2631" s="3">
        <f>_xlfn.XLOOKUP(capturaFlota2019[[#This Row],[Departamento]],'DATOS TABLA FLOTA'!$O$2:$O$21,'DATOS TABLA FLOTA'!$P$2:$P$21)</f>
        <v>6999</v>
      </c>
      <c r="I2631" s="1">
        <f>_xlfn.XLOOKUP(capturaFlota2019[[#This Row],[Latitud]],'DATOS TABLA FLOTA'!$Q$2:$Q$21,'DATOS TABLA FLOTA'!$R$2:$R$21)</f>
        <v>0</v>
      </c>
      <c r="J2631" s="2" t="s">
        <v>3145</v>
      </c>
      <c r="K2631" t="str">
        <f>VLOOKUP(capturaFlota2019[[#This Row],[Especie]],'DATOS TABLA FLOTA'!$K$1:$M$113,2,FALSE)</f>
        <v>Peces</v>
      </c>
      <c r="L2631" t="str">
        <f>_xlfn.XLOOKUP(capturaFlota2019[[#This Row],[Especie]],'DATOS TABLA FLOTA'!$K$1:$K$113,'DATOS TABLA FLOTA'!$M$1:$M$113)</f>
        <v>Variado costero</v>
      </c>
      <c r="M2631" s="3">
        <v>119684</v>
      </c>
      <c r="N2631" s="4">
        <f>VLOOKUP(capturaFlota2019[[#This Row],[Especie]],'DATOS TABLA FLOTA'!$A$1:$B$80,2,FALSE)</f>
        <v>3190</v>
      </c>
      <c r="O2631" s="4">
        <f>VLOOKUP(capturaFlota2019[[#This Row],[Especie]],'DATOS TABLA FLOTA'!$A$1:$C$80,3,FALSE)</f>
        <v>51040</v>
      </c>
      <c r="Q2631"/>
    </row>
    <row r="2632" spans="1:17" x14ac:dyDescent="0.35">
      <c r="A2632" s="5">
        <v>43556</v>
      </c>
      <c r="B2632" s="2" t="s">
        <v>3041</v>
      </c>
      <c r="C2632" s="2" t="s">
        <v>3128</v>
      </c>
      <c r="D2632" s="2" t="s">
        <v>3043</v>
      </c>
      <c r="E26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2" t="str">
        <f>_xlfn.XLOOKUP(capturaFlota2019[[#This Row],[Puerto]],'DATOS TABLA FLOTA'!$H$1:$H$21,'DATOS TABLA FLOTA'!$I$1:$I$21)</f>
        <v>La Costa</v>
      </c>
      <c r="G2632" s="3">
        <f>_xlfn.XLOOKUP(capturaFlota2019[[#This Row],[Departamento]],'DATOS TABLA FLOTA'!$O$2:$O$21,'DATOS TABLA FLOTA'!$P$2:$P$21)</f>
        <v>6420</v>
      </c>
      <c r="H2632" s="1">
        <v>-36342328</v>
      </c>
      <c r="I2632" s="1">
        <f>_xlfn.XLOOKUP(capturaFlota2019[[#This Row],[Latitud]],'DATOS TABLA FLOTA'!$Q$2:$Q$21,'DATOS TABLA FLOTA'!$R$2:$R$21)</f>
        <v>-56746143</v>
      </c>
      <c r="J2632" s="2" t="s">
        <v>3091</v>
      </c>
      <c r="K2632" t="str">
        <f>VLOOKUP(capturaFlota2019[[#This Row],[Especie]],'DATOS TABLA FLOTA'!$K$1:$M$113,2,FALSE)</f>
        <v>Peces</v>
      </c>
      <c r="L2632" t="str">
        <f>_xlfn.XLOOKUP(capturaFlota2019[[#This Row],[Especie]],'DATOS TABLA FLOTA'!$K$1:$K$113,'DATOS TABLA FLOTA'!$M$1:$M$113)</f>
        <v>Variado costero</v>
      </c>
      <c r="M2632" s="3">
        <v>120692</v>
      </c>
      <c r="N2632" s="4">
        <f>VLOOKUP(capturaFlota2019[[#This Row],[Especie]],'DATOS TABLA FLOTA'!$A$1:$B$80,2,FALSE)</f>
        <v>2300</v>
      </c>
      <c r="O2632" s="4">
        <f>VLOOKUP(capturaFlota2019[[#This Row],[Especie]],'DATOS TABLA FLOTA'!$A$1:$C$80,3,FALSE)</f>
        <v>36800</v>
      </c>
      <c r="Q2632"/>
    </row>
    <row r="2633" spans="1:17" x14ac:dyDescent="0.35">
      <c r="A2633" s="5">
        <v>43466</v>
      </c>
      <c r="B2633" s="2" t="s">
        <v>3053</v>
      </c>
      <c r="C2633" s="2" t="s">
        <v>3068</v>
      </c>
      <c r="D2633" s="2" t="s">
        <v>3043</v>
      </c>
      <c r="E26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3" t="str">
        <f>_xlfn.XLOOKUP(capturaFlota2019[[#This Row],[Puerto]],'DATOS TABLA FLOTA'!$H$1:$H$21,'DATOS TABLA FLOTA'!$I$1:$I$21)</f>
        <v>General Pueyrredon</v>
      </c>
      <c r="G2633" s="3">
        <f>_xlfn.XLOOKUP(capturaFlota2019[[#This Row],[Departamento]],'DATOS TABLA FLOTA'!$O$2:$O$21,'DATOS TABLA FLOTA'!$P$2:$P$21)</f>
        <v>6357</v>
      </c>
      <c r="H2633" s="1">
        <v>-3804915</v>
      </c>
      <c r="I2633" s="1">
        <f>_xlfn.XLOOKUP(capturaFlota2019[[#This Row],[Latitud]],'DATOS TABLA FLOTA'!$Q$2:$Q$21,'DATOS TABLA FLOTA'!$R$2:$R$21)</f>
        <v>-57536848</v>
      </c>
      <c r="J2633" s="2" t="s">
        <v>3088</v>
      </c>
      <c r="K2633" t="str">
        <f>VLOOKUP(capturaFlota2019[[#This Row],[Especie]],'DATOS TABLA FLOTA'!$K$1:$M$113,2,FALSE)</f>
        <v>Peces</v>
      </c>
      <c r="L2633" t="str">
        <f>_xlfn.XLOOKUP(capturaFlota2019[[#This Row],[Especie]],'DATOS TABLA FLOTA'!$K$1:$K$113,'DATOS TABLA FLOTA'!$M$1:$M$113)</f>
        <v>Variado costero</v>
      </c>
      <c r="M2633" s="3">
        <v>120745</v>
      </c>
      <c r="N2633" s="4">
        <f>VLOOKUP(capturaFlota2019[[#This Row],[Especie]],'DATOS TABLA FLOTA'!$A$1:$B$80,2,FALSE)</f>
        <v>2500</v>
      </c>
      <c r="O2633" s="4">
        <f>VLOOKUP(capturaFlota2019[[#This Row],[Especie]],'DATOS TABLA FLOTA'!$A$1:$C$80,3,FALSE)</f>
        <v>40000</v>
      </c>
      <c r="Q2633"/>
    </row>
    <row r="2634" spans="1:17" x14ac:dyDescent="0.35">
      <c r="A2634" s="5">
        <v>43647</v>
      </c>
      <c r="B2634" s="2" t="s">
        <v>3059</v>
      </c>
      <c r="C2634" s="2" t="s">
        <v>3068</v>
      </c>
      <c r="D2634" s="2" t="s">
        <v>3043</v>
      </c>
      <c r="E26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4" t="str">
        <f>_xlfn.XLOOKUP(capturaFlota2019[[#This Row],[Puerto]],'DATOS TABLA FLOTA'!$H$1:$H$21,'DATOS TABLA FLOTA'!$I$1:$I$21)</f>
        <v>General Pueyrredon</v>
      </c>
      <c r="G2634" s="3">
        <f>_xlfn.XLOOKUP(capturaFlota2019[[#This Row],[Departamento]],'DATOS TABLA FLOTA'!$O$2:$O$21,'DATOS TABLA FLOTA'!$P$2:$P$21)</f>
        <v>6357</v>
      </c>
      <c r="H2634" s="1">
        <v>-3804915</v>
      </c>
      <c r="I2634" s="1">
        <f>_xlfn.XLOOKUP(capturaFlota2019[[#This Row],[Latitud]],'DATOS TABLA FLOTA'!$Q$2:$Q$21,'DATOS TABLA FLOTA'!$R$2:$R$21)</f>
        <v>-57536848</v>
      </c>
      <c r="J2634" s="2" t="s">
        <v>3090</v>
      </c>
      <c r="K2634" t="str">
        <f>VLOOKUP(capturaFlota2019[[#This Row],[Especie]],'DATOS TABLA FLOTA'!$K$1:$M$113,2,FALSE)</f>
        <v>Peces</v>
      </c>
      <c r="L2634" t="str">
        <f>_xlfn.XLOOKUP(capturaFlota2019[[#This Row],[Especie]],'DATOS TABLA FLOTA'!$K$1:$K$113,'DATOS TABLA FLOTA'!$M$1:$M$113)</f>
        <v>otras especies</v>
      </c>
      <c r="M2634" s="3">
        <v>121763</v>
      </c>
      <c r="N2634" s="4">
        <f>VLOOKUP(capturaFlota2019[[#This Row],[Especie]],'DATOS TABLA FLOTA'!$A$1:$B$80,2,FALSE)</f>
        <v>2200</v>
      </c>
      <c r="O2634" s="4">
        <f>VLOOKUP(capturaFlota2019[[#This Row],[Especie]],'DATOS TABLA FLOTA'!$A$1:$C$80,3,FALSE)</f>
        <v>35200</v>
      </c>
      <c r="Q2634"/>
    </row>
    <row r="2635" spans="1:17" x14ac:dyDescent="0.35">
      <c r="A2635" s="5">
        <v>43739</v>
      </c>
      <c r="B2635" s="2" t="s">
        <v>3053</v>
      </c>
      <c r="C2635" s="2" t="s">
        <v>3121</v>
      </c>
      <c r="D2635" s="2" t="s">
        <v>3043</v>
      </c>
      <c r="E26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5" t="str">
        <f>_xlfn.XLOOKUP(capturaFlota2019[[#This Row],[Puerto]],'DATOS TABLA FLOTA'!$H$1:$H$21,'DATOS TABLA FLOTA'!$I$1:$I$21)</f>
        <v>Coronel de Marina Leonardo Rosales</v>
      </c>
      <c r="G2635" s="3">
        <f>_xlfn.XLOOKUP(capturaFlota2019[[#This Row],[Departamento]],'DATOS TABLA FLOTA'!$O$2:$O$21,'DATOS TABLA FLOTA'!$P$2:$P$21)</f>
        <v>6182</v>
      </c>
      <c r="H2635" s="1">
        <v>-3889977</v>
      </c>
      <c r="I2635" s="1">
        <f>_xlfn.XLOOKUP(capturaFlota2019[[#This Row],[Latitud]],'DATOS TABLA FLOTA'!$Q$2:$Q$21,'DATOS TABLA FLOTA'!$R$2:$R$21)</f>
        <v>-62079012</v>
      </c>
      <c r="J2635" s="2" t="s">
        <v>3045</v>
      </c>
      <c r="K2635" t="str">
        <f>VLOOKUP(capturaFlota2019[[#This Row],[Especie]],'DATOS TABLA FLOTA'!$K$1:$M$113,2,FALSE)</f>
        <v>Crustáceos</v>
      </c>
      <c r="L2635" t="str">
        <f>_xlfn.XLOOKUP(capturaFlota2019[[#This Row],[Especie]],'DATOS TABLA FLOTA'!$K$1:$K$113,'DATOS TABLA FLOTA'!$M$1:$M$113)</f>
        <v>otras especies</v>
      </c>
      <c r="M2635" s="3">
        <v>123574</v>
      </c>
      <c r="N2635" s="4">
        <f>VLOOKUP(capturaFlota2019[[#This Row],[Especie]],'DATOS TABLA FLOTA'!$A$1:$B$80,2,FALSE)</f>
        <v>3000</v>
      </c>
      <c r="O2635" s="4">
        <f>VLOOKUP(capturaFlota2019[[#This Row],[Especie]],'DATOS TABLA FLOTA'!$A$1:$C$80,3,FALSE)</f>
        <v>48000</v>
      </c>
      <c r="Q2635"/>
    </row>
    <row r="2636" spans="1:17" x14ac:dyDescent="0.35">
      <c r="A2636" s="5">
        <v>43770</v>
      </c>
      <c r="B2636" s="2" t="s">
        <v>3041</v>
      </c>
      <c r="C2636" s="2" t="s">
        <v>3150</v>
      </c>
      <c r="D2636" s="2" t="s">
        <v>3043</v>
      </c>
      <c r="E26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6" t="str">
        <f>_xlfn.XLOOKUP(capturaFlota2019[[#This Row],[Puerto]],'DATOS TABLA FLOTA'!$H$1:$H$21,'DATOS TABLA FLOTA'!$I$1:$I$21)</f>
        <v>General Lavalle</v>
      </c>
      <c r="G2636" s="3">
        <f>_xlfn.XLOOKUP(capturaFlota2019[[#This Row],[Departamento]],'DATOS TABLA FLOTA'!$O$2:$O$21,'DATOS TABLA FLOTA'!$P$2:$P$21)</f>
        <v>6336</v>
      </c>
      <c r="H2636" s="1">
        <v>-36398453</v>
      </c>
      <c r="I2636" s="1">
        <f>_xlfn.XLOOKUP(capturaFlota2019[[#This Row],[Latitud]],'DATOS TABLA FLOTA'!$Q$2:$Q$21,'DATOS TABLA FLOTA'!$R$2:$R$21)</f>
        <v>-56946467</v>
      </c>
      <c r="J2636" s="2" t="s">
        <v>3161</v>
      </c>
      <c r="K2636" t="str">
        <f>VLOOKUP(capturaFlota2019[[#This Row],[Especie]],'DATOS TABLA FLOTA'!$K$1:$M$113,2,FALSE)</f>
        <v>Peces</v>
      </c>
      <c r="L2636" t="str">
        <f>_xlfn.XLOOKUP(capturaFlota2019[[#This Row],[Especie]],'DATOS TABLA FLOTA'!$K$1:$K$113,'DATOS TABLA FLOTA'!$M$1:$M$113)</f>
        <v>Variado costero</v>
      </c>
      <c r="M2636" s="3">
        <v>124474</v>
      </c>
      <c r="N2636" s="4">
        <f>VLOOKUP(capturaFlota2019[[#This Row],[Especie]],'DATOS TABLA FLOTA'!$A$1:$B$80,2,FALSE)</f>
        <v>2000</v>
      </c>
      <c r="O2636" s="4">
        <f>VLOOKUP(capturaFlota2019[[#This Row],[Especie]],'DATOS TABLA FLOTA'!$A$1:$C$80,3,FALSE)</f>
        <v>32000</v>
      </c>
      <c r="Q2636"/>
    </row>
    <row r="2637" spans="1:17" x14ac:dyDescent="0.35">
      <c r="A2637" s="5">
        <v>43647</v>
      </c>
      <c r="B2637" s="2" t="s">
        <v>3041</v>
      </c>
      <c r="C2637" s="2" t="s">
        <v>3068</v>
      </c>
      <c r="D2637" s="2" t="s">
        <v>3043</v>
      </c>
      <c r="E26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37" t="str">
        <f>_xlfn.XLOOKUP(capturaFlota2019[[#This Row],[Puerto]],'DATOS TABLA FLOTA'!$H$1:$H$21,'DATOS TABLA FLOTA'!$I$1:$I$21)</f>
        <v>General Pueyrredon</v>
      </c>
      <c r="G2637" s="3">
        <f>_xlfn.XLOOKUP(capturaFlota2019[[#This Row],[Departamento]],'DATOS TABLA FLOTA'!$O$2:$O$21,'DATOS TABLA FLOTA'!$P$2:$P$21)</f>
        <v>6357</v>
      </c>
      <c r="H2637" s="1">
        <v>-3804915</v>
      </c>
      <c r="I2637" s="1">
        <f>_xlfn.XLOOKUP(capturaFlota2019[[#This Row],[Latitud]],'DATOS TABLA FLOTA'!$Q$2:$Q$21,'DATOS TABLA FLOTA'!$R$2:$R$21)</f>
        <v>-57536848</v>
      </c>
      <c r="J2637" s="2" t="s">
        <v>3055</v>
      </c>
      <c r="K2637" t="str">
        <f>VLOOKUP(capturaFlota2019[[#This Row],[Especie]],'DATOS TABLA FLOTA'!$K$1:$M$113,2,FALSE)</f>
        <v>Peces</v>
      </c>
      <c r="L2637" t="str">
        <f>_xlfn.XLOOKUP(capturaFlota2019[[#This Row],[Especie]],'DATOS TABLA FLOTA'!$K$1:$K$113,'DATOS TABLA FLOTA'!$M$1:$M$113)</f>
        <v>Merluza hubbsi S41</v>
      </c>
      <c r="M2637" s="3">
        <v>125028</v>
      </c>
      <c r="N2637" s="4">
        <f>VLOOKUP(capturaFlota2019[[#This Row],[Especie]],'DATOS TABLA FLOTA'!$A$1:$B$80,2,FALSE)</f>
        <v>2300</v>
      </c>
      <c r="O2637" s="4">
        <f>VLOOKUP(capturaFlota2019[[#This Row],[Especie]],'DATOS TABLA FLOTA'!$A$1:$C$80,3,FALSE)</f>
        <v>36800</v>
      </c>
      <c r="Q2637"/>
    </row>
    <row r="2638" spans="1:17" x14ac:dyDescent="0.35">
      <c r="A2638" s="5">
        <v>43586</v>
      </c>
      <c r="B2638" s="2" t="s">
        <v>3053</v>
      </c>
      <c r="C2638" s="2" t="s">
        <v>3048</v>
      </c>
      <c r="D2638" s="2" t="s">
        <v>3049</v>
      </c>
      <c r="E26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38" t="str">
        <f>_xlfn.XLOOKUP(capturaFlota2019[[#This Row],[Puerto]],'DATOS TABLA FLOTA'!$H$1:$H$21,'DATOS TABLA FLOTA'!$I$1:$I$21)</f>
        <v>Deseado</v>
      </c>
      <c r="G2638" s="3">
        <f>_xlfn.XLOOKUP(capturaFlota2019[[#This Row],[Departamento]],'DATOS TABLA FLOTA'!$O$2:$O$21,'DATOS TABLA FLOTA'!$P$2:$P$21)</f>
        <v>78014</v>
      </c>
      <c r="H2638" s="1">
        <v>-46436049</v>
      </c>
      <c r="I2638" s="1">
        <f>_xlfn.XLOOKUP(capturaFlota2019[[#This Row],[Latitud]],'DATOS TABLA FLOTA'!$Q$2:$Q$21,'DATOS TABLA FLOTA'!$R$2:$R$21)</f>
        <v>-67514904</v>
      </c>
      <c r="J2638" s="2" t="s">
        <v>3055</v>
      </c>
      <c r="K2638" t="str">
        <f>VLOOKUP(capturaFlota2019[[#This Row],[Especie]],'DATOS TABLA FLOTA'!$K$1:$M$113,2,FALSE)</f>
        <v>Peces</v>
      </c>
      <c r="L2638" t="str">
        <f>_xlfn.XLOOKUP(capturaFlota2019[[#This Row],[Especie]],'DATOS TABLA FLOTA'!$K$1:$K$113,'DATOS TABLA FLOTA'!$M$1:$M$113)</f>
        <v>Merluza hubbsi S41</v>
      </c>
      <c r="M2638" s="3">
        <v>126052</v>
      </c>
      <c r="N2638" s="4">
        <f>VLOOKUP(capturaFlota2019[[#This Row],[Especie]],'DATOS TABLA FLOTA'!$A$1:$B$80,2,FALSE)</f>
        <v>2300</v>
      </c>
      <c r="O2638" s="4">
        <f>VLOOKUP(capturaFlota2019[[#This Row],[Especie]],'DATOS TABLA FLOTA'!$A$1:$C$80,3,FALSE)</f>
        <v>36800</v>
      </c>
      <c r="Q2638"/>
    </row>
    <row r="2639" spans="1:17" x14ac:dyDescent="0.35">
      <c r="A2639" s="5">
        <v>43525</v>
      </c>
      <c r="B2639" s="2" t="s">
        <v>3067</v>
      </c>
      <c r="C2639" s="2" t="s">
        <v>3117</v>
      </c>
      <c r="D2639" s="2" t="s">
        <v>3062</v>
      </c>
      <c r="E26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639" t="str">
        <f>_xlfn.XLOOKUP(capturaFlota2019[[#This Row],[Puerto]],'DATOS TABLA FLOTA'!$H$1:$H$21,'DATOS TABLA FLOTA'!$I$1:$I$21)</f>
        <v>Biedma</v>
      </c>
      <c r="G2639" s="3">
        <f>_xlfn.XLOOKUP(capturaFlota2019[[#This Row],[Departamento]],'DATOS TABLA FLOTA'!$O$2:$O$21,'DATOS TABLA FLOTA'!$P$2:$P$21)</f>
        <v>26007</v>
      </c>
      <c r="H2639" s="1">
        <v>-42723398</v>
      </c>
      <c r="I2639" s="1">
        <f>_xlfn.XLOOKUP(capturaFlota2019[[#This Row],[Latitud]],'DATOS TABLA FLOTA'!$Q$2:$Q$21,'DATOS TABLA FLOTA'!$R$2:$R$21)</f>
        <v>-6503362</v>
      </c>
      <c r="J2639" s="2" t="s">
        <v>3052</v>
      </c>
      <c r="K2639" t="str">
        <f>VLOOKUP(capturaFlota2019[[#This Row],[Especie]],'DATOS TABLA FLOTA'!$K$1:$M$113,2,FALSE)</f>
        <v>Moluscos</v>
      </c>
      <c r="L2639" t="str">
        <f>_xlfn.XLOOKUP(capturaFlota2019[[#This Row],[Especie]],'DATOS TABLA FLOTA'!$K$1:$K$113,'DATOS TABLA FLOTA'!$M$1:$M$113)</f>
        <v>Calamar Illex</v>
      </c>
      <c r="M2639" s="3">
        <v>126350</v>
      </c>
      <c r="N2639" s="4">
        <f>VLOOKUP(capturaFlota2019[[#This Row],[Especie]],'DATOS TABLA FLOTA'!$A$1:$B$80,2,FALSE)</f>
        <v>3299</v>
      </c>
      <c r="O2639" s="4">
        <f>VLOOKUP(capturaFlota2019[[#This Row],[Especie]],'DATOS TABLA FLOTA'!$A$1:$C$80,3,FALSE)</f>
        <v>52784</v>
      </c>
      <c r="Q2639"/>
    </row>
    <row r="2640" spans="1:17" x14ac:dyDescent="0.35">
      <c r="A2640" s="5">
        <v>43709</v>
      </c>
      <c r="B2640" s="2" t="s">
        <v>3059</v>
      </c>
      <c r="C2640" s="2" t="s">
        <v>3068</v>
      </c>
      <c r="D2640" s="2" t="s">
        <v>3043</v>
      </c>
      <c r="E26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0" t="str">
        <f>_xlfn.XLOOKUP(capturaFlota2019[[#This Row],[Puerto]],'DATOS TABLA FLOTA'!$H$1:$H$21,'DATOS TABLA FLOTA'!$I$1:$I$21)</f>
        <v>General Pueyrredon</v>
      </c>
      <c r="G2640" s="3">
        <f>_xlfn.XLOOKUP(capturaFlota2019[[#This Row],[Departamento]],'DATOS TABLA FLOTA'!$O$2:$O$21,'DATOS TABLA FLOTA'!$P$2:$P$21)</f>
        <v>6357</v>
      </c>
      <c r="H2640" s="1">
        <v>-3804915</v>
      </c>
      <c r="I2640" s="1">
        <f>_xlfn.XLOOKUP(capturaFlota2019[[#This Row],[Latitud]],'DATOS TABLA FLOTA'!$Q$2:$Q$21,'DATOS TABLA FLOTA'!$R$2:$R$21)</f>
        <v>-57536848</v>
      </c>
      <c r="J2640" s="2" t="s">
        <v>3084</v>
      </c>
      <c r="K2640" t="str">
        <f>VLOOKUP(capturaFlota2019[[#This Row],[Especie]],'DATOS TABLA FLOTA'!$K$1:$M$113,2,FALSE)</f>
        <v>Peces</v>
      </c>
      <c r="L2640" t="str">
        <f>_xlfn.XLOOKUP(capturaFlota2019[[#This Row],[Especie]],'DATOS TABLA FLOTA'!$K$1:$K$113,'DATOS TABLA FLOTA'!$M$1:$M$113)</f>
        <v>otras especies</v>
      </c>
      <c r="M2640" s="3">
        <v>126866</v>
      </c>
      <c r="N2640" s="4">
        <f>VLOOKUP(capturaFlota2019[[#This Row],[Especie]],'DATOS TABLA FLOTA'!$A$1:$B$80,2,FALSE)</f>
        <v>1890</v>
      </c>
      <c r="O2640" s="4">
        <f>VLOOKUP(capturaFlota2019[[#This Row],[Especie]],'DATOS TABLA FLOTA'!$A$1:$C$80,3,FALSE)</f>
        <v>30240</v>
      </c>
      <c r="Q2640"/>
    </row>
    <row r="2641" spans="1:17" x14ac:dyDescent="0.35">
      <c r="A2641" s="5">
        <v>43586</v>
      </c>
      <c r="B2641" s="2" t="s">
        <v>3041</v>
      </c>
      <c r="C2641" s="2" t="s">
        <v>3128</v>
      </c>
      <c r="D2641" s="2" t="s">
        <v>3043</v>
      </c>
      <c r="E26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1" t="str">
        <f>_xlfn.XLOOKUP(capturaFlota2019[[#This Row],[Puerto]],'DATOS TABLA FLOTA'!$H$1:$H$21,'DATOS TABLA FLOTA'!$I$1:$I$21)</f>
        <v>La Costa</v>
      </c>
      <c r="G2641" s="3">
        <f>_xlfn.XLOOKUP(capturaFlota2019[[#This Row],[Departamento]],'DATOS TABLA FLOTA'!$O$2:$O$21,'DATOS TABLA FLOTA'!$P$2:$P$21)</f>
        <v>6420</v>
      </c>
      <c r="H2641" s="1">
        <v>-36342328</v>
      </c>
      <c r="I2641" s="1">
        <f>_xlfn.XLOOKUP(capturaFlota2019[[#This Row],[Latitud]],'DATOS TABLA FLOTA'!$Q$2:$Q$21,'DATOS TABLA FLOTA'!$R$2:$R$21)</f>
        <v>-56746143</v>
      </c>
      <c r="J2641" s="2" t="s">
        <v>3113</v>
      </c>
      <c r="K2641" t="str">
        <f>VLOOKUP(capturaFlota2019[[#This Row],[Especie]],'DATOS TABLA FLOTA'!$K$1:$M$113,2,FALSE)</f>
        <v>Peces</v>
      </c>
      <c r="L2641" t="str">
        <f>_xlfn.XLOOKUP(capturaFlota2019[[#This Row],[Especie]],'DATOS TABLA FLOTA'!$K$1:$K$113,'DATOS TABLA FLOTA'!$M$1:$M$113)</f>
        <v>Variado costero</v>
      </c>
      <c r="M2641" s="3">
        <v>127184</v>
      </c>
      <c r="N2641" s="4">
        <f>VLOOKUP(capturaFlota2019[[#This Row],[Especie]],'DATOS TABLA FLOTA'!$A$1:$B$80,2,FALSE)</f>
        <v>2100</v>
      </c>
      <c r="O2641" s="4">
        <f>VLOOKUP(capturaFlota2019[[#This Row],[Especie]],'DATOS TABLA FLOTA'!$A$1:$C$80,3,FALSE)</f>
        <v>33600</v>
      </c>
      <c r="Q2641"/>
    </row>
    <row r="2642" spans="1:17" x14ac:dyDescent="0.35">
      <c r="A2642" s="5">
        <v>43466</v>
      </c>
      <c r="B2642" s="2" t="s">
        <v>3041</v>
      </c>
      <c r="C2642" s="2" t="s">
        <v>3068</v>
      </c>
      <c r="D2642" s="2" t="s">
        <v>3043</v>
      </c>
      <c r="E26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2" t="str">
        <f>_xlfn.XLOOKUP(capturaFlota2019[[#This Row],[Puerto]],'DATOS TABLA FLOTA'!$H$1:$H$21,'DATOS TABLA FLOTA'!$I$1:$I$21)</f>
        <v>General Pueyrredon</v>
      </c>
      <c r="G2642" s="3">
        <f>_xlfn.XLOOKUP(capturaFlota2019[[#This Row],[Departamento]],'DATOS TABLA FLOTA'!$O$2:$O$21,'DATOS TABLA FLOTA'!$P$2:$P$21)</f>
        <v>6357</v>
      </c>
      <c r="H2642" s="1">
        <v>-3804915</v>
      </c>
      <c r="I2642" s="1">
        <f>_xlfn.XLOOKUP(capturaFlota2019[[#This Row],[Latitud]],'DATOS TABLA FLOTA'!$Q$2:$Q$21,'DATOS TABLA FLOTA'!$R$2:$R$21)</f>
        <v>-57536848</v>
      </c>
      <c r="J2642" s="2" t="s">
        <v>3087</v>
      </c>
      <c r="K2642" t="str">
        <f>VLOOKUP(capturaFlota2019[[#This Row],[Especie]],'DATOS TABLA FLOTA'!$K$1:$M$113,2,FALSE)</f>
        <v>Peces</v>
      </c>
      <c r="L2642" t="str">
        <f>_xlfn.XLOOKUP(capturaFlota2019[[#This Row],[Especie]],'DATOS TABLA FLOTA'!$K$1:$K$113,'DATOS TABLA FLOTA'!$M$1:$M$113)</f>
        <v>otras especies</v>
      </c>
      <c r="M2642" s="3">
        <v>128929</v>
      </c>
      <c r="N2642" s="4">
        <f>VLOOKUP(capturaFlota2019[[#This Row],[Especie]],'DATOS TABLA FLOTA'!$A$1:$B$80,2,FALSE)</f>
        <v>2500</v>
      </c>
      <c r="O2642" s="4">
        <f>VLOOKUP(capturaFlota2019[[#This Row],[Especie]],'DATOS TABLA FLOTA'!$A$1:$C$80,3,FALSE)</f>
        <v>40000</v>
      </c>
      <c r="Q2642"/>
    </row>
    <row r="2643" spans="1:17" x14ac:dyDescent="0.35">
      <c r="A2643" s="5">
        <v>43466</v>
      </c>
      <c r="B2643" s="2" t="s">
        <v>3053</v>
      </c>
      <c r="C2643" s="2" t="s">
        <v>3068</v>
      </c>
      <c r="D2643" s="2" t="s">
        <v>3043</v>
      </c>
      <c r="E26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3" t="str">
        <f>_xlfn.XLOOKUP(capturaFlota2019[[#This Row],[Puerto]],'DATOS TABLA FLOTA'!$H$1:$H$21,'DATOS TABLA FLOTA'!$I$1:$I$21)</f>
        <v>General Pueyrredon</v>
      </c>
      <c r="G2643" s="3">
        <f>_xlfn.XLOOKUP(capturaFlota2019[[#This Row],[Departamento]],'DATOS TABLA FLOTA'!$O$2:$O$21,'DATOS TABLA FLOTA'!$P$2:$P$21)</f>
        <v>6357</v>
      </c>
      <c r="H2643" s="1">
        <v>-3804915</v>
      </c>
      <c r="I2643" s="1">
        <f>_xlfn.XLOOKUP(capturaFlota2019[[#This Row],[Latitud]],'DATOS TABLA FLOTA'!$Q$2:$Q$21,'DATOS TABLA FLOTA'!$R$2:$R$21)</f>
        <v>-57536848</v>
      </c>
      <c r="J2643" s="2" t="s">
        <v>3090</v>
      </c>
      <c r="K2643" t="str">
        <f>VLOOKUP(capturaFlota2019[[#This Row],[Especie]],'DATOS TABLA FLOTA'!$K$1:$M$113,2,FALSE)</f>
        <v>Peces</v>
      </c>
      <c r="L2643" t="str">
        <f>_xlfn.XLOOKUP(capturaFlota2019[[#This Row],[Especie]],'DATOS TABLA FLOTA'!$K$1:$K$113,'DATOS TABLA FLOTA'!$M$1:$M$113)</f>
        <v>otras especies</v>
      </c>
      <c r="M2643" s="3">
        <v>130306</v>
      </c>
      <c r="N2643" s="4">
        <f>VLOOKUP(capturaFlota2019[[#This Row],[Especie]],'DATOS TABLA FLOTA'!$A$1:$B$80,2,FALSE)</f>
        <v>2200</v>
      </c>
      <c r="O2643" s="4">
        <f>VLOOKUP(capturaFlota2019[[#This Row],[Especie]],'DATOS TABLA FLOTA'!$A$1:$C$80,3,FALSE)</f>
        <v>35200</v>
      </c>
      <c r="Q2643"/>
    </row>
    <row r="2644" spans="1:17" x14ac:dyDescent="0.35">
      <c r="A2644" s="5">
        <v>43586</v>
      </c>
      <c r="B2644" s="2" t="s">
        <v>3059</v>
      </c>
      <c r="C2644" s="2" t="s">
        <v>3068</v>
      </c>
      <c r="D2644" s="2" t="s">
        <v>3043</v>
      </c>
      <c r="E26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4" t="str">
        <f>_xlfn.XLOOKUP(capturaFlota2019[[#This Row],[Puerto]],'DATOS TABLA FLOTA'!$H$1:$H$21,'DATOS TABLA FLOTA'!$I$1:$I$21)</f>
        <v>General Pueyrredon</v>
      </c>
      <c r="G2644" s="3">
        <f>_xlfn.XLOOKUP(capturaFlota2019[[#This Row],[Departamento]],'DATOS TABLA FLOTA'!$O$2:$O$21,'DATOS TABLA FLOTA'!$P$2:$P$21)</f>
        <v>6357</v>
      </c>
      <c r="H2644" s="1">
        <v>-3804915</v>
      </c>
      <c r="I2644" s="1">
        <f>_xlfn.XLOOKUP(capturaFlota2019[[#This Row],[Latitud]],'DATOS TABLA FLOTA'!$Q$2:$Q$21,'DATOS TABLA FLOTA'!$R$2:$R$21)</f>
        <v>-57536848</v>
      </c>
      <c r="J2644" s="2" t="s">
        <v>3099</v>
      </c>
      <c r="K2644" t="str">
        <f>VLOOKUP(capturaFlota2019[[#This Row],[Especie]],'DATOS TABLA FLOTA'!$K$1:$M$113,2,FALSE)</f>
        <v>Peces</v>
      </c>
      <c r="L2644" t="str">
        <f>_xlfn.XLOOKUP(capturaFlota2019[[#This Row],[Especie]],'DATOS TABLA FLOTA'!$K$1:$K$113,'DATOS TABLA FLOTA'!$M$1:$M$113)</f>
        <v>otras especies</v>
      </c>
      <c r="M2644" s="3">
        <v>131640</v>
      </c>
      <c r="N2644" s="4">
        <f>VLOOKUP(capturaFlota2019[[#This Row],[Especie]],'DATOS TABLA FLOTA'!$A$1:$B$80,2,FALSE)</f>
        <v>2100</v>
      </c>
      <c r="O2644" s="4">
        <f>VLOOKUP(capturaFlota2019[[#This Row],[Especie]],'DATOS TABLA FLOTA'!$A$1:$C$80,3,FALSE)</f>
        <v>33600</v>
      </c>
      <c r="Q2644"/>
    </row>
    <row r="2645" spans="1:17" x14ac:dyDescent="0.35">
      <c r="A2645" s="5">
        <v>43647</v>
      </c>
      <c r="B2645" s="2" t="s">
        <v>3041</v>
      </c>
      <c r="C2645" s="2" t="s">
        <v>3150</v>
      </c>
      <c r="D2645" s="2" t="s">
        <v>3043</v>
      </c>
      <c r="E26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5" t="str">
        <f>_xlfn.XLOOKUP(capturaFlota2019[[#This Row],[Puerto]],'DATOS TABLA FLOTA'!$H$1:$H$21,'DATOS TABLA FLOTA'!$I$1:$I$21)</f>
        <v>General Lavalle</v>
      </c>
      <c r="G2645" s="3">
        <f>_xlfn.XLOOKUP(capturaFlota2019[[#This Row],[Departamento]],'DATOS TABLA FLOTA'!$O$2:$O$21,'DATOS TABLA FLOTA'!$P$2:$P$21)</f>
        <v>6336</v>
      </c>
      <c r="H2645" s="1">
        <v>-36398453</v>
      </c>
      <c r="I2645" s="1">
        <f>_xlfn.XLOOKUP(capturaFlota2019[[#This Row],[Latitud]],'DATOS TABLA FLOTA'!$Q$2:$Q$21,'DATOS TABLA FLOTA'!$R$2:$R$21)</f>
        <v>-56946467</v>
      </c>
      <c r="J2645" s="2" t="s">
        <v>3082</v>
      </c>
      <c r="K2645" t="str">
        <f>VLOOKUP(capturaFlota2019[[#This Row],[Especie]],'DATOS TABLA FLOTA'!$K$1:$M$113,2,FALSE)</f>
        <v>Peces</v>
      </c>
      <c r="L2645" t="str">
        <f>_xlfn.XLOOKUP(capturaFlota2019[[#This Row],[Especie]],'DATOS TABLA FLOTA'!$K$1:$K$113,'DATOS TABLA FLOTA'!$M$1:$M$113)</f>
        <v>otras especies</v>
      </c>
      <c r="M2645" s="3">
        <v>132825</v>
      </c>
      <c r="N2645" s="4">
        <f>VLOOKUP(capturaFlota2019[[#This Row],[Especie]],'DATOS TABLA FLOTA'!$A$1:$B$80,2,FALSE)</f>
        <v>2100</v>
      </c>
      <c r="O2645" s="4">
        <f>VLOOKUP(capturaFlota2019[[#This Row],[Especie]],'DATOS TABLA FLOTA'!$A$1:$C$80,3,FALSE)</f>
        <v>33600</v>
      </c>
      <c r="Q2645"/>
    </row>
    <row r="2646" spans="1:17" x14ac:dyDescent="0.35">
      <c r="A2646" s="5">
        <v>43647</v>
      </c>
      <c r="B2646" s="2" t="s">
        <v>3053</v>
      </c>
      <c r="C2646" s="2" t="s">
        <v>3068</v>
      </c>
      <c r="D2646" s="2" t="s">
        <v>3043</v>
      </c>
      <c r="E26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6" t="str">
        <f>_xlfn.XLOOKUP(capturaFlota2019[[#This Row],[Puerto]],'DATOS TABLA FLOTA'!$H$1:$H$21,'DATOS TABLA FLOTA'!$I$1:$I$21)</f>
        <v>General Pueyrredon</v>
      </c>
      <c r="G2646" s="3">
        <f>_xlfn.XLOOKUP(capturaFlota2019[[#This Row],[Departamento]],'DATOS TABLA FLOTA'!$O$2:$O$21,'DATOS TABLA FLOTA'!$P$2:$P$21)</f>
        <v>6357</v>
      </c>
      <c r="H2646" s="1">
        <v>-3804915</v>
      </c>
      <c r="I2646" s="1">
        <f>_xlfn.XLOOKUP(capturaFlota2019[[#This Row],[Latitud]],'DATOS TABLA FLOTA'!$Q$2:$Q$21,'DATOS TABLA FLOTA'!$R$2:$R$21)</f>
        <v>-57536848</v>
      </c>
      <c r="J2646" s="2" t="s">
        <v>3099</v>
      </c>
      <c r="K2646" t="str">
        <f>VLOOKUP(capturaFlota2019[[#This Row],[Especie]],'DATOS TABLA FLOTA'!$K$1:$M$113,2,FALSE)</f>
        <v>Peces</v>
      </c>
      <c r="L2646" t="str">
        <f>_xlfn.XLOOKUP(capturaFlota2019[[#This Row],[Especie]],'DATOS TABLA FLOTA'!$K$1:$K$113,'DATOS TABLA FLOTA'!$M$1:$M$113)</f>
        <v>otras especies</v>
      </c>
      <c r="M2646" s="3">
        <v>133657</v>
      </c>
      <c r="N2646" s="4">
        <f>VLOOKUP(capturaFlota2019[[#This Row],[Especie]],'DATOS TABLA FLOTA'!$A$1:$B$80,2,FALSE)</f>
        <v>2100</v>
      </c>
      <c r="O2646" s="4">
        <f>VLOOKUP(capturaFlota2019[[#This Row],[Especie]],'DATOS TABLA FLOTA'!$A$1:$C$80,3,FALSE)</f>
        <v>33600</v>
      </c>
      <c r="Q2646"/>
    </row>
    <row r="2647" spans="1:17" x14ac:dyDescent="0.35">
      <c r="A2647" s="5">
        <v>43647</v>
      </c>
      <c r="B2647" s="2" t="s">
        <v>3053</v>
      </c>
      <c r="C2647" s="2" t="s">
        <v>3150</v>
      </c>
      <c r="D2647" s="2" t="s">
        <v>3043</v>
      </c>
      <c r="E26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7" t="str">
        <f>_xlfn.XLOOKUP(capturaFlota2019[[#This Row],[Puerto]],'DATOS TABLA FLOTA'!$H$1:$H$21,'DATOS TABLA FLOTA'!$I$1:$I$21)</f>
        <v>General Lavalle</v>
      </c>
      <c r="G2647" s="3">
        <f>_xlfn.XLOOKUP(capturaFlota2019[[#This Row],[Departamento]],'DATOS TABLA FLOTA'!$O$2:$O$21,'DATOS TABLA FLOTA'!$P$2:$P$21)</f>
        <v>6336</v>
      </c>
      <c r="H2647" s="1">
        <v>-36398453</v>
      </c>
      <c r="I2647" s="1">
        <f>_xlfn.XLOOKUP(capturaFlota2019[[#This Row],[Latitud]],'DATOS TABLA FLOTA'!$Q$2:$Q$21,'DATOS TABLA FLOTA'!$R$2:$R$21)</f>
        <v>-56946467</v>
      </c>
      <c r="J2647" s="2" t="s">
        <v>3090</v>
      </c>
      <c r="K2647" t="str">
        <f>VLOOKUP(capturaFlota2019[[#This Row],[Especie]],'DATOS TABLA FLOTA'!$K$1:$M$113,2,FALSE)</f>
        <v>Peces</v>
      </c>
      <c r="L2647" t="str">
        <f>_xlfn.XLOOKUP(capturaFlota2019[[#This Row],[Especie]],'DATOS TABLA FLOTA'!$K$1:$K$113,'DATOS TABLA FLOTA'!$M$1:$M$113)</f>
        <v>otras especies</v>
      </c>
      <c r="M2647" s="3">
        <v>134433</v>
      </c>
      <c r="N2647" s="4">
        <f>VLOOKUP(capturaFlota2019[[#This Row],[Especie]],'DATOS TABLA FLOTA'!$A$1:$B$80,2,FALSE)</f>
        <v>2200</v>
      </c>
      <c r="O2647" s="4">
        <f>VLOOKUP(capturaFlota2019[[#This Row],[Especie]],'DATOS TABLA FLOTA'!$A$1:$C$80,3,FALSE)</f>
        <v>35200</v>
      </c>
      <c r="Q2647"/>
    </row>
    <row r="2648" spans="1:17" x14ac:dyDescent="0.35">
      <c r="A2648" s="5">
        <v>43497</v>
      </c>
      <c r="B2648" s="2" t="s">
        <v>3053</v>
      </c>
      <c r="C2648" s="2" t="s">
        <v>3068</v>
      </c>
      <c r="D2648" s="2" t="s">
        <v>3043</v>
      </c>
      <c r="E26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8" t="str">
        <f>_xlfn.XLOOKUP(capturaFlota2019[[#This Row],[Puerto]],'DATOS TABLA FLOTA'!$H$1:$H$21,'DATOS TABLA FLOTA'!$I$1:$I$21)</f>
        <v>General Pueyrredon</v>
      </c>
      <c r="G2648" s="3">
        <f>_xlfn.XLOOKUP(capturaFlota2019[[#This Row],[Departamento]],'DATOS TABLA FLOTA'!$O$2:$O$21,'DATOS TABLA FLOTA'!$P$2:$P$21)</f>
        <v>6357</v>
      </c>
      <c r="H2648" s="1">
        <v>-3804915</v>
      </c>
      <c r="I2648" s="1">
        <f>_xlfn.XLOOKUP(capturaFlota2019[[#This Row],[Latitud]],'DATOS TABLA FLOTA'!$Q$2:$Q$21,'DATOS TABLA FLOTA'!$R$2:$R$21)</f>
        <v>-57536848</v>
      </c>
      <c r="J2648" s="2" t="s">
        <v>3078</v>
      </c>
      <c r="K2648" t="str">
        <f>VLOOKUP(capturaFlota2019[[#This Row],[Especie]],'DATOS TABLA FLOTA'!$K$1:$M$113,2,FALSE)</f>
        <v>Peces</v>
      </c>
      <c r="L2648" t="str">
        <f>_xlfn.XLOOKUP(capturaFlota2019[[#This Row],[Especie]],'DATOS TABLA FLOTA'!$K$1:$K$113,'DATOS TABLA FLOTA'!$M$1:$M$113)</f>
        <v>otras especies</v>
      </c>
      <c r="M2648" s="3">
        <v>134800</v>
      </c>
      <c r="N2648" s="4">
        <f>VLOOKUP(capturaFlota2019[[#This Row],[Especie]],'DATOS TABLA FLOTA'!$A$1:$B$80,2,FALSE)</f>
        <v>1700</v>
      </c>
      <c r="O2648" s="4">
        <f>VLOOKUP(capturaFlota2019[[#This Row],[Especie]],'DATOS TABLA FLOTA'!$A$1:$C$80,3,FALSE)</f>
        <v>27200</v>
      </c>
      <c r="Q2648"/>
    </row>
    <row r="2649" spans="1:17" x14ac:dyDescent="0.35">
      <c r="A2649" s="5">
        <v>43709</v>
      </c>
      <c r="B2649" s="2" t="s">
        <v>3041</v>
      </c>
      <c r="C2649" s="2" t="s">
        <v>3150</v>
      </c>
      <c r="D2649" s="2" t="s">
        <v>3043</v>
      </c>
      <c r="E26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49" t="str">
        <f>_xlfn.XLOOKUP(capturaFlota2019[[#This Row],[Puerto]],'DATOS TABLA FLOTA'!$H$1:$H$21,'DATOS TABLA FLOTA'!$I$1:$I$21)</f>
        <v>General Lavalle</v>
      </c>
      <c r="G2649" s="3">
        <f>_xlfn.XLOOKUP(capturaFlota2019[[#This Row],[Departamento]],'DATOS TABLA FLOTA'!$O$2:$O$21,'DATOS TABLA FLOTA'!$P$2:$P$21)</f>
        <v>6336</v>
      </c>
      <c r="H2649" s="1">
        <v>-36398453</v>
      </c>
      <c r="I2649" s="1">
        <f>_xlfn.XLOOKUP(capturaFlota2019[[#This Row],[Latitud]],'DATOS TABLA FLOTA'!$Q$2:$Q$21,'DATOS TABLA FLOTA'!$R$2:$R$21)</f>
        <v>-56946467</v>
      </c>
      <c r="J2649" s="2" t="s">
        <v>3074</v>
      </c>
      <c r="K2649" t="str">
        <f>VLOOKUP(capturaFlota2019[[#This Row],[Especie]],'DATOS TABLA FLOTA'!$K$1:$M$113,2,FALSE)</f>
        <v>Peces</v>
      </c>
      <c r="L2649" t="str">
        <f>_xlfn.XLOOKUP(capturaFlota2019[[#This Row],[Especie]],'DATOS TABLA FLOTA'!$K$1:$K$113,'DATOS TABLA FLOTA'!$M$1:$M$113)</f>
        <v>Variado costero</v>
      </c>
      <c r="M2649" s="3">
        <v>138210</v>
      </c>
      <c r="N2649" s="4">
        <f>VLOOKUP(capturaFlota2019[[#This Row],[Especie]],'DATOS TABLA FLOTA'!$A$1:$B$80,2,FALSE)</f>
        <v>1800</v>
      </c>
      <c r="O2649" s="4">
        <f>VLOOKUP(capturaFlota2019[[#This Row],[Especie]],'DATOS TABLA FLOTA'!$A$1:$C$80,3,FALSE)</f>
        <v>28800</v>
      </c>
      <c r="Q2649"/>
    </row>
    <row r="2650" spans="1:17" x14ac:dyDescent="0.35">
      <c r="A2650" s="5">
        <v>43647</v>
      </c>
      <c r="B2650" s="2" t="s">
        <v>3053</v>
      </c>
      <c r="C2650" s="2" t="s">
        <v>3068</v>
      </c>
      <c r="D2650" s="2" t="s">
        <v>3043</v>
      </c>
      <c r="E26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0" t="str">
        <f>_xlfn.XLOOKUP(capturaFlota2019[[#This Row],[Puerto]],'DATOS TABLA FLOTA'!$H$1:$H$21,'DATOS TABLA FLOTA'!$I$1:$I$21)</f>
        <v>General Pueyrredon</v>
      </c>
      <c r="G2650" s="3">
        <f>_xlfn.XLOOKUP(capturaFlota2019[[#This Row],[Departamento]],'DATOS TABLA FLOTA'!$O$2:$O$21,'DATOS TABLA FLOTA'!$P$2:$P$21)</f>
        <v>6357</v>
      </c>
      <c r="H2650" s="1">
        <v>-3804915</v>
      </c>
      <c r="I2650" s="1">
        <f>_xlfn.XLOOKUP(capturaFlota2019[[#This Row],[Latitud]],'DATOS TABLA FLOTA'!$Q$2:$Q$21,'DATOS TABLA FLOTA'!$R$2:$R$21)</f>
        <v>-57536848</v>
      </c>
      <c r="J2650" s="2" t="s">
        <v>3078</v>
      </c>
      <c r="K2650" t="str">
        <f>VLOOKUP(capturaFlota2019[[#This Row],[Especie]],'DATOS TABLA FLOTA'!$K$1:$M$113,2,FALSE)</f>
        <v>Peces</v>
      </c>
      <c r="L2650" t="str">
        <f>_xlfn.XLOOKUP(capturaFlota2019[[#This Row],[Especie]],'DATOS TABLA FLOTA'!$K$1:$K$113,'DATOS TABLA FLOTA'!$M$1:$M$113)</f>
        <v>otras especies</v>
      </c>
      <c r="M2650" s="3">
        <v>138937</v>
      </c>
      <c r="N2650" s="4">
        <f>VLOOKUP(capturaFlota2019[[#This Row],[Especie]],'DATOS TABLA FLOTA'!$A$1:$B$80,2,FALSE)</f>
        <v>1700</v>
      </c>
      <c r="O2650" s="4">
        <f>VLOOKUP(capturaFlota2019[[#This Row],[Especie]],'DATOS TABLA FLOTA'!$A$1:$C$80,3,FALSE)</f>
        <v>27200</v>
      </c>
      <c r="Q2650"/>
    </row>
    <row r="2651" spans="1:17" x14ac:dyDescent="0.35">
      <c r="A2651" s="5">
        <v>43586</v>
      </c>
      <c r="B2651" s="2" t="s">
        <v>3041</v>
      </c>
      <c r="C2651" s="2" t="s">
        <v>3150</v>
      </c>
      <c r="D2651" s="2" t="s">
        <v>3043</v>
      </c>
      <c r="E26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1" t="str">
        <f>_xlfn.XLOOKUP(capturaFlota2019[[#This Row],[Puerto]],'DATOS TABLA FLOTA'!$H$1:$H$21,'DATOS TABLA FLOTA'!$I$1:$I$21)</f>
        <v>General Lavalle</v>
      </c>
      <c r="G2651" s="3">
        <f>_xlfn.XLOOKUP(capturaFlota2019[[#This Row],[Departamento]],'DATOS TABLA FLOTA'!$O$2:$O$21,'DATOS TABLA FLOTA'!$P$2:$P$21)</f>
        <v>6336</v>
      </c>
      <c r="H2651" s="1">
        <v>-36398453</v>
      </c>
      <c r="I2651" s="1">
        <f>_xlfn.XLOOKUP(capturaFlota2019[[#This Row],[Latitud]],'DATOS TABLA FLOTA'!$Q$2:$Q$21,'DATOS TABLA FLOTA'!$R$2:$R$21)</f>
        <v>-56946467</v>
      </c>
      <c r="J2651" s="2" t="s">
        <v>3114</v>
      </c>
      <c r="K2651" t="str">
        <f>VLOOKUP(capturaFlota2019[[#This Row],[Especie]],'DATOS TABLA FLOTA'!$K$1:$M$113,2,FALSE)</f>
        <v>Peces</v>
      </c>
      <c r="L2651" t="str">
        <f>_xlfn.XLOOKUP(capturaFlota2019[[#This Row],[Especie]],'DATOS TABLA FLOTA'!$K$1:$K$113,'DATOS TABLA FLOTA'!$M$1:$M$113)</f>
        <v>otras especies</v>
      </c>
      <c r="M2651" s="3">
        <v>139204</v>
      </c>
      <c r="N2651" s="4">
        <f>VLOOKUP(capturaFlota2019[[#This Row],[Especie]],'DATOS TABLA FLOTA'!$A$1:$B$80,2,FALSE)</f>
        <v>1500</v>
      </c>
      <c r="O2651" s="4">
        <f>VLOOKUP(capturaFlota2019[[#This Row],[Especie]],'DATOS TABLA FLOTA'!$A$1:$C$80,3,FALSE)</f>
        <v>24000</v>
      </c>
      <c r="Q2651"/>
    </row>
    <row r="2652" spans="1:17" x14ac:dyDescent="0.35">
      <c r="A2652" s="5">
        <v>43617</v>
      </c>
      <c r="B2652" s="2" t="s">
        <v>3041</v>
      </c>
      <c r="C2652" s="2" t="s">
        <v>3107</v>
      </c>
      <c r="D2652" s="2" t="s">
        <v>3043</v>
      </c>
      <c r="E26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2" t="str">
        <f>_xlfn.XLOOKUP(capturaFlota2019[[#This Row],[Puerto]],'DATOS TABLA FLOTA'!$H$1:$H$21,'DATOS TABLA FLOTA'!$I$1:$I$21)</f>
        <v>Necochea</v>
      </c>
      <c r="G2652" s="3">
        <f>_xlfn.XLOOKUP(capturaFlota2019[[#This Row],[Departamento]],'DATOS TABLA FLOTA'!$O$2:$O$21,'DATOS TABLA FLOTA'!$P$2:$P$21)</f>
        <v>6581</v>
      </c>
      <c r="H2652" s="1">
        <v>-38576184</v>
      </c>
      <c r="I2652" s="1">
        <f>_xlfn.XLOOKUP(capturaFlota2019[[#This Row],[Latitud]],'DATOS TABLA FLOTA'!$Q$2:$Q$21,'DATOS TABLA FLOTA'!$R$2:$R$21)</f>
        <v>-58701949</v>
      </c>
      <c r="J2652" s="2" t="s">
        <v>3060</v>
      </c>
      <c r="K2652" t="str">
        <f>VLOOKUP(capturaFlota2019[[#This Row],[Especie]],'DATOS TABLA FLOTA'!$K$1:$M$113,2,FALSE)</f>
        <v>Peces</v>
      </c>
      <c r="L2652" t="str">
        <f>_xlfn.XLOOKUP(capturaFlota2019[[#This Row],[Especie]],'DATOS TABLA FLOTA'!$K$1:$K$113,'DATOS TABLA FLOTA'!$M$1:$M$113)</f>
        <v>otras especies</v>
      </c>
      <c r="M2652" s="3">
        <v>139350</v>
      </c>
      <c r="N2652" s="4">
        <f>VLOOKUP(capturaFlota2019[[#This Row],[Especie]],'DATOS TABLA FLOTA'!$A$1:$B$80,2,FALSE)</f>
        <v>2910</v>
      </c>
      <c r="O2652" s="4">
        <f>VLOOKUP(capturaFlota2019[[#This Row],[Especie]],'DATOS TABLA FLOTA'!$A$1:$C$80,3,FALSE)</f>
        <v>46560</v>
      </c>
      <c r="Q2652"/>
    </row>
    <row r="2653" spans="1:17" x14ac:dyDescent="0.35">
      <c r="A2653" s="5">
        <v>43556</v>
      </c>
      <c r="B2653" s="2" t="s">
        <v>3059</v>
      </c>
      <c r="C2653" s="2" t="s">
        <v>3068</v>
      </c>
      <c r="D2653" s="2" t="s">
        <v>3043</v>
      </c>
      <c r="E26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3" t="str">
        <f>_xlfn.XLOOKUP(capturaFlota2019[[#This Row],[Puerto]],'DATOS TABLA FLOTA'!$H$1:$H$21,'DATOS TABLA FLOTA'!$I$1:$I$21)</f>
        <v>General Pueyrredon</v>
      </c>
      <c r="G2653" s="3">
        <f>_xlfn.XLOOKUP(capturaFlota2019[[#This Row],[Departamento]],'DATOS TABLA FLOTA'!$O$2:$O$21,'DATOS TABLA FLOTA'!$P$2:$P$21)</f>
        <v>6357</v>
      </c>
      <c r="H2653" s="1">
        <v>-3804915</v>
      </c>
      <c r="I2653" s="1">
        <f>_xlfn.XLOOKUP(capturaFlota2019[[#This Row],[Latitud]],'DATOS TABLA FLOTA'!$Q$2:$Q$21,'DATOS TABLA FLOTA'!$R$2:$R$21)</f>
        <v>-57536848</v>
      </c>
      <c r="J2653" s="2" t="s">
        <v>3078</v>
      </c>
      <c r="K2653" t="str">
        <f>VLOOKUP(capturaFlota2019[[#This Row],[Especie]],'DATOS TABLA FLOTA'!$K$1:$M$113,2,FALSE)</f>
        <v>Peces</v>
      </c>
      <c r="L2653" t="str">
        <f>_xlfn.XLOOKUP(capturaFlota2019[[#This Row],[Especie]],'DATOS TABLA FLOTA'!$K$1:$K$113,'DATOS TABLA FLOTA'!$M$1:$M$113)</f>
        <v>otras especies</v>
      </c>
      <c r="M2653" s="3">
        <v>140592</v>
      </c>
      <c r="N2653" s="4">
        <f>VLOOKUP(capturaFlota2019[[#This Row],[Especie]],'DATOS TABLA FLOTA'!$A$1:$B$80,2,FALSE)</f>
        <v>1700</v>
      </c>
      <c r="O2653" s="4">
        <f>VLOOKUP(capturaFlota2019[[#This Row],[Especie]],'DATOS TABLA FLOTA'!$A$1:$C$80,3,FALSE)</f>
        <v>27200</v>
      </c>
      <c r="Q2653"/>
    </row>
    <row r="2654" spans="1:17" x14ac:dyDescent="0.35">
      <c r="A2654" s="5">
        <v>43617</v>
      </c>
      <c r="B2654" s="2" t="s">
        <v>3053</v>
      </c>
      <c r="C2654" s="2" t="s">
        <v>3068</v>
      </c>
      <c r="D2654" s="2" t="s">
        <v>3043</v>
      </c>
      <c r="E26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4" t="str">
        <f>_xlfn.XLOOKUP(capturaFlota2019[[#This Row],[Puerto]],'DATOS TABLA FLOTA'!$H$1:$H$21,'DATOS TABLA FLOTA'!$I$1:$I$21)</f>
        <v>General Pueyrredon</v>
      </c>
      <c r="G2654" s="3">
        <f>_xlfn.XLOOKUP(capturaFlota2019[[#This Row],[Departamento]],'DATOS TABLA FLOTA'!$O$2:$O$21,'DATOS TABLA FLOTA'!$P$2:$P$21)</f>
        <v>6357</v>
      </c>
      <c r="H2654" s="1">
        <v>-3804915</v>
      </c>
      <c r="I2654" s="1">
        <f>_xlfn.XLOOKUP(capturaFlota2019[[#This Row],[Latitud]],'DATOS TABLA FLOTA'!$Q$2:$Q$21,'DATOS TABLA FLOTA'!$R$2:$R$21)</f>
        <v>-57536848</v>
      </c>
      <c r="J2654" s="2" t="s">
        <v>3089</v>
      </c>
      <c r="K2654" t="str">
        <f>VLOOKUP(capturaFlota2019[[#This Row],[Especie]],'DATOS TABLA FLOTA'!$K$1:$M$113,2,FALSE)</f>
        <v>Peces</v>
      </c>
      <c r="L2654" t="str">
        <f>_xlfn.XLOOKUP(capturaFlota2019[[#This Row],[Especie]],'DATOS TABLA FLOTA'!$K$1:$K$113,'DATOS TABLA FLOTA'!$M$1:$M$113)</f>
        <v>otras especies</v>
      </c>
      <c r="M2654" s="3">
        <v>141147</v>
      </c>
      <c r="N2654" s="4">
        <f>VLOOKUP(capturaFlota2019[[#This Row],[Especie]],'DATOS TABLA FLOTA'!$A$1:$B$80,2,FALSE)</f>
        <v>2200</v>
      </c>
      <c r="O2654" s="4">
        <f>VLOOKUP(capturaFlota2019[[#This Row],[Especie]],'DATOS TABLA FLOTA'!$A$1:$C$80,3,FALSE)</f>
        <v>35200</v>
      </c>
      <c r="Q2654"/>
    </row>
    <row r="2655" spans="1:17" x14ac:dyDescent="0.35">
      <c r="A2655" s="5">
        <v>43739</v>
      </c>
      <c r="B2655" s="2" t="s">
        <v>3067</v>
      </c>
      <c r="C2655" s="2" t="s">
        <v>3068</v>
      </c>
      <c r="D2655" s="2" t="s">
        <v>3043</v>
      </c>
      <c r="E26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5" t="str">
        <f>_xlfn.XLOOKUP(capturaFlota2019[[#This Row],[Puerto]],'DATOS TABLA FLOTA'!$H$1:$H$21,'DATOS TABLA FLOTA'!$I$1:$I$21)</f>
        <v>General Pueyrredon</v>
      </c>
      <c r="G2655" s="3">
        <f>_xlfn.XLOOKUP(capturaFlota2019[[#This Row],[Departamento]],'DATOS TABLA FLOTA'!$O$2:$O$21,'DATOS TABLA FLOTA'!$P$2:$P$21)</f>
        <v>6357</v>
      </c>
      <c r="H2655" s="1">
        <v>-3804915</v>
      </c>
      <c r="I2655" s="1">
        <f>_xlfn.XLOOKUP(capturaFlota2019[[#This Row],[Latitud]],'DATOS TABLA FLOTA'!$Q$2:$Q$21,'DATOS TABLA FLOTA'!$R$2:$R$21)</f>
        <v>-57536848</v>
      </c>
      <c r="J2655" s="2" t="s">
        <v>3109</v>
      </c>
      <c r="K2655" t="str">
        <f>VLOOKUP(capturaFlota2019[[#This Row],[Especie]],'DATOS TABLA FLOTA'!$K$1:$M$113,2,FALSE)</f>
        <v>Peces</v>
      </c>
      <c r="L2655" t="str">
        <f>_xlfn.XLOOKUP(capturaFlota2019[[#This Row],[Especie]],'DATOS TABLA FLOTA'!$K$1:$K$113,'DATOS TABLA FLOTA'!$M$1:$M$113)</f>
        <v>Rayas (sin V. Cost)</v>
      </c>
      <c r="M2655" s="3">
        <v>141825</v>
      </c>
      <c r="N2655" s="4">
        <f>VLOOKUP(capturaFlota2019[[#This Row],[Especie]],'DATOS TABLA FLOTA'!$A$1:$B$80,2,FALSE)</f>
        <v>3000</v>
      </c>
      <c r="O2655" s="4">
        <f>VLOOKUP(capturaFlota2019[[#This Row],[Especie]],'DATOS TABLA FLOTA'!$A$1:$C$80,3,FALSE)</f>
        <v>48000</v>
      </c>
      <c r="Q2655"/>
    </row>
    <row r="2656" spans="1:17" x14ac:dyDescent="0.35">
      <c r="A2656" s="5">
        <v>43525</v>
      </c>
      <c r="B2656" s="2" t="s">
        <v>3053</v>
      </c>
      <c r="C2656" s="2" t="s">
        <v>3111</v>
      </c>
      <c r="D2656" s="2" t="s">
        <v>3043</v>
      </c>
      <c r="E26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6" t="str">
        <f>_xlfn.XLOOKUP(capturaFlota2019[[#This Row],[Puerto]],'DATOS TABLA FLOTA'!$H$1:$H$21,'DATOS TABLA FLOTA'!$I$1:$I$21)</f>
        <v>sin especificar</v>
      </c>
      <c r="G2656" s="3">
        <f>_xlfn.XLOOKUP(capturaFlota2019[[#This Row],[Departamento]],'DATOS TABLA FLOTA'!$O$2:$O$21,'DATOS TABLA FLOTA'!$P$2:$P$21)</f>
        <v>6999</v>
      </c>
      <c r="I2656" s="1">
        <f>_xlfn.XLOOKUP(capturaFlota2019[[#This Row],[Latitud]],'DATOS TABLA FLOTA'!$Q$2:$Q$21,'DATOS TABLA FLOTA'!$R$2:$R$21)</f>
        <v>0</v>
      </c>
      <c r="J2656" s="2" t="s">
        <v>3057</v>
      </c>
      <c r="K2656" t="str">
        <f>VLOOKUP(capturaFlota2019[[#This Row],[Especie]],'DATOS TABLA FLOTA'!$K$1:$M$113,2,FALSE)</f>
        <v>Peces</v>
      </c>
      <c r="L2656" t="str">
        <f>_xlfn.XLOOKUP(capturaFlota2019[[#This Row],[Especie]],'DATOS TABLA FLOTA'!$K$1:$K$113,'DATOS TABLA FLOTA'!$M$1:$M$113)</f>
        <v>Rayas (sin V. Cost)</v>
      </c>
      <c r="M2656" s="3">
        <v>142152</v>
      </c>
      <c r="N2656" s="4">
        <f>VLOOKUP(capturaFlota2019[[#This Row],[Especie]],'DATOS TABLA FLOTA'!$A$1:$B$80,2,FALSE)</f>
        <v>3900</v>
      </c>
      <c r="O2656" s="4">
        <f>VLOOKUP(capturaFlota2019[[#This Row],[Especie]],'DATOS TABLA FLOTA'!$A$1:$C$80,3,FALSE)</f>
        <v>62400</v>
      </c>
      <c r="Q2656"/>
    </row>
    <row r="2657" spans="1:17" x14ac:dyDescent="0.35">
      <c r="A2657" s="5">
        <v>43556</v>
      </c>
      <c r="B2657" s="2" t="s">
        <v>3053</v>
      </c>
      <c r="C2657" s="2" t="s">
        <v>3150</v>
      </c>
      <c r="D2657" s="2" t="s">
        <v>3043</v>
      </c>
      <c r="E26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7" t="str">
        <f>_xlfn.XLOOKUP(capturaFlota2019[[#This Row],[Puerto]],'DATOS TABLA FLOTA'!$H$1:$H$21,'DATOS TABLA FLOTA'!$I$1:$I$21)</f>
        <v>General Lavalle</v>
      </c>
      <c r="G2657" s="3">
        <f>_xlfn.XLOOKUP(capturaFlota2019[[#This Row],[Departamento]],'DATOS TABLA FLOTA'!$O$2:$O$21,'DATOS TABLA FLOTA'!$P$2:$P$21)</f>
        <v>6336</v>
      </c>
      <c r="H2657" s="1">
        <v>-36398453</v>
      </c>
      <c r="I2657" s="1">
        <f>_xlfn.XLOOKUP(capturaFlota2019[[#This Row],[Latitud]],'DATOS TABLA FLOTA'!$Q$2:$Q$21,'DATOS TABLA FLOTA'!$R$2:$R$21)</f>
        <v>-56946467</v>
      </c>
      <c r="J2657" s="2" t="s">
        <v>3090</v>
      </c>
      <c r="K2657" t="str">
        <f>VLOOKUP(capturaFlota2019[[#This Row],[Especie]],'DATOS TABLA FLOTA'!$K$1:$M$113,2,FALSE)</f>
        <v>Peces</v>
      </c>
      <c r="L2657" t="str">
        <f>_xlfn.XLOOKUP(capturaFlota2019[[#This Row],[Especie]],'DATOS TABLA FLOTA'!$K$1:$K$113,'DATOS TABLA FLOTA'!$M$1:$M$113)</f>
        <v>otras especies</v>
      </c>
      <c r="M2657" s="3">
        <v>142381</v>
      </c>
      <c r="N2657" s="4">
        <f>VLOOKUP(capturaFlota2019[[#This Row],[Especie]],'DATOS TABLA FLOTA'!$A$1:$B$80,2,FALSE)</f>
        <v>2200</v>
      </c>
      <c r="O2657" s="4">
        <f>VLOOKUP(capturaFlota2019[[#This Row],[Especie]],'DATOS TABLA FLOTA'!$A$1:$C$80,3,FALSE)</f>
        <v>35200</v>
      </c>
      <c r="Q2657"/>
    </row>
    <row r="2658" spans="1:17" x14ac:dyDescent="0.35">
      <c r="A2658" s="5">
        <v>43739</v>
      </c>
      <c r="B2658" s="2" t="s">
        <v>3053</v>
      </c>
      <c r="C2658" s="2" t="s">
        <v>3068</v>
      </c>
      <c r="D2658" s="2" t="s">
        <v>3043</v>
      </c>
      <c r="E26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8" t="str">
        <f>_xlfn.XLOOKUP(capturaFlota2019[[#This Row],[Puerto]],'DATOS TABLA FLOTA'!$H$1:$H$21,'DATOS TABLA FLOTA'!$I$1:$I$21)</f>
        <v>General Pueyrredon</v>
      </c>
      <c r="G2658" s="3">
        <f>_xlfn.XLOOKUP(capturaFlota2019[[#This Row],[Departamento]],'DATOS TABLA FLOTA'!$O$2:$O$21,'DATOS TABLA FLOTA'!$P$2:$P$21)</f>
        <v>6357</v>
      </c>
      <c r="H2658" s="1">
        <v>-3804915</v>
      </c>
      <c r="I2658" s="1">
        <f>_xlfn.XLOOKUP(capturaFlota2019[[#This Row],[Latitud]],'DATOS TABLA FLOTA'!$Q$2:$Q$21,'DATOS TABLA FLOTA'!$R$2:$R$21)</f>
        <v>-57536848</v>
      </c>
      <c r="J2658" s="2" t="s">
        <v>3078</v>
      </c>
      <c r="K2658" t="str">
        <f>VLOOKUP(capturaFlota2019[[#This Row],[Especie]],'DATOS TABLA FLOTA'!$K$1:$M$113,2,FALSE)</f>
        <v>Peces</v>
      </c>
      <c r="L2658" t="str">
        <f>_xlfn.XLOOKUP(capturaFlota2019[[#This Row],[Especie]],'DATOS TABLA FLOTA'!$K$1:$K$113,'DATOS TABLA FLOTA'!$M$1:$M$113)</f>
        <v>otras especies</v>
      </c>
      <c r="M2658" s="3">
        <v>143377</v>
      </c>
      <c r="N2658" s="4">
        <f>VLOOKUP(capturaFlota2019[[#This Row],[Especie]],'DATOS TABLA FLOTA'!$A$1:$B$80,2,FALSE)</f>
        <v>1700</v>
      </c>
      <c r="O2658" s="4">
        <f>VLOOKUP(capturaFlota2019[[#This Row],[Especie]],'DATOS TABLA FLOTA'!$A$1:$C$80,3,FALSE)</f>
        <v>27200</v>
      </c>
      <c r="Q2658"/>
    </row>
    <row r="2659" spans="1:17" x14ac:dyDescent="0.35">
      <c r="A2659" s="5">
        <v>43556</v>
      </c>
      <c r="B2659" s="2" t="s">
        <v>3067</v>
      </c>
      <c r="C2659" s="2" t="s">
        <v>3068</v>
      </c>
      <c r="D2659" s="2" t="s">
        <v>3043</v>
      </c>
      <c r="E26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59" t="str">
        <f>_xlfn.XLOOKUP(capturaFlota2019[[#This Row],[Puerto]],'DATOS TABLA FLOTA'!$H$1:$H$21,'DATOS TABLA FLOTA'!$I$1:$I$21)</f>
        <v>General Pueyrredon</v>
      </c>
      <c r="G2659" s="3">
        <f>_xlfn.XLOOKUP(capturaFlota2019[[#This Row],[Departamento]],'DATOS TABLA FLOTA'!$O$2:$O$21,'DATOS TABLA FLOTA'!$P$2:$P$21)</f>
        <v>6357</v>
      </c>
      <c r="H2659" s="1">
        <v>-3804915</v>
      </c>
      <c r="I2659" s="1">
        <f>_xlfn.XLOOKUP(capturaFlota2019[[#This Row],[Latitud]],'DATOS TABLA FLOTA'!$Q$2:$Q$21,'DATOS TABLA FLOTA'!$R$2:$R$21)</f>
        <v>-57536848</v>
      </c>
      <c r="J2659" s="2" t="s">
        <v>3070</v>
      </c>
      <c r="K2659" t="str">
        <f>VLOOKUP(capturaFlota2019[[#This Row],[Especie]],'DATOS TABLA FLOTA'!$K$1:$M$113,2,FALSE)</f>
        <v>Moluscos</v>
      </c>
      <c r="L2659" t="str">
        <f>_xlfn.XLOOKUP(capturaFlota2019[[#This Row],[Especie]],'DATOS TABLA FLOTA'!$K$1:$K$113,'DATOS TABLA FLOTA'!$M$1:$M$113)</f>
        <v>Vieira (callos)</v>
      </c>
      <c r="M2659" s="3">
        <v>143860</v>
      </c>
      <c r="N2659" s="4">
        <f>VLOOKUP(capturaFlota2019[[#This Row],[Especie]],'DATOS TABLA FLOTA'!$A$1:$B$80,2,FALSE)</f>
        <v>2999</v>
      </c>
      <c r="O2659" s="4">
        <f>VLOOKUP(capturaFlota2019[[#This Row],[Especie]],'DATOS TABLA FLOTA'!$A$1:$C$80,3,FALSE)</f>
        <v>47984</v>
      </c>
      <c r="Q2659"/>
    </row>
    <row r="2660" spans="1:17" x14ac:dyDescent="0.35">
      <c r="A2660" s="5">
        <v>43739</v>
      </c>
      <c r="B2660" s="2" t="s">
        <v>3041</v>
      </c>
      <c r="C2660" s="2" t="s">
        <v>3042</v>
      </c>
      <c r="D2660" s="2" t="s">
        <v>3043</v>
      </c>
      <c r="E26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0" t="str">
        <f>_xlfn.XLOOKUP(capturaFlota2019[[#This Row],[Puerto]],'DATOS TABLA FLOTA'!$H$1:$H$21,'DATOS TABLA FLOTA'!$I$1:$I$21)</f>
        <v>Bahía Blanca</v>
      </c>
      <c r="G2660" s="3">
        <f>_xlfn.XLOOKUP(capturaFlota2019[[#This Row],[Departamento]],'DATOS TABLA FLOTA'!$O$2:$O$21,'DATOS TABLA FLOTA'!$P$2:$P$21)</f>
        <v>6056</v>
      </c>
      <c r="H2660" s="1">
        <v>-38789246</v>
      </c>
      <c r="I2660" s="1">
        <f>_xlfn.XLOOKUP(capturaFlota2019[[#This Row],[Latitud]],'DATOS TABLA FLOTA'!$Q$2:$Q$21,'DATOS TABLA FLOTA'!$R$2:$R$21)</f>
        <v>-62272499</v>
      </c>
      <c r="J2660" s="2" t="s">
        <v>3088</v>
      </c>
      <c r="K2660" t="str">
        <f>VLOOKUP(capturaFlota2019[[#This Row],[Especie]],'DATOS TABLA FLOTA'!$K$1:$M$113,2,FALSE)</f>
        <v>Peces</v>
      </c>
      <c r="L2660" t="str">
        <f>_xlfn.XLOOKUP(capturaFlota2019[[#This Row],[Especie]],'DATOS TABLA FLOTA'!$K$1:$K$113,'DATOS TABLA FLOTA'!$M$1:$M$113)</f>
        <v>Variado costero</v>
      </c>
      <c r="M2660" s="3">
        <v>145545</v>
      </c>
      <c r="N2660" s="4">
        <f>VLOOKUP(capturaFlota2019[[#This Row],[Especie]],'DATOS TABLA FLOTA'!$A$1:$B$80,2,FALSE)</f>
        <v>2500</v>
      </c>
      <c r="O2660" s="4">
        <f>VLOOKUP(capturaFlota2019[[#This Row],[Especie]],'DATOS TABLA FLOTA'!$A$1:$C$80,3,FALSE)</f>
        <v>40000</v>
      </c>
      <c r="Q2660"/>
    </row>
    <row r="2661" spans="1:17" x14ac:dyDescent="0.35">
      <c r="A2661" s="5">
        <v>43497</v>
      </c>
      <c r="B2661" s="2" t="s">
        <v>3067</v>
      </c>
      <c r="C2661" s="2" t="s">
        <v>3132</v>
      </c>
      <c r="D2661" s="2" t="s">
        <v>3133</v>
      </c>
      <c r="E26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94</v>
      </c>
      <c r="F2661" t="str">
        <f>_xlfn.XLOOKUP(capturaFlota2019[[#This Row],[Puerto]],'DATOS TABLA FLOTA'!$H$1:$H$21,'DATOS TABLA FLOTA'!$I$1:$I$21)</f>
        <v>Ushuaia</v>
      </c>
      <c r="G2661" s="3">
        <f>_xlfn.XLOOKUP(capturaFlota2019[[#This Row],[Departamento]],'DATOS TABLA FLOTA'!$O$2:$O$21,'DATOS TABLA FLOTA'!$P$2:$P$21)</f>
        <v>94015</v>
      </c>
      <c r="H2661" s="1">
        <v>-54808106</v>
      </c>
      <c r="I2661" s="1">
        <f>_xlfn.XLOOKUP(capturaFlota2019[[#This Row],[Latitud]],'DATOS TABLA FLOTA'!$Q$2:$Q$21,'DATOS TABLA FLOTA'!$R$2:$R$21)</f>
        <v>-68304301</v>
      </c>
      <c r="J2661" s="2" t="s">
        <v>3076</v>
      </c>
      <c r="K2661" t="str">
        <f>VLOOKUP(capturaFlota2019[[#This Row],[Especie]],'DATOS TABLA FLOTA'!$K$1:$M$113,2,FALSE)</f>
        <v>Peces</v>
      </c>
      <c r="L2661" t="str">
        <f>_xlfn.XLOOKUP(capturaFlota2019[[#This Row],[Especie]],'DATOS TABLA FLOTA'!$K$1:$K$113,'DATOS TABLA FLOTA'!$M$1:$M$113)</f>
        <v>otras especies</v>
      </c>
      <c r="M2661" s="3">
        <v>148884</v>
      </c>
      <c r="N2661" s="4">
        <f>VLOOKUP(capturaFlota2019[[#This Row],[Especie]],'DATOS TABLA FLOTA'!$A$1:$B$80,2,FALSE)</f>
        <v>2900</v>
      </c>
      <c r="O2661" s="4">
        <f>VLOOKUP(capturaFlota2019[[#This Row],[Especie]],'DATOS TABLA FLOTA'!$A$1:$C$80,3,FALSE)</f>
        <v>46400</v>
      </c>
      <c r="Q2661"/>
    </row>
    <row r="2662" spans="1:17" x14ac:dyDescent="0.35">
      <c r="A2662" s="5">
        <v>43466</v>
      </c>
      <c r="B2662" s="2" t="s">
        <v>3041</v>
      </c>
      <c r="C2662" s="2" t="s">
        <v>3107</v>
      </c>
      <c r="D2662" s="2" t="s">
        <v>3043</v>
      </c>
      <c r="E26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2" t="str">
        <f>_xlfn.XLOOKUP(capturaFlota2019[[#This Row],[Puerto]],'DATOS TABLA FLOTA'!$H$1:$H$21,'DATOS TABLA FLOTA'!$I$1:$I$21)</f>
        <v>Necochea</v>
      </c>
      <c r="G2662" s="3">
        <f>_xlfn.XLOOKUP(capturaFlota2019[[#This Row],[Departamento]],'DATOS TABLA FLOTA'!$O$2:$O$21,'DATOS TABLA FLOTA'!$P$2:$P$21)</f>
        <v>6581</v>
      </c>
      <c r="H2662" s="1">
        <v>-38576184</v>
      </c>
      <c r="I2662" s="1">
        <f>_xlfn.XLOOKUP(capturaFlota2019[[#This Row],[Latitud]],'DATOS TABLA FLOTA'!$Q$2:$Q$21,'DATOS TABLA FLOTA'!$R$2:$R$21)</f>
        <v>-58701949</v>
      </c>
      <c r="J2662" s="2" t="s">
        <v>3060</v>
      </c>
      <c r="K2662" t="str">
        <f>VLOOKUP(capturaFlota2019[[#This Row],[Especie]],'DATOS TABLA FLOTA'!$K$1:$M$113,2,FALSE)</f>
        <v>Peces</v>
      </c>
      <c r="L2662" t="str">
        <f>_xlfn.XLOOKUP(capturaFlota2019[[#This Row],[Especie]],'DATOS TABLA FLOTA'!$K$1:$K$113,'DATOS TABLA FLOTA'!$M$1:$M$113)</f>
        <v>otras especies</v>
      </c>
      <c r="M2662" s="3">
        <v>149380</v>
      </c>
      <c r="N2662" s="4">
        <f>VLOOKUP(capturaFlota2019[[#This Row],[Especie]],'DATOS TABLA FLOTA'!$A$1:$B$80,2,FALSE)</f>
        <v>2910</v>
      </c>
      <c r="O2662" s="4">
        <f>VLOOKUP(capturaFlota2019[[#This Row],[Especie]],'DATOS TABLA FLOTA'!$A$1:$C$80,3,FALSE)</f>
        <v>46560</v>
      </c>
      <c r="Q2662"/>
    </row>
    <row r="2663" spans="1:17" x14ac:dyDescent="0.35">
      <c r="A2663" s="5">
        <v>43497</v>
      </c>
      <c r="B2663" s="2" t="s">
        <v>3053</v>
      </c>
      <c r="C2663" s="2" t="s">
        <v>3068</v>
      </c>
      <c r="D2663" s="2" t="s">
        <v>3043</v>
      </c>
      <c r="E26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3" t="str">
        <f>_xlfn.XLOOKUP(capturaFlota2019[[#This Row],[Puerto]],'DATOS TABLA FLOTA'!$H$1:$H$21,'DATOS TABLA FLOTA'!$I$1:$I$21)</f>
        <v>General Pueyrredon</v>
      </c>
      <c r="G2663" s="3">
        <f>_xlfn.XLOOKUP(capturaFlota2019[[#This Row],[Departamento]],'DATOS TABLA FLOTA'!$O$2:$O$21,'DATOS TABLA FLOTA'!$P$2:$P$21)</f>
        <v>6357</v>
      </c>
      <c r="H2663" s="1">
        <v>-3804915</v>
      </c>
      <c r="I2663" s="1">
        <f>_xlfn.XLOOKUP(capturaFlota2019[[#This Row],[Latitud]],'DATOS TABLA FLOTA'!$Q$2:$Q$21,'DATOS TABLA FLOTA'!$R$2:$R$21)</f>
        <v>-57536848</v>
      </c>
      <c r="J2663" s="2" t="s">
        <v>3092</v>
      </c>
      <c r="K2663" t="str">
        <f>VLOOKUP(capturaFlota2019[[#This Row],[Especie]],'DATOS TABLA FLOTA'!$K$1:$M$113,2,FALSE)</f>
        <v>Peces</v>
      </c>
      <c r="L2663" t="str">
        <f>_xlfn.XLOOKUP(capturaFlota2019[[#This Row],[Especie]],'DATOS TABLA FLOTA'!$K$1:$K$113,'DATOS TABLA FLOTA'!$M$1:$M$113)</f>
        <v>otras especies</v>
      </c>
      <c r="M2663" s="3">
        <v>150619</v>
      </c>
      <c r="N2663" s="4">
        <f>VLOOKUP(capturaFlota2019[[#This Row],[Especie]],'DATOS TABLA FLOTA'!$A$1:$B$80,2,FALSE)</f>
        <v>2200</v>
      </c>
      <c r="O2663" s="4">
        <f>VLOOKUP(capturaFlota2019[[#This Row],[Especie]],'DATOS TABLA FLOTA'!$A$1:$C$80,3,FALSE)</f>
        <v>35200</v>
      </c>
      <c r="Q2663"/>
    </row>
    <row r="2664" spans="1:17" x14ac:dyDescent="0.35">
      <c r="A2664" s="5">
        <v>43525</v>
      </c>
      <c r="B2664" s="2" t="s">
        <v>3053</v>
      </c>
      <c r="C2664" s="2" t="s">
        <v>3068</v>
      </c>
      <c r="D2664" s="2" t="s">
        <v>3043</v>
      </c>
      <c r="E26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4" t="str">
        <f>_xlfn.XLOOKUP(capturaFlota2019[[#This Row],[Puerto]],'DATOS TABLA FLOTA'!$H$1:$H$21,'DATOS TABLA FLOTA'!$I$1:$I$21)</f>
        <v>General Pueyrredon</v>
      </c>
      <c r="G2664" s="3">
        <f>_xlfn.XLOOKUP(capturaFlota2019[[#This Row],[Departamento]],'DATOS TABLA FLOTA'!$O$2:$O$21,'DATOS TABLA FLOTA'!$P$2:$P$21)</f>
        <v>6357</v>
      </c>
      <c r="H2664" s="1">
        <v>-3804915</v>
      </c>
      <c r="I2664" s="1">
        <f>_xlfn.XLOOKUP(capturaFlota2019[[#This Row],[Latitud]],'DATOS TABLA FLOTA'!$Q$2:$Q$21,'DATOS TABLA FLOTA'!$R$2:$R$21)</f>
        <v>-57536848</v>
      </c>
      <c r="J2664" s="2" t="s">
        <v>3074</v>
      </c>
      <c r="K2664" t="str">
        <f>VLOOKUP(capturaFlota2019[[#This Row],[Especie]],'DATOS TABLA FLOTA'!$K$1:$M$113,2,FALSE)</f>
        <v>Peces</v>
      </c>
      <c r="L2664" t="str">
        <f>_xlfn.XLOOKUP(capturaFlota2019[[#This Row],[Especie]],'DATOS TABLA FLOTA'!$K$1:$K$113,'DATOS TABLA FLOTA'!$M$1:$M$113)</f>
        <v>Variado costero</v>
      </c>
      <c r="M2664" s="3">
        <v>150680</v>
      </c>
      <c r="N2664" s="4">
        <f>VLOOKUP(capturaFlota2019[[#This Row],[Especie]],'DATOS TABLA FLOTA'!$A$1:$B$80,2,FALSE)</f>
        <v>1800</v>
      </c>
      <c r="O2664" s="4">
        <f>VLOOKUP(capturaFlota2019[[#This Row],[Especie]],'DATOS TABLA FLOTA'!$A$1:$C$80,3,FALSE)</f>
        <v>28800</v>
      </c>
      <c r="Q2664"/>
    </row>
    <row r="2665" spans="1:17" x14ac:dyDescent="0.35">
      <c r="A2665" s="5">
        <v>43525</v>
      </c>
      <c r="B2665" s="2" t="s">
        <v>3041</v>
      </c>
      <c r="C2665" s="2" t="s">
        <v>3068</v>
      </c>
      <c r="D2665" s="2" t="s">
        <v>3043</v>
      </c>
      <c r="E26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5" t="str">
        <f>_xlfn.XLOOKUP(capturaFlota2019[[#This Row],[Puerto]],'DATOS TABLA FLOTA'!$H$1:$H$21,'DATOS TABLA FLOTA'!$I$1:$I$21)</f>
        <v>General Pueyrredon</v>
      </c>
      <c r="G2665" s="3">
        <f>_xlfn.XLOOKUP(capturaFlota2019[[#This Row],[Departamento]],'DATOS TABLA FLOTA'!$O$2:$O$21,'DATOS TABLA FLOTA'!$P$2:$P$21)</f>
        <v>6357</v>
      </c>
      <c r="H2665" s="1">
        <v>-3804915</v>
      </c>
      <c r="I2665" s="1">
        <f>_xlfn.XLOOKUP(capturaFlota2019[[#This Row],[Latitud]],'DATOS TABLA FLOTA'!$Q$2:$Q$21,'DATOS TABLA FLOTA'!$R$2:$R$21)</f>
        <v>-57536848</v>
      </c>
      <c r="J2665" s="2" t="s">
        <v>3082</v>
      </c>
      <c r="K2665" t="str">
        <f>VLOOKUP(capturaFlota2019[[#This Row],[Especie]],'DATOS TABLA FLOTA'!$K$1:$M$113,2,FALSE)</f>
        <v>Peces</v>
      </c>
      <c r="L2665" t="str">
        <f>_xlfn.XLOOKUP(capturaFlota2019[[#This Row],[Especie]],'DATOS TABLA FLOTA'!$K$1:$K$113,'DATOS TABLA FLOTA'!$M$1:$M$113)</f>
        <v>otras especies</v>
      </c>
      <c r="M2665" s="3">
        <v>150796</v>
      </c>
      <c r="N2665" s="4">
        <f>VLOOKUP(capturaFlota2019[[#This Row],[Especie]],'DATOS TABLA FLOTA'!$A$1:$B$80,2,FALSE)</f>
        <v>2100</v>
      </c>
      <c r="O2665" s="4">
        <f>VLOOKUP(capturaFlota2019[[#This Row],[Especie]],'DATOS TABLA FLOTA'!$A$1:$C$80,3,FALSE)</f>
        <v>33600</v>
      </c>
      <c r="Q2665"/>
    </row>
    <row r="2666" spans="1:17" x14ac:dyDescent="0.35">
      <c r="A2666" s="5">
        <v>43617</v>
      </c>
      <c r="B2666" s="2" t="s">
        <v>3053</v>
      </c>
      <c r="C2666" s="2" t="s">
        <v>3068</v>
      </c>
      <c r="D2666" s="2" t="s">
        <v>3043</v>
      </c>
      <c r="E26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6" t="str">
        <f>_xlfn.XLOOKUP(capturaFlota2019[[#This Row],[Puerto]],'DATOS TABLA FLOTA'!$H$1:$H$21,'DATOS TABLA FLOTA'!$I$1:$I$21)</f>
        <v>General Pueyrredon</v>
      </c>
      <c r="G2666" s="3">
        <f>_xlfn.XLOOKUP(capturaFlota2019[[#This Row],[Departamento]],'DATOS TABLA FLOTA'!$O$2:$O$21,'DATOS TABLA FLOTA'!$P$2:$P$21)</f>
        <v>6357</v>
      </c>
      <c r="H2666" s="1">
        <v>-3804915</v>
      </c>
      <c r="I2666" s="1">
        <f>_xlfn.XLOOKUP(capturaFlota2019[[#This Row],[Latitud]],'DATOS TABLA FLOTA'!$Q$2:$Q$21,'DATOS TABLA FLOTA'!$R$2:$R$21)</f>
        <v>-57536848</v>
      </c>
      <c r="J2666" s="2" t="s">
        <v>3060</v>
      </c>
      <c r="K2666" t="str">
        <f>VLOOKUP(capturaFlota2019[[#This Row],[Especie]],'DATOS TABLA FLOTA'!$K$1:$M$113,2,FALSE)</f>
        <v>Peces</v>
      </c>
      <c r="L2666" t="str">
        <f>_xlfn.XLOOKUP(capturaFlota2019[[#This Row],[Especie]],'DATOS TABLA FLOTA'!$K$1:$K$113,'DATOS TABLA FLOTA'!$M$1:$M$113)</f>
        <v>otras especies</v>
      </c>
      <c r="M2666" s="3">
        <v>151450</v>
      </c>
      <c r="N2666" s="4">
        <f>VLOOKUP(capturaFlota2019[[#This Row],[Especie]],'DATOS TABLA FLOTA'!$A$1:$B$80,2,FALSE)</f>
        <v>2910</v>
      </c>
      <c r="O2666" s="4">
        <f>VLOOKUP(capturaFlota2019[[#This Row],[Especie]],'DATOS TABLA FLOTA'!$A$1:$C$80,3,FALSE)</f>
        <v>46560</v>
      </c>
      <c r="Q2666"/>
    </row>
    <row r="2667" spans="1:17" x14ac:dyDescent="0.35">
      <c r="A2667" s="5">
        <v>43678</v>
      </c>
      <c r="B2667" s="2" t="s">
        <v>3041</v>
      </c>
      <c r="C2667" s="2" t="s">
        <v>3107</v>
      </c>
      <c r="D2667" s="2" t="s">
        <v>3043</v>
      </c>
      <c r="E26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7" t="str">
        <f>_xlfn.XLOOKUP(capturaFlota2019[[#This Row],[Puerto]],'DATOS TABLA FLOTA'!$H$1:$H$21,'DATOS TABLA FLOTA'!$I$1:$I$21)</f>
        <v>Necochea</v>
      </c>
      <c r="G2667" s="3">
        <f>_xlfn.XLOOKUP(capturaFlota2019[[#This Row],[Departamento]],'DATOS TABLA FLOTA'!$O$2:$O$21,'DATOS TABLA FLOTA'!$P$2:$P$21)</f>
        <v>6581</v>
      </c>
      <c r="H2667" s="1">
        <v>-38576184</v>
      </c>
      <c r="I2667" s="1">
        <f>_xlfn.XLOOKUP(capturaFlota2019[[#This Row],[Latitud]],'DATOS TABLA FLOTA'!$Q$2:$Q$21,'DATOS TABLA FLOTA'!$R$2:$R$21)</f>
        <v>-58701949</v>
      </c>
      <c r="J2667" s="2" t="s">
        <v>3168</v>
      </c>
      <c r="K2667" t="str">
        <f>VLOOKUP(capturaFlota2019[[#This Row],[Especie]],'DATOS TABLA FLOTA'!$K$1:$M$113,2,FALSE)</f>
        <v>Peces</v>
      </c>
      <c r="L2667" t="str">
        <f>_xlfn.XLOOKUP(capturaFlota2019[[#This Row],[Especie]],'DATOS TABLA FLOTA'!$K$1:$K$113,'DATOS TABLA FLOTA'!$M$1:$M$113)</f>
        <v>Anchoíta</v>
      </c>
      <c r="M2667" s="3">
        <v>151949</v>
      </c>
      <c r="N2667" s="4">
        <f>VLOOKUP(capturaFlota2019[[#This Row],[Especie]],'DATOS TABLA FLOTA'!$A$1:$B$80,2,FALSE)</f>
        <v>3500</v>
      </c>
      <c r="O2667" s="4">
        <f>VLOOKUP(capturaFlota2019[[#This Row],[Especie]],'DATOS TABLA FLOTA'!$A$1:$C$80,3,FALSE)</f>
        <v>56000</v>
      </c>
      <c r="Q2667"/>
    </row>
    <row r="2668" spans="1:17" x14ac:dyDescent="0.35">
      <c r="A2668" s="5">
        <v>43647</v>
      </c>
      <c r="B2668" s="2" t="s">
        <v>3053</v>
      </c>
      <c r="C2668" s="2" t="s">
        <v>3068</v>
      </c>
      <c r="D2668" s="2" t="s">
        <v>3043</v>
      </c>
      <c r="E26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8" t="str">
        <f>_xlfn.XLOOKUP(capturaFlota2019[[#This Row],[Puerto]],'DATOS TABLA FLOTA'!$H$1:$H$21,'DATOS TABLA FLOTA'!$I$1:$I$21)</f>
        <v>General Pueyrredon</v>
      </c>
      <c r="G2668" s="3">
        <f>_xlfn.XLOOKUP(capturaFlota2019[[#This Row],[Departamento]],'DATOS TABLA FLOTA'!$O$2:$O$21,'DATOS TABLA FLOTA'!$P$2:$P$21)</f>
        <v>6357</v>
      </c>
      <c r="H2668" s="1">
        <v>-3804915</v>
      </c>
      <c r="I2668" s="1">
        <f>_xlfn.XLOOKUP(capturaFlota2019[[#This Row],[Latitud]],'DATOS TABLA FLOTA'!$Q$2:$Q$21,'DATOS TABLA FLOTA'!$R$2:$R$21)</f>
        <v>-57536848</v>
      </c>
      <c r="J2668" s="2" t="s">
        <v>3089</v>
      </c>
      <c r="K2668" t="str">
        <f>VLOOKUP(capturaFlota2019[[#This Row],[Especie]],'DATOS TABLA FLOTA'!$K$1:$M$113,2,FALSE)</f>
        <v>Peces</v>
      </c>
      <c r="L2668" t="str">
        <f>_xlfn.XLOOKUP(capturaFlota2019[[#This Row],[Especie]],'DATOS TABLA FLOTA'!$K$1:$K$113,'DATOS TABLA FLOTA'!$M$1:$M$113)</f>
        <v>otras especies</v>
      </c>
      <c r="M2668" s="3">
        <v>153708</v>
      </c>
      <c r="N2668" s="4">
        <f>VLOOKUP(capturaFlota2019[[#This Row],[Especie]],'DATOS TABLA FLOTA'!$A$1:$B$80,2,FALSE)</f>
        <v>2200</v>
      </c>
      <c r="O2668" s="4">
        <f>VLOOKUP(capturaFlota2019[[#This Row],[Especie]],'DATOS TABLA FLOTA'!$A$1:$C$80,3,FALSE)</f>
        <v>35200</v>
      </c>
      <c r="Q2668"/>
    </row>
    <row r="2669" spans="1:17" x14ac:dyDescent="0.35">
      <c r="A2669" s="5">
        <v>43466</v>
      </c>
      <c r="B2669" s="2" t="s">
        <v>3041</v>
      </c>
      <c r="C2669" s="2" t="s">
        <v>3068</v>
      </c>
      <c r="D2669" s="2" t="s">
        <v>3043</v>
      </c>
      <c r="E26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69" t="str">
        <f>_xlfn.XLOOKUP(capturaFlota2019[[#This Row],[Puerto]],'DATOS TABLA FLOTA'!$H$1:$H$21,'DATOS TABLA FLOTA'!$I$1:$I$21)</f>
        <v>General Pueyrredon</v>
      </c>
      <c r="G2669" s="3">
        <f>_xlfn.XLOOKUP(capturaFlota2019[[#This Row],[Departamento]],'DATOS TABLA FLOTA'!$O$2:$O$21,'DATOS TABLA FLOTA'!$P$2:$P$21)</f>
        <v>6357</v>
      </c>
      <c r="H2669" s="1">
        <v>-3804915</v>
      </c>
      <c r="I2669" s="1">
        <f>_xlfn.XLOOKUP(capturaFlota2019[[#This Row],[Latitud]],'DATOS TABLA FLOTA'!$Q$2:$Q$21,'DATOS TABLA FLOTA'!$R$2:$R$21)</f>
        <v>-57536848</v>
      </c>
      <c r="J2669" s="2" t="s">
        <v>3094</v>
      </c>
      <c r="K2669" t="str">
        <f>VLOOKUP(capturaFlota2019[[#This Row],[Especie]],'DATOS TABLA FLOTA'!$K$1:$M$113,2,FALSE)</f>
        <v>Peces</v>
      </c>
      <c r="L2669" t="str">
        <f>_xlfn.XLOOKUP(capturaFlota2019[[#This Row],[Especie]],'DATOS TABLA FLOTA'!$K$1:$K$113,'DATOS TABLA FLOTA'!$M$1:$M$113)</f>
        <v>otras especies</v>
      </c>
      <c r="M2669" s="3">
        <v>153926</v>
      </c>
      <c r="N2669" s="4">
        <f>VLOOKUP(capturaFlota2019[[#This Row],[Especie]],'DATOS TABLA FLOTA'!$A$1:$B$80,2,FALSE)</f>
        <v>2180</v>
      </c>
      <c r="O2669" s="4">
        <f>VLOOKUP(capturaFlota2019[[#This Row],[Especie]],'DATOS TABLA FLOTA'!$A$1:$C$80,3,FALSE)</f>
        <v>34880</v>
      </c>
      <c r="Q2669"/>
    </row>
    <row r="2670" spans="1:17" x14ac:dyDescent="0.35">
      <c r="A2670" s="5">
        <v>43497</v>
      </c>
      <c r="B2670" s="2" t="s">
        <v>3041</v>
      </c>
      <c r="C2670" s="2" t="s">
        <v>3107</v>
      </c>
      <c r="D2670" s="2" t="s">
        <v>3043</v>
      </c>
      <c r="E26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0" t="str">
        <f>_xlfn.XLOOKUP(capturaFlota2019[[#This Row],[Puerto]],'DATOS TABLA FLOTA'!$H$1:$H$21,'DATOS TABLA FLOTA'!$I$1:$I$21)</f>
        <v>Necochea</v>
      </c>
      <c r="G2670" s="3">
        <f>_xlfn.XLOOKUP(capturaFlota2019[[#This Row],[Departamento]],'DATOS TABLA FLOTA'!$O$2:$O$21,'DATOS TABLA FLOTA'!$P$2:$P$21)</f>
        <v>6581</v>
      </c>
      <c r="H2670" s="1">
        <v>-38576184</v>
      </c>
      <c r="I2670" s="1">
        <f>_xlfn.XLOOKUP(capturaFlota2019[[#This Row],[Latitud]],'DATOS TABLA FLOTA'!$Q$2:$Q$21,'DATOS TABLA FLOTA'!$R$2:$R$21)</f>
        <v>-58701949</v>
      </c>
      <c r="J2670" s="2" t="s">
        <v>3078</v>
      </c>
      <c r="K2670" t="str">
        <f>VLOOKUP(capturaFlota2019[[#This Row],[Especie]],'DATOS TABLA FLOTA'!$K$1:$M$113,2,FALSE)</f>
        <v>Peces</v>
      </c>
      <c r="L2670" t="str">
        <f>_xlfn.XLOOKUP(capturaFlota2019[[#This Row],[Especie]],'DATOS TABLA FLOTA'!$K$1:$K$113,'DATOS TABLA FLOTA'!$M$1:$M$113)</f>
        <v>otras especies</v>
      </c>
      <c r="M2670" s="3">
        <v>155385</v>
      </c>
      <c r="N2670" s="4">
        <f>VLOOKUP(capturaFlota2019[[#This Row],[Especie]],'DATOS TABLA FLOTA'!$A$1:$B$80,2,FALSE)</f>
        <v>1700</v>
      </c>
      <c r="O2670" s="4">
        <f>VLOOKUP(capturaFlota2019[[#This Row],[Especie]],'DATOS TABLA FLOTA'!$A$1:$C$80,3,FALSE)</f>
        <v>27200</v>
      </c>
      <c r="Q2670"/>
    </row>
    <row r="2671" spans="1:17" x14ac:dyDescent="0.35">
      <c r="A2671" s="5">
        <v>43497</v>
      </c>
      <c r="B2671" s="2" t="s">
        <v>3053</v>
      </c>
      <c r="C2671" s="2" t="s">
        <v>3068</v>
      </c>
      <c r="D2671" s="2" t="s">
        <v>3043</v>
      </c>
      <c r="E26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1" t="str">
        <f>_xlfn.XLOOKUP(capturaFlota2019[[#This Row],[Puerto]],'DATOS TABLA FLOTA'!$H$1:$H$21,'DATOS TABLA FLOTA'!$I$1:$I$21)</f>
        <v>General Pueyrredon</v>
      </c>
      <c r="G2671" s="3">
        <f>_xlfn.XLOOKUP(capturaFlota2019[[#This Row],[Departamento]],'DATOS TABLA FLOTA'!$O$2:$O$21,'DATOS TABLA FLOTA'!$P$2:$P$21)</f>
        <v>6357</v>
      </c>
      <c r="H2671" s="1">
        <v>-3804915</v>
      </c>
      <c r="I2671" s="1">
        <f>_xlfn.XLOOKUP(capturaFlota2019[[#This Row],[Latitud]],'DATOS TABLA FLOTA'!$Q$2:$Q$21,'DATOS TABLA FLOTA'!$R$2:$R$21)</f>
        <v>-57536848</v>
      </c>
      <c r="J2671" s="2" t="s">
        <v>3071</v>
      </c>
      <c r="K2671" t="str">
        <f>VLOOKUP(capturaFlota2019[[#This Row],[Especie]],'DATOS TABLA FLOTA'!$K$1:$M$113,2,FALSE)</f>
        <v>Crustáceos</v>
      </c>
      <c r="L2671" t="str">
        <f>_xlfn.XLOOKUP(capturaFlota2019[[#This Row],[Especie]],'DATOS TABLA FLOTA'!$K$1:$K$113,'DATOS TABLA FLOTA'!$M$1:$M$113)</f>
        <v>otras especies</v>
      </c>
      <c r="M2671" s="3">
        <v>155790</v>
      </c>
      <c r="N2671" s="4">
        <f>VLOOKUP(capturaFlota2019[[#This Row],[Especie]],'DATOS TABLA FLOTA'!$A$1:$B$80,2,FALSE)</f>
        <v>4300</v>
      </c>
      <c r="O2671" s="4">
        <f>VLOOKUP(capturaFlota2019[[#This Row],[Especie]],'DATOS TABLA FLOTA'!$A$1:$C$80,3,FALSE)</f>
        <v>68800</v>
      </c>
      <c r="Q2671"/>
    </row>
    <row r="2672" spans="1:17" x14ac:dyDescent="0.35">
      <c r="A2672" s="5">
        <v>43678</v>
      </c>
      <c r="B2672" s="2" t="s">
        <v>3053</v>
      </c>
      <c r="C2672" s="2" t="s">
        <v>3150</v>
      </c>
      <c r="D2672" s="2" t="s">
        <v>3043</v>
      </c>
      <c r="E26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2" t="str">
        <f>_xlfn.XLOOKUP(capturaFlota2019[[#This Row],[Puerto]],'DATOS TABLA FLOTA'!$H$1:$H$21,'DATOS TABLA FLOTA'!$I$1:$I$21)</f>
        <v>General Lavalle</v>
      </c>
      <c r="G2672" s="3">
        <f>_xlfn.XLOOKUP(capturaFlota2019[[#This Row],[Departamento]],'DATOS TABLA FLOTA'!$O$2:$O$21,'DATOS TABLA FLOTA'!$P$2:$P$21)</f>
        <v>6336</v>
      </c>
      <c r="H2672" s="1">
        <v>-36398453</v>
      </c>
      <c r="I2672" s="1">
        <f>_xlfn.XLOOKUP(capturaFlota2019[[#This Row],[Latitud]],'DATOS TABLA FLOTA'!$Q$2:$Q$21,'DATOS TABLA FLOTA'!$R$2:$R$21)</f>
        <v>-56946467</v>
      </c>
      <c r="J2672" s="2" t="s">
        <v>3083</v>
      </c>
      <c r="K2672" t="str">
        <f>VLOOKUP(capturaFlota2019[[#This Row],[Especie]],'DATOS TABLA FLOTA'!$K$1:$M$113,2,FALSE)</f>
        <v>Peces</v>
      </c>
      <c r="L2672" t="str">
        <f>_xlfn.XLOOKUP(capturaFlota2019[[#This Row],[Especie]],'DATOS TABLA FLOTA'!$K$1:$K$113,'DATOS TABLA FLOTA'!$M$1:$M$113)</f>
        <v>Variado costero</v>
      </c>
      <c r="M2672" s="3">
        <v>156285</v>
      </c>
      <c r="N2672" s="4">
        <f>VLOOKUP(capturaFlota2019[[#This Row],[Especie]],'DATOS TABLA FLOTA'!$A$1:$B$80,2,FALSE)</f>
        <v>2300</v>
      </c>
      <c r="O2672" s="4">
        <f>VLOOKUP(capturaFlota2019[[#This Row],[Especie]],'DATOS TABLA FLOTA'!$A$1:$C$80,3,FALSE)</f>
        <v>36800</v>
      </c>
      <c r="Q2672"/>
    </row>
    <row r="2673" spans="1:17" x14ac:dyDescent="0.35">
      <c r="A2673" s="5">
        <v>43647</v>
      </c>
      <c r="B2673" s="2" t="s">
        <v>3053</v>
      </c>
      <c r="C2673" s="2" t="s">
        <v>3150</v>
      </c>
      <c r="D2673" s="2" t="s">
        <v>3043</v>
      </c>
      <c r="E26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3" t="str">
        <f>_xlfn.XLOOKUP(capturaFlota2019[[#This Row],[Puerto]],'DATOS TABLA FLOTA'!$H$1:$H$21,'DATOS TABLA FLOTA'!$I$1:$I$21)</f>
        <v>General Lavalle</v>
      </c>
      <c r="G2673" s="3">
        <f>_xlfn.XLOOKUP(capturaFlota2019[[#This Row],[Departamento]],'DATOS TABLA FLOTA'!$O$2:$O$21,'DATOS TABLA FLOTA'!$P$2:$P$21)</f>
        <v>6336</v>
      </c>
      <c r="H2673" s="1">
        <v>-36398453</v>
      </c>
      <c r="I2673" s="1">
        <f>_xlfn.XLOOKUP(capturaFlota2019[[#This Row],[Latitud]],'DATOS TABLA FLOTA'!$Q$2:$Q$21,'DATOS TABLA FLOTA'!$R$2:$R$21)</f>
        <v>-56946467</v>
      </c>
      <c r="J2673" s="2" t="s">
        <v>3139</v>
      </c>
      <c r="K2673" t="str">
        <f>VLOOKUP(capturaFlota2019[[#This Row],[Especie]],'DATOS TABLA FLOTA'!$K$1:$M$113,2,FALSE)</f>
        <v>Peces</v>
      </c>
      <c r="L2673" t="str">
        <f>_xlfn.XLOOKUP(capturaFlota2019[[#This Row],[Especie]],'DATOS TABLA FLOTA'!$K$1:$K$113,'DATOS TABLA FLOTA'!$M$1:$M$113)</f>
        <v>otras especies</v>
      </c>
      <c r="M2673" s="3">
        <v>156393</v>
      </c>
      <c r="N2673" s="4">
        <f>VLOOKUP(capturaFlota2019[[#This Row],[Especie]],'DATOS TABLA FLOTA'!$A$1:$B$80,2,FALSE)</f>
        <v>3000</v>
      </c>
      <c r="O2673" s="4">
        <f>VLOOKUP(capturaFlota2019[[#This Row],[Especie]],'DATOS TABLA FLOTA'!$A$1:$C$80,3,FALSE)</f>
        <v>48000</v>
      </c>
      <c r="Q2673"/>
    </row>
    <row r="2674" spans="1:17" x14ac:dyDescent="0.35">
      <c r="A2674" s="5">
        <v>43586</v>
      </c>
      <c r="B2674" s="2" t="s">
        <v>3053</v>
      </c>
      <c r="C2674" s="2" t="s">
        <v>3068</v>
      </c>
      <c r="D2674" s="2" t="s">
        <v>3043</v>
      </c>
      <c r="E26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4" t="str">
        <f>_xlfn.XLOOKUP(capturaFlota2019[[#This Row],[Puerto]],'DATOS TABLA FLOTA'!$H$1:$H$21,'DATOS TABLA FLOTA'!$I$1:$I$21)</f>
        <v>General Pueyrredon</v>
      </c>
      <c r="G2674" s="3">
        <f>_xlfn.XLOOKUP(capturaFlota2019[[#This Row],[Departamento]],'DATOS TABLA FLOTA'!$O$2:$O$21,'DATOS TABLA FLOTA'!$P$2:$P$21)</f>
        <v>6357</v>
      </c>
      <c r="H2674" s="1">
        <v>-3804915</v>
      </c>
      <c r="I2674" s="1">
        <f>_xlfn.XLOOKUP(capturaFlota2019[[#This Row],[Latitud]],'DATOS TABLA FLOTA'!$Q$2:$Q$21,'DATOS TABLA FLOTA'!$R$2:$R$21)</f>
        <v>-57536848</v>
      </c>
      <c r="J2674" s="2" t="s">
        <v>3094</v>
      </c>
      <c r="K2674" t="str">
        <f>VLOOKUP(capturaFlota2019[[#This Row],[Especie]],'DATOS TABLA FLOTA'!$K$1:$M$113,2,FALSE)</f>
        <v>Peces</v>
      </c>
      <c r="L2674" t="str">
        <f>_xlfn.XLOOKUP(capturaFlota2019[[#This Row],[Especie]],'DATOS TABLA FLOTA'!$K$1:$K$113,'DATOS TABLA FLOTA'!$M$1:$M$113)</f>
        <v>otras especies</v>
      </c>
      <c r="M2674" s="3">
        <v>158059</v>
      </c>
      <c r="N2674" s="4">
        <f>VLOOKUP(capturaFlota2019[[#This Row],[Especie]],'DATOS TABLA FLOTA'!$A$1:$B$80,2,FALSE)</f>
        <v>2180</v>
      </c>
      <c r="O2674" s="4">
        <f>VLOOKUP(capturaFlota2019[[#This Row],[Especie]],'DATOS TABLA FLOTA'!$A$1:$C$80,3,FALSE)</f>
        <v>34880</v>
      </c>
      <c r="Q2674"/>
    </row>
    <row r="2675" spans="1:17" x14ac:dyDescent="0.35">
      <c r="A2675" s="5">
        <v>43739</v>
      </c>
      <c r="B2675" s="2" t="s">
        <v>3053</v>
      </c>
      <c r="C2675" s="2" t="s">
        <v>3068</v>
      </c>
      <c r="D2675" s="2" t="s">
        <v>3043</v>
      </c>
      <c r="E26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5" t="str">
        <f>_xlfn.XLOOKUP(capturaFlota2019[[#This Row],[Puerto]],'DATOS TABLA FLOTA'!$H$1:$H$21,'DATOS TABLA FLOTA'!$I$1:$I$21)</f>
        <v>General Pueyrredon</v>
      </c>
      <c r="G2675" s="3">
        <f>_xlfn.XLOOKUP(capturaFlota2019[[#This Row],[Departamento]],'DATOS TABLA FLOTA'!$O$2:$O$21,'DATOS TABLA FLOTA'!$P$2:$P$21)</f>
        <v>6357</v>
      </c>
      <c r="H2675" s="1">
        <v>-3804915</v>
      </c>
      <c r="I2675" s="1">
        <f>_xlfn.XLOOKUP(capturaFlota2019[[#This Row],[Latitud]],'DATOS TABLA FLOTA'!$Q$2:$Q$21,'DATOS TABLA FLOTA'!$R$2:$R$21)</f>
        <v>-57536848</v>
      </c>
      <c r="J2675" s="2" t="s">
        <v>3072</v>
      </c>
      <c r="K2675" t="str">
        <f>VLOOKUP(capturaFlota2019[[#This Row],[Especie]],'DATOS TABLA FLOTA'!$K$1:$M$113,2,FALSE)</f>
        <v>Moluscos</v>
      </c>
      <c r="L2675" t="str">
        <f>_xlfn.XLOOKUP(capturaFlota2019[[#This Row],[Especie]],'DATOS TABLA FLOTA'!$K$1:$K$113,'DATOS TABLA FLOTA'!$M$1:$M$113)</f>
        <v>otras especies</v>
      </c>
      <c r="M2675" s="3">
        <v>159246</v>
      </c>
      <c r="N2675" s="4">
        <f>VLOOKUP(capturaFlota2019[[#This Row],[Especie]],'DATOS TABLA FLOTA'!$A$1:$B$80,2,FALSE)</f>
        <v>3150</v>
      </c>
      <c r="O2675" s="4">
        <f>VLOOKUP(capturaFlota2019[[#This Row],[Especie]],'DATOS TABLA FLOTA'!$A$1:$C$80,3,FALSE)</f>
        <v>50400</v>
      </c>
      <c r="Q2675"/>
    </row>
    <row r="2676" spans="1:17" x14ac:dyDescent="0.35">
      <c r="A2676" s="5">
        <v>43770</v>
      </c>
      <c r="B2676" s="2" t="s">
        <v>3053</v>
      </c>
      <c r="C2676" s="2" t="s">
        <v>3068</v>
      </c>
      <c r="D2676" s="2" t="s">
        <v>3043</v>
      </c>
      <c r="E26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6" t="str">
        <f>_xlfn.XLOOKUP(capturaFlota2019[[#This Row],[Puerto]],'DATOS TABLA FLOTA'!$H$1:$H$21,'DATOS TABLA FLOTA'!$I$1:$I$21)</f>
        <v>General Pueyrredon</v>
      </c>
      <c r="G2676" s="3">
        <f>_xlfn.XLOOKUP(capturaFlota2019[[#This Row],[Departamento]],'DATOS TABLA FLOTA'!$O$2:$O$21,'DATOS TABLA FLOTA'!$P$2:$P$21)</f>
        <v>6357</v>
      </c>
      <c r="H2676" s="1">
        <v>-3804915</v>
      </c>
      <c r="I2676" s="1">
        <f>_xlfn.XLOOKUP(capturaFlota2019[[#This Row],[Latitud]],'DATOS TABLA FLOTA'!$Q$2:$Q$21,'DATOS TABLA FLOTA'!$R$2:$R$21)</f>
        <v>-57536848</v>
      </c>
      <c r="J2676" s="2" t="s">
        <v>3087</v>
      </c>
      <c r="K2676" t="str">
        <f>VLOOKUP(capturaFlota2019[[#This Row],[Especie]],'DATOS TABLA FLOTA'!$K$1:$M$113,2,FALSE)</f>
        <v>Peces</v>
      </c>
      <c r="L2676" t="str">
        <f>_xlfn.XLOOKUP(capturaFlota2019[[#This Row],[Especie]],'DATOS TABLA FLOTA'!$K$1:$K$113,'DATOS TABLA FLOTA'!$M$1:$M$113)</f>
        <v>otras especies</v>
      </c>
      <c r="M2676" s="3">
        <v>159744</v>
      </c>
      <c r="N2676" s="4">
        <f>VLOOKUP(capturaFlota2019[[#This Row],[Especie]],'DATOS TABLA FLOTA'!$A$1:$B$80,2,FALSE)</f>
        <v>2500</v>
      </c>
      <c r="O2676" s="4">
        <f>VLOOKUP(capturaFlota2019[[#This Row],[Especie]],'DATOS TABLA FLOTA'!$A$1:$C$80,3,FALSE)</f>
        <v>40000</v>
      </c>
      <c r="Q2676"/>
    </row>
    <row r="2677" spans="1:17" x14ac:dyDescent="0.35">
      <c r="A2677" s="5">
        <v>43709</v>
      </c>
      <c r="B2677" s="2" t="s">
        <v>3147</v>
      </c>
      <c r="C2677" s="2" t="s">
        <v>3068</v>
      </c>
      <c r="D2677" s="2" t="s">
        <v>3043</v>
      </c>
      <c r="E26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7" t="str">
        <f>_xlfn.XLOOKUP(capturaFlota2019[[#This Row],[Puerto]],'DATOS TABLA FLOTA'!$H$1:$H$21,'DATOS TABLA FLOTA'!$I$1:$I$21)</f>
        <v>General Pueyrredon</v>
      </c>
      <c r="G2677" s="3">
        <f>_xlfn.XLOOKUP(capturaFlota2019[[#This Row],[Departamento]],'DATOS TABLA FLOTA'!$O$2:$O$21,'DATOS TABLA FLOTA'!$P$2:$P$21)</f>
        <v>6357</v>
      </c>
      <c r="H2677" s="1">
        <v>-3804915</v>
      </c>
      <c r="I2677" s="1">
        <f>_xlfn.XLOOKUP(capturaFlota2019[[#This Row],[Latitud]],'DATOS TABLA FLOTA'!$Q$2:$Q$21,'DATOS TABLA FLOTA'!$R$2:$R$21)</f>
        <v>-57536848</v>
      </c>
      <c r="J2677" s="2" t="s">
        <v>3055</v>
      </c>
      <c r="K2677" t="str">
        <f>VLOOKUP(capturaFlota2019[[#This Row],[Especie]],'DATOS TABLA FLOTA'!$K$1:$M$113,2,FALSE)</f>
        <v>Peces</v>
      </c>
      <c r="L2677" t="str">
        <f>_xlfn.XLOOKUP(capturaFlota2019[[#This Row],[Especie]],'DATOS TABLA FLOTA'!$K$1:$K$113,'DATOS TABLA FLOTA'!$M$1:$M$113)</f>
        <v>Merluza hubbsi S41</v>
      </c>
      <c r="M2677" s="3">
        <v>160181</v>
      </c>
      <c r="N2677" s="4">
        <f>VLOOKUP(capturaFlota2019[[#This Row],[Especie]],'DATOS TABLA FLOTA'!$A$1:$B$80,2,FALSE)</f>
        <v>2300</v>
      </c>
      <c r="O2677" s="4">
        <f>VLOOKUP(capturaFlota2019[[#This Row],[Especie]],'DATOS TABLA FLOTA'!$A$1:$C$80,3,FALSE)</f>
        <v>36800</v>
      </c>
      <c r="Q2677"/>
    </row>
    <row r="2678" spans="1:17" x14ac:dyDescent="0.35">
      <c r="A2678" s="5">
        <v>43556</v>
      </c>
      <c r="B2678" s="2" t="s">
        <v>3041</v>
      </c>
      <c r="C2678" s="2" t="s">
        <v>3150</v>
      </c>
      <c r="D2678" s="2" t="s">
        <v>3043</v>
      </c>
      <c r="E26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8" t="str">
        <f>_xlfn.XLOOKUP(capturaFlota2019[[#This Row],[Puerto]],'DATOS TABLA FLOTA'!$H$1:$H$21,'DATOS TABLA FLOTA'!$I$1:$I$21)</f>
        <v>General Lavalle</v>
      </c>
      <c r="G2678" s="3">
        <f>_xlfn.XLOOKUP(capturaFlota2019[[#This Row],[Departamento]],'DATOS TABLA FLOTA'!$O$2:$O$21,'DATOS TABLA FLOTA'!$P$2:$P$21)</f>
        <v>6336</v>
      </c>
      <c r="H2678" s="1">
        <v>-36398453</v>
      </c>
      <c r="I2678" s="1">
        <f>_xlfn.XLOOKUP(capturaFlota2019[[#This Row],[Latitud]],'DATOS TABLA FLOTA'!$Q$2:$Q$21,'DATOS TABLA FLOTA'!$R$2:$R$21)</f>
        <v>-56946467</v>
      </c>
      <c r="J2678" s="2" t="s">
        <v>3090</v>
      </c>
      <c r="K2678" t="str">
        <f>VLOOKUP(capturaFlota2019[[#This Row],[Especie]],'DATOS TABLA FLOTA'!$K$1:$M$113,2,FALSE)</f>
        <v>Peces</v>
      </c>
      <c r="L2678" t="str">
        <f>_xlfn.XLOOKUP(capturaFlota2019[[#This Row],[Especie]],'DATOS TABLA FLOTA'!$K$1:$K$113,'DATOS TABLA FLOTA'!$M$1:$M$113)</f>
        <v>otras especies</v>
      </c>
      <c r="M2678" s="3">
        <v>161911</v>
      </c>
      <c r="N2678" s="4">
        <f>VLOOKUP(capturaFlota2019[[#This Row],[Especie]],'DATOS TABLA FLOTA'!$A$1:$B$80,2,FALSE)</f>
        <v>2200</v>
      </c>
      <c r="O2678" s="4">
        <f>VLOOKUP(capturaFlota2019[[#This Row],[Especie]],'DATOS TABLA FLOTA'!$A$1:$C$80,3,FALSE)</f>
        <v>35200</v>
      </c>
      <c r="Q2678"/>
    </row>
    <row r="2679" spans="1:17" x14ac:dyDescent="0.35">
      <c r="A2679" s="5">
        <v>43556</v>
      </c>
      <c r="B2679" s="2" t="s">
        <v>3059</v>
      </c>
      <c r="C2679" s="2" t="s">
        <v>3068</v>
      </c>
      <c r="D2679" s="2" t="s">
        <v>3043</v>
      </c>
      <c r="E26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79" t="str">
        <f>_xlfn.XLOOKUP(capturaFlota2019[[#This Row],[Puerto]],'DATOS TABLA FLOTA'!$H$1:$H$21,'DATOS TABLA FLOTA'!$I$1:$I$21)</f>
        <v>General Pueyrredon</v>
      </c>
      <c r="G2679" s="3">
        <f>_xlfn.XLOOKUP(capturaFlota2019[[#This Row],[Departamento]],'DATOS TABLA FLOTA'!$O$2:$O$21,'DATOS TABLA FLOTA'!$P$2:$P$21)</f>
        <v>6357</v>
      </c>
      <c r="H2679" s="1">
        <v>-3804915</v>
      </c>
      <c r="I2679" s="1">
        <f>_xlfn.XLOOKUP(capturaFlota2019[[#This Row],[Latitud]],'DATOS TABLA FLOTA'!$Q$2:$Q$21,'DATOS TABLA FLOTA'!$R$2:$R$21)</f>
        <v>-57536848</v>
      </c>
      <c r="J2679" s="2" t="s">
        <v>3090</v>
      </c>
      <c r="K2679" t="str">
        <f>VLOOKUP(capturaFlota2019[[#This Row],[Especie]],'DATOS TABLA FLOTA'!$K$1:$M$113,2,FALSE)</f>
        <v>Peces</v>
      </c>
      <c r="L2679" t="str">
        <f>_xlfn.XLOOKUP(capturaFlota2019[[#This Row],[Especie]],'DATOS TABLA FLOTA'!$K$1:$K$113,'DATOS TABLA FLOTA'!$M$1:$M$113)</f>
        <v>otras especies</v>
      </c>
      <c r="M2679" s="3">
        <v>162020</v>
      </c>
      <c r="N2679" s="4">
        <f>VLOOKUP(capturaFlota2019[[#This Row],[Especie]],'DATOS TABLA FLOTA'!$A$1:$B$80,2,FALSE)</f>
        <v>2200</v>
      </c>
      <c r="O2679" s="4">
        <f>VLOOKUP(capturaFlota2019[[#This Row],[Especie]],'DATOS TABLA FLOTA'!$A$1:$C$80,3,FALSE)</f>
        <v>35200</v>
      </c>
      <c r="Q2679"/>
    </row>
    <row r="2680" spans="1:17" x14ac:dyDescent="0.35">
      <c r="A2680" s="5">
        <v>43586</v>
      </c>
      <c r="B2680" s="2" t="s">
        <v>3053</v>
      </c>
      <c r="C2680" s="2" t="s">
        <v>3068</v>
      </c>
      <c r="D2680" s="2" t="s">
        <v>3043</v>
      </c>
      <c r="E26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0" t="str">
        <f>_xlfn.XLOOKUP(capturaFlota2019[[#This Row],[Puerto]],'DATOS TABLA FLOTA'!$H$1:$H$21,'DATOS TABLA FLOTA'!$I$1:$I$21)</f>
        <v>General Pueyrredon</v>
      </c>
      <c r="G2680" s="3">
        <f>_xlfn.XLOOKUP(capturaFlota2019[[#This Row],[Departamento]],'DATOS TABLA FLOTA'!$O$2:$O$21,'DATOS TABLA FLOTA'!$P$2:$P$21)</f>
        <v>6357</v>
      </c>
      <c r="H2680" s="1">
        <v>-3804915</v>
      </c>
      <c r="I2680" s="1">
        <f>_xlfn.XLOOKUP(capturaFlota2019[[#This Row],[Latitud]],'DATOS TABLA FLOTA'!$Q$2:$Q$21,'DATOS TABLA FLOTA'!$R$2:$R$21)</f>
        <v>-57536848</v>
      </c>
      <c r="J2680" s="2" t="s">
        <v>3055</v>
      </c>
      <c r="K2680" t="str">
        <f>VLOOKUP(capturaFlota2019[[#This Row],[Especie]],'DATOS TABLA FLOTA'!$K$1:$M$113,2,FALSE)</f>
        <v>Peces</v>
      </c>
      <c r="L2680" t="str">
        <f>_xlfn.XLOOKUP(capturaFlota2019[[#This Row],[Especie]],'DATOS TABLA FLOTA'!$K$1:$K$113,'DATOS TABLA FLOTA'!$M$1:$M$113)</f>
        <v>Merluza hubbsi S41</v>
      </c>
      <c r="M2680" s="3">
        <v>168983</v>
      </c>
      <c r="N2680" s="4">
        <f>VLOOKUP(capturaFlota2019[[#This Row],[Especie]],'DATOS TABLA FLOTA'!$A$1:$B$80,2,FALSE)</f>
        <v>2300</v>
      </c>
      <c r="O2680" s="4">
        <f>VLOOKUP(capturaFlota2019[[#This Row],[Especie]],'DATOS TABLA FLOTA'!$A$1:$C$80,3,FALSE)</f>
        <v>36800</v>
      </c>
      <c r="Q2680"/>
    </row>
    <row r="2681" spans="1:17" x14ac:dyDescent="0.35">
      <c r="A2681" s="5">
        <v>43770</v>
      </c>
      <c r="B2681" s="2" t="s">
        <v>3053</v>
      </c>
      <c r="C2681" s="2" t="s">
        <v>3068</v>
      </c>
      <c r="D2681" s="2" t="s">
        <v>3043</v>
      </c>
      <c r="E26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1" t="str">
        <f>_xlfn.XLOOKUP(capturaFlota2019[[#This Row],[Puerto]],'DATOS TABLA FLOTA'!$H$1:$H$21,'DATOS TABLA FLOTA'!$I$1:$I$21)</f>
        <v>General Pueyrredon</v>
      </c>
      <c r="G2681" s="3">
        <f>_xlfn.XLOOKUP(capturaFlota2019[[#This Row],[Departamento]],'DATOS TABLA FLOTA'!$O$2:$O$21,'DATOS TABLA FLOTA'!$P$2:$P$21)</f>
        <v>6357</v>
      </c>
      <c r="H2681" s="1">
        <v>-3804915</v>
      </c>
      <c r="I2681" s="1">
        <f>_xlfn.XLOOKUP(capturaFlota2019[[#This Row],[Latitud]],'DATOS TABLA FLOTA'!$Q$2:$Q$21,'DATOS TABLA FLOTA'!$R$2:$R$21)</f>
        <v>-57536848</v>
      </c>
      <c r="J2681" s="2" t="s">
        <v>3098</v>
      </c>
      <c r="K2681" t="str">
        <f>VLOOKUP(capturaFlota2019[[#This Row],[Especie]],'DATOS TABLA FLOTA'!$K$1:$M$113,2,FALSE)</f>
        <v>Peces</v>
      </c>
      <c r="L2681" t="str">
        <f>_xlfn.XLOOKUP(capturaFlota2019[[#This Row],[Especie]],'DATOS TABLA FLOTA'!$K$1:$K$113,'DATOS TABLA FLOTA'!$M$1:$M$113)</f>
        <v>otras especies</v>
      </c>
      <c r="M2681" s="3">
        <v>173794</v>
      </c>
      <c r="N2681" s="4">
        <f>VLOOKUP(capturaFlota2019[[#This Row],[Especie]],'DATOS TABLA FLOTA'!$A$1:$B$80,2,FALSE)</f>
        <v>4500</v>
      </c>
      <c r="O2681" s="4">
        <f>VLOOKUP(capturaFlota2019[[#This Row],[Especie]],'DATOS TABLA FLOTA'!$A$1:$C$80,3,FALSE)</f>
        <v>72000</v>
      </c>
      <c r="Q2681"/>
    </row>
    <row r="2682" spans="1:17" x14ac:dyDescent="0.35">
      <c r="A2682" s="5">
        <v>43739</v>
      </c>
      <c r="B2682" s="2" t="s">
        <v>3059</v>
      </c>
      <c r="C2682" s="2" t="s">
        <v>3068</v>
      </c>
      <c r="D2682" s="2" t="s">
        <v>3043</v>
      </c>
      <c r="E26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2" t="str">
        <f>_xlfn.XLOOKUP(capturaFlota2019[[#This Row],[Puerto]],'DATOS TABLA FLOTA'!$H$1:$H$21,'DATOS TABLA FLOTA'!$I$1:$I$21)</f>
        <v>General Pueyrredon</v>
      </c>
      <c r="G2682" s="3">
        <f>_xlfn.XLOOKUP(capturaFlota2019[[#This Row],[Departamento]],'DATOS TABLA FLOTA'!$O$2:$O$21,'DATOS TABLA FLOTA'!$P$2:$P$21)</f>
        <v>6357</v>
      </c>
      <c r="H2682" s="1">
        <v>-3804915</v>
      </c>
      <c r="I2682" s="1">
        <f>_xlfn.XLOOKUP(capturaFlota2019[[#This Row],[Latitud]],'DATOS TABLA FLOTA'!$Q$2:$Q$21,'DATOS TABLA FLOTA'!$R$2:$R$21)</f>
        <v>-57536848</v>
      </c>
      <c r="J2682" s="2" t="s">
        <v>3094</v>
      </c>
      <c r="K2682" t="str">
        <f>VLOOKUP(capturaFlota2019[[#This Row],[Especie]],'DATOS TABLA FLOTA'!$K$1:$M$113,2,FALSE)</f>
        <v>Peces</v>
      </c>
      <c r="L2682" t="str">
        <f>_xlfn.XLOOKUP(capturaFlota2019[[#This Row],[Especie]],'DATOS TABLA FLOTA'!$K$1:$K$113,'DATOS TABLA FLOTA'!$M$1:$M$113)</f>
        <v>otras especies</v>
      </c>
      <c r="M2682" s="3">
        <v>174455</v>
      </c>
      <c r="N2682" s="4">
        <f>VLOOKUP(capturaFlota2019[[#This Row],[Especie]],'DATOS TABLA FLOTA'!$A$1:$B$80,2,FALSE)</f>
        <v>2180</v>
      </c>
      <c r="O2682" s="4">
        <f>VLOOKUP(capturaFlota2019[[#This Row],[Especie]],'DATOS TABLA FLOTA'!$A$1:$C$80,3,FALSE)</f>
        <v>34880</v>
      </c>
      <c r="Q2682"/>
    </row>
    <row r="2683" spans="1:17" x14ac:dyDescent="0.35">
      <c r="A2683" s="5">
        <v>43739</v>
      </c>
      <c r="B2683" s="2" t="s">
        <v>3053</v>
      </c>
      <c r="C2683" s="2" t="s">
        <v>3068</v>
      </c>
      <c r="D2683" s="2" t="s">
        <v>3043</v>
      </c>
      <c r="E26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3" t="str">
        <f>_xlfn.XLOOKUP(capturaFlota2019[[#This Row],[Puerto]],'DATOS TABLA FLOTA'!$H$1:$H$21,'DATOS TABLA FLOTA'!$I$1:$I$21)</f>
        <v>General Pueyrredon</v>
      </c>
      <c r="G2683" s="3">
        <f>_xlfn.XLOOKUP(capturaFlota2019[[#This Row],[Departamento]],'DATOS TABLA FLOTA'!$O$2:$O$21,'DATOS TABLA FLOTA'!$P$2:$P$21)</f>
        <v>6357</v>
      </c>
      <c r="H2683" s="1">
        <v>-3804915</v>
      </c>
      <c r="I2683" s="1">
        <f>_xlfn.XLOOKUP(capturaFlota2019[[#This Row],[Latitud]],'DATOS TABLA FLOTA'!$Q$2:$Q$21,'DATOS TABLA FLOTA'!$R$2:$R$21)</f>
        <v>-57536848</v>
      </c>
      <c r="J2683" s="2" t="s">
        <v>3074</v>
      </c>
      <c r="K2683" t="str">
        <f>VLOOKUP(capturaFlota2019[[#This Row],[Especie]],'DATOS TABLA FLOTA'!$K$1:$M$113,2,FALSE)</f>
        <v>Peces</v>
      </c>
      <c r="L2683" t="str">
        <f>_xlfn.XLOOKUP(capturaFlota2019[[#This Row],[Especie]],'DATOS TABLA FLOTA'!$K$1:$K$113,'DATOS TABLA FLOTA'!$M$1:$M$113)</f>
        <v>Variado costero</v>
      </c>
      <c r="M2683" s="3">
        <v>174599</v>
      </c>
      <c r="N2683" s="4">
        <f>VLOOKUP(capturaFlota2019[[#This Row],[Especie]],'DATOS TABLA FLOTA'!$A$1:$B$80,2,FALSE)</f>
        <v>1800</v>
      </c>
      <c r="O2683" s="4">
        <f>VLOOKUP(capturaFlota2019[[#This Row],[Especie]],'DATOS TABLA FLOTA'!$A$1:$C$80,3,FALSE)</f>
        <v>28800</v>
      </c>
      <c r="Q2683"/>
    </row>
    <row r="2684" spans="1:17" x14ac:dyDescent="0.35">
      <c r="A2684" s="5">
        <v>43739</v>
      </c>
      <c r="B2684" s="2" t="s">
        <v>3059</v>
      </c>
      <c r="C2684" s="2" t="s">
        <v>3068</v>
      </c>
      <c r="D2684" s="2" t="s">
        <v>3043</v>
      </c>
      <c r="E26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4" t="str">
        <f>_xlfn.XLOOKUP(capturaFlota2019[[#This Row],[Puerto]],'DATOS TABLA FLOTA'!$H$1:$H$21,'DATOS TABLA FLOTA'!$I$1:$I$21)</f>
        <v>General Pueyrredon</v>
      </c>
      <c r="G2684" s="3">
        <f>_xlfn.XLOOKUP(capturaFlota2019[[#This Row],[Departamento]],'DATOS TABLA FLOTA'!$O$2:$O$21,'DATOS TABLA FLOTA'!$P$2:$P$21)</f>
        <v>6357</v>
      </c>
      <c r="H2684" s="1">
        <v>-3804915</v>
      </c>
      <c r="I2684" s="1">
        <f>_xlfn.XLOOKUP(capturaFlota2019[[#This Row],[Latitud]],'DATOS TABLA FLOTA'!$Q$2:$Q$21,'DATOS TABLA FLOTA'!$R$2:$R$21)</f>
        <v>-57536848</v>
      </c>
      <c r="J2684" s="2" t="s">
        <v>3165</v>
      </c>
      <c r="K2684" t="str">
        <f>VLOOKUP(capturaFlota2019[[#This Row],[Especie]],'DATOS TABLA FLOTA'!$K$1:$M$113,2,FALSE)</f>
        <v>Peces</v>
      </c>
      <c r="L2684" t="str">
        <f>_xlfn.XLOOKUP(capturaFlota2019[[#This Row],[Especie]],'DATOS TABLA FLOTA'!$K$1:$K$113,'DATOS TABLA FLOTA'!$M$1:$M$113)</f>
        <v>Rayas (sin V. Cost)</v>
      </c>
      <c r="M2684" s="3">
        <v>174895</v>
      </c>
      <c r="N2684" s="4">
        <f>VLOOKUP(capturaFlota2019[[#This Row],[Especie]],'DATOS TABLA FLOTA'!$A$1:$B$80,2,FALSE)</f>
        <v>3900</v>
      </c>
      <c r="O2684" s="4">
        <f>VLOOKUP(capturaFlota2019[[#This Row],[Especie]],'DATOS TABLA FLOTA'!$A$1:$C$80,3,FALSE)</f>
        <v>62400</v>
      </c>
      <c r="Q2684"/>
    </row>
    <row r="2685" spans="1:17" x14ac:dyDescent="0.35">
      <c r="A2685" s="5">
        <v>43739</v>
      </c>
      <c r="B2685" s="2" t="s">
        <v>3041</v>
      </c>
      <c r="C2685" s="2" t="s">
        <v>3150</v>
      </c>
      <c r="D2685" s="2" t="s">
        <v>3043</v>
      </c>
      <c r="E26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5" t="str">
        <f>_xlfn.XLOOKUP(capturaFlota2019[[#This Row],[Puerto]],'DATOS TABLA FLOTA'!$H$1:$H$21,'DATOS TABLA FLOTA'!$I$1:$I$21)</f>
        <v>General Lavalle</v>
      </c>
      <c r="G2685" s="3">
        <f>_xlfn.XLOOKUP(capturaFlota2019[[#This Row],[Departamento]],'DATOS TABLA FLOTA'!$O$2:$O$21,'DATOS TABLA FLOTA'!$P$2:$P$21)</f>
        <v>6336</v>
      </c>
      <c r="H2685" s="1">
        <v>-36398453</v>
      </c>
      <c r="I2685" s="1">
        <f>_xlfn.XLOOKUP(capturaFlota2019[[#This Row],[Latitud]],'DATOS TABLA FLOTA'!$Q$2:$Q$21,'DATOS TABLA FLOTA'!$R$2:$R$21)</f>
        <v>-56946467</v>
      </c>
      <c r="J2685" s="2" t="s">
        <v>3074</v>
      </c>
      <c r="K2685" t="str">
        <f>VLOOKUP(capturaFlota2019[[#This Row],[Especie]],'DATOS TABLA FLOTA'!$K$1:$M$113,2,FALSE)</f>
        <v>Peces</v>
      </c>
      <c r="L2685" t="str">
        <f>_xlfn.XLOOKUP(capturaFlota2019[[#This Row],[Especie]],'DATOS TABLA FLOTA'!$K$1:$K$113,'DATOS TABLA FLOTA'!$M$1:$M$113)</f>
        <v>Variado costero</v>
      </c>
      <c r="M2685" s="3">
        <v>175296</v>
      </c>
      <c r="N2685" s="4">
        <f>VLOOKUP(capturaFlota2019[[#This Row],[Especie]],'DATOS TABLA FLOTA'!$A$1:$B$80,2,FALSE)</f>
        <v>1800</v>
      </c>
      <c r="O2685" s="4">
        <f>VLOOKUP(capturaFlota2019[[#This Row],[Especie]],'DATOS TABLA FLOTA'!$A$1:$C$80,3,FALSE)</f>
        <v>28800</v>
      </c>
      <c r="Q2685"/>
    </row>
    <row r="2686" spans="1:17" x14ac:dyDescent="0.35">
      <c r="A2686" s="5">
        <v>43525</v>
      </c>
      <c r="B2686" s="2" t="s">
        <v>3053</v>
      </c>
      <c r="C2686" s="2" t="s">
        <v>3068</v>
      </c>
      <c r="D2686" s="2" t="s">
        <v>3043</v>
      </c>
      <c r="E26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6" t="str">
        <f>_xlfn.XLOOKUP(capturaFlota2019[[#This Row],[Puerto]],'DATOS TABLA FLOTA'!$H$1:$H$21,'DATOS TABLA FLOTA'!$I$1:$I$21)</f>
        <v>General Pueyrredon</v>
      </c>
      <c r="G2686" s="3">
        <f>_xlfn.XLOOKUP(capturaFlota2019[[#This Row],[Departamento]],'DATOS TABLA FLOTA'!$O$2:$O$21,'DATOS TABLA FLOTA'!$P$2:$P$21)</f>
        <v>6357</v>
      </c>
      <c r="H2686" s="1">
        <v>-3804915</v>
      </c>
      <c r="I2686" s="1">
        <f>_xlfn.XLOOKUP(capturaFlota2019[[#This Row],[Latitud]],'DATOS TABLA FLOTA'!$Q$2:$Q$21,'DATOS TABLA FLOTA'!$R$2:$R$21)</f>
        <v>-57536848</v>
      </c>
      <c r="J2686" s="2" t="s">
        <v>3090</v>
      </c>
      <c r="K2686" t="str">
        <f>VLOOKUP(capturaFlota2019[[#This Row],[Especie]],'DATOS TABLA FLOTA'!$K$1:$M$113,2,FALSE)</f>
        <v>Peces</v>
      </c>
      <c r="L2686" t="str">
        <f>_xlfn.XLOOKUP(capturaFlota2019[[#This Row],[Especie]],'DATOS TABLA FLOTA'!$K$1:$K$113,'DATOS TABLA FLOTA'!$M$1:$M$113)</f>
        <v>otras especies</v>
      </c>
      <c r="M2686" s="3">
        <v>175797</v>
      </c>
      <c r="N2686" s="4">
        <f>VLOOKUP(capturaFlota2019[[#This Row],[Especie]],'DATOS TABLA FLOTA'!$A$1:$B$80,2,FALSE)</f>
        <v>2200</v>
      </c>
      <c r="O2686" s="4">
        <f>VLOOKUP(capturaFlota2019[[#This Row],[Especie]],'DATOS TABLA FLOTA'!$A$1:$C$80,3,FALSE)</f>
        <v>35200</v>
      </c>
      <c r="Q2686"/>
    </row>
    <row r="2687" spans="1:17" x14ac:dyDescent="0.35">
      <c r="A2687" s="5">
        <v>43556</v>
      </c>
      <c r="B2687" s="2" t="s">
        <v>3053</v>
      </c>
      <c r="C2687" s="2" t="s">
        <v>3068</v>
      </c>
      <c r="D2687" s="2" t="s">
        <v>3043</v>
      </c>
      <c r="E26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7" t="str">
        <f>_xlfn.XLOOKUP(capturaFlota2019[[#This Row],[Puerto]],'DATOS TABLA FLOTA'!$H$1:$H$21,'DATOS TABLA FLOTA'!$I$1:$I$21)</f>
        <v>General Pueyrredon</v>
      </c>
      <c r="G2687" s="3">
        <f>_xlfn.XLOOKUP(capturaFlota2019[[#This Row],[Departamento]],'DATOS TABLA FLOTA'!$O$2:$O$21,'DATOS TABLA FLOTA'!$P$2:$P$21)</f>
        <v>6357</v>
      </c>
      <c r="H2687" s="1">
        <v>-3804915</v>
      </c>
      <c r="I2687" s="1">
        <f>_xlfn.XLOOKUP(capturaFlota2019[[#This Row],[Latitud]],'DATOS TABLA FLOTA'!$Q$2:$Q$21,'DATOS TABLA FLOTA'!$R$2:$R$21)</f>
        <v>-57536848</v>
      </c>
      <c r="J2687" s="2" t="s">
        <v>3074</v>
      </c>
      <c r="K2687" t="str">
        <f>VLOOKUP(capturaFlota2019[[#This Row],[Especie]],'DATOS TABLA FLOTA'!$K$1:$M$113,2,FALSE)</f>
        <v>Peces</v>
      </c>
      <c r="L2687" t="str">
        <f>_xlfn.XLOOKUP(capturaFlota2019[[#This Row],[Especie]],'DATOS TABLA FLOTA'!$K$1:$K$113,'DATOS TABLA FLOTA'!$M$1:$M$113)</f>
        <v>Variado costero</v>
      </c>
      <c r="M2687" s="3">
        <v>175857</v>
      </c>
      <c r="N2687" s="4">
        <f>VLOOKUP(capturaFlota2019[[#This Row],[Especie]],'DATOS TABLA FLOTA'!$A$1:$B$80,2,FALSE)</f>
        <v>1800</v>
      </c>
      <c r="O2687" s="4">
        <f>VLOOKUP(capturaFlota2019[[#This Row],[Especie]],'DATOS TABLA FLOTA'!$A$1:$C$80,3,FALSE)</f>
        <v>28800</v>
      </c>
      <c r="Q2687"/>
    </row>
    <row r="2688" spans="1:17" x14ac:dyDescent="0.35">
      <c r="A2688" s="5">
        <v>43525</v>
      </c>
      <c r="B2688" s="2" t="s">
        <v>3041</v>
      </c>
      <c r="C2688" s="2" t="s">
        <v>3111</v>
      </c>
      <c r="D2688" s="2" t="s">
        <v>3043</v>
      </c>
      <c r="E26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88" t="str">
        <f>_xlfn.XLOOKUP(capturaFlota2019[[#This Row],[Puerto]],'DATOS TABLA FLOTA'!$H$1:$H$21,'DATOS TABLA FLOTA'!$I$1:$I$21)</f>
        <v>sin especificar</v>
      </c>
      <c r="G2688" s="3">
        <f>_xlfn.XLOOKUP(capturaFlota2019[[#This Row],[Departamento]],'DATOS TABLA FLOTA'!$O$2:$O$21,'DATOS TABLA FLOTA'!$P$2:$P$21)</f>
        <v>6999</v>
      </c>
      <c r="I2688" s="1">
        <f>_xlfn.XLOOKUP(capturaFlota2019[[#This Row],[Latitud]],'DATOS TABLA FLOTA'!$Q$2:$Q$21,'DATOS TABLA FLOTA'!$R$2:$R$21)</f>
        <v>0</v>
      </c>
      <c r="J2688" s="2" t="s">
        <v>3146</v>
      </c>
      <c r="K2688" t="str">
        <f>VLOOKUP(capturaFlota2019[[#This Row],[Especie]],'DATOS TABLA FLOTA'!$K$1:$M$113,2,FALSE)</f>
        <v>Peces</v>
      </c>
      <c r="L2688" t="str">
        <f>_xlfn.XLOOKUP(capturaFlota2019[[#This Row],[Especie]],'DATOS TABLA FLOTA'!$K$1:$K$113,'DATOS TABLA FLOTA'!$M$1:$M$113)</f>
        <v>Rayas (sin V. Cost)</v>
      </c>
      <c r="M2688" s="3">
        <v>175938</v>
      </c>
      <c r="N2688" s="4">
        <f>VLOOKUP(capturaFlota2019[[#This Row],[Especie]],'DATOS TABLA FLOTA'!$A$1:$B$80,2,FALSE)</f>
        <v>3280</v>
      </c>
      <c r="O2688" s="4">
        <f>VLOOKUP(capturaFlota2019[[#This Row],[Especie]],'DATOS TABLA FLOTA'!$A$1:$C$80,3,FALSE)</f>
        <v>52480</v>
      </c>
      <c r="Q2688"/>
    </row>
    <row r="2689" spans="1:17" x14ac:dyDescent="0.35">
      <c r="A2689" s="5">
        <v>43556</v>
      </c>
      <c r="B2689" s="2" t="s">
        <v>3047</v>
      </c>
      <c r="C2689" s="2" t="s">
        <v>3048</v>
      </c>
      <c r="D2689" s="2" t="s">
        <v>3049</v>
      </c>
      <c r="E26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689" t="str">
        <f>_xlfn.XLOOKUP(capturaFlota2019[[#This Row],[Puerto]],'DATOS TABLA FLOTA'!$H$1:$H$21,'DATOS TABLA FLOTA'!$I$1:$I$21)</f>
        <v>Deseado</v>
      </c>
      <c r="G2689" s="3">
        <f>_xlfn.XLOOKUP(capturaFlota2019[[#This Row],[Departamento]],'DATOS TABLA FLOTA'!$O$2:$O$21,'DATOS TABLA FLOTA'!$P$2:$P$21)</f>
        <v>78014</v>
      </c>
      <c r="H2689" s="1">
        <v>-46436049</v>
      </c>
      <c r="I2689" s="1">
        <f>_xlfn.XLOOKUP(capturaFlota2019[[#This Row],[Latitud]],'DATOS TABLA FLOTA'!$Q$2:$Q$21,'DATOS TABLA FLOTA'!$R$2:$R$21)</f>
        <v>-67514904</v>
      </c>
      <c r="J2689" s="2" t="s">
        <v>3052</v>
      </c>
      <c r="K2689" t="str">
        <f>VLOOKUP(capturaFlota2019[[#This Row],[Especie]],'DATOS TABLA FLOTA'!$K$1:$M$113,2,FALSE)</f>
        <v>Moluscos</v>
      </c>
      <c r="L2689" t="str">
        <f>_xlfn.XLOOKUP(capturaFlota2019[[#This Row],[Especie]],'DATOS TABLA FLOTA'!$K$1:$K$113,'DATOS TABLA FLOTA'!$M$1:$M$113)</f>
        <v>Calamar Illex</v>
      </c>
      <c r="M2689" s="3">
        <v>178044</v>
      </c>
      <c r="N2689" s="4">
        <f>VLOOKUP(capturaFlota2019[[#This Row],[Especie]],'DATOS TABLA FLOTA'!$A$1:$B$80,2,FALSE)</f>
        <v>3299</v>
      </c>
      <c r="O2689" s="4">
        <f>VLOOKUP(capturaFlota2019[[#This Row],[Especie]],'DATOS TABLA FLOTA'!$A$1:$C$80,3,FALSE)</f>
        <v>52784</v>
      </c>
      <c r="Q2689"/>
    </row>
    <row r="2690" spans="1:17" x14ac:dyDescent="0.35">
      <c r="A2690" s="5">
        <v>43739</v>
      </c>
      <c r="B2690" s="2" t="s">
        <v>3053</v>
      </c>
      <c r="C2690" s="2" t="s">
        <v>3150</v>
      </c>
      <c r="D2690" s="2" t="s">
        <v>3043</v>
      </c>
      <c r="E26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0" t="str">
        <f>_xlfn.XLOOKUP(capturaFlota2019[[#This Row],[Puerto]],'DATOS TABLA FLOTA'!$H$1:$H$21,'DATOS TABLA FLOTA'!$I$1:$I$21)</f>
        <v>General Lavalle</v>
      </c>
      <c r="G2690" s="3">
        <f>_xlfn.XLOOKUP(capturaFlota2019[[#This Row],[Departamento]],'DATOS TABLA FLOTA'!$O$2:$O$21,'DATOS TABLA FLOTA'!$P$2:$P$21)</f>
        <v>6336</v>
      </c>
      <c r="H2690" s="1">
        <v>-36398453</v>
      </c>
      <c r="I2690" s="1">
        <f>_xlfn.XLOOKUP(capturaFlota2019[[#This Row],[Latitud]],'DATOS TABLA FLOTA'!$Q$2:$Q$21,'DATOS TABLA FLOTA'!$R$2:$R$21)</f>
        <v>-56946467</v>
      </c>
      <c r="J2690" s="2" t="s">
        <v>3164</v>
      </c>
      <c r="K2690" t="str">
        <f>VLOOKUP(capturaFlota2019[[#This Row],[Especie]],'DATOS TABLA FLOTA'!$K$1:$M$113,2,FALSE)</f>
        <v>Peces</v>
      </c>
      <c r="L2690" t="str">
        <f>_xlfn.XLOOKUP(capturaFlota2019[[#This Row],[Especie]],'DATOS TABLA FLOTA'!$K$1:$K$113,'DATOS TABLA FLOTA'!$M$1:$M$113)</f>
        <v>Rayas (sin V. Cost)</v>
      </c>
      <c r="M2690" s="3">
        <v>178082</v>
      </c>
      <c r="N2690" s="4">
        <f>VLOOKUP(capturaFlota2019[[#This Row],[Especie]],'DATOS TABLA FLOTA'!$A$1:$B$80,2,FALSE)</f>
        <v>3120</v>
      </c>
      <c r="O2690" s="4">
        <f>VLOOKUP(capturaFlota2019[[#This Row],[Especie]],'DATOS TABLA FLOTA'!$A$1:$C$80,3,FALSE)</f>
        <v>49920</v>
      </c>
      <c r="Q2690"/>
    </row>
    <row r="2691" spans="1:17" x14ac:dyDescent="0.35">
      <c r="A2691" s="5">
        <v>43466</v>
      </c>
      <c r="B2691" s="2" t="s">
        <v>3041</v>
      </c>
      <c r="C2691" s="2" t="s">
        <v>3111</v>
      </c>
      <c r="D2691" s="2" t="s">
        <v>3043</v>
      </c>
      <c r="E26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1" t="str">
        <f>_xlfn.XLOOKUP(capturaFlota2019[[#This Row],[Puerto]],'DATOS TABLA FLOTA'!$H$1:$H$21,'DATOS TABLA FLOTA'!$I$1:$I$21)</f>
        <v>sin especificar</v>
      </c>
      <c r="G2691" s="3">
        <f>_xlfn.XLOOKUP(capturaFlota2019[[#This Row],[Departamento]],'DATOS TABLA FLOTA'!$O$2:$O$21,'DATOS TABLA FLOTA'!$P$2:$P$21)</f>
        <v>6999</v>
      </c>
      <c r="I2691" s="1">
        <f>_xlfn.XLOOKUP(capturaFlota2019[[#This Row],[Latitud]],'DATOS TABLA FLOTA'!$Q$2:$Q$21,'DATOS TABLA FLOTA'!$R$2:$R$21)</f>
        <v>0</v>
      </c>
      <c r="J2691" s="2" t="s">
        <v>3045</v>
      </c>
      <c r="K2691" t="str">
        <f>VLOOKUP(capturaFlota2019[[#This Row],[Especie]],'DATOS TABLA FLOTA'!$K$1:$M$113,2,FALSE)</f>
        <v>Crustáceos</v>
      </c>
      <c r="L2691" t="str">
        <f>_xlfn.XLOOKUP(capturaFlota2019[[#This Row],[Especie]],'DATOS TABLA FLOTA'!$K$1:$K$113,'DATOS TABLA FLOTA'!$M$1:$M$113)</f>
        <v>otras especies</v>
      </c>
      <c r="M2691" s="3">
        <v>178591</v>
      </c>
      <c r="N2691" s="4">
        <f>VLOOKUP(capturaFlota2019[[#This Row],[Especie]],'DATOS TABLA FLOTA'!$A$1:$B$80,2,FALSE)</f>
        <v>3000</v>
      </c>
      <c r="O2691" s="4">
        <f>VLOOKUP(capturaFlota2019[[#This Row],[Especie]],'DATOS TABLA FLOTA'!$A$1:$C$80,3,FALSE)</f>
        <v>48000</v>
      </c>
      <c r="Q2691"/>
    </row>
    <row r="2692" spans="1:17" x14ac:dyDescent="0.35">
      <c r="A2692" s="5">
        <v>43556</v>
      </c>
      <c r="B2692" s="2" t="s">
        <v>3053</v>
      </c>
      <c r="C2692" s="2" t="s">
        <v>3068</v>
      </c>
      <c r="D2692" s="2" t="s">
        <v>3043</v>
      </c>
      <c r="E26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2" t="str">
        <f>_xlfn.XLOOKUP(capturaFlota2019[[#This Row],[Puerto]],'DATOS TABLA FLOTA'!$H$1:$H$21,'DATOS TABLA FLOTA'!$I$1:$I$21)</f>
        <v>General Pueyrredon</v>
      </c>
      <c r="G2692" s="3">
        <f>_xlfn.XLOOKUP(capturaFlota2019[[#This Row],[Departamento]],'DATOS TABLA FLOTA'!$O$2:$O$21,'DATOS TABLA FLOTA'!$P$2:$P$21)</f>
        <v>6357</v>
      </c>
      <c r="H2692" s="1">
        <v>-3804915</v>
      </c>
      <c r="I2692" s="1">
        <f>_xlfn.XLOOKUP(capturaFlota2019[[#This Row],[Latitud]],'DATOS TABLA FLOTA'!$Q$2:$Q$21,'DATOS TABLA FLOTA'!$R$2:$R$21)</f>
        <v>-57536848</v>
      </c>
      <c r="J2692" s="2" t="s">
        <v>3078</v>
      </c>
      <c r="K2692" t="str">
        <f>VLOOKUP(capturaFlota2019[[#This Row],[Especie]],'DATOS TABLA FLOTA'!$K$1:$M$113,2,FALSE)</f>
        <v>Peces</v>
      </c>
      <c r="L2692" t="str">
        <f>_xlfn.XLOOKUP(capturaFlota2019[[#This Row],[Especie]],'DATOS TABLA FLOTA'!$K$1:$K$113,'DATOS TABLA FLOTA'!$M$1:$M$113)</f>
        <v>otras especies</v>
      </c>
      <c r="M2692" s="3">
        <v>178716</v>
      </c>
      <c r="N2692" s="4">
        <f>VLOOKUP(capturaFlota2019[[#This Row],[Especie]],'DATOS TABLA FLOTA'!$A$1:$B$80,2,FALSE)</f>
        <v>1700</v>
      </c>
      <c r="O2692" s="4">
        <f>VLOOKUP(capturaFlota2019[[#This Row],[Especie]],'DATOS TABLA FLOTA'!$A$1:$C$80,3,FALSE)</f>
        <v>27200</v>
      </c>
      <c r="Q2692"/>
    </row>
    <row r="2693" spans="1:17" x14ac:dyDescent="0.35">
      <c r="A2693" s="5">
        <v>43466</v>
      </c>
      <c r="B2693" s="2" t="s">
        <v>3059</v>
      </c>
      <c r="C2693" s="2" t="s">
        <v>3061</v>
      </c>
      <c r="D2693" s="2" t="s">
        <v>3062</v>
      </c>
      <c r="E26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693" t="str">
        <f>_xlfn.XLOOKUP(capturaFlota2019[[#This Row],[Puerto]],'DATOS TABLA FLOTA'!$H$1:$H$21,'DATOS TABLA FLOTA'!$I$1:$I$21)</f>
        <v>Escalante</v>
      </c>
      <c r="G2693" s="3">
        <f>_xlfn.XLOOKUP(capturaFlota2019[[#This Row],[Departamento]],'DATOS TABLA FLOTA'!$O$2:$O$21,'DATOS TABLA FLOTA'!$P$2:$P$21)</f>
        <v>26021</v>
      </c>
      <c r="H2693" s="1">
        <v>-45862528</v>
      </c>
      <c r="I2693" s="1">
        <f>_xlfn.XLOOKUP(capturaFlota2019[[#This Row],[Latitud]],'DATOS TABLA FLOTA'!$Q$2:$Q$21,'DATOS TABLA FLOTA'!$R$2:$R$21)</f>
        <v>-6746664</v>
      </c>
      <c r="J2693" s="2" t="s">
        <v>3066</v>
      </c>
      <c r="K2693" t="str">
        <f>VLOOKUP(capturaFlota2019[[#This Row],[Especie]],'DATOS TABLA FLOTA'!$K$1:$M$113,2,FALSE)</f>
        <v>Peces</v>
      </c>
      <c r="L2693" t="str">
        <f>_xlfn.XLOOKUP(capturaFlota2019[[#This Row],[Especie]],'DATOS TABLA FLOTA'!$K$1:$K$113,'DATOS TABLA FLOTA'!$M$1:$M$113)</f>
        <v>otras especies</v>
      </c>
      <c r="M2693" s="3">
        <v>181566</v>
      </c>
      <c r="N2693" s="4">
        <f>VLOOKUP(capturaFlota2019[[#This Row],[Especie]],'DATOS TABLA FLOTA'!$A$1:$B$80,2,FALSE)</f>
        <v>2200</v>
      </c>
      <c r="O2693" s="4">
        <f>VLOOKUP(capturaFlota2019[[#This Row],[Especie]],'DATOS TABLA FLOTA'!$A$1:$C$80,3,FALSE)</f>
        <v>35200</v>
      </c>
      <c r="Q2693"/>
    </row>
    <row r="2694" spans="1:17" x14ac:dyDescent="0.35">
      <c r="A2694" s="5">
        <v>43497</v>
      </c>
      <c r="B2694" s="2" t="s">
        <v>3067</v>
      </c>
      <c r="C2694" s="2" t="s">
        <v>3068</v>
      </c>
      <c r="D2694" s="2" t="s">
        <v>3043</v>
      </c>
      <c r="E26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4" t="str">
        <f>_xlfn.XLOOKUP(capturaFlota2019[[#This Row],[Puerto]],'DATOS TABLA FLOTA'!$H$1:$H$21,'DATOS TABLA FLOTA'!$I$1:$I$21)</f>
        <v>General Pueyrredon</v>
      </c>
      <c r="G2694" s="3">
        <f>_xlfn.XLOOKUP(capturaFlota2019[[#This Row],[Departamento]],'DATOS TABLA FLOTA'!$O$2:$O$21,'DATOS TABLA FLOTA'!$P$2:$P$21)</f>
        <v>6357</v>
      </c>
      <c r="H2694" s="1">
        <v>-3804915</v>
      </c>
      <c r="I2694" s="1">
        <f>_xlfn.XLOOKUP(capturaFlota2019[[#This Row],[Latitud]],'DATOS TABLA FLOTA'!$Q$2:$Q$21,'DATOS TABLA FLOTA'!$R$2:$R$21)</f>
        <v>-57536848</v>
      </c>
      <c r="J2694" s="2" t="s">
        <v>3057</v>
      </c>
      <c r="K2694" t="str">
        <f>VLOOKUP(capturaFlota2019[[#This Row],[Especie]],'DATOS TABLA FLOTA'!$K$1:$M$113,2,FALSE)</f>
        <v>Peces</v>
      </c>
      <c r="L2694" t="str">
        <f>_xlfn.XLOOKUP(capturaFlota2019[[#This Row],[Especie]],'DATOS TABLA FLOTA'!$K$1:$K$113,'DATOS TABLA FLOTA'!$M$1:$M$113)</f>
        <v>Rayas (sin V. Cost)</v>
      </c>
      <c r="M2694" s="3">
        <v>181622</v>
      </c>
      <c r="N2694" s="4">
        <f>VLOOKUP(capturaFlota2019[[#This Row],[Especie]],'DATOS TABLA FLOTA'!$A$1:$B$80,2,FALSE)</f>
        <v>3900</v>
      </c>
      <c r="O2694" s="4">
        <f>VLOOKUP(capturaFlota2019[[#This Row],[Especie]],'DATOS TABLA FLOTA'!$A$1:$C$80,3,FALSE)</f>
        <v>62400</v>
      </c>
      <c r="Q2694"/>
    </row>
    <row r="2695" spans="1:17" x14ac:dyDescent="0.35">
      <c r="A2695" s="5">
        <v>43678</v>
      </c>
      <c r="B2695" s="2" t="s">
        <v>3053</v>
      </c>
      <c r="C2695" s="2" t="s">
        <v>3068</v>
      </c>
      <c r="D2695" s="2" t="s">
        <v>3043</v>
      </c>
      <c r="E26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5" t="str">
        <f>_xlfn.XLOOKUP(capturaFlota2019[[#This Row],[Puerto]],'DATOS TABLA FLOTA'!$H$1:$H$21,'DATOS TABLA FLOTA'!$I$1:$I$21)</f>
        <v>General Pueyrredon</v>
      </c>
      <c r="G2695" s="3">
        <f>_xlfn.XLOOKUP(capturaFlota2019[[#This Row],[Departamento]],'DATOS TABLA FLOTA'!$O$2:$O$21,'DATOS TABLA FLOTA'!$P$2:$P$21)</f>
        <v>6357</v>
      </c>
      <c r="H2695" s="1">
        <v>-3804915</v>
      </c>
      <c r="I2695" s="1">
        <f>_xlfn.XLOOKUP(capturaFlota2019[[#This Row],[Latitud]],'DATOS TABLA FLOTA'!$Q$2:$Q$21,'DATOS TABLA FLOTA'!$R$2:$R$21)</f>
        <v>-57536848</v>
      </c>
      <c r="J2695" s="2" t="s">
        <v>3094</v>
      </c>
      <c r="K2695" t="str">
        <f>VLOOKUP(capturaFlota2019[[#This Row],[Especie]],'DATOS TABLA FLOTA'!$K$1:$M$113,2,FALSE)</f>
        <v>Peces</v>
      </c>
      <c r="L2695" t="str">
        <f>_xlfn.XLOOKUP(capturaFlota2019[[#This Row],[Especie]],'DATOS TABLA FLOTA'!$K$1:$K$113,'DATOS TABLA FLOTA'!$M$1:$M$113)</f>
        <v>otras especies</v>
      </c>
      <c r="M2695" s="3">
        <v>183897</v>
      </c>
      <c r="N2695" s="4">
        <f>VLOOKUP(capturaFlota2019[[#This Row],[Especie]],'DATOS TABLA FLOTA'!$A$1:$B$80,2,FALSE)</f>
        <v>2180</v>
      </c>
      <c r="O2695" s="4">
        <f>VLOOKUP(capturaFlota2019[[#This Row],[Especie]],'DATOS TABLA FLOTA'!$A$1:$C$80,3,FALSE)</f>
        <v>34880</v>
      </c>
      <c r="Q2695"/>
    </row>
    <row r="2696" spans="1:17" x14ac:dyDescent="0.35">
      <c r="A2696" s="5">
        <v>43586</v>
      </c>
      <c r="B2696" s="2" t="s">
        <v>3053</v>
      </c>
      <c r="C2696" s="2" t="s">
        <v>3068</v>
      </c>
      <c r="D2696" s="2" t="s">
        <v>3043</v>
      </c>
      <c r="E26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6" t="str">
        <f>_xlfn.XLOOKUP(capturaFlota2019[[#This Row],[Puerto]],'DATOS TABLA FLOTA'!$H$1:$H$21,'DATOS TABLA FLOTA'!$I$1:$I$21)</f>
        <v>General Pueyrredon</v>
      </c>
      <c r="G2696" s="3">
        <f>_xlfn.XLOOKUP(capturaFlota2019[[#This Row],[Departamento]],'DATOS TABLA FLOTA'!$O$2:$O$21,'DATOS TABLA FLOTA'!$P$2:$P$21)</f>
        <v>6357</v>
      </c>
      <c r="H2696" s="1">
        <v>-3804915</v>
      </c>
      <c r="I2696" s="1">
        <f>_xlfn.XLOOKUP(capturaFlota2019[[#This Row],[Latitud]],'DATOS TABLA FLOTA'!$Q$2:$Q$21,'DATOS TABLA FLOTA'!$R$2:$R$21)</f>
        <v>-57536848</v>
      </c>
      <c r="J2696" s="2" t="s">
        <v>3057</v>
      </c>
      <c r="K2696" t="str">
        <f>VLOOKUP(capturaFlota2019[[#This Row],[Especie]],'DATOS TABLA FLOTA'!$K$1:$M$113,2,FALSE)</f>
        <v>Peces</v>
      </c>
      <c r="L2696" t="str">
        <f>_xlfn.XLOOKUP(capturaFlota2019[[#This Row],[Especie]],'DATOS TABLA FLOTA'!$K$1:$K$113,'DATOS TABLA FLOTA'!$M$1:$M$113)</f>
        <v>Rayas (sin V. Cost)</v>
      </c>
      <c r="M2696" s="3">
        <v>184924</v>
      </c>
      <c r="N2696" s="4">
        <f>VLOOKUP(capturaFlota2019[[#This Row],[Especie]],'DATOS TABLA FLOTA'!$A$1:$B$80,2,FALSE)</f>
        <v>3900</v>
      </c>
      <c r="O2696" s="4">
        <f>VLOOKUP(capturaFlota2019[[#This Row],[Especie]],'DATOS TABLA FLOTA'!$A$1:$C$80,3,FALSE)</f>
        <v>62400</v>
      </c>
      <c r="Q2696"/>
    </row>
    <row r="2697" spans="1:17" x14ac:dyDescent="0.35">
      <c r="A2697" s="5">
        <v>43709</v>
      </c>
      <c r="B2697" s="2" t="s">
        <v>3059</v>
      </c>
      <c r="C2697" s="2" t="s">
        <v>3068</v>
      </c>
      <c r="D2697" s="2" t="s">
        <v>3043</v>
      </c>
      <c r="E26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7" t="str">
        <f>_xlfn.XLOOKUP(capturaFlota2019[[#This Row],[Puerto]],'DATOS TABLA FLOTA'!$H$1:$H$21,'DATOS TABLA FLOTA'!$I$1:$I$21)</f>
        <v>General Pueyrredon</v>
      </c>
      <c r="G2697" s="3">
        <f>_xlfn.XLOOKUP(capturaFlota2019[[#This Row],[Departamento]],'DATOS TABLA FLOTA'!$O$2:$O$21,'DATOS TABLA FLOTA'!$P$2:$P$21)</f>
        <v>6357</v>
      </c>
      <c r="H2697" s="1">
        <v>-3804915</v>
      </c>
      <c r="I2697" s="1">
        <f>_xlfn.XLOOKUP(capturaFlota2019[[#This Row],[Latitud]],'DATOS TABLA FLOTA'!$Q$2:$Q$21,'DATOS TABLA FLOTA'!$R$2:$R$21)</f>
        <v>-57536848</v>
      </c>
      <c r="J2697" s="2" t="s">
        <v>3099</v>
      </c>
      <c r="K2697" t="str">
        <f>VLOOKUP(capturaFlota2019[[#This Row],[Especie]],'DATOS TABLA FLOTA'!$K$1:$M$113,2,FALSE)</f>
        <v>Peces</v>
      </c>
      <c r="L2697" t="str">
        <f>_xlfn.XLOOKUP(capturaFlota2019[[#This Row],[Especie]],'DATOS TABLA FLOTA'!$K$1:$K$113,'DATOS TABLA FLOTA'!$M$1:$M$113)</f>
        <v>otras especies</v>
      </c>
      <c r="M2697" s="3">
        <v>185971</v>
      </c>
      <c r="N2697" s="4">
        <f>VLOOKUP(capturaFlota2019[[#This Row],[Especie]],'DATOS TABLA FLOTA'!$A$1:$B$80,2,FALSE)</f>
        <v>2100</v>
      </c>
      <c r="O2697" s="4">
        <f>VLOOKUP(capturaFlota2019[[#This Row],[Especie]],'DATOS TABLA FLOTA'!$A$1:$C$80,3,FALSE)</f>
        <v>33600</v>
      </c>
      <c r="Q2697"/>
    </row>
    <row r="2698" spans="1:17" x14ac:dyDescent="0.35">
      <c r="A2698" s="5">
        <v>43678</v>
      </c>
      <c r="B2698" s="2" t="s">
        <v>3059</v>
      </c>
      <c r="C2698" s="2" t="s">
        <v>3068</v>
      </c>
      <c r="D2698" s="2" t="s">
        <v>3043</v>
      </c>
      <c r="E26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8" t="str">
        <f>_xlfn.XLOOKUP(capturaFlota2019[[#This Row],[Puerto]],'DATOS TABLA FLOTA'!$H$1:$H$21,'DATOS TABLA FLOTA'!$I$1:$I$21)</f>
        <v>General Pueyrredon</v>
      </c>
      <c r="G2698" s="3">
        <f>_xlfn.XLOOKUP(capturaFlota2019[[#This Row],[Departamento]],'DATOS TABLA FLOTA'!$O$2:$O$21,'DATOS TABLA FLOTA'!$P$2:$P$21)</f>
        <v>6357</v>
      </c>
      <c r="H2698" s="1">
        <v>-3804915</v>
      </c>
      <c r="I2698" s="1">
        <f>_xlfn.XLOOKUP(capturaFlota2019[[#This Row],[Latitud]],'DATOS TABLA FLOTA'!$Q$2:$Q$21,'DATOS TABLA FLOTA'!$R$2:$R$21)</f>
        <v>-57536848</v>
      </c>
      <c r="J2698" s="2" t="s">
        <v>3099</v>
      </c>
      <c r="K2698" t="str">
        <f>VLOOKUP(capturaFlota2019[[#This Row],[Especie]],'DATOS TABLA FLOTA'!$K$1:$M$113,2,FALSE)</f>
        <v>Peces</v>
      </c>
      <c r="L2698" t="str">
        <f>_xlfn.XLOOKUP(capturaFlota2019[[#This Row],[Especie]],'DATOS TABLA FLOTA'!$K$1:$K$113,'DATOS TABLA FLOTA'!$M$1:$M$113)</f>
        <v>otras especies</v>
      </c>
      <c r="M2698" s="3">
        <v>186674</v>
      </c>
      <c r="N2698" s="4">
        <f>VLOOKUP(capturaFlota2019[[#This Row],[Especie]],'DATOS TABLA FLOTA'!$A$1:$B$80,2,FALSE)</f>
        <v>2100</v>
      </c>
      <c r="O2698" s="4">
        <f>VLOOKUP(capturaFlota2019[[#This Row],[Especie]],'DATOS TABLA FLOTA'!$A$1:$C$80,3,FALSE)</f>
        <v>33600</v>
      </c>
      <c r="Q2698"/>
    </row>
    <row r="2699" spans="1:17" x14ac:dyDescent="0.35">
      <c r="A2699" s="5">
        <v>43497</v>
      </c>
      <c r="B2699" s="2" t="s">
        <v>3059</v>
      </c>
      <c r="C2699" s="2" t="s">
        <v>3068</v>
      </c>
      <c r="D2699" s="2" t="s">
        <v>3043</v>
      </c>
      <c r="E26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699" t="str">
        <f>_xlfn.XLOOKUP(capturaFlota2019[[#This Row],[Puerto]],'DATOS TABLA FLOTA'!$H$1:$H$21,'DATOS TABLA FLOTA'!$I$1:$I$21)</f>
        <v>General Pueyrredon</v>
      </c>
      <c r="G2699" s="3">
        <f>_xlfn.XLOOKUP(capturaFlota2019[[#This Row],[Departamento]],'DATOS TABLA FLOTA'!$O$2:$O$21,'DATOS TABLA FLOTA'!$P$2:$P$21)</f>
        <v>6357</v>
      </c>
      <c r="H2699" s="1">
        <v>-3804915</v>
      </c>
      <c r="I2699" s="1">
        <f>_xlfn.XLOOKUP(capturaFlota2019[[#This Row],[Latitud]],'DATOS TABLA FLOTA'!$Q$2:$Q$21,'DATOS TABLA FLOTA'!$R$2:$R$21)</f>
        <v>-57536848</v>
      </c>
      <c r="J2699" s="2" t="s">
        <v>3079</v>
      </c>
      <c r="K2699" t="str">
        <f>VLOOKUP(capturaFlota2019[[#This Row],[Especie]],'DATOS TABLA FLOTA'!$K$1:$M$113,2,FALSE)</f>
        <v>Peces</v>
      </c>
      <c r="L2699" t="str">
        <f>_xlfn.XLOOKUP(capturaFlota2019[[#This Row],[Especie]],'DATOS TABLA FLOTA'!$K$1:$K$113,'DATOS TABLA FLOTA'!$M$1:$M$113)</f>
        <v>otras especies</v>
      </c>
      <c r="M2699" s="3">
        <v>188365</v>
      </c>
      <c r="N2699" s="4">
        <f>VLOOKUP(capturaFlota2019[[#This Row],[Especie]],'DATOS TABLA FLOTA'!$A$1:$B$80,2,FALSE)</f>
        <v>2100</v>
      </c>
      <c r="O2699" s="4">
        <f>VLOOKUP(capturaFlota2019[[#This Row],[Especie]],'DATOS TABLA FLOTA'!$A$1:$C$80,3,FALSE)</f>
        <v>33600</v>
      </c>
      <c r="Q2699"/>
    </row>
    <row r="2700" spans="1:17" x14ac:dyDescent="0.35">
      <c r="A2700" s="5">
        <v>43586</v>
      </c>
      <c r="B2700" s="2" t="s">
        <v>3041</v>
      </c>
      <c r="C2700" s="2" t="s">
        <v>3150</v>
      </c>
      <c r="D2700" s="2" t="s">
        <v>3043</v>
      </c>
      <c r="E27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0" t="str">
        <f>_xlfn.XLOOKUP(capturaFlota2019[[#This Row],[Puerto]],'DATOS TABLA FLOTA'!$H$1:$H$21,'DATOS TABLA FLOTA'!$I$1:$I$21)</f>
        <v>General Lavalle</v>
      </c>
      <c r="G2700" s="3">
        <f>_xlfn.XLOOKUP(capturaFlota2019[[#This Row],[Departamento]],'DATOS TABLA FLOTA'!$O$2:$O$21,'DATOS TABLA FLOTA'!$P$2:$P$21)</f>
        <v>6336</v>
      </c>
      <c r="H2700" s="1">
        <v>-36398453</v>
      </c>
      <c r="I2700" s="1">
        <f>_xlfn.XLOOKUP(capturaFlota2019[[#This Row],[Latitud]],'DATOS TABLA FLOTA'!$Q$2:$Q$21,'DATOS TABLA FLOTA'!$R$2:$R$21)</f>
        <v>-56946467</v>
      </c>
      <c r="J2700" s="2" t="s">
        <v>3102</v>
      </c>
      <c r="K2700" t="str">
        <f>VLOOKUP(capturaFlota2019[[#This Row],[Especie]],'DATOS TABLA FLOTA'!$K$1:$M$113,2,FALSE)</f>
        <v>Peces</v>
      </c>
      <c r="L2700" t="str">
        <f>_xlfn.XLOOKUP(capturaFlota2019[[#This Row],[Especie]],'DATOS TABLA FLOTA'!$K$1:$K$113,'DATOS TABLA FLOTA'!$M$1:$M$113)</f>
        <v>Variado costero</v>
      </c>
      <c r="M2700" s="3">
        <v>188696</v>
      </c>
      <c r="N2700" s="4">
        <f>VLOOKUP(capturaFlota2019[[#This Row],[Especie]],'DATOS TABLA FLOTA'!$A$1:$B$80,2,FALSE)</f>
        <v>1500</v>
      </c>
      <c r="O2700" s="4">
        <f>VLOOKUP(capturaFlota2019[[#This Row],[Especie]],'DATOS TABLA FLOTA'!$A$1:$C$80,3,FALSE)</f>
        <v>24000</v>
      </c>
      <c r="Q2700"/>
    </row>
    <row r="2701" spans="1:17" x14ac:dyDescent="0.35">
      <c r="A2701" s="5">
        <v>43709</v>
      </c>
      <c r="B2701" s="2" t="s">
        <v>3053</v>
      </c>
      <c r="C2701" s="2" t="s">
        <v>3150</v>
      </c>
      <c r="D2701" s="2" t="s">
        <v>3043</v>
      </c>
      <c r="E27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1" t="str">
        <f>_xlfn.XLOOKUP(capturaFlota2019[[#This Row],[Puerto]],'DATOS TABLA FLOTA'!$H$1:$H$21,'DATOS TABLA FLOTA'!$I$1:$I$21)</f>
        <v>General Lavalle</v>
      </c>
      <c r="G2701" s="3">
        <f>_xlfn.XLOOKUP(capturaFlota2019[[#This Row],[Departamento]],'DATOS TABLA FLOTA'!$O$2:$O$21,'DATOS TABLA FLOTA'!$P$2:$P$21)</f>
        <v>6336</v>
      </c>
      <c r="H2701" s="1">
        <v>-36398453</v>
      </c>
      <c r="I2701" s="1">
        <f>_xlfn.XLOOKUP(capturaFlota2019[[#This Row],[Latitud]],'DATOS TABLA FLOTA'!$Q$2:$Q$21,'DATOS TABLA FLOTA'!$R$2:$R$21)</f>
        <v>-56946467</v>
      </c>
      <c r="J2701" s="2" t="s">
        <v>3159</v>
      </c>
      <c r="K2701" t="str">
        <f>VLOOKUP(capturaFlota2019[[#This Row],[Especie]],'DATOS TABLA FLOTA'!$K$1:$M$113,2,FALSE)</f>
        <v>Peces</v>
      </c>
      <c r="L2701" t="str">
        <f>_xlfn.XLOOKUP(capturaFlota2019[[#This Row],[Especie]],'DATOS TABLA FLOTA'!$K$1:$K$113,'DATOS TABLA FLOTA'!$M$1:$M$113)</f>
        <v>Variado costero</v>
      </c>
      <c r="M2701" s="3">
        <v>189022</v>
      </c>
      <c r="N2701" s="4">
        <f>VLOOKUP(capturaFlota2019[[#This Row],[Especie]],'DATOS TABLA FLOTA'!$A$1:$B$80,2,FALSE)</f>
        <v>1999</v>
      </c>
      <c r="O2701" s="4">
        <f>VLOOKUP(capturaFlota2019[[#This Row],[Especie]],'DATOS TABLA FLOTA'!$A$1:$C$80,3,FALSE)</f>
        <v>31984</v>
      </c>
      <c r="Q2701"/>
    </row>
    <row r="2702" spans="1:17" x14ac:dyDescent="0.35">
      <c r="A2702" s="5">
        <v>43709</v>
      </c>
      <c r="B2702" s="2" t="s">
        <v>3053</v>
      </c>
      <c r="C2702" s="2" t="s">
        <v>3068</v>
      </c>
      <c r="D2702" s="2" t="s">
        <v>3043</v>
      </c>
      <c r="E27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2" t="str">
        <f>_xlfn.XLOOKUP(capturaFlota2019[[#This Row],[Puerto]],'DATOS TABLA FLOTA'!$H$1:$H$21,'DATOS TABLA FLOTA'!$I$1:$I$21)</f>
        <v>General Pueyrredon</v>
      </c>
      <c r="G2702" s="3">
        <f>_xlfn.XLOOKUP(capturaFlota2019[[#This Row],[Departamento]],'DATOS TABLA FLOTA'!$O$2:$O$21,'DATOS TABLA FLOTA'!$P$2:$P$21)</f>
        <v>6357</v>
      </c>
      <c r="H2702" s="1">
        <v>-3804915</v>
      </c>
      <c r="I2702" s="1">
        <f>_xlfn.XLOOKUP(capturaFlota2019[[#This Row],[Latitud]],'DATOS TABLA FLOTA'!$Q$2:$Q$21,'DATOS TABLA FLOTA'!$R$2:$R$21)</f>
        <v>-57536848</v>
      </c>
      <c r="J2702" s="2" t="s">
        <v>3087</v>
      </c>
      <c r="K2702" t="str">
        <f>VLOOKUP(capturaFlota2019[[#This Row],[Especie]],'DATOS TABLA FLOTA'!$K$1:$M$113,2,FALSE)</f>
        <v>Peces</v>
      </c>
      <c r="L2702" t="str">
        <f>_xlfn.XLOOKUP(capturaFlota2019[[#This Row],[Especie]],'DATOS TABLA FLOTA'!$K$1:$K$113,'DATOS TABLA FLOTA'!$M$1:$M$113)</f>
        <v>otras especies</v>
      </c>
      <c r="M2702" s="3">
        <v>189800</v>
      </c>
      <c r="N2702" s="4">
        <f>VLOOKUP(capturaFlota2019[[#This Row],[Especie]],'DATOS TABLA FLOTA'!$A$1:$B$80,2,FALSE)</f>
        <v>2500</v>
      </c>
      <c r="O2702" s="4">
        <f>VLOOKUP(capturaFlota2019[[#This Row],[Especie]],'DATOS TABLA FLOTA'!$A$1:$C$80,3,FALSE)</f>
        <v>40000</v>
      </c>
      <c r="Q2702"/>
    </row>
    <row r="2703" spans="1:17" x14ac:dyDescent="0.35">
      <c r="A2703" s="5">
        <v>43586</v>
      </c>
      <c r="B2703" s="2" t="s">
        <v>3053</v>
      </c>
      <c r="C2703" s="2" t="s">
        <v>3068</v>
      </c>
      <c r="D2703" s="2" t="s">
        <v>3043</v>
      </c>
      <c r="E27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3" t="str">
        <f>_xlfn.XLOOKUP(capturaFlota2019[[#This Row],[Puerto]],'DATOS TABLA FLOTA'!$H$1:$H$21,'DATOS TABLA FLOTA'!$I$1:$I$21)</f>
        <v>General Pueyrredon</v>
      </c>
      <c r="G2703" s="3">
        <f>_xlfn.XLOOKUP(capturaFlota2019[[#This Row],[Departamento]],'DATOS TABLA FLOTA'!$O$2:$O$21,'DATOS TABLA FLOTA'!$P$2:$P$21)</f>
        <v>6357</v>
      </c>
      <c r="H2703" s="1">
        <v>-3804915</v>
      </c>
      <c r="I2703" s="1">
        <f>_xlfn.XLOOKUP(capturaFlota2019[[#This Row],[Latitud]],'DATOS TABLA FLOTA'!$Q$2:$Q$21,'DATOS TABLA FLOTA'!$R$2:$R$21)</f>
        <v>-57536848</v>
      </c>
      <c r="J2703" s="2" t="s">
        <v>3055</v>
      </c>
      <c r="K2703" t="str">
        <f>VLOOKUP(capturaFlota2019[[#This Row],[Especie]],'DATOS TABLA FLOTA'!$K$1:$M$113,2,FALSE)</f>
        <v>Peces</v>
      </c>
      <c r="L2703" t="str">
        <f>_xlfn.XLOOKUP(capturaFlota2019[[#This Row],[Especie]],'DATOS TABLA FLOTA'!$K$1:$K$113,'DATOS TABLA FLOTA'!$M$1:$M$113)</f>
        <v>Merluza hubbsi S41</v>
      </c>
      <c r="M2703" s="3">
        <v>190425</v>
      </c>
      <c r="N2703" s="4">
        <f>VLOOKUP(capturaFlota2019[[#This Row],[Especie]],'DATOS TABLA FLOTA'!$A$1:$B$80,2,FALSE)</f>
        <v>2300</v>
      </c>
      <c r="O2703" s="4">
        <f>VLOOKUP(capturaFlota2019[[#This Row],[Especie]],'DATOS TABLA FLOTA'!$A$1:$C$80,3,FALSE)</f>
        <v>36800</v>
      </c>
      <c r="Q2703"/>
    </row>
    <row r="2704" spans="1:17" x14ac:dyDescent="0.35">
      <c r="A2704" s="5">
        <v>43739</v>
      </c>
      <c r="B2704" s="2" t="s">
        <v>3059</v>
      </c>
      <c r="C2704" s="2" t="s">
        <v>3068</v>
      </c>
      <c r="D2704" s="2" t="s">
        <v>3043</v>
      </c>
      <c r="E27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4" t="str">
        <f>_xlfn.XLOOKUP(capturaFlota2019[[#This Row],[Puerto]],'DATOS TABLA FLOTA'!$H$1:$H$21,'DATOS TABLA FLOTA'!$I$1:$I$21)</f>
        <v>General Pueyrredon</v>
      </c>
      <c r="G2704" s="3">
        <f>_xlfn.XLOOKUP(capturaFlota2019[[#This Row],[Departamento]],'DATOS TABLA FLOTA'!$O$2:$O$21,'DATOS TABLA FLOTA'!$P$2:$P$21)</f>
        <v>6357</v>
      </c>
      <c r="H2704" s="1">
        <v>-3804915</v>
      </c>
      <c r="I2704" s="1">
        <f>_xlfn.XLOOKUP(capturaFlota2019[[#This Row],[Latitud]],'DATOS TABLA FLOTA'!$Q$2:$Q$21,'DATOS TABLA FLOTA'!$R$2:$R$21)</f>
        <v>-57536848</v>
      </c>
      <c r="J2704" s="2" t="s">
        <v>3101</v>
      </c>
      <c r="K2704" t="str">
        <f>VLOOKUP(capturaFlota2019[[#This Row],[Especie]],'DATOS TABLA FLOTA'!$K$1:$M$113,2,FALSE)</f>
        <v>Crustáceos</v>
      </c>
      <c r="L2704" t="str">
        <f>_xlfn.XLOOKUP(capturaFlota2019[[#This Row],[Especie]],'DATOS TABLA FLOTA'!$K$1:$K$113,'DATOS TABLA FLOTA'!$M$1:$M$113)</f>
        <v>Langostino</v>
      </c>
      <c r="M2704" s="3">
        <v>191228</v>
      </c>
      <c r="N2704" s="4">
        <f>VLOOKUP(capturaFlota2019[[#This Row],[Especie]],'DATOS TABLA FLOTA'!$A$1:$B$80,2,FALSE)</f>
        <v>3000</v>
      </c>
      <c r="O2704" s="4">
        <f>VLOOKUP(capturaFlota2019[[#This Row],[Especie]],'DATOS TABLA FLOTA'!$A$1:$C$80,3,FALSE)</f>
        <v>48000</v>
      </c>
      <c r="Q2704"/>
    </row>
    <row r="2705" spans="1:17" x14ac:dyDescent="0.35">
      <c r="A2705" s="5">
        <v>43556</v>
      </c>
      <c r="B2705" s="2" t="s">
        <v>3041</v>
      </c>
      <c r="C2705" s="2" t="s">
        <v>3111</v>
      </c>
      <c r="D2705" s="2" t="s">
        <v>3043</v>
      </c>
      <c r="E27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5" t="str">
        <f>_xlfn.XLOOKUP(capturaFlota2019[[#This Row],[Puerto]],'DATOS TABLA FLOTA'!$H$1:$H$21,'DATOS TABLA FLOTA'!$I$1:$I$21)</f>
        <v>sin especificar</v>
      </c>
      <c r="G2705" s="3">
        <f>_xlfn.XLOOKUP(capturaFlota2019[[#This Row],[Departamento]],'DATOS TABLA FLOTA'!$O$2:$O$21,'DATOS TABLA FLOTA'!$P$2:$P$21)</f>
        <v>6999</v>
      </c>
      <c r="I2705" s="1">
        <f>_xlfn.XLOOKUP(capturaFlota2019[[#This Row],[Latitud]],'DATOS TABLA FLOTA'!$Q$2:$Q$21,'DATOS TABLA FLOTA'!$R$2:$R$21)</f>
        <v>0</v>
      </c>
      <c r="J2705" s="2" t="s">
        <v>3090</v>
      </c>
      <c r="K2705" t="str">
        <f>VLOOKUP(capturaFlota2019[[#This Row],[Especie]],'DATOS TABLA FLOTA'!$K$1:$M$113,2,FALSE)</f>
        <v>Peces</v>
      </c>
      <c r="L2705" t="str">
        <f>_xlfn.XLOOKUP(capturaFlota2019[[#This Row],[Especie]],'DATOS TABLA FLOTA'!$K$1:$K$113,'DATOS TABLA FLOTA'!$M$1:$M$113)</f>
        <v>otras especies</v>
      </c>
      <c r="M2705" s="3">
        <v>191416</v>
      </c>
      <c r="N2705" s="4">
        <f>VLOOKUP(capturaFlota2019[[#This Row],[Especie]],'DATOS TABLA FLOTA'!$A$1:$B$80,2,FALSE)</f>
        <v>2200</v>
      </c>
      <c r="O2705" s="4">
        <f>VLOOKUP(capturaFlota2019[[#This Row],[Especie]],'DATOS TABLA FLOTA'!$A$1:$C$80,3,FALSE)</f>
        <v>35200</v>
      </c>
      <c r="Q2705"/>
    </row>
    <row r="2706" spans="1:17" x14ac:dyDescent="0.35">
      <c r="A2706" s="5">
        <v>43678</v>
      </c>
      <c r="B2706" s="2" t="s">
        <v>3053</v>
      </c>
      <c r="C2706" s="2" t="s">
        <v>3150</v>
      </c>
      <c r="D2706" s="2" t="s">
        <v>3043</v>
      </c>
      <c r="E27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6" t="str">
        <f>_xlfn.XLOOKUP(capturaFlota2019[[#This Row],[Puerto]],'DATOS TABLA FLOTA'!$H$1:$H$21,'DATOS TABLA FLOTA'!$I$1:$I$21)</f>
        <v>General Lavalle</v>
      </c>
      <c r="G2706" s="3">
        <f>_xlfn.XLOOKUP(capturaFlota2019[[#This Row],[Departamento]],'DATOS TABLA FLOTA'!$O$2:$O$21,'DATOS TABLA FLOTA'!$P$2:$P$21)</f>
        <v>6336</v>
      </c>
      <c r="H2706" s="1">
        <v>-36398453</v>
      </c>
      <c r="I2706" s="1">
        <f>_xlfn.XLOOKUP(capturaFlota2019[[#This Row],[Latitud]],'DATOS TABLA FLOTA'!$Q$2:$Q$21,'DATOS TABLA FLOTA'!$R$2:$R$21)</f>
        <v>-56946467</v>
      </c>
      <c r="J2706" s="2" t="s">
        <v>3152</v>
      </c>
      <c r="K2706" t="str">
        <f>VLOOKUP(capturaFlota2019[[#This Row],[Especie]],'DATOS TABLA FLOTA'!$K$1:$M$113,2,FALSE)</f>
        <v>Peces</v>
      </c>
      <c r="L2706" t="str">
        <f>_xlfn.XLOOKUP(capturaFlota2019[[#This Row],[Especie]],'DATOS TABLA FLOTA'!$K$1:$K$113,'DATOS TABLA FLOTA'!$M$1:$M$113)</f>
        <v>Variado costero</v>
      </c>
      <c r="M2706" s="3">
        <v>192635</v>
      </c>
      <c r="N2706" s="4">
        <f>VLOOKUP(capturaFlota2019[[#This Row],[Especie]],'DATOS TABLA FLOTA'!$A$1:$B$80,2,FALSE)</f>
        <v>2500</v>
      </c>
      <c r="O2706" s="4">
        <f>VLOOKUP(capturaFlota2019[[#This Row],[Especie]],'DATOS TABLA FLOTA'!$A$1:$C$80,3,FALSE)</f>
        <v>40000</v>
      </c>
      <c r="Q2706"/>
    </row>
    <row r="2707" spans="1:17" x14ac:dyDescent="0.35">
      <c r="A2707" s="5">
        <v>43586</v>
      </c>
      <c r="B2707" s="2" t="s">
        <v>3041</v>
      </c>
      <c r="C2707" s="2" t="s">
        <v>3107</v>
      </c>
      <c r="D2707" s="2" t="s">
        <v>3043</v>
      </c>
      <c r="E27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7" t="str">
        <f>_xlfn.XLOOKUP(capturaFlota2019[[#This Row],[Puerto]],'DATOS TABLA FLOTA'!$H$1:$H$21,'DATOS TABLA FLOTA'!$I$1:$I$21)</f>
        <v>Necochea</v>
      </c>
      <c r="G2707" s="3">
        <f>_xlfn.XLOOKUP(capturaFlota2019[[#This Row],[Departamento]],'DATOS TABLA FLOTA'!$O$2:$O$21,'DATOS TABLA FLOTA'!$P$2:$P$21)</f>
        <v>6581</v>
      </c>
      <c r="H2707" s="1">
        <v>-38576184</v>
      </c>
      <c r="I2707" s="1">
        <f>_xlfn.XLOOKUP(capturaFlota2019[[#This Row],[Latitud]],'DATOS TABLA FLOTA'!$Q$2:$Q$21,'DATOS TABLA FLOTA'!$R$2:$R$21)</f>
        <v>-58701949</v>
      </c>
      <c r="J2707" s="2" t="s">
        <v>3071</v>
      </c>
      <c r="K2707" t="str">
        <f>VLOOKUP(capturaFlota2019[[#This Row],[Especie]],'DATOS TABLA FLOTA'!$K$1:$M$113,2,FALSE)</f>
        <v>Crustáceos</v>
      </c>
      <c r="L2707" t="str">
        <f>_xlfn.XLOOKUP(capturaFlota2019[[#This Row],[Especie]],'DATOS TABLA FLOTA'!$K$1:$K$113,'DATOS TABLA FLOTA'!$M$1:$M$113)</f>
        <v>otras especies</v>
      </c>
      <c r="M2707" s="3">
        <v>193716</v>
      </c>
      <c r="N2707" s="4">
        <f>VLOOKUP(capturaFlota2019[[#This Row],[Especie]],'DATOS TABLA FLOTA'!$A$1:$B$80,2,FALSE)</f>
        <v>4300</v>
      </c>
      <c r="O2707" s="4">
        <f>VLOOKUP(capturaFlota2019[[#This Row],[Especie]],'DATOS TABLA FLOTA'!$A$1:$C$80,3,FALSE)</f>
        <v>68800</v>
      </c>
      <c r="Q2707"/>
    </row>
    <row r="2708" spans="1:17" x14ac:dyDescent="0.35">
      <c r="A2708" s="5">
        <v>43739</v>
      </c>
      <c r="B2708" s="2" t="s">
        <v>3059</v>
      </c>
      <c r="C2708" s="2" t="s">
        <v>3068</v>
      </c>
      <c r="D2708" s="2" t="s">
        <v>3043</v>
      </c>
      <c r="E27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8" t="str">
        <f>_xlfn.XLOOKUP(capturaFlota2019[[#This Row],[Puerto]],'DATOS TABLA FLOTA'!$H$1:$H$21,'DATOS TABLA FLOTA'!$I$1:$I$21)</f>
        <v>General Pueyrredon</v>
      </c>
      <c r="G2708" s="3">
        <f>_xlfn.XLOOKUP(capturaFlota2019[[#This Row],[Departamento]],'DATOS TABLA FLOTA'!$O$2:$O$21,'DATOS TABLA FLOTA'!$P$2:$P$21)</f>
        <v>6357</v>
      </c>
      <c r="H2708" s="1">
        <v>-3804915</v>
      </c>
      <c r="I2708" s="1">
        <f>_xlfn.XLOOKUP(capturaFlota2019[[#This Row],[Latitud]],'DATOS TABLA FLOTA'!$Q$2:$Q$21,'DATOS TABLA FLOTA'!$R$2:$R$21)</f>
        <v>-57536848</v>
      </c>
      <c r="J2708" s="2" t="s">
        <v>3066</v>
      </c>
      <c r="K2708" t="str">
        <f>VLOOKUP(capturaFlota2019[[#This Row],[Especie]],'DATOS TABLA FLOTA'!$K$1:$M$113,2,FALSE)</f>
        <v>Peces</v>
      </c>
      <c r="L2708" t="str">
        <f>_xlfn.XLOOKUP(capturaFlota2019[[#This Row],[Especie]],'DATOS TABLA FLOTA'!$K$1:$K$113,'DATOS TABLA FLOTA'!$M$1:$M$113)</f>
        <v>otras especies</v>
      </c>
      <c r="M2708" s="3">
        <v>197230</v>
      </c>
      <c r="N2708" s="4">
        <f>VLOOKUP(capturaFlota2019[[#This Row],[Especie]],'DATOS TABLA FLOTA'!$A$1:$B$80,2,FALSE)</f>
        <v>2200</v>
      </c>
      <c r="O2708" s="4">
        <f>VLOOKUP(capturaFlota2019[[#This Row],[Especie]],'DATOS TABLA FLOTA'!$A$1:$C$80,3,FALSE)</f>
        <v>35200</v>
      </c>
      <c r="Q2708"/>
    </row>
    <row r="2709" spans="1:17" x14ac:dyDescent="0.35">
      <c r="A2709" s="5">
        <v>43647</v>
      </c>
      <c r="B2709" s="2" t="s">
        <v>3059</v>
      </c>
      <c r="C2709" s="2" t="s">
        <v>3068</v>
      </c>
      <c r="D2709" s="2" t="s">
        <v>3043</v>
      </c>
      <c r="E27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09" t="str">
        <f>_xlfn.XLOOKUP(capturaFlota2019[[#This Row],[Puerto]],'DATOS TABLA FLOTA'!$H$1:$H$21,'DATOS TABLA FLOTA'!$I$1:$I$21)</f>
        <v>General Pueyrredon</v>
      </c>
      <c r="G2709" s="3">
        <f>_xlfn.XLOOKUP(capturaFlota2019[[#This Row],[Departamento]],'DATOS TABLA FLOTA'!$O$2:$O$21,'DATOS TABLA FLOTA'!$P$2:$P$21)</f>
        <v>6357</v>
      </c>
      <c r="H2709" s="1">
        <v>-3804915</v>
      </c>
      <c r="I2709" s="1">
        <f>_xlfn.XLOOKUP(capturaFlota2019[[#This Row],[Latitud]],'DATOS TABLA FLOTA'!$Q$2:$Q$21,'DATOS TABLA FLOTA'!$R$2:$R$21)</f>
        <v>-57536848</v>
      </c>
      <c r="J2709" s="2" t="s">
        <v>3092</v>
      </c>
      <c r="K2709" t="str">
        <f>VLOOKUP(capturaFlota2019[[#This Row],[Especie]],'DATOS TABLA FLOTA'!$K$1:$M$113,2,FALSE)</f>
        <v>Peces</v>
      </c>
      <c r="L2709" t="str">
        <f>_xlfn.XLOOKUP(capturaFlota2019[[#This Row],[Especie]],'DATOS TABLA FLOTA'!$K$1:$K$113,'DATOS TABLA FLOTA'!$M$1:$M$113)</f>
        <v>otras especies</v>
      </c>
      <c r="M2709" s="3">
        <v>197565</v>
      </c>
      <c r="N2709" s="4">
        <f>VLOOKUP(capturaFlota2019[[#This Row],[Especie]],'DATOS TABLA FLOTA'!$A$1:$B$80,2,FALSE)</f>
        <v>2200</v>
      </c>
      <c r="O2709" s="4">
        <f>VLOOKUP(capturaFlota2019[[#This Row],[Especie]],'DATOS TABLA FLOTA'!$A$1:$C$80,3,FALSE)</f>
        <v>35200</v>
      </c>
      <c r="Q2709"/>
    </row>
    <row r="2710" spans="1:17" x14ac:dyDescent="0.35">
      <c r="A2710" s="5">
        <v>43497</v>
      </c>
      <c r="B2710" s="2" t="s">
        <v>3041</v>
      </c>
      <c r="C2710" s="2" t="s">
        <v>3068</v>
      </c>
      <c r="D2710" s="2" t="s">
        <v>3043</v>
      </c>
      <c r="E27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0" t="str">
        <f>_xlfn.XLOOKUP(capturaFlota2019[[#This Row],[Puerto]],'DATOS TABLA FLOTA'!$H$1:$H$21,'DATOS TABLA FLOTA'!$I$1:$I$21)</f>
        <v>General Pueyrredon</v>
      </c>
      <c r="G2710" s="3">
        <f>_xlfn.XLOOKUP(capturaFlota2019[[#This Row],[Departamento]],'DATOS TABLA FLOTA'!$O$2:$O$21,'DATOS TABLA FLOTA'!$P$2:$P$21)</f>
        <v>6357</v>
      </c>
      <c r="H2710" s="1">
        <v>-3804915</v>
      </c>
      <c r="I2710" s="1">
        <f>_xlfn.XLOOKUP(capturaFlota2019[[#This Row],[Latitud]],'DATOS TABLA FLOTA'!$Q$2:$Q$21,'DATOS TABLA FLOTA'!$R$2:$R$21)</f>
        <v>-57536848</v>
      </c>
      <c r="J2710" s="2" t="s">
        <v>3057</v>
      </c>
      <c r="K2710" t="str">
        <f>VLOOKUP(capturaFlota2019[[#This Row],[Especie]],'DATOS TABLA FLOTA'!$K$1:$M$113,2,FALSE)</f>
        <v>Peces</v>
      </c>
      <c r="L2710" t="str">
        <f>_xlfn.XLOOKUP(capturaFlota2019[[#This Row],[Especie]],'DATOS TABLA FLOTA'!$K$1:$K$113,'DATOS TABLA FLOTA'!$M$1:$M$113)</f>
        <v>Rayas (sin V. Cost)</v>
      </c>
      <c r="M2710" s="3">
        <v>197689</v>
      </c>
      <c r="N2710" s="4">
        <f>VLOOKUP(capturaFlota2019[[#This Row],[Especie]],'DATOS TABLA FLOTA'!$A$1:$B$80,2,FALSE)</f>
        <v>3900</v>
      </c>
      <c r="O2710" s="4">
        <f>VLOOKUP(capturaFlota2019[[#This Row],[Especie]],'DATOS TABLA FLOTA'!$A$1:$C$80,3,FALSE)</f>
        <v>62400</v>
      </c>
      <c r="Q2710"/>
    </row>
    <row r="2711" spans="1:17" x14ac:dyDescent="0.35">
      <c r="A2711" s="5">
        <v>43678</v>
      </c>
      <c r="B2711" s="2" t="s">
        <v>3041</v>
      </c>
      <c r="C2711" s="2" t="s">
        <v>3068</v>
      </c>
      <c r="D2711" s="2" t="s">
        <v>3043</v>
      </c>
      <c r="E27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1" t="str">
        <f>_xlfn.XLOOKUP(capturaFlota2019[[#This Row],[Puerto]],'DATOS TABLA FLOTA'!$H$1:$H$21,'DATOS TABLA FLOTA'!$I$1:$I$21)</f>
        <v>General Pueyrredon</v>
      </c>
      <c r="G2711" s="3">
        <f>_xlfn.XLOOKUP(capturaFlota2019[[#This Row],[Departamento]],'DATOS TABLA FLOTA'!$O$2:$O$21,'DATOS TABLA FLOTA'!$P$2:$P$21)</f>
        <v>6357</v>
      </c>
      <c r="H2711" s="1">
        <v>-3804915</v>
      </c>
      <c r="I2711" s="1">
        <f>_xlfn.XLOOKUP(capturaFlota2019[[#This Row],[Latitud]],'DATOS TABLA FLOTA'!$Q$2:$Q$21,'DATOS TABLA FLOTA'!$R$2:$R$21)</f>
        <v>-57536848</v>
      </c>
      <c r="J2711" s="2" t="s">
        <v>3088</v>
      </c>
      <c r="K2711" t="str">
        <f>VLOOKUP(capturaFlota2019[[#This Row],[Especie]],'DATOS TABLA FLOTA'!$K$1:$M$113,2,FALSE)</f>
        <v>Peces</v>
      </c>
      <c r="L2711" t="str">
        <f>_xlfn.XLOOKUP(capturaFlota2019[[#This Row],[Especie]],'DATOS TABLA FLOTA'!$K$1:$K$113,'DATOS TABLA FLOTA'!$M$1:$M$113)</f>
        <v>Variado costero</v>
      </c>
      <c r="M2711" s="3">
        <v>198503</v>
      </c>
      <c r="N2711" s="4">
        <f>VLOOKUP(capturaFlota2019[[#This Row],[Especie]],'DATOS TABLA FLOTA'!$A$1:$B$80,2,FALSE)</f>
        <v>2500</v>
      </c>
      <c r="O2711" s="4">
        <f>VLOOKUP(capturaFlota2019[[#This Row],[Especie]],'DATOS TABLA FLOTA'!$A$1:$C$80,3,FALSE)</f>
        <v>40000</v>
      </c>
      <c r="Q2711"/>
    </row>
    <row r="2712" spans="1:17" x14ac:dyDescent="0.35">
      <c r="A2712" s="5">
        <v>43647</v>
      </c>
      <c r="B2712" s="2" t="s">
        <v>3041</v>
      </c>
      <c r="C2712" s="2" t="s">
        <v>3107</v>
      </c>
      <c r="D2712" s="2" t="s">
        <v>3043</v>
      </c>
      <c r="E27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2" t="str">
        <f>_xlfn.XLOOKUP(capturaFlota2019[[#This Row],[Puerto]],'DATOS TABLA FLOTA'!$H$1:$H$21,'DATOS TABLA FLOTA'!$I$1:$I$21)</f>
        <v>Necochea</v>
      </c>
      <c r="G2712" s="3">
        <f>_xlfn.XLOOKUP(capturaFlota2019[[#This Row],[Departamento]],'DATOS TABLA FLOTA'!$O$2:$O$21,'DATOS TABLA FLOTA'!$P$2:$P$21)</f>
        <v>6581</v>
      </c>
      <c r="H2712" s="1">
        <v>-38576184</v>
      </c>
      <c r="I2712" s="1">
        <f>_xlfn.XLOOKUP(capturaFlota2019[[#This Row],[Latitud]],'DATOS TABLA FLOTA'!$Q$2:$Q$21,'DATOS TABLA FLOTA'!$R$2:$R$21)</f>
        <v>-58701949</v>
      </c>
      <c r="J2712" s="2" t="s">
        <v>3073</v>
      </c>
      <c r="K2712" t="str">
        <f>VLOOKUP(capturaFlota2019[[#This Row],[Especie]],'DATOS TABLA FLOTA'!$K$1:$M$113,2,FALSE)</f>
        <v>Moluscos</v>
      </c>
      <c r="L2712" t="str">
        <f>_xlfn.XLOOKUP(capturaFlota2019[[#This Row],[Especie]],'DATOS TABLA FLOTA'!$K$1:$K$113,'DATOS TABLA FLOTA'!$M$1:$M$113)</f>
        <v>otras especies</v>
      </c>
      <c r="M2712" s="3">
        <v>199825</v>
      </c>
      <c r="N2712" s="4">
        <f>VLOOKUP(capturaFlota2019[[#This Row],[Especie]],'DATOS TABLA FLOTA'!$A$1:$B$80,2,FALSE)</f>
        <v>1800</v>
      </c>
      <c r="O2712" s="4">
        <f>VLOOKUP(capturaFlota2019[[#This Row],[Especie]],'DATOS TABLA FLOTA'!$A$1:$C$80,3,FALSE)</f>
        <v>28800</v>
      </c>
      <c r="Q2712"/>
    </row>
    <row r="2713" spans="1:17" x14ac:dyDescent="0.35">
      <c r="A2713" s="5">
        <v>43709</v>
      </c>
      <c r="B2713" s="2" t="s">
        <v>3067</v>
      </c>
      <c r="C2713" s="2" t="s">
        <v>3068</v>
      </c>
      <c r="D2713" s="2" t="s">
        <v>3043</v>
      </c>
      <c r="E27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3" t="str">
        <f>_xlfn.XLOOKUP(capturaFlota2019[[#This Row],[Puerto]],'DATOS TABLA FLOTA'!$H$1:$H$21,'DATOS TABLA FLOTA'!$I$1:$I$21)</f>
        <v>General Pueyrredon</v>
      </c>
      <c r="G2713" s="3">
        <f>_xlfn.XLOOKUP(capturaFlota2019[[#This Row],[Departamento]],'DATOS TABLA FLOTA'!$O$2:$O$21,'DATOS TABLA FLOTA'!$P$2:$P$21)</f>
        <v>6357</v>
      </c>
      <c r="H2713" s="1">
        <v>-3804915</v>
      </c>
      <c r="I2713" s="1">
        <f>_xlfn.XLOOKUP(capturaFlota2019[[#This Row],[Latitud]],'DATOS TABLA FLOTA'!$Q$2:$Q$21,'DATOS TABLA FLOTA'!$R$2:$R$21)</f>
        <v>-57536848</v>
      </c>
      <c r="J2713" s="2" t="s">
        <v>3070</v>
      </c>
      <c r="K2713" t="str">
        <f>VLOOKUP(capturaFlota2019[[#This Row],[Especie]],'DATOS TABLA FLOTA'!$K$1:$M$113,2,FALSE)</f>
        <v>Moluscos</v>
      </c>
      <c r="L2713" t="str">
        <f>_xlfn.XLOOKUP(capturaFlota2019[[#This Row],[Especie]],'DATOS TABLA FLOTA'!$K$1:$K$113,'DATOS TABLA FLOTA'!$M$1:$M$113)</f>
        <v>Vieira (callos)</v>
      </c>
      <c r="M2713" s="3">
        <v>199883</v>
      </c>
      <c r="N2713" s="4">
        <f>VLOOKUP(capturaFlota2019[[#This Row],[Especie]],'DATOS TABLA FLOTA'!$A$1:$B$80,2,FALSE)</f>
        <v>2999</v>
      </c>
      <c r="O2713" s="4">
        <f>VLOOKUP(capturaFlota2019[[#This Row],[Especie]],'DATOS TABLA FLOTA'!$A$1:$C$80,3,FALSE)</f>
        <v>47984</v>
      </c>
      <c r="Q2713"/>
    </row>
    <row r="2714" spans="1:17" x14ac:dyDescent="0.35">
      <c r="A2714" s="5">
        <v>43556</v>
      </c>
      <c r="B2714" s="2" t="s">
        <v>3059</v>
      </c>
      <c r="C2714" s="2" t="s">
        <v>3068</v>
      </c>
      <c r="D2714" s="2" t="s">
        <v>3043</v>
      </c>
      <c r="E27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4" t="str">
        <f>_xlfn.XLOOKUP(capturaFlota2019[[#This Row],[Puerto]],'DATOS TABLA FLOTA'!$H$1:$H$21,'DATOS TABLA FLOTA'!$I$1:$I$21)</f>
        <v>General Pueyrredon</v>
      </c>
      <c r="G2714" s="3">
        <f>_xlfn.XLOOKUP(capturaFlota2019[[#This Row],[Departamento]],'DATOS TABLA FLOTA'!$O$2:$O$21,'DATOS TABLA FLOTA'!$P$2:$P$21)</f>
        <v>6357</v>
      </c>
      <c r="H2714" s="1">
        <v>-3804915</v>
      </c>
      <c r="I2714" s="1">
        <f>_xlfn.XLOOKUP(capturaFlota2019[[#This Row],[Latitud]],'DATOS TABLA FLOTA'!$Q$2:$Q$21,'DATOS TABLA FLOTA'!$R$2:$R$21)</f>
        <v>-57536848</v>
      </c>
      <c r="J2714" s="2" t="s">
        <v>3081</v>
      </c>
      <c r="K2714" t="str">
        <f>VLOOKUP(capturaFlota2019[[#This Row],[Especie]],'DATOS TABLA FLOTA'!$K$1:$M$113,2,FALSE)</f>
        <v>Peces</v>
      </c>
      <c r="L2714" t="str">
        <f>_xlfn.XLOOKUP(capturaFlota2019[[#This Row],[Especie]],'DATOS TABLA FLOTA'!$K$1:$K$113,'DATOS TABLA FLOTA'!$M$1:$M$113)</f>
        <v>Variado costero</v>
      </c>
      <c r="M2714" s="3">
        <v>200015</v>
      </c>
      <c r="N2714" s="4">
        <f>VLOOKUP(capturaFlota2019[[#This Row],[Especie]],'DATOS TABLA FLOTA'!$A$1:$B$80,2,FALSE)</f>
        <v>2900</v>
      </c>
      <c r="O2714" s="4">
        <f>VLOOKUP(capturaFlota2019[[#This Row],[Especie]],'DATOS TABLA FLOTA'!$A$1:$C$80,3,FALSE)</f>
        <v>46400</v>
      </c>
      <c r="Q2714"/>
    </row>
    <row r="2715" spans="1:17" x14ac:dyDescent="0.35">
      <c r="A2715" s="5">
        <v>43739</v>
      </c>
      <c r="B2715" s="2" t="s">
        <v>3053</v>
      </c>
      <c r="C2715" s="2" t="s">
        <v>3068</v>
      </c>
      <c r="D2715" s="2" t="s">
        <v>3043</v>
      </c>
      <c r="E27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5" t="str">
        <f>_xlfn.XLOOKUP(capturaFlota2019[[#This Row],[Puerto]],'DATOS TABLA FLOTA'!$H$1:$H$21,'DATOS TABLA FLOTA'!$I$1:$I$21)</f>
        <v>General Pueyrredon</v>
      </c>
      <c r="G2715" s="3">
        <f>_xlfn.XLOOKUP(capturaFlota2019[[#This Row],[Departamento]],'DATOS TABLA FLOTA'!$O$2:$O$21,'DATOS TABLA FLOTA'!$P$2:$P$21)</f>
        <v>6357</v>
      </c>
      <c r="H2715" s="1">
        <v>-3804915</v>
      </c>
      <c r="I2715" s="1">
        <f>_xlfn.XLOOKUP(capturaFlota2019[[#This Row],[Latitud]],'DATOS TABLA FLOTA'!$Q$2:$Q$21,'DATOS TABLA FLOTA'!$R$2:$R$21)</f>
        <v>-57536848</v>
      </c>
      <c r="J2715" s="2" t="s">
        <v>3089</v>
      </c>
      <c r="K2715" t="str">
        <f>VLOOKUP(capturaFlota2019[[#This Row],[Especie]],'DATOS TABLA FLOTA'!$K$1:$M$113,2,FALSE)</f>
        <v>Peces</v>
      </c>
      <c r="L2715" t="str">
        <f>_xlfn.XLOOKUP(capturaFlota2019[[#This Row],[Especie]],'DATOS TABLA FLOTA'!$K$1:$K$113,'DATOS TABLA FLOTA'!$M$1:$M$113)</f>
        <v>otras especies</v>
      </c>
      <c r="M2715" s="3">
        <v>200499</v>
      </c>
      <c r="N2715" s="4">
        <f>VLOOKUP(capturaFlota2019[[#This Row],[Especie]],'DATOS TABLA FLOTA'!$A$1:$B$80,2,FALSE)</f>
        <v>2200</v>
      </c>
      <c r="O2715" s="4">
        <f>VLOOKUP(capturaFlota2019[[#This Row],[Especie]],'DATOS TABLA FLOTA'!$A$1:$C$80,3,FALSE)</f>
        <v>35200</v>
      </c>
      <c r="Q2715"/>
    </row>
    <row r="2716" spans="1:17" x14ac:dyDescent="0.35">
      <c r="A2716" s="5">
        <v>43617</v>
      </c>
      <c r="B2716" s="2" t="s">
        <v>3041</v>
      </c>
      <c r="C2716" s="2" t="s">
        <v>3150</v>
      </c>
      <c r="D2716" s="2" t="s">
        <v>3043</v>
      </c>
      <c r="E27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6" t="str">
        <f>_xlfn.XLOOKUP(capturaFlota2019[[#This Row],[Puerto]],'DATOS TABLA FLOTA'!$H$1:$H$21,'DATOS TABLA FLOTA'!$I$1:$I$21)</f>
        <v>General Lavalle</v>
      </c>
      <c r="G2716" s="3">
        <f>_xlfn.XLOOKUP(capturaFlota2019[[#This Row],[Departamento]],'DATOS TABLA FLOTA'!$O$2:$O$21,'DATOS TABLA FLOTA'!$P$2:$P$21)</f>
        <v>6336</v>
      </c>
      <c r="H2716" s="1">
        <v>-36398453</v>
      </c>
      <c r="I2716" s="1">
        <f>_xlfn.XLOOKUP(capturaFlota2019[[#This Row],[Latitud]],'DATOS TABLA FLOTA'!$Q$2:$Q$21,'DATOS TABLA FLOTA'!$R$2:$R$21)</f>
        <v>-56946467</v>
      </c>
      <c r="J2716" s="2" t="s">
        <v>3082</v>
      </c>
      <c r="K2716" t="str">
        <f>VLOOKUP(capturaFlota2019[[#This Row],[Especie]],'DATOS TABLA FLOTA'!$K$1:$M$113,2,FALSE)</f>
        <v>Peces</v>
      </c>
      <c r="L2716" t="str">
        <f>_xlfn.XLOOKUP(capturaFlota2019[[#This Row],[Especie]],'DATOS TABLA FLOTA'!$K$1:$K$113,'DATOS TABLA FLOTA'!$M$1:$M$113)</f>
        <v>otras especies</v>
      </c>
      <c r="M2716" s="3">
        <v>200776</v>
      </c>
      <c r="N2716" s="4">
        <f>VLOOKUP(capturaFlota2019[[#This Row],[Especie]],'DATOS TABLA FLOTA'!$A$1:$B$80,2,FALSE)</f>
        <v>2100</v>
      </c>
      <c r="O2716" s="4">
        <f>VLOOKUP(capturaFlota2019[[#This Row],[Especie]],'DATOS TABLA FLOTA'!$A$1:$C$80,3,FALSE)</f>
        <v>33600</v>
      </c>
      <c r="Q2716"/>
    </row>
    <row r="2717" spans="1:17" x14ac:dyDescent="0.35">
      <c r="A2717" s="5">
        <v>43556</v>
      </c>
      <c r="B2717" s="2" t="s">
        <v>3053</v>
      </c>
      <c r="C2717" s="2" t="s">
        <v>3068</v>
      </c>
      <c r="D2717" s="2" t="s">
        <v>3043</v>
      </c>
      <c r="E27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7" t="str">
        <f>_xlfn.XLOOKUP(capturaFlota2019[[#This Row],[Puerto]],'DATOS TABLA FLOTA'!$H$1:$H$21,'DATOS TABLA FLOTA'!$I$1:$I$21)</f>
        <v>General Pueyrredon</v>
      </c>
      <c r="G2717" s="3">
        <f>_xlfn.XLOOKUP(capturaFlota2019[[#This Row],[Departamento]],'DATOS TABLA FLOTA'!$O$2:$O$21,'DATOS TABLA FLOTA'!$P$2:$P$21)</f>
        <v>6357</v>
      </c>
      <c r="H2717" s="1">
        <v>-3804915</v>
      </c>
      <c r="I2717" s="1">
        <f>_xlfn.XLOOKUP(capturaFlota2019[[#This Row],[Latitud]],'DATOS TABLA FLOTA'!$Q$2:$Q$21,'DATOS TABLA FLOTA'!$R$2:$R$21)</f>
        <v>-57536848</v>
      </c>
      <c r="J2717" s="2" t="s">
        <v>3096</v>
      </c>
      <c r="K2717" t="str">
        <f>VLOOKUP(capturaFlota2019[[#This Row],[Especie]],'DATOS TABLA FLOTA'!$K$1:$M$113,2,FALSE)</f>
        <v>Peces</v>
      </c>
      <c r="L2717" t="str">
        <f>_xlfn.XLOOKUP(capturaFlota2019[[#This Row],[Especie]],'DATOS TABLA FLOTA'!$K$1:$K$113,'DATOS TABLA FLOTA'!$M$1:$M$113)</f>
        <v>otras especies</v>
      </c>
      <c r="M2717" s="3">
        <v>201061</v>
      </c>
      <c r="N2717" s="4">
        <f>VLOOKUP(capturaFlota2019[[#This Row],[Especie]],'DATOS TABLA FLOTA'!$A$1:$B$80,2,FALSE)</f>
        <v>1900</v>
      </c>
      <c r="O2717" s="4">
        <f>VLOOKUP(capturaFlota2019[[#This Row],[Especie]],'DATOS TABLA FLOTA'!$A$1:$C$80,3,FALSE)</f>
        <v>30400</v>
      </c>
      <c r="Q2717"/>
    </row>
    <row r="2718" spans="1:17" x14ac:dyDescent="0.35">
      <c r="A2718" s="5">
        <v>43497</v>
      </c>
      <c r="B2718" s="2" t="s">
        <v>3059</v>
      </c>
      <c r="C2718" s="2" t="s">
        <v>3061</v>
      </c>
      <c r="D2718" s="2" t="s">
        <v>3062</v>
      </c>
      <c r="E27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18" t="str">
        <f>_xlfn.XLOOKUP(capturaFlota2019[[#This Row],[Puerto]],'DATOS TABLA FLOTA'!$H$1:$H$21,'DATOS TABLA FLOTA'!$I$1:$I$21)</f>
        <v>Escalante</v>
      </c>
      <c r="G2718" s="3">
        <f>_xlfn.XLOOKUP(capturaFlota2019[[#This Row],[Departamento]],'DATOS TABLA FLOTA'!$O$2:$O$21,'DATOS TABLA FLOTA'!$P$2:$P$21)</f>
        <v>26021</v>
      </c>
      <c r="H2718" s="1">
        <v>-45862528</v>
      </c>
      <c r="I2718" s="1">
        <f>_xlfn.XLOOKUP(capturaFlota2019[[#This Row],[Latitud]],'DATOS TABLA FLOTA'!$Q$2:$Q$21,'DATOS TABLA FLOTA'!$R$2:$R$21)</f>
        <v>-6746664</v>
      </c>
      <c r="J2718" s="2" t="s">
        <v>3055</v>
      </c>
      <c r="K2718" t="str">
        <f>VLOOKUP(capturaFlota2019[[#This Row],[Especie]],'DATOS TABLA FLOTA'!$K$1:$M$113,2,FALSE)</f>
        <v>Peces</v>
      </c>
      <c r="L2718" t="str">
        <f>_xlfn.XLOOKUP(capturaFlota2019[[#This Row],[Especie]],'DATOS TABLA FLOTA'!$K$1:$K$113,'DATOS TABLA FLOTA'!$M$1:$M$113)</f>
        <v>Merluza hubbsi S41</v>
      </c>
      <c r="M2718" s="3">
        <v>203044</v>
      </c>
      <c r="N2718" s="4">
        <f>VLOOKUP(capturaFlota2019[[#This Row],[Especie]],'DATOS TABLA FLOTA'!$A$1:$B$80,2,FALSE)</f>
        <v>2300</v>
      </c>
      <c r="O2718" s="4">
        <f>VLOOKUP(capturaFlota2019[[#This Row],[Especie]],'DATOS TABLA FLOTA'!$A$1:$C$80,3,FALSE)</f>
        <v>36800</v>
      </c>
      <c r="Q2718"/>
    </row>
    <row r="2719" spans="1:17" x14ac:dyDescent="0.35">
      <c r="A2719" s="5">
        <v>43525</v>
      </c>
      <c r="B2719" s="2" t="s">
        <v>3067</v>
      </c>
      <c r="C2719" s="2" t="s">
        <v>3068</v>
      </c>
      <c r="D2719" s="2" t="s">
        <v>3043</v>
      </c>
      <c r="E27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19" t="str">
        <f>_xlfn.XLOOKUP(capturaFlota2019[[#This Row],[Puerto]],'DATOS TABLA FLOTA'!$H$1:$H$21,'DATOS TABLA FLOTA'!$I$1:$I$21)</f>
        <v>General Pueyrredon</v>
      </c>
      <c r="G2719" s="3">
        <f>_xlfn.XLOOKUP(capturaFlota2019[[#This Row],[Departamento]],'DATOS TABLA FLOTA'!$O$2:$O$21,'DATOS TABLA FLOTA'!$P$2:$P$21)</f>
        <v>6357</v>
      </c>
      <c r="H2719" s="1">
        <v>-3804915</v>
      </c>
      <c r="I2719" s="1">
        <f>_xlfn.XLOOKUP(capturaFlota2019[[#This Row],[Latitud]],'DATOS TABLA FLOTA'!$Q$2:$Q$21,'DATOS TABLA FLOTA'!$R$2:$R$21)</f>
        <v>-57536848</v>
      </c>
      <c r="J2719" s="2" t="s">
        <v>3119</v>
      </c>
      <c r="K2719" t="str">
        <f>VLOOKUP(capturaFlota2019[[#This Row],[Especie]],'DATOS TABLA FLOTA'!$K$1:$M$113,2,FALSE)</f>
        <v>Peces</v>
      </c>
      <c r="L2719" t="str">
        <f>_xlfn.XLOOKUP(capturaFlota2019[[#This Row],[Especie]],'DATOS TABLA FLOTA'!$K$1:$K$113,'DATOS TABLA FLOTA'!$M$1:$M$113)</f>
        <v>otras especies</v>
      </c>
      <c r="M2719" s="3">
        <v>203137</v>
      </c>
      <c r="N2719" s="4">
        <f>VLOOKUP(capturaFlota2019[[#This Row],[Especie]],'DATOS TABLA FLOTA'!$A$1:$B$80,2,FALSE)</f>
        <v>2900</v>
      </c>
      <c r="O2719" s="4">
        <f>VLOOKUP(capturaFlota2019[[#This Row],[Especie]],'DATOS TABLA FLOTA'!$A$1:$C$80,3,FALSE)</f>
        <v>46400</v>
      </c>
      <c r="Q2719"/>
    </row>
    <row r="2720" spans="1:17" x14ac:dyDescent="0.35">
      <c r="A2720" s="5">
        <v>43556</v>
      </c>
      <c r="B2720" s="2" t="s">
        <v>3067</v>
      </c>
      <c r="C2720" s="2" t="s">
        <v>3068</v>
      </c>
      <c r="D2720" s="2" t="s">
        <v>3043</v>
      </c>
      <c r="E27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0" t="str">
        <f>_xlfn.XLOOKUP(capturaFlota2019[[#This Row],[Puerto]],'DATOS TABLA FLOTA'!$H$1:$H$21,'DATOS TABLA FLOTA'!$I$1:$I$21)</f>
        <v>General Pueyrredon</v>
      </c>
      <c r="G2720" s="3">
        <f>_xlfn.XLOOKUP(capturaFlota2019[[#This Row],[Departamento]],'DATOS TABLA FLOTA'!$O$2:$O$21,'DATOS TABLA FLOTA'!$P$2:$P$21)</f>
        <v>6357</v>
      </c>
      <c r="H2720" s="1">
        <v>-3804915</v>
      </c>
      <c r="I2720" s="1">
        <f>_xlfn.XLOOKUP(capturaFlota2019[[#This Row],[Latitud]],'DATOS TABLA FLOTA'!$Q$2:$Q$21,'DATOS TABLA FLOTA'!$R$2:$R$21)</f>
        <v>-57536848</v>
      </c>
      <c r="J2720" s="2" t="s">
        <v>3098</v>
      </c>
      <c r="K2720" t="str">
        <f>VLOOKUP(capturaFlota2019[[#This Row],[Especie]],'DATOS TABLA FLOTA'!$K$1:$M$113,2,FALSE)</f>
        <v>Peces</v>
      </c>
      <c r="L2720" t="str">
        <f>_xlfn.XLOOKUP(capturaFlota2019[[#This Row],[Especie]],'DATOS TABLA FLOTA'!$K$1:$K$113,'DATOS TABLA FLOTA'!$M$1:$M$113)</f>
        <v>otras especies</v>
      </c>
      <c r="M2720" s="3">
        <v>203861</v>
      </c>
      <c r="N2720" s="4">
        <f>VLOOKUP(capturaFlota2019[[#This Row],[Especie]],'DATOS TABLA FLOTA'!$A$1:$B$80,2,FALSE)</f>
        <v>4500</v>
      </c>
      <c r="O2720" s="4">
        <f>VLOOKUP(capturaFlota2019[[#This Row],[Especie]],'DATOS TABLA FLOTA'!$A$1:$C$80,3,FALSE)</f>
        <v>72000</v>
      </c>
      <c r="Q2720"/>
    </row>
    <row r="2721" spans="1:17" x14ac:dyDescent="0.35">
      <c r="A2721" s="5">
        <v>43525</v>
      </c>
      <c r="B2721" s="2" t="s">
        <v>3041</v>
      </c>
      <c r="C2721" s="2" t="s">
        <v>3068</v>
      </c>
      <c r="D2721" s="2" t="s">
        <v>3043</v>
      </c>
      <c r="E27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1" t="str">
        <f>_xlfn.XLOOKUP(capturaFlota2019[[#This Row],[Puerto]],'DATOS TABLA FLOTA'!$H$1:$H$21,'DATOS TABLA FLOTA'!$I$1:$I$21)</f>
        <v>General Pueyrredon</v>
      </c>
      <c r="G2721" s="3">
        <f>_xlfn.XLOOKUP(capturaFlota2019[[#This Row],[Departamento]],'DATOS TABLA FLOTA'!$O$2:$O$21,'DATOS TABLA FLOTA'!$P$2:$P$21)</f>
        <v>6357</v>
      </c>
      <c r="H2721" s="1">
        <v>-3804915</v>
      </c>
      <c r="I2721" s="1">
        <f>_xlfn.XLOOKUP(capturaFlota2019[[#This Row],[Latitud]],'DATOS TABLA FLOTA'!$Q$2:$Q$21,'DATOS TABLA FLOTA'!$R$2:$R$21)</f>
        <v>-57536848</v>
      </c>
      <c r="J2721" s="2" t="s">
        <v>3060</v>
      </c>
      <c r="K2721" t="str">
        <f>VLOOKUP(capturaFlota2019[[#This Row],[Especie]],'DATOS TABLA FLOTA'!$K$1:$M$113,2,FALSE)</f>
        <v>Peces</v>
      </c>
      <c r="L2721" t="str">
        <f>_xlfn.XLOOKUP(capturaFlota2019[[#This Row],[Especie]],'DATOS TABLA FLOTA'!$K$1:$K$113,'DATOS TABLA FLOTA'!$M$1:$M$113)</f>
        <v>otras especies</v>
      </c>
      <c r="M2721" s="3">
        <v>204175</v>
      </c>
      <c r="N2721" s="4">
        <f>VLOOKUP(capturaFlota2019[[#This Row],[Especie]],'DATOS TABLA FLOTA'!$A$1:$B$80,2,FALSE)</f>
        <v>2910</v>
      </c>
      <c r="O2721" s="4">
        <f>VLOOKUP(capturaFlota2019[[#This Row],[Especie]],'DATOS TABLA FLOTA'!$A$1:$C$80,3,FALSE)</f>
        <v>46560</v>
      </c>
      <c r="Q2721"/>
    </row>
    <row r="2722" spans="1:17" x14ac:dyDescent="0.35">
      <c r="A2722" s="5">
        <v>43709</v>
      </c>
      <c r="B2722" s="2" t="s">
        <v>3053</v>
      </c>
      <c r="C2722" s="2" t="s">
        <v>3068</v>
      </c>
      <c r="D2722" s="2" t="s">
        <v>3043</v>
      </c>
      <c r="E27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2" t="str">
        <f>_xlfn.XLOOKUP(capturaFlota2019[[#This Row],[Puerto]],'DATOS TABLA FLOTA'!$H$1:$H$21,'DATOS TABLA FLOTA'!$I$1:$I$21)</f>
        <v>General Pueyrredon</v>
      </c>
      <c r="G2722" s="3">
        <f>_xlfn.XLOOKUP(capturaFlota2019[[#This Row],[Departamento]],'DATOS TABLA FLOTA'!$O$2:$O$21,'DATOS TABLA FLOTA'!$P$2:$P$21)</f>
        <v>6357</v>
      </c>
      <c r="H2722" s="1">
        <v>-3804915</v>
      </c>
      <c r="I2722" s="1">
        <f>_xlfn.XLOOKUP(capturaFlota2019[[#This Row],[Latitud]],'DATOS TABLA FLOTA'!$Q$2:$Q$21,'DATOS TABLA FLOTA'!$R$2:$R$21)</f>
        <v>-57536848</v>
      </c>
      <c r="J2722" s="2" t="s">
        <v>3163</v>
      </c>
      <c r="K2722" t="str">
        <f>VLOOKUP(capturaFlota2019[[#This Row],[Especie]],'DATOS TABLA FLOTA'!$K$1:$M$113,2,FALSE)</f>
        <v>Peces</v>
      </c>
      <c r="L2722" t="str">
        <f>_xlfn.XLOOKUP(capturaFlota2019[[#This Row],[Especie]],'DATOS TABLA FLOTA'!$K$1:$K$113,'DATOS TABLA FLOTA'!$M$1:$M$113)</f>
        <v>otras especies</v>
      </c>
      <c r="M2722" s="3">
        <v>207643</v>
      </c>
      <c r="N2722" s="4">
        <f>VLOOKUP(capturaFlota2019[[#This Row],[Especie]],'DATOS TABLA FLOTA'!$A$1:$B$80,2,FALSE)</f>
        <v>3590</v>
      </c>
      <c r="O2722" s="4">
        <f>VLOOKUP(capturaFlota2019[[#This Row],[Especie]],'DATOS TABLA FLOTA'!$A$1:$C$80,3,FALSE)</f>
        <v>57440</v>
      </c>
      <c r="Q2722"/>
    </row>
    <row r="2723" spans="1:17" x14ac:dyDescent="0.35">
      <c r="A2723" s="5">
        <v>43497</v>
      </c>
      <c r="B2723" s="2" t="s">
        <v>3053</v>
      </c>
      <c r="C2723" s="2" t="s">
        <v>3068</v>
      </c>
      <c r="D2723" s="2" t="s">
        <v>3043</v>
      </c>
      <c r="E27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3" t="str">
        <f>_xlfn.XLOOKUP(capturaFlota2019[[#This Row],[Puerto]],'DATOS TABLA FLOTA'!$H$1:$H$21,'DATOS TABLA FLOTA'!$I$1:$I$21)</f>
        <v>General Pueyrredon</v>
      </c>
      <c r="G2723" s="3">
        <f>_xlfn.XLOOKUP(capturaFlota2019[[#This Row],[Departamento]],'DATOS TABLA FLOTA'!$O$2:$O$21,'DATOS TABLA FLOTA'!$P$2:$P$21)</f>
        <v>6357</v>
      </c>
      <c r="H2723" s="1">
        <v>-3804915</v>
      </c>
      <c r="I2723" s="1">
        <f>_xlfn.XLOOKUP(capturaFlota2019[[#This Row],[Latitud]],'DATOS TABLA FLOTA'!$Q$2:$Q$21,'DATOS TABLA FLOTA'!$R$2:$R$21)</f>
        <v>-57536848</v>
      </c>
      <c r="J2723" s="2" t="s">
        <v>3091</v>
      </c>
      <c r="K2723" t="str">
        <f>VLOOKUP(capturaFlota2019[[#This Row],[Especie]],'DATOS TABLA FLOTA'!$K$1:$M$113,2,FALSE)</f>
        <v>Peces</v>
      </c>
      <c r="L2723" t="str">
        <f>_xlfn.XLOOKUP(capturaFlota2019[[#This Row],[Especie]],'DATOS TABLA FLOTA'!$K$1:$K$113,'DATOS TABLA FLOTA'!$M$1:$M$113)</f>
        <v>Variado costero</v>
      </c>
      <c r="M2723" s="3">
        <v>209547</v>
      </c>
      <c r="N2723" s="4">
        <f>VLOOKUP(capturaFlota2019[[#This Row],[Especie]],'DATOS TABLA FLOTA'!$A$1:$B$80,2,FALSE)</f>
        <v>2300</v>
      </c>
      <c r="O2723" s="4">
        <f>VLOOKUP(capturaFlota2019[[#This Row],[Especie]],'DATOS TABLA FLOTA'!$A$1:$C$80,3,FALSE)</f>
        <v>36800</v>
      </c>
      <c r="Q2723"/>
    </row>
    <row r="2724" spans="1:17" x14ac:dyDescent="0.35">
      <c r="A2724" s="5">
        <v>43617</v>
      </c>
      <c r="B2724" s="2" t="s">
        <v>3053</v>
      </c>
      <c r="C2724" s="2" t="s">
        <v>3150</v>
      </c>
      <c r="D2724" s="2" t="s">
        <v>3043</v>
      </c>
      <c r="E27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4" t="str">
        <f>_xlfn.XLOOKUP(capturaFlota2019[[#This Row],[Puerto]],'DATOS TABLA FLOTA'!$H$1:$H$21,'DATOS TABLA FLOTA'!$I$1:$I$21)</f>
        <v>General Lavalle</v>
      </c>
      <c r="G2724" s="3">
        <f>_xlfn.XLOOKUP(capturaFlota2019[[#This Row],[Departamento]],'DATOS TABLA FLOTA'!$O$2:$O$21,'DATOS TABLA FLOTA'!$P$2:$P$21)</f>
        <v>6336</v>
      </c>
      <c r="H2724" s="1">
        <v>-36398453</v>
      </c>
      <c r="I2724" s="1">
        <f>_xlfn.XLOOKUP(capturaFlota2019[[#This Row],[Latitud]],'DATOS TABLA FLOTA'!$Q$2:$Q$21,'DATOS TABLA FLOTA'!$R$2:$R$21)</f>
        <v>-56946467</v>
      </c>
      <c r="J2724" s="2" t="s">
        <v>3114</v>
      </c>
      <c r="K2724" t="str">
        <f>VLOOKUP(capturaFlota2019[[#This Row],[Especie]],'DATOS TABLA FLOTA'!$K$1:$M$113,2,FALSE)</f>
        <v>Peces</v>
      </c>
      <c r="L2724" t="str">
        <f>_xlfn.XLOOKUP(capturaFlota2019[[#This Row],[Especie]],'DATOS TABLA FLOTA'!$K$1:$K$113,'DATOS TABLA FLOTA'!$M$1:$M$113)</f>
        <v>otras especies</v>
      </c>
      <c r="M2724" s="3">
        <v>211461</v>
      </c>
      <c r="N2724" s="4">
        <f>VLOOKUP(capturaFlota2019[[#This Row],[Especie]],'DATOS TABLA FLOTA'!$A$1:$B$80,2,FALSE)</f>
        <v>1500</v>
      </c>
      <c r="O2724" s="4">
        <f>VLOOKUP(capturaFlota2019[[#This Row],[Especie]],'DATOS TABLA FLOTA'!$A$1:$C$80,3,FALSE)</f>
        <v>24000</v>
      </c>
      <c r="Q2724"/>
    </row>
    <row r="2725" spans="1:17" x14ac:dyDescent="0.35">
      <c r="A2725" s="5">
        <v>43556</v>
      </c>
      <c r="B2725" s="2" t="s">
        <v>3059</v>
      </c>
      <c r="C2725" s="2" t="s">
        <v>3068</v>
      </c>
      <c r="D2725" s="2" t="s">
        <v>3043</v>
      </c>
      <c r="E27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5" t="str">
        <f>_xlfn.XLOOKUP(capturaFlota2019[[#This Row],[Puerto]],'DATOS TABLA FLOTA'!$H$1:$H$21,'DATOS TABLA FLOTA'!$I$1:$I$21)</f>
        <v>General Pueyrredon</v>
      </c>
      <c r="G2725" s="3">
        <f>_xlfn.XLOOKUP(capturaFlota2019[[#This Row],[Departamento]],'DATOS TABLA FLOTA'!$O$2:$O$21,'DATOS TABLA FLOTA'!$P$2:$P$21)</f>
        <v>6357</v>
      </c>
      <c r="H2725" s="1">
        <v>-3804915</v>
      </c>
      <c r="I2725" s="1">
        <f>_xlfn.XLOOKUP(capturaFlota2019[[#This Row],[Latitud]],'DATOS TABLA FLOTA'!$Q$2:$Q$21,'DATOS TABLA FLOTA'!$R$2:$R$21)</f>
        <v>-57536848</v>
      </c>
      <c r="J2725" s="2" t="s">
        <v>3082</v>
      </c>
      <c r="K2725" t="str">
        <f>VLOOKUP(capturaFlota2019[[#This Row],[Especie]],'DATOS TABLA FLOTA'!$K$1:$M$113,2,FALSE)</f>
        <v>Peces</v>
      </c>
      <c r="L2725" t="str">
        <f>_xlfn.XLOOKUP(capturaFlota2019[[#This Row],[Especie]],'DATOS TABLA FLOTA'!$K$1:$K$113,'DATOS TABLA FLOTA'!$M$1:$M$113)</f>
        <v>otras especies</v>
      </c>
      <c r="M2725" s="3">
        <v>212839</v>
      </c>
      <c r="N2725" s="4">
        <f>VLOOKUP(capturaFlota2019[[#This Row],[Especie]],'DATOS TABLA FLOTA'!$A$1:$B$80,2,FALSE)</f>
        <v>2100</v>
      </c>
      <c r="O2725" s="4">
        <f>VLOOKUP(capturaFlota2019[[#This Row],[Especie]],'DATOS TABLA FLOTA'!$A$1:$C$80,3,FALSE)</f>
        <v>33600</v>
      </c>
      <c r="Q2725"/>
    </row>
    <row r="2726" spans="1:17" x14ac:dyDescent="0.35">
      <c r="A2726" s="5">
        <v>43466</v>
      </c>
      <c r="B2726" s="2" t="s">
        <v>3041</v>
      </c>
      <c r="C2726" s="2" t="s">
        <v>3042</v>
      </c>
      <c r="D2726" s="2" t="s">
        <v>3043</v>
      </c>
      <c r="E27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6" t="str">
        <f>_xlfn.XLOOKUP(capturaFlota2019[[#This Row],[Puerto]],'DATOS TABLA FLOTA'!$H$1:$H$21,'DATOS TABLA FLOTA'!$I$1:$I$21)</f>
        <v>Bahía Blanca</v>
      </c>
      <c r="G2726" s="3">
        <f>_xlfn.XLOOKUP(capturaFlota2019[[#This Row],[Departamento]],'DATOS TABLA FLOTA'!$O$2:$O$21,'DATOS TABLA FLOTA'!$P$2:$P$21)</f>
        <v>6056</v>
      </c>
      <c r="H2726" s="1">
        <v>-38789246</v>
      </c>
      <c r="I2726" s="1">
        <f>_xlfn.XLOOKUP(capturaFlota2019[[#This Row],[Latitud]],'DATOS TABLA FLOTA'!$Q$2:$Q$21,'DATOS TABLA FLOTA'!$R$2:$R$21)</f>
        <v>-62272499</v>
      </c>
      <c r="J2726" s="2" t="s">
        <v>3045</v>
      </c>
      <c r="K2726" t="str">
        <f>VLOOKUP(capturaFlota2019[[#This Row],[Especie]],'DATOS TABLA FLOTA'!$K$1:$M$113,2,FALSE)</f>
        <v>Crustáceos</v>
      </c>
      <c r="L2726" t="str">
        <f>_xlfn.XLOOKUP(capturaFlota2019[[#This Row],[Especie]],'DATOS TABLA FLOTA'!$K$1:$K$113,'DATOS TABLA FLOTA'!$M$1:$M$113)</f>
        <v>otras especies</v>
      </c>
      <c r="M2726" s="3">
        <v>221363</v>
      </c>
      <c r="N2726" s="4">
        <f>VLOOKUP(capturaFlota2019[[#This Row],[Especie]],'DATOS TABLA FLOTA'!$A$1:$B$80,2,FALSE)</f>
        <v>3000</v>
      </c>
      <c r="O2726" s="4">
        <f>VLOOKUP(capturaFlota2019[[#This Row],[Especie]],'DATOS TABLA FLOTA'!$A$1:$C$80,3,FALSE)</f>
        <v>48000</v>
      </c>
      <c r="Q2726"/>
    </row>
    <row r="2727" spans="1:17" x14ac:dyDescent="0.35">
      <c r="A2727" s="5">
        <v>43497</v>
      </c>
      <c r="B2727" s="2" t="s">
        <v>3067</v>
      </c>
      <c r="C2727" s="2" t="s">
        <v>3068</v>
      </c>
      <c r="D2727" s="2" t="s">
        <v>3043</v>
      </c>
      <c r="E27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7" t="str">
        <f>_xlfn.XLOOKUP(capturaFlota2019[[#This Row],[Puerto]],'DATOS TABLA FLOTA'!$H$1:$H$21,'DATOS TABLA FLOTA'!$I$1:$I$21)</f>
        <v>General Pueyrredon</v>
      </c>
      <c r="G2727" s="3">
        <f>_xlfn.XLOOKUP(capturaFlota2019[[#This Row],[Departamento]],'DATOS TABLA FLOTA'!$O$2:$O$21,'DATOS TABLA FLOTA'!$P$2:$P$21)</f>
        <v>6357</v>
      </c>
      <c r="H2727" s="1">
        <v>-3804915</v>
      </c>
      <c r="I2727" s="1">
        <f>_xlfn.XLOOKUP(capturaFlota2019[[#This Row],[Latitud]],'DATOS TABLA FLOTA'!$Q$2:$Q$21,'DATOS TABLA FLOTA'!$R$2:$R$21)</f>
        <v>-57536848</v>
      </c>
      <c r="J2727" s="2" t="s">
        <v>3087</v>
      </c>
      <c r="K2727" t="str">
        <f>VLOOKUP(capturaFlota2019[[#This Row],[Especie]],'DATOS TABLA FLOTA'!$K$1:$M$113,2,FALSE)</f>
        <v>Peces</v>
      </c>
      <c r="L2727" t="str">
        <f>_xlfn.XLOOKUP(capturaFlota2019[[#This Row],[Especie]],'DATOS TABLA FLOTA'!$K$1:$K$113,'DATOS TABLA FLOTA'!$M$1:$M$113)</f>
        <v>otras especies</v>
      </c>
      <c r="M2727" s="3">
        <v>226965</v>
      </c>
      <c r="N2727" s="4">
        <f>VLOOKUP(capturaFlota2019[[#This Row],[Especie]],'DATOS TABLA FLOTA'!$A$1:$B$80,2,FALSE)</f>
        <v>2500</v>
      </c>
      <c r="O2727" s="4">
        <f>VLOOKUP(capturaFlota2019[[#This Row],[Especie]],'DATOS TABLA FLOTA'!$A$1:$C$80,3,FALSE)</f>
        <v>40000</v>
      </c>
      <c r="Q2727"/>
    </row>
    <row r="2728" spans="1:17" x14ac:dyDescent="0.35">
      <c r="A2728" s="5">
        <v>43497</v>
      </c>
      <c r="B2728" s="2" t="s">
        <v>3053</v>
      </c>
      <c r="C2728" s="2" t="s">
        <v>3068</v>
      </c>
      <c r="D2728" s="2" t="s">
        <v>3043</v>
      </c>
      <c r="E27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8" t="str">
        <f>_xlfn.XLOOKUP(capturaFlota2019[[#This Row],[Puerto]],'DATOS TABLA FLOTA'!$H$1:$H$21,'DATOS TABLA FLOTA'!$I$1:$I$21)</f>
        <v>General Pueyrredon</v>
      </c>
      <c r="G2728" s="3">
        <f>_xlfn.XLOOKUP(capturaFlota2019[[#This Row],[Departamento]],'DATOS TABLA FLOTA'!$O$2:$O$21,'DATOS TABLA FLOTA'!$P$2:$P$21)</f>
        <v>6357</v>
      </c>
      <c r="H2728" s="1">
        <v>-3804915</v>
      </c>
      <c r="I2728" s="1">
        <f>_xlfn.XLOOKUP(capturaFlota2019[[#This Row],[Latitud]],'DATOS TABLA FLOTA'!$Q$2:$Q$21,'DATOS TABLA FLOTA'!$R$2:$R$21)</f>
        <v>-57536848</v>
      </c>
      <c r="J2728" s="2" t="s">
        <v>3097</v>
      </c>
      <c r="K2728" t="str">
        <f>VLOOKUP(capturaFlota2019[[#This Row],[Especie]],'DATOS TABLA FLOTA'!$K$1:$M$113,2,FALSE)</f>
        <v>Peces</v>
      </c>
      <c r="L2728" t="str">
        <f>_xlfn.XLOOKUP(capturaFlota2019[[#This Row],[Especie]],'DATOS TABLA FLOTA'!$K$1:$K$113,'DATOS TABLA FLOTA'!$M$1:$M$113)</f>
        <v>otras especies</v>
      </c>
      <c r="M2728" s="3">
        <v>227801</v>
      </c>
      <c r="N2728" s="4">
        <f>VLOOKUP(capturaFlota2019[[#This Row],[Especie]],'DATOS TABLA FLOTA'!$A$1:$B$80,2,FALSE)</f>
        <v>3980</v>
      </c>
      <c r="O2728" s="4">
        <f>VLOOKUP(capturaFlota2019[[#This Row],[Especie]],'DATOS TABLA FLOTA'!$A$1:$C$80,3,FALSE)</f>
        <v>63680</v>
      </c>
      <c r="Q2728"/>
    </row>
    <row r="2729" spans="1:17" x14ac:dyDescent="0.35">
      <c r="A2729" s="5">
        <v>43586</v>
      </c>
      <c r="B2729" s="2" t="s">
        <v>3041</v>
      </c>
      <c r="C2729" s="2" t="s">
        <v>3068</v>
      </c>
      <c r="D2729" s="2" t="s">
        <v>3043</v>
      </c>
      <c r="E27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29" t="str">
        <f>_xlfn.XLOOKUP(capturaFlota2019[[#This Row],[Puerto]],'DATOS TABLA FLOTA'!$H$1:$H$21,'DATOS TABLA FLOTA'!$I$1:$I$21)</f>
        <v>General Pueyrredon</v>
      </c>
      <c r="G2729" s="3">
        <f>_xlfn.XLOOKUP(capturaFlota2019[[#This Row],[Departamento]],'DATOS TABLA FLOTA'!$O$2:$O$21,'DATOS TABLA FLOTA'!$P$2:$P$21)</f>
        <v>6357</v>
      </c>
      <c r="H2729" s="1">
        <v>-3804915</v>
      </c>
      <c r="I2729" s="1">
        <f>_xlfn.XLOOKUP(capturaFlota2019[[#This Row],[Latitud]],'DATOS TABLA FLOTA'!$Q$2:$Q$21,'DATOS TABLA FLOTA'!$R$2:$R$21)</f>
        <v>-57536848</v>
      </c>
      <c r="J2729" s="2" t="s">
        <v>3045</v>
      </c>
      <c r="K2729" t="str">
        <f>VLOOKUP(capturaFlota2019[[#This Row],[Especie]],'DATOS TABLA FLOTA'!$K$1:$M$113,2,FALSE)</f>
        <v>Crustáceos</v>
      </c>
      <c r="L2729" t="str">
        <f>_xlfn.XLOOKUP(capturaFlota2019[[#This Row],[Especie]],'DATOS TABLA FLOTA'!$K$1:$K$113,'DATOS TABLA FLOTA'!$M$1:$M$113)</f>
        <v>otras especies</v>
      </c>
      <c r="M2729" s="3">
        <v>228034</v>
      </c>
      <c r="N2729" s="4">
        <f>VLOOKUP(capturaFlota2019[[#This Row],[Especie]],'DATOS TABLA FLOTA'!$A$1:$B$80,2,FALSE)</f>
        <v>3000</v>
      </c>
      <c r="O2729" s="4">
        <f>VLOOKUP(capturaFlota2019[[#This Row],[Especie]],'DATOS TABLA FLOTA'!$A$1:$C$80,3,FALSE)</f>
        <v>48000</v>
      </c>
      <c r="Q2729"/>
    </row>
    <row r="2730" spans="1:17" x14ac:dyDescent="0.35">
      <c r="A2730" s="5">
        <v>43709</v>
      </c>
      <c r="B2730" s="2" t="s">
        <v>3147</v>
      </c>
      <c r="C2730" s="2" t="s">
        <v>3117</v>
      </c>
      <c r="D2730" s="2" t="s">
        <v>3062</v>
      </c>
      <c r="E27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30" t="str">
        <f>_xlfn.XLOOKUP(capturaFlota2019[[#This Row],[Puerto]],'DATOS TABLA FLOTA'!$H$1:$H$21,'DATOS TABLA FLOTA'!$I$1:$I$21)</f>
        <v>Biedma</v>
      </c>
      <c r="G2730" s="3">
        <f>_xlfn.XLOOKUP(capturaFlota2019[[#This Row],[Departamento]],'DATOS TABLA FLOTA'!$O$2:$O$21,'DATOS TABLA FLOTA'!$P$2:$P$21)</f>
        <v>26007</v>
      </c>
      <c r="H2730" s="1">
        <v>-42723398</v>
      </c>
      <c r="I2730" s="1">
        <f>_xlfn.XLOOKUP(capturaFlota2019[[#This Row],[Latitud]],'DATOS TABLA FLOTA'!$Q$2:$Q$21,'DATOS TABLA FLOTA'!$R$2:$R$21)</f>
        <v>-6503362</v>
      </c>
      <c r="J2730" s="2" t="s">
        <v>3055</v>
      </c>
      <c r="K2730" t="str">
        <f>VLOOKUP(capturaFlota2019[[#This Row],[Especie]],'DATOS TABLA FLOTA'!$K$1:$M$113,2,FALSE)</f>
        <v>Peces</v>
      </c>
      <c r="L2730" t="str">
        <f>_xlfn.XLOOKUP(capturaFlota2019[[#This Row],[Especie]],'DATOS TABLA FLOTA'!$K$1:$K$113,'DATOS TABLA FLOTA'!$M$1:$M$113)</f>
        <v>Merluza hubbsi S41</v>
      </c>
      <c r="M2730" s="3">
        <v>234514</v>
      </c>
      <c r="N2730" s="4">
        <f>VLOOKUP(capturaFlota2019[[#This Row],[Especie]],'DATOS TABLA FLOTA'!$A$1:$B$80,2,FALSE)</f>
        <v>2300</v>
      </c>
      <c r="O2730" s="4">
        <f>VLOOKUP(capturaFlota2019[[#This Row],[Especie]],'DATOS TABLA FLOTA'!$A$1:$C$80,3,FALSE)</f>
        <v>36800</v>
      </c>
      <c r="Q2730"/>
    </row>
    <row r="2731" spans="1:17" x14ac:dyDescent="0.35">
      <c r="A2731" s="5">
        <v>43709</v>
      </c>
      <c r="B2731" s="2" t="s">
        <v>3059</v>
      </c>
      <c r="C2731" s="2" t="s">
        <v>3068</v>
      </c>
      <c r="D2731" s="2" t="s">
        <v>3043</v>
      </c>
      <c r="E27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1" t="str">
        <f>_xlfn.XLOOKUP(capturaFlota2019[[#This Row],[Puerto]],'DATOS TABLA FLOTA'!$H$1:$H$21,'DATOS TABLA FLOTA'!$I$1:$I$21)</f>
        <v>General Pueyrredon</v>
      </c>
      <c r="G2731" s="3">
        <f>_xlfn.XLOOKUP(capturaFlota2019[[#This Row],[Departamento]],'DATOS TABLA FLOTA'!$O$2:$O$21,'DATOS TABLA FLOTA'!$P$2:$P$21)</f>
        <v>6357</v>
      </c>
      <c r="H2731" s="1">
        <v>-3804915</v>
      </c>
      <c r="I2731" s="1">
        <f>_xlfn.XLOOKUP(capturaFlota2019[[#This Row],[Latitud]],'DATOS TABLA FLOTA'!$Q$2:$Q$21,'DATOS TABLA FLOTA'!$R$2:$R$21)</f>
        <v>-57536848</v>
      </c>
      <c r="J2731" s="2" t="s">
        <v>3065</v>
      </c>
      <c r="K2731" t="str">
        <f>VLOOKUP(capturaFlota2019[[#This Row],[Especie]],'DATOS TABLA FLOTA'!$K$1:$M$113,2,FALSE)</f>
        <v>Peces</v>
      </c>
      <c r="L2731" t="str">
        <f>_xlfn.XLOOKUP(capturaFlota2019[[#This Row],[Especie]],'DATOS TABLA FLOTA'!$K$1:$K$113,'DATOS TABLA FLOTA'!$M$1:$M$113)</f>
        <v>Abadejo</v>
      </c>
      <c r="M2731" s="3">
        <v>235021</v>
      </c>
      <c r="N2731" s="4">
        <f>VLOOKUP(capturaFlota2019[[#This Row],[Especie]],'DATOS TABLA FLOTA'!$A$1:$B$80,2,FALSE)</f>
        <v>2000</v>
      </c>
      <c r="O2731" s="4">
        <f>VLOOKUP(capturaFlota2019[[#This Row],[Especie]],'DATOS TABLA FLOTA'!$A$1:$C$80,3,FALSE)</f>
        <v>32000</v>
      </c>
      <c r="Q2731"/>
    </row>
    <row r="2732" spans="1:17" x14ac:dyDescent="0.35">
      <c r="A2732" s="5">
        <v>43770</v>
      </c>
      <c r="B2732" s="2" t="s">
        <v>3053</v>
      </c>
      <c r="C2732" s="2" t="s">
        <v>3068</v>
      </c>
      <c r="D2732" s="2" t="s">
        <v>3043</v>
      </c>
      <c r="E27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2" t="str">
        <f>_xlfn.XLOOKUP(capturaFlota2019[[#This Row],[Puerto]],'DATOS TABLA FLOTA'!$H$1:$H$21,'DATOS TABLA FLOTA'!$I$1:$I$21)</f>
        <v>General Pueyrredon</v>
      </c>
      <c r="G2732" s="3">
        <f>_xlfn.XLOOKUP(capturaFlota2019[[#This Row],[Departamento]],'DATOS TABLA FLOTA'!$O$2:$O$21,'DATOS TABLA FLOTA'!$P$2:$P$21)</f>
        <v>6357</v>
      </c>
      <c r="H2732" s="1">
        <v>-3804915</v>
      </c>
      <c r="I2732" s="1">
        <f>_xlfn.XLOOKUP(capturaFlota2019[[#This Row],[Latitud]],'DATOS TABLA FLOTA'!$Q$2:$Q$21,'DATOS TABLA FLOTA'!$R$2:$R$21)</f>
        <v>-57536848</v>
      </c>
      <c r="J2732" s="2" t="s">
        <v>3085</v>
      </c>
      <c r="K2732" t="str">
        <f>VLOOKUP(capturaFlota2019[[#This Row],[Especie]],'DATOS TABLA FLOTA'!$K$1:$M$113,2,FALSE)</f>
        <v>Peces</v>
      </c>
      <c r="L2732" t="str">
        <f>_xlfn.XLOOKUP(capturaFlota2019[[#This Row],[Especie]],'DATOS TABLA FLOTA'!$K$1:$K$113,'DATOS TABLA FLOTA'!$M$1:$M$113)</f>
        <v>otras especies</v>
      </c>
      <c r="M2732" s="3">
        <v>237204</v>
      </c>
      <c r="N2732" s="4">
        <f>VLOOKUP(capturaFlota2019[[#This Row],[Especie]],'DATOS TABLA FLOTA'!$A$1:$B$80,2,FALSE)</f>
        <v>1900</v>
      </c>
      <c r="O2732" s="4">
        <f>VLOOKUP(capturaFlota2019[[#This Row],[Especie]],'DATOS TABLA FLOTA'!$A$1:$C$80,3,FALSE)</f>
        <v>30400</v>
      </c>
      <c r="Q2732"/>
    </row>
    <row r="2733" spans="1:17" x14ac:dyDescent="0.35">
      <c r="A2733" s="5">
        <v>43466</v>
      </c>
      <c r="B2733" s="2" t="s">
        <v>3053</v>
      </c>
      <c r="C2733" s="2" t="s">
        <v>3068</v>
      </c>
      <c r="D2733" s="2" t="s">
        <v>3043</v>
      </c>
      <c r="E27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3" t="str">
        <f>_xlfn.XLOOKUP(capturaFlota2019[[#This Row],[Puerto]],'DATOS TABLA FLOTA'!$H$1:$H$21,'DATOS TABLA FLOTA'!$I$1:$I$21)</f>
        <v>General Pueyrredon</v>
      </c>
      <c r="G2733" s="3">
        <f>_xlfn.XLOOKUP(capturaFlota2019[[#This Row],[Departamento]],'DATOS TABLA FLOTA'!$O$2:$O$21,'DATOS TABLA FLOTA'!$P$2:$P$21)</f>
        <v>6357</v>
      </c>
      <c r="H2733" s="1">
        <v>-3804915</v>
      </c>
      <c r="I2733" s="1">
        <f>_xlfn.XLOOKUP(capturaFlota2019[[#This Row],[Latitud]],'DATOS TABLA FLOTA'!$Q$2:$Q$21,'DATOS TABLA FLOTA'!$R$2:$R$21)</f>
        <v>-57536848</v>
      </c>
      <c r="J2733" s="2" t="s">
        <v>3098</v>
      </c>
      <c r="K2733" t="str">
        <f>VLOOKUP(capturaFlota2019[[#This Row],[Especie]],'DATOS TABLA FLOTA'!$K$1:$M$113,2,FALSE)</f>
        <v>Peces</v>
      </c>
      <c r="L2733" t="str">
        <f>_xlfn.XLOOKUP(capturaFlota2019[[#This Row],[Especie]],'DATOS TABLA FLOTA'!$K$1:$K$113,'DATOS TABLA FLOTA'!$M$1:$M$113)</f>
        <v>otras especies</v>
      </c>
      <c r="M2733" s="3">
        <v>237904</v>
      </c>
      <c r="N2733" s="4">
        <f>VLOOKUP(capturaFlota2019[[#This Row],[Especie]],'DATOS TABLA FLOTA'!$A$1:$B$80,2,FALSE)</f>
        <v>4500</v>
      </c>
      <c r="O2733" s="4">
        <f>VLOOKUP(capturaFlota2019[[#This Row],[Especie]],'DATOS TABLA FLOTA'!$A$1:$C$80,3,FALSE)</f>
        <v>72000</v>
      </c>
      <c r="Q2733"/>
    </row>
    <row r="2734" spans="1:17" x14ac:dyDescent="0.35">
      <c r="A2734" s="5">
        <v>43525</v>
      </c>
      <c r="B2734" s="2" t="s">
        <v>3147</v>
      </c>
      <c r="C2734" s="2" t="s">
        <v>3068</v>
      </c>
      <c r="D2734" s="2" t="s">
        <v>3043</v>
      </c>
      <c r="E27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4" t="str">
        <f>_xlfn.XLOOKUP(capturaFlota2019[[#This Row],[Puerto]],'DATOS TABLA FLOTA'!$H$1:$H$21,'DATOS TABLA FLOTA'!$I$1:$I$21)</f>
        <v>General Pueyrredon</v>
      </c>
      <c r="G2734" s="3">
        <f>_xlfn.XLOOKUP(capturaFlota2019[[#This Row],[Departamento]],'DATOS TABLA FLOTA'!$O$2:$O$21,'DATOS TABLA FLOTA'!$P$2:$P$21)</f>
        <v>6357</v>
      </c>
      <c r="H2734" s="1">
        <v>-3804915</v>
      </c>
      <c r="I2734" s="1">
        <f>_xlfn.XLOOKUP(capturaFlota2019[[#This Row],[Latitud]],'DATOS TABLA FLOTA'!$Q$2:$Q$21,'DATOS TABLA FLOTA'!$R$2:$R$21)</f>
        <v>-57536848</v>
      </c>
      <c r="J2734" s="2" t="s">
        <v>3101</v>
      </c>
      <c r="K2734" t="str">
        <f>VLOOKUP(capturaFlota2019[[#This Row],[Especie]],'DATOS TABLA FLOTA'!$K$1:$M$113,2,FALSE)</f>
        <v>Crustáceos</v>
      </c>
      <c r="L2734" t="str">
        <f>_xlfn.XLOOKUP(capturaFlota2019[[#This Row],[Especie]],'DATOS TABLA FLOTA'!$K$1:$K$113,'DATOS TABLA FLOTA'!$M$1:$M$113)</f>
        <v>Langostino</v>
      </c>
      <c r="M2734" s="3">
        <v>239462</v>
      </c>
      <c r="N2734" s="4">
        <f>VLOOKUP(capturaFlota2019[[#This Row],[Especie]],'DATOS TABLA FLOTA'!$A$1:$B$80,2,FALSE)</f>
        <v>3000</v>
      </c>
      <c r="O2734" s="4">
        <f>VLOOKUP(capturaFlota2019[[#This Row],[Especie]],'DATOS TABLA FLOTA'!$A$1:$C$80,3,FALSE)</f>
        <v>48000</v>
      </c>
      <c r="Q2734"/>
    </row>
    <row r="2735" spans="1:17" x14ac:dyDescent="0.35">
      <c r="A2735" s="5">
        <v>43497</v>
      </c>
      <c r="B2735" s="2" t="s">
        <v>3041</v>
      </c>
      <c r="C2735" s="2" t="s">
        <v>3068</v>
      </c>
      <c r="D2735" s="2" t="s">
        <v>3043</v>
      </c>
      <c r="E27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5" t="str">
        <f>_xlfn.XLOOKUP(capturaFlota2019[[#This Row],[Puerto]],'DATOS TABLA FLOTA'!$H$1:$H$21,'DATOS TABLA FLOTA'!$I$1:$I$21)</f>
        <v>General Pueyrredon</v>
      </c>
      <c r="G2735" s="3">
        <f>_xlfn.XLOOKUP(capturaFlota2019[[#This Row],[Departamento]],'DATOS TABLA FLOTA'!$O$2:$O$21,'DATOS TABLA FLOTA'!$P$2:$P$21)</f>
        <v>6357</v>
      </c>
      <c r="H2735" s="1">
        <v>-3804915</v>
      </c>
      <c r="I2735" s="1">
        <f>_xlfn.XLOOKUP(capturaFlota2019[[#This Row],[Latitud]],'DATOS TABLA FLOTA'!$Q$2:$Q$21,'DATOS TABLA FLOTA'!$R$2:$R$21)</f>
        <v>-57536848</v>
      </c>
      <c r="J2735" s="2" t="s">
        <v>3094</v>
      </c>
      <c r="K2735" t="str">
        <f>VLOOKUP(capturaFlota2019[[#This Row],[Especie]],'DATOS TABLA FLOTA'!$K$1:$M$113,2,FALSE)</f>
        <v>Peces</v>
      </c>
      <c r="L2735" t="str">
        <f>_xlfn.XLOOKUP(capturaFlota2019[[#This Row],[Especie]],'DATOS TABLA FLOTA'!$K$1:$K$113,'DATOS TABLA FLOTA'!$M$1:$M$113)</f>
        <v>otras especies</v>
      </c>
      <c r="M2735" s="3">
        <v>239892</v>
      </c>
      <c r="N2735" s="4">
        <f>VLOOKUP(capturaFlota2019[[#This Row],[Especie]],'DATOS TABLA FLOTA'!$A$1:$B$80,2,FALSE)</f>
        <v>2180</v>
      </c>
      <c r="O2735" s="4">
        <f>VLOOKUP(capturaFlota2019[[#This Row],[Especie]],'DATOS TABLA FLOTA'!$A$1:$C$80,3,FALSE)</f>
        <v>34880</v>
      </c>
      <c r="Q2735"/>
    </row>
    <row r="2736" spans="1:17" x14ac:dyDescent="0.35">
      <c r="A2736" s="5">
        <v>43678</v>
      </c>
      <c r="B2736" s="2" t="s">
        <v>3041</v>
      </c>
      <c r="C2736" s="2" t="s">
        <v>3107</v>
      </c>
      <c r="D2736" s="2" t="s">
        <v>3043</v>
      </c>
      <c r="E27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6" t="str">
        <f>_xlfn.XLOOKUP(capturaFlota2019[[#This Row],[Puerto]],'DATOS TABLA FLOTA'!$H$1:$H$21,'DATOS TABLA FLOTA'!$I$1:$I$21)</f>
        <v>Necochea</v>
      </c>
      <c r="G2736" s="3">
        <f>_xlfn.XLOOKUP(capturaFlota2019[[#This Row],[Departamento]],'DATOS TABLA FLOTA'!$O$2:$O$21,'DATOS TABLA FLOTA'!$P$2:$P$21)</f>
        <v>6581</v>
      </c>
      <c r="H2736" s="1">
        <v>-38576184</v>
      </c>
      <c r="I2736" s="1">
        <f>_xlfn.XLOOKUP(capturaFlota2019[[#This Row],[Latitud]],'DATOS TABLA FLOTA'!$Q$2:$Q$21,'DATOS TABLA FLOTA'!$R$2:$R$21)</f>
        <v>-58701949</v>
      </c>
      <c r="J2736" s="2" t="s">
        <v>3090</v>
      </c>
      <c r="K2736" t="str">
        <f>VLOOKUP(capturaFlota2019[[#This Row],[Especie]],'DATOS TABLA FLOTA'!$K$1:$M$113,2,FALSE)</f>
        <v>Peces</v>
      </c>
      <c r="L2736" t="str">
        <f>_xlfn.XLOOKUP(capturaFlota2019[[#This Row],[Especie]],'DATOS TABLA FLOTA'!$K$1:$K$113,'DATOS TABLA FLOTA'!$M$1:$M$113)</f>
        <v>otras especies</v>
      </c>
      <c r="M2736" s="3">
        <v>242396</v>
      </c>
      <c r="N2736" s="4">
        <f>VLOOKUP(capturaFlota2019[[#This Row],[Especie]],'DATOS TABLA FLOTA'!$A$1:$B$80,2,FALSE)</f>
        <v>2200</v>
      </c>
      <c r="O2736" s="4">
        <f>VLOOKUP(capturaFlota2019[[#This Row],[Especie]],'DATOS TABLA FLOTA'!$A$1:$C$80,3,FALSE)</f>
        <v>35200</v>
      </c>
      <c r="Q2736"/>
    </row>
    <row r="2737" spans="1:17" x14ac:dyDescent="0.35">
      <c r="A2737" s="5">
        <v>43586</v>
      </c>
      <c r="B2737" s="2" t="s">
        <v>3059</v>
      </c>
      <c r="C2737" s="2" t="s">
        <v>3068</v>
      </c>
      <c r="D2737" s="2" t="s">
        <v>3043</v>
      </c>
      <c r="E27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7" t="str">
        <f>_xlfn.XLOOKUP(capturaFlota2019[[#This Row],[Puerto]],'DATOS TABLA FLOTA'!$H$1:$H$21,'DATOS TABLA FLOTA'!$I$1:$I$21)</f>
        <v>General Pueyrredon</v>
      </c>
      <c r="G2737" s="3">
        <f>_xlfn.XLOOKUP(capturaFlota2019[[#This Row],[Departamento]],'DATOS TABLA FLOTA'!$O$2:$O$21,'DATOS TABLA FLOTA'!$P$2:$P$21)</f>
        <v>6357</v>
      </c>
      <c r="H2737" s="1">
        <v>-3804915</v>
      </c>
      <c r="I2737" s="1">
        <f>_xlfn.XLOOKUP(capturaFlota2019[[#This Row],[Latitud]],'DATOS TABLA FLOTA'!$Q$2:$Q$21,'DATOS TABLA FLOTA'!$R$2:$R$21)</f>
        <v>-57536848</v>
      </c>
      <c r="J2737" s="2" t="s">
        <v>3088</v>
      </c>
      <c r="K2737" t="str">
        <f>VLOOKUP(capturaFlota2019[[#This Row],[Especie]],'DATOS TABLA FLOTA'!$K$1:$M$113,2,FALSE)</f>
        <v>Peces</v>
      </c>
      <c r="L2737" t="str">
        <f>_xlfn.XLOOKUP(capturaFlota2019[[#This Row],[Especie]],'DATOS TABLA FLOTA'!$K$1:$K$113,'DATOS TABLA FLOTA'!$M$1:$M$113)</f>
        <v>Variado costero</v>
      </c>
      <c r="M2737" s="3">
        <v>243676</v>
      </c>
      <c r="N2737" s="4">
        <f>VLOOKUP(capturaFlota2019[[#This Row],[Especie]],'DATOS TABLA FLOTA'!$A$1:$B$80,2,FALSE)</f>
        <v>2500</v>
      </c>
      <c r="O2737" s="4">
        <f>VLOOKUP(capturaFlota2019[[#This Row],[Especie]],'DATOS TABLA FLOTA'!$A$1:$C$80,3,FALSE)</f>
        <v>40000</v>
      </c>
      <c r="Q2737"/>
    </row>
    <row r="2738" spans="1:17" x14ac:dyDescent="0.35">
      <c r="A2738" s="5">
        <v>43556</v>
      </c>
      <c r="B2738" s="2" t="s">
        <v>3053</v>
      </c>
      <c r="C2738" s="2" t="s">
        <v>3068</v>
      </c>
      <c r="D2738" s="2" t="s">
        <v>3043</v>
      </c>
      <c r="E27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38" t="str">
        <f>_xlfn.XLOOKUP(capturaFlota2019[[#This Row],[Puerto]],'DATOS TABLA FLOTA'!$H$1:$H$21,'DATOS TABLA FLOTA'!$I$1:$I$21)</f>
        <v>General Pueyrredon</v>
      </c>
      <c r="G2738" s="3">
        <f>_xlfn.XLOOKUP(capturaFlota2019[[#This Row],[Departamento]],'DATOS TABLA FLOTA'!$O$2:$O$21,'DATOS TABLA FLOTA'!$P$2:$P$21)</f>
        <v>6357</v>
      </c>
      <c r="H2738" s="1">
        <v>-3804915</v>
      </c>
      <c r="I2738" s="1">
        <f>_xlfn.XLOOKUP(capturaFlota2019[[#This Row],[Latitud]],'DATOS TABLA FLOTA'!$Q$2:$Q$21,'DATOS TABLA FLOTA'!$R$2:$R$21)</f>
        <v>-57536848</v>
      </c>
      <c r="J2738" s="2" t="s">
        <v>3095</v>
      </c>
      <c r="K2738" t="str">
        <f>VLOOKUP(capturaFlota2019[[#This Row],[Especie]],'DATOS TABLA FLOTA'!$K$1:$M$113,2,FALSE)</f>
        <v>Peces</v>
      </c>
      <c r="L2738" t="str">
        <f>_xlfn.XLOOKUP(capturaFlota2019[[#This Row],[Especie]],'DATOS TABLA FLOTA'!$K$1:$K$113,'DATOS TABLA FLOTA'!$M$1:$M$113)</f>
        <v>otras especies</v>
      </c>
      <c r="M2738" s="3">
        <v>244315</v>
      </c>
      <c r="N2738" s="4">
        <f>VLOOKUP(capturaFlota2019[[#This Row],[Especie]],'DATOS TABLA FLOTA'!$A$1:$B$80,2,FALSE)</f>
        <v>1980</v>
      </c>
      <c r="O2738" s="4">
        <f>VLOOKUP(capturaFlota2019[[#This Row],[Especie]],'DATOS TABLA FLOTA'!$A$1:$C$80,3,FALSE)</f>
        <v>31680</v>
      </c>
      <c r="Q2738"/>
    </row>
    <row r="2739" spans="1:17" x14ac:dyDescent="0.35">
      <c r="A2739" s="5">
        <v>43617</v>
      </c>
      <c r="B2739" s="2" t="s">
        <v>3147</v>
      </c>
      <c r="C2739" s="2" t="s">
        <v>3061</v>
      </c>
      <c r="D2739" s="2" t="s">
        <v>3062</v>
      </c>
      <c r="E27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39" t="str">
        <f>_xlfn.XLOOKUP(capturaFlota2019[[#This Row],[Puerto]],'DATOS TABLA FLOTA'!$H$1:$H$21,'DATOS TABLA FLOTA'!$I$1:$I$21)</f>
        <v>Escalante</v>
      </c>
      <c r="G2739" s="3">
        <f>_xlfn.XLOOKUP(capturaFlota2019[[#This Row],[Departamento]],'DATOS TABLA FLOTA'!$O$2:$O$21,'DATOS TABLA FLOTA'!$P$2:$P$21)</f>
        <v>26021</v>
      </c>
      <c r="H2739" s="1">
        <v>-45862528</v>
      </c>
      <c r="I2739" s="1">
        <f>_xlfn.XLOOKUP(capturaFlota2019[[#This Row],[Latitud]],'DATOS TABLA FLOTA'!$Q$2:$Q$21,'DATOS TABLA FLOTA'!$R$2:$R$21)</f>
        <v>-6746664</v>
      </c>
      <c r="J2739" s="2" t="s">
        <v>3055</v>
      </c>
      <c r="K2739" t="str">
        <f>VLOOKUP(capturaFlota2019[[#This Row],[Especie]],'DATOS TABLA FLOTA'!$K$1:$M$113,2,FALSE)</f>
        <v>Peces</v>
      </c>
      <c r="L2739" t="str">
        <f>_xlfn.XLOOKUP(capturaFlota2019[[#This Row],[Especie]],'DATOS TABLA FLOTA'!$K$1:$K$113,'DATOS TABLA FLOTA'!$M$1:$M$113)</f>
        <v>Merluza hubbsi S41</v>
      </c>
      <c r="M2739" s="3">
        <v>244530</v>
      </c>
      <c r="N2739" s="4">
        <f>VLOOKUP(capturaFlota2019[[#This Row],[Especie]],'DATOS TABLA FLOTA'!$A$1:$B$80,2,FALSE)</f>
        <v>2300</v>
      </c>
      <c r="O2739" s="4">
        <f>VLOOKUP(capturaFlota2019[[#This Row],[Especie]],'DATOS TABLA FLOTA'!$A$1:$C$80,3,FALSE)</f>
        <v>36800</v>
      </c>
      <c r="Q2739"/>
    </row>
    <row r="2740" spans="1:17" x14ac:dyDescent="0.35">
      <c r="A2740" s="5">
        <v>43525</v>
      </c>
      <c r="B2740" s="2" t="s">
        <v>3059</v>
      </c>
      <c r="C2740" s="2" t="s">
        <v>3068</v>
      </c>
      <c r="D2740" s="2" t="s">
        <v>3043</v>
      </c>
      <c r="E27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0" t="str">
        <f>_xlfn.XLOOKUP(capturaFlota2019[[#This Row],[Puerto]],'DATOS TABLA FLOTA'!$H$1:$H$21,'DATOS TABLA FLOTA'!$I$1:$I$21)</f>
        <v>General Pueyrredon</v>
      </c>
      <c r="G2740" s="3">
        <f>_xlfn.XLOOKUP(capturaFlota2019[[#This Row],[Departamento]],'DATOS TABLA FLOTA'!$O$2:$O$21,'DATOS TABLA FLOTA'!$P$2:$P$21)</f>
        <v>6357</v>
      </c>
      <c r="H2740" s="1">
        <v>-3804915</v>
      </c>
      <c r="I2740" s="1">
        <f>_xlfn.XLOOKUP(capturaFlota2019[[#This Row],[Latitud]],'DATOS TABLA FLOTA'!$Q$2:$Q$21,'DATOS TABLA FLOTA'!$R$2:$R$21)</f>
        <v>-57536848</v>
      </c>
      <c r="J2740" s="2" t="s">
        <v>3079</v>
      </c>
      <c r="K2740" t="str">
        <f>VLOOKUP(capturaFlota2019[[#This Row],[Especie]],'DATOS TABLA FLOTA'!$K$1:$M$113,2,FALSE)</f>
        <v>Peces</v>
      </c>
      <c r="L2740" t="str">
        <f>_xlfn.XLOOKUP(capturaFlota2019[[#This Row],[Especie]],'DATOS TABLA FLOTA'!$K$1:$K$113,'DATOS TABLA FLOTA'!$M$1:$M$113)</f>
        <v>otras especies</v>
      </c>
      <c r="M2740" s="3">
        <v>244550</v>
      </c>
      <c r="N2740" s="4">
        <f>VLOOKUP(capturaFlota2019[[#This Row],[Especie]],'DATOS TABLA FLOTA'!$A$1:$B$80,2,FALSE)</f>
        <v>2100</v>
      </c>
      <c r="O2740" s="4">
        <f>VLOOKUP(capturaFlota2019[[#This Row],[Especie]],'DATOS TABLA FLOTA'!$A$1:$C$80,3,FALSE)</f>
        <v>33600</v>
      </c>
      <c r="Q2740"/>
    </row>
    <row r="2741" spans="1:17" x14ac:dyDescent="0.35">
      <c r="A2741" s="5">
        <v>43556</v>
      </c>
      <c r="B2741" s="2" t="s">
        <v>3053</v>
      </c>
      <c r="C2741" s="2" t="s">
        <v>3068</v>
      </c>
      <c r="D2741" s="2" t="s">
        <v>3043</v>
      </c>
      <c r="E27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1" t="str">
        <f>_xlfn.XLOOKUP(capturaFlota2019[[#This Row],[Puerto]],'DATOS TABLA FLOTA'!$H$1:$H$21,'DATOS TABLA FLOTA'!$I$1:$I$21)</f>
        <v>General Pueyrredon</v>
      </c>
      <c r="G2741" s="3">
        <f>_xlfn.XLOOKUP(capturaFlota2019[[#This Row],[Departamento]],'DATOS TABLA FLOTA'!$O$2:$O$21,'DATOS TABLA FLOTA'!$P$2:$P$21)</f>
        <v>6357</v>
      </c>
      <c r="H2741" s="1">
        <v>-3804915</v>
      </c>
      <c r="I2741" s="1">
        <f>_xlfn.XLOOKUP(capturaFlota2019[[#This Row],[Latitud]],'DATOS TABLA FLOTA'!$Q$2:$Q$21,'DATOS TABLA FLOTA'!$R$2:$R$21)</f>
        <v>-57536848</v>
      </c>
      <c r="J2741" s="2" t="s">
        <v>3057</v>
      </c>
      <c r="K2741" t="str">
        <f>VLOOKUP(capturaFlota2019[[#This Row],[Especie]],'DATOS TABLA FLOTA'!$K$1:$M$113,2,FALSE)</f>
        <v>Peces</v>
      </c>
      <c r="L2741" t="str">
        <f>_xlfn.XLOOKUP(capturaFlota2019[[#This Row],[Especie]],'DATOS TABLA FLOTA'!$K$1:$K$113,'DATOS TABLA FLOTA'!$M$1:$M$113)</f>
        <v>Rayas (sin V. Cost)</v>
      </c>
      <c r="M2741" s="3">
        <v>245013</v>
      </c>
      <c r="N2741" s="4">
        <f>VLOOKUP(capturaFlota2019[[#This Row],[Especie]],'DATOS TABLA FLOTA'!$A$1:$B$80,2,FALSE)</f>
        <v>3900</v>
      </c>
      <c r="O2741" s="4">
        <f>VLOOKUP(capturaFlota2019[[#This Row],[Especie]],'DATOS TABLA FLOTA'!$A$1:$C$80,3,FALSE)</f>
        <v>62400</v>
      </c>
      <c r="Q2741"/>
    </row>
    <row r="2742" spans="1:17" x14ac:dyDescent="0.35">
      <c r="A2742" s="5">
        <v>43709</v>
      </c>
      <c r="B2742" s="2" t="s">
        <v>3059</v>
      </c>
      <c r="C2742" s="2" t="s">
        <v>3068</v>
      </c>
      <c r="D2742" s="2" t="s">
        <v>3043</v>
      </c>
      <c r="E27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2" t="str">
        <f>_xlfn.XLOOKUP(capturaFlota2019[[#This Row],[Puerto]],'DATOS TABLA FLOTA'!$H$1:$H$21,'DATOS TABLA FLOTA'!$I$1:$I$21)</f>
        <v>General Pueyrredon</v>
      </c>
      <c r="G2742" s="3">
        <f>_xlfn.XLOOKUP(capturaFlota2019[[#This Row],[Departamento]],'DATOS TABLA FLOTA'!$O$2:$O$21,'DATOS TABLA FLOTA'!$P$2:$P$21)</f>
        <v>6357</v>
      </c>
      <c r="H2742" s="1">
        <v>-3804915</v>
      </c>
      <c r="I2742" s="1">
        <f>_xlfn.XLOOKUP(capturaFlota2019[[#This Row],[Latitud]],'DATOS TABLA FLOTA'!$Q$2:$Q$21,'DATOS TABLA FLOTA'!$R$2:$R$21)</f>
        <v>-57536848</v>
      </c>
      <c r="J2742" s="2" t="s">
        <v>3168</v>
      </c>
      <c r="K2742" t="str">
        <f>VLOOKUP(capturaFlota2019[[#This Row],[Especie]],'DATOS TABLA FLOTA'!$K$1:$M$113,2,FALSE)</f>
        <v>Peces</v>
      </c>
      <c r="L2742" t="str">
        <f>_xlfn.XLOOKUP(capturaFlota2019[[#This Row],[Especie]],'DATOS TABLA FLOTA'!$K$1:$K$113,'DATOS TABLA FLOTA'!$M$1:$M$113)</f>
        <v>Anchoíta</v>
      </c>
      <c r="M2742" s="3">
        <v>248587</v>
      </c>
      <c r="N2742" s="4">
        <f>VLOOKUP(capturaFlota2019[[#This Row],[Especie]],'DATOS TABLA FLOTA'!$A$1:$B$80,2,FALSE)</f>
        <v>3500</v>
      </c>
      <c r="O2742" s="4">
        <f>VLOOKUP(capturaFlota2019[[#This Row],[Especie]],'DATOS TABLA FLOTA'!$A$1:$C$80,3,FALSE)</f>
        <v>56000</v>
      </c>
      <c r="Q2742"/>
    </row>
    <row r="2743" spans="1:17" x14ac:dyDescent="0.35">
      <c r="A2743" s="5">
        <v>43647</v>
      </c>
      <c r="B2743" s="2" t="s">
        <v>3059</v>
      </c>
      <c r="C2743" s="2" t="s">
        <v>3068</v>
      </c>
      <c r="D2743" s="2" t="s">
        <v>3043</v>
      </c>
      <c r="E27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3" t="str">
        <f>_xlfn.XLOOKUP(capturaFlota2019[[#This Row],[Puerto]],'DATOS TABLA FLOTA'!$H$1:$H$21,'DATOS TABLA FLOTA'!$I$1:$I$21)</f>
        <v>General Pueyrredon</v>
      </c>
      <c r="G2743" s="3">
        <f>_xlfn.XLOOKUP(capturaFlota2019[[#This Row],[Departamento]],'DATOS TABLA FLOTA'!$O$2:$O$21,'DATOS TABLA FLOTA'!$P$2:$P$21)</f>
        <v>6357</v>
      </c>
      <c r="H2743" s="1">
        <v>-3804915</v>
      </c>
      <c r="I2743" s="1">
        <f>_xlfn.XLOOKUP(capturaFlota2019[[#This Row],[Latitud]],'DATOS TABLA FLOTA'!$Q$2:$Q$21,'DATOS TABLA FLOTA'!$R$2:$R$21)</f>
        <v>-57536848</v>
      </c>
      <c r="J2743" s="2" t="s">
        <v>3093</v>
      </c>
      <c r="K2743" t="str">
        <f>VLOOKUP(capturaFlota2019[[#This Row],[Especie]],'DATOS TABLA FLOTA'!$K$1:$M$113,2,FALSE)</f>
        <v>Peces</v>
      </c>
      <c r="L2743" t="str">
        <f>_xlfn.XLOOKUP(capturaFlota2019[[#This Row],[Especie]],'DATOS TABLA FLOTA'!$K$1:$K$113,'DATOS TABLA FLOTA'!$M$1:$M$113)</f>
        <v>Variado costero</v>
      </c>
      <c r="M2743" s="3">
        <v>249242</v>
      </c>
      <c r="N2743" s="4">
        <f>VLOOKUP(capturaFlota2019[[#This Row],[Especie]],'DATOS TABLA FLOTA'!$A$1:$B$80,2,FALSE)</f>
        <v>2100</v>
      </c>
      <c r="O2743" s="4">
        <f>VLOOKUP(capturaFlota2019[[#This Row],[Especie]],'DATOS TABLA FLOTA'!$A$1:$C$80,3,FALSE)</f>
        <v>33600</v>
      </c>
      <c r="Q2743"/>
    </row>
    <row r="2744" spans="1:17" x14ac:dyDescent="0.35">
      <c r="A2744" s="5">
        <v>43739</v>
      </c>
      <c r="B2744" s="2" t="s">
        <v>3059</v>
      </c>
      <c r="C2744" s="2" t="s">
        <v>3048</v>
      </c>
      <c r="D2744" s="2" t="s">
        <v>3049</v>
      </c>
      <c r="E27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44" t="str">
        <f>_xlfn.XLOOKUP(capturaFlota2019[[#This Row],[Puerto]],'DATOS TABLA FLOTA'!$H$1:$H$21,'DATOS TABLA FLOTA'!$I$1:$I$21)</f>
        <v>Deseado</v>
      </c>
      <c r="G2744" s="3">
        <f>_xlfn.XLOOKUP(capturaFlota2019[[#This Row],[Departamento]],'DATOS TABLA FLOTA'!$O$2:$O$21,'DATOS TABLA FLOTA'!$P$2:$P$21)</f>
        <v>78014</v>
      </c>
      <c r="H2744" s="1">
        <v>-46436049</v>
      </c>
      <c r="I2744" s="1">
        <f>_xlfn.XLOOKUP(capturaFlota2019[[#This Row],[Latitud]],'DATOS TABLA FLOTA'!$Q$2:$Q$21,'DATOS TABLA FLOTA'!$R$2:$R$21)</f>
        <v>-67514904</v>
      </c>
      <c r="J2744" s="2" t="s">
        <v>3065</v>
      </c>
      <c r="K2744" t="str">
        <f>VLOOKUP(capturaFlota2019[[#This Row],[Especie]],'DATOS TABLA FLOTA'!$K$1:$M$113,2,FALSE)</f>
        <v>Peces</v>
      </c>
      <c r="L2744" t="str">
        <f>_xlfn.XLOOKUP(capturaFlota2019[[#This Row],[Especie]],'DATOS TABLA FLOTA'!$K$1:$K$113,'DATOS TABLA FLOTA'!$M$1:$M$113)</f>
        <v>Abadejo</v>
      </c>
      <c r="M2744" s="3">
        <v>253122</v>
      </c>
      <c r="N2744" s="4">
        <f>VLOOKUP(capturaFlota2019[[#This Row],[Especie]],'DATOS TABLA FLOTA'!$A$1:$B$80,2,FALSE)</f>
        <v>2000</v>
      </c>
      <c r="O2744" s="4">
        <f>VLOOKUP(capturaFlota2019[[#This Row],[Especie]],'DATOS TABLA FLOTA'!$A$1:$C$80,3,FALSE)</f>
        <v>32000</v>
      </c>
      <c r="Q2744"/>
    </row>
    <row r="2745" spans="1:17" x14ac:dyDescent="0.35">
      <c r="A2745" s="5">
        <v>43525</v>
      </c>
      <c r="B2745" s="2" t="s">
        <v>3041</v>
      </c>
      <c r="C2745" s="2" t="s">
        <v>3068</v>
      </c>
      <c r="D2745" s="2" t="s">
        <v>3043</v>
      </c>
      <c r="E27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5" t="str">
        <f>_xlfn.XLOOKUP(capturaFlota2019[[#This Row],[Puerto]],'DATOS TABLA FLOTA'!$H$1:$H$21,'DATOS TABLA FLOTA'!$I$1:$I$21)</f>
        <v>General Pueyrredon</v>
      </c>
      <c r="G2745" s="3">
        <f>_xlfn.XLOOKUP(capturaFlota2019[[#This Row],[Departamento]],'DATOS TABLA FLOTA'!$O$2:$O$21,'DATOS TABLA FLOTA'!$P$2:$P$21)</f>
        <v>6357</v>
      </c>
      <c r="H2745" s="1">
        <v>-3804915</v>
      </c>
      <c r="I2745" s="1">
        <f>_xlfn.XLOOKUP(capturaFlota2019[[#This Row],[Latitud]],'DATOS TABLA FLOTA'!$Q$2:$Q$21,'DATOS TABLA FLOTA'!$R$2:$R$21)</f>
        <v>-57536848</v>
      </c>
      <c r="J2745" s="2" t="s">
        <v>3140</v>
      </c>
      <c r="K2745" t="str">
        <f>VLOOKUP(capturaFlota2019[[#This Row],[Especie]],'DATOS TABLA FLOTA'!$K$1:$M$113,2,FALSE)</f>
        <v>Peces</v>
      </c>
      <c r="L2745" t="str">
        <f>_xlfn.XLOOKUP(capturaFlota2019[[#This Row],[Especie]],'DATOS TABLA FLOTA'!$K$1:$K$113,'DATOS TABLA FLOTA'!$M$1:$M$113)</f>
        <v>otras especies</v>
      </c>
      <c r="M2745" s="3">
        <v>259000</v>
      </c>
      <c r="N2745" s="4">
        <f>VLOOKUP(capturaFlota2019[[#This Row],[Especie]],'DATOS TABLA FLOTA'!$A$1:$B$80,2,FALSE)</f>
        <v>1800</v>
      </c>
      <c r="O2745" s="4">
        <f>VLOOKUP(capturaFlota2019[[#This Row],[Especie]],'DATOS TABLA FLOTA'!$A$1:$C$80,3,FALSE)</f>
        <v>28800</v>
      </c>
      <c r="Q2745"/>
    </row>
    <row r="2746" spans="1:17" x14ac:dyDescent="0.35">
      <c r="A2746" s="5">
        <v>43709</v>
      </c>
      <c r="B2746" s="2" t="s">
        <v>3041</v>
      </c>
      <c r="C2746" s="2" t="s">
        <v>3121</v>
      </c>
      <c r="D2746" s="2" t="s">
        <v>3043</v>
      </c>
      <c r="E27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6" t="str">
        <f>_xlfn.XLOOKUP(capturaFlota2019[[#This Row],[Puerto]],'DATOS TABLA FLOTA'!$H$1:$H$21,'DATOS TABLA FLOTA'!$I$1:$I$21)</f>
        <v>Coronel de Marina Leonardo Rosales</v>
      </c>
      <c r="G2746" s="3">
        <f>_xlfn.XLOOKUP(capturaFlota2019[[#This Row],[Departamento]],'DATOS TABLA FLOTA'!$O$2:$O$21,'DATOS TABLA FLOTA'!$P$2:$P$21)</f>
        <v>6182</v>
      </c>
      <c r="H2746" s="1">
        <v>-3889977</v>
      </c>
      <c r="I2746" s="1">
        <f>_xlfn.XLOOKUP(capturaFlota2019[[#This Row],[Latitud]],'DATOS TABLA FLOTA'!$Q$2:$Q$21,'DATOS TABLA FLOTA'!$R$2:$R$21)</f>
        <v>-62079012</v>
      </c>
      <c r="J2746" s="2" t="s">
        <v>3101</v>
      </c>
      <c r="K2746" t="str">
        <f>VLOOKUP(capturaFlota2019[[#This Row],[Especie]],'DATOS TABLA FLOTA'!$K$1:$M$113,2,FALSE)</f>
        <v>Crustáceos</v>
      </c>
      <c r="L2746" t="str">
        <f>_xlfn.XLOOKUP(capturaFlota2019[[#This Row],[Especie]],'DATOS TABLA FLOTA'!$K$1:$K$113,'DATOS TABLA FLOTA'!$M$1:$M$113)</f>
        <v>Langostino</v>
      </c>
      <c r="M2746" s="3">
        <v>259342</v>
      </c>
      <c r="N2746" s="4">
        <f>VLOOKUP(capturaFlota2019[[#This Row],[Especie]],'DATOS TABLA FLOTA'!$A$1:$B$80,2,FALSE)</f>
        <v>3000</v>
      </c>
      <c r="O2746" s="4">
        <f>VLOOKUP(capturaFlota2019[[#This Row],[Especie]],'DATOS TABLA FLOTA'!$A$1:$C$80,3,FALSE)</f>
        <v>48000</v>
      </c>
      <c r="Q2746"/>
    </row>
    <row r="2747" spans="1:17" x14ac:dyDescent="0.35">
      <c r="A2747" s="5">
        <v>43556</v>
      </c>
      <c r="B2747" s="2" t="s">
        <v>3067</v>
      </c>
      <c r="C2747" s="2" t="s">
        <v>3068</v>
      </c>
      <c r="D2747" s="2" t="s">
        <v>3043</v>
      </c>
      <c r="E27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7" t="str">
        <f>_xlfn.XLOOKUP(capturaFlota2019[[#This Row],[Puerto]],'DATOS TABLA FLOTA'!$H$1:$H$21,'DATOS TABLA FLOTA'!$I$1:$I$21)</f>
        <v>General Pueyrredon</v>
      </c>
      <c r="G2747" s="3">
        <f>_xlfn.XLOOKUP(capturaFlota2019[[#This Row],[Departamento]],'DATOS TABLA FLOTA'!$O$2:$O$21,'DATOS TABLA FLOTA'!$P$2:$P$21)</f>
        <v>6357</v>
      </c>
      <c r="H2747" s="1">
        <v>-3804915</v>
      </c>
      <c r="I2747" s="1">
        <f>_xlfn.XLOOKUP(capturaFlota2019[[#This Row],[Latitud]],'DATOS TABLA FLOTA'!$Q$2:$Q$21,'DATOS TABLA FLOTA'!$R$2:$R$21)</f>
        <v>-57536848</v>
      </c>
      <c r="J2747" s="2" t="s">
        <v>3055</v>
      </c>
      <c r="K2747" t="str">
        <f>VLOOKUP(capturaFlota2019[[#This Row],[Especie]],'DATOS TABLA FLOTA'!$K$1:$M$113,2,FALSE)</f>
        <v>Peces</v>
      </c>
      <c r="L2747" t="str">
        <f>_xlfn.XLOOKUP(capturaFlota2019[[#This Row],[Especie]],'DATOS TABLA FLOTA'!$K$1:$K$113,'DATOS TABLA FLOTA'!$M$1:$M$113)</f>
        <v>Merluza hubbsi S41</v>
      </c>
      <c r="M2747" s="3">
        <v>260073</v>
      </c>
      <c r="N2747" s="4">
        <f>VLOOKUP(capturaFlota2019[[#This Row],[Especie]],'DATOS TABLA FLOTA'!$A$1:$B$80,2,FALSE)</f>
        <v>2300</v>
      </c>
      <c r="O2747" s="4">
        <f>VLOOKUP(capturaFlota2019[[#This Row],[Especie]],'DATOS TABLA FLOTA'!$A$1:$C$80,3,FALSE)</f>
        <v>36800</v>
      </c>
      <c r="Q2747"/>
    </row>
    <row r="2748" spans="1:17" x14ac:dyDescent="0.35">
      <c r="A2748" s="5">
        <v>43525</v>
      </c>
      <c r="B2748" s="2" t="s">
        <v>3053</v>
      </c>
      <c r="C2748" s="2" t="s">
        <v>3068</v>
      </c>
      <c r="D2748" s="2" t="s">
        <v>3043</v>
      </c>
      <c r="E27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48" t="str">
        <f>_xlfn.XLOOKUP(capturaFlota2019[[#This Row],[Puerto]],'DATOS TABLA FLOTA'!$H$1:$H$21,'DATOS TABLA FLOTA'!$I$1:$I$21)</f>
        <v>General Pueyrredon</v>
      </c>
      <c r="G2748" s="3">
        <f>_xlfn.XLOOKUP(capturaFlota2019[[#This Row],[Departamento]],'DATOS TABLA FLOTA'!$O$2:$O$21,'DATOS TABLA FLOTA'!$P$2:$P$21)</f>
        <v>6357</v>
      </c>
      <c r="H2748" s="1">
        <v>-3804915</v>
      </c>
      <c r="I2748" s="1">
        <f>_xlfn.XLOOKUP(capturaFlota2019[[#This Row],[Latitud]],'DATOS TABLA FLOTA'!$Q$2:$Q$21,'DATOS TABLA FLOTA'!$R$2:$R$21)</f>
        <v>-57536848</v>
      </c>
      <c r="J2748" s="2" t="s">
        <v>3092</v>
      </c>
      <c r="K2748" t="str">
        <f>VLOOKUP(capturaFlota2019[[#This Row],[Especie]],'DATOS TABLA FLOTA'!$K$1:$M$113,2,FALSE)</f>
        <v>Peces</v>
      </c>
      <c r="L2748" t="str">
        <f>_xlfn.XLOOKUP(capturaFlota2019[[#This Row],[Especie]],'DATOS TABLA FLOTA'!$K$1:$K$113,'DATOS TABLA FLOTA'!$M$1:$M$113)</f>
        <v>otras especies</v>
      </c>
      <c r="M2748" s="3">
        <v>261882</v>
      </c>
      <c r="N2748" s="4">
        <f>VLOOKUP(capturaFlota2019[[#This Row],[Especie]],'DATOS TABLA FLOTA'!$A$1:$B$80,2,FALSE)</f>
        <v>2200</v>
      </c>
      <c r="O2748" s="4">
        <f>VLOOKUP(capturaFlota2019[[#This Row],[Especie]],'DATOS TABLA FLOTA'!$A$1:$C$80,3,FALSE)</f>
        <v>35200</v>
      </c>
      <c r="Q2748"/>
    </row>
    <row r="2749" spans="1:17" x14ac:dyDescent="0.35">
      <c r="A2749" s="5">
        <v>43678</v>
      </c>
      <c r="B2749" s="2" t="s">
        <v>3147</v>
      </c>
      <c r="C2749" s="2" t="s">
        <v>3048</v>
      </c>
      <c r="D2749" s="2" t="s">
        <v>3049</v>
      </c>
      <c r="E27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49" t="str">
        <f>_xlfn.XLOOKUP(capturaFlota2019[[#This Row],[Puerto]],'DATOS TABLA FLOTA'!$H$1:$H$21,'DATOS TABLA FLOTA'!$I$1:$I$21)</f>
        <v>Deseado</v>
      </c>
      <c r="G2749" s="3">
        <f>_xlfn.XLOOKUP(capturaFlota2019[[#This Row],[Departamento]],'DATOS TABLA FLOTA'!$O$2:$O$21,'DATOS TABLA FLOTA'!$P$2:$P$21)</f>
        <v>78014</v>
      </c>
      <c r="H2749" s="1">
        <v>-46436049</v>
      </c>
      <c r="I2749" s="1">
        <f>_xlfn.XLOOKUP(capturaFlota2019[[#This Row],[Latitud]],'DATOS TABLA FLOTA'!$Q$2:$Q$21,'DATOS TABLA FLOTA'!$R$2:$R$21)</f>
        <v>-67514904</v>
      </c>
      <c r="J2749" s="2" t="s">
        <v>3101</v>
      </c>
      <c r="K2749" t="str">
        <f>VLOOKUP(capturaFlota2019[[#This Row],[Especie]],'DATOS TABLA FLOTA'!$K$1:$M$113,2,FALSE)</f>
        <v>Crustáceos</v>
      </c>
      <c r="L2749" t="str">
        <f>_xlfn.XLOOKUP(capturaFlota2019[[#This Row],[Especie]],'DATOS TABLA FLOTA'!$K$1:$K$113,'DATOS TABLA FLOTA'!$M$1:$M$113)</f>
        <v>Langostino</v>
      </c>
      <c r="M2749" s="3">
        <v>263975</v>
      </c>
      <c r="N2749" s="4">
        <f>VLOOKUP(capturaFlota2019[[#This Row],[Especie]],'DATOS TABLA FLOTA'!$A$1:$B$80,2,FALSE)</f>
        <v>3000</v>
      </c>
      <c r="O2749" s="4">
        <f>VLOOKUP(capturaFlota2019[[#This Row],[Especie]],'DATOS TABLA FLOTA'!$A$1:$C$80,3,FALSE)</f>
        <v>48000</v>
      </c>
      <c r="Q2749"/>
    </row>
    <row r="2750" spans="1:17" x14ac:dyDescent="0.35">
      <c r="A2750" s="5">
        <v>43739</v>
      </c>
      <c r="B2750" s="2" t="s">
        <v>3041</v>
      </c>
      <c r="C2750" s="2" t="s">
        <v>3143</v>
      </c>
      <c r="D2750" s="2" t="s">
        <v>3043</v>
      </c>
      <c r="E27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0" t="str">
        <f>_xlfn.XLOOKUP(capturaFlota2019[[#This Row],[Puerto]],'DATOS TABLA FLOTA'!$H$1:$H$21,'DATOS TABLA FLOTA'!$I$1:$I$21)</f>
        <v>Castelli</v>
      </c>
      <c r="G2750" s="3">
        <f>_xlfn.XLOOKUP(capturaFlota2019[[#This Row],[Departamento]],'DATOS TABLA FLOTA'!$O$2:$O$21,'DATOS TABLA FLOTA'!$P$2:$P$21)</f>
        <v>6168</v>
      </c>
      <c r="H2750" s="1">
        <v>-35745949</v>
      </c>
      <c r="I2750" s="1">
        <f>_xlfn.XLOOKUP(capturaFlota2019[[#This Row],[Latitud]],'DATOS TABLA FLOTA'!$Q$2:$Q$21,'DATOS TABLA FLOTA'!$R$2:$R$21)</f>
        <v>-57380561</v>
      </c>
      <c r="J2750" s="2" t="s">
        <v>3077</v>
      </c>
      <c r="K2750" t="str">
        <f>VLOOKUP(capturaFlota2019[[#This Row],[Especie]],'DATOS TABLA FLOTA'!$K$1:$M$113,2,FALSE)</f>
        <v>Peces</v>
      </c>
      <c r="L2750" t="str">
        <f>_xlfn.XLOOKUP(capturaFlota2019[[#This Row],[Especie]],'DATOS TABLA FLOTA'!$K$1:$K$113,'DATOS TABLA FLOTA'!$M$1:$M$113)</f>
        <v>otras especies</v>
      </c>
      <c r="M2750" s="3">
        <v>266128</v>
      </c>
      <c r="N2750" s="4">
        <f>VLOOKUP(capturaFlota2019[[#This Row],[Especie]],'DATOS TABLA FLOTA'!$A$1:$B$80,2,FALSE)</f>
        <v>1900</v>
      </c>
      <c r="O2750" s="4">
        <f>VLOOKUP(capturaFlota2019[[#This Row],[Especie]],'DATOS TABLA FLOTA'!$A$1:$C$80,3,FALSE)</f>
        <v>30400</v>
      </c>
      <c r="Q2750"/>
    </row>
    <row r="2751" spans="1:17" x14ac:dyDescent="0.35">
      <c r="A2751" s="5">
        <v>43586</v>
      </c>
      <c r="B2751" s="2" t="s">
        <v>3053</v>
      </c>
      <c r="C2751" s="2" t="s">
        <v>3068</v>
      </c>
      <c r="D2751" s="2" t="s">
        <v>3043</v>
      </c>
      <c r="E27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1" t="str">
        <f>_xlfn.XLOOKUP(capturaFlota2019[[#This Row],[Puerto]],'DATOS TABLA FLOTA'!$H$1:$H$21,'DATOS TABLA FLOTA'!$I$1:$I$21)</f>
        <v>General Pueyrredon</v>
      </c>
      <c r="G2751" s="3">
        <f>_xlfn.XLOOKUP(capturaFlota2019[[#This Row],[Departamento]],'DATOS TABLA FLOTA'!$O$2:$O$21,'DATOS TABLA FLOTA'!$P$2:$P$21)</f>
        <v>6357</v>
      </c>
      <c r="H2751" s="1">
        <v>-3804915</v>
      </c>
      <c r="I2751" s="1">
        <f>_xlfn.XLOOKUP(capturaFlota2019[[#This Row],[Latitud]],'DATOS TABLA FLOTA'!$Q$2:$Q$21,'DATOS TABLA FLOTA'!$R$2:$R$21)</f>
        <v>-57536848</v>
      </c>
      <c r="J2751" s="2" t="s">
        <v>3055</v>
      </c>
      <c r="K2751" t="str">
        <f>VLOOKUP(capturaFlota2019[[#This Row],[Especie]],'DATOS TABLA FLOTA'!$K$1:$M$113,2,FALSE)</f>
        <v>Peces</v>
      </c>
      <c r="L2751" t="str">
        <f>_xlfn.XLOOKUP(capturaFlota2019[[#This Row],[Especie]],'DATOS TABLA FLOTA'!$K$1:$K$113,'DATOS TABLA FLOTA'!$M$1:$M$113)</f>
        <v>Merluza hubbsi S41</v>
      </c>
      <c r="M2751" s="3">
        <v>266169</v>
      </c>
      <c r="N2751" s="4">
        <f>VLOOKUP(capturaFlota2019[[#This Row],[Especie]],'DATOS TABLA FLOTA'!$A$1:$B$80,2,FALSE)</f>
        <v>2300</v>
      </c>
      <c r="O2751" s="4">
        <f>VLOOKUP(capturaFlota2019[[#This Row],[Especie]],'DATOS TABLA FLOTA'!$A$1:$C$80,3,FALSE)</f>
        <v>36800</v>
      </c>
      <c r="Q2751"/>
    </row>
    <row r="2752" spans="1:17" x14ac:dyDescent="0.35">
      <c r="A2752" s="5">
        <v>43586</v>
      </c>
      <c r="B2752" s="2" t="s">
        <v>3059</v>
      </c>
      <c r="C2752" s="2" t="s">
        <v>3068</v>
      </c>
      <c r="D2752" s="2" t="s">
        <v>3043</v>
      </c>
      <c r="E27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2" t="str">
        <f>_xlfn.XLOOKUP(capturaFlota2019[[#This Row],[Puerto]],'DATOS TABLA FLOTA'!$H$1:$H$21,'DATOS TABLA FLOTA'!$I$1:$I$21)</f>
        <v>General Pueyrredon</v>
      </c>
      <c r="G2752" s="3">
        <f>_xlfn.XLOOKUP(capturaFlota2019[[#This Row],[Departamento]],'DATOS TABLA FLOTA'!$O$2:$O$21,'DATOS TABLA FLOTA'!$P$2:$P$21)</f>
        <v>6357</v>
      </c>
      <c r="H2752" s="1">
        <v>-3804915</v>
      </c>
      <c r="I2752" s="1">
        <f>_xlfn.XLOOKUP(capturaFlota2019[[#This Row],[Latitud]],'DATOS TABLA FLOTA'!$Q$2:$Q$21,'DATOS TABLA FLOTA'!$R$2:$R$21)</f>
        <v>-57536848</v>
      </c>
      <c r="J2752" s="2" t="s">
        <v>3082</v>
      </c>
      <c r="K2752" t="str">
        <f>VLOOKUP(capturaFlota2019[[#This Row],[Especie]],'DATOS TABLA FLOTA'!$K$1:$M$113,2,FALSE)</f>
        <v>Peces</v>
      </c>
      <c r="L2752" t="str">
        <f>_xlfn.XLOOKUP(capturaFlota2019[[#This Row],[Especie]],'DATOS TABLA FLOTA'!$K$1:$K$113,'DATOS TABLA FLOTA'!$M$1:$M$113)</f>
        <v>otras especies</v>
      </c>
      <c r="M2752" s="3">
        <v>266420</v>
      </c>
      <c r="N2752" s="4">
        <f>VLOOKUP(capturaFlota2019[[#This Row],[Especie]],'DATOS TABLA FLOTA'!$A$1:$B$80,2,FALSE)</f>
        <v>2100</v>
      </c>
      <c r="O2752" s="4">
        <f>VLOOKUP(capturaFlota2019[[#This Row],[Especie]],'DATOS TABLA FLOTA'!$A$1:$C$80,3,FALSE)</f>
        <v>33600</v>
      </c>
      <c r="Q2752"/>
    </row>
    <row r="2753" spans="1:17" x14ac:dyDescent="0.35">
      <c r="A2753" s="5">
        <v>43525</v>
      </c>
      <c r="B2753" s="2" t="s">
        <v>3041</v>
      </c>
      <c r="C2753" s="2" t="s">
        <v>3107</v>
      </c>
      <c r="D2753" s="2" t="s">
        <v>3043</v>
      </c>
      <c r="E27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3" t="str">
        <f>_xlfn.XLOOKUP(capturaFlota2019[[#This Row],[Puerto]],'DATOS TABLA FLOTA'!$H$1:$H$21,'DATOS TABLA FLOTA'!$I$1:$I$21)</f>
        <v>Necochea</v>
      </c>
      <c r="G2753" s="3">
        <f>_xlfn.XLOOKUP(capturaFlota2019[[#This Row],[Departamento]],'DATOS TABLA FLOTA'!$O$2:$O$21,'DATOS TABLA FLOTA'!$P$2:$P$21)</f>
        <v>6581</v>
      </c>
      <c r="H2753" s="1">
        <v>-38576184</v>
      </c>
      <c r="I2753" s="1">
        <f>_xlfn.XLOOKUP(capturaFlota2019[[#This Row],[Latitud]],'DATOS TABLA FLOTA'!$Q$2:$Q$21,'DATOS TABLA FLOTA'!$R$2:$R$21)</f>
        <v>-58701949</v>
      </c>
      <c r="J2753" s="2" t="s">
        <v>3078</v>
      </c>
      <c r="K2753" t="str">
        <f>VLOOKUP(capturaFlota2019[[#This Row],[Especie]],'DATOS TABLA FLOTA'!$K$1:$M$113,2,FALSE)</f>
        <v>Peces</v>
      </c>
      <c r="L2753" t="str">
        <f>_xlfn.XLOOKUP(capturaFlota2019[[#This Row],[Especie]],'DATOS TABLA FLOTA'!$K$1:$K$113,'DATOS TABLA FLOTA'!$M$1:$M$113)</f>
        <v>otras especies</v>
      </c>
      <c r="M2753" s="3">
        <v>268662</v>
      </c>
      <c r="N2753" s="4">
        <f>VLOOKUP(capturaFlota2019[[#This Row],[Especie]],'DATOS TABLA FLOTA'!$A$1:$B$80,2,FALSE)</f>
        <v>1700</v>
      </c>
      <c r="O2753" s="4">
        <f>VLOOKUP(capturaFlota2019[[#This Row],[Especie]],'DATOS TABLA FLOTA'!$A$1:$C$80,3,FALSE)</f>
        <v>27200</v>
      </c>
      <c r="Q2753"/>
    </row>
    <row r="2754" spans="1:17" x14ac:dyDescent="0.35">
      <c r="A2754" s="5">
        <v>43466</v>
      </c>
      <c r="B2754" s="2" t="s">
        <v>3053</v>
      </c>
      <c r="C2754" s="2" t="s">
        <v>3068</v>
      </c>
      <c r="D2754" s="2" t="s">
        <v>3043</v>
      </c>
      <c r="E27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4" t="str">
        <f>_xlfn.XLOOKUP(capturaFlota2019[[#This Row],[Puerto]],'DATOS TABLA FLOTA'!$H$1:$H$21,'DATOS TABLA FLOTA'!$I$1:$I$21)</f>
        <v>General Pueyrredon</v>
      </c>
      <c r="G2754" s="3">
        <f>_xlfn.XLOOKUP(capturaFlota2019[[#This Row],[Departamento]],'DATOS TABLA FLOTA'!$O$2:$O$21,'DATOS TABLA FLOTA'!$P$2:$P$21)</f>
        <v>6357</v>
      </c>
      <c r="H2754" s="1">
        <v>-3804915</v>
      </c>
      <c r="I2754" s="1">
        <f>_xlfn.XLOOKUP(capturaFlota2019[[#This Row],[Latitud]],'DATOS TABLA FLOTA'!$Q$2:$Q$21,'DATOS TABLA FLOTA'!$R$2:$R$21)</f>
        <v>-57536848</v>
      </c>
      <c r="J2754" s="2" t="s">
        <v>3090</v>
      </c>
      <c r="K2754" t="str">
        <f>VLOOKUP(capturaFlota2019[[#This Row],[Especie]],'DATOS TABLA FLOTA'!$K$1:$M$113,2,FALSE)</f>
        <v>Peces</v>
      </c>
      <c r="L2754" t="str">
        <f>_xlfn.XLOOKUP(capturaFlota2019[[#This Row],[Especie]],'DATOS TABLA FLOTA'!$K$1:$K$113,'DATOS TABLA FLOTA'!$M$1:$M$113)</f>
        <v>otras especies</v>
      </c>
      <c r="M2754" s="3">
        <v>270049</v>
      </c>
      <c r="N2754" s="4">
        <f>VLOOKUP(capturaFlota2019[[#This Row],[Especie]],'DATOS TABLA FLOTA'!$A$1:$B$80,2,FALSE)</f>
        <v>2200</v>
      </c>
      <c r="O2754" s="4">
        <f>VLOOKUP(capturaFlota2019[[#This Row],[Especie]],'DATOS TABLA FLOTA'!$A$1:$C$80,3,FALSE)</f>
        <v>35200</v>
      </c>
      <c r="Q2754"/>
    </row>
    <row r="2755" spans="1:17" x14ac:dyDescent="0.35">
      <c r="A2755" s="5">
        <v>43709</v>
      </c>
      <c r="B2755" s="2" t="s">
        <v>3059</v>
      </c>
      <c r="C2755" s="2" t="s">
        <v>3068</v>
      </c>
      <c r="D2755" s="2" t="s">
        <v>3043</v>
      </c>
      <c r="E27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5" t="str">
        <f>_xlfn.XLOOKUP(capturaFlota2019[[#This Row],[Puerto]],'DATOS TABLA FLOTA'!$H$1:$H$21,'DATOS TABLA FLOTA'!$I$1:$I$21)</f>
        <v>General Pueyrredon</v>
      </c>
      <c r="G2755" s="3">
        <f>_xlfn.XLOOKUP(capturaFlota2019[[#This Row],[Departamento]],'DATOS TABLA FLOTA'!$O$2:$O$21,'DATOS TABLA FLOTA'!$P$2:$P$21)</f>
        <v>6357</v>
      </c>
      <c r="H2755" s="1">
        <v>-3804915</v>
      </c>
      <c r="I2755" s="1">
        <f>_xlfn.XLOOKUP(capturaFlota2019[[#This Row],[Latitud]],'DATOS TABLA FLOTA'!$Q$2:$Q$21,'DATOS TABLA FLOTA'!$R$2:$R$21)</f>
        <v>-57536848</v>
      </c>
      <c r="J2755" s="2" t="s">
        <v>3088</v>
      </c>
      <c r="K2755" t="str">
        <f>VLOOKUP(capturaFlota2019[[#This Row],[Especie]],'DATOS TABLA FLOTA'!$K$1:$M$113,2,FALSE)</f>
        <v>Peces</v>
      </c>
      <c r="L2755" t="str">
        <f>_xlfn.XLOOKUP(capturaFlota2019[[#This Row],[Especie]],'DATOS TABLA FLOTA'!$K$1:$K$113,'DATOS TABLA FLOTA'!$M$1:$M$113)</f>
        <v>Variado costero</v>
      </c>
      <c r="M2755" s="3">
        <v>272767</v>
      </c>
      <c r="N2755" s="4">
        <f>VLOOKUP(capturaFlota2019[[#This Row],[Especie]],'DATOS TABLA FLOTA'!$A$1:$B$80,2,FALSE)</f>
        <v>2500</v>
      </c>
      <c r="O2755" s="4">
        <f>VLOOKUP(capturaFlota2019[[#This Row],[Especie]],'DATOS TABLA FLOTA'!$A$1:$C$80,3,FALSE)</f>
        <v>40000</v>
      </c>
      <c r="Q2755"/>
    </row>
    <row r="2756" spans="1:17" x14ac:dyDescent="0.35">
      <c r="A2756" s="5">
        <v>43739</v>
      </c>
      <c r="B2756" s="2" t="s">
        <v>3059</v>
      </c>
      <c r="C2756" s="2" t="s">
        <v>3068</v>
      </c>
      <c r="D2756" s="2" t="s">
        <v>3043</v>
      </c>
      <c r="E27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6" t="str">
        <f>_xlfn.XLOOKUP(capturaFlota2019[[#This Row],[Puerto]],'DATOS TABLA FLOTA'!$H$1:$H$21,'DATOS TABLA FLOTA'!$I$1:$I$21)</f>
        <v>General Pueyrredon</v>
      </c>
      <c r="G2756" s="3">
        <f>_xlfn.XLOOKUP(capturaFlota2019[[#This Row],[Departamento]],'DATOS TABLA FLOTA'!$O$2:$O$21,'DATOS TABLA FLOTA'!$P$2:$P$21)</f>
        <v>6357</v>
      </c>
      <c r="H2756" s="1">
        <v>-3804915</v>
      </c>
      <c r="I2756" s="1">
        <f>_xlfn.XLOOKUP(capturaFlota2019[[#This Row],[Latitud]],'DATOS TABLA FLOTA'!$Q$2:$Q$21,'DATOS TABLA FLOTA'!$R$2:$R$21)</f>
        <v>-57536848</v>
      </c>
      <c r="J2756" s="2" t="s">
        <v>3109</v>
      </c>
      <c r="K2756" t="str">
        <f>VLOOKUP(capturaFlota2019[[#This Row],[Especie]],'DATOS TABLA FLOTA'!$K$1:$M$113,2,FALSE)</f>
        <v>Peces</v>
      </c>
      <c r="L2756" t="str">
        <f>_xlfn.XLOOKUP(capturaFlota2019[[#This Row],[Especie]],'DATOS TABLA FLOTA'!$K$1:$K$113,'DATOS TABLA FLOTA'!$M$1:$M$113)</f>
        <v>Rayas (sin V. Cost)</v>
      </c>
      <c r="M2756" s="3">
        <v>275850</v>
      </c>
      <c r="N2756" s="4">
        <f>VLOOKUP(capturaFlota2019[[#This Row],[Especie]],'DATOS TABLA FLOTA'!$A$1:$B$80,2,FALSE)</f>
        <v>3000</v>
      </c>
      <c r="O2756" s="4">
        <f>VLOOKUP(capturaFlota2019[[#This Row],[Especie]],'DATOS TABLA FLOTA'!$A$1:$C$80,3,FALSE)</f>
        <v>48000</v>
      </c>
      <c r="Q2756"/>
    </row>
    <row r="2757" spans="1:17" x14ac:dyDescent="0.35">
      <c r="A2757" s="5">
        <v>43497</v>
      </c>
      <c r="B2757" s="2" t="s">
        <v>3059</v>
      </c>
      <c r="C2757" s="2" t="s">
        <v>3068</v>
      </c>
      <c r="D2757" s="2" t="s">
        <v>3043</v>
      </c>
      <c r="E27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7" t="str">
        <f>_xlfn.XLOOKUP(capturaFlota2019[[#This Row],[Puerto]],'DATOS TABLA FLOTA'!$H$1:$H$21,'DATOS TABLA FLOTA'!$I$1:$I$21)</f>
        <v>General Pueyrredon</v>
      </c>
      <c r="G2757" s="3">
        <f>_xlfn.XLOOKUP(capturaFlota2019[[#This Row],[Departamento]],'DATOS TABLA FLOTA'!$O$2:$O$21,'DATOS TABLA FLOTA'!$P$2:$P$21)</f>
        <v>6357</v>
      </c>
      <c r="H2757" s="1">
        <v>-3804915</v>
      </c>
      <c r="I2757" s="1">
        <f>_xlfn.XLOOKUP(capturaFlota2019[[#This Row],[Latitud]],'DATOS TABLA FLOTA'!$Q$2:$Q$21,'DATOS TABLA FLOTA'!$R$2:$R$21)</f>
        <v>-57536848</v>
      </c>
      <c r="J2757" s="2" t="s">
        <v>3074</v>
      </c>
      <c r="K2757" t="str">
        <f>VLOOKUP(capturaFlota2019[[#This Row],[Especie]],'DATOS TABLA FLOTA'!$K$1:$M$113,2,FALSE)</f>
        <v>Peces</v>
      </c>
      <c r="L2757" t="str">
        <f>_xlfn.XLOOKUP(capturaFlota2019[[#This Row],[Especie]],'DATOS TABLA FLOTA'!$K$1:$K$113,'DATOS TABLA FLOTA'!$M$1:$M$113)</f>
        <v>Variado costero</v>
      </c>
      <c r="M2757" s="3">
        <v>277530</v>
      </c>
      <c r="N2757" s="4">
        <f>VLOOKUP(capturaFlota2019[[#This Row],[Especie]],'DATOS TABLA FLOTA'!$A$1:$B$80,2,FALSE)</f>
        <v>1800</v>
      </c>
      <c r="O2757" s="4">
        <f>VLOOKUP(capturaFlota2019[[#This Row],[Especie]],'DATOS TABLA FLOTA'!$A$1:$C$80,3,FALSE)</f>
        <v>28800</v>
      </c>
      <c r="Q2757"/>
    </row>
    <row r="2758" spans="1:17" x14ac:dyDescent="0.35">
      <c r="A2758" s="5">
        <v>43556</v>
      </c>
      <c r="B2758" s="2" t="s">
        <v>3041</v>
      </c>
      <c r="C2758" s="2" t="s">
        <v>3150</v>
      </c>
      <c r="D2758" s="2" t="s">
        <v>3043</v>
      </c>
      <c r="E27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8" t="str">
        <f>_xlfn.XLOOKUP(capturaFlota2019[[#This Row],[Puerto]],'DATOS TABLA FLOTA'!$H$1:$H$21,'DATOS TABLA FLOTA'!$I$1:$I$21)</f>
        <v>General Lavalle</v>
      </c>
      <c r="G2758" s="3">
        <f>_xlfn.XLOOKUP(capturaFlota2019[[#This Row],[Departamento]],'DATOS TABLA FLOTA'!$O$2:$O$21,'DATOS TABLA FLOTA'!$P$2:$P$21)</f>
        <v>6336</v>
      </c>
      <c r="H2758" s="1">
        <v>-36398453</v>
      </c>
      <c r="I2758" s="1">
        <f>_xlfn.XLOOKUP(capturaFlota2019[[#This Row],[Latitud]],'DATOS TABLA FLOTA'!$Q$2:$Q$21,'DATOS TABLA FLOTA'!$R$2:$R$21)</f>
        <v>-56946467</v>
      </c>
      <c r="J2758" s="2" t="s">
        <v>3079</v>
      </c>
      <c r="K2758" t="str">
        <f>VLOOKUP(capturaFlota2019[[#This Row],[Especie]],'DATOS TABLA FLOTA'!$K$1:$M$113,2,FALSE)</f>
        <v>Peces</v>
      </c>
      <c r="L2758" t="str">
        <f>_xlfn.XLOOKUP(capturaFlota2019[[#This Row],[Especie]],'DATOS TABLA FLOTA'!$K$1:$K$113,'DATOS TABLA FLOTA'!$M$1:$M$113)</f>
        <v>otras especies</v>
      </c>
      <c r="M2758" s="3">
        <v>277548</v>
      </c>
      <c r="N2758" s="4">
        <f>VLOOKUP(capturaFlota2019[[#This Row],[Especie]],'DATOS TABLA FLOTA'!$A$1:$B$80,2,FALSE)</f>
        <v>2100</v>
      </c>
      <c r="O2758" s="4">
        <f>VLOOKUP(capturaFlota2019[[#This Row],[Especie]],'DATOS TABLA FLOTA'!$A$1:$C$80,3,FALSE)</f>
        <v>33600</v>
      </c>
      <c r="Q2758"/>
    </row>
    <row r="2759" spans="1:17" x14ac:dyDescent="0.35">
      <c r="A2759" s="5">
        <v>43770</v>
      </c>
      <c r="B2759" s="2" t="s">
        <v>3053</v>
      </c>
      <c r="C2759" s="2" t="s">
        <v>3068</v>
      </c>
      <c r="D2759" s="2" t="s">
        <v>3043</v>
      </c>
      <c r="E27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59" t="str">
        <f>_xlfn.XLOOKUP(capturaFlota2019[[#This Row],[Puerto]],'DATOS TABLA FLOTA'!$H$1:$H$21,'DATOS TABLA FLOTA'!$I$1:$I$21)</f>
        <v>General Pueyrredon</v>
      </c>
      <c r="G2759" s="3">
        <f>_xlfn.XLOOKUP(capturaFlota2019[[#This Row],[Departamento]],'DATOS TABLA FLOTA'!$O$2:$O$21,'DATOS TABLA FLOTA'!$P$2:$P$21)</f>
        <v>6357</v>
      </c>
      <c r="H2759" s="1">
        <v>-3804915</v>
      </c>
      <c r="I2759" s="1">
        <f>_xlfn.XLOOKUP(capturaFlota2019[[#This Row],[Latitud]],'DATOS TABLA FLOTA'!$Q$2:$Q$21,'DATOS TABLA FLOTA'!$R$2:$R$21)</f>
        <v>-57536848</v>
      </c>
      <c r="J2759" s="2" t="s">
        <v>3071</v>
      </c>
      <c r="K2759" t="str">
        <f>VLOOKUP(capturaFlota2019[[#This Row],[Especie]],'DATOS TABLA FLOTA'!$K$1:$M$113,2,FALSE)</f>
        <v>Crustáceos</v>
      </c>
      <c r="L2759" t="str">
        <f>_xlfn.XLOOKUP(capturaFlota2019[[#This Row],[Especie]],'DATOS TABLA FLOTA'!$K$1:$K$113,'DATOS TABLA FLOTA'!$M$1:$M$113)</f>
        <v>otras especies</v>
      </c>
      <c r="M2759" s="3">
        <v>277607</v>
      </c>
      <c r="N2759" s="4">
        <f>VLOOKUP(capturaFlota2019[[#This Row],[Especie]],'DATOS TABLA FLOTA'!$A$1:$B$80,2,FALSE)</f>
        <v>4300</v>
      </c>
      <c r="O2759" s="4">
        <f>VLOOKUP(capturaFlota2019[[#This Row],[Especie]],'DATOS TABLA FLOTA'!$A$1:$C$80,3,FALSE)</f>
        <v>68800</v>
      </c>
      <c r="Q2759"/>
    </row>
    <row r="2760" spans="1:17" x14ac:dyDescent="0.35">
      <c r="A2760" s="5">
        <v>43525</v>
      </c>
      <c r="B2760" s="2" t="s">
        <v>3067</v>
      </c>
      <c r="C2760" s="2" t="s">
        <v>3115</v>
      </c>
      <c r="D2760" s="2" t="s">
        <v>3049</v>
      </c>
      <c r="E27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60" t="str">
        <f>_xlfn.XLOOKUP(capturaFlota2019[[#This Row],[Puerto]],'DATOS TABLA FLOTA'!$H$1:$H$21,'DATOS TABLA FLOTA'!$I$1:$I$21)</f>
        <v>Deseado</v>
      </c>
      <c r="G2760" s="3">
        <f>_xlfn.XLOOKUP(capturaFlota2019[[#This Row],[Departamento]],'DATOS TABLA FLOTA'!$O$2:$O$21,'DATOS TABLA FLOTA'!$P$2:$P$21)</f>
        <v>78014</v>
      </c>
      <c r="H2760" s="1">
        <v>-47753106</v>
      </c>
      <c r="I2760" s="1">
        <f>_xlfn.XLOOKUP(capturaFlota2019[[#This Row],[Latitud]],'DATOS TABLA FLOTA'!$Q$2:$Q$21,'DATOS TABLA FLOTA'!$R$2:$R$21)</f>
        <v>-65911745</v>
      </c>
      <c r="J2760" s="2" t="s">
        <v>3137</v>
      </c>
      <c r="K2760" t="str">
        <f>VLOOKUP(capturaFlota2019[[#This Row],[Especie]],'DATOS TABLA FLOTA'!$K$1:$M$113,2,FALSE)</f>
        <v>Peces</v>
      </c>
      <c r="L2760" t="str">
        <f>_xlfn.XLOOKUP(capturaFlota2019[[#This Row],[Especie]],'DATOS TABLA FLOTA'!$K$1:$K$113,'DATOS TABLA FLOTA'!$M$1:$M$113)</f>
        <v>Merluza negra</v>
      </c>
      <c r="M2760" s="3">
        <v>279310</v>
      </c>
      <c r="N2760" s="4">
        <f>VLOOKUP(capturaFlota2019[[#This Row],[Especie]],'DATOS TABLA FLOTA'!$A$1:$B$80,2,FALSE)</f>
        <v>2900</v>
      </c>
      <c r="O2760" s="4">
        <f>VLOOKUP(capturaFlota2019[[#This Row],[Especie]],'DATOS TABLA FLOTA'!$A$1:$C$80,3,FALSE)</f>
        <v>46400</v>
      </c>
      <c r="Q2760"/>
    </row>
    <row r="2761" spans="1:17" x14ac:dyDescent="0.35">
      <c r="A2761" s="5">
        <v>43709</v>
      </c>
      <c r="B2761" s="2" t="s">
        <v>3041</v>
      </c>
      <c r="C2761" s="2" t="s">
        <v>3111</v>
      </c>
      <c r="D2761" s="2" t="s">
        <v>3043</v>
      </c>
      <c r="E27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1" t="str">
        <f>_xlfn.XLOOKUP(capturaFlota2019[[#This Row],[Puerto]],'DATOS TABLA FLOTA'!$H$1:$H$21,'DATOS TABLA FLOTA'!$I$1:$I$21)</f>
        <v>sin especificar</v>
      </c>
      <c r="G2761" s="3">
        <f>_xlfn.XLOOKUP(capturaFlota2019[[#This Row],[Departamento]],'DATOS TABLA FLOTA'!$O$2:$O$21,'DATOS TABLA FLOTA'!$P$2:$P$21)</f>
        <v>6999</v>
      </c>
      <c r="I2761" s="1">
        <f>_xlfn.XLOOKUP(capturaFlota2019[[#This Row],[Latitud]],'DATOS TABLA FLOTA'!$Q$2:$Q$21,'DATOS TABLA FLOTA'!$R$2:$R$21)</f>
        <v>0</v>
      </c>
      <c r="J2761" s="2" t="s">
        <v>3088</v>
      </c>
      <c r="K2761" t="str">
        <f>VLOOKUP(capturaFlota2019[[#This Row],[Especie]],'DATOS TABLA FLOTA'!$K$1:$M$113,2,FALSE)</f>
        <v>Peces</v>
      </c>
      <c r="L2761" t="str">
        <f>_xlfn.XLOOKUP(capturaFlota2019[[#This Row],[Especie]],'DATOS TABLA FLOTA'!$K$1:$K$113,'DATOS TABLA FLOTA'!$M$1:$M$113)</f>
        <v>Variado costero</v>
      </c>
      <c r="M2761" s="3">
        <v>279845</v>
      </c>
      <c r="N2761" s="4">
        <f>VLOOKUP(capturaFlota2019[[#This Row],[Especie]],'DATOS TABLA FLOTA'!$A$1:$B$80,2,FALSE)</f>
        <v>2500</v>
      </c>
      <c r="O2761" s="4">
        <f>VLOOKUP(capturaFlota2019[[#This Row],[Especie]],'DATOS TABLA FLOTA'!$A$1:$C$80,3,FALSE)</f>
        <v>40000</v>
      </c>
      <c r="Q2761"/>
    </row>
    <row r="2762" spans="1:17" x14ac:dyDescent="0.35">
      <c r="A2762" s="5">
        <v>43525</v>
      </c>
      <c r="B2762" s="2" t="s">
        <v>3053</v>
      </c>
      <c r="C2762" s="2" t="s">
        <v>3068</v>
      </c>
      <c r="D2762" s="2" t="s">
        <v>3043</v>
      </c>
      <c r="E27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2" t="str">
        <f>_xlfn.XLOOKUP(capturaFlota2019[[#This Row],[Puerto]],'DATOS TABLA FLOTA'!$H$1:$H$21,'DATOS TABLA FLOTA'!$I$1:$I$21)</f>
        <v>General Pueyrredon</v>
      </c>
      <c r="G2762" s="3">
        <f>_xlfn.XLOOKUP(capturaFlota2019[[#This Row],[Departamento]],'DATOS TABLA FLOTA'!$O$2:$O$21,'DATOS TABLA FLOTA'!$P$2:$P$21)</f>
        <v>6357</v>
      </c>
      <c r="H2762" s="1">
        <v>-3804915</v>
      </c>
      <c r="I2762" s="1">
        <f>_xlfn.XLOOKUP(capturaFlota2019[[#This Row],[Latitud]],'DATOS TABLA FLOTA'!$Q$2:$Q$21,'DATOS TABLA FLOTA'!$R$2:$R$21)</f>
        <v>-57536848</v>
      </c>
      <c r="J2762" s="2" t="s">
        <v>3055</v>
      </c>
      <c r="K2762" t="str">
        <f>VLOOKUP(capturaFlota2019[[#This Row],[Especie]],'DATOS TABLA FLOTA'!$K$1:$M$113,2,FALSE)</f>
        <v>Peces</v>
      </c>
      <c r="L2762" t="str">
        <f>_xlfn.XLOOKUP(capturaFlota2019[[#This Row],[Especie]],'DATOS TABLA FLOTA'!$K$1:$K$113,'DATOS TABLA FLOTA'!$M$1:$M$113)</f>
        <v>Merluza hubbsi S41</v>
      </c>
      <c r="M2762" s="3">
        <v>280768</v>
      </c>
      <c r="N2762" s="4">
        <f>VLOOKUP(capturaFlota2019[[#This Row],[Especie]],'DATOS TABLA FLOTA'!$A$1:$B$80,2,FALSE)</f>
        <v>2300</v>
      </c>
      <c r="O2762" s="4">
        <f>VLOOKUP(capturaFlota2019[[#This Row],[Especie]],'DATOS TABLA FLOTA'!$A$1:$C$80,3,FALSE)</f>
        <v>36800</v>
      </c>
      <c r="Q2762"/>
    </row>
    <row r="2763" spans="1:17" x14ac:dyDescent="0.35">
      <c r="A2763" s="5">
        <v>43586</v>
      </c>
      <c r="B2763" s="2" t="s">
        <v>3053</v>
      </c>
      <c r="C2763" s="2" t="s">
        <v>3068</v>
      </c>
      <c r="D2763" s="2" t="s">
        <v>3043</v>
      </c>
      <c r="E27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3" t="str">
        <f>_xlfn.XLOOKUP(capturaFlota2019[[#This Row],[Puerto]],'DATOS TABLA FLOTA'!$H$1:$H$21,'DATOS TABLA FLOTA'!$I$1:$I$21)</f>
        <v>General Pueyrredon</v>
      </c>
      <c r="G2763" s="3">
        <f>_xlfn.XLOOKUP(capturaFlota2019[[#This Row],[Departamento]],'DATOS TABLA FLOTA'!$O$2:$O$21,'DATOS TABLA FLOTA'!$P$2:$P$21)</f>
        <v>6357</v>
      </c>
      <c r="H2763" s="1">
        <v>-3804915</v>
      </c>
      <c r="I2763" s="1">
        <f>_xlfn.XLOOKUP(capturaFlota2019[[#This Row],[Latitud]],'DATOS TABLA FLOTA'!$Q$2:$Q$21,'DATOS TABLA FLOTA'!$R$2:$R$21)</f>
        <v>-57536848</v>
      </c>
      <c r="J2763" s="2" t="s">
        <v>3084</v>
      </c>
      <c r="K2763" t="str">
        <f>VLOOKUP(capturaFlota2019[[#This Row],[Especie]],'DATOS TABLA FLOTA'!$K$1:$M$113,2,FALSE)</f>
        <v>Peces</v>
      </c>
      <c r="L2763" t="str">
        <f>_xlfn.XLOOKUP(capturaFlota2019[[#This Row],[Especie]],'DATOS TABLA FLOTA'!$K$1:$K$113,'DATOS TABLA FLOTA'!$M$1:$M$113)</f>
        <v>otras especies</v>
      </c>
      <c r="M2763" s="3">
        <v>282395</v>
      </c>
      <c r="N2763" s="4">
        <f>VLOOKUP(capturaFlota2019[[#This Row],[Especie]],'DATOS TABLA FLOTA'!$A$1:$B$80,2,FALSE)</f>
        <v>1890</v>
      </c>
      <c r="O2763" s="4">
        <f>VLOOKUP(capturaFlota2019[[#This Row],[Especie]],'DATOS TABLA FLOTA'!$A$1:$C$80,3,FALSE)</f>
        <v>30240</v>
      </c>
      <c r="Q2763"/>
    </row>
    <row r="2764" spans="1:17" x14ac:dyDescent="0.35">
      <c r="A2764" s="5">
        <v>43586</v>
      </c>
      <c r="B2764" s="2" t="s">
        <v>3053</v>
      </c>
      <c r="C2764" s="2" t="s">
        <v>3068</v>
      </c>
      <c r="D2764" s="2" t="s">
        <v>3043</v>
      </c>
      <c r="E27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4" t="str">
        <f>_xlfn.XLOOKUP(capturaFlota2019[[#This Row],[Puerto]],'DATOS TABLA FLOTA'!$H$1:$H$21,'DATOS TABLA FLOTA'!$I$1:$I$21)</f>
        <v>General Pueyrredon</v>
      </c>
      <c r="G2764" s="3">
        <f>_xlfn.XLOOKUP(capturaFlota2019[[#This Row],[Departamento]],'DATOS TABLA FLOTA'!$O$2:$O$21,'DATOS TABLA FLOTA'!$P$2:$P$21)</f>
        <v>6357</v>
      </c>
      <c r="H2764" s="1">
        <v>-3804915</v>
      </c>
      <c r="I2764" s="1">
        <f>_xlfn.XLOOKUP(capturaFlota2019[[#This Row],[Latitud]],'DATOS TABLA FLOTA'!$Q$2:$Q$21,'DATOS TABLA FLOTA'!$R$2:$R$21)</f>
        <v>-57536848</v>
      </c>
      <c r="J2764" s="2" t="s">
        <v>3078</v>
      </c>
      <c r="K2764" t="str">
        <f>VLOOKUP(capturaFlota2019[[#This Row],[Especie]],'DATOS TABLA FLOTA'!$K$1:$M$113,2,FALSE)</f>
        <v>Peces</v>
      </c>
      <c r="L2764" t="str">
        <f>_xlfn.XLOOKUP(capturaFlota2019[[#This Row],[Especie]],'DATOS TABLA FLOTA'!$K$1:$K$113,'DATOS TABLA FLOTA'!$M$1:$M$113)</f>
        <v>otras especies</v>
      </c>
      <c r="M2764" s="3">
        <v>285650</v>
      </c>
      <c r="N2764" s="4">
        <f>VLOOKUP(capturaFlota2019[[#This Row],[Especie]],'DATOS TABLA FLOTA'!$A$1:$B$80,2,FALSE)</f>
        <v>1700</v>
      </c>
      <c r="O2764" s="4">
        <f>VLOOKUP(capturaFlota2019[[#This Row],[Especie]],'DATOS TABLA FLOTA'!$A$1:$C$80,3,FALSE)</f>
        <v>27200</v>
      </c>
      <c r="Q2764"/>
    </row>
    <row r="2765" spans="1:17" x14ac:dyDescent="0.35">
      <c r="A2765" s="5">
        <v>43556</v>
      </c>
      <c r="B2765" s="2" t="s">
        <v>3067</v>
      </c>
      <c r="C2765" s="2" t="s">
        <v>3115</v>
      </c>
      <c r="D2765" s="2" t="s">
        <v>3049</v>
      </c>
      <c r="E27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765" t="str">
        <f>_xlfn.XLOOKUP(capturaFlota2019[[#This Row],[Puerto]],'DATOS TABLA FLOTA'!$H$1:$H$21,'DATOS TABLA FLOTA'!$I$1:$I$21)</f>
        <v>Deseado</v>
      </c>
      <c r="G2765" s="3">
        <f>_xlfn.XLOOKUP(capturaFlota2019[[#This Row],[Departamento]],'DATOS TABLA FLOTA'!$O$2:$O$21,'DATOS TABLA FLOTA'!$P$2:$P$21)</f>
        <v>78014</v>
      </c>
      <c r="H2765" s="1">
        <v>-47753106</v>
      </c>
      <c r="I2765" s="1">
        <f>_xlfn.XLOOKUP(capturaFlota2019[[#This Row],[Latitud]],'DATOS TABLA FLOTA'!$Q$2:$Q$21,'DATOS TABLA FLOTA'!$R$2:$R$21)</f>
        <v>-65911745</v>
      </c>
      <c r="J2765" s="2" t="s">
        <v>3104</v>
      </c>
      <c r="K2765" t="str">
        <f>VLOOKUP(capturaFlota2019[[#This Row],[Especie]],'DATOS TABLA FLOTA'!$K$1:$M$113,2,FALSE)</f>
        <v>Peces</v>
      </c>
      <c r="L2765" t="str">
        <f>_xlfn.XLOOKUP(capturaFlota2019[[#This Row],[Especie]],'DATOS TABLA FLOTA'!$K$1:$K$113,'DATOS TABLA FLOTA'!$M$1:$M$113)</f>
        <v>otras especies</v>
      </c>
      <c r="M2765" s="3">
        <v>298740</v>
      </c>
      <c r="N2765" s="4">
        <f>VLOOKUP(capturaFlota2019[[#This Row],[Especie]],'DATOS TABLA FLOTA'!$A$1:$B$80,2,FALSE)</f>
        <v>2800</v>
      </c>
      <c r="O2765" s="4">
        <f>VLOOKUP(capturaFlota2019[[#This Row],[Especie]],'DATOS TABLA FLOTA'!$A$1:$C$80,3,FALSE)</f>
        <v>44800</v>
      </c>
      <c r="Q2765"/>
    </row>
    <row r="2766" spans="1:17" x14ac:dyDescent="0.35">
      <c r="A2766" s="5">
        <v>43525</v>
      </c>
      <c r="B2766" s="2" t="s">
        <v>3053</v>
      </c>
      <c r="C2766" s="2" t="s">
        <v>3111</v>
      </c>
      <c r="D2766" s="2" t="s">
        <v>3043</v>
      </c>
      <c r="E27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6" t="str">
        <f>_xlfn.XLOOKUP(capturaFlota2019[[#This Row],[Puerto]],'DATOS TABLA FLOTA'!$H$1:$H$21,'DATOS TABLA FLOTA'!$I$1:$I$21)</f>
        <v>sin especificar</v>
      </c>
      <c r="G2766" s="3">
        <f>_xlfn.XLOOKUP(capturaFlota2019[[#This Row],[Departamento]],'DATOS TABLA FLOTA'!$O$2:$O$21,'DATOS TABLA FLOTA'!$P$2:$P$21)</f>
        <v>6999</v>
      </c>
      <c r="I2766" s="1">
        <f>_xlfn.XLOOKUP(capturaFlota2019[[#This Row],[Latitud]],'DATOS TABLA FLOTA'!$Q$2:$Q$21,'DATOS TABLA FLOTA'!$R$2:$R$21)</f>
        <v>0</v>
      </c>
      <c r="J2766" s="2" t="s">
        <v>3094</v>
      </c>
      <c r="K2766" t="str">
        <f>VLOOKUP(capturaFlota2019[[#This Row],[Especie]],'DATOS TABLA FLOTA'!$K$1:$M$113,2,FALSE)</f>
        <v>Peces</v>
      </c>
      <c r="L2766" t="str">
        <f>_xlfn.XLOOKUP(capturaFlota2019[[#This Row],[Especie]],'DATOS TABLA FLOTA'!$K$1:$K$113,'DATOS TABLA FLOTA'!$M$1:$M$113)</f>
        <v>otras especies</v>
      </c>
      <c r="M2766" s="3">
        <v>299573</v>
      </c>
      <c r="N2766" s="4">
        <f>VLOOKUP(capturaFlota2019[[#This Row],[Especie]],'DATOS TABLA FLOTA'!$A$1:$B$80,2,FALSE)</f>
        <v>2180</v>
      </c>
      <c r="O2766" s="4">
        <f>VLOOKUP(capturaFlota2019[[#This Row],[Especie]],'DATOS TABLA FLOTA'!$A$1:$C$80,3,FALSE)</f>
        <v>34880</v>
      </c>
      <c r="Q2766"/>
    </row>
    <row r="2767" spans="1:17" x14ac:dyDescent="0.35">
      <c r="A2767" s="5">
        <v>43556</v>
      </c>
      <c r="B2767" s="2" t="s">
        <v>3041</v>
      </c>
      <c r="C2767" s="2" t="s">
        <v>3068</v>
      </c>
      <c r="D2767" s="2" t="s">
        <v>3043</v>
      </c>
      <c r="E27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7" t="str">
        <f>_xlfn.XLOOKUP(capturaFlota2019[[#This Row],[Puerto]],'DATOS TABLA FLOTA'!$H$1:$H$21,'DATOS TABLA FLOTA'!$I$1:$I$21)</f>
        <v>General Pueyrredon</v>
      </c>
      <c r="G2767" s="3">
        <f>_xlfn.XLOOKUP(capturaFlota2019[[#This Row],[Departamento]],'DATOS TABLA FLOTA'!$O$2:$O$21,'DATOS TABLA FLOTA'!$P$2:$P$21)</f>
        <v>6357</v>
      </c>
      <c r="H2767" s="1">
        <v>-3804915</v>
      </c>
      <c r="I2767" s="1">
        <f>_xlfn.XLOOKUP(capturaFlota2019[[#This Row],[Latitud]],'DATOS TABLA FLOTA'!$Q$2:$Q$21,'DATOS TABLA FLOTA'!$R$2:$R$21)</f>
        <v>-57536848</v>
      </c>
      <c r="J2767" s="2" t="s">
        <v>3085</v>
      </c>
      <c r="K2767" t="str">
        <f>VLOOKUP(capturaFlota2019[[#This Row],[Especie]],'DATOS TABLA FLOTA'!$K$1:$M$113,2,FALSE)</f>
        <v>Peces</v>
      </c>
      <c r="L2767" t="str">
        <f>_xlfn.XLOOKUP(capturaFlota2019[[#This Row],[Especie]],'DATOS TABLA FLOTA'!$K$1:$K$113,'DATOS TABLA FLOTA'!$M$1:$M$113)</f>
        <v>otras especies</v>
      </c>
      <c r="M2767" s="3">
        <v>299850</v>
      </c>
      <c r="N2767" s="4">
        <f>VLOOKUP(capturaFlota2019[[#This Row],[Especie]],'DATOS TABLA FLOTA'!$A$1:$B$80,2,FALSE)</f>
        <v>1900</v>
      </c>
      <c r="O2767" s="4">
        <f>VLOOKUP(capturaFlota2019[[#This Row],[Especie]],'DATOS TABLA FLOTA'!$A$1:$C$80,3,FALSE)</f>
        <v>30400</v>
      </c>
      <c r="Q2767"/>
    </row>
    <row r="2768" spans="1:17" x14ac:dyDescent="0.35">
      <c r="A2768" s="5">
        <v>43586</v>
      </c>
      <c r="B2768" s="2" t="s">
        <v>3053</v>
      </c>
      <c r="C2768" s="2" t="s">
        <v>3154</v>
      </c>
      <c r="D2768" s="2" t="s">
        <v>3062</v>
      </c>
      <c r="E27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68" t="str">
        <f>_xlfn.XLOOKUP(capturaFlota2019[[#This Row],[Puerto]],'DATOS TABLA FLOTA'!$H$1:$H$21,'DATOS TABLA FLOTA'!$I$1:$I$21)</f>
        <v>Escalante</v>
      </c>
      <c r="G2768" s="3">
        <f>_xlfn.XLOOKUP(capturaFlota2019[[#This Row],[Departamento]],'DATOS TABLA FLOTA'!$O$2:$O$21,'DATOS TABLA FLOTA'!$P$2:$P$21)</f>
        <v>26021</v>
      </c>
      <c r="H2768" s="1">
        <v>-45748762</v>
      </c>
      <c r="I2768" s="1">
        <f>_xlfn.XLOOKUP(capturaFlota2019[[#This Row],[Latitud]],'DATOS TABLA FLOTA'!$Q$2:$Q$21,'DATOS TABLA FLOTA'!$R$2:$R$21)</f>
        <v>-67377537</v>
      </c>
      <c r="J2768" s="2" t="s">
        <v>3060</v>
      </c>
      <c r="K2768" t="str">
        <f>VLOOKUP(capturaFlota2019[[#This Row],[Especie]],'DATOS TABLA FLOTA'!$K$1:$M$113,2,FALSE)</f>
        <v>Peces</v>
      </c>
      <c r="L2768" t="str">
        <f>_xlfn.XLOOKUP(capturaFlota2019[[#This Row],[Especie]],'DATOS TABLA FLOTA'!$K$1:$K$113,'DATOS TABLA FLOTA'!$M$1:$M$113)</f>
        <v>otras especies</v>
      </c>
      <c r="M2768" s="3">
        <v>304520</v>
      </c>
      <c r="N2768" s="4">
        <f>VLOOKUP(capturaFlota2019[[#This Row],[Especie]],'DATOS TABLA FLOTA'!$A$1:$B$80,2,FALSE)</f>
        <v>2910</v>
      </c>
      <c r="O2768" s="4">
        <f>VLOOKUP(capturaFlota2019[[#This Row],[Especie]],'DATOS TABLA FLOTA'!$A$1:$C$80,3,FALSE)</f>
        <v>46560</v>
      </c>
      <c r="Q2768"/>
    </row>
    <row r="2769" spans="1:17" x14ac:dyDescent="0.35">
      <c r="A2769" s="5">
        <v>43647</v>
      </c>
      <c r="B2769" s="2" t="s">
        <v>3041</v>
      </c>
      <c r="C2769" s="2" t="s">
        <v>3107</v>
      </c>
      <c r="D2769" s="2" t="s">
        <v>3043</v>
      </c>
      <c r="E27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69" t="str">
        <f>_xlfn.XLOOKUP(capturaFlota2019[[#This Row],[Puerto]],'DATOS TABLA FLOTA'!$H$1:$H$21,'DATOS TABLA FLOTA'!$I$1:$I$21)</f>
        <v>Necochea</v>
      </c>
      <c r="G2769" s="3">
        <f>_xlfn.XLOOKUP(capturaFlota2019[[#This Row],[Departamento]],'DATOS TABLA FLOTA'!$O$2:$O$21,'DATOS TABLA FLOTA'!$P$2:$P$21)</f>
        <v>6581</v>
      </c>
      <c r="H2769" s="1">
        <v>-38576184</v>
      </c>
      <c r="I2769" s="1">
        <f>_xlfn.XLOOKUP(capturaFlota2019[[#This Row],[Latitud]],'DATOS TABLA FLOTA'!$Q$2:$Q$21,'DATOS TABLA FLOTA'!$R$2:$R$21)</f>
        <v>-58701949</v>
      </c>
      <c r="J2769" s="2" t="s">
        <v>3139</v>
      </c>
      <c r="K2769" t="str">
        <f>VLOOKUP(capturaFlota2019[[#This Row],[Especie]],'DATOS TABLA FLOTA'!$K$1:$M$113,2,FALSE)</f>
        <v>Peces</v>
      </c>
      <c r="L2769" t="str">
        <f>_xlfn.XLOOKUP(capturaFlota2019[[#This Row],[Especie]],'DATOS TABLA FLOTA'!$K$1:$K$113,'DATOS TABLA FLOTA'!$M$1:$M$113)</f>
        <v>otras especies</v>
      </c>
      <c r="M2769" s="3">
        <v>306369</v>
      </c>
      <c r="N2769" s="4">
        <f>VLOOKUP(capturaFlota2019[[#This Row],[Especie]],'DATOS TABLA FLOTA'!$A$1:$B$80,2,FALSE)</f>
        <v>3000</v>
      </c>
      <c r="O2769" s="4">
        <f>VLOOKUP(capturaFlota2019[[#This Row],[Especie]],'DATOS TABLA FLOTA'!$A$1:$C$80,3,FALSE)</f>
        <v>48000</v>
      </c>
      <c r="Q2769"/>
    </row>
    <row r="2770" spans="1:17" x14ac:dyDescent="0.35">
      <c r="A2770" s="5">
        <v>43739</v>
      </c>
      <c r="B2770" s="2" t="s">
        <v>3067</v>
      </c>
      <c r="C2770" s="2" t="s">
        <v>3068</v>
      </c>
      <c r="D2770" s="2" t="s">
        <v>3043</v>
      </c>
      <c r="E27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0" t="str">
        <f>_xlfn.XLOOKUP(capturaFlota2019[[#This Row],[Puerto]],'DATOS TABLA FLOTA'!$H$1:$H$21,'DATOS TABLA FLOTA'!$I$1:$I$21)</f>
        <v>General Pueyrredon</v>
      </c>
      <c r="G2770" s="3">
        <f>_xlfn.XLOOKUP(capturaFlota2019[[#This Row],[Departamento]],'DATOS TABLA FLOTA'!$O$2:$O$21,'DATOS TABLA FLOTA'!$P$2:$P$21)</f>
        <v>6357</v>
      </c>
      <c r="H2770" s="1">
        <v>-3804915</v>
      </c>
      <c r="I2770" s="1">
        <f>_xlfn.XLOOKUP(capturaFlota2019[[#This Row],[Latitud]],'DATOS TABLA FLOTA'!$Q$2:$Q$21,'DATOS TABLA FLOTA'!$R$2:$R$21)</f>
        <v>-57536848</v>
      </c>
      <c r="J2770" s="2" t="s">
        <v>3070</v>
      </c>
      <c r="K2770" t="str">
        <f>VLOOKUP(capturaFlota2019[[#This Row],[Especie]],'DATOS TABLA FLOTA'!$K$1:$M$113,2,FALSE)</f>
        <v>Moluscos</v>
      </c>
      <c r="L2770" t="str">
        <f>_xlfn.XLOOKUP(capturaFlota2019[[#This Row],[Especie]],'DATOS TABLA FLOTA'!$K$1:$K$113,'DATOS TABLA FLOTA'!$M$1:$M$113)</f>
        <v>Vieira (callos)</v>
      </c>
      <c r="M2770" s="3">
        <v>306721</v>
      </c>
      <c r="N2770" s="4">
        <f>VLOOKUP(capturaFlota2019[[#This Row],[Especie]],'DATOS TABLA FLOTA'!$A$1:$B$80,2,FALSE)</f>
        <v>2999</v>
      </c>
      <c r="O2770" s="4">
        <f>VLOOKUP(capturaFlota2019[[#This Row],[Especie]],'DATOS TABLA FLOTA'!$A$1:$C$80,3,FALSE)</f>
        <v>47984</v>
      </c>
      <c r="Q2770"/>
    </row>
    <row r="2771" spans="1:17" x14ac:dyDescent="0.35">
      <c r="A2771" s="5">
        <v>43556</v>
      </c>
      <c r="B2771" s="2" t="s">
        <v>3059</v>
      </c>
      <c r="C2771" s="2" t="s">
        <v>3068</v>
      </c>
      <c r="D2771" s="2" t="s">
        <v>3043</v>
      </c>
      <c r="E27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1" t="str">
        <f>_xlfn.XLOOKUP(capturaFlota2019[[#This Row],[Puerto]],'DATOS TABLA FLOTA'!$H$1:$H$21,'DATOS TABLA FLOTA'!$I$1:$I$21)</f>
        <v>General Pueyrredon</v>
      </c>
      <c r="G2771" s="3">
        <f>_xlfn.XLOOKUP(capturaFlota2019[[#This Row],[Departamento]],'DATOS TABLA FLOTA'!$O$2:$O$21,'DATOS TABLA FLOTA'!$P$2:$P$21)</f>
        <v>6357</v>
      </c>
      <c r="H2771" s="1">
        <v>-3804915</v>
      </c>
      <c r="I2771" s="1">
        <f>_xlfn.XLOOKUP(capturaFlota2019[[#This Row],[Latitud]],'DATOS TABLA FLOTA'!$Q$2:$Q$21,'DATOS TABLA FLOTA'!$R$2:$R$21)</f>
        <v>-57536848</v>
      </c>
      <c r="J2771" s="2" t="s">
        <v>3095</v>
      </c>
      <c r="K2771" t="str">
        <f>VLOOKUP(capturaFlota2019[[#This Row],[Especie]],'DATOS TABLA FLOTA'!$K$1:$M$113,2,FALSE)</f>
        <v>Peces</v>
      </c>
      <c r="L2771" t="str">
        <f>_xlfn.XLOOKUP(capturaFlota2019[[#This Row],[Especie]],'DATOS TABLA FLOTA'!$K$1:$K$113,'DATOS TABLA FLOTA'!$M$1:$M$113)</f>
        <v>otras especies</v>
      </c>
      <c r="M2771" s="3">
        <v>307633</v>
      </c>
      <c r="N2771" s="4">
        <f>VLOOKUP(capturaFlota2019[[#This Row],[Especie]],'DATOS TABLA FLOTA'!$A$1:$B$80,2,FALSE)</f>
        <v>1980</v>
      </c>
      <c r="O2771" s="4">
        <f>VLOOKUP(capturaFlota2019[[#This Row],[Especie]],'DATOS TABLA FLOTA'!$A$1:$C$80,3,FALSE)</f>
        <v>31680</v>
      </c>
      <c r="Q2771"/>
    </row>
    <row r="2772" spans="1:17" x14ac:dyDescent="0.35">
      <c r="A2772" s="5">
        <v>43617</v>
      </c>
      <c r="B2772" s="2" t="s">
        <v>3053</v>
      </c>
      <c r="C2772" s="2" t="s">
        <v>3150</v>
      </c>
      <c r="D2772" s="2" t="s">
        <v>3043</v>
      </c>
      <c r="E27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2" t="str">
        <f>_xlfn.XLOOKUP(capturaFlota2019[[#This Row],[Puerto]],'DATOS TABLA FLOTA'!$H$1:$H$21,'DATOS TABLA FLOTA'!$I$1:$I$21)</f>
        <v>General Lavalle</v>
      </c>
      <c r="G2772" s="3">
        <f>_xlfn.XLOOKUP(capturaFlota2019[[#This Row],[Departamento]],'DATOS TABLA FLOTA'!$O$2:$O$21,'DATOS TABLA FLOTA'!$P$2:$P$21)</f>
        <v>6336</v>
      </c>
      <c r="H2772" s="1">
        <v>-36398453</v>
      </c>
      <c r="I2772" s="1">
        <f>_xlfn.XLOOKUP(capturaFlota2019[[#This Row],[Latitud]],'DATOS TABLA FLOTA'!$Q$2:$Q$21,'DATOS TABLA FLOTA'!$R$2:$R$21)</f>
        <v>-56946467</v>
      </c>
      <c r="J2772" s="2" t="s">
        <v>3073</v>
      </c>
      <c r="K2772" t="str">
        <f>VLOOKUP(capturaFlota2019[[#This Row],[Especie]],'DATOS TABLA FLOTA'!$K$1:$M$113,2,FALSE)</f>
        <v>Moluscos</v>
      </c>
      <c r="L2772" t="str">
        <f>_xlfn.XLOOKUP(capturaFlota2019[[#This Row],[Especie]],'DATOS TABLA FLOTA'!$K$1:$K$113,'DATOS TABLA FLOTA'!$M$1:$M$113)</f>
        <v>otras especies</v>
      </c>
      <c r="M2772" s="3">
        <v>310615</v>
      </c>
      <c r="N2772" s="4">
        <f>VLOOKUP(capturaFlota2019[[#This Row],[Especie]],'DATOS TABLA FLOTA'!$A$1:$B$80,2,FALSE)</f>
        <v>1800</v>
      </c>
      <c r="O2772" s="4">
        <f>VLOOKUP(capturaFlota2019[[#This Row],[Especie]],'DATOS TABLA FLOTA'!$A$1:$C$80,3,FALSE)</f>
        <v>28800</v>
      </c>
      <c r="Q2772"/>
    </row>
    <row r="2773" spans="1:17" x14ac:dyDescent="0.35">
      <c r="A2773" s="5">
        <v>43770</v>
      </c>
      <c r="B2773" s="2" t="s">
        <v>3053</v>
      </c>
      <c r="C2773" s="2" t="s">
        <v>3068</v>
      </c>
      <c r="D2773" s="2" t="s">
        <v>3043</v>
      </c>
      <c r="E27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3" t="str">
        <f>_xlfn.XLOOKUP(capturaFlota2019[[#This Row],[Puerto]],'DATOS TABLA FLOTA'!$H$1:$H$21,'DATOS TABLA FLOTA'!$I$1:$I$21)</f>
        <v>General Pueyrredon</v>
      </c>
      <c r="G2773" s="3">
        <f>_xlfn.XLOOKUP(capturaFlota2019[[#This Row],[Departamento]],'DATOS TABLA FLOTA'!$O$2:$O$21,'DATOS TABLA FLOTA'!$P$2:$P$21)</f>
        <v>6357</v>
      </c>
      <c r="H2773" s="1">
        <v>-3804915</v>
      </c>
      <c r="I2773" s="1">
        <f>_xlfn.XLOOKUP(capturaFlota2019[[#This Row],[Latitud]],'DATOS TABLA FLOTA'!$Q$2:$Q$21,'DATOS TABLA FLOTA'!$R$2:$R$21)</f>
        <v>-57536848</v>
      </c>
      <c r="J2773" s="2" t="s">
        <v>3055</v>
      </c>
      <c r="K2773" t="str">
        <f>VLOOKUP(capturaFlota2019[[#This Row],[Especie]],'DATOS TABLA FLOTA'!$K$1:$M$113,2,FALSE)</f>
        <v>Peces</v>
      </c>
      <c r="L2773" t="str">
        <f>_xlfn.XLOOKUP(capturaFlota2019[[#This Row],[Especie]],'DATOS TABLA FLOTA'!$K$1:$K$113,'DATOS TABLA FLOTA'!$M$1:$M$113)</f>
        <v>Merluza hubbsi S41</v>
      </c>
      <c r="M2773" s="3">
        <v>312263</v>
      </c>
      <c r="N2773" s="4">
        <f>VLOOKUP(capturaFlota2019[[#This Row],[Especie]],'DATOS TABLA FLOTA'!$A$1:$B$80,2,FALSE)</f>
        <v>2300</v>
      </c>
      <c r="O2773" s="4">
        <f>VLOOKUP(capturaFlota2019[[#This Row],[Especie]],'DATOS TABLA FLOTA'!$A$1:$C$80,3,FALSE)</f>
        <v>36800</v>
      </c>
      <c r="Q2773"/>
    </row>
    <row r="2774" spans="1:17" x14ac:dyDescent="0.35">
      <c r="A2774" s="5">
        <v>43739</v>
      </c>
      <c r="B2774" s="2" t="s">
        <v>3053</v>
      </c>
      <c r="C2774" s="2" t="s">
        <v>3068</v>
      </c>
      <c r="D2774" s="2" t="s">
        <v>3043</v>
      </c>
      <c r="E27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4" t="str">
        <f>_xlfn.XLOOKUP(capturaFlota2019[[#This Row],[Puerto]],'DATOS TABLA FLOTA'!$H$1:$H$21,'DATOS TABLA FLOTA'!$I$1:$I$21)</f>
        <v>General Pueyrredon</v>
      </c>
      <c r="G2774" s="3">
        <f>_xlfn.XLOOKUP(capturaFlota2019[[#This Row],[Departamento]],'DATOS TABLA FLOTA'!$O$2:$O$21,'DATOS TABLA FLOTA'!$P$2:$P$21)</f>
        <v>6357</v>
      </c>
      <c r="H2774" s="1">
        <v>-3804915</v>
      </c>
      <c r="I2774" s="1">
        <f>_xlfn.XLOOKUP(capturaFlota2019[[#This Row],[Latitud]],'DATOS TABLA FLOTA'!$Q$2:$Q$21,'DATOS TABLA FLOTA'!$R$2:$R$21)</f>
        <v>-57536848</v>
      </c>
      <c r="J2774" s="2" t="s">
        <v>3078</v>
      </c>
      <c r="K2774" t="str">
        <f>VLOOKUP(capturaFlota2019[[#This Row],[Especie]],'DATOS TABLA FLOTA'!$K$1:$M$113,2,FALSE)</f>
        <v>Peces</v>
      </c>
      <c r="L2774" t="str">
        <f>_xlfn.XLOOKUP(capturaFlota2019[[#This Row],[Especie]],'DATOS TABLA FLOTA'!$K$1:$K$113,'DATOS TABLA FLOTA'!$M$1:$M$113)</f>
        <v>otras especies</v>
      </c>
      <c r="M2774" s="3">
        <v>312558</v>
      </c>
      <c r="N2774" s="4">
        <f>VLOOKUP(capturaFlota2019[[#This Row],[Especie]],'DATOS TABLA FLOTA'!$A$1:$B$80,2,FALSE)</f>
        <v>1700</v>
      </c>
      <c r="O2774" s="4">
        <f>VLOOKUP(capturaFlota2019[[#This Row],[Especie]],'DATOS TABLA FLOTA'!$A$1:$C$80,3,FALSE)</f>
        <v>27200</v>
      </c>
      <c r="Q2774"/>
    </row>
    <row r="2775" spans="1:17" x14ac:dyDescent="0.35">
      <c r="A2775" s="5">
        <v>43466</v>
      </c>
      <c r="B2775" s="2" t="s">
        <v>3053</v>
      </c>
      <c r="C2775" s="2" t="s">
        <v>3068</v>
      </c>
      <c r="D2775" s="2" t="s">
        <v>3043</v>
      </c>
      <c r="E27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5" t="str">
        <f>_xlfn.XLOOKUP(capturaFlota2019[[#This Row],[Puerto]],'DATOS TABLA FLOTA'!$H$1:$H$21,'DATOS TABLA FLOTA'!$I$1:$I$21)</f>
        <v>General Pueyrredon</v>
      </c>
      <c r="G2775" s="3">
        <f>_xlfn.XLOOKUP(capturaFlota2019[[#This Row],[Departamento]],'DATOS TABLA FLOTA'!$O$2:$O$21,'DATOS TABLA FLOTA'!$P$2:$P$21)</f>
        <v>6357</v>
      </c>
      <c r="H2775" s="1">
        <v>-3804915</v>
      </c>
      <c r="I2775" s="1">
        <f>_xlfn.XLOOKUP(capturaFlota2019[[#This Row],[Latitud]],'DATOS TABLA FLOTA'!$Q$2:$Q$21,'DATOS TABLA FLOTA'!$R$2:$R$21)</f>
        <v>-57536848</v>
      </c>
      <c r="J2775" s="2" t="s">
        <v>3076</v>
      </c>
      <c r="K2775" t="str">
        <f>VLOOKUP(capturaFlota2019[[#This Row],[Especie]],'DATOS TABLA FLOTA'!$K$1:$M$113,2,FALSE)</f>
        <v>Peces</v>
      </c>
      <c r="L2775" t="str">
        <f>_xlfn.XLOOKUP(capturaFlota2019[[#This Row],[Especie]],'DATOS TABLA FLOTA'!$K$1:$K$113,'DATOS TABLA FLOTA'!$M$1:$M$113)</f>
        <v>otras especies</v>
      </c>
      <c r="M2775" s="3">
        <v>313980</v>
      </c>
      <c r="N2775" s="4">
        <f>VLOOKUP(capturaFlota2019[[#This Row],[Especie]],'DATOS TABLA FLOTA'!$A$1:$B$80,2,FALSE)</f>
        <v>2900</v>
      </c>
      <c r="O2775" s="4">
        <f>VLOOKUP(capturaFlota2019[[#This Row],[Especie]],'DATOS TABLA FLOTA'!$A$1:$C$80,3,FALSE)</f>
        <v>46400</v>
      </c>
      <c r="Q2775"/>
    </row>
    <row r="2776" spans="1:17" x14ac:dyDescent="0.35">
      <c r="A2776" s="5">
        <v>43647</v>
      </c>
      <c r="B2776" s="2" t="s">
        <v>3041</v>
      </c>
      <c r="C2776" s="2" t="s">
        <v>3068</v>
      </c>
      <c r="D2776" s="2" t="s">
        <v>3043</v>
      </c>
      <c r="E27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6" t="str">
        <f>_xlfn.XLOOKUP(capturaFlota2019[[#This Row],[Puerto]],'DATOS TABLA FLOTA'!$H$1:$H$21,'DATOS TABLA FLOTA'!$I$1:$I$21)</f>
        <v>General Pueyrredon</v>
      </c>
      <c r="G2776" s="3">
        <f>_xlfn.XLOOKUP(capturaFlota2019[[#This Row],[Departamento]],'DATOS TABLA FLOTA'!$O$2:$O$21,'DATOS TABLA FLOTA'!$P$2:$P$21)</f>
        <v>6357</v>
      </c>
      <c r="H2776" s="1">
        <v>-3804915</v>
      </c>
      <c r="I2776" s="1">
        <f>_xlfn.XLOOKUP(capturaFlota2019[[#This Row],[Latitud]],'DATOS TABLA FLOTA'!$Q$2:$Q$21,'DATOS TABLA FLOTA'!$R$2:$R$21)</f>
        <v>-57536848</v>
      </c>
      <c r="J2776" s="2" t="s">
        <v>3156</v>
      </c>
      <c r="K2776" t="str">
        <f>VLOOKUP(capturaFlota2019[[#This Row],[Especie]],'DATOS TABLA FLOTA'!$K$1:$M$113,2,FALSE)</f>
        <v>Moluscos</v>
      </c>
      <c r="L2776" t="str">
        <f>_xlfn.XLOOKUP(capturaFlota2019[[#This Row],[Especie]],'DATOS TABLA FLOTA'!$K$1:$K$113,'DATOS TABLA FLOTA'!$M$1:$M$113)</f>
        <v>otras especies</v>
      </c>
      <c r="M2776" s="3">
        <v>314401</v>
      </c>
      <c r="N2776" s="4">
        <f>VLOOKUP(capturaFlota2019[[#This Row],[Especie]],'DATOS TABLA FLOTA'!$A$1:$B$80,2,FALSE)</f>
        <v>4200</v>
      </c>
      <c r="O2776" s="4">
        <f>VLOOKUP(capturaFlota2019[[#This Row],[Especie]],'DATOS TABLA FLOTA'!$A$1:$C$80,3,FALSE)</f>
        <v>67200</v>
      </c>
      <c r="Q2776"/>
    </row>
    <row r="2777" spans="1:17" x14ac:dyDescent="0.35">
      <c r="A2777" s="5">
        <v>43586</v>
      </c>
      <c r="B2777" s="2" t="s">
        <v>3041</v>
      </c>
      <c r="C2777" s="2" t="s">
        <v>3068</v>
      </c>
      <c r="D2777" s="2" t="s">
        <v>3043</v>
      </c>
      <c r="E27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7" t="str">
        <f>_xlfn.XLOOKUP(capturaFlota2019[[#This Row],[Puerto]],'DATOS TABLA FLOTA'!$H$1:$H$21,'DATOS TABLA FLOTA'!$I$1:$I$21)</f>
        <v>General Pueyrredon</v>
      </c>
      <c r="G2777" s="3">
        <f>_xlfn.XLOOKUP(capturaFlota2019[[#This Row],[Departamento]],'DATOS TABLA FLOTA'!$O$2:$O$21,'DATOS TABLA FLOTA'!$P$2:$P$21)</f>
        <v>6357</v>
      </c>
      <c r="H2777" s="1">
        <v>-3804915</v>
      </c>
      <c r="I2777" s="1">
        <f>_xlfn.XLOOKUP(capturaFlota2019[[#This Row],[Latitud]],'DATOS TABLA FLOTA'!$Q$2:$Q$21,'DATOS TABLA FLOTA'!$R$2:$R$21)</f>
        <v>-57536848</v>
      </c>
      <c r="J2777" s="2" t="s">
        <v>3079</v>
      </c>
      <c r="K2777" t="str">
        <f>VLOOKUP(capturaFlota2019[[#This Row],[Especie]],'DATOS TABLA FLOTA'!$K$1:$M$113,2,FALSE)</f>
        <v>Peces</v>
      </c>
      <c r="L2777" t="str">
        <f>_xlfn.XLOOKUP(capturaFlota2019[[#This Row],[Especie]],'DATOS TABLA FLOTA'!$K$1:$K$113,'DATOS TABLA FLOTA'!$M$1:$M$113)</f>
        <v>otras especies</v>
      </c>
      <c r="M2777" s="3">
        <v>315867</v>
      </c>
      <c r="N2777" s="4">
        <f>VLOOKUP(capturaFlota2019[[#This Row],[Especie]],'DATOS TABLA FLOTA'!$A$1:$B$80,2,FALSE)</f>
        <v>2100</v>
      </c>
      <c r="O2777" s="4">
        <f>VLOOKUP(capturaFlota2019[[#This Row],[Especie]],'DATOS TABLA FLOTA'!$A$1:$C$80,3,FALSE)</f>
        <v>33600</v>
      </c>
      <c r="Q2777"/>
    </row>
    <row r="2778" spans="1:17" x14ac:dyDescent="0.35">
      <c r="A2778" s="5">
        <v>43586</v>
      </c>
      <c r="B2778" s="2" t="s">
        <v>3053</v>
      </c>
      <c r="C2778" s="2" t="s">
        <v>3068</v>
      </c>
      <c r="D2778" s="2" t="s">
        <v>3043</v>
      </c>
      <c r="E27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8" t="str">
        <f>_xlfn.XLOOKUP(capturaFlota2019[[#This Row],[Puerto]],'DATOS TABLA FLOTA'!$H$1:$H$21,'DATOS TABLA FLOTA'!$I$1:$I$21)</f>
        <v>General Pueyrredon</v>
      </c>
      <c r="G2778" s="3">
        <f>_xlfn.XLOOKUP(capturaFlota2019[[#This Row],[Departamento]],'DATOS TABLA FLOTA'!$O$2:$O$21,'DATOS TABLA FLOTA'!$P$2:$P$21)</f>
        <v>6357</v>
      </c>
      <c r="H2778" s="1">
        <v>-3804915</v>
      </c>
      <c r="I2778" s="1">
        <f>_xlfn.XLOOKUP(capturaFlota2019[[#This Row],[Latitud]],'DATOS TABLA FLOTA'!$Q$2:$Q$21,'DATOS TABLA FLOTA'!$R$2:$R$21)</f>
        <v>-57536848</v>
      </c>
      <c r="J2778" s="2" t="s">
        <v>3085</v>
      </c>
      <c r="K2778" t="str">
        <f>VLOOKUP(capturaFlota2019[[#This Row],[Especie]],'DATOS TABLA FLOTA'!$K$1:$M$113,2,FALSE)</f>
        <v>Peces</v>
      </c>
      <c r="L2778" t="str">
        <f>_xlfn.XLOOKUP(capturaFlota2019[[#This Row],[Especie]],'DATOS TABLA FLOTA'!$K$1:$K$113,'DATOS TABLA FLOTA'!$M$1:$M$113)</f>
        <v>otras especies</v>
      </c>
      <c r="M2778" s="3">
        <v>316043</v>
      </c>
      <c r="N2778" s="4">
        <f>VLOOKUP(capturaFlota2019[[#This Row],[Especie]],'DATOS TABLA FLOTA'!$A$1:$B$80,2,FALSE)</f>
        <v>1900</v>
      </c>
      <c r="O2778" s="4">
        <f>VLOOKUP(capturaFlota2019[[#This Row],[Especie]],'DATOS TABLA FLOTA'!$A$1:$C$80,3,FALSE)</f>
        <v>30400</v>
      </c>
      <c r="Q2778"/>
    </row>
    <row r="2779" spans="1:17" x14ac:dyDescent="0.35">
      <c r="A2779" s="5">
        <v>43586</v>
      </c>
      <c r="B2779" s="2" t="s">
        <v>3053</v>
      </c>
      <c r="C2779" s="2" t="s">
        <v>3068</v>
      </c>
      <c r="D2779" s="2" t="s">
        <v>3043</v>
      </c>
      <c r="E27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79" t="str">
        <f>_xlfn.XLOOKUP(capturaFlota2019[[#This Row],[Puerto]],'DATOS TABLA FLOTA'!$H$1:$H$21,'DATOS TABLA FLOTA'!$I$1:$I$21)</f>
        <v>General Pueyrredon</v>
      </c>
      <c r="G2779" s="3">
        <f>_xlfn.XLOOKUP(capturaFlota2019[[#This Row],[Departamento]],'DATOS TABLA FLOTA'!$O$2:$O$21,'DATOS TABLA FLOTA'!$P$2:$P$21)</f>
        <v>6357</v>
      </c>
      <c r="H2779" s="1">
        <v>-3804915</v>
      </c>
      <c r="I2779" s="1">
        <f>_xlfn.XLOOKUP(capturaFlota2019[[#This Row],[Latitud]],'DATOS TABLA FLOTA'!$Q$2:$Q$21,'DATOS TABLA FLOTA'!$R$2:$R$21)</f>
        <v>-57536848</v>
      </c>
      <c r="J2779" s="2" t="s">
        <v>3092</v>
      </c>
      <c r="K2779" t="str">
        <f>VLOOKUP(capturaFlota2019[[#This Row],[Especie]],'DATOS TABLA FLOTA'!$K$1:$M$113,2,FALSE)</f>
        <v>Peces</v>
      </c>
      <c r="L2779" t="str">
        <f>_xlfn.XLOOKUP(capturaFlota2019[[#This Row],[Especie]],'DATOS TABLA FLOTA'!$K$1:$K$113,'DATOS TABLA FLOTA'!$M$1:$M$113)</f>
        <v>otras especies</v>
      </c>
      <c r="M2779" s="3">
        <v>316456</v>
      </c>
      <c r="N2779" s="4">
        <f>VLOOKUP(capturaFlota2019[[#This Row],[Especie]],'DATOS TABLA FLOTA'!$A$1:$B$80,2,FALSE)</f>
        <v>2200</v>
      </c>
      <c r="O2779" s="4">
        <f>VLOOKUP(capturaFlota2019[[#This Row],[Especie]],'DATOS TABLA FLOTA'!$A$1:$C$80,3,FALSE)</f>
        <v>35200</v>
      </c>
      <c r="Q2779"/>
    </row>
    <row r="2780" spans="1:17" x14ac:dyDescent="0.35">
      <c r="A2780" s="5">
        <v>43497</v>
      </c>
      <c r="B2780" s="2" t="s">
        <v>3041</v>
      </c>
      <c r="C2780" s="2" t="s">
        <v>3068</v>
      </c>
      <c r="D2780" s="2" t="s">
        <v>3043</v>
      </c>
      <c r="E27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0" t="str">
        <f>_xlfn.XLOOKUP(capturaFlota2019[[#This Row],[Puerto]],'DATOS TABLA FLOTA'!$H$1:$H$21,'DATOS TABLA FLOTA'!$I$1:$I$21)</f>
        <v>General Pueyrredon</v>
      </c>
      <c r="G2780" s="3">
        <f>_xlfn.XLOOKUP(capturaFlota2019[[#This Row],[Departamento]],'DATOS TABLA FLOTA'!$O$2:$O$21,'DATOS TABLA FLOTA'!$P$2:$P$21)</f>
        <v>6357</v>
      </c>
      <c r="H2780" s="1">
        <v>-3804915</v>
      </c>
      <c r="I2780" s="1">
        <f>_xlfn.XLOOKUP(capturaFlota2019[[#This Row],[Latitud]],'DATOS TABLA FLOTA'!$Q$2:$Q$21,'DATOS TABLA FLOTA'!$R$2:$R$21)</f>
        <v>-57536848</v>
      </c>
      <c r="J2780" s="2" t="s">
        <v>3087</v>
      </c>
      <c r="K2780" t="str">
        <f>VLOOKUP(capturaFlota2019[[#This Row],[Especie]],'DATOS TABLA FLOTA'!$K$1:$M$113,2,FALSE)</f>
        <v>Peces</v>
      </c>
      <c r="L2780" t="str">
        <f>_xlfn.XLOOKUP(capturaFlota2019[[#This Row],[Especie]],'DATOS TABLA FLOTA'!$K$1:$K$113,'DATOS TABLA FLOTA'!$M$1:$M$113)</f>
        <v>otras especies</v>
      </c>
      <c r="M2780" s="3">
        <v>317078</v>
      </c>
      <c r="N2780" s="4">
        <f>VLOOKUP(capturaFlota2019[[#This Row],[Especie]],'DATOS TABLA FLOTA'!$A$1:$B$80,2,FALSE)</f>
        <v>2500</v>
      </c>
      <c r="O2780" s="4">
        <f>VLOOKUP(capturaFlota2019[[#This Row],[Especie]],'DATOS TABLA FLOTA'!$A$1:$C$80,3,FALSE)</f>
        <v>40000</v>
      </c>
      <c r="Q2780"/>
    </row>
    <row r="2781" spans="1:17" x14ac:dyDescent="0.35">
      <c r="A2781" s="5">
        <v>43770</v>
      </c>
      <c r="B2781" s="2" t="s">
        <v>3059</v>
      </c>
      <c r="C2781" s="2" t="s">
        <v>3068</v>
      </c>
      <c r="D2781" s="2" t="s">
        <v>3043</v>
      </c>
      <c r="E27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1" t="str">
        <f>_xlfn.XLOOKUP(capturaFlota2019[[#This Row],[Puerto]],'DATOS TABLA FLOTA'!$H$1:$H$21,'DATOS TABLA FLOTA'!$I$1:$I$21)</f>
        <v>General Pueyrredon</v>
      </c>
      <c r="G2781" s="3">
        <f>_xlfn.XLOOKUP(capturaFlota2019[[#This Row],[Departamento]],'DATOS TABLA FLOTA'!$O$2:$O$21,'DATOS TABLA FLOTA'!$P$2:$P$21)</f>
        <v>6357</v>
      </c>
      <c r="H2781" s="1">
        <v>-3804915</v>
      </c>
      <c r="I2781" s="1">
        <f>_xlfn.XLOOKUP(capturaFlota2019[[#This Row],[Latitud]],'DATOS TABLA FLOTA'!$Q$2:$Q$21,'DATOS TABLA FLOTA'!$R$2:$R$21)</f>
        <v>-57536848</v>
      </c>
      <c r="J2781" s="2" t="s">
        <v>3085</v>
      </c>
      <c r="K2781" t="str">
        <f>VLOOKUP(capturaFlota2019[[#This Row],[Especie]],'DATOS TABLA FLOTA'!$K$1:$M$113,2,FALSE)</f>
        <v>Peces</v>
      </c>
      <c r="L2781" t="str">
        <f>_xlfn.XLOOKUP(capturaFlota2019[[#This Row],[Especie]],'DATOS TABLA FLOTA'!$K$1:$K$113,'DATOS TABLA FLOTA'!$M$1:$M$113)</f>
        <v>otras especies</v>
      </c>
      <c r="M2781" s="3">
        <v>322000</v>
      </c>
      <c r="N2781" s="4">
        <f>VLOOKUP(capturaFlota2019[[#This Row],[Especie]],'DATOS TABLA FLOTA'!$A$1:$B$80,2,FALSE)</f>
        <v>1900</v>
      </c>
      <c r="O2781" s="4">
        <f>VLOOKUP(capturaFlota2019[[#This Row],[Especie]],'DATOS TABLA FLOTA'!$A$1:$C$80,3,FALSE)</f>
        <v>30400</v>
      </c>
      <c r="Q2781"/>
    </row>
    <row r="2782" spans="1:17" x14ac:dyDescent="0.35">
      <c r="A2782" s="5">
        <v>43556</v>
      </c>
      <c r="B2782" s="2" t="s">
        <v>3053</v>
      </c>
      <c r="C2782" s="2" t="s">
        <v>3068</v>
      </c>
      <c r="D2782" s="2" t="s">
        <v>3043</v>
      </c>
      <c r="E27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2" t="str">
        <f>_xlfn.XLOOKUP(capturaFlota2019[[#This Row],[Puerto]],'DATOS TABLA FLOTA'!$H$1:$H$21,'DATOS TABLA FLOTA'!$I$1:$I$21)</f>
        <v>General Pueyrredon</v>
      </c>
      <c r="G2782" s="3">
        <f>_xlfn.XLOOKUP(capturaFlota2019[[#This Row],[Departamento]],'DATOS TABLA FLOTA'!$O$2:$O$21,'DATOS TABLA FLOTA'!$P$2:$P$21)</f>
        <v>6357</v>
      </c>
      <c r="H2782" s="1">
        <v>-3804915</v>
      </c>
      <c r="I2782" s="1">
        <f>_xlfn.XLOOKUP(capturaFlota2019[[#This Row],[Latitud]],'DATOS TABLA FLOTA'!$Q$2:$Q$21,'DATOS TABLA FLOTA'!$R$2:$R$21)</f>
        <v>-57536848</v>
      </c>
      <c r="J2782" s="2" t="s">
        <v>3090</v>
      </c>
      <c r="K2782" t="str">
        <f>VLOOKUP(capturaFlota2019[[#This Row],[Especie]],'DATOS TABLA FLOTA'!$K$1:$M$113,2,FALSE)</f>
        <v>Peces</v>
      </c>
      <c r="L2782" t="str">
        <f>_xlfn.XLOOKUP(capturaFlota2019[[#This Row],[Especie]],'DATOS TABLA FLOTA'!$K$1:$K$113,'DATOS TABLA FLOTA'!$M$1:$M$113)</f>
        <v>otras especies</v>
      </c>
      <c r="M2782" s="3">
        <v>322141</v>
      </c>
      <c r="N2782" s="4">
        <f>VLOOKUP(capturaFlota2019[[#This Row],[Especie]],'DATOS TABLA FLOTA'!$A$1:$B$80,2,FALSE)</f>
        <v>2200</v>
      </c>
      <c r="O2782" s="4">
        <f>VLOOKUP(capturaFlota2019[[#This Row],[Especie]],'DATOS TABLA FLOTA'!$A$1:$C$80,3,FALSE)</f>
        <v>35200</v>
      </c>
      <c r="Q2782"/>
    </row>
    <row r="2783" spans="1:17" x14ac:dyDescent="0.35">
      <c r="A2783" s="5">
        <v>43647</v>
      </c>
      <c r="B2783" s="2" t="s">
        <v>3041</v>
      </c>
      <c r="C2783" s="2" t="s">
        <v>3111</v>
      </c>
      <c r="D2783" s="2" t="s">
        <v>3043</v>
      </c>
      <c r="E27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3" t="str">
        <f>_xlfn.XLOOKUP(capturaFlota2019[[#This Row],[Puerto]],'DATOS TABLA FLOTA'!$H$1:$H$21,'DATOS TABLA FLOTA'!$I$1:$I$21)</f>
        <v>sin especificar</v>
      </c>
      <c r="G2783" s="3">
        <f>_xlfn.XLOOKUP(capturaFlota2019[[#This Row],[Departamento]],'DATOS TABLA FLOTA'!$O$2:$O$21,'DATOS TABLA FLOTA'!$P$2:$P$21)</f>
        <v>6999</v>
      </c>
      <c r="I2783" s="1">
        <f>_xlfn.XLOOKUP(capturaFlota2019[[#This Row],[Latitud]],'DATOS TABLA FLOTA'!$Q$2:$Q$21,'DATOS TABLA FLOTA'!$R$2:$R$21)</f>
        <v>0</v>
      </c>
      <c r="J2783" s="2" t="s">
        <v>3089</v>
      </c>
      <c r="K2783" t="str">
        <f>VLOOKUP(capturaFlota2019[[#This Row],[Especie]],'DATOS TABLA FLOTA'!$K$1:$M$113,2,FALSE)</f>
        <v>Peces</v>
      </c>
      <c r="L2783" t="str">
        <f>_xlfn.XLOOKUP(capturaFlota2019[[#This Row],[Especie]],'DATOS TABLA FLOTA'!$K$1:$K$113,'DATOS TABLA FLOTA'!$M$1:$M$113)</f>
        <v>otras especies</v>
      </c>
      <c r="M2783" s="3">
        <v>323377</v>
      </c>
      <c r="N2783" s="4">
        <f>VLOOKUP(capturaFlota2019[[#This Row],[Especie]],'DATOS TABLA FLOTA'!$A$1:$B$80,2,FALSE)</f>
        <v>2200</v>
      </c>
      <c r="O2783" s="4">
        <f>VLOOKUP(capturaFlota2019[[#This Row],[Especie]],'DATOS TABLA FLOTA'!$A$1:$C$80,3,FALSE)</f>
        <v>35200</v>
      </c>
      <c r="Q2783"/>
    </row>
    <row r="2784" spans="1:17" x14ac:dyDescent="0.35">
      <c r="A2784" s="5">
        <v>43497</v>
      </c>
      <c r="B2784" s="2" t="s">
        <v>3053</v>
      </c>
      <c r="C2784" s="2" t="s">
        <v>3068</v>
      </c>
      <c r="D2784" s="2" t="s">
        <v>3043</v>
      </c>
      <c r="E27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4" t="str">
        <f>_xlfn.XLOOKUP(capturaFlota2019[[#This Row],[Puerto]],'DATOS TABLA FLOTA'!$H$1:$H$21,'DATOS TABLA FLOTA'!$I$1:$I$21)</f>
        <v>General Pueyrredon</v>
      </c>
      <c r="G2784" s="3">
        <f>_xlfn.XLOOKUP(capturaFlota2019[[#This Row],[Departamento]],'DATOS TABLA FLOTA'!$O$2:$O$21,'DATOS TABLA FLOTA'!$P$2:$P$21)</f>
        <v>6357</v>
      </c>
      <c r="H2784" s="1">
        <v>-3804915</v>
      </c>
      <c r="I2784" s="1">
        <f>_xlfn.XLOOKUP(capturaFlota2019[[#This Row],[Latitud]],'DATOS TABLA FLOTA'!$Q$2:$Q$21,'DATOS TABLA FLOTA'!$R$2:$R$21)</f>
        <v>-57536848</v>
      </c>
      <c r="J2784" s="2" t="s">
        <v>3055</v>
      </c>
      <c r="K2784" t="str">
        <f>VLOOKUP(capturaFlota2019[[#This Row],[Especie]],'DATOS TABLA FLOTA'!$K$1:$M$113,2,FALSE)</f>
        <v>Peces</v>
      </c>
      <c r="L2784" t="str">
        <f>_xlfn.XLOOKUP(capturaFlota2019[[#This Row],[Especie]],'DATOS TABLA FLOTA'!$K$1:$K$113,'DATOS TABLA FLOTA'!$M$1:$M$113)</f>
        <v>Merluza hubbsi S41</v>
      </c>
      <c r="M2784" s="3">
        <v>324814</v>
      </c>
      <c r="N2784" s="4">
        <f>VLOOKUP(capturaFlota2019[[#This Row],[Especie]],'DATOS TABLA FLOTA'!$A$1:$B$80,2,FALSE)</f>
        <v>2300</v>
      </c>
      <c r="O2784" s="4">
        <f>VLOOKUP(capturaFlota2019[[#This Row],[Especie]],'DATOS TABLA FLOTA'!$A$1:$C$80,3,FALSE)</f>
        <v>36800</v>
      </c>
      <c r="Q2784"/>
    </row>
    <row r="2785" spans="1:17" x14ac:dyDescent="0.35">
      <c r="A2785" s="5">
        <v>43678</v>
      </c>
      <c r="B2785" s="2" t="s">
        <v>3041</v>
      </c>
      <c r="C2785" s="2" t="s">
        <v>3150</v>
      </c>
      <c r="D2785" s="2" t="s">
        <v>3043</v>
      </c>
      <c r="E27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5" t="str">
        <f>_xlfn.XLOOKUP(capturaFlota2019[[#This Row],[Puerto]],'DATOS TABLA FLOTA'!$H$1:$H$21,'DATOS TABLA FLOTA'!$I$1:$I$21)</f>
        <v>General Lavalle</v>
      </c>
      <c r="G2785" s="3">
        <f>_xlfn.XLOOKUP(capturaFlota2019[[#This Row],[Departamento]],'DATOS TABLA FLOTA'!$O$2:$O$21,'DATOS TABLA FLOTA'!$P$2:$P$21)</f>
        <v>6336</v>
      </c>
      <c r="H2785" s="1">
        <v>-36398453</v>
      </c>
      <c r="I2785" s="1">
        <f>_xlfn.XLOOKUP(capturaFlota2019[[#This Row],[Latitud]],'DATOS TABLA FLOTA'!$Q$2:$Q$21,'DATOS TABLA FLOTA'!$R$2:$R$21)</f>
        <v>-56946467</v>
      </c>
      <c r="J2785" s="2" t="s">
        <v>3094</v>
      </c>
      <c r="K2785" t="str">
        <f>VLOOKUP(capturaFlota2019[[#This Row],[Especie]],'DATOS TABLA FLOTA'!$K$1:$M$113,2,FALSE)</f>
        <v>Peces</v>
      </c>
      <c r="L2785" t="str">
        <f>_xlfn.XLOOKUP(capturaFlota2019[[#This Row],[Especie]],'DATOS TABLA FLOTA'!$K$1:$K$113,'DATOS TABLA FLOTA'!$M$1:$M$113)</f>
        <v>otras especies</v>
      </c>
      <c r="M2785" s="3">
        <v>326122</v>
      </c>
      <c r="N2785" s="4">
        <f>VLOOKUP(capturaFlota2019[[#This Row],[Especie]],'DATOS TABLA FLOTA'!$A$1:$B$80,2,FALSE)</f>
        <v>2180</v>
      </c>
      <c r="O2785" s="4">
        <f>VLOOKUP(capturaFlota2019[[#This Row],[Especie]],'DATOS TABLA FLOTA'!$A$1:$C$80,3,FALSE)</f>
        <v>34880</v>
      </c>
      <c r="Q2785"/>
    </row>
    <row r="2786" spans="1:17" x14ac:dyDescent="0.35">
      <c r="A2786" s="5">
        <v>43525</v>
      </c>
      <c r="B2786" s="2" t="s">
        <v>3053</v>
      </c>
      <c r="C2786" s="2" t="s">
        <v>3068</v>
      </c>
      <c r="D2786" s="2" t="s">
        <v>3043</v>
      </c>
      <c r="E27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6" t="str">
        <f>_xlfn.XLOOKUP(capturaFlota2019[[#This Row],[Puerto]],'DATOS TABLA FLOTA'!$H$1:$H$21,'DATOS TABLA FLOTA'!$I$1:$I$21)</f>
        <v>General Pueyrredon</v>
      </c>
      <c r="G2786" s="3">
        <f>_xlfn.XLOOKUP(capturaFlota2019[[#This Row],[Departamento]],'DATOS TABLA FLOTA'!$O$2:$O$21,'DATOS TABLA FLOTA'!$P$2:$P$21)</f>
        <v>6357</v>
      </c>
      <c r="H2786" s="1">
        <v>-3804915</v>
      </c>
      <c r="I2786" s="1">
        <f>_xlfn.XLOOKUP(capturaFlota2019[[#This Row],[Latitud]],'DATOS TABLA FLOTA'!$Q$2:$Q$21,'DATOS TABLA FLOTA'!$R$2:$R$21)</f>
        <v>-57536848</v>
      </c>
      <c r="J2786" s="2" t="s">
        <v>3065</v>
      </c>
      <c r="K2786" t="str">
        <f>VLOOKUP(capturaFlota2019[[#This Row],[Especie]],'DATOS TABLA FLOTA'!$K$1:$M$113,2,FALSE)</f>
        <v>Peces</v>
      </c>
      <c r="L2786" t="str">
        <f>_xlfn.XLOOKUP(capturaFlota2019[[#This Row],[Especie]],'DATOS TABLA FLOTA'!$K$1:$K$113,'DATOS TABLA FLOTA'!$M$1:$M$113)</f>
        <v>Abadejo</v>
      </c>
      <c r="M2786" s="3">
        <v>326494</v>
      </c>
      <c r="N2786" s="4">
        <f>VLOOKUP(capturaFlota2019[[#This Row],[Especie]],'DATOS TABLA FLOTA'!$A$1:$B$80,2,FALSE)</f>
        <v>2000</v>
      </c>
      <c r="O2786" s="4">
        <f>VLOOKUP(capturaFlota2019[[#This Row],[Especie]],'DATOS TABLA FLOTA'!$A$1:$C$80,3,FALSE)</f>
        <v>32000</v>
      </c>
      <c r="Q2786"/>
    </row>
    <row r="2787" spans="1:17" x14ac:dyDescent="0.35">
      <c r="A2787" s="5">
        <v>43739</v>
      </c>
      <c r="B2787" s="2" t="s">
        <v>3147</v>
      </c>
      <c r="C2787" s="2" t="s">
        <v>3068</v>
      </c>
      <c r="D2787" s="2" t="s">
        <v>3043</v>
      </c>
      <c r="E27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7" t="str">
        <f>_xlfn.XLOOKUP(capturaFlota2019[[#This Row],[Puerto]],'DATOS TABLA FLOTA'!$H$1:$H$21,'DATOS TABLA FLOTA'!$I$1:$I$21)</f>
        <v>General Pueyrredon</v>
      </c>
      <c r="G2787" s="3">
        <f>_xlfn.XLOOKUP(capturaFlota2019[[#This Row],[Departamento]],'DATOS TABLA FLOTA'!$O$2:$O$21,'DATOS TABLA FLOTA'!$P$2:$P$21)</f>
        <v>6357</v>
      </c>
      <c r="H2787" s="1">
        <v>-3804915</v>
      </c>
      <c r="I2787" s="1">
        <f>_xlfn.XLOOKUP(capturaFlota2019[[#This Row],[Latitud]],'DATOS TABLA FLOTA'!$Q$2:$Q$21,'DATOS TABLA FLOTA'!$R$2:$R$21)</f>
        <v>-57536848</v>
      </c>
      <c r="J2787" s="2" t="s">
        <v>3110</v>
      </c>
      <c r="K2787" t="str">
        <f>VLOOKUP(capturaFlota2019[[#This Row],[Especie]],'DATOS TABLA FLOTA'!$K$1:$M$113,2,FALSE)</f>
        <v>Peces</v>
      </c>
      <c r="L2787" t="str">
        <f>_xlfn.XLOOKUP(capturaFlota2019[[#This Row],[Especie]],'DATOS TABLA FLOTA'!$K$1:$K$113,'DATOS TABLA FLOTA'!$M$1:$M$113)</f>
        <v>otras especies</v>
      </c>
      <c r="M2787" s="3">
        <v>327298</v>
      </c>
      <c r="N2787" s="4">
        <f>VLOOKUP(capturaFlota2019[[#This Row],[Especie]],'DATOS TABLA FLOTA'!$A$1:$B$80,2,FALSE)</f>
        <v>3200</v>
      </c>
      <c r="O2787" s="4">
        <f>VLOOKUP(capturaFlota2019[[#This Row],[Especie]],'DATOS TABLA FLOTA'!$A$1:$C$80,3,FALSE)</f>
        <v>51200</v>
      </c>
      <c r="Q2787"/>
    </row>
    <row r="2788" spans="1:17" x14ac:dyDescent="0.35">
      <c r="A2788" s="5">
        <v>43617</v>
      </c>
      <c r="B2788" s="2" t="s">
        <v>3059</v>
      </c>
      <c r="C2788" s="2" t="s">
        <v>3068</v>
      </c>
      <c r="D2788" s="2" t="s">
        <v>3043</v>
      </c>
      <c r="E27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88" t="str">
        <f>_xlfn.XLOOKUP(capturaFlota2019[[#This Row],[Puerto]],'DATOS TABLA FLOTA'!$H$1:$H$21,'DATOS TABLA FLOTA'!$I$1:$I$21)</f>
        <v>General Pueyrredon</v>
      </c>
      <c r="G2788" s="3">
        <f>_xlfn.XLOOKUP(capturaFlota2019[[#This Row],[Departamento]],'DATOS TABLA FLOTA'!$O$2:$O$21,'DATOS TABLA FLOTA'!$P$2:$P$21)</f>
        <v>6357</v>
      </c>
      <c r="H2788" s="1">
        <v>-3804915</v>
      </c>
      <c r="I2788" s="1">
        <f>_xlfn.XLOOKUP(capturaFlota2019[[#This Row],[Latitud]],'DATOS TABLA FLOTA'!$Q$2:$Q$21,'DATOS TABLA FLOTA'!$R$2:$R$21)</f>
        <v>-57536848</v>
      </c>
      <c r="J2788" s="2" t="s">
        <v>3094</v>
      </c>
      <c r="K2788" t="str">
        <f>VLOOKUP(capturaFlota2019[[#This Row],[Especie]],'DATOS TABLA FLOTA'!$K$1:$M$113,2,FALSE)</f>
        <v>Peces</v>
      </c>
      <c r="L2788" t="str">
        <f>_xlfn.XLOOKUP(capturaFlota2019[[#This Row],[Especie]],'DATOS TABLA FLOTA'!$K$1:$K$113,'DATOS TABLA FLOTA'!$M$1:$M$113)</f>
        <v>otras especies</v>
      </c>
      <c r="M2788" s="3">
        <v>327655</v>
      </c>
      <c r="N2788" s="4">
        <f>VLOOKUP(capturaFlota2019[[#This Row],[Especie]],'DATOS TABLA FLOTA'!$A$1:$B$80,2,FALSE)</f>
        <v>2180</v>
      </c>
      <c r="O2788" s="4">
        <f>VLOOKUP(capturaFlota2019[[#This Row],[Especie]],'DATOS TABLA FLOTA'!$A$1:$C$80,3,FALSE)</f>
        <v>34880</v>
      </c>
      <c r="Q2788"/>
    </row>
    <row r="2789" spans="1:17" x14ac:dyDescent="0.35">
      <c r="A2789" s="5">
        <v>43709</v>
      </c>
      <c r="B2789" s="2" t="s">
        <v>3053</v>
      </c>
      <c r="C2789" s="2" t="s">
        <v>3120</v>
      </c>
      <c r="D2789" s="2" t="s">
        <v>3062</v>
      </c>
      <c r="E27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89" t="str">
        <f>_xlfn.XLOOKUP(capturaFlota2019[[#This Row],[Puerto]],'DATOS TABLA FLOTA'!$H$1:$H$21,'DATOS TABLA FLOTA'!$I$1:$I$21)</f>
        <v>Rawson</v>
      </c>
      <c r="G2789" s="3">
        <f>_xlfn.XLOOKUP(capturaFlota2019[[#This Row],[Departamento]],'DATOS TABLA FLOTA'!$O$2:$O$21,'DATOS TABLA FLOTA'!$P$2:$P$21)</f>
        <v>26077</v>
      </c>
      <c r="H2789" s="1">
        <v>-43336741</v>
      </c>
      <c r="I2789" s="1">
        <f>_xlfn.XLOOKUP(capturaFlota2019[[#This Row],[Latitud]],'DATOS TABLA FLOTA'!$Q$2:$Q$21,'DATOS TABLA FLOTA'!$R$2:$R$21)</f>
        <v>-65061964</v>
      </c>
      <c r="J2789" s="2" t="s">
        <v>3168</v>
      </c>
      <c r="K2789" t="str">
        <f>VLOOKUP(capturaFlota2019[[#This Row],[Especie]],'DATOS TABLA FLOTA'!$K$1:$M$113,2,FALSE)</f>
        <v>Peces</v>
      </c>
      <c r="L2789" t="str">
        <f>_xlfn.XLOOKUP(capturaFlota2019[[#This Row],[Especie]],'DATOS TABLA FLOTA'!$K$1:$K$113,'DATOS TABLA FLOTA'!$M$1:$M$113)</f>
        <v>Anchoíta</v>
      </c>
      <c r="M2789" s="3">
        <v>329487</v>
      </c>
      <c r="N2789" s="4">
        <f>VLOOKUP(capturaFlota2019[[#This Row],[Especie]],'DATOS TABLA FLOTA'!$A$1:$B$80,2,FALSE)</f>
        <v>3500</v>
      </c>
      <c r="O2789" s="4">
        <f>VLOOKUP(capturaFlota2019[[#This Row],[Especie]],'DATOS TABLA FLOTA'!$A$1:$C$80,3,FALSE)</f>
        <v>56000</v>
      </c>
      <c r="Q2789"/>
    </row>
    <row r="2790" spans="1:17" x14ac:dyDescent="0.35">
      <c r="A2790" s="5">
        <v>43466</v>
      </c>
      <c r="B2790" s="2" t="s">
        <v>3053</v>
      </c>
      <c r="C2790" s="2" t="s">
        <v>3068</v>
      </c>
      <c r="D2790" s="2" t="s">
        <v>3043</v>
      </c>
      <c r="E27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0" t="str">
        <f>_xlfn.XLOOKUP(capturaFlota2019[[#This Row],[Puerto]],'DATOS TABLA FLOTA'!$H$1:$H$21,'DATOS TABLA FLOTA'!$I$1:$I$21)</f>
        <v>General Pueyrredon</v>
      </c>
      <c r="G2790" s="3">
        <f>_xlfn.XLOOKUP(capturaFlota2019[[#This Row],[Departamento]],'DATOS TABLA FLOTA'!$O$2:$O$21,'DATOS TABLA FLOTA'!$P$2:$P$21)</f>
        <v>6357</v>
      </c>
      <c r="H2790" s="1">
        <v>-3804915</v>
      </c>
      <c r="I2790" s="1">
        <f>_xlfn.XLOOKUP(capturaFlota2019[[#This Row],[Latitud]],'DATOS TABLA FLOTA'!$Q$2:$Q$21,'DATOS TABLA FLOTA'!$R$2:$R$21)</f>
        <v>-57536848</v>
      </c>
      <c r="J2790" s="2" t="s">
        <v>3083</v>
      </c>
      <c r="K2790" t="str">
        <f>VLOOKUP(capturaFlota2019[[#This Row],[Especie]],'DATOS TABLA FLOTA'!$K$1:$M$113,2,FALSE)</f>
        <v>Peces</v>
      </c>
      <c r="L2790" t="str">
        <f>_xlfn.XLOOKUP(capturaFlota2019[[#This Row],[Especie]],'DATOS TABLA FLOTA'!$K$1:$K$113,'DATOS TABLA FLOTA'!$M$1:$M$113)</f>
        <v>Variado costero</v>
      </c>
      <c r="M2790" s="3">
        <v>337743</v>
      </c>
      <c r="N2790" s="4">
        <f>VLOOKUP(capturaFlota2019[[#This Row],[Especie]],'DATOS TABLA FLOTA'!$A$1:$B$80,2,FALSE)</f>
        <v>2300</v>
      </c>
      <c r="O2790" s="4">
        <f>VLOOKUP(capturaFlota2019[[#This Row],[Especie]],'DATOS TABLA FLOTA'!$A$1:$C$80,3,FALSE)</f>
        <v>36800</v>
      </c>
      <c r="Q2790"/>
    </row>
    <row r="2791" spans="1:17" x14ac:dyDescent="0.35">
      <c r="A2791" s="5">
        <v>43525</v>
      </c>
      <c r="B2791" s="2" t="s">
        <v>3041</v>
      </c>
      <c r="C2791" s="2" t="s">
        <v>3042</v>
      </c>
      <c r="D2791" s="2" t="s">
        <v>3043</v>
      </c>
      <c r="E27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1" t="str">
        <f>_xlfn.XLOOKUP(capturaFlota2019[[#This Row],[Puerto]],'DATOS TABLA FLOTA'!$H$1:$H$21,'DATOS TABLA FLOTA'!$I$1:$I$21)</f>
        <v>Bahía Blanca</v>
      </c>
      <c r="G2791" s="3">
        <f>_xlfn.XLOOKUP(capturaFlota2019[[#This Row],[Departamento]],'DATOS TABLA FLOTA'!$O$2:$O$21,'DATOS TABLA FLOTA'!$P$2:$P$21)</f>
        <v>6056</v>
      </c>
      <c r="H2791" s="1">
        <v>-38789246</v>
      </c>
      <c r="I2791" s="1">
        <f>_xlfn.XLOOKUP(capturaFlota2019[[#This Row],[Latitud]],'DATOS TABLA FLOTA'!$Q$2:$Q$21,'DATOS TABLA FLOTA'!$R$2:$R$21)</f>
        <v>-62272499</v>
      </c>
      <c r="J2791" s="2" t="s">
        <v>3045</v>
      </c>
      <c r="K2791" t="str">
        <f>VLOOKUP(capturaFlota2019[[#This Row],[Especie]],'DATOS TABLA FLOTA'!$K$1:$M$113,2,FALSE)</f>
        <v>Crustáceos</v>
      </c>
      <c r="L2791" t="str">
        <f>_xlfn.XLOOKUP(capturaFlota2019[[#This Row],[Especie]],'DATOS TABLA FLOTA'!$K$1:$K$113,'DATOS TABLA FLOTA'!$M$1:$M$113)</f>
        <v>otras especies</v>
      </c>
      <c r="M2791" s="3">
        <v>341668</v>
      </c>
      <c r="N2791" s="4">
        <f>VLOOKUP(capturaFlota2019[[#This Row],[Especie]],'DATOS TABLA FLOTA'!$A$1:$B$80,2,FALSE)</f>
        <v>3000</v>
      </c>
      <c r="O2791" s="4">
        <f>VLOOKUP(capturaFlota2019[[#This Row],[Especie]],'DATOS TABLA FLOTA'!$A$1:$C$80,3,FALSE)</f>
        <v>48000</v>
      </c>
      <c r="Q2791"/>
    </row>
    <row r="2792" spans="1:17" x14ac:dyDescent="0.35">
      <c r="A2792" s="5">
        <v>43739</v>
      </c>
      <c r="B2792" s="2" t="s">
        <v>3147</v>
      </c>
      <c r="C2792" s="2" t="s">
        <v>3068</v>
      </c>
      <c r="D2792" s="2" t="s">
        <v>3043</v>
      </c>
      <c r="E27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2" t="str">
        <f>_xlfn.XLOOKUP(capturaFlota2019[[#This Row],[Puerto]],'DATOS TABLA FLOTA'!$H$1:$H$21,'DATOS TABLA FLOTA'!$I$1:$I$21)</f>
        <v>General Pueyrredon</v>
      </c>
      <c r="G2792" s="3">
        <f>_xlfn.XLOOKUP(capturaFlota2019[[#This Row],[Departamento]],'DATOS TABLA FLOTA'!$O$2:$O$21,'DATOS TABLA FLOTA'!$P$2:$P$21)</f>
        <v>6357</v>
      </c>
      <c r="H2792" s="1">
        <v>-3804915</v>
      </c>
      <c r="I2792" s="1">
        <f>_xlfn.XLOOKUP(capturaFlota2019[[#This Row],[Latitud]],'DATOS TABLA FLOTA'!$Q$2:$Q$21,'DATOS TABLA FLOTA'!$R$2:$R$21)</f>
        <v>-57536848</v>
      </c>
      <c r="J2792" s="2" t="s">
        <v>3101</v>
      </c>
      <c r="K2792" t="str">
        <f>VLOOKUP(capturaFlota2019[[#This Row],[Especie]],'DATOS TABLA FLOTA'!$K$1:$M$113,2,FALSE)</f>
        <v>Crustáceos</v>
      </c>
      <c r="L2792" t="str">
        <f>_xlfn.XLOOKUP(capturaFlota2019[[#This Row],[Especie]],'DATOS TABLA FLOTA'!$K$1:$K$113,'DATOS TABLA FLOTA'!$M$1:$M$113)</f>
        <v>Langostino</v>
      </c>
      <c r="M2792" s="3">
        <v>341895</v>
      </c>
      <c r="N2792" s="4">
        <f>VLOOKUP(capturaFlota2019[[#This Row],[Especie]],'DATOS TABLA FLOTA'!$A$1:$B$80,2,FALSE)</f>
        <v>3000</v>
      </c>
      <c r="O2792" s="4">
        <f>VLOOKUP(capturaFlota2019[[#This Row],[Especie]],'DATOS TABLA FLOTA'!$A$1:$C$80,3,FALSE)</f>
        <v>48000</v>
      </c>
      <c r="Q2792"/>
    </row>
    <row r="2793" spans="1:17" x14ac:dyDescent="0.35">
      <c r="A2793" s="5">
        <v>43525</v>
      </c>
      <c r="B2793" s="2" t="s">
        <v>3067</v>
      </c>
      <c r="C2793" s="2" t="s">
        <v>3068</v>
      </c>
      <c r="D2793" s="2" t="s">
        <v>3043</v>
      </c>
      <c r="E27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3" t="str">
        <f>_xlfn.XLOOKUP(capturaFlota2019[[#This Row],[Puerto]],'DATOS TABLA FLOTA'!$H$1:$H$21,'DATOS TABLA FLOTA'!$I$1:$I$21)</f>
        <v>General Pueyrredon</v>
      </c>
      <c r="G2793" s="3">
        <f>_xlfn.XLOOKUP(capturaFlota2019[[#This Row],[Departamento]],'DATOS TABLA FLOTA'!$O$2:$O$21,'DATOS TABLA FLOTA'!$P$2:$P$21)</f>
        <v>6357</v>
      </c>
      <c r="H2793" s="1">
        <v>-3804915</v>
      </c>
      <c r="I2793" s="1">
        <f>_xlfn.XLOOKUP(capturaFlota2019[[#This Row],[Latitud]],'DATOS TABLA FLOTA'!$Q$2:$Q$21,'DATOS TABLA FLOTA'!$R$2:$R$21)</f>
        <v>-57536848</v>
      </c>
      <c r="J2793" s="2" t="s">
        <v>3070</v>
      </c>
      <c r="K2793" t="str">
        <f>VLOOKUP(capturaFlota2019[[#This Row],[Especie]],'DATOS TABLA FLOTA'!$K$1:$M$113,2,FALSE)</f>
        <v>Moluscos</v>
      </c>
      <c r="L2793" t="str">
        <f>_xlfn.XLOOKUP(capturaFlota2019[[#This Row],[Especie]],'DATOS TABLA FLOTA'!$K$1:$K$113,'DATOS TABLA FLOTA'!$M$1:$M$113)</f>
        <v>Vieira (callos)</v>
      </c>
      <c r="M2793" s="3">
        <v>344937</v>
      </c>
      <c r="N2793" s="4">
        <f>VLOOKUP(capturaFlota2019[[#This Row],[Especie]],'DATOS TABLA FLOTA'!$A$1:$B$80,2,FALSE)</f>
        <v>2999</v>
      </c>
      <c r="O2793" s="4">
        <f>VLOOKUP(capturaFlota2019[[#This Row],[Especie]],'DATOS TABLA FLOTA'!$A$1:$C$80,3,FALSE)</f>
        <v>47984</v>
      </c>
      <c r="Q2793"/>
    </row>
    <row r="2794" spans="1:17" x14ac:dyDescent="0.35">
      <c r="A2794" s="5">
        <v>43647</v>
      </c>
      <c r="B2794" s="2" t="s">
        <v>3053</v>
      </c>
      <c r="C2794" s="2" t="s">
        <v>3150</v>
      </c>
      <c r="D2794" s="2" t="s">
        <v>3043</v>
      </c>
      <c r="E27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4" t="str">
        <f>_xlfn.XLOOKUP(capturaFlota2019[[#This Row],[Puerto]],'DATOS TABLA FLOTA'!$H$1:$H$21,'DATOS TABLA FLOTA'!$I$1:$I$21)</f>
        <v>General Lavalle</v>
      </c>
      <c r="G2794" s="3">
        <f>_xlfn.XLOOKUP(capturaFlota2019[[#This Row],[Departamento]],'DATOS TABLA FLOTA'!$O$2:$O$21,'DATOS TABLA FLOTA'!$P$2:$P$21)</f>
        <v>6336</v>
      </c>
      <c r="H2794" s="1">
        <v>-36398453</v>
      </c>
      <c r="I2794" s="1">
        <f>_xlfn.XLOOKUP(capturaFlota2019[[#This Row],[Latitud]],'DATOS TABLA FLOTA'!$Q$2:$Q$21,'DATOS TABLA FLOTA'!$R$2:$R$21)</f>
        <v>-56946467</v>
      </c>
      <c r="J2794" s="2" t="s">
        <v>3091</v>
      </c>
      <c r="K2794" t="str">
        <f>VLOOKUP(capturaFlota2019[[#This Row],[Especie]],'DATOS TABLA FLOTA'!$K$1:$M$113,2,FALSE)</f>
        <v>Peces</v>
      </c>
      <c r="L2794" t="str">
        <f>_xlfn.XLOOKUP(capturaFlota2019[[#This Row],[Especie]],'DATOS TABLA FLOTA'!$K$1:$K$113,'DATOS TABLA FLOTA'!$M$1:$M$113)</f>
        <v>Variado costero</v>
      </c>
      <c r="M2794" s="3">
        <v>346714</v>
      </c>
      <c r="N2794" s="4">
        <f>VLOOKUP(capturaFlota2019[[#This Row],[Especie]],'DATOS TABLA FLOTA'!$A$1:$B$80,2,FALSE)</f>
        <v>2300</v>
      </c>
      <c r="O2794" s="4">
        <f>VLOOKUP(capturaFlota2019[[#This Row],[Especie]],'DATOS TABLA FLOTA'!$A$1:$C$80,3,FALSE)</f>
        <v>36800</v>
      </c>
      <c r="Q2794"/>
    </row>
    <row r="2795" spans="1:17" x14ac:dyDescent="0.35">
      <c r="A2795" s="5">
        <v>43556</v>
      </c>
      <c r="B2795" s="2" t="s">
        <v>3053</v>
      </c>
      <c r="C2795" s="2" t="s">
        <v>3068</v>
      </c>
      <c r="D2795" s="2" t="s">
        <v>3043</v>
      </c>
      <c r="E27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5" t="str">
        <f>_xlfn.XLOOKUP(capturaFlota2019[[#This Row],[Puerto]],'DATOS TABLA FLOTA'!$H$1:$H$21,'DATOS TABLA FLOTA'!$I$1:$I$21)</f>
        <v>General Pueyrredon</v>
      </c>
      <c r="G2795" s="3">
        <f>_xlfn.XLOOKUP(capturaFlota2019[[#This Row],[Departamento]],'DATOS TABLA FLOTA'!$O$2:$O$21,'DATOS TABLA FLOTA'!$P$2:$P$21)</f>
        <v>6357</v>
      </c>
      <c r="H2795" s="1">
        <v>-3804915</v>
      </c>
      <c r="I2795" s="1">
        <f>_xlfn.XLOOKUP(capturaFlota2019[[#This Row],[Latitud]],'DATOS TABLA FLOTA'!$Q$2:$Q$21,'DATOS TABLA FLOTA'!$R$2:$R$21)</f>
        <v>-57536848</v>
      </c>
      <c r="J2795" s="2" t="s">
        <v>3094</v>
      </c>
      <c r="K2795" t="str">
        <f>VLOOKUP(capturaFlota2019[[#This Row],[Especie]],'DATOS TABLA FLOTA'!$K$1:$M$113,2,FALSE)</f>
        <v>Peces</v>
      </c>
      <c r="L2795" t="str">
        <f>_xlfn.XLOOKUP(capturaFlota2019[[#This Row],[Especie]],'DATOS TABLA FLOTA'!$K$1:$K$113,'DATOS TABLA FLOTA'!$M$1:$M$113)</f>
        <v>otras especies</v>
      </c>
      <c r="M2795" s="3">
        <v>347704</v>
      </c>
      <c r="N2795" s="4">
        <f>VLOOKUP(capturaFlota2019[[#This Row],[Especie]],'DATOS TABLA FLOTA'!$A$1:$B$80,2,FALSE)</f>
        <v>2180</v>
      </c>
      <c r="O2795" s="4">
        <f>VLOOKUP(capturaFlota2019[[#This Row],[Especie]],'DATOS TABLA FLOTA'!$A$1:$C$80,3,FALSE)</f>
        <v>34880</v>
      </c>
      <c r="Q2795"/>
    </row>
    <row r="2796" spans="1:17" x14ac:dyDescent="0.35">
      <c r="A2796" s="5">
        <v>43586</v>
      </c>
      <c r="B2796" s="2" t="s">
        <v>3067</v>
      </c>
      <c r="C2796" s="2" t="s">
        <v>3117</v>
      </c>
      <c r="D2796" s="2" t="s">
        <v>3062</v>
      </c>
      <c r="E27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96" t="str">
        <f>_xlfn.XLOOKUP(capturaFlota2019[[#This Row],[Puerto]],'DATOS TABLA FLOTA'!$H$1:$H$21,'DATOS TABLA FLOTA'!$I$1:$I$21)</f>
        <v>Biedma</v>
      </c>
      <c r="G2796" s="3">
        <f>_xlfn.XLOOKUP(capturaFlota2019[[#This Row],[Departamento]],'DATOS TABLA FLOTA'!$O$2:$O$21,'DATOS TABLA FLOTA'!$P$2:$P$21)</f>
        <v>26007</v>
      </c>
      <c r="H2796" s="1">
        <v>-42723398</v>
      </c>
      <c r="I2796" s="1">
        <f>_xlfn.XLOOKUP(capturaFlota2019[[#This Row],[Latitud]],'DATOS TABLA FLOTA'!$Q$2:$Q$21,'DATOS TABLA FLOTA'!$R$2:$R$21)</f>
        <v>-6503362</v>
      </c>
      <c r="J2796" s="2" t="s">
        <v>3076</v>
      </c>
      <c r="K2796" t="str">
        <f>VLOOKUP(capturaFlota2019[[#This Row],[Especie]],'DATOS TABLA FLOTA'!$K$1:$M$113,2,FALSE)</f>
        <v>Peces</v>
      </c>
      <c r="L2796" t="str">
        <f>_xlfn.XLOOKUP(capturaFlota2019[[#This Row],[Especie]],'DATOS TABLA FLOTA'!$K$1:$K$113,'DATOS TABLA FLOTA'!$M$1:$M$113)</f>
        <v>otras especies</v>
      </c>
      <c r="M2796" s="3">
        <v>349252</v>
      </c>
      <c r="N2796" s="4">
        <f>VLOOKUP(capturaFlota2019[[#This Row],[Especie]],'DATOS TABLA FLOTA'!$A$1:$B$80,2,FALSE)</f>
        <v>2900</v>
      </c>
      <c r="O2796" s="4">
        <f>VLOOKUP(capturaFlota2019[[#This Row],[Especie]],'DATOS TABLA FLOTA'!$A$1:$C$80,3,FALSE)</f>
        <v>46400</v>
      </c>
      <c r="Q2796"/>
    </row>
    <row r="2797" spans="1:17" x14ac:dyDescent="0.35">
      <c r="A2797" s="5">
        <v>43739</v>
      </c>
      <c r="B2797" s="2" t="s">
        <v>3059</v>
      </c>
      <c r="C2797" s="2" t="s">
        <v>3068</v>
      </c>
      <c r="D2797" s="2" t="s">
        <v>3043</v>
      </c>
      <c r="E27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7" t="str">
        <f>_xlfn.XLOOKUP(capturaFlota2019[[#This Row],[Puerto]],'DATOS TABLA FLOTA'!$H$1:$H$21,'DATOS TABLA FLOTA'!$I$1:$I$21)</f>
        <v>General Pueyrredon</v>
      </c>
      <c r="G2797" s="3">
        <f>_xlfn.XLOOKUP(capturaFlota2019[[#This Row],[Departamento]],'DATOS TABLA FLOTA'!$O$2:$O$21,'DATOS TABLA FLOTA'!$P$2:$P$21)</f>
        <v>6357</v>
      </c>
      <c r="H2797" s="1">
        <v>-3804915</v>
      </c>
      <c r="I2797" s="1">
        <f>_xlfn.XLOOKUP(capturaFlota2019[[#This Row],[Latitud]],'DATOS TABLA FLOTA'!$Q$2:$Q$21,'DATOS TABLA FLOTA'!$R$2:$R$21)</f>
        <v>-57536848</v>
      </c>
      <c r="J2797" s="2" t="s">
        <v>3092</v>
      </c>
      <c r="K2797" t="str">
        <f>VLOOKUP(capturaFlota2019[[#This Row],[Especie]],'DATOS TABLA FLOTA'!$K$1:$M$113,2,FALSE)</f>
        <v>Peces</v>
      </c>
      <c r="L2797" t="str">
        <f>_xlfn.XLOOKUP(capturaFlota2019[[#This Row],[Especie]],'DATOS TABLA FLOTA'!$K$1:$K$113,'DATOS TABLA FLOTA'!$M$1:$M$113)</f>
        <v>otras especies</v>
      </c>
      <c r="M2797" s="3">
        <v>349345</v>
      </c>
      <c r="N2797" s="4">
        <f>VLOOKUP(capturaFlota2019[[#This Row],[Especie]],'DATOS TABLA FLOTA'!$A$1:$B$80,2,FALSE)</f>
        <v>2200</v>
      </c>
      <c r="O2797" s="4">
        <f>VLOOKUP(capturaFlota2019[[#This Row],[Especie]],'DATOS TABLA FLOTA'!$A$1:$C$80,3,FALSE)</f>
        <v>35200</v>
      </c>
      <c r="Q2797"/>
    </row>
    <row r="2798" spans="1:17" x14ac:dyDescent="0.35">
      <c r="A2798" s="5">
        <v>43525</v>
      </c>
      <c r="B2798" s="2" t="s">
        <v>3059</v>
      </c>
      <c r="C2798" s="2" t="s">
        <v>3148</v>
      </c>
      <c r="D2798" s="2" t="s">
        <v>3062</v>
      </c>
      <c r="E27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798" t="str">
        <f>_xlfn.XLOOKUP(capturaFlota2019[[#This Row],[Puerto]],'DATOS TABLA FLOTA'!$H$1:$H$21,'DATOS TABLA FLOTA'!$I$1:$I$21)</f>
        <v>Florentino Ameghino</v>
      </c>
      <c r="G2798" s="3">
        <f>_xlfn.XLOOKUP(capturaFlota2019[[#This Row],[Departamento]],'DATOS TABLA FLOTA'!$O$2:$O$21,'DATOS TABLA FLOTA'!$P$2:$P$21)</f>
        <v>26028</v>
      </c>
      <c r="H2798" s="1">
        <v>-44798941</v>
      </c>
      <c r="I2798" s="1">
        <f>_xlfn.XLOOKUP(capturaFlota2019[[#This Row],[Latitud]],'DATOS TABLA FLOTA'!$Q$2:$Q$21,'DATOS TABLA FLOTA'!$R$2:$R$21)</f>
        <v>-65709705</v>
      </c>
      <c r="J2798" s="2" t="s">
        <v>3055</v>
      </c>
      <c r="K2798" t="str">
        <f>VLOOKUP(capturaFlota2019[[#This Row],[Especie]],'DATOS TABLA FLOTA'!$K$1:$M$113,2,FALSE)</f>
        <v>Peces</v>
      </c>
      <c r="L2798" t="str">
        <f>_xlfn.XLOOKUP(capturaFlota2019[[#This Row],[Especie]],'DATOS TABLA FLOTA'!$K$1:$K$113,'DATOS TABLA FLOTA'!$M$1:$M$113)</f>
        <v>Merluza hubbsi S41</v>
      </c>
      <c r="M2798" s="3">
        <v>349628</v>
      </c>
      <c r="N2798" s="4">
        <f>VLOOKUP(capturaFlota2019[[#This Row],[Especie]],'DATOS TABLA FLOTA'!$A$1:$B$80,2,FALSE)</f>
        <v>2300</v>
      </c>
      <c r="O2798" s="4">
        <f>VLOOKUP(capturaFlota2019[[#This Row],[Especie]],'DATOS TABLA FLOTA'!$A$1:$C$80,3,FALSE)</f>
        <v>36800</v>
      </c>
      <c r="Q2798"/>
    </row>
    <row r="2799" spans="1:17" x14ac:dyDescent="0.35">
      <c r="A2799" s="5">
        <v>43525</v>
      </c>
      <c r="B2799" s="2" t="s">
        <v>3059</v>
      </c>
      <c r="C2799" s="2" t="s">
        <v>3068</v>
      </c>
      <c r="D2799" s="2" t="s">
        <v>3043</v>
      </c>
      <c r="E27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799" t="str">
        <f>_xlfn.XLOOKUP(capturaFlota2019[[#This Row],[Puerto]],'DATOS TABLA FLOTA'!$H$1:$H$21,'DATOS TABLA FLOTA'!$I$1:$I$21)</f>
        <v>General Pueyrredon</v>
      </c>
      <c r="G2799" s="3">
        <f>_xlfn.XLOOKUP(capturaFlota2019[[#This Row],[Departamento]],'DATOS TABLA FLOTA'!$O$2:$O$21,'DATOS TABLA FLOTA'!$P$2:$P$21)</f>
        <v>6357</v>
      </c>
      <c r="H2799" s="1">
        <v>-3804915</v>
      </c>
      <c r="I2799" s="1">
        <f>_xlfn.XLOOKUP(capturaFlota2019[[#This Row],[Latitud]],'DATOS TABLA FLOTA'!$Q$2:$Q$21,'DATOS TABLA FLOTA'!$R$2:$R$21)</f>
        <v>-57536848</v>
      </c>
      <c r="J2799" s="2" t="s">
        <v>3057</v>
      </c>
      <c r="K2799" t="str">
        <f>VLOOKUP(capturaFlota2019[[#This Row],[Especie]],'DATOS TABLA FLOTA'!$K$1:$M$113,2,FALSE)</f>
        <v>Peces</v>
      </c>
      <c r="L2799" t="str">
        <f>_xlfn.XLOOKUP(capturaFlota2019[[#This Row],[Especie]],'DATOS TABLA FLOTA'!$K$1:$K$113,'DATOS TABLA FLOTA'!$M$1:$M$113)</f>
        <v>Rayas (sin V. Cost)</v>
      </c>
      <c r="M2799" s="3">
        <v>352424</v>
      </c>
      <c r="N2799" s="4">
        <f>VLOOKUP(capturaFlota2019[[#This Row],[Especie]],'DATOS TABLA FLOTA'!$A$1:$B$80,2,FALSE)</f>
        <v>3900</v>
      </c>
      <c r="O2799" s="4">
        <f>VLOOKUP(capturaFlota2019[[#This Row],[Especie]],'DATOS TABLA FLOTA'!$A$1:$C$80,3,FALSE)</f>
        <v>62400</v>
      </c>
      <c r="Q2799"/>
    </row>
    <row r="2800" spans="1:17" x14ac:dyDescent="0.35">
      <c r="A2800" s="5">
        <v>43466</v>
      </c>
      <c r="B2800" s="2" t="s">
        <v>3041</v>
      </c>
      <c r="C2800" s="2" t="s">
        <v>3111</v>
      </c>
      <c r="D2800" s="2" t="s">
        <v>3043</v>
      </c>
      <c r="E28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0" t="str">
        <f>_xlfn.XLOOKUP(capturaFlota2019[[#This Row],[Puerto]],'DATOS TABLA FLOTA'!$H$1:$H$21,'DATOS TABLA FLOTA'!$I$1:$I$21)</f>
        <v>sin especificar</v>
      </c>
      <c r="G2800" s="3">
        <f>_xlfn.XLOOKUP(capturaFlota2019[[#This Row],[Departamento]],'DATOS TABLA FLOTA'!$O$2:$O$21,'DATOS TABLA FLOTA'!$P$2:$P$21)</f>
        <v>6999</v>
      </c>
      <c r="I2800" s="1">
        <f>_xlfn.XLOOKUP(capturaFlota2019[[#This Row],[Latitud]],'DATOS TABLA FLOTA'!$Q$2:$Q$21,'DATOS TABLA FLOTA'!$R$2:$R$21)</f>
        <v>0</v>
      </c>
      <c r="J2800" s="2" t="s">
        <v>3113</v>
      </c>
      <c r="K2800" t="str">
        <f>VLOOKUP(capturaFlota2019[[#This Row],[Especie]],'DATOS TABLA FLOTA'!$K$1:$M$113,2,FALSE)</f>
        <v>Peces</v>
      </c>
      <c r="L2800" t="str">
        <f>_xlfn.XLOOKUP(capturaFlota2019[[#This Row],[Especie]],'DATOS TABLA FLOTA'!$K$1:$K$113,'DATOS TABLA FLOTA'!$M$1:$M$113)</f>
        <v>Variado costero</v>
      </c>
      <c r="M2800" s="3">
        <v>353040</v>
      </c>
      <c r="N2800" s="4">
        <f>VLOOKUP(capturaFlota2019[[#This Row],[Especie]],'DATOS TABLA FLOTA'!$A$1:$B$80,2,FALSE)</f>
        <v>2100</v>
      </c>
      <c r="O2800" s="4">
        <f>VLOOKUP(capturaFlota2019[[#This Row],[Especie]],'DATOS TABLA FLOTA'!$A$1:$C$80,3,FALSE)</f>
        <v>33600</v>
      </c>
      <c r="Q2800"/>
    </row>
    <row r="2801" spans="1:17" x14ac:dyDescent="0.35">
      <c r="A2801" s="5">
        <v>43525</v>
      </c>
      <c r="B2801" s="2" t="s">
        <v>3059</v>
      </c>
      <c r="C2801" s="2" t="s">
        <v>3068</v>
      </c>
      <c r="D2801" s="2" t="s">
        <v>3043</v>
      </c>
      <c r="E28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1" t="str">
        <f>_xlfn.XLOOKUP(capturaFlota2019[[#This Row],[Puerto]],'DATOS TABLA FLOTA'!$H$1:$H$21,'DATOS TABLA FLOTA'!$I$1:$I$21)</f>
        <v>General Pueyrredon</v>
      </c>
      <c r="G2801" s="3">
        <f>_xlfn.XLOOKUP(capturaFlota2019[[#This Row],[Departamento]],'DATOS TABLA FLOTA'!$O$2:$O$21,'DATOS TABLA FLOTA'!$P$2:$P$21)</f>
        <v>6357</v>
      </c>
      <c r="H2801" s="1">
        <v>-3804915</v>
      </c>
      <c r="I2801" s="1">
        <f>_xlfn.XLOOKUP(capturaFlota2019[[#This Row],[Latitud]],'DATOS TABLA FLOTA'!$Q$2:$Q$21,'DATOS TABLA FLOTA'!$R$2:$R$21)</f>
        <v>-57536848</v>
      </c>
      <c r="J2801" s="2" t="s">
        <v>3090</v>
      </c>
      <c r="K2801" t="str">
        <f>VLOOKUP(capturaFlota2019[[#This Row],[Especie]],'DATOS TABLA FLOTA'!$K$1:$M$113,2,FALSE)</f>
        <v>Peces</v>
      </c>
      <c r="L2801" t="str">
        <f>_xlfn.XLOOKUP(capturaFlota2019[[#This Row],[Especie]],'DATOS TABLA FLOTA'!$K$1:$K$113,'DATOS TABLA FLOTA'!$M$1:$M$113)</f>
        <v>otras especies</v>
      </c>
      <c r="M2801" s="3">
        <v>353224</v>
      </c>
      <c r="N2801" s="4">
        <f>VLOOKUP(capturaFlota2019[[#This Row],[Especie]],'DATOS TABLA FLOTA'!$A$1:$B$80,2,FALSE)</f>
        <v>2200</v>
      </c>
      <c r="O2801" s="4">
        <f>VLOOKUP(capturaFlota2019[[#This Row],[Especie]],'DATOS TABLA FLOTA'!$A$1:$C$80,3,FALSE)</f>
        <v>35200</v>
      </c>
      <c r="Q2801"/>
    </row>
    <row r="2802" spans="1:17" x14ac:dyDescent="0.35">
      <c r="A2802" s="5">
        <v>43739</v>
      </c>
      <c r="B2802" s="2" t="s">
        <v>3053</v>
      </c>
      <c r="C2802" s="2" t="s">
        <v>3068</v>
      </c>
      <c r="D2802" s="2" t="s">
        <v>3043</v>
      </c>
      <c r="E28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2" t="str">
        <f>_xlfn.XLOOKUP(capturaFlota2019[[#This Row],[Puerto]],'DATOS TABLA FLOTA'!$H$1:$H$21,'DATOS TABLA FLOTA'!$I$1:$I$21)</f>
        <v>General Pueyrredon</v>
      </c>
      <c r="G2802" s="3">
        <f>_xlfn.XLOOKUP(capturaFlota2019[[#This Row],[Departamento]],'DATOS TABLA FLOTA'!$O$2:$O$21,'DATOS TABLA FLOTA'!$P$2:$P$21)</f>
        <v>6357</v>
      </c>
      <c r="H2802" s="1">
        <v>-3804915</v>
      </c>
      <c r="I2802" s="1">
        <f>_xlfn.XLOOKUP(capturaFlota2019[[#This Row],[Latitud]],'DATOS TABLA FLOTA'!$Q$2:$Q$21,'DATOS TABLA FLOTA'!$R$2:$R$21)</f>
        <v>-57536848</v>
      </c>
      <c r="J2802" s="2" t="s">
        <v>3087</v>
      </c>
      <c r="K2802" t="str">
        <f>VLOOKUP(capturaFlota2019[[#This Row],[Especie]],'DATOS TABLA FLOTA'!$K$1:$M$113,2,FALSE)</f>
        <v>Peces</v>
      </c>
      <c r="L2802" t="str">
        <f>_xlfn.XLOOKUP(capturaFlota2019[[#This Row],[Especie]],'DATOS TABLA FLOTA'!$K$1:$K$113,'DATOS TABLA FLOTA'!$M$1:$M$113)</f>
        <v>otras especies</v>
      </c>
      <c r="M2802" s="3">
        <v>357603</v>
      </c>
      <c r="N2802" s="4">
        <f>VLOOKUP(capturaFlota2019[[#This Row],[Especie]],'DATOS TABLA FLOTA'!$A$1:$B$80,2,FALSE)</f>
        <v>2500</v>
      </c>
      <c r="O2802" s="4">
        <f>VLOOKUP(capturaFlota2019[[#This Row],[Especie]],'DATOS TABLA FLOTA'!$A$1:$C$80,3,FALSE)</f>
        <v>40000</v>
      </c>
      <c r="Q2802"/>
    </row>
    <row r="2803" spans="1:17" x14ac:dyDescent="0.35">
      <c r="A2803" s="5">
        <v>43525</v>
      </c>
      <c r="B2803" s="2" t="s">
        <v>3053</v>
      </c>
      <c r="C2803" s="2" t="s">
        <v>3068</v>
      </c>
      <c r="D2803" s="2" t="s">
        <v>3043</v>
      </c>
      <c r="E28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3" t="str">
        <f>_xlfn.XLOOKUP(capturaFlota2019[[#This Row],[Puerto]],'DATOS TABLA FLOTA'!$H$1:$H$21,'DATOS TABLA FLOTA'!$I$1:$I$21)</f>
        <v>General Pueyrredon</v>
      </c>
      <c r="G2803" s="3">
        <f>_xlfn.XLOOKUP(capturaFlota2019[[#This Row],[Departamento]],'DATOS TABLA FLOTA'!$O$2:$O$21,'DATOS TABLA FLOTA'!$P$2:$P$21)</f>
        <v>6357</v>
      </c>
      <c r="H2803" s="1">
        <v>-3804915</v>
      </c>
      <c r="I2803" s="1">
        <f>_xlfn.XLOOKUP(capturaFlota2019[[#This Row],[Latitud]],'DATOS TABLA FLOTA'!$Q$2:$Q$21,'DATOS TABLA FLOTA'!$R$2:$R$21)</f>
        <v>-57536848</v>
      </c>
      <c r="J2803" s="2" t="s">
        <v>3076</v>
      </c>
      <c r="K2803" t="str">
        <f>VLOOKUP(capturaFlota2019[[#This Row],[Especie]],'DATOS TABLA FLOTA'!$K$1:$M$113,2,FALSE)</f>
        <v>Peces</v>
      </c>
      <c r="L2803" t="str">
        <f>_xlfn.XLOOKUP(capturaFlota2019[[#This Row],[Especie]],'DATOS TABLA FLOTA'!$K$1:$K$113,'DATOS TABLA FLOTA'!$M$1:$M$113)</f>
        <v>otras especies</v>
      </c>
      <c r="M2803" s="3">
        <v>359759</v>
      </c>
      <c r="N2803" s="4">
        <f>VLOOKUP(capturaFlota2019[[#This Row],[Especie]],'DATOS TABLA FLOTA'!$A$1:$B$80,2,FALSE)</f>
        <v>2900</v>
      </c>
      <c r="O2803" s="4">
        <f>VLOOKUP(capturaFlota2019[[#This Row],[Especie]],'DATOS TABLA FLOTA'!$A$1:$C$80,3,FALSE)</f>
        <v>46400</v>
      </c>
      <c r="Q2803"/>
    </row>
    <row r="2804" spans="1:17" x14ac:dyDescent="0.35">
      <c r="A2804" s="5">
        <v>43617</v>
      </c>
      <c r="B2804" s="2" t="s">
        <v>3059</v>
      </c>
      <c r="C2804" s="2" t="s">
        <v>3117</v>
      </c>
      <c r="D2804" s="2" t="s">
        <v>3062</v>
      </c>
      <c r="E28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04" t="str">
        <f>_xlfn.XLOOKUP(capturaFlota2019[[#This Row],[Puerto]],'DATOS TABLA FLOTA'!$H$1:$H$21,'DATOS TABLA FLOTA'!$I$1:$I$21)</f>
        <v>Biedma</v>
      </c>
      <c r="G2804" s="3">
        <f>_xlfn.XLOOKUP(capturaFlota2019[[#This Row],[Departamento]],'DATOS TABLA FLOTA'!$O$2:$O$21,'DATOS TABLA FLOTA'!$P$2:$P$21)</f>
        <v>26007</v>
      </c>
      <c r="H2804" s="1">
        <v>-42723398</v>
      </c>
      <c r="I2804" s="1">
        <f>_xlfn.XLOOKUP(capturaFlota2019[[#This Row],[Latitud]],'DATOS TABLA FLOTA'!$Q$2:$Q$21,'DATOS TABLA FLOTA'!$R$2:$R$21)</f>
        <v>-6503362</v>
      </c>
      <c r="J2804" s="2" t="s">
        <v>3101</v>
      </c>
      <c r="K2804" t="str">
        <f>VLOOKUP(capturaFlota2019[[#This Row],[Especie]],'DATOS TABLA FLOTA'!$K$1:$M$113,2,FALSE)</f>
        <v>Crustáceos</v>
      </c>
      <c r="L2804" t="str">
        <f>_xlfn.XLOOKUP(capturaFlota2019[[#This Row],[Especie]],'DATOS TABLA FLOTA'!$K$1:$K$113,'DATOS TABLA FLOTA'!$M$1:$M$113)</f>
        <v>Langostino</v>
      </c>
      <c r="M2804" s="3">
        <v>360724</v>
      </c>
      <c r="N2804" s="4">
        <f>VLOOKUP(capturaFlota2019[[#This Row],[Especie]],'DATOS TABLA FLOTA'!$A$1:$B$80,2,FALSE)</f>
        <v>3000</v>
      </c>
      <c r="O2804" s="4">
        <f>VLOOKUP(capturaFlota2019[[#This Row],[Especie]],'DATOS TABLA FLOTA'!$A$1:$C$80,3,FALSE)</f>
        <v>48000</v>
      </c>
      <c r="Q2804"/>
    </row>
    <row r="2805" spans="1:17" x14ac:dyDescent="0.35">
      <c r="A2805" s="5">
        <v>43617</v>
      </c>
      <c r="B2805" s="2" t="s">
        <v>3053</v>
      </c>
      <c r="C2805" s="2" t="s">
        <v>3061</v>
      </c>
      <c r="D2805" s="2" t="s">
        <v>3062</v>
      </c>
      <c r="E28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05" t="str">
        <f>_xlfn.XLOOKUP(capturaFlota2019[[#This Row],[Puerto]],'DATOS TABLA FLOTA'!$H$1:$H$21,'DATOS TABLA FLOTA'!$I$1:$I$21)</f>
        <v>Escalante</v>
      </c>
      <c r="G2805" s="3">
        <f>_xlfn.XLOOKUP(capturaFlota2019[[#This Row],[Departamento]],'DATOS TABLA FLOTA'!$O$2:$O$21,'DATOS TABLA FLOTA'!$P$2:$P$21)</f>
        <v>26021</v>
      </c>
      <c r="H2805" s="1">
        <v>-45862528</v>
      </c>
      <c r="I2805" s="1">
        <f>_xlfn.XLOOKUP(capturaFlota2019[[#This Row],[Latitud]],'DATOS TABLA FLOTA'!$Q$2:$Q$21,'DATOS TABLA FLOTA'!$R$2:$R$21)</f>
        <v>-6746664</v>
      </c>
      <c r="J2805" s="2" t="s">
        <v>3060</v>
      </c>
      <c r="K2805" t="str">
        <f>VLOOKUP(capturaFlota2019[[#This Row],[Especie]],'DATOS TABLA FLOTA'!$K$1:$M$113,2,FALSE)</f>
        <v>Peces</v>
      </c>
      <c r="L2805" t="str">
        <f>_xlfn.XLOOKUP(capturaFlota2019[[#This Row],[Especie]],'DATOS TABLA FLOTA'!$K$1:$K$113,'DATOS TABLA FLOTA'!$M$1:$M$113)</f>
        <v>otras especies</v>
      </c>
      <c r="M2805" s="3">
        <v>365306</v>
      </c>
      <c r="N2805" s="4">
        <f>VLOOKUP(capturaFlota2019[[#This Row],[Especie]],'DATOS TABLA FLOTA'!$A$1:$B$80,2,FALSE)</f>
        <v>2910</v>
      </c>
      <c r="O2805" s="4">
        <f>VLOOKUP(capturaFlota2019[[#This Row],[Especie]],'DATOS TABLA FLOTA'!$A$1:$C$80,3,FALSE)</f>
        <v>46560</v>
      </c>
      <c r="Q2805"/>
    </row>
    <row r="2806" spans="1:17" x14ac:dyDescent="0.35">
      <c r="A2806" s="5">
        <v>43466</v>
      </c>
      <c r="B2806" s="2" t="s">
        <v>3059</v>
      </c>
      <c r="C2806" s="2" t="s">
        <v>3061</v>
      </c>
      <c r="D2806" s="2" t="s">
        <v>3062</v>
      </c>
      <c r="E28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06" t="str">
        <f>_xlfn.XLOOKUP(capturaFlota2019[[#This Row],[Puerto]],'DATOS TABLA FLOTA'!$H$1:$H$21,'DATOS TABLA FLOTA'!$I$1:$I$21)</f>
        <v>Escalante</v>
      </c>
      <c r="G2806" s="3">
        <f>_xlfn.XLOOKUP(capturaFlota2019[[#This Row],[Departamento]],'DATOS TABLA FLOTA'!$O$2:$O$21,'DATOS TABLA FLOTA'!$P$2:$P$21)</f>
        <v>26021</v>
      </c>
      <c r="H2806" s="1">
        <v>-45862528</v>
      </c>
      <c r="I2806" s="1">
        <f>_xlfn.XLOOKUP(capturaFlota2019[[#This Row],[Latitud]],'DATOS TABLA FLOTA'!$Q$2:$Q$21,'DATOS TABLA FLOTA'!$R$2:$R$21)</f>
        <v>-6746664</v>
      </c>
      <c r="J2806" s="2" t="s">
        <v>3065</v>
      </c>
      <c r="K2806" t="str">
        <f>VLOOKUP(capturaFlota2019[[#This Row],[Especie]],'DATOS TABLA FLOTA'!$K$1:$M$113,2,FALSE)</f>
        <v>Peces</v>
      </c>
      <c r="L2806" t="str">
        <f>_xlfn.XLOOKUP(capturaFlota2019[[#This Row],[Especie]],'DATOS TABLA FLOTA'!$K$1:$K$113,'DATOS TABLA FLOTA'!$M$1:$M$113)</f>
        <v>Abadejo</v>
      </c>
      <c r="M2806" s="3">
        <v>371047</v>
      </c>
      <c r="N2806" s="4">
        <f>VLOOKUP(capturaFlota2019[[#This Row],[Especie]],'DATOS TABLA FLOTA'!$A$1:$B$80,2,FALSE)</f>
        <v>2000</v>
      </c>
      <c r="O2806" s="4">
        <f>VLOOKUP(capturaFlota2019[[#This Row],[Especie]],'DATOS TABLA FLOTA'!$A$1:$C$80,3,FALSE)</f>
        <v>32000</v>
      </c>
      <c r="Q2806"/>
    </row>
    <row r="2807" spans="1:17" x14ac:dyDescent="0.35">
      <c r="A2807" s="5">
        <v>43466</v>
      </c>
      <c r="B2807" s="2" t="s">
        <v>3041</v>
      </c>
      <c r="C2807" s="2" t="s">
        <v>3111</v>
      </c>
      <c r="D2807" s="2" t="s">
        <v>3043</v>
      </c>
      <c r="E28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7" t="str">
        <f>_xlfn.XLOOKUP(capturaFlota2019[[#This Row],[Puerto]],'DATOS TABLA FLOTA'!$H$1:$H$21,'DATOS TABLA FLOTA'!$I$1:$I$21)</f>
        <v>sin especificar</v>
      </c>
      <c r="G2807" s="3">
        <f>_xlfn.XLOOKUP(capturaFlota2019[[#This Row],[Departamento]],'DATOS TABLA FLOTA'!$O$2:$O$21,'DATOS TABLA FLOTA'!$P$2:$P$21)</f>
        <v>6999</v>
      </c>
      <c r="I2807" s="1">
        <f>_xlfn.XLOOKUP(capturaFlota2019[[#This Row],[Latitud]],'DATOS TABLA FLOTA'!$Q$2:$Q$21,'DATOS TABLA FLOTA'!$R$2:$R$21)</f>
        <v>0</v>
      </c>
      <c r="J2807" s="2" t="s">
        <v>3057</v>
      </c>
      <c r="K2807" t="str">
        <f>VLOOKUP(capturaFlota2019[[#This Row],[Especie]],'DATOS TABLA FLOTA'!$K$1:$M$113,2,FALSE)</f>
        <v>Peces</v>
      </c>
      <c r="L2807" t="str">
        <f>_xlfn.XLOOKUP(capturaFlota2019[[#This Row],[Especie]],'DATOS TABLA FLOTA'!$K$1:$K$113,'DATOS TABLA FLOTA'!$M$1:$M$113)</f>
        <v>Rayas (sin V. Cost)</v>
      </c>
      <c r="M2807" s="3">
        <v>372000</v>
      </c>
      <c r="N2807" s="4">
        <f>VLOOKUP(capturaFlota2019[[#This Row],[Especie]],'DATOS TABLA FLOTA'!$A$1:$B$80,2,FALSE)</f>
        <v>3900</v>
      </c>
      <c r="O2807" s="4">
        <f>VLOOKUP(capturaFlota2019[[#This Row],[Especie]],'DATOS TABLA FLOTA'!$A$1:$C$80,3,FALSE)</f>
        <v>62400</v>
      </c>
      <c r="Q2807"/>
    </row>
    <row r="2808" spans="1:17" x14ac:dyDescent="0.35">
      <c r="A2808" s="5">
        <v>43497</v>
      </c>
      <c r="B2808" s="2" t="s">
        <v>3041</v>
      </c>
      <c r="C2808" s="2" t="s">
        <v>3068</v>
      </c>
      <c r="D2808" s="2" t="s">
        <v>3043</v>
      </c>
      <c r="E28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8" t="str">
        <f>_xlfn.XLOOKUP(capturaFlota2019[[#This Row],[Puerto]],'DATOS TABLA FLOTA'!$H$1:$H$21,'DATOS TABLA FLOTA'!$I$1:$I$21)</f>
        <v>General Pueyrredon</v>
      </c>
      <c r="G2808" s="3">
        <f>_xlfn.XLOOKUP(capturaFlota2019[[#This Row],[Departamento]],'DATOS TABLA FLOTA'!$O$2:$O$21,'DATOS TABLA FLOTA'!$P$2:$P$21)</f>
        <v>6357</v>
      </c>
      <c r="H2808" s="1">
        <v>-3804915</v>
      </c>
      <c r="I2808" s="1">
        <f>_xlfn.XLOOKUP(capturaFlota2019[[#This Row],[Latitud]],'DATOS TABLA FLOTA'!$Q$2:$Q$21,'DATOS TABLA FLOTA'!$R$2:$R$21)</f>
        <v>-57536848</v>
      </c>
      <c r="J2808" s="2" t="s">
        <v>3081</v>
      </c>
      <c r="K2808" t="str">
        <f>VLOOKUP(capturaFlota2019[[#This Row],[Especie]],'DATOS TABLA FLOTA'!$K$1:$M$113,2,FALSE)</f>
        <v>Peces</v>
      </c>
      <c r="L2808" t="str">
        <f>_xlfn.XLOOKUP(capturaFlota2019[[#This Row],[Especie]],'DATOS TABLA FLOTA'!$K$1:$K$113,'DATOS TABLA FLOTA'!$M$1:$M$113)</f>
        <v>Variado costero</v>
      </c>
      <c r="M2808" s="3">
        <v>379042</v>
      </c>
      <c r="N2808" s="4">
        <f>VLOOKUP(capturaFlota2019[[#This Row],[Especie]],'DATOS TABLA FLOTA'!$A$1:$B$80,2,FALSE)</f>
        <v>2900</v>
      </c>
      <c r="O2808" s="4">
        <f>VLOOKUP(capturaFlota2019[[#This Row],[Especie]],'DATOS TABLA FLOTA'!$A$1:$C$80,3,FALSE)</f>
        <v>46400</v>
      </c>
      <c r="Q2808"/>
    </row>
    <row r="2809" spans="1:17" x14ac:dyDescent="0.35">
      <c r="A2809" s="5">
        <v>43556</v>
      </c>
      <c r="B2809" s="2" t="s">
        <v>3059</v>
      </c>
      <c r="C2809" s="2" t="s">
        <v>3068</v>
      </c>
      <c r="D2809" s="2" t="s">
        <v>3043</v>
      </c>
      <c r="E28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09" t="str">
        <f>_xlfn.XLOOKUP(capturaFlota2019[[#This Row],[Puerto]],'DATOS TABLA FLOTA'!$H$1:$H$21,'DATOS TABLA FLOTA'!$I$1:$I$21)</f>
        <v>General Pueyrredon</v>
      </c>
      <c r="G2809" s="3">
        <f>_xlfn.XLOOKUP(capturaFlota2019[[#This Row],[Departamento]],'DATOS TABLA FLOTA'!$O$2:$O$21,'DATOS TABLA FLOTA'!$P$2:$P$21)</f>
        <v>6357</v>
      </c>
      <c r="H2809" s="1">
        <v>-3804915</v>
      </c>
      <c r="I2809" s="1">
        <f>_xlfn.XLOOKUP(capturaFlota2019[[#This Row],[Latitud]],'DATOS TABLA FLOTA'!$Q$2:$Q$21,'DATOS TABLA FLOTA'!$R$2:$R$21)</f>
        <v>-57536848</v>
      </c>
      <c r="J2809" s="2" t="s">
        <v>3082</v>
      </c>
      <c r="K2809" t="str">
        <f>VLOOKUP(capturaFlota2019[[#This Row],[Especie]],'DATOS TABLA FLOTA'!$K$1:$M$113,2,FALSE)</f>
        <v>Peces</v>
      </c>
      <c r="L2809" t="str">
        <f>_xlfn.XLOOKUP(capturaFlota2019[[#This Row],[Especie]],'DATOS TABLA FLOTA'!$K$1:$K$113,'DATOS TABLA FLOTA'!$M$1:$M$113)</f>
        <v>otras especies</v>
      </c>
      <c r="M2809" s="3">
        <v>380076</v>
      </c>
      <c r="N2809" s="4">
        <f>VLOOKUP(capturaFlota2019[[#This Row],[Especie]],'DATOS TABLA FLOTA'!$A$1:$B$80,2,FALSE)</f>
        <v>2100</v>
      </c>
      <c r="O2809" s="4">
        <f>VLOOKUP(capturaFlota2019[[#This Row],[Especie]],'DATOS TABLA FLOTA'!$A$1:$C$80,3,FALSE)</f>
        <v>33600</v>
      </c>
      <c r="Q2809"/>
    </row>
    <row r="2810" spans="1:17" x14ac:dyDescent="0.35">
      <c r="A2810" s="5">
        <v>43556</v>
      </c>
      <c r="B2810" s="2" t="s">
        <v>3053</v>
      </c>
      <c r="C2810" s="2" t="s">
        <v>3068</v>
      </c>
      <c r="D2810" s="2" t="s">
        <v>3043</v>
      </c>
      <c r="E28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0" t="str">
        <f>_xlfn.XLOOKUP(capturaFlota2019[[#This Row],[Puerto]],'DATOS TABLA FLOTA'!$H$1:$H$21,'DATOS TABLA FLOTA'!$I$1:$I$21)</f>
        <v>General Pueyrredon</v>
      </c>
      <c r="G2810" s="3">
        <f>_xlfn.XLOOKUP(capturaFlota2019[[#This Row],[Departamento]],'DATOS TABLA FLOTA'!$O$2:$O$21,'DATOS TABLA FLOTA'!$P$2:$P$21)</f>
        <v>6357</v>
      </c>
      <c r="H2810" s="1">
        <v>-3804915</v>
      </c>
      <c r="I2810" s="1">
        <f>_xlfn.XLOOKUP(capturaFlota2019[[#This Row],[Latitud]],'DATOS TABLA FLOTA'!$Q$2:$Q$21,'DATOS TABLA FLOTA'!$R$2:$R$21)</f>
        <v>-57536848</v>
      </c>
      <c r="J2810" s="2" t="s">
        <v>3057</v>
      </c>
      <c r="K2810" t="str">
        <f>VLOOKUP(capturaFlota2019[[#This Row],[Especie]],'DATOS TABLA FLOTA'!$K$1:$M$113,2,FALSE)</f>
        <v>Peces</v>
      </c>
      <c r="L2810" t="str">
        <f>_xlfn.XLOOKUP(capturaFlota2019[[#This Row],[Especie]],'DATOS TABLA FLOTA'!$K$1:$K$113,'DATOS TABLA FLOTA'!$M$1:$M$113)</f>
        <v>Rayas (sin V. Cost)</v>
      </c>
      <c r="M2810" s="3">
        <v>380863</v>
      </c>
      <c r="N2810" s="4">
        <f>VLOOKUP(capturaFlota2019[[#This Row],[Especie]],'DATOS TABLA FLOTA'!$A$1:$B$80,2,FALSE)</f>
        <v>3900</v>
      </c>
      <c r="O2810" s="4">
        <f>VLOOKUP(capturaFlota2019[[#This Row],[Especie]],'DATOS TABLA FLOTA'!$A$1:$C$80,3,FALSE)</f>
        <v>62400</v>
      </c>
      <c r="Q2810"/>
    </row>
    <row r="2811" spans="1:17" x14ac:dyDescent="0.35">
      <c r="A2811" s="5">
        <v>43466</v>
      </c>
      <c r="B2811" s="2" t="s">
        <v>3053</v>
      </c>
      <c r="C2811" s="2" t="s">
        <v>3068</v>
      </c>
      <c r="D2811" s="2" t="s">
        <v>3043</v>
      </c>
      <c r="E28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1" t="str">
        <f>_xlfn.XLOOKUP(capturaFlota2019[[#This Row],[Puerto]],'DATOS TABLA FLOTA'!$H$1:$H$21,'DATOS TABLA FLOTA'!$I$1:$I$21)</f>
        <v>General Pueyrredon</v>
      </c>
      <c r="G2811" s="3">
        <f>_xlfn.XLOOKUP(capturaFlota2019[[#This Row],[Departamento]],'DATOS TABLA FLOTA'!$O$2:$O$21,'DATOS TABLA FLOTA'!$P$2:$P$21)</f>
        <v>6357</v>
      </c>
      <c r="H2811" s="1">
        <v>-3804915</v>
      </c>
      <c r="I2811" s="1">
        <f>_xlfn.XLOOKUP(capturaFlota2019[[#This Row],[Latitud]],'DATOS TABLA FLOTA'!$Q$2:$Q$21,'DATOS TABLA FLOTA'!$R$2:$R$21)</f>
        <v>-57536848</v>
      </c>
      <c r="J2811" s="2" t="s">
        <v>3055</v>
      </c>
      <c r="K2811" t="str">
        <f>VLOOKUP(capturaFlota2019[[#This Row],[Especie]],'DATOS TABLA FLOTA'!$K$1:$M$113,2,FALSE)</f>
        <v>Peces</v>
      </c>
      <c r="L2811" t="str">
        <f>_xlfn.XLOOKUP(capturaFlota2019[[#This Row],[Especie]],'DATOS TABLA FLOTA'!$K$1:$K$113,'DATOS TABLA FLOTA'!$M$1:$M$113)</f>
        <v>Merluza hubbsi S41</v>
      </c>
      <c r="M2811" s="3">
        <v>386001</v>
      </c>
      <c r="N2811" s="4">
        <f>VLOOKUP(capturaFlota2019[[#This Row],[Especie]],'DATOS TABLA FLOTA'!$A$1:$B$80,2,FALSE)</f>
        <v>2300</v>
      </c>
      <c r="O2811" s="4">
        <f>VLOOKUP(capturaFlota2019[[#This Row],[Especie]],'DATOS TABLA FLOTA'!$A$1:$C$80,3,FALSE)</f>
        <v>36800</v>
      </c>
      <c r="Q2811"/>
    </row>
    <row r="2812" spans="1:17" x14ac:dyDescent="0.35">
      <c r="A2812" s="5">
        <v>43739</v>
      </c>
      <c r="B2812" s="2" t="s">
        <v>3053</v>
      </c>
      <c r="C2812" s="2" t="s">
        <v>3068</v>
      </c>
      <c r="D2812" s="2" t="s">
        <v>3043</v>
      </c>
      <c r="E28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2" t="str">
        <f>_xlfn.XLOOKUP(capturaFlota2019[[#This Row],[Puerto]],'DATOS TABLA FLOTA'!$H$1:$H$21,'DATOS TABLA FLOTA'!$I$1:$I$21)</f>
        <v>General Pueyrredon</v>
      </c>
      <c r="G2812" s="3">
        <f>_xlfn.XLOOKUP(capturaFlota2019[[#This Row],[Departamento]],'DATOS TABLA FLOTA'!$O$2:$O$21,'DATOS TABLA FLOTA'!$P$2:$P$21)</f>
        <v>6357</v>
      </c>
      <c r="H2812" s="1">
        <v>-3804915</v>
      </c>
      <c r="I2812" s="1">
        <f>_xlfn.XLOOKUP(capturaFlota2019[[#This Row],[Latitud]],'DATOS TABLA FLOTA'!$Q$2:$Q$21,'DATOS TABLA FLOTA'!$R$2:$R$21)</f>
        <v>-57536848</v>
      </c>
      <c r="J2812" s="2" t="s">
        <v>3085</v>
      </c>
      <c r="K2812" t="str">
        <f>VLOOKUP(capturaFlota2019[[#This Row],[Especie]],'DATOS TABLA FLOTA'!$K$1:$M$113,2,FALSE)</f>
        <v>Peces</v>
      </c>
      <c r="L2812" t="str">
        <f>_xlfn.XLOOKUP(capturaFlota2019[[#This Row],[Especie]],'DATOS TABLA FLOTA'!$K$1:$K$113,'DATOS TABLA FLOTA'!$M$1:$M$113)</f>
        <v>otras especies</v>
      </c>
      <c r="M2812" s="3">
        <v>387158</v>
      </c>
      <c r="N2812" s="4">
        <f>VLOOKUP(capturaFlota2019[[#This Row],[Especie]],'DATOS TABLA FLOTA'!$A$1:$B$80,2,FALSE)</f>
        <v>1900</v>
      </c>
      <c r="O2812" s="4">
        <f>VLOOKUP(capturaFlota2019[[#This Row],[Especie]],'DATOS TABLA FLOTA'!$A$1:$C$80,3,FALSE)</f>
        <v>30400</v>
      </c>
      <c r="Q2812"/>
    </row>
    <row r="2813" spans="1:17" x14ac:dyDescent="0.35">
      <c r="A2813" s="5">
        <v>43586</v>
      </c>
      <c r="B2813" s="2" t="s">
        <v>3041</v>
      </c>
      <c r="C2813" s="2" t="s">
        <v>3107</v>
      </c>
      <c r="D2813" s="2" t="s">
        <v>3043</v>
      </c>
      <c r="E28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3" t="str">
        <f>_xlfn.XLOOKUP(capturaFlota2019[[#This Row],[Puerto]],'DATOS TABLA FLOTA'!$H$1:$H$21,'DATOS TABLA FLOTA'!$I$1:$I$21)</f>
        <v>Necochea</v>
      </c>
      <c r="G2813" s="3">
        <f>_xlfn.XLOOKUP(capturaFlota2019[[#This Row],[Departamento]],'DATOS TABLA FLOTA'!$O$2:$O$21,'DATOS TABLA FLOTA'!$P$2:$P$21)</f>
        <v>6581</v>
      </c>
      <c r="H2813" s="1">
        <v>-38576184</v>
      </c>
      <c r="I2813" s="1">
        <f>_xlfn.XLOOKUP(capturaFlota2019[[#This Row],[Latitud]],'DATOS TABLA FLOTA'!$Q$2:$Q$21,'DATOS TABLA FLOTA'!$R$2:$R$21)</f>
        <v>-58701949</v>
      </c>
      <c r="J2813" s="2" t="s">
        <v>3089</v>
      </c>
      <c r="K2813" t="str">
        <f>VLOOKUP(capturaFlota2019[[#This Row],[Especie]],'DATOS TABLA FLOTA'!$K$1:$M$113,2,FALSE)</f>
        <v>Peces</v>
      </c>
      <c r="L2813" t="str">
        <f>_xlfn.XLOOKUP(capturaFlota2019[[#This Row],[Especie]],'DATOS TABLA FLOTA'!$K$1:$K$113,'DATOS TABLA FLOTA'!$M$1:$M$113)</f>
        <v>otras especies</v>
      </c>
      <c r="M2813" s="3">
        <v>392195</v>
      </c>
      <c r="N2813" s="4">
        <f>VLOOKUP(capturaFlota2019[[#This Row],[Especie]],'DATOS TABLA FLOTA'!$A$1:$B$80,2,FALSE)</f>
        <v>2200</v>
      </c>
      <c r="O2813" s="4">
        <f>VLOOKUP(capturaFlota2019[[#This Row],[Especie]],'DATOS TABLA FLOTA'!$A$1:$C$80,3,FALSE)</f>
        <v>35200</v>
      </c>
      <c r="Q2813"/>
    </row>
    <row r="2814" spans="1:17" x14ac:dyDescent="0.35">
      <c r="A2814" s="5">
        <v>43709</v>
      </c>
      <c r="B2814" s="2" t="s">
        <v>3041</v>
      </c>
      <c r="C2814" s="2" t="s">
        <v>3150</v>
      </c>
      <c r="D2814" s="2" t="s">
        <v>3043</v>
      </c>
      <c r="E28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4" t="str">
        <f>_xlfn.XLOOKUP(capturaFlota2019[[#This Row],[Puerto]],'DATOS TABLA FLOTA'!$H$1:$H$21,'DATOS TABLA FLOTA'!$I$1:$I$21)</f>
        <v>General Lavalle</v>
      </c>
      <c r="G2814" s="3">
        <f>_xlfn.XLOOKUP(capturaFlota2019[[#This Row],[Departamento]],'DATOS TABLA FLOTA'!$O$2:$O$21,'DATOS TABLA FLOTA'!$P$2:$P$21)</f>
        <v>6336</v>
      </c>
      <c r="H2814" s="1">
        <v>-36398453</v>
      </c>
      <c r="I2814" s="1">
        <f>_xlfn.XLOOKUP(capturaFlota2019[[#This Row],[Latitud]],'DATOS TABLA FLOTA'!$Q$2:$Q$21,'DATOS TABLA FLOTA'!$R$2:$R$21)</f>
        <v>-56946467</v>
      </c>
      <c r="J2814" s="2" t="s">
        <v>3113</v>
      </c>
      <c r="K2814" t="str">
        <f>VLOOKUP(capturaFlota2019[[#This Row],[Especie]],'DATOS TABLA FLOTA'!$K$1:$M$113,2,FALSE)</f>
        <v>Peces</v>
      </c>
      <c r="L2814" t="str">
        <f>_xlfn.XLOOKUP(capturaFlota2019[[#This Row],[Especie]],'DATOS TABLA FLOTA'!$K$1:$K$113,'DATOS TABLA FLOTA'!$M$1:$M$113)</f>
        <v>Variado costero</v>
      </c>
      <c r="M2814" s="3">
        <v>395986</v>
      </c>
      <c r="N2814" s="4">
        <f>VLOOKUP(capturaFlota2019[[#This Row],[Especie]],'DATOS TABLA FLOTA'!$A$1:$B$80,2,FALSE)</f>
        <v>2100</v>
      </c>
      <c r="O2814" s="4">
        <f>VLOOKUP(capturaFlota2019[[#This Row],[Especie]],'DATOS TABLA FLOTA'!$A$1:$C$80,3,FALSE)</f>
        <v>33600</v>
      </c>
      <c r="Q2814"/>
    </row>
    <row r="2815" spans="1:17" x14ac:dyDescent="0.35">
      <c r="A2815" s="5">
        <v>43586</v>
      </c>
      <c r="B2815" s="2" t="s">
        <v>3059</v>
      </c>
      <c r="C2815" s="2" t="s">
        <v>3061</v>
      </c>
      <c r="D2815" s="2" t="s">
        <v>3062</v>
      </c>
      <c r="E28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15" t="str">
        <f>_xlfn.XLOOKUP(capturaFlota2019[[#This Row],[Puerto]],'DATOS TABLA FLOTA'!$H$1:$H$21,'DATOS TABLA FLOTA'!$I$1:$I$21)</f>
        <v>Escalante</v>
      </c>
      <c r="G2815" s="3">
        <f>_xlfn.XLOOKUP(capturaFlota2019[[#This Row],[Departamento]],'DATOS TABLA FLOTA'!$O$2:$O$21,'DATOS TABLA FLOTA'!$P$2:$P$21)</f>
        <v>26021</v>
      </c>
      <c r="H2815" s="1">
        <v>-45862528</v>
      </c>
      <c r="I2815" s="1">
        <f>_xlfn.XLOOKUP(capturaFlota2019[[#This Row],[Latitud]],'DATOS TABLA FLOTA'!$Q$2:$Q$21,'DATOS TABLA FLOTA'!$R$2:$R$21)</f>
        <v>-6746664</v>
      </c>
      <c r="J2815" s="2" t="s">
        <v>3057</v>
      </c>
      <c r="K2815" t="str">
        <f>VLOOKUP(capturaFlota2019[[#This Row],[Especie]],'DATOS TABLA FLOTA'!$K$1:$M$113,2,FALSE)</f>
        <v>Peces</v>
      </c>
      <c r="L2815" t="str">
        <f>_xlfn.XLOOKUP(capturaFlota2019[[#This Row],[Especie]],'DATOS TABLA FLOTA'!$K$1:$K$113,'DATOS TABLA FLOTA'!$M$1:$M$113)</f>
        <v>Rayas (sin V. Cost)</v>
      </c>
      <c r="M2815" s="3">
        <v>396033</v>
      </c>
      <c r="N2815" s="4">
        <f>VLOOKUP(capturaFlota2019[[#This Row],[Especie]],'DATOS TABLA FLOTA'!$A$1:$B$80,2,FALSE)</f>
        <v>3900</v>
      </c>
      <c r="O2815" s="4">
        <f>VLOOKUP(capturaFlota2019[[#This Row],[Especie]],'DATOS TABLA FLOTA'!$A$1:$C$80,3,FALSE)</f>
        <v>62400</v>
      </c>
      <c r="Q2815"/>
    </row>
    <row r="2816" spans="1:17" x14ac:dyDescent="0.35">
      <c r="A2816" s="5">
        <v>43770</v>
      </c>
      <c r="B2816" s="2" t="s">
        <v>3053</v>
      </c>
      <c r="C2816" s="2" t="s">
        <v>3068</v>
      </c>
      <c r="D2816" s="2" t="s">
        <v>3043</v>
      </c>
      <c r="E28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6" t="str">
        <f>_xlfn.XLOOKUP(capturaFlota2019[[#This Row],[Puerto]],'DATOS TABLA FLOTA'!$H$1:$H$21,'DATOS TABLA FLOTA'!$I$1:$I$21)</f>
        <v>General Pueyrredon</v>
      </c>
      <c r="G2816" s="3">
        <f>_xlfn.XLOOKUP(capturaFlota2019[[#This Row],[Departamento]],'DATOS TABLA FLOTA'!$O$2:$O$21,'DATOS TABLA FLOTA'!$P$2:$P$21)</f>
        <v>6357</v>
      </c>
      <c r="H2816" s="1">
        <v>-3804915</v>
      </c>
      <c r="I2816" s="1">
        <f>_xlfn.XLOOKUP(capturaFlota2019[[#This Row],[Latitud]],'DATOS TABLA FLOTA'!$Q$2:$Q$21,'DATOS TABLA FLOTA'!$R$2:$R$21)</f>
        <v>-57536848</v>
      </c>
      <c r="J2816" s="2" t="s">
        <v>3074</v>
      </c>
      <c r="K2816" t="str">
        <f>VLOOKUP(capturaFlota2019[[#This Row],[Especie]],'DATOS TABLA FLOTA'!$K$1:$M$113,2,FALSE)</f>
        <v>Peces</v>
      </c>
      <c r="L2816" t="str">
        <f>_xlfn.XLOOKUP(capturaFlota2019[[#This Row],[Especie]],'DATOS TABLA FLOTA'!$K$1:$K$113,'DATOS TABLA FLOTA'!$M$1:$M$113)</f>
        <v>Variado costero</v>
      </c>
      <c r="M2816" s="3">
        <v>398108</v>
      </c>
      <c r="N2816" s="4">
        <f>VLOOKUP(capturaFlota2019[[#This Row],[Especie]],'DATOS TABLA FLOTA'!$A$1:$B$80,2,FALSE)</f>
        <v>1800</v>
      </c>
      <c r="O2816" s="4">
        <f>VLOOKUP(capturaFlota2019[[#This Row],[Especie]],'DATOS TABLA FLOTA'!$A$1:$C$80,3,FALSE)</f>
        <v>28800</v>
      </c>
      <c r="Q2816"/>
    </row>
    <row r="2817" spans="1:17" x14ac:dyDescent="0.35">
      <c r="A2817" s="5">
        <v>43647</v>
      </c>
      <c r="B2817" s="2" t="s">
        <v>3053</v>
      </c>
      <c r="C2817" s="2" t="s">
        <v>3150</v>
      </c>
      <c r="D2817" s="2" t="s">
        <v>3043</v>
      </c>
      <c r="E28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7" t="str">
        <f>_xlfn.XLOOKUP(capturaFlota2019[[#This Row],[Puerto]],'DATOS TABLA FLOTA'!$H$1:$H$21,'DATOS TABLA FLOTA'!$I$1:$I$21)</f>
        <v>General Lavalle</v>
      </c>
      <c r="G2817" s="3">
        <f>_xlfn.XLOOKUP(capturaFlota2019[[#This Row],[Departamento]],'DATOS TABLA FLOTA'!$O$2:$O$21,'DATOS TABLA FLOTA'!$P$2:$P$21)</f>
        <v>6336</v>
      </c>
      <c r="H2817" s="1">
        <v>-36398453</v>
      </c>
      <c r="I2817" s="1">
        <f>_xlfn.XLOOKUP(capturaFlota2019[[#This Row],[Latitud]],'DATOS TABLA FLOTA'!$Q$2:$Q$21,'DATOS TABLA FLOTA'!$R$2:$R$21)</f>
        <v>-56946467</v>
      </c>
      <c r="J2817" s="2" t="s">
        <v>3165</v>
      </c>
      <c r="K2817" t="str">
        <f>VLOOKUP(capturaFlota2019[[#This Row],[Especie]],'DATOS TABLA FLOTA'!$K$1:$M$113,2,FALSE)</f>
        <v>Peces</v>
      </c>
      <c r="L2817" t="str">
        <f>_xlfn.XLOOKUP(capturaFlota2019[[#This Row],[Especie]],'DATOS TABLA FLOTA'!$K$1:$K$113,'DATOS TABLA FLOTA'!$M$1:$M$113)</f>
        <v>Rayas (sin V. Cost)</v>
      </c>
      <c r="M2817" s="3">
        <v>400201</v>
      </c>
      <c r="N2817" s="4">
        <f>VLOOKUP(capturaFlota2019[[#This Row],[Especie]],'DATOS TABLA FLOTA'!$A$1:$B$80,2,FALSE)</f>
        <v>3900</v>
      </c>
      <c r="O2817" s="4">
        <f>VLOOKUP(capturaFlota2019[[#This Row],[Especie]],'DATOS TABLA FLOTA'!$A$1:$C$80,3,FALSE)</f>
        <v>62400</v>
      </c>
      <c r="Q2817"/>
    </row>
    <row r="2818" spans="1:17" x14ac:dyDescent="0.35">
      <c r="A2818" s="5">
        <v>43678</v>
      </c>
      <c r="B2818" s="2" t="s">
        <v>3041</v>
      </c>
      <c r="C2818" s="2" t="s">
        <v>3111</v>
      </c>
      <c r="D2818" s="2" t="s">
        <v>3043</v>
      </c>
      <c r="E28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8" t="str">
        <f>_xlfn.XLOOKUP(capturaFlota2019[[#This Row],[Puerto]],'DATOS TABLA FLOTA'!$H$1:$H$21,'DATOS TABLA FLOTA'!$I$1:$I$21)</f>
        <v>sin especificar</v>
      </c>
      <c r="G2818" s="3">
        <f>_xlfn.XLOOKUP(capturaFlota2019[[#This Row],[Departamento]],'DATOS TABLA FLOTA'!$O$2:$O$21,'DATOS TABLA FLOTA'!$P$2:$P$21)</f>
        <v>6999</v>
      </c>
      <c r="I2818" s="1">
        <f>_xlfn.XLOOKUP(capturaFlota2019[[#This Row],[Latitud]],'DATOS TABLA FLOTA'!$Q$2:$Q$21,'DATOS TABLA FLOTA'!$R$2:$R$21)</f>
        <v>0</v>
      </c>
      <c r="J2818" s="2" t="s">
        <v>3084</v>
      </c>
      <c r="K2818" t="str">
        <f>VLOOKUP(capturaFlota2019[[#This Row],[Especie]],'DATOS TABLA FLOTA'!$K$1:$M$113,2,FALSE)</f>
        <v>Peces</v>
      </c>
      <c r="L2818" t="str">
        <f>_xlfn.XLOOKUP(capturaFlota2019[[#This Row],[Especie]],'DATOS TABLA FLOTA'!$K$1:$K$113,'DATOS TABLA FLOTA'!$M$1:$M$113)</f>
        <v>otras especies</v>
      </c>
      <c r="M2818" s="3">
        <v>405205</v>
      </c>
      <c r="N2818" s="4">
        <f>VLOOKUP(capturaFlota2019[[#This Row],[Especie]],'DATOS TABLA FLOTA'!$A$1:$B$80,2,FALSE)</f>
        <v>1890</v>
      </c>
      <c r="O2818" s="4">
        <f>VLOOKUP(capturaFlota2019[[#This Row],[Especie]],'DATOS TABLA FLOTA'!$A$1:$C$80,3,FALSE)</f>
        <v>30240</v>
      </c>
      <c r="Q2818"/>
    </row>
    <row r="2819" spans="1:17" x14ac:dyDescent="0.35">
      <c r="A2819" s="5">
        <v>43739</v>
      </c>
      <c r="B2819" s="2" t="s">
        <v>3041</v>
      </c>
      <c r="C2819" s="2" t="s">
        <v>3068</v>
      </c>
      <c r="D2819" s="2" t="s">
        <v>3043</v>
      </c>
      <c r="E28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19" t="str">
        <f>_xlfn.XLOOKUP(capturaFlota2019[[#This Row],[Puerto]],'DATOS TABLA FLOTA'!$H$1:$H$21,'DATOS TABLA FLOTA'!$I$1:$I$21)</f>
        <v>General Pueyrredon</v>
      </c>
      <c r="G2819" s="3">
        <f>_xlfn.XLOOKUP(capturaFlota2019[[#This Row],[Departamento]],'DATOS TABLA FLOTA'!$O$2:$O$21,'DATOS TABLA FLOTA'!$P$2:$P$21)</f>
        <v>6357</v>
      </c>
      <c r="H2819" s="1">
        <v>-3804915</v>
      </c>
      <c r="I2819" s="1">
        <f>_xlfn.XLOOKUP(capturaFlota2019[[#This Row],[Latitud]],'DATOS TABLA FLOTA'!$Q$2:$Q$21,'DATOS TABLA FLOTA'!$R$2:$R$21)</f>
        <v>-57536848</v>
      </c>
      <c r="J2819" s="2" t="s">
        <v>3099</v>
      </c>
      <c r="K2819" t="str">
        <f>VLOOKUP(capturaFlota2019[[#This Row],[Especie]],'DATOS TABLA FLOTA'!$K$1:$M$113,2,FALSE)</f>
        <v>Peces</v>
      </c>
      <c r="L2819" t="str">
        <f>_xlfn.XLOOKUP(capturaFlota2019[[#This Row],[Especie]],'DATOS TABLA FLOTA'!$K$1:$K$113,'DATOS TABLA FLOTA'!$M$1:$M$113)</f>
        <v>otras especies</v>
      </c>
      <c r="M2819" s="3">
        <v>409105</v>
      </c>
      <c r="N2819" s="4">
        <f>VLOOKUP(capturaFlota2019[[#This Row],[Especie]],'DATOS TABLA FLOTA'!$A$1:$B$80,2,FALSE)</f>
        <v>2100</v>
      </c>
      <c r="O2819" s="4">
        <f>VLOOKUP(capturaFlota2019[[#This Row],[Especie]],'DATOS TABLA FLOTA'!$A$1:$C$80,3,FALSE)</f>
        <v>33600</v>
      </c>
      <c r="Q2819"/>
    </row>
    <row r="2820" spans="1:17" x14ac:dyDescent="0.35">
      <c r="A2820" s="5">
        <v>43739</v>
      </c>
      <c r="B2820" s="2" t="s">
        <v>3041</v>
      </c>
      <c r="C2820" s="2" t="s">
        <v>3150</v>
      </c>
      <c r="D2820" s="2" t="s">
        <v>3043</v>
      </c>
      <c r="E28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0" t="str">
        <f>_xlfn.XLOOKUP(capturaFlota2019[[#This Row],[Puerto]],'DATOS TABLA FLOTA'!$H$1:$H$21,'DATOS TABLA FLOTA'!$I$1:$I$21)</f>
        <v>General Lavalle</v>
      </c>
      <c r="G2820" s="3">
        <f>_xlfn.XLOOKUP(capturaFlota2019[[#This Row],[Departamento]],'DATOS TABLA FLOTA'!$O$2:$O$21,'DATOS TABLA FLOTA'!$P$2:$P$21)</f>
        <v>6336</v>
      </c>
      <c r="H2820" s="1">
        <v>-36398453</v>
      </c>
      <c r="I2820" s="1">
        <f>_xlfn.XLOOKUP(capturaFlota2019[[#This Row],[Latitud]],'DATOS TABLA FLOTA'!$Q$2:$Q$21,'DATOS TABLA FLOTA'!$R$2:$R$21)</f>
        <v>-56946467</v>
      </c>
      <c r="J2820" s="2" t="s">
        <v>3088</v>
      </c>
      <c r="K2820" t="str">
        <f>VLOOKUP(capturaFlota2019[[#This Row],[Especie]],'DATOS TABLA FLOTA'!$K$1:$M$113,2,FALSE)</f>
        <v>Peces</v>
      </c>
      <c r="L2820" t="str">
        <f>_xlfn.XLOOKUP(capturaFlota2019[[#This Row],[Especie]],'DATOS TABLA FLOTA'!$K$1:$K$113,'DATOS TABLA FLOTA'!$M$1:$M$113)</f>
        <v>Variado costero</v>
      </c>
      <c r="M2820" s="3">
        <v>410475</v>
      </c>
      <c r="N2820" s="4">
        <f>VLOOKUP(capturaFlota2019[[#This Row],[Especie]],'DATOS TABLA FLOTA'!$A$1:$B$80,2,FALSE)</f>
        <v>2500</v>
      </c>
      <c r="O2820" s="4">
        <f>VLOOKUP(capturaFlota2019[[#This Row],[Especie]],'DATOS TABLA FLOTA'!$A$1:$C$80,3,FALSE)</f>
        <v>40000</v>
      </c>
      <c r="Q2820"/>
    </row>
    <row r="2821" spans="1:17" x14ac:dyDescent="0.35">
      <c r="A2821" s="5">
        <v>43525</v>
      </c>
      <c r="B2821" s="2" t="s">
        <v>3041</v>
      </c>
      <c r="C2821" s="2" t="s">
        <v>3127</v>
      </c>
      <c r="D2821" s="2" t="s">
        <v>3124</v>
      </c>
      <c r="E28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821" t="str">
        <f>_xlfn.XLOOKUP(capturaFlota2019[[#This Row],[Puerto]],'DATOS TABLA FLOTA'!$H$1:$H$21,'DATOS TABLA FLOTA'!$I$1:$I$21)</f>
        <v>San Antonio</v>
      </c>
      <c r="G2821" s="3">
        <f>_xlfn.XLOOKUP(capturaFlota2019[[#This Row],[Departamento]],'DATOS TABLA FLOTA'!$O$2:$O$21,'DATOS TABLA FLOTA'!$P$2:$P$21)</f>
        <v>62077</v>
      </c>
      <c r="H2821" s="1">
        <v>-40725698</v>
      </c>
      <c r="I2821" s="1">
        <f>_xlfn.XLOOKUP(capturaFlota2019[[#This Row],[Latitud]],'DATOS TABLA FLOTA'!$Q$2:$Q$21,'DATOS TABLA FLOTA'!$R$2:$R$21)</f>
        <v>-64934194</v>
      </c>
      <c r="J2821" s="2" t="s">
        <v>3085</v>
      </c>
      <c r="K2821" t="str">
        <f>VLOOKUP(capturaFlota2019[[#This Row],[Especie]],'DATOS TABLA FLOTA'!$K$1:$M$113,2,FALSE)</f>
        <v>Peces</v>
      </c>
      <c r="L2821" t="str">
        <f>_xlfn.XLOOKUP(capturaFlota2019[[#This Row],[Especie]],'DATOS TABLA FLOTA'!$K$1:$K$113,'DATOS TABLA FLOTA'!$M$1:$M$113)</f>
        <v>otras especies</v>
      </c>
      <c r="M2821" s="3">
        <v>412785</v>
      </c>
      <c r="N2821" s="4">
        <f>VLOOKUP(capturaFlota2019[[#This Row],[Especie]],'DATOS TABLA FLOTA'!$A$1:$B$80,2,FALSE)</f>
        <v>1900</v>
      </c>
      <c r="O2821" s="4">
        <f>VLOOKUP(capturaFlota2019[[#This Row],[Especie]],'DATOS TABLA FLOTA'!$A$1:$C$80,3,FALSE)</f>
        <v>30400</v>
      </c>
      <c r="Q2821"/>
    </row>
    <row r="2822" spans="1:17" x14ac:dyDescent="0.35">
      <c r="A2822" s="5">
        <v>43709</v>
      </c>
      <c r="B2822" s="2" t="s">
        <v>3053</v>
      </c>
      <c r="C2822" s="2" t="s">
        <v>3068</v>
      </c>
      <c r="D2822" s="2" t="s">
        <v>3043</v>
      </c>
      <c r="E28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2" t="str">
        <f>_xlfn.XLOOKUP(capturaFlota2019[[#This Row],[Puerto]],'DATOS TABLA FLOTA'!$H$1:$H$21,'DATOS TABLA FLOTA'!$I$1:$I$21)</f>
        <v>General Pueyrredon</v>
      </c>
      <c r="G2822" s="3">
        <f>_xlfn.XLOOKUP(capturaFlota2019[[#This Row],[Departamento]],'DATOS TABLA FLOTA'!$O$2:$O$21,'DATOS TABLA FLOTA'!$P$2:$P$21)</f>
        <v>6357</v>
      </c>
      <c r="H2822" s="1">
        <v>-3804915</v>
      </c>
      <c r="I2822" s="1">
        <f>_xlfn.XLOOKUP(capturaFlota2019[[#This Row],[Latitud]],'DATOS TABLA FLOTA'!$Q$2:$Q$21,'DATOS TABLA FLOTA'!$R$2:$R$21)</f>
        <v>-57536848</v>
      </c>
      <c r="J2822" s="2" t="s">
        <v>3094</v>
      </c>
      <c r="K2822" t="str">
        <f>VLOOKUP(capturaFlota2019[[#This Row],[Especie]],'DATOS TABLA FLOTA'!$K$1:$M$113,2,FALSE)</f>
        <v>Peces</v>
      </c>
      <c r="L2822" t="str">
        <f>_xlfn.XLOOKUP(capturaFlota2019[[#This Row],[Especie]],'DATOS TABLA FLOTA'!$K$1:$K$113,'DATOS TABLA FLOTA'!$M$1:$M$113)</f>
        <v>otras especies</v>
      </c>
      <c r="M2822" s="3">
        <v>413142</v>
      </c>
      <c r="N2822" s="4">
        <f>VLOOKUP(capturaFlota2019[[#This Row],[Especie]],'DATOS TABLA FLOTA'!$A$1:$B$80,2,FALSE)</f>
        <v>2180</v>
      </c>
      <c r="O2822" s="4">
        <f>VLOOKUP(capturaFlota2019[[#This Row],[Especie]],'DATOS TABLA FLOTA'!$A$1:$C$80,3,FALSE)</f>
        <v>34880</v>
      </c>
      <c r="Q2822"/>
    </row>
    <row r="2823" spans="1:17" x14ac:dyDescent="0.35">
      <c r="A2823" s="5">
        <v>43525</v>
      </c>
      <c r="B2823" s="2" t="s">
        <v>3059</v>
      </c>
      <c r="C2823" s="2" t="s">
        <v>3068</v>
      </c>
      <c r="D2823" s="2" t="s">
        <v>3043</v>
      </c>
      <c r="E28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3" t="str">
        <f>_xlfn.XLOOKUP(capturaFlota2019[[#This Row],[Puerto]],'DATOS TABLA FLOTA'!$H$1:$H$21,'DATOS TABLA FLOTA'!$I$1:$I$21)</f>
        <v>General Pueyrredon</v>
      </c>
      <c r="G2823" s="3">
        <f>_xlfn.XLOOKUP(capturaFlota2019[[#This Row],[Departamento]],'DATOS TABLA FLOTA'!$O$2:$O$21,'DATOS TABLA FLOTA'!$P$2:$P$21)</f>
        <v>6357</v>
      </c>
      <c r="H2823" s="1">
        <v>-3804915</v>
      </c>
      <c r="I2823" s="1">
        <f>_xlfn.XLOOKUP(capturaFlota2019[[#This Row],[Latitud]],'DATOS TABLA FLOTA'!$Q$2:$Q$21,'DATOS TABLA FLOTA'!$R$2:$R$21)</f>
        <v>-57536848</v>
      </c>
      <c r="J2823" s="2" t="s">
        <v>3081</v>
      </c>
      <c r="K2823" t="str">
        <f>VLOOKUP(capturaFlota2019[[#This Row],[Especie]],'DATOS TABLA FLOTA'!$K$1:$M$113,2,FALSE)</f>
        <v>Peces</v>
      </c>
      <c r="L2823" t="str">
        <f>_xlfn.XLOOKUP(capturaFlota2019[[#This Row],[Especie]],'DATOS TABLA FLOTA'!$K$1:$K$113,'DATOS TABLA FLOTA'!$M$1:$M$113)</f>
        <v>Variado costero</v>
      </c>
      <c r="M2823" s="3">
        <v>418917</v>
      </c>
      <c r="N2823" s="4">
        <f>VLOOKUP(capturaFlota2019[[#This Row],[Especie]],'DATOS TABLA FLOTA'!$A$1:$B$80,2,FALSE)</f>
        <v>2900</v>
      </c>
      <c r="O2823" s="4">
        <f>VLOOKUP(capturaFlota2019[[#This Row],[Especie]],'DATOS TABLA FLOTA'!$A$1:$C$80,3,FALSE)</f>
        <v>46400</v>
      </c>
      <c r="Q2823"/>
    </row>
    <row r="2824" spans="1:17" x14ac:dyDescent="0.35">
      <c r="A2824" s="5">
        <v>43466</v>
      </c>
      <c r="B2824" s="2" t="s">
        <v>3059</v>
      </c>
      <c r="C2824" s="2" t="s">
        <v>3068</v>
      </c>
      <c r="D2824" s="2" t="s">
        <v>3043</v>
      </c>
      <c r="E28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4" t="str">
        <f>_xlfn.XLOOKUP(capturaFlota2019[[#This Row],[Puerto]],'DATOS TABLA FLOTA'!$H$1:$H$21,'DATOS TABLA FLOTA'!$I$1:$I$21)</f>
        <v>General Pueyrredon</v>
      </c>
      <c r="G2824" s="3">
        <f>_xlfn.XLOOKUP(capturaFlota2019[[#This Row],[Departamento]],'DATOS TABLA FLOTA'!$O$2:$O$21,'DATOS TABLA FLOTA'!$P$2:$P$21)</f>
        <v>6357</v>
      </c>
      <c r="H2824" s="1">
        <v>-3804915</v>
      </c>
      <c r="I2824" s="1">
        <f>_xlfn.XLOOKUP(capturaFlota2019[[#This Row],[Latitud]],'DATOS TABLA FLOTA'!$Q$2:$Q$21,'DATOS TABLA FLOTA'!$R$2:$R$21)</f>
        <v>-57536848</v>
      </c>
      <c r="J2824" s="2" t="s">
        <v>3092</v>
      </c>
      <c r="K2824" t="str">
        <f>VLOOKUP(capturaFlota2019[[#This Row],[Especie]],'DATOS TABLA FLOTA'!$K$1:$M$113,2,FALSE)</f>
        <v>Peces</v>
      </c>
      <c r="L2824" t="str">
        <f>_xlfn.XLOOKUP(capturaFlota2019[[#This Row],[Especie]],'DATOS TABLA FLOTA'!$K$1:$K$113,'DATOS TABLA FLOTA'!$M$1:$M$113)</f>
        <v>otras especies</v>
      </c>
      <c r="M2824" s="3">
        <v>419007</v>
      </c>
      <c r="N2824" s="4">
        <f>VLOOKUP(capturaFlota2019[[#This Row],[Especie]],'DATOS TABLA FLOTA'!$A$1:$B$80,2,FALSE)</f>
        <v>2200</v>
      </c>
      <c r="O2824" s="4">
        <f>VLOOKUP(capturaFlota2019[[#This Row],[Especie]],'DATOS TABLA FLOTA'!$A$1:$C$80,3,FALSE)</f>
        <v>35200</v>
      </c>
      <c r="Q2824"/>
    </row>
    <row r="2825" spans="1:17" x14ac:dyDescent="0.35">
      <c r="A2825" s="5">
        <v>43525</v>
      </c>
      <c r="B2825" s="2" t="s">
        <v>3053</v>
      </c>
      <c r="C2825" s="2" t="s">
        <v>3068</v>
      </c>
      <c r="D2825" s="2" t="s">
        <v>3043</v>
      </c>
      <c r="E28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5" t="str">
        <f>_xlfn.XLOOKUP(capturaFlota2019[[#This Row],[Puerto]],'DATOS TABLA FLOTA'!$H$1:$H$21,'DATOS TABLA FLOTA'!$I$1:$I$21)</f>
        <v>General Pueyrredon</v>
      </c>
      <c r="G2825" s="3">
        <f>_xlfn.XLOOKUP(capturaFlota2019[[#This Row],[Departamento]],'DATOS TABLA FLOTA'!$O$2:$O$21,'DATOS TABLA FLOTA'!$P$2:$P$21)</f>
        <v>6357</v>
      </c>
      <c r="H2825" s="1">
        <v>-3804915</v>
      </c>
      <c r="I2825" s="1">
        <f>_xlfn.XLOOKUP(capturaFlota2019[[#This Row],[Latitud]],'DATOS TABLA FLOTA'!$Q$2:$Q$21,'DATOS TABLA FLOTA'!$R$2:$R$21)</f>
        <v>-57536848</v>
      </c>
      <c r="J2825" s="2" t="s">
        <v>3099</v>
      </c>
      <c r="K2825" t="str">
        <f>VLOOKUP(capturaFlota2019[[#This Row],[Especie]],'DATOS TABLA FLOTA'!$K$1:$M$113,2,FALSE)</f>
        <v>Peces</v>
      </c>
      <c r="L2825" t="str">
        <f>_xlfn.XLOOKUP(capturaFlota2019[[#This Row],[Especie]],'DATOS TABLA FLOTA'!$K$1:$K$113,'DATOS TABLA FLOTA'!$M$1:$M$113)</f>
        <v>otras especies</v>
      </c>
      <c r="M2825" s="3">
        <v>421760</v>
      </c>
      <c r="N2825" s="4">
        <f>VLOOKUP(capturaFlota2019[[#This Row],[Especie]],'DATOS TABLA FLOTA'!$A$1:$B$80,2,FALSE)</f>
        <v>2100</v>
      </c>
      <c r="O2825" s="4">
        <f>VLOOKUP(capturaFlota2019[[#This Row],[Especie]],'DATOS TABLA FLOTA'!$A$1:$C$80,3,FALSE)</f>
        <v>33600</v>
      </c>
      <c r="Q2825"/>
    </row>
    <row r="2826" spans="1:17" x14ac:dyDescent="0.35">
      <c r="A2826" s="5">
        <v>43497</v>
      </c>
      <c r="B2826" s="2" t="s">
        <v>3053</v>
      </c>
      <c r="C2826" s="2" t="s">
        <v>3068</v>
      </c>
      <c r="D2826" s="2" t="s">
        <v>3043</v>
      </c>
      <c r="E28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6" t="str">
        <f>_xlfn.XLOOKUP(capturaFlota2019[[#This Row],[Puerto]],'DATOS TABLA FLOTA'!$H$1:$H$21,'DATOS TABLA FLOTA'!$I$1:$I$21)</f>
        <v>General Pueyrredon</v>
      </c>
      <c r="G2826" s="3">
        <f>_xlfn.XLOOKUP(capturaFlota2019[[#This Row],[Departamento]],'DATOS TABLA FLOTA'!$O$2:$O$21,'DATOS TABLA FLOTA'!$P$2:$P$21)</f>
        <v>6357</v>
      </c>
      <c r="H2826" s="1">
        <v>-3804915</v>
      </c>
      <c r="I2826" s="1">
        <f>_xlfn.XLOOKUP(capturaFlota2019[[#This Row],[Latitud]],'DATOS TABLA FLOTA'!$Q$2:$Q$21,'DATOS TABLA FLOTA'!$R$2:$R$21)</f>
        <v>-57536848</v>
      </c>
      <c r="J2826" s="2" t="s">
        <v>3079</v>
      </c>
      <c r="K2826" t="str">
        <f>VLOOKUP(capturaFlota2019[[#This Row],[Especie]],'DATOS TABLA FLOTA'!$K$1:$M$113,2,FALSE)</f>
        <v>Peces</v>
      </c>
      <c r="L2826" t="str">
        <f>_xlfn.XLOOKUP(capturaFlota2019[[#This Row],[Especie]],'DATOS TABLA FLOTA'!$K$1:$K$113,'DATOS TABLA FLOTA'!$M$1:$M$113)</f>
        <v>otras especies</v>
      </c>
      <c r="M2826" s="3">
        <v>423087</v>
      </c>
      <c r="N2826" s="4">
        <f>VLOOKUP(capturaFlota2019[[#This Row],[Especie]],'DATOS TABLA FLOTA'!$A$1:$B$80,2,FALSE)</f>
        <v>2100</v>
      </c>
      <c r="O2826" s="4">
        <f>VLOOKUP(capturaFlota2019[[#This Row],[Especie]],'DATOS TABLA FLOTA'!$A$1:$C$80,3,FALSE)</f>
        <v>33600</v>
      </c>
      <c r="Q2826"/>
    </row>
    <row r="2827" spans="1:17" x14ac:dyDescent="0.35">
      <c r="A2827" s="5">
        <v>43497</v>
      </c>
      <c r="B2827" s="2" t="s">
        <v>3059</v>
      </c>
      <c r="C2827" s="2" t="s">
        <v>3068</v>
      </c>
      <c r="D2827" s="2" t="s">
        <v>3043</v>
      </c>
      <c r="E28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7" t="str">
        <f>_xlfn.XLOOKUP(capturaFlota2019[[#This Row],[Puerto]],'DATOS TABLA FLOTA'!$H$1:$H$21,'DATOS TABLA FLOTA'!$I$1:$I$21)</f>
        <v>General Pueyrredon</v>
      </c>
      <c r="G2827" s="3">
        <f>_xlfn.XLOOKUP(capturaFlota2019[[#This Row],[Departamento]],'DATOS TABLA FLOTA'!$O$2:$O$21,'DATOS TABLA FLOTA'!$P$2:$P$21)</f>
        <v>6357</v>
      </c>
      <c r="H2827" s="1">
        <v>-3804915</v>
      </c>
      <c r="I2827" s="1">
        <f>_xlfn.XLOOKUP(capturaFlota2019[[#This Row],[Latitud]],'DATOS TABLA FLOTA'!$Q$2:$Q$21,'DATOS TABLA FLOTA'!$R$2:$R$21)</f>
        <v>-57536848</v>
      </c>
      <c r="J2827" s="2" t="s">
        <v>3095</v>
      </c>
      <c r="K2827" t="str">
        <f>VLOOKUP(capturaFlota2019[[#This Row],[Especie]],'DATOS TABLA FLOTA'!$K$1:$M$113,2,FALSE)</f>
        <v>Peces</v>
      </c>
      <c r="L2827" t="str">
        <f>_xlfn.XLOOKUP(capturaFlota2019[[#This Row],[Especie]],'DATOS TABLA FLOTA'!$K$1:$K$113,'DATOS TABLA FLOTA'!$M$1:$M$113)</f>
        <v>otras especies</v>
      </c>
      <c r="M2827" s="3">
        <v>426908</v>
      </c>
      <c r="N2827" s="4">
        <f>VLOOKUP(capturaFlota2019[[#This Row],[Especie]],'DATOS TABLA FLOTA'!$A$1:$B$80,2,FALSE)</f>
        <v>1980</v>
      </c>
      <c r="O2827" s="4">
        <f>VLOOKUP(capturaFlota2019[[#This Row],[Especie]],'DATOS TABLA FLOTA'!$A$1:$C$80,3,FALSE)</f>
        <v>31680</v>
      </c>
      <c r="Q2827"/>
    </row>
    <row r="2828" spans="1:17" x14ac:dyDescent="0.35">
      <c r="A2828" s="5">
        <v>43709</v>
      </c>
      <c r="B2828" s="2" t="s">
        <v>3067</v>
      </c>
      <c r="C2828" s="2" t="s">
        <v>3115</v>
      </c>
      <c r="D2828" s="2" t="s">
        <v>3049</v>
      </c>
      <c r="E28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828" t="str">
        <f>_xlfn.XLOOKUP(capturaFlota2019[[#This Row],[Puerto]],'DATOS TABLA FLOTA'!$H$1:$H$21,'DATOS TABLA FLOTA'!$I$1:$I$21)</f>
        <v>Deseado</v>
      </c>
      <c r="G2828" s="3">
        <f>_xlfn.XLOOKUP(capturaFlota2019[[#This Row],[Departamento]],'DATOS TABLA FLOTA'!$O$2:$O$21,'DATOS TABLA FLOTA'!$P$2:$P$21)</f>
        <v>78014</v>
      </c>
      <c r="H2828" s="1">
        <v>-47753106</v>
      </c>
      <c r="I2828" s="1">
        <f>_xlfn.XLOOKUP(capturaFlota2019[[#This Row],[Latitud]],'DATOS TABLA FLOTA'!$Q$2:$Q$21,'DATOS TABLA FLOTA'!$R$2:$R$21)</f>
        <v>-65911745</v>
      </c>
      <c r="J2828" s="2" t="s">
        <v>3137</v>
      </c>
      <c r="K2828" t="str">
        <f>VLOOKUP(capturaFlota2019[[#This Row],[Especie]],'DATOS TABLA FLOTA'!$K$1:$M$113,2,FALSE)</f>
        <v>Peces</v>
      </c>
      <c r="L2828" t="str">
        <f>_xlfn.XLOOKUP(capturaFlota2019[[#This Row],[Especie]],'DATOS TABLA FLOTA'!$K$1:$K$113,'DATOS TABLA FLOTA'!$M$1:$M$113)</f>
        <v>Merluza negra</v>
      </c>
      <c r="M2828" s="3">
        <v>427844</v>
      </c>
      <c r="N2828" s="4">
        <f>VLOOKUP(capturaFlota2019[[#This Row],[Especie]],'DATOS TABLA FLOTA'!$A$1:$B$80,2,FALSE)</f>
        <v>2900</v>
      </c>
      <c r="O2828" s="4">
        <f>VLOOKUP(capturaFlota2019[[#This Row],[Especie]],'DATOS TABLA FLOTA'!$A$1:$C$80,3,FALSE)</f>
        <v>46400</v>
      </c>
      <c r="Q2828"/>
    </row>
    <row r="2829" spans="1:17" x14ac:dyDescent="0.35">
      <c r="A2829" s="5">
        <v>43525</v>
      </c>
      <c r="B2829" s="2" t="s">
        <v>3053</v>
      </c>
      <c r="C2829" s="2" t="s">
        <v>3068</v>
      </c>
      <c r="D2829" s="2" t="s">
        <v>3043</v>
      </c>
      <c r="E28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29" t="str">
        <f>_xlfn.XLOOKUP(capturaFlota2019[[#This Row],[Puerto]],'DATOS TABLA FLOTA'!$H$1:$H$21,'DATOS TABLA FLOTA'!$I$1:$I$21)</f>
        <v>General Pueyrredon</v>
      </c>
      <c r="G2829" s="3">
        <f>_xlfn.XLOOKUP(capturaFlota2019[[#This Row],[Departamento]],'DATOS TABLA FLOTA'!$O$2:$O$21,'DATOS TABLA FLOTA'!$P$2:$P$21)</f>
        <v>6357</v>
      </c>
      <c r="H2829" s="1">
        <v>-3804915</v>
      </c>
      <c r="I2829" s="1">
        <f>_xlfn.XLOOKUP(capturaFlota2019[[#This Row],[Latitud]],'DATOS TABLA FLOTA'!$Q$2:$Q$21,'DATOS TABLA FLOTA'!$R$2:$R$21)</f>
        <v>-57536848</v>
      </c>
      <c r="J2829" s="2" t="s">
        <v>3091</v>
      </c>
      <c r="K2829" t="str">
        <f>VLOOKUP(capturaFlota2019[[#This Row],[Especie]],'DATOS TABLA FLOTA'!$K$1:$M$113,2,FALSE)</f>
        <v>Peces</v>
      </c>
      <c r="L2829" t="str">
        <f>_xlfn.XLOOKUP(capturaFlota2019[[#This Row],[Especie]],'DATOS TABLA FLOTA'!$K$1:$K$113,'DATOS TABLA FLOTA'!$M$1:$M$113)</f>
        <v>Variado costero</v>
      </c>
      <c r="M2829" s="3">
        <v>428266</v>
      </c>
      <c r="N2829" s="4">
        <f>VLOOKUP(capturaFlota2019[[#This Row],[Especie]],'DATOS TABLA FLOTA'!$A$1:$B$80,2,FALSE)</f>
        <v>2300</v>
      </c>
      <c r="O2829" s="4">
        <f>VLOOKUP(capturaFlota2019[[#This Row],[Especie]],'DATOS TABLA FLOTA'!$A$1:$C$80,3,FALSE)</f>
        <v>36800</v>
      </c>
      <c r="Q2829"/>
    </row>
    <row r="2830" spans="1:17" x14ac:dyDescent="0.35">
      <c r="A2830" s="5">
        <v>43678</v>
      </c>
      <c r="B2830" s="2" t="s">
        <v>3059</v>
      </c>
      <c r="C2830" s="2" t="s">
        <v>3068</v>
      </c>
      <c r="D2830" s="2" t="s">
        <v>3043</v>
      </c>
      <c r="E28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0" t="str">
        <f>_xlfn.XLOOKUP(capturaFlota2019[[#This Row],[Puerto]],'DATOS TABLA FLOTA'!$H$1:$H$21,'DATOS TABLA FLOTA'!$I$1:$I$21)</f>
        <v>General Pueyrredon</v>
      </c>
      <c r="G2830" s="3">
        <f>_xlfn.XLOOKUP(capturaFlota2019[[#This Row],[Departamento]],'DATOS TABLA FLOTA'!$O$2:$O$21,'DATOS TABLA FLOTA'!$P$2:$P$21)</f>
        <v>6357</v>
      </c>
      <c r="H2830" s="1">
        <v>-3804915</v>
      </c>
      <c r="I2830" s="1">
        <f>_xlfn.XLOOKUP(capturaFlota2019[[#This Row],[Latitud]],'DATOS TABLA FLOTA'!$Q$2:$Q$21,'DATOS TABLA FLOTA'!$R$2:$R$21)</f>
        <v>-57536848</v>
      </c>
      <c r="J2830" s="2" t="s">
        <v>3099</v>
      </c>
      <c r="K2830" t="str">
        <f>VLOOKUP(capturaFlota2019[[#This Row],[Especie]],'DATOS TABLA FLOTA'!$K$1:$M$113,2,FALSE)</f>
        <v>Peces</v>
      </c>
      <c r="L2830" t="str">
        <f>_xlfn.XLOOKUP(capturaFlota2019[[#This Row],[Especie]],'DATOS TABLA FLOTA'!$K$1:$K$113,'DATOS TABLA FLOTA'!$M$1:$M$113)</f>
        <v>otras especies</v>
      </c>
      <c r="M2830" s="3">
        <v>431040</v>
      </c>
      <c r="N2830" s="4">
        <f>VLOOKUP(capturaFlota2019[[#This Row],[Especie]],'DATOS TABLA FLOTA'!$A$1:$B$80,2,FALSE)</f>
        <v>2100</v>
      </c>
      <c r="O2830" s="4">
        <f>VLOOKUP(capturaFlota2019[[#This Row],[Especie]],'DATOS TABLA FLOTA'!$A$1:$C$80,3,FALSE)</f>
        <v>33600</v>
      </c>
      <c r="Q2830"/>
    </row>
    <row r="2831" spans="1:17" x14ac:dyDescent="0.35">
      <c r="A2831" s="5">
        <v>43770</v>
      </c>
      <c r="B2831" s="2" t="s">
        <v>3059</v>
      </c>
      <c r="C2831" s="2" t="s">
        <v>3068</v>
      </c>
      <c r="D2831" s="2" t="s">
        <v>3043</v>
      </c>
      <c r="E28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1" t="str">
        <f>_xlfn.XLOOKUP(capturaFlota2019[[#This Row],[Puerto]],'DATOS TABLA FLOTA'!$H$1:$H$21,'DATOS TABLA FLOTA'!$I$1:$I$21)</f>
        <v>General Pueyrredon</v>
      </c>
      <c r="G2831" s="3">
        <f>_xlfn.XLOOKUP(capturaFlota2019[[#This Row],[Departamento]],'DATOS TABLA FLOTA'!$O$2:$O$21,'DATOS TABLA FLOTA'!$P$2:$P$21)</f>
        <v>6357</v>
      </c>
      <c r="H2831" s="1">
        <v>-3804915</v>
      </c>
      <c r="I2831" s="1">
        <f>_xlfn.XLOOKUP(capturaFlota2019[[#This Row],[Latitud]],'DATOS TABLA FLOTA'!$Q$2:$Q$21,'DATOS TABLA FLOTA'!$R$2:$R$21)</f>
        <v>-57536848</v>
      </c>
      <c r="J2831" s="2" t="s">
        <v>3055</v>
      </c>
      <c r="K2831" t="str">
        <f>VLOOKUP(capturaFlota2019[[#This Row],[Especie]],'DATOS TABLA FLOTA'!$K$1:$M$113,2,FALSE)</f>
        <v>Peces</v>
      </c>
      <c r="L2831" t="str">
        <f>_xlfn.XLOOKUP(capturaFlota2019[[#This Row],[Especie]],'DATOS TABLA FLOTA'!$K$1:$K$113,'DATOS TABLA FLOTA'!$M$1:$M$113)</f>
        <v>Merluza hubbsi S41</v>
      </c>
      <c r="M2831" s="3">
        <v>434044</v>
      </c>
      <c r="N2831" s="4">
        <f>VLOOKUP(capturaFlota2019[[#This Row],[Especie]],'DATOS TABLA FLOTA'!$A$1:$B$80,2,FALSE)</f>
        <v>2300</v>
      </c>
      <c r="O2831" s="4">
        <f>VLOOKUP(capturaFlota2019[[#This Row],[Especie]],'DATOS TABLA FLOTA'!$A$1:$C$80,3,FALSE)</f>
        <v>36800</v>
      </c>
      <c r="Q2831"/>
    </row>
    <row r="2832" spans="1:17" x14ac:dyDescent="0.35">
      <c r="A2832" s="5">
        <v>43525</v>
      </c>
      <c r="B2832" s="2" t="s">
        <v>3067</v>
      </c>
      <c r="C2832" s="2" t="s">
        <v>3068</v>
      </c>
      <c r="D2832" s="2" t="s">
        <v>3043</v>
      </c>
      <c r="E28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2" t="str">
        <f>_xlfn.XLOOKUP(capturaFlota2019[[#This Row],[Puerto]],'DATOS TABLA FLOTA'!$H$1:$H$21,'DATOS TABLA FLOTA'!$I$1:$I$21)</f>
        <v>General Pueyrredon</v>
      </c>
      <c r="G2832" s="3">
        <f>_xlfn.XLOOKUP(capturaFlota2019[[#This Row],[Departamento]],'DATOS TABLA FLOTA'!$O$2:$O$21,'DATOS TABLA FLOTA'!$P$2:$P$21)</f>
        <v>6357</v>
      </c>
      <c r="H2832" s="1">
        <v>-3804915</v>
      </c>
      <c r="I2832" s="1">
        <f>_xlfn.XLOOKUP(capturaFlota2019[[#This Row],[Latitud]],'DATOS TABLA FLOTA'!$Q$2:$Q$21,'DATOS TABLA FLOTA'!$R$2:$R$21)</f>
        <v>-57536848</v>
      </c>
      <c r="J2832" s="2" t="s">
        <v>3076</v>
      </c>
      <c r="K2832" t="str">
        <f>VLOOKUP(capturaFlota2019[[#This Row],[Especie]],'DATOS TABLA FLOTA'!$K$1:$M$113,2,FALSE)</f>
        <v>Peces</v>
      </c>
      <c r="L2832" t="str">
        <f>_xlfn.XLOOKUP(capturaFlota2019[[#This Row],[Especie]],'DATOS TABLA FLOTA'!$K$1:$K$113,'DATOS TABLA FLOTA'!$M$1:$M$113)</f>
        <v>otras especies</v>
      </c>
      <c r="M2832" s="3">
        <v>441442</v>
      </c>
      <c r="N2832" s="4">
        <f>VLOOKUP(capturaFlota2019[[#This Row],[Especie]],'DATOS TABLA FLOTA'!$A$1:$B$80,2,FALSE)</f>
        <v>2900</v>
      </c>
      <c r="O2832" s="4">
        <f>VLOOKUP(capturaFlota2019[[#This Row],[Especie]],'DATOS TABLA FLOTA'!$A$1:$C$80,3,FALSE)</f>
        <v>46400</v>
      </c>
      <c r="Q2832"/>
    </row>
    <row r="2833" spans="1:17" x14ac:dyDescent="0.35">
      <c r="A2833" s="5">
        <v>43497</v>
      </c>
      <c r="B2833" s="2" t="s">
        <v>3053</v>
      </c>
      <c r="C2833" s="2" t="s">
        <v>3068</v>
      </c>
      <c r="D2833" s="2" t="s">
        <v>3043</v>
      </c>
      <c r="E28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3" t="str">
        <f>_xlfn.XLOOKUP(capturaFlota2019[[#This Row],[Puerto]],'DATOS TABLA FLOTA'!$H$1:$H$21,'DATOS TABLA FLOTA'!$I$1:$I$21)</f>
        <v>General Pueyrredon</v>
      </c>
      <c r="G2833" s="3">
        <f>_xlfn.XLOOKUP(capturaFlota2019[[#This Row],[Departamento]],'DATOS TABLA FLOTA'!$O$2:$O$21,'DATOS TABLA FLOTA'!$P$2:$P$21)</f>
        <v>6357</v>
      </c>
      <c r="H2833" s="1">
        <v>-3804915</v>
      </c>
      <c r="I2833" s="1">
        <f>_xlfn.XLOOKUP(capturaFlota2019[[#This Row],[Latitud]],'DATOS TABLA FLOTA'!$Q$2:$Q$21,'DATOS TABLA FLOTA'!$R$2:$R$21)</f>
        <v>-57536848</v>
      </c>
      <c r="J2833" s="2" t="s">
        <v>3092</v>
      </c>
      <c r="K2833" t="str">
        <f>VLOOKUP(capturaFlota2019[[#This Row],[Especie]],'DATOS TABLA FLOTA'!$K$1:$M$113,2,FALSE)</f>
        <v>Peces</v>
      </c>
      <c r="L2833" t="str">
        <f>_xlfn.XLOOKUP(capturaFlota2019[[#This Row],[Especie]],'DATOS TABLA FLOTA'!$K$1:$K$113,'DATOS TABLA FLOTA'!$M$1:$M$113)</f>
        <v>otras especies</v>
      </c>
      <c r="M2833" s="3">
        <v>448113</v>
      </c>
      <c r="N2833" s="4">
        <f>VLOOKUP(capturaFlota2019[[#This Row],[Especie]],'DATOS TABLA FLOTA'!$A$1:$B$80,2,FALSE)</f>
        <v>2200</v>
      </c>
      <c r="O2833" s="4">
        <f>VLOOKUP(capturaFlota2019[[#This Row],[Especie]],'DATOS TABLA FLOTA'!$A$1:$C$80,3,FALSE)</f>
        <v>35200</v>
      </c>
      <c r="Q2833"/>
    </row>
    <row r="2834" spans="1:17" x14ac:dyDescent="0.35">
      <c r="A2834" s="5">
        <v>43586</v>
      </c>
      <c r="B2834" s="2" t="s">
        <v>3053</v>
      </c>
      <c r="C2834" s="2" t="s">
        <v>3068</v>
      </c>
      <c r="D2834" s="2" t="s">
        <v>3043</v>
      </c>
      <c r="E28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4" t="str">
        <f>_xlfn.XLOOKUP(capturaFlota2019[[#This Row],[Puerto]],'DATOS TABLA FLOTA'!$H$1:$H$21,'DATOS TABLA FLOTA'!$I$1:$I$21)</f>
        <v>General Pueyrredon</v>
      </c>
      <c r="G2834" s="3">
        <f>_xlfn.XLOOKUP(capturaFlota2019[[#This Row],[Departamento]],'DATOS TABLA FLOTA'!$O$2:$O$21,'DATOS TABLA FLOTA'!$P$2:$P$21)</f>
        <v>6357</v>
      </c>
      <c r="H2834" s="1">
        <v>-3804915</v>
      </c>
      <c r="I2834" s="1">
        <f>_xlfn.XLOOKUP(capturaFlota2019[[#This Row],[Latitud]],'DATOS TABLA FLOTA'!$Q$2:$Q$21,'DATOS TABLA FLOTA'!$R$2:$R$21)</f>
        <v>-57536848</v>
      </c>
      <c r="J2834" s="2" t="s">
        <v>3057</v>
      </c>
      <c r="K2834" t="str">
        <f>VLOOKUP(capturaFlota2019[[#This Row],[Especie]],'DATOS TABLA FLOTA'!$K$1:$M$113,2,FALSE)</f>
        <v>Peces</v>
      </c>
      <c r="L2834" t="str">
        <f>_xlfn.XLOOKUP(capturaFlota2019[[#This Row],[Especie]],'DATOS TABLA FLOTA'!$K$1:$K$113,'DATOS TABLA FLOTA'!$M$1:$M$113)</f>
        <v>Rayas (sin V. Cost)</v>
      </c>
      <c r="M2834" s="3">
        <v>450405</v>
      </c>
      <c r="N2834" s="4">
        <f>VLOOKUP(capturaFlota2019[[#This Row],[Especie]],'DATOS TABLA FLOTA'!$A$1:$B$80,2,FALSE)</f>
        <v>3900</v>
      </c>
      <c r="O2834" s="4">
        <f>VLOOKUP(capturaFlota2019[[#This Row],[Especie]],'DATOS TABLA FLOTA'!$A$1:$C$80,3,FALSE)</f>
        <v>62400</v>
      </c>
      <c r="Q2834"/>
    </row>
    <row r="2835" spans="1:17" x14ac:dyDescent="0.35">
      <c r="A2835" s="5">
        <v>43556</v>
      </c>
      <c r="B2835" s="2" t="s">
        <v>3059</v>
      </c>
      <c r="C2835" s="2" t="s">
        <v>3068</v>
      </c>
      <c r="D2835" s="2" t="s">
        <v>3043</v>
      </c>
      <c r="E28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5" t="str">
        <f>_xlfn.XLOOKUP(capturaFlota2019[[#This Row],[Puerto]],'DATOS TABLA FLOTA'!$H$1:$H$21,'DATOS TABLA FLOTA'!$I$1:$I$21)</f>
        <v>General Pueyrredon</v>
      </c>
      <c r="G2835" s="3">
        <f>_xlfn.XLOOKUP(capturaFlota2019[[#This Row],[Departamento]],'DATOS TABLA FLOTA'!$O$2:$O$21,'DATOS TABLA FLOTA'!$P$2:$P$21)</f>
        <v>6357</v>
      </c>
      <c r="H2835" s="1">
        <v>-3804915</v>
      </c>
      <c r="I2835" s="1">
        <f>_xlfn.XLOOKUP(capturaFlota2019[[#This Row],[Latitud]],'DATOS TABLA FLOTA'!$Q$2:$Q$21,'DATOS TABLA FLOTA'!$R$2:$R$21)</f>
        <v>-57536848</v>
      </c>
      <c r="J2835" s="2" t="s">
        <v>3073</v>
      </c>
      <c r="K2835" t="str">
        <f>VLOOKUP(capturaFlota2019[[#This Row],[Especie]],'DATOS TABLA FLOTA'!$K$1:$M$113,2,FALSE)</f>
        <v>Moluscos</v>
      </c>
      <c r="L2835" t="str">
        <f>_xlfn.XLOOKUP(capturaFlota2019[[#This Row],[Especie]],'DATOS TABLA FLOTA'!$K$1:$K$113,'DATOS TABLA FLOTA'!$M$1:$M$113)</f>
        <v>otras especies</v>
      </c>
      <c r="M2835" s="3">
        <v>457039</v>
      </c>
      <c r="N2835" s="4">
        <f>VLOOKUP(capturaFlota2019[[#This Row],[Especie]],'DATOS TABLA FLOTA'!$A$1:$B$80,2,FALSE)</f>
        <v>1800</v>
      </c>
      <c r="O2835" s="4">
        <f>VLOOKUP(capturaFlota2019[[#This Row],[Especie]],'DATOS TABLA FLOTA'!$A$1:$C$80,3,FALSE)</f>
        <v>28800</v>
      </c>
      <c r="Q2835"/>
    </row>
    <row r="2836" spans="1:17" x14ac:dyDescent="0.35">
      <c r="A2836" s="5">
        <v>43647</v>
      </c>
      <c r="B2836" s="2" t="s">
        <v>3041</v>
      </c>
      <c r="C2836" s="2" t="s">
        <v>3150</v>
      </c>
      <c r="D2836" s="2" t="s">
        <v>3043</v>
      </c>
      <c r="E28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6" t="str">
        <f>_xlfn.XLOOKUP(capturaFlota2019[[#This Row],[Puerto]],'DATOS TABLA FLOTA'!$H$1:$H$21,'DATOS TABLA FLOTA'!$I$1:$I$21)</f>
        <v>General Lavalle</v>
      </c>
      <c r="G2836" s="3">
        <f>_xlfn.XLOOKUP(capturaFlota2019[[#This Row],[Departamento]],'DATOS TABLA FLOTA'!$O$2:$O$21,'DATOS TABLA FLOTA'!$P$2:$P$21)</f>
        <v>6336</v>
      </c>
      <c r="H2836" s="1">
        <v>-36398453</v>
      </c>
      <c r="I2836" s="1">
        <f>_xlfn.XLOOKUP(capturaFlota2019[[#This Row],[Latitud]],'DATOS TABLA FLOTA'!$Q$2:$Q$21,'DATOS TABLA FLOTA'!$R$2:$R$21)</f>
        <v>-56946467</v>
      </c>
      <c r="J2836" s="2" t="s">
        <v>3085</v>
      </c>
      <c r="K2836" t="str">
        <f>VLOOKUP(capturaFlota2019[[#This Row],[Especie]],'DATOS TABLA FLOTA'!$K$1:$M$113,2,FALSE)</f>
        <v>Peces</v>
      </c>
      <c r="L2836" t="str">
        <f>_xlfn.XLOOKUP(capturaFlota2019[[#This Row],[Especie]],'DATOS TABLA FLOTA'!$K$1:$K$113,'DATOS TABLA FLOTA'!$M$1:$M$113)</f>
        <v>otras especies</v>
      </c>
      <c r="M2836" s="3">
        <v>458869</v>
      </c>
      <c r="N2836" s="4">
        <f>VLOOKUP(capturaFlota2019[[#This Row],[Especie]],'DATOS TABLA FLOTA'!$A$1:$B$80,2,FALSE)</f>
        <v>1900</v>
      </c>
      <c r="O2836" s="4">
        <f>VLOOKUP(capturaFlota2019[[#This Row],[Especie]],'DATOS TABLA FLOTA'!$A$1:$C$80,3,FALSE)</f>
        <v>30400</v>
      </c>
      <c r="Q2836"/>
    </row>
    <row r="2837" spans="1:17" x14ac:dyDescent="0.35">
      <c r="A2837" s="5">
        <v>43617</v>
      </c>
      <c r="B2837" s="2" t="s">
        <v>3053</v>
      </c>
      <c r="C2837" s="2" t="s">
        <v>3154</v>
      </c>
      <c r="D2837" s="2" t="s">
        <v>3062</v>
      </c>
      <c r="E28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37" t="str">
        <f>_xlfn.XLOOKUP(capturaFlota2019[[#This Row],[Puerto]],'DATOS TABLA FLOTA'!$H$1:$H$21,'DATOS TABLA FLOTA'!$I$1:$I$21)</f>
        <v>Escalante</v>
      </c>
      <c r="G2837" s="3">
        <f>_xlfn.XLOOKUP(capturaFlota2019[[#This Row],[Departamento]],'DATOS TABLA FLOTA'!$O$2:$O$21,'DATOS TABLA FLOTA'!$P$2:$P$21)</f>
        <v>26021</v>
      </c>
      <c r="H2837" s="1">
        <v>-45748762</v>
      </c>
      <c r="I2837" s="1">
        <f>_xlfn.XLOOKUP(capturaFlota2019[[#This Row],[Latitud]],'DATOS TABLA FLOTA'!$Q$2:$Q$21,'DATOS TABLA FLOTA'!$R$2:$R$21)</f>
        <v>-67377537</v>
      </c>
      <c r="J2837" s="2" t="s">
        <v>3055</v>
      </c>
      <c r="K2837" t="str">
        <f>VLOOKUP(capturaFlota2019[[#This Row],[Especie]],'DATOS TABLA FLOTA'!$K$1:$M$113,2,FALSE)</f>
        <v>Peces</v>
      </c>
      <c r="L2837" t="str">
        <f>_xlfn.XLOOKUP(capturaFlota2019[[#This Row],[Especie]],'DATOS TABLA FLOTA'!$K$1:$K$113,'DATOS TABLA FLOTA'!$M$1:$M$113)</f>
        <v>Merluza hubbsi S41</v>
      </c>
      <c r="M2837" s="3">
        <v>460141</v>
      </c>
      <c r="N2837" s="4">
        <f>VLOOKUP(capturaFlota2019[[#This Row],[Especie]],'DATOS TABLA FLOTA'!$A$1:$B$80,2,FALSE)</f>
        <v>2300</v>
      </c>
      <c r="O2837" s="4">
        <f>VLOOKUP(capturaFlota2019[[#This Row],[Especie]],'DATOS TABLA FLOTA'!$A$1:$C$80,3,FALSE)</f>
        <v>36800</v>
      </c>
      <c r="Q2837"/>
    </row>
    <row r="2838" spans="1:17" x14ac:dyDescent="0.35">
      <c r="A2838" s="5">
        <v>43525</v>
      </c>
      <c r="B2838" s="2" t="s">
        <v>3041</v>
      </c>
      <c r="C2838" s="2" t="s">
        <v>3111</v>
      </c>
      <c r="D2838" s="2" t="s">
        <v>3043</v>
      </c>
      <c r="E28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8" t="str">
        <f>_xlfn.XLOOKUP(capturaFlota2019[[#This Row],[Puerto]],'DATOS TABLA FLOTA'!$H$1:$H$21,'DATOS TABLA FLOTA'!$I$1:$I$21)</f>
        <v>sin especificar</v>
      </c>
      <c r="G2838" s="3">
        <f>_xlfn.XLOOKUP(capturaFlota2019[[#This Row],[Departamento]],'DATOS TABLA FLOTA'!$O$2:$O$21,'DATOS TABLA FLOTA'!$P$2:$P$21)</f>
        <v>6999</v>
      </c>
      <c r="I2838" s="1">
        <f>_xlfn.XLOOKUP(capturaFlota2019[[#This Row],[Latitud]],'DATOS TABLA FLOTA'!$Q$2:$Q$21,'DATOS TABLA FLOTA'!$R$2:$R$21)</f>
        <v>0</v>
      </c>
      <c r="J2838" s="2" t="s">
        <v>3114</v>
      </c>
      <c r="K2838" t="str">
        <f>VLOOKUP(capturaFlota2019[[#This Row],[Especie]],'DATOS TABLA FLOTA'!$K$1:$M$113,2,FALSE)</f>
        <v>Peces</v>
      </c>
      <c r="L2838" t="str">
        <f>_xlfn.XLOOKUP(capturaFlota2019[[#This Row],[Especie]],'DATOS TABLA FLOTA'!$K$1:$K$113,'DATOS TABLA FLOTA'!$M$1:$M$113)</f>
        <v>otras especies</v>
      </c>
      <c r="M2838" s="3">
        <v>464008</v>
      </c>
      <c r="N2838" s="4">
        <f>VLOOKUP(capturaFlota2019[[#This Row],[Especie]],'DATOS TABLA FLOTA'!$A$1:$B$80,2,FALSE)</f>
        <v>1500</v>
      </c>
      <c r="O2838" s="4">
        <f>VLOOKUP(capturaFlota2019[[#This Row],[Especie]],'DATOS TABLA FLOTA'!$A$1:$C$80,3,FALSE)</f>
        <v>24000</v>
      </c>
      <c r="Q2838"/>
    </row>
    <row r="2839" spans="1:17" x14ac:dyDescent="0.35">
      <c r="A2839" s="5">
        <v>43678</v>
      </c>
      <c r="B2839" s="2" t="s">
        <v>3053</v>
      </c>
      <c r="C2839" s="2" t="s">
        <v>3068</v>
      </c>
      <c r="D2839" s="2" t="s">
        <v>3043</v>
      </c>
      <c r="E28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39" t="str">
        <f>_xlfn.XLOOKUP(capturaFlota2019[[#This Row],[Puerto]],'DATOS TABLA FLOTA'!$H$1:$H$21,'DATOS TABLA FLOTA'!$I$1:$I$21)</f>
        <v>General Pueyrredon</v>
      </c>
      <c r="G2839" s="3">
        <f>_xlfn.XLOOKUP(capturaFlota2019[[#This Row],[Departamento]],'DATOS TABLA FLOTA'!$O$2:$O$21,'DATOS TABLA FLOTA'!$P$2:$P$21)</f>
        <v>6357</v>
      </c>
      <c r="H2839" s="1">
        <v>-3804915</v>
      </c>
      <c r="I2839" s="1">
        <f>_xlfn.XLOOKUP(capturaFlota2019[[#This Row],[Latitud]],'DATOS TABLA FLOTA'!$Q$2:$Q$21,'DATOS TABLA FLOTA'!$R$2:$R$21)</f>
        <v>-57536848</v>
      </c>
      <c r="J2839" s="2" t="s">
        <v>3099</v>
      </c>
      <c r="K2839" t="str">
        <f>VLOOKUP(capturaFlota2019[[#This Row],[Especie]],'DATOS TABLA FLOTA'!$K$1:$M$113,2,FALSE)</f>
        <v>Peces</v>
      </c>
      <c r="L2839" t="str">
        <f>_xlfn.XLOOKUP(capturaFlota2019[[#This Row],[Especie]],'DATOS TABLA FLOTA'!$K$1:$K$113,'DATOS TABLA FLOTA'!$M$1:$M$113)</f>
        <v>otras especies</v>
      </c>
      <c r="M2839" s="3">
        <v>465319</v>
      </c>
      <c r="N2839" s="4">
        <f>VLOOKUP(capturaFlota2019[[#This Row],[Especie]],'DATOS TABLA FLOTA'!$A$1:$B$80,2,FALSE)</f>
        <v>2100</v>
      </c>
      <c r="O2839" s="4">
        <f>VLOOKUP(capturaFlota2019[[#This Row],[Especie]],'DATOS TABLA FLOTA'!$A$1:$C$80,3,FALSE)</f>
        <v>33600</v>
      </c>
      <c r="Q2839"/>
    </row>
    <row r="2840" spans="1:17" x14ac:dyDescent="0.35">
      <c r="A2840" s="5">
        <v>43709</v>
      </c>
      <c r="B2840" s="2" t="s">
        <v>3041</v>
      </c>
      <c r="C2840" s="2" t="s">
        <v>3150</v>
      </c>
      <c r="D2840" s="2" t="s">
        <v>3043</v>
      </c>
      <c r="E28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0" t="str">
        <f>_xlfn.XLOOKUP(capturaFlota2019[[#This Row],[Puerto]],'DATOS TABLA FLOTA'!$H$1:$H$21,'DATOS TABLA FLOTA'!$I$1:$I$21)</f>
        <v>General Lavalle</v>
      </c>
      <c r="G2840" s="3">
        <f>_xlfn.XLOOKUP(capturaFlota2019[[#This Row],[Departamento]],'DATOS TABLA FLOTA'!$O$2:$O$21,'DATOS TABLA FLOTA'!$P$2:$P$21)</f>
        <v>6336</v>
      </c>
      <c r="H2840" s="1">
        <v>-36398453</v>
      </c>
      <c r="I2840" s="1">
        <f>_xlfn.XLOOKUP(capturaFlota2019[[#This Row],[Latitud]],'DATOS TABLA FLOTA'!$Q$2:$Q$21,'DATOS TABLA FLOTA'!$R$2:$R$21)</f>
        <v>-56946467</v>
      </c>
      <c r="J2840" s="2" t="s">
        <v>3077</v>
      </c>
      <c r="K2840" t="str">
        <f>VLOOKUP(capturaFlota2019[[#This Row],[Especie]],'DATOS TABLA FLOTA'!$K$1:$M$113,2,FALSE)</f>
        <v>Peces</v>
      </c>
      <c r="L2840" t="str">
        <f>_xlfn.XLOOKUP(capturaFlota2019[[#This Row],[Especie]],'DATOS TABLA FLOTA'!$K$1:$K$113,'DATOS TABLA FLOTA'!$M$1:$M$113)</f>
        <v>otras especies</v>
      </c>
      <c r="M2840" s="3">
        <v>466105</v>
      </c>
      <c r="N2840" s="4">
        <f>VLOOKUP(capturaFlota2019[[#This Row],[Especie]],'DATOS TABLA FLOTA'!$A$1:$B$80,2,FALSE)</f>
        <v>1900</v>
      </c>
      <c r="O2840" s="4">
        <f>VLOOKUP(capturaFlota2019[[#This Row],[Especie]],'DATOS TABLA FLOTA'!$A$1:$C$80,3,FALSE)</f>
        <v>30400</v>
      </c>
      <c r="Q2840"/>
    </row>
    <row r="2841" spans="1:17" x14ac:dyDescent="0.35">
      <c r="A2841" s="5">
        <v>43466</v>
      </c>
      <c r="B2841" s="2" t="s">
        <v>3059</v>
      </c>
      <c r="C2841" s="2" t="s">
        <v>3068</v>
      </c>
      <c r="D2841" s="2" t="s">
        <v>3043</v>
      </c>
      <c r="E28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1" t="str">
        <f>_xlfn.XLOOKUP(capturaFlota2019[[#This Row],[Puerto]],'DATOS TABLA FLOTA'!$H$1:$H$21,'DATOS TABLA FLOTA'!$I$1:$I$21)</f>
        <v>General Pueyrredon</v>
      </c>
      <c r="G2841" s="3">
        <f>_xlfn.XLOOKUP(capturaFlota2019[[#This Row],[Departamento]],'DATOS TABLA FLOTA'!$O$2:$O$21,'DATOS TABLA FLOTA'!$P$2:$P$21)</f>
        <v>6357</v>
      </c>
      <c r="H2841" s="1">
        <v>-3804915</v>
      </c>
      <c r="I2841" s="1">
        <f>_xlfn.XLOOKUP(capturaFlota2019[[#This Row],[Latitud]],'DATOS TABLA FLOTA'!$Q$2:$Q$21,'DATOS TABLA FLOTA'!$R$2:$R$21)</f>
        <v>-57536848</v>
      </c>
      <c r="J2841" s="2" t="s">
        <v>3104</v>
      </c>
      <c r="K2841" t="str">
        <f>VLOOKUP(capturaFlota2019[[#This Row],[Especie]],'DATOS TABLA FLOTA'!$K$1:$M$113,2,FALSE)</f>
        <v>Peces</v>
      </c>
      <c r="L2841" t="str">
        <f>_xlfn.XLOOKUP(capturaFlota2019[[#This Row],[Especie]],'DATOS TABLA FLOTA'!$K$1:$K$113,'DATOS TABLA FLOTA'!$M$1:$M$113)</f>
        <v>otras especies</v>
      </c>
      <c r="M2841" s="3">
        <v>478020</v>
      </c>
      <c r="N2841" s="4">
        <f>VLOOKUP(capturaFlota2019[[#This Row],[Especie]],'DATOS TABLA FLOTA'!$A$1:$B$80,2,FALSE)</f>
        <v>2800</v>
      </c>
      <c r="O2841" s="4">
        <f>VLOOKUP(capturaFlota2019[[#This Row],[Especie]],'DATOS TABLA FLOTA'!$A$1:$C$80,3,FALSE)</f>
        <v>44800</v>
      </c>
      <c r="Q2841"/>
    </row>
    <row r="2842" spans="1:17" x14ac:dyDescent="0.35">
      <c r="A2842" s="5">
        <v>43525</v>
      </c>
      <c r="B2842" s="2" t="s">
        <v>3041</v>
      </c>
      <c r="C2842" s="2" t="s">
        <v>3107</v>
      </c>
      <c r="D2842" s="2" t="s">
        <v>3043</v>
      </c>
      <c r="E28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2" t="str">
        <f>_xlfn.XLOOKUP(capturaFlota2019[[#This Row],[Puerto]],'DATOS TABLA FLOTA'!$H$1:$H$21,'DATOS TABLA FLOTA'!$I$1:$I$21)</f>
        <v>Necochea</v>
      </c>
      <c r="G2842" s="3">
        <f>_xlfn.XLOOKUP(capturaFlota2019[[#This Row],[Departamento]],'DATOS TABLA FLOTA'!$O$2:$O$21,'DATOS TABLA FLOTA'!$P$2:$P$21)</f>
        <v>6581</v>
      </c>
      <c r="H2842" s="1">
        <v>-38576184</v>
      </c>
      <c r="I2842" s="1">
        <f>_xlfn.XLOOKUP(capturaFlota2019[[#This Row],[Latitud]],'DATOS TABLA FLOTA'!$Q$2:$Q$21,'DATOS TABLA FLOTA'!$R$2:$R$21)</f>
        <v>-58701949</v>
      </c>
      <c r="J2842" s="2" t="s">
        <v>3079</v>
      </c>
      <c r="K2842" t="str">
        <f>VLOOKUP(capturaFlota2019[[#This Row],[Especie]],'DATOS TABLA FLOTA'!$K$1:$M$113,2,FALSE)</f>
        <v>Peces</v>
      </c>
      <c r="L2842" t="str">
        <f>_xlfn.XLOOKUP(capturaFlota2019[[#This Row],[Especie]],'DATOS TABLA FLOTA'!$K$1:$K$113,'DATOS TABLA FLOTA'!$M$1:$M$113)</f>
        <v>otras especies</v>
      </c>
      <c r="M2842" s="3">
        <v>480026</v>
      </c>
      <c r="N2842" s="4">
        <f>VLOOKUP(capturaFlota2019[[#This Row],[Especie]],'DATOS TABLA FLOTA'!$A$1:$B$80,2,FALSE)</f>
        <v>2100</v>
      </c>
      <c r="O2842" s="4">
        <f>VLOOKUP(capturaFlota2019[[#This Row],[Especie]],'DATOS TABLA FLOTA'!$A$1:$C$80,3,FALSE)</f>
        <v>33600</v>
      </c>
      <c r="Q2842"/>
    </row>
    <row r="2843" spans="1:17" x14ac:dyDescent="0.35">
      <c r="A2843" s="5">
        <v>43497</v>
      </c>
      <c r="B2843" s="2" t="s">
        <v>3053</v>
      </c>
      <c r="C2843" s="2" t="s">
        <v>3068</v>
      </c>
      <c r="D2843" s="2" t="s">
        <v>3043</v>
      </c>
      <c r="E28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3" t="str">
        <f>_xlfn.XLOOKUP(capturaFlota2019[[#This Row],[Puerto]],'DATOS TABLA FLOTA'!$H$1:$H$21,'DATOS TABLA FLOTA'!$I$1:$I$21)</f>
        <v>General Pueyrredon</v>
      </c>
      <c r="G2843" s="3">
        <f>_xlfn.XLOOKUP(capturaFlota2019[[#This Row],[Departamento]],'DATOS TABLA FLOTA'!$O$2:$O$21,'DATOS TABLA FLOTA'!$P$2:$P$21)</f>
        <v>6357</v>
      </c>
      <c r="H2843" s="1">
        <v>-3804915</v>
      </c>
      <c r="I2843" s="1">
        <f>_xlfn.XLOOKUP(capturaFlota2019[[#This Row],[Latitud]],'DATOS TABLA FLOTA'!$Q$2:$Q$21,'DATOS TABLA FLOTA'!$R$2:$R$21)</f>
        <v>-57536848</v>
      </c>
      <c r="J2843" s="2" t="s">
        <v>3060</v>
      </c>
      <c r="K2843" t="str">
        <f>VLOOKUP(capturaFlota2019[[#This Row],[Especie]],'DATOS TABLA FLOTA'!$K$1:$M$113,2,FALSE)</f>
        <v>Peces</v>
      </c>
      <c r="L2843" t="str">
        <f>_xlfn.XLOOKUP(capturaFlota2019[[#This Row],[Especie]],'DATOS TABLA FLOTA'!$K$1:$K$113,'DATOS TABLA FLOTA'!$M$1:$M$113)</f>
        <v>otras especies</v>
      </c>
      <c r="M2843" s="3">
        <v>489113</v>
      </c>
      <c r="N2843" s="4">
        <f>VLOOKUP(capturaFlota2019[[#This Row],[Especie]],'DATOS TABLA FLOTA'!$A$1:$B$80,2,FALSE)</f>
        <v>2910</v>
      </c>
      <c r="O2843" s="4">
        <f>VLOOKUP(capturaFlota2019[[#This Row],[Especie]],'DATOS TABLA FLOTA'!$A$1:$C$80,3,FALSE)</f>
        <v>46560</v>
      </c>
      <c r="Q2843"/>
    </row>
    <row r="2844" spans="1:17" x14ac:dyDescent="0.35">
      <c r="A2844" s="5">
        <v>43497</v>
      </c>
      <c r="B2844" s="2" t="s">
        <v>3059</v>
      </c>
      <c r="C2844" s="2" t="s">
        <v>3068</v>
      </c>
      <c r="D2844" s="2" t="s">
        <v>3043</v>
      </c>
      <c r="E28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4" t="str">
        <f>_xlfn.XLOOKUP(capturaFlota2019[[#This Row],[Puerto]],'DATOS TABLA FLOTA'!$H$1:$H$21,'DATOS TABLA FLOTA'!$I$1:$I$21)</f>
        <v>General Pueyrredon</v>
      </c>
      <c r="G2844" s="3">
        <f>_xlfn.XLOOKUP(capturaFlota2019[[#This Row],[Departamento]],'DATOS TABLA FLOTA'!$O$2:$O$21,'DATOS TABLA FLOTA'!$P$2:$P$21)</f>
        <v>6357</v>
      </c>
      <c r="H2844" s="1">
        <v>-3804915</v>
      </c>
      <c r="I2844" s="1">
        <f>_xlfn.XLOOKUP(capturaFlota2019[[#This Row],[Latitud]],'DATOS TABLA FLOTA'!$Q$2:$Q$21,'DATOS TABLA FLOTA'!$R$2:$R$21)</f>
        <v>-57536848</v>
      </c>
      <c r="J2844" s="2" t="s">
        <v>3080</v>
      </c>
      <c r="K2844" t="str">
        <f>VLOOKUP(capturaFlota2019[[#This Row],[Especie]],'DATOS TABLA FLOTA'!$K$1:$M$113,2,FALSE)</f>
        <v>Peces</v>
      </c>
      <c r="L2844" t="str">
        <f>_xlfn.XLOOKUP(capturaFlota2019[[#This Row],[Especie]],'DATOS TABLA FLOTA'!$K$1:$K$113,'DATOS TABLA FLOTA'!$M$1:$M$113)</f>
        <v>otras especies</v>
      </c>
      <c r="M2844" s="3">
        <v>489674</v>
      </c>
      <c r="N2844" s="4">
        <f>VLOOKUP(capturaFlota2019[[#This Row],[Especie]],'DATOS TABLA FLOTA'!$A$1:$B$80,2,FALSE)</f>
        <v>1599</v>
      </c>
      <c r="O2844" s="4">
        <f>VLOOKUP(capturaFlota2019[[#This Row],[Especie]],'DATOS TABLA FLOTA'!$A$1:$C$80,3,FALSE)</f>
        <v>25584</v>
      </c>
      <c r="Q2844"/>
    </row>
    <row r="2845" spans="1:17" x14ac:dyDescent="0.35">
      <c r="A2845" s="5">
        <v>43770</v>
      </c>
      <c r="B2845" s="2" t="s">
        <v>3147</v>
      </c>
      <c r="C2845" s="2" t="s">
        <v>3048</v>
      </c>
      <c r="D2845" s="2" t="s">
        <v>3049</v>
      </c>
      <c r="E28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845" t="str">
        <f>_xlfn.XLOOKUP(capturaFlota2019[[#This Row],[Puerto]],'DATOS TABLA FLOTA'!$H$1:$H$21,'DATOS TABLA FLOTA'!$I$1:$I$21)</f>
        <v>Deseado</v>
      </c>
      <c r="G2845" s="3">
        <f>_xlfn.XLOOKUP(capturaFlota2019[[#This Row],[Departamento]],'DATOS TABLA FLOTA'!$O$2:$O$21,'DATOS TABLA FLOTA'!$P$2:$P$21)</f>
        <v>78014</v>
      </c>
      <c r="H2845" s="1">
        <v>-46436049</v>
      </c>
      <c r="I2845" s="1">
        <f>_xlfn.XLOOKUP(capturaFlota2019[[#This Row],[Latitud]],'DATOS TABLA FLOTA'!$Q$2:$Q$21,'DATOS TABLA FLOTA'!$R$2:$R$21)</f>
        <v>-67514904</v>
      </c>
      <c r="J2845" s="2" t="s">
        <v>3101</v>
      </c>
      <c r="K2845" t="str">
        <f>VLOOKUP(capturaFlota2019[[#This Row],[Especie]],'DATOS TABLA FLOTA'!$K$1:$M$113,2,FALSE)</f>
        <v>Crustáceos</v>
      </c>
      <c r="L2845" t="str">
        <f>_xlfn.XLOOKUP(capturaFlota2019[[#This Row],[Especie]],'DATOS TABLA FLOTA'!$K$1:$K$113,'DATOS TABLA FLOTA'!$M$1:$M$113)</f>
        <v>Langostino</v>
      </c>
      <c r="M2845" s="3">
        <v>491694</v>
      </c>
      <c r="N2845" s="4">
        <f>VLOOKUP(capturaFlota2019[[#This Row],[Especie]],'DATOS TABLA FLOTA'!$A$1:$B$80,2,FALSE)</f>
        <v>3000</v>
      </c>
      <c r="O2845" s="4">
        <f>VLOOKUP(capturaFlota2019[[#This Row],[Especie]],'DATOS TABLA FLOTA'!$A$1:$C$80,3,FALSE)</f>
        <v>48000</v>
      </c>
      <c r="Q2845"/>
    </row>
    <row r="2846" spans="1:17" x14ac:dyDescent="0.35">
      <c r="A2846" s="5">
        <v>43647</v>
      </c>
      <c r="B2846" s="2" t="s">
        <v>3041</v>
      </c>
      <c r="C2846" s="2" t="s">
        <v>3127</v>
      </c>
      <c r="D2846" s="2" t="s">
        <v>3124</v>
      </c>
      <c r="E28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846" t="str">
        <f>_xlfn.XLOOKUP(capturaFlota2019[[#This Row],[Puerto]],'DATOS TABLA FLOTA'!$H$1:$H$21,'DATOS TABLA FLOTA'!$I$1:$I$21)</f>
        <v>San Antonio</v>
      </c>
      <c r="G2846" s="3">
        <f>_xlfn.XLOOKUP(capturaFlota2019[[#This Row],[Departamento]],'DATOS TABLA FLOTA'!$O$2:$O$21,'DATOS TABLA FLOTA'!$P$2:$P$21)</f>
        <v>62077</v>
      </c>
      <c r="H2846" s="1">
        <v>-40725698</v>
      </c>
      <c r="I2846" s="1">
        <f>_xlfn.XLOOKUP(capturaFlota2019[[#This Row],[Latitud]],'DATOS TABLA FLOTA'!$Q$2:$Q$21,'DATOS TABLA FLOTA'!$R$2:$R$21)</f>
        <v>-64934194</v>
      </c>
      <c r="J2846" s="2" t="s">
        <v>3094</v>
      </c>
      <c r="K2846" t="str">
        <f>VLOOKUP(capturaFlota2019[[#This Row],[Especie]],'DATOS TABLA FLOTA'!$K$1:$M$113,2,FALSE)</f>
        <v>Peces</v>
      </c>
      <c r="L2846" t="str">
        <f>_xlfn.XLOOKUP(capturaFlota2019[[#This Row],[Especie]],'DATOS TABLA FLOTA'!$K$1:$K$113,'DATOS TABLA FLOTA'!$M$1:$M$113)</f>
        <v>otras especies</v>
      </c>
      <c r="M2846" s="3">
        <v>494762</v>
      </c>
      <c r="N2846" s="4">
        <f>VLOOKUP(capturaFlota2019[[#This Row],[Especie]],'DATOS TABLA FLOTA'!$A$1:$B$80,2,FALSE)</f>
        <v>2180</v>
      </c>
      <c r="O2846" s="4">
        <f>VLOOKUP(capturaFlota2019[[#This Row],[Especie]],'DATOS TABLA FLOTA'!$A$1:$C$80,3,FALSE)</f>
        <v>34880</v>
      </c>
      <c r="Q2846"/>
    </row>
    <row r="2847" spans="1:17" x14ac:dyDescent="0.35">
      <c r="A2847" s="5">
        <v>43466</v>
      </c>
      <c r="B2847" s="2" t="s">
        <v>3053</v>
      </c>
      <c r="C2847" s="2" t="s">
        <v>3068</v>
      </c>
      <c r="D2847" s="2" t="s">
        <v>3043</v>
      </c>
      <c r="E28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7" t="str">
        <f>_xlfn.XLOOKUP(capturaFlota2019[[#This Row],[Puerto]],'DATOS TABLA FLOTA'!$H$1:$H$21,'DATOS TABLA FLOTA'!$I$1:$I$21)</f>
        <v>General Pueyrredon</v>
      </c>
      <c r="G2847" s="3">
        <f>_xlfn.XLOOKUP(capturaFlota2019[[#This Row],[Departamento]],'DATOS TABLA FLOTA'!$O$2:$O$21,'DATOS TABLA FLOTA'!$P$2:$P$21)</f>
        <v>6357</v>
      </c>
      <c r="H2847" s="1">
        <v>-3804915</v>
      </c>
      <c r="I2847" s="1">
        <f>_xlfn.XLOOKUP(capturaFlota2019[[#This Row],[Latitud]],'DATOS TABLA FLOTA'!$Q$2:$Q$21,'DATOS TABLA FLOTA'!$R$2:$R$21)</f>
        <v>-57536848</v>
      </c>
      <c r="J2847" s="2" t="s">
        <v>3099</v>
      </c>
      <c r="K2847" t="str">
        <f>VLOOKUP(capturaFlota2019[[#This Row],[Especie]],'DATOS TABLA FLOTA'!$K$1:$M$113,2,FALSE)</f>
        <v>Peces</v>
      </c>
      <c r="L2847" t="str">
        <f>_xlfn.XLOOKUP(capturaFlota2019[[#This Row],[Especie]],'DATOS TABLA FLOTA'!$K$1:$K$113,'DATOS TABLA FLOTA'!$M$1:$M$113)</f>
        <v>otras especies</v>
      </c>
      <c r="M2847" s="3">
        <v>496468</v>
      </c>
      <c r="N2847" s="4">
        <f>VLOOKUP(capturaFlota2019[[#This Row],[Especie]],'DATOS TABLA FLOTA'!$A$1:$B$80,2,FALSE)</f>
        <v>2100</v>
      </c>
      <c r="O2847" s="4">
        <f>VLOOKUP(capturaFlota2019[[#This Row],[Especie]],'DATOS TABLA FLOTA'!$A$1:$C$80,3,FALSE)</f>
        <v>33600</v>
      </c>
      <c r="Q2847"/>
    </row>
    <row r="2848" spans="1:17" x14ac:dyDescent="0.35">
      <c r="A2848" s="5">
        <v>43617</v>
      </c>
      <c r="B2848" s="2" t="s">
        <v>3053</v>
      </c>
      <c r="C2848" s="2" t="s">
        <v>3150</v>
      </c>
      <c r="D2848" s="2" t="s">
        <v>3043</v>
      </c>
      <c r="E28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48" t="str">
        <f>_xlfn.XLOOKUP(capturaFlota2019[[#This Row],[Puerto]],'DATOS TABLA FLOTA'!$H$1:$H$21,'DATOS TABLA FLOTA'!$I$1:$I$21)</f>
        <v>General Lavalle</v>
      </c>
      <c r="G2848" s="3">
        <f>_xlfn.XLOOKUP(capturaFlota2019[[#This Row],[Departamento]],'DATOS TABLA FLOTA'!$O$2:$O$21,'DATOS TABLA FLOTA'!$P$2:$P$21)</f>
        <v>6336</v>
      </c>
      <c r="H2848" s="1">
        <v>-36398453</v>
      </c>
      <c r="I2848" s="1">
        <f>_xlfn.XLOOKUP(capturaFlota2019[[#This Row],[Latitud]],'DATOS TABLA FLOTA'!$Q$2:$Q$21,'DATOS TABLA FLOTA'!$R$2:$R$21)</f>
        <v>-56946467</v>
      </c>
      <c r="J2848" s="2" t="s">
        <v>3089</v>
      </c>
      <c r="K2848" t="str">
        <f>VLOOKUP(capturaFlota2019[[#This Row],[Especie]],'DATOS TABLA FLOTA'!$K$1:$M$113,2,FALSE)</f>
        <v>Peces</v>
      </c>
      <c r="L2848" t="str">
        <f>_xlfn.XLOOKUP(capturaFlota2019[[#This Row],[Especie]],'DATOS TABLA FLOTA'!$K$1:$K$113,'DATOS TABLA FLOTA'!$M$1:$M$113)</f>
        <v>otras especies</v>
      </c>
      <c r="M2848" s="3">
        <v>503103</v>
      </c>
      <c r="N2848" s="4">
        <f>VLOOKUP(capturaFlota2019[[#This Row],[Especie]],'DATOS TABLA FLOTA'!$A$1:$B$80,2,FALSE)</f>
        <v>2200</v>
      </c>
      <c r="O2848" s="4">
        <f>VLOOKUP(capturaFlota2019[[#This Row],[Especie]],'DATOS TABLA FLOTA'!$A$1:$C$80,3,FALSE)</f>
        <v>35200</v>
      </c>
      <c r="Q2848"/>
    </row>
    <row r="2849" spans="1:17" x14ac:dyDescent="0.35">
      <c r="A2849" s="5">
        <v>43556</v>
      </c>
      <c r="B2849" s="2" t="s">
        <v>3067</v>
      </c>
      <c r="C2849" s="2" t="s">
        <v>3115</v>
      </c>
      <c r="D2849" s="2" t="s">
        <v>3049</v>
      </c>
      <c r="E28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849" t="str">
        <f>_xlfn.XLOOKUP(capturaFlota2019[[#This Row],[Puerto]],'DATOS TABLA FLOTA'!$H$1:$H$21,'DATOS TABLA FLOTA'!$I$1:$I$21)</f>
        <v>Deseado</v>
      </c>
      <c r="G2849" s="3">
        <f>_xlfn.XLOOKUP(capturaFlota2019[[#This Row],[Departamento]],'DATOS TABLA FLOTA'!$O$2:$O$21,'DATOS TABLA FLOTA'!$P$2:$P$21)</f>
        <v>78014</v>
      </c>
      <c r="H2849" s="1">
        <v>-47753106</v>
      </c>
      <c r="I2849" s="1">
        <f>_xlfn.XLOOKUP(capturaFlota2019[[#This Row],[Latitud]],'DATOS TABLA FLOTA'!$Q$2:$Q$21,'DATOS TABLA FLOTA'!$R$2:$R$21)</f>
        <v>-65911745</v>
      </c>
      <c r="J2849" s="2" t="s">
        <v>3140</v>
      </c>
      <c r="K2849" t="str">
        <f>VLOOKUP(capturaFlota2019[[#This Row],[Especie]],'DATOS TABLA FLOTA'!$K$1:$M$113,2,FALSE)</f>
        <v>Peces</v>
      </c>
      <c r="L2849" t="str">
        <f>_xlfn.XLOOKUP(capturaFlota2019[[#This Row],[Especie]],'DATOS TABLA FLOTA'!$K$1:$K$113,'DATOS TABLA FLOTA'!$M$1:$M$113)</f>
        <v>otras especies</v>
      </c>
      <c r="M2849" s="3">
        <v>505003</v>
      </c>
      <c r="N2849" s="4">
        <f>VLOOKUP(capturaFlota2019[[#This Row],[Especie]],'DATOS TABLA FLOTA'!$A$1:$B$80,2,FALSE)</f>
        <v>1800</v>
      </c>
      <c r="O2849" s="4">
        <f>VLOOKUP(capturaFlota2019[[#This Row],[Especie]],'DATOS TABLA FLOTA'!$A$1:$C$80,3,FALSE)</f>
        <v>28800</v>
      </c>
      <c r="Q2849"/>
    </row>
    <row r="2850" spans="1:17" x14ac:dyDescent="0.35">
      <c r="A2850" s="5">
        <v>43497</v>
      </c>
      <c r="B2850" s="2" t="s">
        <v>3053</v>
      </c>
      <c r="C2850" s="2" t="s">
        <v>3111</v>
      </c>
      <c r="D2850" s="2" t="s">
        <v>3043</v>
      </c>
      <c r="E28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0" t="str">
        <f>_xlfn.XLOOKUP(capturaFlota2019[[#This Row],[Puerto]],'DATOS TABLA FLOTA'!$H$1:$H$21,'DATOS TABLA FLOTA'!$I$1:$I$21)</f>
        <v>sin especificar</v>
      </c>
      <c r="G2850" s="3">
        <f>_xlfn.XLOOKUP(capturaFlota2019[[#This Row],[Departamento]],'DATOS TABLA FLOTA'!$O$2:$O$21,'DATOS TABLA FLOTA'!$P$2:$P$21)</f>
        <v>6999</v>
      </c>
      <c r="I2850" s="1">
        <f>_xlfn.XLOOKUP(capturaFlota2019[[#This Row],[Latitud]],'DATOS TABLA FLOTA'!$Q$2:$Q$21,'DATOS TABLA FLOTA'!$R$2:$R$21)</f>
        <v>0</v>
      </c>
      <c r="J2850" s="2" t="s">
        <v>3114</v>
      </c>
      <c r="K2850" t="str">
        <f>VLOOKUP(capturaFlota2019[[#This Row],[Especie]],'DATOS TABLA FLOTA'!$K$1:$M$113,2,FALSE)</f>
        <v>Peces</v>
      </c>
      <c r="L2850" t="str">
        <f>_xlfn.XLOOKUP(capturaFlota2019[[#This Row],[Especie]],'DATOS TABLA FLOTA'!$K$1:$K$113,'DATOS TABLA FLOTA'!$M$1:$M$113)</f>
        <v>otras especies</v>
      </c>
      <c r="M2850" s="3">
        <v>506152</v>
      </c>
      <c r="N2850" s="4">
        <f>VLOOKUP(capturaFlota2019[[#This Row],[Especie]],'DATOS TABLA FLOTA'!$A$1:$B$80,2,FALSE)</f>
        <v>1500</v>
      </c>
      <c r="O2850" s="4">
        <f>VLOOKUP(capturaFlota2019[[#This Row],[Especie]],'DATOS TABLA FLOTA'!$A$1:$C$80,3,FALSE)</f>
        <v>24000</v>
      </c>
      <c r="Q2850"/>
    </row>
    <row r="2851" spans="1:17" x14ac:dyDescent="0.35">
      <c r="A2851" s="5">
        <v>43617</v>
      </c>
      <c r="B2851" s="2" t="s">
        <v>3041</v>
      </c>
      <c r="C2851" s="2" t="s">
        <v>3150</v>
      </c>
      <c r="D2851" s="2" t="s">
        <v>3043</v>
      </c>
      <c r="E28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1" t="str">
        <f>_xlfn.XLOOKUP(capturaFlota2019[[#This Row],[Puerto]],'DATOS TABLA FLOTA'!$H$1:$H$21,'DATOS TABLA FLOTA'!$I$1:$I$21)</f>
        <v>General Lavalle</v>
      </c>
      <c r="G2851" s="3">
        <f>_xlfn.XLOOKUP(capturaFlota2019[[#This Row],[Departamento]],'DATOS TABLA FLOTA'!$O$2:$O$21,'DATOS TABLA FLOTA'!$P$2:$P$21)</f>
        <v>6336</v>
      </c>
      <c r="H2851" s="1">
        <v>-36398453</v>
      </c>
      <c r="I2851" s="1">
        <f>_xlfn.XLOOKUP(capturaFlota2019[[#This Row],[Latitud]],'DATOS TABLA FLOTA'!$Q$2:$Q$21,'DATOS TABLA FLOTA'!$R$2:$R$21)</f>
        <v>-56946467</v>
      </c>
      <c r="J2851" s="2" t="s">
        <v>3083</v>
      </c>
      <c r="K2851" t="str">
        <f>VLOOKUP(capturaFlota2019[[#This Row],[Especie]],'DATOS TABLA FLOTA'!$K$1:$M$113,2,FALSE)</f>
        <v>Peces</v>
      </c>
      <c r="L2851" t="str">
        <f>_xlfn.XLOOKUP(capturaFlota2019[[#This Row],[Especie]],'DATOS TABLA FLOTA'!$K$1:$K$113,'DATOS TABLA FLOTA'!$M$1:$M$113)</f>
        <v>Variado costero</v>
      </c>
      <c r="M2851" s="3">
        <v>513857</v>
      </c>
      <c r="N2851" s="4">
        <f>VLOOKUP(capturaFlota2019[[#This Row],[Especie]],'DATOS TABLA FLOTA'!$A$1:$B$80,2,FALSE)</f>
        <v>2300</v>
      </c>
      <c r="O2851" s="4">
        <f>VLOOKUP(capturaFlota2019[[#This Row],[Especie]],'DATOS TABLA FLOTA'!$A$1:$C$80,3,FALSE)</f>
        <v>36800</v>
      </c>
      <c r="Q2851"/>
    </row>
    <row r="2852" spans="1:17" x14ac:dyDescent="0.35">
      <c r="A2852" s="5">
        <v>43497</v>
      </c>
      <c r="B2852" s="2" t="s">
        <v>3053</v>
      </c>
      <c r="C2852" s="2" t="s">
        <v>3068</v>
      </c>
      <c r="D2852" s="2" t="s">
        <v>3043</v>
      </c>
      <c r="E28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2" t="str">
        <f>_xlfn.XLOOKUP(capturaFlota2019[[#This Row],[Puerto]],'DATOS TABLA FLOTA'!$H$1:$H$21,'DATOS TABLA FLOTA'!$I$1:$I$21)</f>
        <v>General Pueyrredon</v>
      </c>
      <c r="G2852" s="3">
        <f>_xlfn.XLOOKUP(capturaFlota2019[[#This Row],[Departamento]],'DATOS TABLA FLOTA'!$O$2:$O$21,'DATOS TABLA FLOTA'!$P$2:$P$21)</f>
        <v>6357</v>
      </c>
      <c r="H2852" s="1">
        <v>-3804915</v>
      </c>
      <c r="I2852" s="1">
        <f>_xlfn.XLOOKUP(capturaFlota2019[[#This Row],[Latitud]],'DATOS TABLA FLOTA'!$Q$2:$Q$21,'DATOS TABLA FLOTA'!$R$2:$R$21)</f>
        <v>-57536848</v>
      </c>
      <c r="J2852" s="2" t="s">
        <v>3065</v>
      </c>
      <c r="K2852" t="str">
        <f>VLOOKUP(capturaFlota2019[[#This Row],[Especie]],'DATOS TABLA FLOTA'!$K$1:$M$113,2,FALSE)</f>
        <v>Peces</v>
      </c>
      <c r="L2852" t="str">
        <f>_xlfn.XLOOKUP(capturaFlota2019[[#This Row],[Especie]],'DATOS TABLA FLOTA'!$K$1:$K$113,'DATOS TABLA FLOTA'!$M$1:$M$113)</f>
        <v>Abadejo</v>
      </c>
      <c r="M2852" s="3">
        <v>521386</v>
      </c>
      <c r="N2852" s="4">
        <f>VLOOKUP(capturaFlota2019[[#This Row],[Especie]],'DATOS TABLA FLOTA'!$A$1:$B$80,2,FALSE)</f>
        <v>2000</v>
      </c>
      <c r="O2852" s="4">
        <f>VLOOKUP(capturaFlota2019[[#This Row],[Especie]],'DATOS TABLA FLOTA'!$A$1:$C$80,3,FALSE)</f>
        <v>32000</v>
      </c>
      <c r="Q2852"/>
    </row>
    <row r="2853" spans="1:17" x14ac:dyDescent="0.35">
      <c r="A2853" s="5">
        <v>43770</v>
      </c>
      <c r="B2853" s="2" t="s">
        <v>3059</v>
      </c>
      <c r="C2853" s="2" t="s">
        <v>3068</v>
      </c>
      <c r="D2853" s="2" t="s">
        <v>3043</v>
      </c>
      <c r="E28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3" t="str">
        <f>_xlfn.XLOOKUP(capturaFlota2019[[#This Row],[Puerto]],'DATOS TABLA FLOTA'!$H$1:$H$21,'DATOS TABLA FLOTA'!$I$1:$I$21)</f>
        <v>General Pueyrredon</v>
      </c>
      <c r="G2853" s="3">
        <f>_xlfn.XLOOKUP(capturaFlota2019[[#This Row],[Departamento]],'DATOS TABLA FLOTA'!$O$2:$O$21,'DATOS TABLA FLOTA'!$P$2:$P$21)</f>
        <v>6357</v>
      </c>
      <c r="H2853" s="1">
        <v>-3804915</v>
      </c>
      <c r="I2853" s="1">
        <f>_xlfn.XLOOKUP(capturaFlota2019[[#This Row],[Latitud]],'DATOS TABLA FLOTA'!$Q$2:$Q$21,'DATOS TABLA FLOTA'!$R$2:$R$21)</f>
        <v>-57536848</v>
      </c>
      <c r="J2853" s="2" t="s">
        <v>3165</v>
      </c>
      <c r="K2853" t="str">
        <f>VLOOKUP(capturaFlota2019[[#This Row],[Especie]],'DATOS TABLA FLOTA'!$K$1:$M$113,2,FALSE)</f>
        <v>Peces</v>
      </c>
      <c r="L2853" t="str">
        <f>_xlfn.XLOOKUP(capturaFlota2019[[#This Row],[Especie]],'DATOS TABLA FLOTA'!$K$1:$K$113,'DATOS TABLA FLOTA'!$M$1:$M$113)</f>
        <v>Rayas (sin V. Cost)</v>
      </c>
      <c r="M2853" s="3">
        <v>537741</v>
      </c>
      <c r="N2853" s="4">
        <f>VLOOKUP(capturaFlota2019[[#This Row],[Especie]],'DATOS TABLA FLOTA'!$A$1:$B$80,2,FALSE)</f>
        <v>3900</v>
      </c>
      <c r="O2853" s="4">
        <f>VLOOKUP(capturaFlota2019[[#This Row],[Especie]],'DATOS TABLA FLOTA'!$A$1:$C$80,3,FALSE)</f>
        <v>62400</v>
      </c>
      <c r="Q2853"/>
    </row>
    <row r="2854" spans="1:17" x14ac:dyDescent="0.35">
      <c r="A2854" s="5">
        <v>43556</v>
      </c>
      <c r="B2854" s="2" t="s">
        <v>3041</v>
      </c>
      <c r="C2854" s="2" t="s">
        <v>3068</v>
      </c>
      <c r="D2854" s="2" t="s">
        <v>3043</v>
      </c>
      <c r="E28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4" t="str">
        <f>_xlfn.XLOOKUP(capturaFlota2019[[#This Row],[Puerto]],'DATOS TABLA FLOTA'!$H$1:$H$21,'DATOS TABLA FLOTA'!$I$1:$I$21)</f>
        <v>General Pueyrredon</v>
      </c>
      <c r="G2854" s="3">
        <f>_xlfn.XLOOKUP(capturaFlota2019[[#This Row],[Departamento]],'DATOS TABLA FLOTA'!$O$2:$O$21,'DATOS TABLA FLOTA'!$P$2:$P$21)</f>
        <v>6357</v>
      </c>
      <c r="H2854" s="1">
        <v>-3804915</v>
      </c>
      <c r="I2854" s="1">
        <f>_xlfn.XLOOKUP(capturaFlota2019[[#This Row],[Latitud]],'DATOS TABLA FLOTA'!$Q$2:$Q$21,'DATOS TABLA FLOTA'!$R$2:$R$21)</f>
        <v>-57536848</v>
      </c>
      <c r="J2854" s="2" t="s">
        <v>3097</v>
      </c>
      <c r="K2854" t="str">
        <f>VLOOKUP(capturaFlota2019[[#This Row],[Especie]],'DATOS TABLA FLOTA'!$K$1:$M$113,2,FALSE)</f>
        <v>Peces</v>
      </c>
      <c r="L2854" t="str">
        <f>_xlfn.XLOOKUP(capturaFlota2019[[#This Row],[Especie]],'DATOS TABLA FLOTA'!$K$1:$K$113,'DATOS TABLA FLOTA'!$M$1:$M$113)</f>
        <v>otras especies</v>
      </c>
      <c r="M2854" s="3">
        <v>543670</v>
      </c>
      <c r="N2854" s="4">
        <f>VLOOKUP(capturaFlota2019[[#This Row],[Especie]],'DATOS TABLA FLOTA'!$A$1:$B$80,2,FALSE)</f>
        <v>3980</v>
      </c>
      <c r="O2854" s="4">
        <f>VLOOKUP(capturaFlota2019[[#This Row],[Especie]],'DATOS TABLA FLOTA'!$A$1:$C$80,3,FALSE)</f>
        <v>63680</v>
      </c>
      <c r="Q2854"/>
    </row>
    <row r="2855" spans="1:17" x14ac:dyDescent="0.35">
      <c r="A2855" s="5">
        <v>43739</v>
      </c>
      <c r="B2855" s="2" t="s">
        <v>3059</v>
      </c>
      <c r="C2855" s="2" t="s">
        <v>3068</v>
      </c>
      <c r="D2855" s="2" t="s">
        <v>3043</v>
      </c>
      <c r="E28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5" t="str">
        <f>_xlfn.XLOOKUP(capturaFlota2019[[#This Row],[Puerto]],'DATOS TABLA FLOTA'!$H$1:$H$21,'DATOS TABLA FLOTA'!$I$1:$I$21)</f>
        <v>General Pueyrredon</v>
      </c>
      <c r="G2855" s="3">
        <f>_xlfn.XLOOKUP(capturaFlota2019[[#This Row],[Departamento]],'DATOS TABLA FLOTA'!$O$2:$O$21,'DATOS TABLA FLOTA'!$P$2:$P$21)</f>
        <v>6357</v>
      </c>
      <c r="H2855" s="1">
        <v>-3804915</v>
      </c>
      <c r="I2855" s="1">
        <f>_xlfn.XLOOKUP(capturaFlota2019[[#This Row],[Latitud]],'DATOS TABLA FLOTA'!$Q$2:$Q$21,'DATOS TABLA FLOTA'!$R$2:$R$21)</f>
        <v>-57536848</v>
      </c>
      <c r="J2855" s="2" t="s">
        <v>3057</v>
      </c>
      <c r="K2855" t="str">
        <f>VLOOKUP(capturaFlota2019[[#This Row],[Especie]],'DATOS TABLA FLOTA'!$K$1:$M$113,2,FALSE)</f>
        <v>Peces</v>
      </c>
      <c r="L2855" t="str">
        <f>_xlfn.XLOOKUP(capturaFlota2019[[#This Row],[Especie]],'DATOS TABLA FLOTA'!$K$1:$K$113,'DATOS TABLA FLOTA'!$M$1:$M$113)</f>
        <v>Rayas (sin V. Cost)</v>
      </c>
      <c r="M2855" s="3">
        <v>564688</v>
      </c>
      <c r="N2855" s="4">
        <f>VLOOKUP(capturaFlota2019[[#This Row],[Especie]],'DATOS TABLA FLOTA'!$A$1:$B$80,2,FALSE)</f>
        <v>3900</v>
      </c>
      <c r="O2855" s="4">
        <f>VLOOKUP(capturaFlota2019[[#This Row],[Especie]],'DATOS TABLA FLOTA'!$A$1:$C$80,3,FALSE)</f>
        <v>62400</v>
      </c>
      <c r="Q2855"/>
    </row>
    <row r="2856" spans="1:17" x14ac:dyDescent="0.35">
      <c r="A2856" s="5">
        <v>43709</v>
      </c>
      <c r="B2856" s="2" t="s">
        <v>3053</v>
      </c>
      <c r="C2856" s="2" t="s">
        <v>3068</v>
      </c>
      <c r="D2856" s="2" t="s">
        <v>3043</v>
      </c>
      <c r="E28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6" t="str">
        <f>_xlfn.XLOOKUP(capturaFlota2019[[#This Row],[Puerto]],'DATOS TABLA FLOTA'!$H$1:$H$21,'DATOS TABLA FLOTA'!$I$1:$I$21)</f>
        <v>General Pueyrredon</v>
      </c>
      <c r="G2856" s="3">
        <f>_xlfn.XLOOKUP(capturaFlota2019[[#This Row],[Departamento]],'DATOS TABLA FLOTA'!$O$2:$O$21,'DATOS TABLA FLOTA'!$P$2:$P$21)</f>
        <v>6357</v>
      </c>
      <c r="H2856" s="1">
        <v>-3804915</v>
      </c>
      <c r="I2856" s="1">
        <f>_xlfn.XLOOKUP(capturaFlota2019[[#This Row],[Latitud]],'DATOS TABLA FLOTA'!$Q$2:$Q$21,'DATOS TABLA FLOTA'!$R$2:$R$21)</f>
        <v>-57536848</v>
      </c>
      <c r="J2856" s="2" t="s">
        <v>3152</v>
      </c>
      <c r="K2856" t="str">
        <f>VLOOKUP(capturaFlota2019[[#This Row],[Especie]],'DATOS TABLA FLOTA'!$K$1:$M$113,2,FALSE)</f>
        <v>Peces</v>
      </c>
      <c r="L2856" t="str">
        <f>_xlfn.XLOOKUP(capturaFlota2019[[#This Row],[Especie]],'DATOS TABLA FLOTA'!$K$1:$K$113,'DATOS TABLA FLOTA'!$M$1:$M$113)</f>
        <v>Variado costero</v>
      </c>
      <c r="M2856" s="3">
        <v>570129</v>
      </c>
      <c r="N2856" s="4">
        <f>VLOOKUP(capturaFlota2019[[#This Row],[Especie]],'DATOS TABLA FLOTA'!$A$1:$B$80,2,FALSE)</f>
        <v>2500</v>
      </c>
      <c r="O2856" s="4">
        <f>VLOOKUP(capturaFlota2019[[#This Row],[Especie]],'DATOS TABLA FLOTA'!$A$1:$C$80,3,FALSE)</f>
        <v>40000</v>
      </c>
      <c r="Q2856"/>
    </row>
    <row r="2857" spans="1:17" x14ac:dyDescent="0.35">
      <c r="A2857" s="5">
        <v>43586</v>
      </c>
      <c r="B2857" s="2" t="s">
        <v>3041</v>
      </c>
      <c r="C2857" s="2" t="s">
        <v>3150</v>
      </c>
      <c r="D2857" s="2" t="s">
        <v>3043</v>
      </c>
      <c r="E28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7" t="str">
        <f>_xlfn.XLOOKUP(capturaFlota2019[[#This Row],[Puerto]],'DATOS TABLA FLOTA'!$H$1:$H$21,'DATOS TABLA FLOTA'!$I$1:$I$21)</f>
        <v>General Lavalle</v>
      </c>
      <c r="G2857" s="3">
        <f>_xlfn.XLOOKUP(capturaFlota2019[[#This Row],[Departamento]],'DATOS TABLA FLOTA'!$O$2:$O$21,'DATOS TABLA FLOTA'!$P$2:$P$21)</f>
        <v>6336</v>
      </c>
      <c r="H2857" s="1">
        <v>-36398453</v>
      </c>
      <c r="I2857" s="1">
        <f>_xlfn.XLOOKUP(capturaFlota2019[[#This Row],[Latitud]],'DATOS TABLA FLOTA'!$Q$2:$Q$21,'DATOS TABLA FLOTA'!$R$2:$R$21)</f>
        <v>-56946467</v>
      </c>
      <c r="J2857" s="2" t="s">
        <v>3082</v>
      </c>
      <c r="K2857" t="str">
        <f>VLOOKUP(capturaFlota2019[[#This Row],[Especie]],'DATOS TABLA FLOTA'!$K$1:$M$113,2,FALSE)</f>
        <v>Peces</v>
      </c>
      <c r="L2857" t="str">
        <f>_xlfn.XLOOKUP(capturaFlota2019[[#This Row],[Especie]],'DATOS TABLA FLOTA'!$K$1:$K$113,'DATOS TABLA FLOTA'!$M$1:$M$113)</f>
        <v>otras especies</v>
      </c>
      <c r="M2857" s="3">
        <v>572502</v>
      </c>
      <c r="N2857" s="4">
        <f>VLOOKUP(capturaFlota2019[[#This Row],[Especie]],'DATOS TABLA FLOTA'!$A$1:$B$80,2,FALSE)</f>
        <v>2100</v>
      </c>
      <c r="O2857" s="4">
        <f>VLOOKUP(capturaFlota2019[[#This Row],[Especie]],'DATOS TABLA FLOTA'!$A$1:$C$80,3,FALSE)</f>
        <v>33600</v>
      </c>
      <c r="Q2857"/>
    </row>
    <row r="2858" spans="1:17" x14ac:dyDescent="0.35">
      <c r="A2858" s="5">
        <v>43739</v>
      </c>
      <c r="B2858" s="2" t="s">
        <v>3053</v>
      </c>
      <c r="C2858" s="2" t="s">
        <v>3068</v>
      </c>
      <c r="D2858" s="2" t="s">
        <v>3043</v>
      </c>
      <c r="E28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8" t="str">
        <f>_xlfn.XLOOKUP(capturaFlota2019[[#This Row],[Puerto]],'DATOS TABLA FLOTA'!$H$1:$H$21,'DATOS TABLA FLOTA'!$I$1:$I$21)</f>
        <v>General Pueyrredon</v>
      </c>
      <c r="G2858" s="3">
        <f>_xlfn.XLOOKUP(capturaFlota2019[[#This Row],[Departamento]],'DATOS TABLA FLOTA'!$O$2:$O$21,'DATOS TABLA FLOTA'!$P$2:$P$21)</f>
        <v>6357</v>
      </c>
      <c r="H2858" s="1">
        <v>-3804915</v>
      </c>
      <c r="I2858" s="1">
        <f>_xlfn.XLOOKUP(capturaFlota2019[[#This Row],[Latitud]],'DATOS TABLA FLOTA'!$Q$2:$Q$21,'DATOS TABLA FLOTA'!$R$2:$R$21)</f>
        <v>-57536848</v>
      </c>
      <c r="J2858" s="2" t="s">
        <v>3104</v>
      </c>
      <c r="K2858" t="str">
        <f>VLOOKUP(capturaFlota2019[[#This Row],[Especie]],'DATOS TABLA FLOTA'!$K$1:$M$113,2,FALSE)</f>
        <v>Peces</v>
      </c>
      <c r="L2858" t="str">
        <f>_xlfn.XLOOKUP(capturaFlota2019[[#This Row],[Especie]],'DATOS TABLA FLOTA'!$K$1:$K$113,'DATOS TABLA FLOTA'!$M$1:$M$113)</f>
        <v>otras especies</v>
      </c>
      <c r="M2858" s="3">
        <v>579643</v>
      </c>
      <c r="N2858" s="4">
        <f>VLOOKUP(capturaFlota2019[[#This Row],[Especie]],'DATOS TABLA FLOTA'!$A$1:$B$80,2,FALSE)</f>
        <v>2800</v>
      </c>
      <c r="O2858" s="4">
        <f>VLOOKUP(capturaFlota2019[[#This Row],[Especie]],'DATOS TABLA FLOTA'!$A$1:$C$80,3,FALSE)</f>
        <v>44800</v>
      </c>
      <c r="Q2858"/>
    </row>
    <row r="2859" spans="1:17" x14ac:dyDescent="0.35">
      <c r="A2859" s="5">
        <v>43497</v>
      </c>
      <c r="B2859" s="2" t="s">
        <v>3053</v>
      </c>
      <c r="C2859" s="2" t="s">
        <v>3068</v>
      </c>
      <c r="D2859" s="2" t="s">
        <v>3043</v>
      </c>
      <c r="E28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59" t="str">
        <f>_xlfn.XLOOKUP(capturaFlota2019[[#This Row],[Puerto]],'DATOS TABLA FLOTA'!$H$1:$H$21,'DATOS TABLA FLOTA'!$I$1:$I$21)</f>
        <v>General Pueyrredon</v>
      </c>
      <c r="G2859" s="3">
        <f>_xlfn.XLOOKUP(capturaFlota2019[[#This Row],[Departamento]],'DATOS TABLA FLOTA'!$O$2:$O$21,'DATOS TABLA FLOTA'!$P$2:$P$21)</f>
        <v>6357</v>
      </c>
      <c r="H2859" s="1">
        <v>-3804915</v>
      </c>
      <c r="I2859" s="1">
        <f>_xlfn.XLOOKUP(capturaFlota2019[[#This Row],[Latitud]],'DATOS TABLA FLOTA'!$Q$2:$Q$21,'DATOS TABLA FLOTA'!$R$2:$R$21)</f>
        <v>-57536848</v>
      </c>
      <c r="J2859" s="2" t="s">
        <v>3101</v>
      </c>
      <c r="K2859" t="str">
        <f>VLOOKUP(capturaFlota2019[[#This Row],[Especie]],'DATOS TABLA FLOTA'!$K$1:$M$113,2,FALSE)</f>
        <v>Crustáceos</v>
      </c>
      <c r="L2859" t="str">
        <f>_xlfn.XLOOKUP(capturaFlota2019[[#This Row],[Especie]],'DATOS TABLA FLOTA'!$K$1:$K$113,'DATOS TABLA FLOTA'!$M$1:$M$113)</f>
        <v>Langostino</v>
      </c>
      <c r="M2859" s="3">
        <v>580177</v>
      </c>
      <c r="N2859" s="4">
        <f>VLOOKUP(capturaFlota2019[[#This Row],[Especie]],'DATOS TABLA FLOTA'!$A$1:$B$80,2,FALSE)</f>
        <v>3000</v>
      </c>
      <c r="O2859" s="4">
        <f>VLOOKUP(capturaFlota2019[[#This Row],[Especie]],'DATOS TABLA FLOTA'!$A$1:$C$80,3,FALSE)</f>
        <v>48000</v>
      </c>
      <c r="Q2859"/>
    </row>
    <row r="2860" spans="1:17" x14ac:dyDescent="0.35">
      <c r="A2860" s="5">
        <v>43466</v>
      </c>
      <c r="B2860" s="2" t="s">
        <v>3053</v>
      </c>
      <c r="C2860" s="2" t="s">
        <v>3068</v>
      </c>
      <c r="D2860" s="2" t="s">
        <v>3043</v>
      </c>
      <c r="E28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0" t="str">
        <f>_xlfn.XLOOKUP(capturaFlota2019[[#This Row],[Puerto]],'DATOS TABLA FLOTA'!$H$1:$H$21,'DATOS TABLA FLOTA'!$I$1:$I$21)</f>
        <v>General Pueyrredon</v>
      </c>
      <c r="G2860" s="3">
        <f>_xlfn.XLOOKUP(capturaFlota2019[[#This Row],[Departamento]],'DATOS TABLA FLOTA'!$O$2:$O$21,'DATOS TABLA FLOTA'!$P$2:$P$21)</f>
        <v>6357</v>
      </c>
      <c r="H2860" s="1">
        <v>-3804915</v>
      </c>
      <c r="I2860" s="1">
        <f>_xlfn.XLOOKUP(capturaFlota2019[[#This Row],[Latitud]],'DATOS TABLA FLOTA'!$Q$2:$Q$21,'DATOS TABLA FLOTA'!$R$2:$R$21)</f>
        <v>-57536848</v>
      </c>
      <c r="J2860" s="2" t="s">
        <v>3089</v>
      </c>
      <c r="K2860" t="str">
        <f>VLOOKUP(capturaFlota2019[[#This Row],[Especie]],'DATOS TABLA FLOTA'!$K$1:$M$113,2,FALSE)</f>
        <v>Peces</v>
      </c>
      <c r="L2860" t="str">
        <f>_xlfn.XLOOKUP(capturaFlota2019[[#This Row],[Especie]],'DATOS TABLA FLOTA'!$K$1:$K$113,'DATOS TABLA FLOTA'!$M$1:$M$113)</f>
        <v>otras especies</v>
      </c>
      <c r="M2860" s="3">
        <v>581218</v>
      </c>
      <c r="N2860" s="4">
        <f>VLOOKUP(capturaFlota2019[[#This Row],[Especie]],'DATOS TABLA FLOTA'!$A$1:$B$80,2,FALSE)</f>
        <v>2200</v>
      </c>
      <c r="O2860" s="4">
        <f>VLOOKUP(capturaFlota2019[[#This Row],[Especie]],'DATOS TABLA FLOTA'!$A$1:$C$80,3,FALSE)</f>
        <v>35200</v>
      </c>
      <c r="Q2860"/>
    </row>
    <row r="2861" spans="1:17" x14ac:dyDescent="0.35">
      <c r="A2861" s="5">
        <v>43497</v>
      </c>
      <c r="B2861" s="2" t="s">
        <v>3041</v>
      </c>
      <c r="C2861" s="2" t="s">
        <v>3111</v>
      </c>
      <c r="D2861" s="2" t="s">
        <v>3043</v>
      </c>
      <c r="E28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1" t="str">
        <f>_xlfn.XLOOKUP(capturaFlota2019[[#This Row],[Puerto]],'DATOS TABLA FLOTA'!$H$1:$H$21,'DATOS TABLA FLOTA'!$I$1:$I$21)</f>
        <v>sin especificar</v>
      </c>
      <c r="G2861" s="3">
        <f>_xlfn.XLOOKUP(capturaFlota2019[[#This Row],[Departamento]],'DATOS TABLA FLOTA'!$O$2:$O$21,'DATOS TABLA FLOTA'!$P$2:$P$21)</f>
        <v>6999</v>
      </c>
      <c r="I2861" s="1">
        <f>_xlfn.XLOOKUP(capturaFlota2019[[#This Row],[Latitud]],'DATOS TABLA FLOTA'!$Q$2:$Q$21,'DATOS TABLA FLOTA'!$R$2:$R$21)</f>
        <v>0</v>
      </c>
      <c r="J2861" s="2" t="s">
        <v>3082</v>
      </c>
      <c r="K2861" t="str">
        <f>VLOOKUP(capturaFlota2019[[#This Row],[Especie]],'DATOS TABLA FLOTA'!$K$1:$M$113,2,FALSE)</f>
        <v>Peces</v>
      </c>
      <c r="L2861" t="str">
        <f>_xlfn.XLOOKUP(capturaFlota2019[[#This Row],[Especie]],'DATOS TABLA FLOTA'!$K$1:$K$113,'DATOS TABLA FLOTA'!$M$1:$M$113)</f>
        <v>otras especies</v>
      </c>
      <c r="M2861" s="3">
        <v>592991</v>
      </c>
      <c r="N2861" s="4">
        <f>VLOOKUP(capturaFlota2019[[#This Row],[Especie]],'DATOS TABLA FLOTA'!$A$1:$B$80,2,FALSE)</f>
        <v>2100</v>
      </c>
      <c r="O2861" s="4">
        <f>VLOOKUP(capturaFlota2019[[#This Row],[Especie]],'DATOS TABLA FLOTA'!$A$1:$C$80,3,FALSE)</f>
        <v>33600</v>
      </c>
      <c r="Q2861"/>
    </row>
    <row r="2862" spans="1:17" x14ac:dyDescent="0.35">
      <c r="A2862" s="5">
        <v>43497</v>
      </c>
      <c r="B2862" s="2" t="s">
        <v>3041</v>
      </c>
      <c r="C2862" s="2" t="s">
        <v>3111</v>
      </c>
      <c r="D2862" s="2" t="s">
        <v>3043</v>
      </c>
      <c r="E28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2" t="str">
        <f>_xlfn.XLOOKUP(capturaFlota2019[[#This Row],[Puerto]],'DATOS TABLA FLOTA'!$H$1:$H$21,'DATOS TABLA FLOTA'!$I$1:$I$21)</f>
        <v>sin especificar</v>
      </c>
      <c r="G2862" s="3">
        <f>_xlfn.XLOOKUP(capturaFlota2019[[#This Row],[Departamento]],'DATOS TABLA FLOTA'!$O$2:$O$21,'DATOS TABLA FLOTA'!$P$2:$P$21)</f>
        <v>6999</v>
      </c>
      <c r="I2862" s="1">
        <f>_xlfn.XLOOKUP(capturaFlota2019[[#This Row],[Latitud]],'DATOS TABLA FLOTA'!$Q$2:$Q$21,'DATOS TABLA FLOTA'!$R$2:$R$21)</f>
        <v>0</v>
      </c>
      <c r="J2862" s="2" t="s">
        <v>3088</v>
      </c>
      <c r="K2862" t="str">
        <f>VLOOKUP(capturaFlota2019[[#This Row],[Especie]],'DATOS TABLA FLOTA'!$K$1:$M$113,2,FALSE)</f>
        <v>Peces</v>
      </c>
      <c r="L2862" t="str">
        <f>_xlfn.XLOOKUP(capturaFlota2019[[#This Row],[Especie]],'DATOS TABLA FLOTA'!$K$1:$K$113,'DATOS TABLA FLOTA'!$M$1:$M$113)</f>
        <v>Variado costero</v>
      </c>
      <c r="M2862" s="3">
        <v>609899</v>
      </c>
      <c r="N2862" s="4">
        <f>VLOOKUP(capturaFlota2019[[#This Row],[Especie]],'DATOS TABLA FLOTA'!$A$1:$B$80,2,FALSE)</f>
        <v>2500</v>
      </c>
      <c r="O2862" s="4">
        <f>VLOOKUP(capturaFlota2019[[#This Row],[Especie]],'DATOS TABLA FLOTA'!$A$1:$C$80,3,FALSE)</f>
        <v>40000</v>
      </c>
      <c r="Q2862"/>
    </row>
    <row r="2863" spans="1:17" x14ac:dyDescent="0.35">
      <c r="A2863" s="5">
        <v>43556</v>
      </c>
      <c r="B2863" s="2" t="s">
        <v>3053</v>
      </c>
      <c r="C2863" s="2" t="s">
        <v>3068</v>
      </c>
      <c r="D2863" s="2" t="s">
        <v>3043</v>
      </c>
      <c r="E28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3" t="str">
        <f>_xlfn.XLOOKUP(capturaFlota2019[[#This Row],[Puerto]],'DATOS TABLA FLOTA'!$H$1:$H$21,'DATOS TABLA FLOTA'!$I$1:$I$21)</f>
        <v>General Pueyrredon</v>
      </c>
      <c r="G2863" s="3">
        <f>_xlfn.XLOOKUP(capturaFlota2019[[#This Row],[Departamento]],'DATOS TABLA FLOTA'!$O$2:$O$21,'DATOS TABLA FLOTA'!$P$2:$P$21)</f>
        <v>6357</v>
      </c>
      <c r="H2863" s="1">
        <v>-3804915</v>
      </c>
      <c r="I2863" s="1">
        <f>_xlfn.XLOOKUP(capturaFlota2019[[#This Row],[Latitud]],'DATOS TABLA FLOTA'!$Q$2:$Q$21,'DATOS TABLA FLOTA'!$R$2:$R$21)</f>
        <v>-57536848</v>
      </c>
      <c r="J2863" s="2" t="s">
        <v>3140</v>
      </c>
      <c r="K2863" t="str">
        <f>VLOOKUP(capturaFlota2019[[#This Row],[Especie]],'DATOS TABLA FLOTA'!$K$1:$M$113,2,FALSE)</f>
        <v>Peces</v>
      </c>
      <c r="L2863" t="str">
        <f>_xlfn.XLOOKUP(capturaFlota2019[[#This Row],[Especie]],'DATOS TABLA FLOTA'!$K$1:$K$113,'DATOS TABLA FLOTA'!$M$1:$M$113)</f>
        <v>otras especies</v>
      </c>
      <c r="M2863" s="3">
        <v>612841</v>
      </c>
      <c r="N2863" s="4">
        <f>VLOOKUP(capturaFlota2019[[#This Row],[Especie]],'DATOS TABLA FLOTA'!$A$1:$B$80,2,FALSE)</f>
        <v>1800</v>
      </c>
      <c r="O2863" s="4">
        <f>VLOOKUP(capturaFlota2019[[#This Row],[Especie]],'DATOS TABLA FLOTA'!$A$1:$C$80,3,FALSE)</f>
        <v>28800</v>
      </c>
      <c r="Q2863"/>
    </row>
    <row r="2864" spans="1:17" x14ac:dyDescent="0.35">
      <c r="A2864" s="5">
        <v>43497</v>
      </c>
      <c r="B2864" s="2" t="s">
        <v>3053</v>
      </c>
      <c r="C2864" s="2" t="s">
        <v>3068</v>
      </c>
      <c r="D2864" s="2" t="s">
        <v>3043</v>
      </c>
      <c r="E28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4" t="str">
        <f>_xlfn.XLOOKUP(capturaFlota2019[[#This Row],[Puerto]],'DATOS TABLA FLOTA'!$H$1:$H$21,'DATOS TABLA FLOTA'!$I$1:$I$21)</f>
        <v>General Pueyrredon</v>
      </c>
      <c r="G2864" s="3">
        <f>_xlfn.XLOOKUP(capturaFlota2019[[#This Row],[Departamento]],'DATOS TABLA FLOTA'!$O$2:$O$21,'DATOS TABLA FLOTA'!$P$2:$P$21)</f>
        <v>6357</v>
      </c>
      <c r="H2864" s="1">
        <v>-3804915</v>
      </c>
      <c r="I2864" s="1">
        <f>_xlfn.XLOOKUP(capturaFlota2019[[#This Row],[Latitud]],'DATOS TABLA FLOTA'!$Q$2:$Q$21,'DATOS TABLA FLOTA'!$R$2:$R$21)</f>
        <v>-57536848</v>
      </c>
      <c r="J2864" s="2" t="s">
        <v>3089</v>
      </c>
      <c r="K2864" t="str">
        <f>VLOOKUP(capturaFlota2019[[#This Row],[Especie]],'DATOS TABLA FLOTA'!$K$1:$M$113,2,FALSE)</f>
        <v>Peces</v>
      </c>
      <c r="L2864" t="str">
        <f>_xlfn.XLOOKUP(capturaFlota2019[[#This Row],[Especie]],'DATOS TABLA FLOTA'!$K$1:$K$113,'DATOS TABLA FLOTA'!$M$1:$M$113)</f>
        <v>otras especies</v>
      </c>
      <c r="M2864" s="3">
        <v>624660</v>
      </c>
      <c r="N2864" s="4">
        <f>VLOOKUP(capturaFlota2019[[#This Row],[Especie]],'DATOS TABLA FLOTA'!$A$1:$B$80,2,FALSE)</f>
        <v>2200</v>
      </c>
      <c r="O2864" s="4">
        <f>VLOOKUP(capturaFlota2019[[#This Row],[Especie]],'DATOS TABLA FLOTA'!$A$1:$C$80,3,FALSE)</f>
        <v>35200</v>
      </c>
      <c r="Q2864"/>
    </row>
    <row r="2865" spans="1:17" x14ac:dyDescent="0.35">
      <c r="A2865" s="5">
        <v>43647</v>
      </c>
      <c r="B2865" s="2" t="s">
        <v>3059</v>
      </c>
      <c r="C2865" s="2" t="s">
        <v>3061</v>
      </c>
      <c r="D2865" s="2" t="s">
        <v>3062</v>
      </c>
      <c r="E28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65" t="str">
        <f>_xlfn.XLOOKUP(capturaFlota2019[[#This Row],[Puerto]],'DATOS TABLA FLOTA'!$H$1:$H$21,'DATOS TABLA FLOTA'!$I$1:$I$21)</f>
        <v>Escalante</v>
      </c>
      <c r="G2865" s="3">
        <f>_xlfn.XLOOKUP(capturaFlota2019[[#This Row],[Departamento]],'DATOS TABLA FLOTA'!$O$2:$O$21,'DATOS TABLA FLOTA'!$P$2:$P$21)</f>
        <v>26021</v>
      </c>
      <c r="H2865" s="1">
        <v>-45862528</v>
      </c>
      <c r="I2865" s="1">
        <f>_xlfn.XLOOKUP(capturaFlota2019[[#This Row],[Latitud]],'DATOS TABLA FLOTA'!$Q$2:$Q$21,'DATOS TABLA FLOTA'!$R$2:$R$21)</f>
        <v>-6746664</v>
      </c>
      <c r="J2865" s="2" t="s">
        <v>3055</v>
      </c>
      <c r="K2865" t="str">
        <f>VLOOKUP(capturaFlota2019[[#This Row],[Especie]],'DATOS TABLA FLOTA'!$K$1:$M$113,2,FALSE)</f>
        <v>Peces</v>
      </c>
      <c r="L2865" t="str">
        <f>_xlfn.XLOOKUP(capturaFlota2019[[#This Row],[Especie]],'DATOS TABLA FLOTA'!$K$1:$K$113,'DATOS TABLA FLOTA'!$M$1:$M$113)</f>
        <v>Merluza hubbsi S41</v>
      </c>
      <c r="M2865" s="3">
        <v>635088</v>
      </c>
      <c r="N2865" s="4">
        <f>VLOOKUP(capturaFlota2019[[#This Row],[Especie]],'DATOS TABLA FLOTA'!$A$1:$B$80,2,FALSE)</f>
        <v>2300</v>
      </c>
      <c r="O2865" s="4">
        <f>VLOOKUP(capturaFlota2019[[#This Row],[Especie]],'DATOS TABLA FLOTA'!$A$1:$C$80,3,FALSE)</f>
        <v>36800</v>
      </c>
      <c r="Q2865"/>
    </row>
    <row r="2866" spans="1:17" x14ac:dyDescent="0.35">
      <c r="A2866" s="5">
        <v>43678</v>
      </c>
      <c r="B2866" s="2" t="s">
        <v>3053</v>
      </c>
      <c r="C2866" s="2" t="s">
        <v>3068</v>
      </c>
      <c r="D2866" s="2" t="s">
        <v>3043</v>
      </c>
      <c r="E28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6" t="str">
        <f>_xlfn.XLOOKUP(capturaFlota2019[[#This Row],[Puerto]],'DATOS TABLA FLOTA'!$H$1:$H$21,'DATOS TABLA FLOTA'!$I$1:$I$21)</f>
        <v>General Pueyrredon</v>
      </c>
      <c r="G2866" s="3">
        <f>_xlfn.XLOOKUP(capturaFlota2019[[#This Row],[Departamento]],'DATOS TABLA FLOTA'!$O$2:$O$21,'DATOS TABLA FLOTA'!$P$2:$P$21)</f>
        <v>6357</v>
      </c>
      <c r="H2866" s="1">
        <v>-3804915</v>
      </c>
      <c r="I2866" s="1">
        <f>_xlfn.XLOOKUP(capturaFlota2019[[#This Row],[Latitud]],'DATOS TABLA FLOTA'!$Q$2:$Q$21,'DATOS TABLA FLOTA'!$R$2:$R$21)</f>
        <v>-57536848</v>
      </c>
      <c r="J2866" s="2" t="s">
        <v>3139</v>
      </c>
      <c r="K2866" t="str">
        <f>VLOOKUP(capturaFlota2019[[#This Row],[Especie]],'DATOS TABLA FLOTA'!$K$1:$M$113,2,FALSE)</f>
        <v>Peces</v>
      </c>
      <c r="L2866" t="str">
        <f>_xlfn.XLOOKUP(capturaFlota2019[[#This Row],[Especie]],'DATOS TABLA FLOTA'!$K$1:$K$113,'DATOS TABLA FLOTA'!$M$1:$M$113)</f>
        <v>otras especies</v>
      </c>
      <c r="M2866" s="3">
        <v>637460</v>
      </c>
      <c r="N2866" s="4">
        <f>VLOOKUP(capturaFlota2019[[#This Row],[Especie]],'DATOS TABLA FLOTA'!$A$1:$B$80,2,FALSE)</f>
        <v>3000</v>
      </c>
      <c r="O2866" s="4">
        <f>VLOOKUP(capturaFlota2019[[#This Row],[Especie]],'DATOS TABLA FLOTA'!$A$1:$C$80,3,FALSE)</f>
        <v>48000</v>
      </c>
      <c r="Q2866"/>
    </row>
    <row r="2867" spans="1:17" x14ac:dyDescent="0.35">
      <c r="A2867" s="5">
        <v>43739</v>
      </c>
      <c r="B2867" s="2" t="s">
        <v>3053</v>
      </c>
      <c r="C2867" s="2" t="s">
        <v>3123</v>
      </c>
      <c r="D2867" s="2" t="s">
        <v>3124</v>
      </c>
      <c r="E28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867" t="str">
        <f>_xlfn.XLOOKUP(capturaFlota2019[[#This Row],[Puerto]],'DATOS TABLA FLOTA'!$H$1:$H$21,'DATOS TABLA FLOTA'!$I$1:$I$21)</f>
        <v>San Antonio</v>
      </c>
      <c r="G2867" s="3">
        <f>_xlfn.XLOOKUP(capturaFlota2019[[#This Row],[Departamento]],'DATOS TABLA FLOTA'!$O$2:$O$21,'DATOS TABLA FLOTA'!$P$2:$P$21)</f>
        <v>62077</v>
      </c>
      <c r="H2867" s="1">
        <v>-4079875</v>
      </c>
      <c r="I2867" s="1">
        <f>_xlfn.XLOOKUP(capturaFlota2019[[#This Row],[Latitud]],'DATOS TABLA FLOTA'!$Q$2:$Q$21,'DATOS TABLA FLOTA'!$R$2:$R$21)</f>
        <v>-64883536</v>
      </c>
      <c r="J2867" s="2" t="s">
        <v>3057</v>
      </c>
      <c r="K2867" t="str">
        <f>VLOOKUP(capturaFlota2019[[#This Row],[Especie]],'DATOS TABLA FLOTA'!$K$1:$M$113,2,FALSE)</f>
        <v>Peces</v>
      </c>
      <c r="L2867" t="str">
        <f>_xlfn.XLOOKUP(capturaFlota2019[[#This Row],[Especie]],'DATOS TABLA FLOTA'!$K$1:$K$113,'DATOS TABLA FLOTA'!$M$1:$M$113)</f>
        <v>Rayas (sin V. Cost)</v>
      </c>
      <c r="M2867" s="3">
        <v>637594</v>
      </c>
      <c r="N2867" s="4">
        <f>VLOOKUP(capturaFlota2019[[#This Row],[Especie]],'DATOS TABLA FLOTA'!$A$1:$B$80,2,FALSE)</f>
        <v>3900</v>
      </c>
      <c r="O2867" s="4">
        <f>VLOOKUP(capturaFlota2019[[#This Row],[Especie]],'DATOS TABLA FLOTA'!$A$1:$C$80,3,FALSE)</f>
        <v>62400</v>
      </c>
      <c r="Q2867"/>
    </row>
    <row r="2868" spans="1:17" x14ac:dyDescent="0.35">
      <c r="A2868" s="5">
        <v>43647</v>
      </c>
      <c r="B2868" s="2" t="s">
        <v>3053</v>
      </c>
      <c r="C2868" s="2" t="s">
        <v>3150</v>
      </c>
      <c r="D2868" s="2" t="s">
        <v>3043</v>
      </c>
      <c r="E28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68" t="str">
        <f>_xlfn.XLOOKUP(capturaFlota2019[[#This Row],[Puerto]],'DATOS TABLA FLOTA'!$H$1:$H$21,'DATOS TABLA FLOTA'!$I$1:$I$21)</f>
        <v>General Lavalle</v>
      </c>
      <c r="G2868" s="3">
        <f>_xlfn.XLOOKUP(capturaFlota2019[[#This Row],[Departamento]],'DATOS TABLA FLOTA'!$O$2:$O$21,'DATOS TABLA FLOTA'!$P$2:$P$21)</f>
        <v>6336</v>
      </c>
      <c r="H2868" s="1">
        <v>-36398453</v>
      </c>
      <c r="I2868" s="1">
        <f>_xlfn.XLOOKUP(capturaFlota2019[[#This Row],[Latitud]],'DATOS TABLA FLOTA'!$Q$2:$Q$21,'DATOS TABLA FLOTA'!$R$2:$R$21)</f>
        <v>-56946467</v>
      </c>
      <c r="J2868" s="2" t="s">
        <v>3161</v>
      </c>
      <c r="K2868" t="str">
        <f>VLOOKUP(capturaFlota2019[[#This Row],[Especie]],'DATOS TABLA FLOTA'!$K$1:$M$113,2,FALSE)</f>
        <v>Peces</v>
      </c>
      <c r="L2868" t="str">
        <f>_xlfn.XLOOKUP(capturaFlota2019[[#This Row],[Especie]],'DATOS TABLA FLOTA'!$K$1:$K$113,'DATOS TABLA FLOTA'!$M$1:$M$113)</f>
        <v>Variado costero</v>
      </c>
      <c r="M2868" s="3">
        <v>654631</v>
      </c>
      <c r="N2868" s="4">
        <f>VLOOKUP(capturaFlota2019[[#This Row],[Especie]],'DATOS TABLA FLOTA'!$A$1:$B$80,2,FALSE)</f>
        <v>2000</v>
      </c>
      <c r="O2868" s="4">
        <f>VLOOKUP(capturaFlota2019[[#This Row],[Especie]],'DATOS TABLA FLOTA'!$A$1:$C$80,3,FALSE)</f>
        <v>32000</v>
      </c>
      <c r="Q2868"/>
    </row>
    <row r="2869" spans="1:17" x14ac:dyDescent="0.35">
      <c r="A2869" s="5">
        <v>43525</v>
      </c>
      <c r="B2869" s="2" t="s">
        <v>3053</v>
      </c>
      <c r="C2869" s="2" t="s">
        <v>3061</v>
      </c>
      <c r="D2869" s="2" t="s">
        <v>3062</v>
      </c>
      <c r="E28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869" t="str">
        <f>_xlfn.XLOOKUP(capturaFlota2019[[#This Row],[Puerto]],'DATOS TABLA FLOTA'!$H$1:$H$21,'DATOS TABLA FLOTA'!$I$1:$I$21)</f>
        <v>Escalante</v>
      </c>
      <c r="G2869" s="3">
        <f>_xlfn.XLOOKUP(capturaFlota2019[[#This Row],[Departamento]],'DATOS TABLA FLOTA'!$O$2:$O$21,'DATOS TABLA FLOTA'!$P$2:$P$21)</f>
        <v>26021</v>
      </c>
      <c r="H2869" s="1">
        <v>-45862528</v>
      </c>
      <c r="I2869" s="1">
        <f>_xlfn.XLOOKUP(capturaFlota2019[[#This Row],[Latitud]],'DATOS TABLA FLOTA'!$Q$2:$Q$21,'DATOS TABLA FLOTA'!$R$2:$R$21)</f>
        <v>-6746664</v>
      </c>
      <c r="J2869" s="2" t="s">
        <v>3055</v>
      </c>
      <c r="K2869" t="str">
        <f>VLOOKUP(capturaFlota2019[[#This Row],[Especie]],'DATOS TABLA FLOTA'!$K$1:$M$113,2,FALSE)</f>
        <v>Peces</v>
      </c>
      <c r="L2869" t="str">
        <f>_xlfn.XLOOKUP(capturaFlota2019[[#This Row],[Especie]],'DATOS TABLA FLOTA'!$K$1:$K$113,'DATOS TABLA FLOTA'!$M$1:$M$113)</f>
        <v>Merluza hubbsi S41</v>
      </c>
      <c r="M2869" s="3">
        <v>655629</v>
      </c>
      <c r="N2869" s="4">
        <f>VLOOKUP(capturaFlota2019[[#This Row],[Especie]],'DATOS TABLA FLOTA'!$A$1:$B$80,2,FALSE)</f>
        <v>2300</v>
      </c>
      <c r="O2869" s="4">
        <f>VLOOKUP(capturaFlota2019[[#This Row],[Especie]],'DATOS TABLA FLOTA'!$A$1:$C$80,3,FALSE)</f>
        <v>36800</v>
      </c>
      <c r="Q2869"/>
    </row>
    <row r="2870" spans="1:17" x14ac:dyDescent="0.35">
      <c r="A2870" s="5">
        <v>43709</v>
      </c>
      <c r="B2870" s="2" t="s">
        <v>3059</v>
      </c>
      <c r="C2870" s="2" t="s">
        <v>3068</v>
      </c>
      <c r="D2870" s="2" t="s">
        <v>3043</v>
      </c>
      <c r="E28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0" t="str">
        <f>_xlfn.XLOOKUP(capturaFlota2019[[#This Row],[Puerto]],'DATOS TABLA FLOTA'!$H$1:$H$21,'DATOS TABLA FLOTA'!$I$1:$I$21)</f>
        <v>General Pueyrredon</v>
      </c>
      <c r="G2870" s="3">
        <f>_xlfn.XLOOKUP(capturaFlota2019[[#This Row],[Departamento]],'DATOS TABLA FLOTA'!$O$2:$O$21,'DATOS TABLA FLOTA'!$P$2:$P$21)</f>
        <v>6357</v>
      </c>
      <c r="H2870" s="1">
        <v>-3804915</v>
      </c>
      <c r="I2870" s="1">
        <f>_xlfn.XLOOKUP(capturaFlota2019[[#This Row],[Latitud]],'DATOS TABLA FLOTA'!$Q$2:$Q$21,'DATOS TABLA FLOTA'!$R$2:$R$21)</f>
        <v>-57536848</v>
      </c>
      <c r="J2870" s="2" t="s">
        <v>3101</v>
      </c>
      <c r="K2870" t="str">
        <f>VLOOKUP(capturaFlota2019[[#This Row],[Especie]],'DATOS TABLA FLOTA'!$K$1:$M$113,2,FALSE)</f>
        <v>Crustáceos</v>
      </c>
      <c r="L2870" t="str">
        <f>_xlfn.XLOOKUP(capturaFlota2019[[#This Row],[Especie]],'DATOS TABLA FLOTA'!$K$1:$K$113,'DATOS TABLA FLOTA'!$M$1:$M$113)</f>
        <v>Langostino</v>
      </c>
      <c r="M2870" s="3">
        <v>656619</v>
      </c>
      <c r="N2870" s="4">
        <f>VLOOKUP(capturaFlota2019[[#This Row],[Especie]],'DATOS TABLA FLOTA'!$A$1:$B$80,2,FALSE)</f>
        <v>3000</v>
      </c>
      <c r="O2870" s="4">
        <f>VLOOKUP(capturaFlota2019[[#This Row],[Especie]],'DATOS TABLA FLOTA'!$A$1:$C$80,3,FALSE)</f>
        <v>48000</v>
      </c>
      <c r="Q2870"/>
    </row>
    <row r="2871" spans="1:17" x14ac:dyDescent="0.35">
      <c r="A2871" s="5">
        <v>43617</v>
      </c>
      <c r="B2871" s="2" t="s">
        <v>3053</v>
      </c>
      <c r="C2871" s="2" t="s">
        <v>3068</v>
      </c>
      <c r="D2871" s="2" t="s">
        <v>3043</v>
      </c>
      <c r="E28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1" t="str">
        <f>_xlfn.XLOOKUP(capturaFlota2019[[#This Row],[Puerto]],'DATOS TABLA FLOTA'!$H$1:$H$21,'DATOS TABLA FLOTA'!$I$1:$I$21)</f>
        <v>General Pueyrredon</v>
      </c>
      <c r="G2871" s="3">
        <f>_xlfn.XLOOKUP(capturaFlota2019[[#This Row],[Departamento]],'DATOS TABLA FLOTA'!$O$2:$O$21,'DATOS TABLA FLOTA'!$P$2:$P$21)</f>
        <v>6357</v>
      </c>
      <c r="H2871" s="1">
        <v>-3804915</v>
      </c>
      <c r="I2871" s="1">
        <f>_xlfn.XLOOKUP(capturaFlota2019[[#This Row],[Latitud]],'DATOS TABLA FLOTA'!$Q$2:$Q$21,'DATOS TABLA FLOTA'!$R$2:$R$21)</f>
        <v>-57536848</v>
      </c>
      <c r="J2871" s="2" t="s">
        <v>3078</v>
      </c>
      <c r="K2871" t="str">
        <f>VLOOKUP(capturaFlota2019[[#This Row],[Especie]],'DATOS TABLA FLOTA'!$K$1:$M$113,2,FALSE)</f>
        <v>Peces</v>
      </c>
      <c r="L2871" t="str">
        <f>_xlfn.XLOOKUP(capturaFlota2019[[#This Row],[Especie]],'DATOS TABLA FLOTA'!$K$1:$K$113,'DATOS TABLA FLOTA'!$M$1:$M$113)</f>
        <v>otras especies</v>
      </c>
      <c r="M2871" s="3">
        <v>658417</v>
      </c>
      <c r="N2871" s="4">
        <f>VLOOKUP(capturaFlota2019[[#This Row],[Especie]],'DATOS TABLA FLOTA'!$A$1:$B$80,2,FALSE)</f>
        <v>1700</v>
      </c>
      <c r="O2871" s="4">
        <f>VLOOKUP(capturaFlota2019[[#This Row],[Especie]],'DATOS TABLA FLOTA'!$A$1:$C$80,3,FALSE)</f>
        <v>27200</v>
      </c>
      <c r="Q2871"/>
    </row>
    <row r="2872" spans="1:17" x14ac:dyDescent="0.35">
      <c r="A2872" s="5">
        <v>43586</v>
      </c>
      <c r="B2872" s="2" t="s">
        <v>3041</v>
      </c>
      <c r="C2872" s="2" t="s">
        <v>3107</v>
      </c>
      <c r="D2872" s="2" t="s">
        <v>3043</v>
      </c>
      <c r="E28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2" t="str">
        <f>_xlfn.XLOOKUP(capturaFlota2019[[#This Row],[Puerto]],'DATOS TABLA FLOTA'!$H$1:$H$21,'DATOS TABLA FLOTA'!$I$1:$I$21)</f>
        <v>Necochea</v>
      </c>
      <c r="G2872" s="3">
        <f>_xlfn.XLOOKUP(capturaFlota2019[[#This Row],[Departamento]],'DATOS TABLA FLOTA'!$O$2:$O$21,'DATOS TABLA FLOTA'!$P$2:$P$21)</f>
        <v>6581</v>
      </c>
      <c r="H2872" s="1">
        <v>-38576184</v>
      </c>
      <c r="I2872" s="1">
        <f>_xlfn.XLOOKUP(capturaFlota2019[[#This Row],[Latitud]],'DATOS TABLA FLOTA'!$Q$2:$Q$21,'DATOS TABLA FLOTA'!$R$2:$R$21)</f>
        <v>-58701949</v>
      </c>
      <c r="J2872" s="2" t="s">
        <v>3082</v>
      </c>
      <c r="K2872" t="str">
        <f>VLOOKUP(capturaFlota2019[[#This Row],[Especie]],'DATOS TABLA FLOTA'!$K$1:$M$113,2,FALSE)</f>
        <v>Peces</v>
      </c>
      <c r="L2872" t="str">
        <f>_xlfn.XLOOKUP(capturaFlota2019[[#This Row],[Especie]],'DATOS TABLA FLOTA'!$K$1:$K$113,'DATOS TABLA FLOTA'!$M$1:$M$113)</f>
        <v>otras especies</v>
      </c>
      <c r="M2872" s="3">
        <v>665510</v>
      </c>
      <c r="N2872" s="4">
        <f>VLOOKUP(capturaFlota2019[[#This Row],[Especie]],'DATOS TABLA FLOTA'!$A$1:$B$80,2,FALSE)</f>
        <v>2100</v>
      </c>
      <c r="O2872" s="4">
        <f>VLOOKUP(capturaFlota2019[[#This Row],[Especie]],'DATOS TABLA FLOTA'!$A$1:$C$80,3,FALSE)</f>
        <v>33600</v>
      </c>
      <c r="Q2872"/>
    </row>
    <row r="2873" spans="1:17" x14ac:dyDescent="0.35">
      <c r="A2873" s="5">
        <v>43586</v>
      </c>
      <c r="B2873" s="2" t="s">
        <v>3041</v>
      </c>
      <c r="C2873" s="2" t="s">
        <v>3150</v>
      </c>
      <c r="D2873" s="2" t="s">
        <v>3043</v>
      </c>
      <c r="E28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3" t="str">
        <f>_xlfn.XLOOKUP(capturaFlota2019[[#This Row],[Puerto]],'DATOS TABLA FLOTA'!$H$1:$H$21,'DATOS TABLA FLOTA'!$I$1:$I$21)</f>
        <v>General Lavalle</v>
      </c>
      <c r="G2873" s="3">
        <f>_xlfn.XLOOKUP(capturaFlota2019[[#This Row],[Departamento]],'DATOS TABLA FLOTA'!$O$2:$O$21,'DATOS TABLA FLOTA'!$P$2:$P$21)</f>
        <v>6336</v>
      </c>
      <c r="H2873" s="1">
        <v>-36398453</v>
      </c>
      <c r="I2873" s="1">
        <f>_xlfn.XLOOKUP(capturaFlota2019[[#This Row],[Latitud]],'DATOS TABLA FLOTA'!$Q$2:$Q$21,'DATOS TABLA FLOTA'!$R$2:$R$21)</f>
        <v>-56946467</v>
      </c>
      <c r="J2873" s="2" t="s">
        <v>3093</v>
      </c>
      <c r="K2873" t="str">
        <f>VLOOKUP(capturaFlota2019[[#This Row],[Especie]],'DATOS TABLA FLOTA'!$K$1:$M$113,2,FALSE)</f>
        <v>Peces</v>
      </c>
      <c r="L2873" t="str">
        <f>_xlfn.XLOOKUP(capturaFlota2019[[#This Row],[Especie]],'DATOS TABLA FLOTA'!$K$1:$K$113,'DATOS TABLA FLOTA'!$M$1:$M$113)</f>
        <v>Variado costero</v>
      </c>
      <c r="M2873" s="3">
        <v>665895</v>
      </c>
      <c r="N2873" s="4">
        <f>VLOOKUP(capturaFlota2019[[#This Row],[Especie]],'DATOS TABLA FLOTA'!$A$1:$B$80,2,FALSE)</f>
        <v>2100</v>
      </c>
      <c r="O2873" s="4">
        <f>VLOOKUP(capturaFlota2019[[#This Row],[Especie]],'DATOS TABLA FLOTA'!$A$1:$C$80,3,FALSE)</f>
        <v>33600</v>
      </c>
      <c r="Q2873"/>
    </row>
    <row r="2874" spans="1:17" x14ac:dyDescent="0.35">
      <c r="A2874" s="5">
        <v>43525</v>
      </c>
      <c r="B2874" s="2" t="s">
        <v>3059</v>
      </c>
      <c r="C2874" s="2" t="s">
        <v>3068</v>
      </c>
      <c r="D2874" s="2" t="s">
        <v>3043</v>
      </c>
      <c r="E28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4" t="str">
        <f>_xlfn.XLOOKUP(capturaFlota2019[[#This Row],[Puerto]],'DATOS TABLA FLOTA'!$H$1:$H$21,'DATOS TABLA FLOTA'!$I$1:$I$21)</f>
        <v>General Pueyrredon</v>
      </c>
      <c r="G2874" s="3">
        <f>_xlfn.XLOOKUP(capturaFlota2019[[#This Row],[Departamento]],'DATOS TABLA FLOTA'!$O$2:$O$21,'DATOS TABLA FLOTA'!$P$2:$P$21)</f>
        <v>6357</v>
      </c>
      <c r="H2874" s="1">
        <v>-3804915</v>
      </c>
      <c r="I2874" s="1">
        <f>_xlfn.XLOOKUP(capturaFlota2019[[#This Row],[Latitud]],'DATOS TABLA FLOTA'!$Q$2:$Q$21,'DATOS TABLA FLOTA'!$R$2:$R$21)</f>
        <v>-57536848</v>
      </c>
      <c r="J2874" s="2" t="s">
        <v>3076</v>
      </c>
      <c r="K2874" t="str">
        <f>VLOOKUP(capturaFlota2019[[#This Row],[Especie]],'DATOS TABLA FLOTA'!$K$1:$M$113,2,FALSE)</f>
        <v>Peces</v>
      </c>
      <c r="L2874" t="str">
        <f>_xlfn.XLOOKUP(capturaFlota2019[[#This Row],[Especie]],'DATOS TABLA FLOTA'!$K$1:$K$113,'DATOS TABLA FLOTA'!$M$1:$M$113)</f>
        <v>otras especies</v>
      </c>
      <c r="M2874" s="3">
        <v>680105</v>
      </c>
      <c r="N2874" s="4">
        <f>VLOOKUP(capturaFlota2019[[#This Row],[Especie]],'DATOS TABLA FLOTA'!$A$1:$B$80,2,FALSE)</f>
        <v>2900</v>
      </c>
      <c r="O2874" s="4">
        <f>VLOOKUP(capturaFlota2019[[#This Row],[Especie]],'DATOS TABLA FLOTA'!$A$1:$C$80,3,FALSE)</f>
        <v>46400</v>
      </c>
      <c r="Q2874"/>
    </row>
    <row r="2875" spans="1:17" x14ac:dyDescent="0.35">
      <c r="A2875" s="5">
        <v>43709</v>
      </c>
      <c r="B2875" s="2" t="s">
        <v>3053</v>
      </c>
      <c r="C2875" s="2" t="s">
        <v>3068</v>
      </c>
      <c r="D2875" s="2" t="s">
        <v>3043</v>
      </c>
      <c r="E28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5" t="str">
        <f>_xlfn.XLOOKUP(capturaFlota2019[[#This Row],[Puerto]],'DATOS TABLA FLOTA'!$H$1:$H$21,'DATOS TABLA FLOTA'!$I$1:$I$21)</f>
        <v>General Pueyrredon</v>
      </c>
      <c r="G2875" s="3">
        <f>_xlfn.XLOOKUP(capturaFlota2019[[#This Row],[Departamento]],'DATOS TABLA FLOTA'!$O$2:$O$21,'DATOS TABLA FLOTA'!$P$2:$P$21)</f>
        <v>6357</v>
      </c>
      <c r="H2875" s="1">
        <v>-3804915</v>
      </c>
      <c r="I2875" s="1">
        <f>_xlfn.XLOOKUP(capturaFlota2019[[#This Row],[Latitud]],'DATOS TABLA FLOTA'!$Q$2:$Q$21,'DATOS TABLA FLOTA'!$R$2:$R$21)</f>
        <v>-57536848</v>
      </c>
      <c r="J2875" s="2" t="s">
        <v>3094</v>
      </c>
      <c r="K2875" t="str">
        <f>VLOOKUP(capturaFlota2019[[#This Row],[Especie]],'DATOS TABLA FLOTA'!$K$1:$M$113,2,FALSE)</f>
        <v>Peces</v>
      </c>
      <c r="L2875" t="str">
        <f>_xlfn.XLOOKUP(capturaFlota2019[[#This Row],[Especie]],'DATOS TABLA FLOTA'!$K$1:$K$113,'DATOS TABLA FLOTA'!$M$1:$M$113)</f>
        <v>otras especies</v>
      </c>
      <c r="M2875" s="3">
        <v>691432</v>
      </c>
      <c r="N2875" s="4">
        <f>VLOOKUP(capturaFlota2019[[#This Row],[Especie]],'DATOS TABLA FLOTA'!$A$1:$B$80,2,FALSE)</f>
        <v>2180</v>
      </c>
      <c r="O2875" s="4">
        <f>VLOOKUP(capturaFlota2019[[#This Row],[Especie]],'DATOS TABLA FLOTA'!$A$1:$C$80,3,FALSE)</f>
        <v>34880</v>
      </c>
      <c r="Q2875"/>
    </row>
    <row r="2876" spans="1:17" x14ac:dyDescent="0.35">
      <c r="A2876" s="5">
        <v>43617</v>
      </c>
      <c r="B2876" s="2" t="s">
        <v>3059</v>
      </c>
      <c r="C2876" s="2" t="s">
        <v>3068</v>
      </c>
      <c r="D2876" s="2" t="s">
        <v>3043</v>
      </c>
      <c r="E28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6" t="str">
        <f>_xlfn.XLOOKUP(capturaFlota2019[[#This Row],[Puerto]],'DATOS TABLA FLOTA'!$H$1:$H$21,'DATOS TABLA FLOTA'!$I$1:$I$21)</f>
        <v>General Pueyrredon</v>
      </c>
      <c r="G2876" s="3">
        <f>_xlfn.XLOOKUP(capturaFlota2019[[#This Row],[Departamento]],'DATOS TABLA FLOTA'!$O$2:$O$21,'DATOS TABLA FLOTA'!$P$2:$P$21)</f>
        <v>6357</v>
      </c>
      <c r="H2876" s="1">
        <v>-3804915</v>
      </c>
      <c r="I2876" s="1">
        <f>_xlfn.XLOOKUP(capturaFlota2019[[#This Row],[Latitud]],'DATOS TABLA FLOTA'!$Q$2:$Q$21,'DATOS TABLA FLOTA'!$R$2:$R$21)</f>
        <v>-57536848</v>
      </c>
      <c r="J2876" s="2" t="s">
        <v>3094</v>
      </c>
      <c r="K2876" t="str">
        <f>VLOOKUP(capturaFlota2019[[#This Row],[Especie]],'DATOS TABLA FLOTA'!$K$1:$M$113,2,FALSE)</f>
        <v>Peces</v>
      </c>
      <c r="L2876" t="str">
        <f>_xlfn.XLOOKUP(capturaFlota2019[[#This Row],[Especie]],'DATOS TABLA FLOTA'!$K$1:$K$113,'DATOS TABLA FLOTA'!$M$1:$M$113)</f>
        <v>otras especies</v>
      </c>
      <c r="M2876" s="3">
        <v>701855</v>
      </c>
      <c r="N2876" s="4">
        <f>VLOOKUP(capturaFlota2019[[#This Row],[Especie]],'DATOS TABLA FLOTA'!$A$1:$B$80,2,FALSE)</f>
        <v>2180</v>
      </c>
      <c r="O2876" s="4">
        <f>VLOOKUP(capturaFlota2019[[#This Row],[Especie]],'DATOS TABLA FLOTA'!$A$1:$C$80,3,FALSE)</f>
        <v>34880</v>
      </c>
      <c r="Q2876"/>
    </row>
    <row r="2877" spans="1:17" x14ac:dyDescent="0.35">
      <c r="A2877" s="5">
        <v>43617</v>
      </c>
      <c r="B2877" s="2" t="s">
        <v>3041</v>
      </c>
      <c r="C2877" s="2" t="s">
        <v>3068</v>
      </c>
      <c r="D2877" s="2" t="s">
        <v>3043</v>
      </c>
      <c r="E28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7" t="str">
        <f>_xlfn.XLOOKUP(capturaFlota2019[[#This Row],[Puerto]],'DATOS TABLA FLOTA'!$H$1:$H$21,'DATOS TABLA FLOTA'!$I$1:$I$21)</f>
        <v>General Pueyrredon</v>
      </c>
      <c r="G2877" s="3">
        <f>_xlfn.XLOOKUP(capturaFlota2019[[#This Row],[Departamento]],'DATOS TABLA FLOTA'!$O$2:$O$21,'DATOS TABLA FLOTA'!$P$2:$P$21)</f>
        <v>6357</v>
      </c>
      <c r="H2877" s="1">
        <v>-3804915</v>
      </c>
      <c r="I2877" s="1">
        <f>_xlfn.XLOOKUP(capturaFlota2019[[#This Row],[Latitud]],'DATOS TABLA FLOTA'!$Q$2:$Q$21,'DATOS TABLA FLOTA'!$R$2:$R$21)</f>
        <v>-57536848</v>
      </c>
      <c r="J2877" s="2" t="s">
        <v>3099</v>
      </c>
      <c r="K2877" t="str">
        <f>VLOOKUP(capturaFlota2019[[#This Row],[Especie]],'DATOS TABLA FLOTA'!$K$1:$M$113,2,FALSE)</f>
        <v>Peces</v>
      </c>
      <c r="L2877" t="str">
        <f>_xlfn.XLOOKUP(capturaFlota2019[[#This Row],[Especie]],'DATOS TABLA FLOTA'!$K$1:$K$113,'DATOS TABLA FLOTA'!$M$1:$M$113)</f>
        <v>otras especies</v>
      </c>
      <c r="M2877" s="3">
        <v>704590</v>
      </c>
      <c r="N2877" s="4">
        <f>VLOOKUP(capturaFlota2019[[#This Row],[Especie]],'DATOS TABLA FLOTA'!$A$1:$B$80,2,FALSE)</f>
        <v>2100</v>
      </c>
      <c r="O2877" s="4">
        <f>VLOOKUP(capturaFlota2019[[#This Row],[Especie]],'DATOS TABLA FLOTA'!$A$1:$C$80,3,FALSE)</f>
        <v>33600</v>
      </c>
      <c r="Q2877"/>
    </row>
    <row r="2878" spans="1:17" x14ac:dyDescent="0.35">
      <c r="A2878" s="5">
        <v>43678</v>
      </c>
      <c r="B2878" s="2" t="s">
        <v>3053</v>
      </c>
      <c r="C2878" s="2" t="s">
        <v>3127</v>
      </c>
      <c r="D2878" s="2" t="s">
        <v>3124</v>
      </c>
      <c r="E28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878" t="str">
        <f>_xlfn.XLOOKUP(capturaFlota2019[[#This Row],[Puerto]],'DATOS TABLA FLOTA'!$H$1:$H$21,'DATOS TABLA FLOTA'!$I$1:$I$21)</f>
        <v>San Antonio</v>
      </c>
      <c r="G2878" s="3">
        <f>_xlfn.XLOOKUP(capturaFlota2019[[#This Row],[Departamento]],'DATOS TABLA FLOTA'!$O$2:$O$21,'DATOS TABLA FLOTA'!$P$2:$P$21)</f>
        <v>62077</v>
      </c>
      <c r="H2878" s="1">
        <v>-40725698</v>
      </c>
      <c r="I2878" s="1">
        <f>_xlfn.XLOOKUP(capturaFlota2019[[#This Row],[Latitud]],'DATOS TABLA FLOTA'!$Q$2:$Q$21,'DATOS TABLA FLOTA'!$R$2:$R$21)</f>
        <v>-64934194</v>
      </c>
      <c r="J2878" s="2" t="s">
        <v>3060</v>
      </c>
      <c r="K2878" t="str">
        <f>VLOOKUP(capturaFlota2019[[#This Row],[Especie]],'DATOS TABLA FLOTA'!$K$1:$M$113,2,FALSE)</f>
        <v>Peces</v>
      </c>
      <c r="L2878" t="str">
        <f>_xlfn.XLOOKUP(capturaFlota2019[[#This Row],[Especie]],'DATOS TABLA FLOTA'!$K$1:$K$113,'DATOS TABLA FLOTA'!$M$1:$M$113)</f>
        <v>otras especies</v>
      </c>
      <c r="M2878" s="3">
        <v>705031</v>
      </c>
      <c r="N2878" s="4">
        <f>VLOOKUP(capturaFlota2019[[#This Row],[Especie]],'DATOS TABLA FLOTA'!$A$1:$B$80,2,FALSE)</f>
        <v>2910</v>
      </c>
      <c r="O2878" s="4">
        <f>VLOOKUP(capturaFlota2019[[#This Row],[Especie]],'DATOS TABLA FLOTA'!$A$1:$C$80,3,FALSE)</f>
        <v>46560</v>
      </c>
      <c r="Q2878"/>
    </row>
    <row r="2879" spans="1:17" x14ac:dyDescent="0.35">
      <c r="A2879" s="5">
        <v>43525</v>
      </c>
      <c r="B2879" s="2" t="s">
        <v>3053</v>
      </c>
      <c r="C2879" s="2" t="s">
        <v>3068</v>
      </c>
      <c r="D2879" s="2" t="s">
        <v>3043</v>
      </c>
      <c r="E28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79" t="str">
        <f>_xlfn.XLOOKUP(capturaFlota2019[[#This Row],[Puerto]],'DATOS TABLA FLOTA'!$H$1:$H$21,'DATOS TABLA FLOTA'!$I$1:$I$21)</f>
        <v>General Pueyrredon</v>
      </c>
      <c r="G2879" s="3">
        <f>_xlfn.XLOOKUP(capturaFlota2019[[#This Row],[Departamento]],'DATOS TABLA FLOTA'!$O$2:$O$21,'DATOS TABLA FLOTA'!$P$2:$P$21)</f>
        <v>6357</v>
      </c>
      <c r="H2879" s="1">
        <v>-3804915</v>
      </c>
      <c r="I2879" s="1">
        <f>_xlfn.XLOOKUP(capturaFlota2019[[#This Row],[Latitud]],'DATOS TABLA FLOTA'!$Q$2:$Q$21,'DATOS TABLA FLOTA'!$R$2:$R$21)</f>
        <v>-57536848</v>
      </c>
      <c r="J2879" s="2" t="s">
        <v>3089</v>
      </c>
      <c r="K2879" t="str">
        <f>VLOOKUP(capturaFlota2019[[#This Row],[Especie]],'DATOS TABLA FLOTA'!$K$1:$M$113,2,FALSE)</f>
        <v>Peces</v>
      </c>
      <c r="L2879" t="str">
        <f>_xlfn.XLOOKUP(capturaFlota2019[[#This Row],[Especie]],'DATOS TABLA FLOTA'!$K$1:$K$113,'DATOS TABLA FLOTA'!$M$1:$M$113)</f>
        <v>otras especies</v>
      </c>
      <c r="M2879" s="3">
        <v>719545</v>
      </c>
      <c r="N2879" s="4">
        <f>VLOOKUP(capturaFlota2019[[#This Row],[Especie]],'DATOS TABLA FLOTA'!$A$1:$B$80,2,FALSE)</f>
        <v>2200</v>
      </c>
      <c r="O2879" s="4">
        <f>VLOOKUP(capturaFlota2019[[#This Row],[Especie]],'DATOS TABLA FLOTA'!$A$1:$C$80,3,FALSE)</f>
        <v>35200</v>
      </c>
      <c r="Q2879"/>
    </row>
    <row r="2880" spans="1:17" x14ac:dyDescent="0.35">
      <c r="A2880" s="5">
        <v>43678</v>
      </c>
      <c r="B2880" s="2" t="s">
        <v>3041</v>
      </c>
      <c r="C2880" s="2" t="s">
        <v>3143</v>
      </c>
      <c r="D2880" s="2" t="s">
        <v>3043</v>
      </c>
      <c r="E28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0" t="str">
        <f>_xlfn.XLOOKUP(capturaFlota2019[[#This Row],[Puerto]],'DATOS TABLA FLOTA'!$H$1:$H$21,'DATOS TABLA FLOTA'!$I$1:$I$21)</f>
        <v>Castelli</v>
      </c>
      <c r="G2880" s="3">
        <f>_xlfn.XLOOKUP(capturaFlota2019[[#This Row],[Departamento]],'DATOS TABLA FLOTA'!$O$2:$O$21,'DATOS TABLA FLOTA'!$P$2:$P$21)</f>
        <v>6168</v>
      </c>
      <c r="H2880" s="1">
        <v>-35745949</v>
      </c>
      <c r="I2880" s="1">
        <f>_xlfn.XLOOKUP(capturaFlota2019[[#This Row],[Latitud]],'DATOS TABLA FLOTA'!$Q$2:$Q$21,'DATOS TABLA FLOTA'!$R$2:$R$21)</f>
        <v>-57380561</v>
      </c>
      <c r="J2880" s="2" t="s">
        <v>3085</v>
      </c>
      <c r="K2880" t="str">
        <f>VLOOKUP(capturaFlota2019[[#This Row],[Especie]],'DATOS TABLA FLOTA'!$K$1:$M$113,2,FALSE)</f>
        <v>Peces</v>
      </c>
      <c r="L2880" t="str">
        <f>_xlfn.XLOOKUP(capturaFlota2019[[#This Row],[Especie]],'DATOS TABLA FLOTA'!$K$1:$K$113,'DATOS TABLA FLOTA'!$M$1:$M$113)</f>
        <v>otras especies</v>
      </c>
      <c r="M2880" s="3">
        <v>722710</v>
      </c>
      <c r="N2880" s="4">
        <f>VLOOKUP(capturaFlota2019[[#This Row],[Especie]],'DATOS TABLA FLOTA'!$A$1:$B$80,2,FALSE)</f>
        <v>1900</v>
      </c>
      <c r="O2880" s="4">
        <f>VLOOKUP(capturaFlota2019[[#This Row],[Especie]],'DATOS TABLA FLOTA'!$A$1:$C$80,3,FALSE)</f>
        <v>30400</v>
      </c>
      <c r="Q2880"/>
    </row>
    <row r="2881" spans="1:17" x14ac:dyDescent="0.35">
      <c r="A2881" s="5">
        <v>43466</v>
      </c>
      <c r="B2881" s="2" t="s">
        <v>3041</v>
      </c>
      <c r="C2881" s="2" t="s">
        <v>3068</v>
      </c>
      <c r="D2881" s="2" t="s">
        <v>3043</v>
      </c>
      <c r="E28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1" t="str">
        <f>_xlfn.XLOOKUP(capturaFlota2019[[#This Row],[Puerto]],'DATOS TABLA FLOTA'!$H$1:$H$21,'DATOS TABLA FLOTA'!$I$1:$I$21)</f>
        <v>General Pueyrredon</v>
      </c>
      <c r="G2881" s="3">
        <f>_xlfn.XLOOKUP(capturaFlota2019[[#This Row],[Departamento]],'DATOS TABLA FLOTA'!$O$2:$O$21,'DATOS TABLA FLOTA'!$P$2:$P$21)</f>
        <v>6357</v>
      </c>
      <c r="H2881" s="1">
        <v>-3804915</v>
      </c>
      <c r="I2881" s="1">
        <f>_xlfn.XLOOKUP(capturaFlota2019[[#This Row],[Latitud]],'DATOS TABLA FLOTA'!$Q$2:$Q$21,'DATOS TABLA FLOTA'!$R$2:$R$21)</f>
        <v>-57536848</v>
      </c>
      <c r="J2881" s="2" t="s">
        <v>3105</v>
      </c>
      <c r="K2881" t="str">
        <f>VLOOKUP(capturaFlota2019[[#This Row],[Especie]],'DATOS TABLA FLOTA'!$K$1:$M$113,2,FALSE)</f>
        <v>Peces</v>
      </c>
      <c r="L2881" t="str">
        <f>_xlfn.XLOOKUP(capturaFlota2019[[#This Row],[Especie]],'DATOS TABLA FLOTA'!$K$1:$K$113,'DATOS TABLA FLOTA'!$M$1:$M$113)</f>
        <v>Variado costero</v>
      </c>
      <c r="M2881" s="3">
        <v>728793</v>
      </c>
      <c r="N2881" s="4">
        <f>VLOOKUP(capturaFlota2019[[#This Row],[Especie]],'DATOS TABLA FLOTA'!$A$1:$B$80,2,FALSE)</f>
        <v>1890</v>
      </c>
      <c r="O2881" s="4">
        <f>VLOOKUP(capturaFlota2019[[#This Row],[Especie]],'DATOS TABLA FLOTA'!$A$1:$C$80,3,FALSE)</f>
        <v>30240</v>
      </c>
      <c r="Q2881"/>
    </row>
    <row r="2882" spans="1:17" x14ac:dyDescent="0.35">
      <c r="A2882" s="5">
        <v>43617</v>
      </c>
      <c r="B2882" s="2" t="s">
        <v>3053</v>
      </c>
      <c r="C2882" s="2" t="s">
        <v>3068</v>
      </c>
      <c r="D2882" s="2" t="s">
        <v>3043</v>
      </c>
      <c r="E28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2" t="str">
        <f>_xlfn.XLOOKUP(capturaFlota2019[[#This Row],[Puerto]],'DATOS TABLA FLOTA'!$H$1:$H$21,'DATOS TABLA FLOTA'!$I$1:$I$21)</f>
        <v>General Pueyrredon</v>
      </c>
      <c r="G2882" s="3">
        <f>_xlfn.XLOOKUP(capturaFlota2019[[#This Row],[Departamento]],'DATOS TABLA FLOTA'!$O$2:$O$21,'DATOS TABLA FLOTA'!$P$2:$P$21)</f>
        <v>6357</v>
      </c>
      <c r="H2882" s="1">
        <v>-3804915</v>
      </c>
      <c r="I2882" s="1">
        <f>_xlfn.XLOOKUP(capturaFlota2019[[#This Row],[Latitud]],'DATOS TABLA FLOTA'!$Q$2:$Q$21,'DATOS TABLA FLOTA'!$R$2:$R$21)</f>
        <v>-57536848</v>
      </c>
      <c r="J2882" s="2" t="s">
        <v>3087</v>
      </c>
      <c r="K2882" t="str">
        <f>VLOOKUP(capturaFlota2019[[#This Row],[Especie]],'DATOS TABLA FLOTA'!$K$1:$M$113,2,FALSE)</f>
        <v>Peces</v>
      </c>
      <c r="L2882" t="str">
        <f>_xlfn.XLOOKUP(capturaFlota2019[[#This Row],[Especie]],'DATOS TABLA FLOTA'!$K$1:$K$113,'DATOS TABLA FLOTA'!$M$1:$M$113)</f>
        <v>otras especies</v>
      </c>
      <c r="M2882" s="3">
        <v>730234</v>
      </c>
      <c r="N2882" s="4">
        <f>VLOOKUP(capturaFlota2019[[#This Row],[Especie]],'DATOS TABLA FLOTA'!$A$1:$B$80,2,FALSE)</f>
        <v>2500</v>
      </c>
      <c r="O2882" s="4">
        <f>VLOOKUP(capturaFlota2019[[#This Row],[Especie]],'DATOS TABLA FLOTA'!$A$1:$C$80,3,FALSE)</f>
        <v>40000</v>
      </c>
      <c r="Q2882"/>
    </row>
    <row r="2883" spans="1:17" x14ac:dyDescent="0.35">
      <c r="A2883" s="5">
        <v>43739</v>
      </c>
      <c r="B2883" s="2" t="s">
        <v>3053</v>
      </c>
      <c r="C2883" s="2" t="s">
        <v>3068</v>
      </c>
      <c r="D2883" s="2" t="s">
        <v>3043</v>
      </c>
      <c r="E28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3" t="str">
        <f>_xlfn.XLOOKUP(capturaFlota2019[[#This Row],[Puerto]],'DATOS TABLA FLOTA'!$H$1:$H$21,'DATOS TABLA FLOTA'!$I$1:$I$21)</f>
        <v>General Pueyrredon</v>
      </c>
      <c r="G2883" s="3">
        <f>_xlfn.XLOOKUP(capturaFlota2019[[#This Row],[Departamento]],'DATOS TABLA FLOTA'!$O$2:$O$21,'DATOS TABLA FLOTA'!$P$2:$P$21)</f>
        <v>6357</v>
      </c>
      <c r="H2883" s="1">
        <v>-3804915</v>
      </c>
      <c r="I2883" s="1">
        <f>_xlfn.XLOOKUP(capturaFlota2019[[#This Row],[Latitud]],'DATOS TABLA FLOTA'!$Q$2:$Q$21,'DATOS TABLA FLOTA'!$R$2:$R$21)</f>
        <v>-57536848</v>
      </c>
      <c r="J2883" s="2" t="s">
        <v>3098</v>
      </c>
      <c r="K2883" t="str">
        <f>VLOOKUP(capturaFlota2019[[#This Row],[Especie]],'DATOS TABLA FLOTA'!$K$1:$M$113,2,FALSE)</f>
        <v>Peces</v>
      </c>
      <c r="L2883" t="str">
        <f>_xlfn.XLOOKUP(capturaFlota2019[[#This Row],[Especie]],'DATOS TABLA FLOTA'!$K$1:$K$113,'DATOS TABLA FLOTA'!$M$1:$M$113)</f>
        <v>otras especies</v>
      </c>
      <c r="M2883" s="3">
        <v>732577</v>
      </c>
      <c r="N2883" s="4">
        <f>VLOOKUP(capturaFlota2019[[#This Row],[Especie]],'DATOS TABLA FLOTA'!$A$1:$B$80,2,FALSE)</f>
        <v>4500</v>
      </c>
      <c r="O2883" s="4">
        <f>VLOOKUP(capturaFlota2019[[#This Row],[Especie]],'DATOS TABLA FLOTA'!$A$1:$C$80,3,FALSE)</f>
        <v>72000</v>
      </c>
      <c r="Q2883"/>
    </row>
    <row r="2884" spans="1:17" x14ac:dyDescent="0.35">
      <c r="A2884" s="5">
        <v>43586</v>
      </c>
      <c r="B2884" s="2" t="s">
        <v>3053</v>
      </c>
      <c r="C2884" s="2" t="s">
        <v>3068</v>
      </c>
      <c r="D2884" s="2" t="s">
        <v>3043</v>
      </c>
      <c r="E28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4" t="str">
        <f>_xlfn.XLOOKUP(capturaFlota2019[[#This Row],[Puerto]],'DATOS TABLA FLOTA'!$H$1:$H$21,'DATOS TABLA FLOTA'!$I$1:$I$21)</f>
        <v>General Pueyrredon</v>
      </c>
      <c r="G2884" s="3">
        <f>_xlfn.XLOOKUP(capturaFlota2019[[#This Row],[Departamento]],'DATOS TABLA FLOTA'!$O$2:$O$21,'DATOS TABLA FLOTA'!$P$2:$P$21)</f>
        <v>6357</v>
      </c>
      <c r="H2884" s="1">
        <v>-3804915</v>
      </c>
      <c r="I2884" s="1">
        <f>_xlfn.XLOOKUP(capturaFlota2019[[#This Row],[Latitud]],'DATOS TABLA FLOTA'!$Q$2:$Q$21,'DATOS TABLA FLOTA'!$R$2:$R$21)</f>
        <v>-57536848</v>
      </c>
      <c r="J2884" s="2" t="s">
        <v>3090</v>
      </c>
      <c r="K2884" t="str">
        <f>VLOOKUP(capturaFlota2019[[#This Row],[Especie]],'DATOS TABLA FLOTA'!$K$1:$M$113,2,FALSE)</f>
        <v>Peces</v>
      </c>
      <c r="L2884" t="str">
        <f>_xlfn.XLOOKUP(capturaFlota2019[[#This Row],[Especie]],'DATOS TABLA FLOTA'!$K$1:$K$113,'DATOS TABLA FLOTA'!$M$1:$M$113)</f>
        <v>otras especies</v>
      </c>
      <c r="M2884" s="3">
        <v>752379</v>
      </c>
      <c r="N2884" s="4">
        <f>VLOOKUP(capturaFlota2019[[#This Row],[Especie]],'DATOS TABLA FLOTA'!$A$1:$B$80,2,FALSE)</f>
        <v>2200</v>
      </c>
      <c r="O2884" s="4">
        <f>VLOOKUP(capturaFlota2019[[#This Row],[Especie]],'DATOS TABLA FLOTA'!$A$1:$C$80,3,FALSE)</f>
        <v>35200</v>
      </c>
      <c r="Q2884"/>
    </row>
    <row r="2885" spans="1:17" x14ac:dyDescent="0.35">
      <c r="A2885" s="5">
        <v>43556</v>
      </c>
      <c r="B2885" s="2" t="s">
        <v>3059</v>
      </c>
      <c r="C2885" s="2" t="s">
        <v>3068</v>
      </c>
      <c r="D2885" s="2" t="s">
        <v>3043</v>
      </c>
      <c r="E28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5" t="str">
        <f>_xlfn.XLOOKUP(capturaFlota2019[[#This Row],[Puerto]],'DATOS TABLA FLOTA'!$H$1:$H$21,'DATOS TABLA FLOTA'!$I$1:$I$21)</f>
        <v>General Pueyrredon</v>
      </c>
      <c r="G2885" s="3">
        <f>_xlfn.XLOOKUP(capturaFlota2019[[#This Row],[Departamento]],'DATOS TABLA FLOTA'!$O$2:$O$21,'DATOS TABLA FLOTA'!$P$2:$P$21)</f>
        <v>6357</v>
      </c>
      <c r="H2885" s="1">
        <v>-3804915</v>
      </c>
      <c r="I2885" s="1">
        <f>_xlfn.XLOOKUP(capturaFlota2019[[#This Row],[Latitud]],'DATOS TABLA FLOTA'!$Q$2:$Q$21,'DATOS TABLA FLOTA'!$R$2:$R$21)</f>
        <v>-57536848</v>
      </c>
      <c r="J2885" s="2" t="s">
        <v>3139</v>
      </c>
      <c r="K2885" t="str">
        <f>VLOOKUP(capturaFlota2019[[#This Row],[Especie]],'DATOS TABLA FLOTA'!$K$1:$M$113,2,FALSE)</f>
        <v>Peces</v>
      </c>
      <c r="L2885" t="str">
        <f>_xlfn.XLOOKUP(capturaFlota2019[[#This Row],[Especie]],'DATOS TABLA FLOTA'!$K$1:$K$113,'DATOS TABLA FLOTA'!$M$1:$M$113)</f>
        <v>otras especies</v>
      </c>
      <c r="M2885" s="3">
        <v>759295</v>
      </c>
      <c r="N2885" s="4">
        <f>VLOOKUP(capturaFlota2019[[#This Row],[Especie]],'DATOS TABLA FLOTA'!$A$1:$B$80,2,FALSE)</f>
        <v>3000</v>
      </c>
      <c r="O2885" s="4">
        <f>VLOOKUP(capturaFlota2019[[#This Row],[Especie]],'DATOS TABLA FLOTA'!$A$1:$C$80,3,FALSE)</f>
        <v>48000</v>
      </c>
      <c r="Q2885"/>
    </row>
    <row r="2886" spans="1:17" x14ac:dyDescent="0.35">
      <c r="A2886" s="5">
        <v>43525</v>
      </c>
      <c r="B2886" s="2" t="s">
        <v>3059</v>
      </c>
      <c r="C2886" s="2" t="s">
        <v>3115</v>
      </c>
      <c r="D2886" s="2" t="s">
        <v>3049</v>
      </c>
      <c r="E28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886" t="str">
        <f>_xlfn.XLOOKUP(capturaFlota2019[[#This Row],[Puerto]],'DATOS TABLA FLOTA'!$H$1:$H$21,'DATOS TABLA FLOTA'!$I$1:$I$21)</f>
        <v>Deseado</v>
      </c>
      <c r="G2886" s="3">
        <f>_xlfn.XLOOKUP(capturaFlota2019[[#This Row],[Departamento]],'DATOS TABLA FLOTA'!$O$2:$O$21,'DATOS TABLA FLOTA'!$P$2:$P$21)</f>
        <v>78014</v>
      </c>
      <c r="H2886" s="1">
        <v>-47753106</v>
      </c>
      <c r="I2886" s="1">
        <f>_xlfn.XLOOKUP(capturaFlota2019[[#This Row],[Latitud]],'DATOS TABLA FLOTA'!$Q$2:$Q$21,'DATOS TABLA FLOTA'!$R$2:$R$21)</f>
        <v>-65911745</v>
      </c>
      <c r="J2886" s="2" t="s">
        <v>3066</v>
      </c>
      <c r="K2886" t="str">
        <f>VLOOKUP(capturaFlota2019[[#This Row],[Especie]],'DATOS TABLA FLOTA'!$K$1:$M$113,2,FALSE)</f>
        <v>Peces</v>
      </c>
      <c r="L2886" t="str">
        <f>_xlfn.XLOOKUP(capturaFlota2019[[#This Row],[Especie]],'DATOS TABLA FLOTA'!$K$1:$K$113,'DATOS TABLA FLOTA'!$M$1:$M$113)</f>
        <v>otras especies</v>
      </c>
      <c r="M2886" s="3">
        <v>762500</v>
      </c>
      <c r="N2886" s="4">
        <f>VLOOKUP(capturaFlota2019[[#This Row],[Especie]],'DATOS TABLA FLOTA'!$A$1:$B$80,2,FALSE)</f>
        <v>2200</v>
      </c>
      <c r="O2886" s="4">
        <f>VLOOKUP(capturaFlota2019[[#This Row],[Especie]],'DATOS TABLA FLOTA'!$A$1:$C$80,3,FALSE)</f>
        <v>35200</v>
      </c>
      <c r="Q2886"/>
    </row>
    <row r="2887" spans="1:17" x14ac:dyDescent="0.35">
      <c r="A2887" s="5">
        <v>43709</v>
      </c>
      <c r="B2887" s="2" t="s">
        <v>3041</v>
      </c>
      <c r="C2887" s="2" t="s">
        <v>3150</v>
      </c>
      <c r="D2887" s="2" t="s">
        <v>3043</v>
      </c>
      <c r="E28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7" t="str">
        <f>_xlfn.XLOOKUP(capturaFlota2019[[#This Row],[Puerto]],'DATOS TABLA FLOTA'!$H$1:$H$21,'DATOS TABLA FLOTA'!$I$1:$I$21)</f>
        <v>General Lavalle</v>
      </c>
      <c r="G2887" s="3">
        <f>_xlfn.XLOOKUP(capturaFlota2019[[#This Row],[Departamento]],'DATOS TABLA FLOTA'!$O$2:$O$21,'DATOS TABLA FLOTA'!$P$2:$P$21)</f>
        <v>6336</v>
      </c>
      <c r="H2887" s="1">
        <v>-36398453</v>
      </c>
      <c r="I2887" s="1">
        <f>_xlfn.XLOOKUP(capturaFlota2019[[#This Row],[Latitud]],'DATOS TABLA FLOTA'!$Q$2:$Q$21,'DATOS TABLA FLOTA'!$R$2:$R$21)</f>
        <v>-56946467</v>
      </c>
      <c r="J2887" s="2" t="s">
        <v>3159</v>
      </c>
      <c r="K2887" t="str">
        <f>VLOOKUP(capturaFlota2019[[#This Row],[Especie]],'DATOS TABLA FLOTA'!$K$1:$M$113,2,FALSE)</f>
        <v>Peces</v>
      </c>
      <c r="L2887" t="str">
        <f>_xlfn.XLOOKUP(capturaFlota2019[[#This Row],[Especie]],'DATOS TABLA FLOTA'!$K$1:$K$113,'DATOS TABLA FLOTA'!$M$1:$M$113)</f>
        <v>Variado costero</v>
      </c>
      <c r="M2887" s="3">
        <v>765949</v>
      </c>
      <c r="N2887" s="4">
        <f>VLOOKUP(capturaFlota2019[[#This Row],[Especie]],'DATOS TABLA FLOTA'!$A$1:$B$80,2,FALSE)</f>
        <v>1999</v>
      </c>
      <c r="O2887" s="4">
        <f>VLOOKUP(capturaFlota2019[[#This Row],[Especie]],'DATOS TABLA FLOTA'!$A$1:$C$80,3,FALSE)</f>
        <v>31984</v>
      </c>
      <c r="Q2887"/>
    </row>
    <row r="2888" spans="1:17" x14ac:dyDescent="0.35">
      <c r="A2888" s="5">
        <v>43497</v>
      </c>
      <c r="B2888" s="2" t="s">
        <v>3041</v>
      </c>
      <c r="C2888" s="2" t="s">
        <v>3107</v>
      </c>
      <c r="D2888" s="2" t="s">
        <v>3043</v>
      </c>
      <c r="E28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8" t="str">
        <f>_xlfn.XLOOKUP(capturaFlota2019[[#This Row],[Puerto]],'DATOS TABLA FLOTA'!$H$1:$H$21,'DATOS TABLA FLOTA'!$I$1:$I$21)</f>
        <v>Necochea</v>
      </c>
      <c r="G2888" s="3">
        <f>_xlfn.XLOOKUP(capturaFlota2019[[#This Row],[Departamento]],'DATOS TABLA FLOTA'!$O$2:$O$21,'DATOS TABLA FLOTA'!$P$2:$P$21)</f>
        <v>6581</v>
      </c>
      <c r="H2888" s="1">
        <v>-38576184</v>
      </c>
      <c r="I2888" s="1">
        <f>_xlfn.XLOOKUP(capturaFlota2019[[#This Row],[Latitud]],'DATOS TABLA FLOTA'!$Q$2:$Q$21,'DATOS TABLA FLOTA'!$R$2:$R$21)</f>
        <v>-58701949</v>
      </c>
      <c r="J2888" s="2" t="s">
        <v>3085</v>
      </c>
      <c r="K2888" t="str">
        <f>VLOOKUP(capturaFlota2019[[#This Row],[Especie]],'DATOS TABLA FLOTA'!$K$1:$M$113,2,FALSE)</f>
        <v>Peces</v>
      </c>
      <c r="L2888" t="str">
        <f>_xlfn.XLOOKUP(capturaFlota2019[[#This Row],[Especie]],'DATOS TABLA FLOTA'!$K$1:$K$113,'DATOS TABLA FLOTA'!$M$1:$M$113)</f>
        <v>otras especies</v>
      </c>
      <c r="M2888" s="3">
        <v>770307</v>
      </c>
      <c r="N2888" s="4">
        <f>VLOOKUP(capturaFlota2019[[#This Row],[Especie]],'DATOS TABLA FLOTA'!$A$1:$B$80,2,FALSE)</f>
        <v>1900</v>
      </c>
      <c r="O2888" s="4">
        <f>VLOOKUP(capturaFlota2019[[#This Row],[Especie]],'DATOS TABLA FLOTA'!$A$1:$C$80,3,FALSE)</f>
        <v>30400</v>
      </c>
      <c r="Q2888"/>
    </row>
    <row r="2889" spans="1:17" x14ac:dyDescent="0.35">
      <c r="A2889" s="5">
        <v>43678</v>
      </c>
      <c r="B2889" s="2" t="s">
        <v>3059</v>
      </c>
      <c r="C2889" s="2" t="s">
        <v>3068</v>
      </c>
      <c r="D2889" s="2" t="s">
        <v>3043</v>
      </c>
      <c r="E28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89" t="str">
        <f>_xlfn.XLOOKUP(capturaFlota2019[[#This Row],[Puerto]],'DATOS TABLA FLOTA'!$H$1:$H$21,'DATOS TABLA FLOTA'!$I$1:$I$21)</f>
        <v>General Pueyrredon</v>
      </c>
      <c r="G2889" s="3">
        <f>_xlfn.XLOOKUP(capturaFlota2019[[#This Row],[Departamento]],'DATOS TABLA FLOTA'!$O$2:$O$21,'DATOS TABLA FLOTA'!$P$2:$P$21)</f>
        <v>6357</v>
      </c>
      <c r="H2889" s="1">
        <v>-3804915</v>
      </c>
      <c r="I2889" s="1">
        <f>_xlfn.XLOOKUP(capturaFlota2019[[#This Row],[Latitud]],'DATOS TABLA FLOTA'!$Q$2:$Q$21,'DATOS TABLA FLOTA'!$R$2:$R$21)</f>
        <v>-57536848</v>
      </c>
      <c r="J2889" s="2" t="s">
        <v>3082</v>
      </c>
      <c r="K2889" t="str">
        <f>VLOOKUP(capturaFlota2019[[#This Row],[Especie]],'DATOS TABLA FLOTA'!$K$1:$M$113,2,FALSE)</f>
        <v>Peces</v>
      </c>
      <c r="L2889" t="str">
        <f>_xlfn.XLOOKUP(capturaFlota2019[[#This Row],[Especie]],'DATOS TABLA FLOTA'!$K$1:$K$113,'DATOS TABLA FLOTA'!$M$1:$M$113)</f>
        <v>otras especies</v>
      </c>
      <c r="M2889" s="3">
        <v>784676</v>
      </c>
      <c r="N2889" s="4">
        <f>VLOOKUP(capturaFlota2019[[#This Row],[Especie]],'DATOS TABLA FLOTA'!$A$1:$B$80,2,FALSE)</f>
        <v>2100</v>
      </c>
      <c r="O2889" s="4">
        <f>VLOOKUP(capturaFlota2019[[#This Row],[Especie]],'DATOS TABLA FLOTA'!$A$1:$C$80,3,FALSE)</f>
        <v>33600</v>
      </c>
      <c r="Q2889"/>
    </row>
    <row r="2890" spans="1:17" x14ac:dyDescent="0.35">
      <c r="A2890" s="5">
        <v>43497</v>
      </c>
      <c r="B2890" s="2" t="s">
        <v>3059</v>
      </c>
      <c r="C2890" s="2" t="s">
        <v>3068</v>
      </c>
      <c r="D2890" s="2" t="s">
        <v>3043</v>
      </c>
      <c r="E28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0" t="str">
        <f>_xlfn.XLOOKUP(capturaFlota2019[[#This Row],[Puerto]],'DATOS TABLA FLOTA'!$H$1:$H$21,'DATOS TABLA FLOTA'!$I$1:$I$21)</f>
        <v>General Pueyrredon</v>
      </c>
      <c r="G2890" s="3">
        <f>_xlfn.XLOOKUP(capturaFlota2019[[#This Row],[Departamento]],'DATOS TABLA FLOTA'!$O$2:$O$21,'DATOS TABLA FLOTA'!$P$2:$P$21)</f>
        <v>6357</v>
      </c>
      <c r="H2890" s="1">
        <v>-3804915</v>
      </c>
      <c r="I2890" s="1">
        <f>_xlfn.XLOOKUP(capturaFlota2019[[#This Row],[Latitud]],'DATOS TABLA FLOTA'!$Q$2:$Q$21,'DATOS TABLA FLOTA'!$R$2:$R$21)</f>
        <v>-57536848</v>
      </c>
      <c r="J2890" s="2" t="s">
        <v>3101</v>
      </c>
      <c r="K2890" t="str">
        <f>VLOOKUP(capturaFlota2019[[#This Row],[Especie]],'DATOS TABLA FLOTA'!$K$1:$M$113,2,FALSE)</f>
        <v>Crustáceos</v>
      </c>
      <c r="L2890" t="str">
        <f>_xlfn.XLOOKUP(capturaFlota2019[[#This Row],[Especie]],'DATOS TABLA FLOTA'!$K$1:$K$113,'DATOS TABLA FLOTA'!$M$1:$M$113)</f>
        <v>Langostino</v>
      </c>
      <c r="M2890" s="3">
        <v>788937</v>
      </c>
      <c r="N2890" s="4">
        <f>VLOOKUP(capturaFlota2019[[#This Row],[Especie]],'DATOS TABLA FLOTA'!$A$1:$B$80,2,FALSE)</f>
        <v>3000</v>
      </c>
      <c r="O2890" s="4">
        <f>VLOOKUP(capturaFlota2019[[#This Row],[Especie]],'DATOS TABLA FLOTA'!$A$1:$C$80,3,FALSE)</f>
        <v>48000</v>
      </c>
      <c r="Q2890"/>
    </row>
    <row r="2891" spans="1:17" x14ac:dyDescent="0.35">
      <c r="A2891" s="5">
        <v>43709</v>
      </c>
      <c r="B2891" s="2" t="s">
        <v>3041</v>
      </c>
      <c r="C2891" s="2" t="s">
        <v>3111</v>
      </c>
      <c r="D2891" s="2" t="s">
        <v>3043</v>
      </c>
      <c r="E28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1" t="str">
        <f>_xlfn.XLOOKUP(capturaFlota2019[[#This Row],[Puerto]],'DATOS TABLA FLOTA'!$H$1:$H$21,'DATOS TABLA FLOTA'!$I$1:$I$21)</f>
        <v>sin especificar</v>
      </c>
      <c r="G2891" s="3">
        <f>_xlfn.XLOOKUP(capturaFlota2019[[#This Row],[Departamento]],'DATOS TABLA FLOTA'!$O$2:$O$21,'DATOS TABLA FLOTA'!$P$2:$P$21)</f>
        <v>6999</v>
      </c>
      <c r="I2891" s="1">
        <f>_xlfn.XLOOKUP(capturaFlota2019[[#This Row],[Latitud]],'DATOS TABLA FLOTA'!$Q$2:$Q$21,'DATOS TABLA FLOTA'!$R$2:$R$21)</f>
        <v>0</v>
      </c>
      <c r="J2891" s="2" t="s">
        <v>3045</v>
      </c>
      <c r="K2891" t="str">
        <f>VLOOKUP(capturaFlota2019[[#This Row],[Especie]],'DATOS TABLA FLOTA'!$K$1:$M$113,2,FALSE)</f>
        <v>Crustáceos</v>
      </c>
      <c r="L2891" t="str">
        <f>_xlfn.XLOOKUP(capturaFlota2019[[#This Row],[Especie]],'DATOS TABLA FLOTA'!$K$1:$K$113,'DATOS TABLA FLOTA'!$M$1:$M$113)</f>
        <v>otras especies</v>
      </c>
      <c r="M2891" s="3">
        <v>793585</v>
      </c>
      <c r="N2891" s="4">
        <f>VLOOKUP(capturaFlota2019[[#This Row],[Especie]],'DATOS TABLA FLOTA'!$A$1:$B$80,2,FALSE)</f>
        <v>3000</v>
      </c>
      <c r="O2891" s="4">
        <f>VLOOKUP(capturaFlota2019[[#This Row],[Especie]],'DATOS TABLA FLOTA'!$A$1:$C$80,3,FALSE)</f>
        <v>48000</v>
      </c>
      <c r="Q2891"/>
    </row>
    <row r="2892" spans="1:17" x14ac:dyDescent="0.35">
      <c r="A2892" s="5">
        <v>43678</v>
      </c>
      <c r="B2892" s="2" t="s">
        <v>3041</v>
      </c>
      <c r="C2892" s="2" t="s">
        <v>3150</v>
      </c>
      <c r="D2892" s="2" t="s">
        <v>3043</v>
      </c>
      <c r="E28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2" t="str">
        <f>_xlfn.XLOOKUP(capturaFlota2019[[#This Row],[Puerto]],'DATOS TABLA FLOTA'!$H$1:$H$21,'DATOS TABLA FLOTA'!$I$1:$I$21)</f>
        <v>General Lavalle</v>
      </c>
      <c r="G2892" s="3">
        <f>_xlfn.XLOOKUP(capturaFlota2019[[#This Row],[Departamento]],'DATOS TABLA FLOTA'!$O$2:$O$21,'DATOS TABLA FLOTA'!$P$2:$P$21)</f>
        <v>6336</v>
      </c>
      <c r="H2892" s="1">
        <v>-36398453</v>
      </c>
      <c r="I2892" s="1">
        <f>_xlfn.XLOOKUP(capturaFlota2019[[#This Row],[Latitud]],'DATOS TABLA FLOTA'!$Q$2:$Q$21,'DATOS TABLA FLOTA'!$R$2:$R$21)</f>
        <v>-56946467</v>
      </c>
      <c r="J2892" s="2" t="s">
        <v>3085</v>
      </c>
      <c r="K2892" t="str">
        <f>VLOOKUP(capturaFlota2019[[#This Row],[Especie]],'DATOS TABLA FLOTA'!$K$1:$M$113,2,FALSE)</f>
        <v>Peces</v>
      </c>
      <c r="L2892" t="str">
        <f>_xlfn.XLOOKUP(capturaFlota2019[[#This Row],[Especie]],'DATOS TABLA FLOTA'!$K$1:$K$113,'DATOS TABLA FLOTA'!$M$1:$M$113)</f>
        <v>otras especies</v>
      </c>
      <c r="M2892" s="3">
        <v>795018</v>
      </c>
      <c r="N2892" s="4">
        <f>VLOOKUP(capturaFlota2019[[#This Row],[Especie]],'DATOS TABLA FLOTA'!$A$1:$B$80,2,FALSE)</f>
        <v>1900</v>
      </c>
      <c r="O2892" s="4">
        <f>VLOOKUP(capturaFlota2019[[#This Row],[Especie]],'DATOS TABLA FLOTA'!$A$1:$C$80,3,FALSE)</f>
        <v>30400</v>
      </c>
      <c r="Q2892"/>
    </row>
    <row r="2893" spans="1:17" x14ac:dyDescent="0.35">
      <c r="A2893" s="5">
        <v>43556</v>
      </c>
      <c r="B2893" s="2" t="s">
        <v>3059</v>
      </c>
      <c r="C2893" s="2" t="s">
        <v>3068</v>
      </c>
      <c r="D2893" s="2" t="s">
        <v>3043</v>
      </c>
      <c r="E28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3" t="str">
        <f>_xlfn.XLOOKUP(capturaFlota2019[[#This Row],[Puerto]],'DATOS TABLA FLOTA'!$H$1:$H$21,'DATOS TABLA FLOTA'!$I$1:$I$21)</f>
        <v>General Pueyrredon</v>
      </c>
      <c r="G2893" s="3">
        <f>_xlfn.XLOOKUP(capturaFlota2019[[#This Row],[Departamento]],'DATOS TABLA FLOTA'!$O$2:$O$21,'DATOS TABLA FLOTA'!$P$2:$P$21)</f>
        <v>6357</v>
      </c>
      <c r="H2893" s="1">
        <v>-3804915</v>
      </c>
      <c r="I2893" s="1">
        <f>_xlfn.XLOOKUP(capturaFlota2019[[#This Row],[Latitud]],'DATOS TABLA FLOTA'!$Q$2:$Q$21,'DATOS TABLA FLOTA'!$R$2:$R$21)</f>
        <v>-57536848</v>
      </c>
      <c r="J2893" s="2" t="s">
        <v>3078</v>
      </c>
      <c r="K2893" t="str">
        <f>VLOOKUP(capturaFlota2019[[#This Row],[Especie]],'DATOS TABLA FLOTA'!$K$1:$M$113,2,FALSE)</f>
        <v>Peces</v>
      </c>
      <c r="L2893" t="str">
        <f>_xlfn.XLOOKUP(capturaFlota2019[[#This Row],[Especie]],'DATOS TABLA FLOTA'!$K$1:$K$113,'DATOS TABLA FLOTA'!$M$1:$M$113)</f>
        <v>otras especies</v>
      </c>
      <c r="M2893" s="3">
        <v>795154</v>
      </c>
      <c r="N2893" s="4">
        <f>VLOOKUP(capturaFlota2019[[#This Row],[Especie]],'DATOS TABLA FLOTA'!$A$1:$B$80,2,FALSE)</f>
        <v>1700</v>
      </c>
      <c r="O2893" s="4">
        <f>VLOOKUP(capturaFlota2019[[#This Row],[Especie]],'DATOS TABLA FLOTA'!$A$1:$C$80,3,FALSE)</f>
        <v>27200</v>
      </c>
      <c r="Q2893"/>
    </row>
    <row r="2894" spans="1:17" x14ac:dyDescent="0.35">
      <c r="A2894" s="5">
        <v>43709</v>
      </c>
      <c r="B2894" s="2" t="s">
        <v>3041</v>
      </c>
      <c r="C2894" s="2" t="s">
        <v>3150</v>
      </c>
      <c r="D2894" s="2" t="s">
        <v>3043</v>
      </c>
      <c r="E28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4" t="str">
        <f>_xlfn.XLOOKUP(capturaFlota2019[[#This Row],[Puerto]],'DATOS TABLA FLOTA'!$H$1:$H$21,'DATOS TABLA FLOTA'!$I$1:$I$21)</f>
        <v>General Lavalle</v>
      </c>
      <c r="G2894" s="3">
        <f>_xlfn.XLOOKUP(capturaFlota2019[[#This Row],[Departamento]],'DATOS TABLA FLOTA'!$O$2:$O$21,'DATOS TABLA FLOTA'!$P$2:$P$21)</f>
        <v>6336</v>
      </c>
      <c r="H2894" s="1">
        <v>-36398453</v>
      </c>
      <c r="I2894" s="1">
        <f>_xlfn.XLOOKUP(capturaFlota2019[[#This Row],[Latitud]],'DATOS TABLA FLOTA'!$Q$2:$Q$21,'DATOS TABLA FLOTA'!$R$2:$R$21)</f>
        <v>-56946467</v>
      </c>
      <c r="J2894" s="2" t="s">
        <v>3078</v>
      </c>
      <c r="K2894" t="str">
        <f>VLOOKUP(capturaFlota2019[[#This Row],[Especie]],'DATOS TABLA FLOTA'!$K$1:$M$113,2,FALSE)</f>
        <v>Peces</v>
      </c>
      <c r="L2894" t="str">
        <f>_xlfn.XLOOKUP(capturaFlota2019[[#This Row],[Especie]],'DATOS TABLA FLOTA'!$K$1:$K$113,'DATOS TABLA FLOTA'!$M$1:$M$113)</f>
        <v>otras especies</v>
      </c>
      <c r="M2894" s="3">
        <v>809140</v>
      </c>
      <c r="N2894" s="4">
        <f>VLOOKUP(capturaFlota2019[[#This Row],[Especie]],'DATOS TABLA FLOTA'!$A$1:$B$80,2,FALSE)</f>
        <v>1700</v>
      </c>
      <c r="O2894" s="4">
        <f>VLOOKUP(capturaFlota2019[[#This Row],[Especie]],'DATOS TABLA FLOTA'!$A$1:$C$80,3,FALSE)</f>
        <v>27200</v>
      </c>
      <c r="Q2894"/>
    </row>
    <row r="2895" spans="1:17" x14ac:dyDescent="0.35">
      <c r="A2895" s="5">
        <v>43739</v>
      </c>
      <c r="B2895" s="2" t="s">
        <v>3041</v>
      </c>
      <c r="C2895" s="2" t="s">
        <v>3150</v>
      </c>
      <c r="D2895" s="2" t="s">
        <v>3043</v>
      </c>
      <c r="E28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5" t="str">
        <f>_xlfn.XLOOKUP(capturaFlota2019[[#This Row],[Puerto]],'DATOS TABLA FLOTA'!$H$1:$H$21,'DATOS TABLA FLOTA'!$I$1:$I$21)</f>
        <v>General Lavalle</v>
      </c>
      <c r="G2895" s="3">
        <f>_xlfn.XLOOKUP(capturaFlota2019[[#This Row],[Departamento]],'DATOS TABLA FLOTA'!$O$2:$O$21,'DATOS TABLA FLOTA'!$P$2:$P$21)</f>
        <v>6336</v>
      </c>
      <c r="H2895" s="1">
        <v>-36398453</v>
      </c>
      <c r="I2895" s="1">
        <f>_xlfn.XLOOKUP(capturaFlota2019[[#This Row],[Latitud]],'DATOS TABLA FLOTA'!$Q$2:$Q$21,'DATOS TABLA FLOTA'!$R$2:$R$21)</f>
        <v>-56946467</v>
      </c>
      <c r="J2895" s="2" t="s">
        <v>3091</v>
      </c>
      <c r="K2895" t="str">
        <f>VLOOKUP(capturaFlota2019[[#This Row],[Especie]],'DATOS TABLA FLOTA'!$K$1:$M$113,2,FALSE)</f>
        <v>Peces</v>
      </c>
      <c r="L2895" t="str">
        <f>_xlfn.XLOOKUP(capturaFlota2019[[#This Row],[Especie]],'DATOS TABLA FLOTA'!$K$1:$K$113,'DATOS TABLA FLOTA'!$M$1:$M$113)</f>
        <v>Variado costero</v>
      </c>
      <c r="M2895" s="3">
        <v>812688</v>
      </c>
      <c r="N2895" s="4">
        <f>VLOOKUP(capturaFlota2019[[#This Row],[Especie]],'DATOS TABLA FLOTA'!$A$1:$B$80,2,FALSE)</f>
        <v>2300</v>
      </c>
      <c r="O2895" s="4">
        <f>VLOOKUP(capturaFlota2019[[#This Row],[Especie]],'DATOS TABLA FLOTA'!$A$1:$C$80,3,FALSE)</f>
        <v>36800</v>
      </c>
      <c r="Q2895"/>
    </row>
    <row r="2896" spans="1:17" x14ac:dyDescent="0.35">
      <c r="A2896" s="5">
        <v>43586</v>
      </c>
      <c r="B2896" s="2" t="s">
        <v>3041</v>
      </c>
      <c r="C2896" s="2" t="s">
        <v>3150</v>
      </c>
      <c r="D2896" s="2" t="s">
        <v>3043</v>
      </c>
      <c r="E28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6" t="str">
        <f>_xlfn.XLOOKUP(capturaFlota2019[[#This Row],[Puerto]],'DATOS TABLA FLOTA'!$H$1:$H$21,'DATOS TABLA FLOTA'!$I$1:$I$21)</f>
        <v>General Lavalle</v>
      </c>
      <c r="G2896" s="3">
        <f>_xlfn.XLOOKUP(capturaFlota2019[[#This Row],[Departamento]],'DATOS TABLA FLOTA'!$O$2:$O$21,'DATOS TABLA FLOTA'!$P$2:$P$21)</f>
        <v>6336</v>
      </c>
      <c r="H2896" s="1">
        <v>-36398453</v>
      </c>
      <c r="I2896" s="1">
        <f>_xlfn.XLOOKUP(capturaFlota2019[[#This Row],[Latitud]],'DATOS TABLA FLOTA'!$Q$2:$Q$21,'DATOS TABLA FLOTA'!$R$2:$R$21)</f>
        <v>-56946467</v>
      </c>
      <c r="J2896" s="2" t="s">
        <v>3114</v>
      </c>
      <c r="K2896" t="str">
        <f>VLOOKUP(capturaFlota2019[[#This Row],[Especie]],'DATOS TABLA FLOTA'!$K$1:$M$113,2,FALSE)</f>
        <v>Peces</v>
      </c>
      <c r="L2896" t="str">
        <f>_xlfn.XLOOKUP(capturaFlota2019[[#This Row],[Especie]],'DATOS TABLA FLOTA'!$K$1:$K$113,'DATOS TABLA FLOTA'!$M$1:$M$113)</f>
        <v>otras especies</v>
      </c>
      <c r="M2896" s="3">
        <v>825310</v>
      </c>
      <c r="N2896" s="4">
        <f>VLOOKUP(capturaFlota2019[[#This Row],[Especie]],'DATOS TABLA FLOTA'!$A$1:$B$80,2,FALSE)</f>
        <v>1500</v>
      </c>
      <c r="O2896" s="4">
        <f>VLOOKUP(capturaFlota2019[[#This Row],[Especie]],'DATOS TABLA FLOTA'!$A$1:$C$80,3,FALSE)</f>
        <v>24000</v>
      </c>
      <c r="Q2896"/>
    </row>
    <row r="2897" spans="1:17" x14ac:dyDescent="0.35">
      <c r="A2897" s="5">
        <v>43647</v>
      </c>
      <c r="B2897" s="2" t="s">
        <v>3059</v>
      </c>
      <c r="C2897" s="2" t="s">
        <v>3068</v>
      </c>
      <c r="D2897" s="2" t="s">
        <v>3043</v>
      </c>
      <c r="E28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7" t="str">
        <f>_xlfn.XLOOKUP(capturaFlota2019[[#This Row],[Puerto]],'DATOS TABLA FLOTA'!$H$1:$H$21,'DATOS TABLA FLOTA'!$I$1:$I$21)</f>
        <v>General Pueyrredon</v>
      </c>
      <c r="G2897" s="3">
        <f>_xlfn.XLOOKUP(capturaFlota2019[[#This Row],[Departamento]],'DATOS TABLA FLOTA'!$O$2:$O$21,'DATOS TABLA FLOTA'!$P$2:$P$21)</f>
        <v>6357</v>
      </c>
      <c r="H2897" s="1">
        <v>-3804915</v>
      </c>
      <c r="I2897" s="1">
        <f>_xlfn.XLOOKUP(capturaFlota2019[[#This Row],[Latitud]],'DATOS TABLA FLOTA'!$Q$2:$Q$21,'DATOS TABLA FLOTA'!$R$2:$R$21)</f>
        <v>-57536848</v>
      </c>
      <c r="J2897" s="2" t="s">
        <v>3084</v>
      </c>
      <c r="K2897" t="str">
        <f>VLOOKUP(capturaFlota2019[[#This Row],[Especie]],'DATOS TABLA FLOTA'!$K$1:$M$113,2,FALSE)</f>
        <v>Peces</v>
      </c>
      <c r="L2897" t="str">
        <f>_xlfn.XLOOKUP(capturaFlota2019[[#This Row],[Especie]],'DATOS TABLA FLOTA'!$K$1:$K$113,'DATOS TABLA FLOTA'!$M$1:$M$113)</f>
        <v>otras especies</v>
      </c>
      <c r="M2897" s="3">
        <v>831381</v>
      </c>
      <c r="N2897" s="4">
        <f>VLOOKUP(capturaFlota2019[[#This Row],[Especie]],'DATOS TABLA FLOTA'!$A$1:$B$80,2,FALSE)</f>
        <v>1890</v>
      </c>
      <c r="O2897" s="4">
        <f>VLOOKUP(capturaFlota2019[[#This Row],[Especie]],'DATOS TABLA FLOTA'!$A$1:$C$80,3,FALSE)</f>
        <v>30240</v>
      </c>
      <c r="Q2897"/>
    </row>
    <row r="2898" spans="1:17" x14ac:dyDescent="0.35">
      <c r="A2898" s="5">
        <v>43647</v>
      </c>
      <c r="B2898" s="2" t="s">
        <v>3053</v>
      </c>
      <c r="C2898" s="2" t="s">
        <v>3068</v>
      </c>
      <c r="D2898" s="2" t="s">
        <v>3043</v>
      </c>
      <c r="E28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8" t="str">
        <f>_xlfn.XLOOKUP(capturaFlota2019[[#This Row],[Puerto]],'DATOS TABLA FLOTA'!$H$1:$H$21,'DATOS TABLA FLOTA'!$I$1:$I$21)</f>
        <v>General Pueyrredon</v>
      </c>
      <c r="G2898" s="3">
        <f>_xlfn.XLOOKUP(capturaFlota2019[[#This Row],[Departamento]],'DATOS TABLA FLOTA'!$O$2:$O$21,'DATOS TABLA FLOTA'!$P$2:$P$21)</f>
        <v>6357</v>
      </c>
      <c r="H2898" s="1">
        <v>-3804915</v>
      </c>
      <c r="I2898" s="1">
        <f>_xlfn.XLOOKUP(capturaFlota2019[[#This Row],[Latitud]],'DATOS TABLA FLOTA'!$Q$2:$Q$21,'DATOS TABLA FLOTA'!$R$2:$R$21)</f>
        <v>-57536848</v>
      </c>
      <c r="J2898" s="2" t="s">
        <v>3085</v>
      </c>
      <c r="K2898" t="str">
        <f>VLOOKUP(capturaFlota2019[[#This Row],[Especie]],'DATOS TABLA FLOTA'!$K$1:$M$113,2,FALSE)</f>
        <v>Peces</v>
      </c>
      <c r="L2898" t="str">
        <f>_xlfn.XLOOKUP(capturaFlota2019[[#This Row],[Especie]],'DATOS TABLA FLOTA'!$K$1:$K$113,'DATOS TABLA FLOTA'!$M$1:$M$113)</f>
        <v>otras especies</v>
      </c>
      <c r="M2898" s="3">
        <v>837095</v>
      </c>
      <c r="N2898" s="4">
        <f>VLOOKUP(capturaFlota2019[[#This Row],[Especie]],'DATOS TABLA FLOTA'!$A$1:$B$80,2,FALSE)</f>
        <v>1900</v>
      </c>
      <c r="O2898" s="4">
        <f>VLOOKUP(capturaFlota2019[[#This Row],[Especie]],'DATOS TABLA FLOTA'!$A$1:$C$80,3,FALSE)</f>
        <v>30400</v>
      </c>
      <c r="Q2898"/>
    </row>
    <row r="2899" spans="1:17" x14ac:dyDescent="0.35">
      <c r="A2899" s="5">
        <v>43678</v>
      </c>
      <c r="B2899" s="2" t="s">
        <v>3059</v>
      </c>
      <c r="C2899" s="2" t="s">
        <v>3068</v>
      </c>
      <c r="D2899" s="2" t="s">
        <v>3043</v>
      </c>
      <c r="E28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899" t="str">
        <f>_xlfn.XLOOKUP(capturaFlota2019[[#This Row],[Puerto]],'DATOS TABLA FLOTA'!$H$1:$H$21,'DATOS TABLA FLOTA'!$I$1:$I$21)</f>
        <v>General Pueyrredon</v>
      </c>
      <c r="G2899" s="3">
        <f>_xlfn.XLOOKUP(capturaFlota2019[[#This Row],[Departamento]],'DATOS TABLA FLOTA'!$O$2:$O$21,'DATOS TABLA FLOTA'!$P$2:$P$21)</f>
        <v>6357</v>
      </c>
      <c r="H2899" s="1">
        <v>-3804915</v>
      </c>
      <c r="I2899" s="1">
        <f>_xlfn.XLOOKUP(capturaFlota2019[[#This Row],[Latitud]],'DATOS TABLA FLOTA'!$Q$2:$Q$21,'DATOS TABLA FLOTA'!$R$2:$R$21)</f>
        <v>-57536848</v>
      </c>
      <c r="J2899" s="2" t="s">
        <v>3088</v>
      </c>
      <c r="K2899" t="str">
        <f>VLOOKUP(capturaFlota2019[[#This Row],[Especie]],'DATOS TABLA FLOTA'!$K$1:$M$113,2,FALSE)</f>
        <v>Peces</v>
      </c>
      <c r="L2899" t="str">
        <f>_xlfn.XLOOKUP(capturaFlota2019[[#This Row],[Especie]],'DATOS TABLA FLOTA'!$K$1:$K$113,'DATOS TABLA FLOTA'!$M$1:$M$113)</f>
        <v>Variado costero</v>
      </c>
      <c r="M2899" s="3">
        <v>846800</v>
      </c>
      <c r="N2899" s="4">
        <f>VLOOKUP(capturaFlota2019[[#This Row],[Especie]],'DATOS TABLA FLOTA'!$A$1:$B$80,2,FALSE)</f>
        <v>2500</v>
      </c>
      <c r="O2899" s="4">
        <f>VLOOKUP(capturaFlota2019[[#This Row],[Especie]],'DATOS TABLA FLOTA'!$A$1:$C$80,3,FALSE)</f>
        <v>40000</v>
      </c>
      <c r="Q2899"/>
    </row>
    <row r="2900" spans="1:17" x14ac:dyDescent="0.35">
      <c r="A2900" s="5">
        <v>43678</v>
      </c>
      <c r="B2900" s="2" t="s">
        <v>3053</v>
      </c>
      <c r="C2900" s="2" t="s">
        <v>3150</v>
      </c>
      <c r="D2900" s="2" t="s">
        <v>3043</v>
      </c>
      <c r="E29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0" t="str">
        <f>_xlfn.XLOOKUP(capturaFlota2019[[#This Row],[Puerto]],'DATOS TABLA FLOTA'!$H$1:$H$21,'DATOS TABLA FLOTA'!$I$1:$I$21)</f>
        <v>General Lavalle</v>
      </c>
      <c r="G2900" s="3">
        <f>_xlfn.XLOOKUP(capturaFlota2019[[#This Row],[Departamento]],'DATOS TABLA FLOTA'!$O$2:$O$21,'DATOS TABLA FLOTA'!$P$2:$P$21)</f>
        <v>6336</v>
      </c>
      <c r="H2900" s="1">
        <v>-36398453</v>
      </c>
      <c r="I2900" s="1">
        <f>_xlfn.XLOOKUP(capturaFlota2019[[#This Row],[Latitud]],'DATOS TABLA FLOTA'!$Q$2:$Q$21,'DATOS TABLA FLOTA'!$R$2:$R$21)</f>
        <v>-56946467</v>
      </c>
      <c r="J2900" s="2" t="s">
        <v>3090</v>
      </c>
      <c r="K2900" t="str">
        <f>VLOOKUP(capturaFlota2019[[#This Row],[Especie]],'DATOS TABLA FLOTA'!$K$1:$M$113,2,FALSE)</f>
        <v>Peces</v>
      </c>
      <c r="L2900" t="str">
        <f>_xlfn.XLOOKUP(capturaFlota2019[[#This Row],[Especie]],'DATOS TABLA FLOTA'!$K$1:$K$113,'DATOS TABLA FLOTA'!$M$1:$M$113)</f>
        <v>otras especies</v>
      </c>
      <c r="M2900" s="3">
        <v>851400</v>
      </c>
      <c r="N2900" s="4">
        <f>VLOOKUP(capturaFlota2019[[#This Row],[Especie]],'DATOS TABLA FLOTA'!$A$1:$B$80,2,FALSE)</f>
        <v>2200</v>
      </c>
      <c r="O2900" s="4">
        <f>VLOOKUP(capturaFlota2019[[#This Row],[Especie]],'DATOS TABLA FLOTA'!$A$1:$C$80,3,FALSE)</f>
        <v>35200</v>
      </c>
      <c r="Q2900"/>
    </row>
    <row r="2901" spans="1:17" x14ac:dyDescent="0.35">
      <c r="A2901" s="5">
        <v>43647</v>
      </c>
      <c r="B2901" s="2" t="s">
        <v>3053</v>
      </c>
      <c r="C2901" s="2" t="s">
        <v>3068</v>
      </c>
      <c r="D2901" s="2" t="s">
        <v>3043</v>
      </c>
      <c r="E29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1" t="str">
        <f>_xlfn.XLOOKUP(capturaFlota2019[[#This Row],[Puerto]],'DATOS TABLA FLOTA'!$H$1:$H$21,'DATOS TABLA FLOTA'!$I$1:$I$21)</f>
        <v>General Pueyrredon</v>
      </c>
      <c r="G2901" s="3">
        <f>_xlfn.XLOOKUP(capturaFlota2019[[#This Row],[Departamento]],'DATOS TABLA FLOTA'!$O$2:$O$21,'DATOS TABLA FLOTA'!$P$2:$P$21)</f>
        <v>6357</v>
      </c>
      <c r="H2901" s="1">
        <v>-3804915</v>
      </c>
      <c r="I2901" s="1">
        <f>_xlfn.XLOOKUP(capturaFlota2019[[#This Row],[Latitud]],'DATOS TABLA FLOTA'!$Q$2:$Q$21,'DATOS TABLA FLOTA'!$R$2:$R$21)</f>
        <v>-57536848</v>
      </c>
      <c r="J2901" s="2" t="s">
        <v>3167</v>
      </c>
      <c r="K2901" t="str">
        <f>VLOOKUP(capturaFlota2019[[#This Row],[Especie]],'DATOS TABLA FLOTA'!$K$1:$M$113,2,FALSE)</f>
        <v>Peces</v>
      </c>
      <c r="L2901" t="str">
        <f>_xlfn.XLOOKUP(capturaFlota2019[[#This Row],[Especie]],'DATOS TABLA FLOTA'!$K$1:$K$113,'DATOS TABLA FLOTA'!$M$1:$M$113)</f>
        <v>Variado costero</v>
      </c>
      <c r="M2901" s="3">
        <v>853975</v>
      </c>
      <c r="N2901" s="4">
        <f>VLOOKUP(capturaFlota2019[[#This Row],[Especie]],'DATOS TABLA FLOTA'!$A$1:$B$80,2,FALSE)</f>
        <v>2100</v>
      </c>
      <c r="O2901" s="4">
        <f>VLOOKUP(capturaFlota2019[[#This Row],[Especie]],'DATOS TABLA FLOTA'!$A$1:$C$80,3,FALSE)</f>
        <v>33600</v>
      </c>
      <c r="Q2901"/>
    </row>
    <row r="2902" spans="1:17" x14ac:dyDescent="0.35">
      <c r="A2902" s="5">
        <v>43586</v>
      </c>
      <c r="B2902" s="2" t="s">
        <v>3053</v>
      </c>
      <c r="C2902" s="2" t="s">
        <v>3150</v>
      </c>
      <c r="D2902" s="2" t="s">
        <v>3043</v>
      </c>
      <c r="E29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2" t="str">
        <f>_xlfn.XLOOKUP(capturaFlota2019[[#This Row],[Puerto]],'DATOS TABLA FLOTA'!$H$1:$H$21,'DATOS TABLA FLOTA'!$I$1:$I$21)</f>
        <v>General Lavalle</v>
      </c>
      <c r="G2902" s="3">
        <f>_xlfn.XLOOKUP(capturaFlota2019[[#This Row],[Departamento]],'DATOS TABLA FLOTA'!$O$2:$O$21,'DATOS TABLA FLOTA'!$P$2:$P$21)</f>
        <v>6336</v>
      </c>
      <c r="H2902" s="1">
        <v>-36398453</v>
      </c>
      <c r="I2902" s="1">
        <f>_xlfn.XLOOKUP(capturaFlota2019[[#This Row],[Latitud]],'DATOS TABLA FLOTA'!$Q$2:$Q$21,'DATOS TABLA FLOTA'!$R$2:$R$21)</f>
        <v>-56946467</v>
      </c>
      <c r="J2902" s="2" t="s">
        <v>3057</v>
      </c>
      <c r="K2902" t="str">
        <f>VLOOKUP(capturaFlota2019[[#This Row],[Especie]],'DATOS TABLA FLOTA'!$K$1:$M$113,2,FALSE)</f>
        <v>Peces</v>
      </c>
      <c r="L2902" t="str">
        <f>_xlfn.XLOOKUP(capturaFlota2019[[#This Row],[Especie]],'DATOS TABLA FLOTA'!$K$1:$K$113,'DATOS TABLA FLOTA'!$M$1:$M$113)</f>
        <v>Rayas (sin V. Cost)</v>
      </c>
      <c r="M2902" s="3">
        <v>855386</v>
      </c>
      <c r="N2902" s="4">
        <f>VLOOKUP(capturaFlota2019[[#This Row],[Especie]],'DATOS TABLA FLOTA'!$A$1:$B$80,2,FALSE)</f>
        <v>3900</v>
      </c>
      <c r="O2902" s="4">
        <f>VLOOKUP(capturaFlota2019[[#This Row],[Especie]],'DATOS TABLA FLOTA'!$A$1:$C$80,3,FALSE)</f>
        <v>62400</v>
      </c>
      <c r="Q2902"/>
    </row>
    <row r="2903" spans="1:17" x14ac:dyDescent="0.35">
      <c r="A2903" s="5">
        <v>43647</v>
      </c>
      <c r="B2903" s="2" t="s">
        <v>3053</v>
      </c>
      <c r="C2903" s="2" t="s">
        <v>3150</v>
      </c>
      <c r="D2903" s="2" t="s">
        <v>3043</v>
      </c>
      <c r="E29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3" t="str">
        <f>_xlfn.XLOOKUP(capturaFlota2019[[#This Row],[Puerto]],'DATOS TABLA FLOTA'!$H$1:$H$21,'DATOS TABLA FLOTA'!$I$1:$I$21)</f>
        <v>General Lavalle</v>
      </c>
      <c r="G2903" s="3">
        <f>_xlfn.XLOOKUP(capturaFlota2019[[#This Row],[Departamento]],'DATOS TABLA FLOTA'!$O$2:$O$21,'DATOS TABLA FLOTA'!$P$2:$P$21)</f>
        <v>6336</v>
      </c>
      <c r="H2903" s="1">
        <v>-36398453</v>
      </c>
      <c r="I2903" s="1">
        <f>_xlfn.XLOOKUP(capturaFlota2019[[#This Row],[Latitud]],'DATOS TABLA FLOTA'!$Q$2:$Q$21,'DATOS TABLA FLOTA'!$R$2:$R$21)</f>
        <v>-56946467</v>
      </c>
      <c r="J2903" s="2" t="s">
        <v>3094</v>
      </c>
      <c r="K2903" t="str">
        <f>VLOOKUP(capturaFlota2019[[#This Row],[Especie]],'DATOS TABLA FLOTA'!$K$1:$M$113,2,FALSE)</f>
        <v>Peces</v>
      </c>
      <c r="L2903" t="str">
        <f>_xlfn.XLOOKUP(capturaFlota2019[[#This Row],[Especie]],'DATOS TABLA FLOTA'!$K$1:$K$113,'DATOS TABLA FLOTA'!$M$1:$M$113)</f>
        <v>otras especies</v>
      </c>
      <c r="M2903" s="3">
        <v>855569</v>
      </c>
      <c r="N2903" s="4">
        <f>VLOOKUP(capturaFlota2019[[#This Row],[Especie]],'DATOS TABLA FLOTA'!$A$1:$B$80,2,FALSE)</f>
        <v>2180</v>
      </c>
      <c r="O2903" s="4">
        <f>VLOOKUP(capturaFlota2019[[#This Row],[Especie]],'DATOS TABLA FLOTA'!$A$1:$C$80,3,FALSE)</f>
        <v>34880</v>
      </c>
      <c r="Q2903"/>
    </row>
    <row r="2904" spans="1:17" x14ac:dyDescent="0.35">
      <c r="A2904" s="5">
        <v>43647</v>
      </c>
      <c r="B2904" s="2" t="s">
        <v>3041</v>
      </c>
      <c r="C2904" s="2" t="s">
        <v>3121</v>
      </c>
      <c r="D2904" s="2" t="s">
        <v>3043</v>
      </c>
      <c r="E29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4" t="str">
        <f>_xlfn.XLOOKUP(capturaFlota2019[[#This Row],[Puerto]],'DATOS TABLA FLOTA'!$H$1:$H$21,'DATOS TABLA FLOTA'!$I$1:$I$21)</f>
        <v>Coronel de Marina Leonardo Rosales</v>
      </c>
      <c r="G2904" s="3">
        <f>_xlfn.XLOOKUP(capturaFlota2019[[#This Row],[Departamento]],'DATOS TABLA FLOTA'!$O$2:$O$21,'DATOS TABLA FLOTA'!$P$2:$P$21)</f>
        <v>6182</v>
      </c>
      <c r="H2904" s="1">
        <v>-3889977</v>
      </c>
      <c r="I2904" s="1">
        <f>_xlfn.XLOOKUP(capturaFlota2019[[#This Row],[Latitud]],'DATOS TABLA FLOTA'!$Q$2:$Q$21,'DATOS TABLA FLOTA'!$R$2:$R$21)</f>
        <v>-62079012</v>
      </c>
      <c r="J2904" s="2" t="s">
        <v>3045</v>
      </c>
      <c r="K2904" t="str">
        <f>VLOOKUP(capturaFlota2019[[#This Row],[Especie]],'DATOS TABLA FLOTA'!$K$1:$M$113,2,FALSE)</f>
        <v>Crustáceos</v>
      </c>
      <c r="L2904" t="str">
        <f>_xlfn.XLOOKUP(capturaFlota2019[[#This Row],[Especie]],'DATOS TABLA FLOTA'!$K$1:$K$113,'DATOS TABLA FLOTA'!$M$1:$M$113)</f>
        <v>otras especies</v>
      </c>
      <c r="M2904" s="3">
        <v>862741</v>
      </c>
      <c r="N2904" s="4">
        <f>VLOOKUP(capturaFlota2019[[#This Row],[Especie]],'DATOS TABLA FLOTA'!$A$1:$B$80,2,FALSE)</f>
        <v>3000</v>
      </c>
      <c r="O2904" s="4">
        <f>VLOOKUP(capturaFlota2019[[#This Row],[Especie]],'DATOS TABLA FLOTA'!$A$1:$C$80,3,FALSE)</f>
        <v>48000</v>
      </c>
      <c r="Q2904"/>
    </row>
    <row r="2905" spans="1:17" x14ac:dyDescent="0.35">
      <c r="A2905" s="5">
        <v>43556</v>
      </c>
      <c r="B2905" s="2" t="s">
        <v>3047</v>
      </c>
      <c r="C2905" s="2" t="s">
        <v>3068</v>
      </c>
      <c r="D2905" s="2" t="s">
        <v>3043</v>
      </c>
      <c r="E29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5" t="str">
        <f>_xlfn.XLOOKUP(capturaFlota2019[[#This Row],[Puerto]],'DATOS TABLA FLOTA'!$H$1:$H$21,'DATOS TABLA FLOTA'!$I$1:$I$21)</f>
        <v>General Pueyrredon</v>
      </c>
      <c r="G2905" s="3">
        <f>_xlfn.XLOOKUP(capturaFlota2019[[#This Row],[Departamento]],'DATOS TABLA FLOTA'!$O$2:$O$21,'DATOS TABLA FLOTA'!$P$2:$P$21)</f>
        <v>6357</v>
      </c>
      <c r="H2905" s="1">
        <v>-3804915</v>
      </c>
      <c r="I2905" s="1">
        <f>_xlfn.XLOOKUP(capturaFlota2019[[#This Row],[Latitud]],'DATOS TABLA FLOTA'!$Q$2:$Q$21,'DATOS TABLA FLOTA'!$R$2:$R$21)</f>
        <v>-57536848</v>
      </c>
      <c r="J2905" s="2" t="s">
        <v>3052</v>
      </c>
      <c r="K2905" t="str">
        <f>VLOOKUP(capturaFlota2019[[#This Row],[Especie]],'DATOS TABLA FLOTA'!$K$1:$M$113,2,FALSE)</f>
        <v>Moluscos</v>
      </c>
      <c r="L2905" t="str">
        <f>_xlfn.XLOOKUP(capturaFlota2019[[#This Row],[Especie]],'DATOS TABLA FLOTA'!$K$1:$K$113,'DATOS TABLA FLOTA'!$M$1:$M$113)</f>
        <v>Calamar Illex</v>
      </c>
      <c r="M2905" s="3">
        <v>867054</v>
      </c>
      <c r="N2905" s="4">
        <f>VLOOKUP(capturaFlota2019[[#This Row],[Especie]],'DATOS TABLA FLOTA'!$A$1:$B$80,2,FALSE)</f>
        <v>3299</v>
      </c>
      <c r="O2905" s="4">
        <f>VLOOKUP(capturaFlota2019[[#This Row],[Especie]],'DATOS TABLA FLOTA'!$A$1:$C$80,3,FALSE)</f>
        <v>52784</v>
      </c>
      <c r="Q2905"/>
    </row>
    <row r="2906" spans="1:17" x14ac:dyDescent="0.35">
      <c r="A2906" s="5">
        <v>43617</v>
      </c>
      <c r="B2906" s="2" t="s">
        <v>3041</v>
      </c>
      <c r="C2906" s="2" t="s">
        <v>3150</v>
      </c>
      <c r="D2906" s="2" t="s">
        <v>3043</v>
      </c>
      <c r="E29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6" t="str">
        <f>_xlfn.XLOOKUP(capturaFlota2019[[#This Row],[Puerto]],'DATOS TABLA FLOTA'!$H$1:$H$21,'DATOS TABLA FLOTA'!$I$1:$I$21)</f>
        <v>General Lavalle</v>
      </c>
      <c r="G2906" s="3">
        <f>_xlfn.XLOOKUP(capturaFlota2019[[#This Row],[Departamento]],'DATOS TABLA FLOTA'!$O$2:$O$21,'DATOS TABLA FLOTA'!$P$2:$P$21)</f>
        <v>6336</v>
      </c>
      <c r="H2906" s="1">
        <v>-36398453</v>
      </c>
      <c r="I2906" s="1">
        <f>_xlfn.XLOOKUP(capturaFlota2019[[#This Row],[Latitud]],'DATOS TABLA FLOTA'!$Q$2:$Q$21,'DATOS TABLA FLOTA'!$R$2:$R$21)</f>
        <v>-56946467</v>
      </c>
      <c r="J2906" s="2" t="s">
        <v>3074</v>
      </c>
      <c r="K2906" t="str">
        <f>VLOOKUP(capturaFlota2019[[#This Row],[Especie]],'DATOS TABLA FLOTA'!$K$1:$M$113,2,FALSE)</f>
        <v>Peces</v>
      </c>
      <c r="L2906" t="str">
        <f>_xlfn.XLOOKUP(capturaFlota2019[[#This Row],[Especie]],'DATOS TABLA FLOTA'!$K$1:$K$113,'DATOS TABLA FLOTA'!$M$1:$M$113)</f>
        <v>Variado costero</v>
      </c>
      <c r="M2906" s="3">
        <v>868314</v>
      </c>
      <c r="N2906" s="4">
        <f>VLOOKUP(capturaFlota2019[[#This Row],[Especie]],'DATOS TABLA FLOTA'!$A$1:$B$80,2,FALSE)</f>
        <v>1800</v>
      </c>
      <c r="O2906" s="4">
        <f>VLOOKUP(capturaFlota2019[[#This Row],[Especie]],'DATOS TABLA FLOTA'!$A$1:$C$80,3,FALSE)</f>
        <v>28800</v>
      </c>
      <c r="Q2906"/>
    </row>
    <row r="2907" spans="1:17" x14ac:dyDescent="0.35">
      <c r="A2907" s="5">
        <v>43556</v>
      </c>
      <c r="B2907" s="2" t="s">
        <v>3067</v>
      </c>
      <c r="C2907" s="2" t="s">
        <v>3068</v>
      </c>
      <c r="D2907" s="2" t="s">
        <v>3043</v>
      </c>
      <c r="E29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7" t="str">
        <f>_xlfn.XLOOKUP(capturaFlota2019[[#This Row],[Puerto]],'DATOS TABLA FLOTA'!$H$1:$H$21,'DATOS TABLA FLOTA'!$I$1:$I$21)</f>
        <v>General Pueyrredon</v>
      </c>
      <c r="G2907" s="3">
        <f>_xlfn.XLOOKUP(capturaFlota2019[[#This Row],[Departamento]],'DATOS TABLA FLOTA'!$O$2:$O$21,'DATOS TABLA FLOTA'!$P$2:$P$21)</f>
        <v>6357</v>
      </c>
      <c r="H2907" s="1">
        <v>-3804915</v>
      </c>
      <c r="I2907" s="1">
        <f>_xlfn.XLOOKUP(capturaFlota2019[[#This Row],[Latitud]],'DATOS TABLA FLOTA'!$Q$2:$Q$21,'DATOS TABLA FLOTA'!$R$2:$R$21)</f>
        <v>-57536848</v>
      </c>
      <c r="J2907" s="2" t="s">
        <v>3109</v>
      </c>
      <c r="K2907" t="str">
        <f>VLOOKUP(capturaFlota2019[[#This Row],[Especie]],'DATOS TABLA FLOTA'!$K$1:$M$113,2,FALSE)</f>
        <v>Peces</v>
      </c>
      <c r="L2907" t="str">
        <f>_xlfn.XLOOKUP(capturaFlota2019[[#This Row],[Especie]],'DATOS TABLA FLOTA'!$K$1:$K$113,'DATOS TABLA FLOTA'!$M$1:$M$113)</f>
        <v>Rayas (sin V. Cost)</v>
      </c>
      <c r="M2907" s="3">
        <v>872664</v>
      </c>
      <c r="N2907" s="4">
        <f>VLOOKUP(capturaFlota2019[[#This Row],[Especie]],'DATOS TABLA FLOTA'!$A$1:$B$80,2,FALSE)</f>
        <v>3000</v>
      </c>
      <c r="O2907" s="4">
        <f>VLOOKUP(capturaFlota2019[[#This Row],[Especie]],'DATOS TABLA FLOTA'!$A$1:$C$80,3,FALSE)</f>
        <v>48000</v>
      </c>
      <c r="Q2907"/>
    </row>
    <row r="2908" spans="1:17" x14ac:dyDescent="0.35">
      <c r="A2908" s="5">
        <v>43739</v>
      </c>
      <c r="B2908" s="2" t="s">
        <v>3059</v>
      </c>
      <c r="C2908" s="2" t="s">
        <v>3068</v>
      </c>
      <c r="D2908" s="2" t="s">
        <v>3043</v>
      </c>
      <c r="E29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8" t="str">
        <f>_xlfn.XLOOKUP(capturaFlota2019[[#This Row],[Puerto]],'DATOS TABLA FLOTA'!$H$1:$H$21,'DATOS TABLA FLOTA'!$I$1:$I$21)</f>
        <v>General Pueyrredon</v>
      </c>
      <c r="G2908" s="3">
        <f>_xlfn.XLOOKUP(capturaFlota2019[[#This Row],[Departamento]],'DATOS TABLA FLOTA'!$O$2:$O$21,'DATOS TABLA FLOTA'!$P$2:$P$21)</f>
        <v>6357</v>
      </c>
      <c r="H2908" s="1">
        <v>-3804915</v>
      </c>
      <c r="I2908" s="1">
        <f>_xlfn.XLOOKUP(capturaFlota2019[[#This Row],[Latitud]],'DATOS TABLA FLOTA'!$Q$2:$Q$21,'DATOS TABLA FLOTA'!$R$2:$R$21)</f>
        <v>-57536848</v>
      </c>
      <c r="J2908" s="2" t="s">
        <v>3090</v>
      </c>
      <c r="K2908" t="str">
        <f>VLOOKUP(capturaFlota2019[[#This Row],[Especie]],'DATOS TABLA FLOTA'!$K$1:$M$113,2,FALSE)</f>
        <v>Peces</v>
      </c>
      <c r="L2908" t="str">
        <f>_xlfn.XLOOKUP(capturaFlota2019[[#This Row],[Especie]],'DATOS TABLA FLOTA'!$K$1:$K$113,'DATOS TABLA FLOTA'!$M$1:$M$113)</f>
        <v>otras especies</v>
      </c>
      <c r="M2908" s="3">
        <v>880500</v>
      </c>
      <c r="N2908" s="4">
        <f>VLOOKUP(capturaFlota2019[[#This Row],[Especie]],'DATOS TABLA FLOTA'!$A$1:$B$80,2,FALSE)</f>
        <v>2200</v>
      </c>
      <c r="O2908" s="4">
        <f>VLOOKUP(capturaFlota2019[[#This Row],[Especie]],'DATOS TABLA FLOTA'!$A$1:$C$80,3,FALSE)</f>
        <v>35200</v>
      </c>
      <c r="Q2908"/>
    </row>
    <row r="2909" spans="1:17" x14ac:dyDescent="0.35">
      <c r="A2909" s="5">
        <v>43497</v>
      </c>
      <c r="B2909" s="2" t="s">
        <v>3067</v>
      </c>
      <c r="C2909" s="2" t="s">
        <v>3068</v>
      </c>
      <c r="D2909" s="2" t="s">
        <v>3043</v>
      </c>
      <c r="E29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09" t="str">
        <f>_xlfn.XLOOKUP(capturaFlota2019[[#This Row],[Puerto]],'DATOS TABLA FLOTA'!$H$1:$H$21,'DATOS TABLA FLOTA'!$I$1:$I$21)</f>
        <v>General Pueyrredon</v>
      </c>
      <c r="G2909" s="3">
        <f>_xlfn.XLOOKUP(capturaFlota2019[[#This Row],[Departamento]],'DATOS TABLA FLOTA'!$O$2:$O$21,'DATOS TABLA FLOTA'!$P$2:$P$21)</f>
        <v>6357</v>
      </c>
      <c r="H2909" s="1">
        <v>-3804915</v>
      </c>
      <c r="I2909" s="1">
        <f>_xlfn.XLOOKUP(capturaFlota2019[[#This Row],[Latitud]],'DATOS TABLA FLOTA'!$Q$2:$Q$21,'DATOS TABLA FLOTA'!$R$2:$R$21)</f>
        <v>-57536848</v>
      </c>
      <c r="J2909" s="2" t="s">
        <v>3065</v>
      </c>
      <c r="K2909" t="str">
        <f>VLOOKUP(capturaFlota2019[[#This Row],[Especie]],'DATOS TABLA FLOTA'!$K$1:$M$113,2,FALSE)</f>
        <v>Peces</v>
      </c>
      <c r="L2909" t="str">
        <f>_xlfn.XLOOKUP(capturaFlota2019[[#This Row],[Especie]],'DATOS TABLA FLOTA'!$K$1:$K$113,'DATOS TABLA FLOTA'!$M$1:$M$113)</f>
        <v>Abadejo</v>
      </c>
      <c r="M2909" s="3">
        <v>890648</v>
      </c>
      <c r="N2909" s="4">
        <f>VLOOKUP(capturaFlota2019[[#This Row],[Especie]],'DATOS TABLA FLOTA'!$A$1:$B$80,2,FALSE)</f>
        <v>2000</v>
      </c>
      <c r="O2909" s="4">
        <f>VLOOKUP(capturaFlota2019[[#This Row],[Especie]],'DATOS TABLA FLOTA'!$A$1:$C$80,3,FALSE)</f>
        <v>32000</v>
      </c>
      <c r="Q2909"/>
    </row>
    <row r="2910" spans="1:17" x14ac:dyDescent="0.35">
      <c r="A2910" s="5">
        <v>43556</v>
      </c>
      <c r="B2910" s="2" t="s">
        <v>3041</v>
      </c>
      <c r="C2910" s="2" t="s">
        <v>3107</v>
      </c>
      <c r="D2910" s="2" t="s">
        <v>3043</v>
      </c>
      <c r="E29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0" t="str">
        <f>_xlfn.XLOOKUP(capturaFlota2019[[#This Row],[Puerto]],'DATOS TABLA FLOTA'!$H$1:$H$21,'DATOS TABLA FLOTA'!$I$1:$I$21)</f>
        <v>Necochea</v>
      </c>
      <c r="G2910" s="3">
        <f>_xlfn.XLOOKUP(capturaFlota2019[[#This Row],[Departamento]],'DATOS TABLA FLOTA'!$O$2:$O$21,'DATOS TABLA FLOTA'!$P$2:$P$21)</f>
        <v>6581</v>
      </c>
      <c r="H2910" s="1">
        <v>-38576184</v>
      </c>
      <c r="I2910" s="1">
        <f>_xlfn.XLOOKUP(capturaFlota2019[[#This Row],[Latitud]],'DATOS TABLA FLOTA'!$Q$2:$Q$21,'DATOS TABLA FLOTA'!$R$2:$R$21)</f>
        <v>-58701949</v>
      </c>
      <c r="J2910" s="2" t="s">
        <v>3057</v>
      </c>
      <c r="K2910" t="str">
        <f>VLOOKUP(capturaFlota2019[[#This Row],[Especie]],'DATOS TABLA FLOTA'!$K$1:$M$113,2,FALSE)</f>
        <v>Peces</v>
      </c>
      <c r="L2910" t="str">
        <f>_xlfn.XLOOKUP(capturaFlota2019[[#This Row],[Especie]],'DATOS TABLA FLOTA'!$K$1:$K$113,'DATOS TABLA FLOTA'!$M$1:$M$113)</f>
        <v>Rayas (sin V. Cost)</v>
      </c>
      <c r="M2910" s="3">
        <v>892754</v>
      </c>
      <c r="N2910" s="4">
        <f>VLOOKUP(capturaFlota2019[[#This Row],[Especie]],'DATOS TABLA FLOTA'!$A$1:$B$80,2,FALSE)</f>
        <v>3900</v>
      </c>
      <c r="O2910" s="4">
        <f>VLOOKUP(capturaFlota2019[[#This Row],[Especie]],'DATOS TABLA FLOTA'!$A$1:$C$80,3,FALSE)</f>
        <v>62400</v>
      </c>
      <c r="Q2910"/>
    </row>
    <row r="2911" spans="1:17" x14ac:dyDescent="0.35">
      <c r="A2911" s="5">
        <v>43770</v>
      </c>
      <c r="B2911" s="2" t="s">
        <v>3059</v>
      </c>
      <c r="C2911" s="2" t="s">
        <v>3068</v>
      </c>
      <c r="D2911" s="2" t="s">
        <v>3043</v>
      </c>
      <c r="E29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1" t="str">
        <f>_xlfn.XLOOKUP(capturaFlota2019[[#This Row],[Puerto]],'DATOS TABLA FLOTA'!$H$1:$H$21,'DATOS TABLA FLOTA'!$I$1:$I$21)</f>
        <v>General Pueyrredon</v>
      </c>
      <c r="G2911" s="3">
        <f>_xlfn.XLOOKUP(capturaFlota2019[[#This Row],[Departamento]],'DATOS TABLA FLOTA'!$O$2:$O$21,'DATOS TABLA FLOTA'!$P$2:$P$21)</f>
        <v>6357</v>
      </c>
      <c r="H2911" s="1">
        <v>-3804915</v>
      </c>
      <c r="I2911" s="1">
        <f>_xlfn.XLOOKUP(capturaFlota2019[[#This Row],[Latitud]],'DATOS TABLA FLOTA'!$Q$2:$Q$21,'DATOS TABLA FLOTA'!$R$2:$R$21)</f>
        <v>-57536848</v>
      </c>
      <c r="J2911" s="2" t="s">
        <v>3084</v>
      </c>
      <c r="K2911" t="str">
        <f>VLOOKUP(capturaFlota2019[[#This Row],[Especie]],'DATOS TABLA FLOTA'!$K$1:$M$113,2,FALSE)</f>
        <v>Peces</v>
      </c>
      <c r="L2911" t="str">
        <f>_xlfn.XLOOKUP(capturaFlota2019[[#This Row],[Especie]],'DATOS TABLA FLOTA'!$K$1:$K$113,'DATOS TABLA FLOTA'!$M$1:$M$113)</f>
        <v>otras especies</v>
      </c>
      <c r="M2911" s="3">
        <v>892928</v>
      </c>
      <c r="N2911" s="4">
        <f>VLOOKUP(capturaFlota2019[[#This Row],[Especie]],'DATOS TABLA FLOTA'!$A$1:$B$80,2,FALSE)</f>
        <v>1890</v>
      </c>
      <c r="O2911" s="4">
        <f>VLOOKUP(capturaFlota2019[[#This Row],[Especie]],'DATOS TABLA FLOTA'!$A$1:$C$80,3,FALSE)</f>
        <v>30240</v>
      </c>
      <c r="Q2911"/>
    </row>
    <row r="2912" spans="1:17" x14ac:dyDescent="0.35">
      <c r="A2912" s="5">
        <v>43617</v>
      </c>
      <c r="B2912" s="2" t="s">
        <v>3053</v>
      </c>
      <c r="C2912" s="2" t="s">
        <v>3150</v>
      </c>
      <c r="D2912" s="2" t="s">
        <v>3043</v>
      </c>
      <c r="E29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2" t="str">
        <f>_xlfn.XLOOKUP(capturaFlota2019[[#This Row],[Puerto]],'DATOS TABLA FLOTA'!$H$1:$H$21,'DATOS TABLA FLOTA'!$I$1:$I$21)</f>
        <v>General Lavalle</v>
      </c>
      <c r="G2912" s="3">
        <f>_xlfn.XLOOKUP(capturaFlota2019[[#This Row],[Departamento]],'DATOS TABLA FLOTA'!$O$2:$O$21,'DATOS TABLA FLOTA'!$P$2:$P$21)</f>
        <v>6336</v>
      </c>
      <c r="H2912" s="1">
        <v>-36398453</v>
      </c>
      <c r="I2912" s="1">
        <f>_xlfn.XLOOKUP(capturaFlota2019[[#This Row],[Latitud]],'DATOS TABLA FLOTA'!$Q$2:$Q$21,'DATOS TABLA FLOTA'!$R$2:$R$21)</f>
        <v>-56946467</v>
      </c>
      <c r="J2912" s="2" t="s">
        <v>3083</v>
      </c>
      <c r="K2912" t="str">
        <f>VLOOKUP(capturaFlota2019[[#This Row],[Especie]],'DATOS TABLA FLOTA'!$K$1:$M$113,2,FALSE)</f>
        <v>Peces</v>
      </c>
      <c r="L2912" t="str">
        <f>_xlfn.XLOOKUP(capturaFlota2019[[#This Row],[Especie]],'DATOS TABLA FLOTA'!$K$1:$K$113,'DATOS TABLA FLOTA'!$M$1:$M$113)</f>
        <v>Variado costero</v>
      </c>
      <c r="M2912" s="3">
        <v>903563</v>
      </c>
      <c r="N2912" s="4">
        <f>VLOOKUP(capturaFlota2019[[#This Row],[Especie]],'DATOS TABLA FLOTA'!$A$1:$B$80,2,FALSE)</f>
        <v>2300</v>
      </c>
      <c r="O2912" s="4">
        <f>VLOOKUP(capturaFlota2019[[#This Row],[Especie]],'DATOS TABLA FLOTA'!$A$1:$C$80,3,FALSE)</f>
        <v>36800</v>
      </c>
      <c r="Q2912"/>
    </row>
    <row r="2913" spans="1:17" x14ac:dyDescent="0.35">
      <c r="A2913" s="5">
        <v>43466</v>
      </c>
      <c r="B2913" s="2" t="s">
        <v>3041</v>
      </c>
      <c r="C2913" s="2" t="s">
        <v>3068</v>
      </c>
      <c r="D2913" s="2" t="s">
        <v>3043</v>
      </c>
      <c r="E29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3" t="str">
        <f>_xlfn.XLOOKUP(capturaFlota2019[[#This Row],[Puerto]],'DATOS TABLA FLOTA'!$H$1:$H$21,'DATOS TABLA FLOTA'!$I$1:$I$21)</f>
        <v>General Pueyrredon</v>
      </c>
      <c r="G2913" s="3">
        <f>_xlfn.XLOOKUP(capturaFlota2019[[#This Row],[Departamento]],'DATOS TABLA FLOTA'!$O$2:$O$21,'DATOS TABLA FLOTA'!$P$2:$P$21)</f>
        <v>6357</v>
      </c>
      <c r="H2913" s="1">
        <v>-3804915</v>
      </c>
      <c r="I2913" s="1">
        <f>_xlfn.XLOOKUP(capturaFlota2019[[#This Row],[Latitud]],'DATOS TABLA FLOTA'!$Q$2:$Q$21,'DATOS TABLA FLOTA'!$R$2:$R$21)</f>
        <v>-57536848</v>
      </c>
      <c r="J2913" s="2" t="s">
        <v>3084</v>
      </c>
      <c r="K2913" t="str">
        <f>VLOOKUP(capturaFlota2019[[#This Row],[Especie]],'DATOS TABLA FLOTA'!$K$1:$M$113,2,FALSE)</f>
        <v>Peces</v>
      </c>
      <c r="L2913" t="str">
        <f>_xlfn.XLOOKUP(capturaFlota2019[[#This Row],[Especie]],'DATOS TABLA FLOTA'!$K$1:$K$113,'DATOS TABLA FLOTA'!$M$1:$M$113)</f>
        <v>otras especies</v>
      </c>
      <c r="M2913" s="3">
        <v>914414</v>
      </c>
      <c r="N2913" s="4">
        <f>VLOOKUP(capturaFlota2019[[#This Row],[Especie]],'DATOS TABLA FLOTA'!$A$1:$B$80,2,FALSE)</f>
        <v>1890</v>
      </c>
      <c r="O2913" s="4">
        <f>VLOOKUP(capturaFlota2019[[#This Row],[Especie]],'DATOS TABLA FLOTA'!$A$1:$C$80,3,FALSE)</f>
        <v>30240</v>
      </c>
      <c r="Q2913"/>
    </row>
    <row r="2914" spans="1:17" x14ac:dyDescent="0.35">
      <c r="A2914" s="5">
        <v>43678</v>
      </c>
      <c r="B2914" s="2" t="s">
        <v>3041</v>
      </c>
      <c r="C2914" s="2" t="s">
        <v>3150</v>
      </c>
      <c r="D2914" s="2" t="s">
        <v>3043</v>
      </c>
      <c r="E29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4" t="str">
        <f>_xlfn.XLOOKUP(capturaFlota2019[[#This Row],[Puerto]],'DATOS TABLA FLOTA'!$H$1:$H$21,'DATOS TABLA FLOTA'!$I$1:$I$21)</f>
        <v>General Lavalle</v>
      </c>
      <c r="G2914" s="3">
        <f>_xlfn.XLOOKUP(capturaFlota2019[[#This Row],[Departamento]],'DATOS TABLA FLOTA'!$O$2:$O$21,'DATOS TABLA FLOTA'!$P$2:$P$21)</f>
        <v>6336</v>
      </c>
      <c r="H2914" s="1">
        <v>-36398453</v>
      </c>
      <c r="I2914" s="1">
        <f>_xlfn.XLOOKUP(capturaFlota2019[[#This Row],[Latitud]],'DATOS TABLA FLOTA'!$Q$2:$Q$21,'DATOS TABLA FLOTA'!$R$2:$R$21)</f>
        <v>-56946467</v>
      </c>
      <c r="J2914" s="2" t="s">
        <v>3159</v>
      </c>
      <c r="K2914" t="str">
        <f>VLOOKUP(capturaFlota2019[[#This Row],[Especie]],'DATOS TABLA FLOTA'!$K$1:$M$113,2,FALSE)</f>
        <v>Peces</v>
      </c>
      <c r="L2914" t="str">
        <f>_xlfn.XLOOKUP(capturaFlota2019[[#This Row],[Especie]],'DATOS TABLA FLOTA'!$K$1:$K$113,'DATOS TABLA FLOTA'!$M$1:$M$113)</f>
        <v>Variado costero</v>
      </c>
      <c r="M2914" s="3">
        <v>921798</v>
      </c>
      <c r="N2914" s="4">
        <f>VLOOKUP(capturaFlota2019[[#This Row],[Especie]],'DATOS TABLA FLOTA'!$A$1:$B$80,2,FALSE)</f>
        <v>1999</v>
      </c>
      <c r="O2914" s="4">
        <f>VLOOKUP(capturaFlota2019[[#This Row],[Especie]],'DATOS TABLA FLOTA'!$A$1:$C$80,3,FALSE)</f>
        <v>31984</v>
      </c>
      <c r="Q2914"/>
    </row>
    <row r="2915" spans="1:17" x14ac:dyDescent="0.35">
      <c r="A2915" s="5">
        <v>43525</v>
      </c>
      <c r="B2915" s="2" t="s">
        <v>3041</v>
      </c>
      <c r="C2915" s="2" t="s">
        <v>3150</v>
      </c>
      <c r="D2915" s="2" t="s">
        <v>3043</v>
      </c>
      <c r="E29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5" t="str">
        <f>_xlfn.XLOOKUP(capturaFlota2019[[#This Row],[Puerto]],'DATOS TABLA FLOTA'!$H$1:$H$21,'DATOS TABLA FLOTA'!$I$1:$I$21)</f>
        <v>General Lavalle</v>
      </c>
      <c r="G2915" s="3">
        <f>_xlfn.XLOOKUP(capturaFlota2019[[#This Row],[Departamento]],'DATOS TABLA FLOTA'!$O$2:$O$21,'DATOS TABLA FLOTA'!$P$2:$P$21)</f>
        <v>6336</v>
      </c>
      <c r="H2915" s="1">
        <v>-36398453</v>
      </c>
      <c r="I2915" s="1">
        <f>_xlfn.XLOOKUP(capturaFlota2019[[#This Row],[Latitud]],'DATOS TABLA FLOTA'!$Q$2:$Q$21,'DATOS TABLA FLOTA'!$R$2:$R$21)</f>
        <v>-56946467</v>
      </c>
      <c r="J2915" s="2" t="s">
        <v>3057</v>
      </c>
      <c r="K2915" t="str">
        <f>VLOOKUP(capturaFlota2019[[#This Row],[Especie]],'DATOS TABLA FLOTA'!$K$1:$M$113,2,FALSE)</f>
        <v>Peces</v>
      </c>
      <c r="L2915" t="str">
        <f>_xlfn.XLOOKUP(capturaFlota2019[[#This Row],[Especie]],'DATOS TABLA FLOTA'!$K$1:$K$113,'DATOS TABLA FLOTA'!$M$1:$M$113)</f>
        <v>Rayas (sin V. Cost)</v>
      </c>
      <c r="M2915" s="3">
        <v>948878</v>
      </c>
      <c r="N2915" s="4">
        <f>VLOOKUP(capturaFlota2019[[#This Row],[Especie]],'DATOS TABLA FLOTA'!$A$1:$B$80,2,FALSE)</f>
        <v>3900</v>
      </c>
      <c r="O2915" s="4">
        <f>VLOOKUP(capturaFlota2019[[#This Row],[Especie]],'DATOS TABLA FLOTA'!$A$1:$C$80,3,FALSE)</f>
        <v>62400</v>
      </c>
      <c r="Q2915"/>
    </row>
    <row r="2916" spans="1:17" x14ac:dyDescent="0.35">
      <c r="A2916" s="5">
        <v>43739</v>
      </c>
      <c r="B2916" s="2" t="s">
        <v>3059</v>
      </c>
      <c r="C2916" s="2" t="s">
        <v>3115</v>
      </c>
      <c r="D2916" s="2" t="s">
        <v>3049</v>
      </c>
      <c r="E29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916" t="str">
        <f>_xlfn.XLOOKUP(capturaFlota2019[[#This Row],[Puerto]],'DATOS TABLA FLOTA'!$H$1:$H$21,'DATOS TABLA FLOTA'!$I$1:$I$21)</f>
        <v>Deseado</v>
      </c>
      <c r="G2916" s="3">
        <f>_xlfn.XLOOKUP(capturaFlota2019[[#This Row],[Departamento]],'DATOS TABLA FLOTA'!$O$2:$O$21,'DATOS TABLA FLOTA'!$P$2:$P$21)</f>
        <v>78014</v>
      </c>
      <c r="H2916" s="1">
        <v>-47753106</v>
      </c>
      <c r="I2916" s="1">
        <f>_xlfn.XLOOKUP(capturaFlota2019[[#This Row],[Latitud]],'DATOS TABLA FLOTA'!$Q$2:$Q$21,'DATOS TABLA FLOTA'!$R$2:$R$21)</f>
        <v>-65911745</v>
      </c>
      <c r="J2916" s="2" t="s">
        <v>3101</v>
      </c>
      <c r="K2916" t="str">
        <f>VLOOKUP(capturaFlota2019[[#This Row],[Especie]],'DATOS TABLA FLOTA'!$K$1:$M$113,2,FALSE)</f>
        <v>Crustáceos</v>
      </c>
      <c r="L2916" t="str">
        <f>_xlfn.XLOOKUP(capturaFlota2019[[#This Row],[Especie]],'DATOS TABLA FLOTA'!$K$1:$K$113,'DATOS TABLA FLOTA'!$M$1:$M$113)</f>
        <v>Langostino</v>
      </c>
      <c r="M2916" s="3">
        <v>949874</v>
      </c>
      <c r="N2916" s="4">
        <f>VLOOKUP(capturaFlota2019[[#This Row],[Especie]],'DATOS TABLA FLOTA'!$A$1:$B$80,2,FALSE)</f>
        <v>3000</v>
      </c>
      <c r="O2916" s="4">
        <f>VLOOKUP(capturaFlota2019[[#This Row],[Especie]],'DATOS TABLA FLOTA'!$A$1:$C$80,3,FALSE)</f>
        <v>48000</v>
      </c>
      <c r="Q2916"/>
    </row>
    <row r="2917" spans="1:17" x14ac:dyDescent="0.35">
      <c r="A2917" s="5">
        <v>43497</v>
      </c>
      <c r="B2917" s="2" t="s">
        <v>3041</v>
      </c>
      <c r="C2917" s="2" t="s">
        <v>3111</v>
      </c>
      <c r="D2917" s="2" t="s">
        <v>3043</v>
      </c>
      <c r="E29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7" t="str">
        <f>_xlfn.XLOOKUP(capturaFlota2019[[#This Row],[Puerto]],'DATOS TABLA FLOTA'!$H$1:$H$21,'DATOS TABLA FLOTA'!$I$1:$I$21)</f>
        <v>sin especificar</v>
      </c>
      <c r="G2917" s="3">
        <f>_xlfn.XLOOKUP(capturaFlota2019[[#This Row],[Departamento]],'DATOS TABLA FLOTA'!$O$2:$O$21,'DATOS TABLA FLOTA'!$P$2:$P$21)</f>
        <v>6999</v>
      </c>
      <c r="I2917" s="1">
        <f>_xlfn.XLOOKUP(capturaFlota2019[[#This Row],[Latitud]],'DATOS TABLA FLOTA'!$Q$2:$Q$21,'DATOS TABLA FLOTA'!$R$2:$R$21)</f>
        <v>0</v>
      </c>
      <c r="J2917" s="2" t="s">
        <v>3090</v>
      </c>
      <c r="K2917" t="str">
        <f>VLOOKUP(capturaFlota2019[[#This Row],[Especie]],'DATOS TABLA FLOTA'!$K$1:$M$113,2,FALSE)</f>
        <v>Peces</v>
      </c>
      <c r="L2917" t="str">
        <f>_xlfn.XLOOKUP(capturaFlota2019[[#This Row],[Especie]],'DATOS TABLA FLOTA'!$K$1:$K$113,'DATOS TABLA FLOTA'!$M$1:$M$113)</f>
        <v>otras especies</v>
      </c>
      <c r="M2917" s="3">
        <v>967050</v>
      </c>
      <c r="N2917" s="4">
        <f>VLOOKUP(capturaFlota2019[[#This Row],[Especie]],'DATOS TABLA FLOTA'!$A$1:$B$80,2,FALSE)</f>
        <v>2200</v>
      </c>
      <c r="O2917" s="4">
        <f>VLOOKUP(capturaFlota2019[[#This Row],[Especie]],'DATOS TABLA FLOTA'!$A$1:$C$80,3,FALSE)</f>
        <v>35200</v>
      </c>
      <c r="Q2917"/>
    </row>
    <row r="2918" spans="1:17" x14ac:dyDescent="0.35">
      <c r="A2918" s="5">
        <v>43586</v>
      </c>
      <c r="B2918" s="2" t="s">
        <v>3041</v>
      </c>
      <c r="C2918" s="2" t="s">
        <v>3150</v>
      </c>
      <c r="D2918" s="2" t="s">
        <v>3043</v>
      </c>
      <c r="E29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8" t="str">
        <f>_xlfn.XLOOKUP(capturaFlota2019[[#This Row],[Puerto]],'DATOS TABLA FLOTA'!$H$1:$H$21,'DATOS TABLA FLOTA'!$I$1:$I$21)</f>
        <v>General Lavalle</v>
      </c>
      <c r="G2918" s="3">
        <f>_xlfn.XLOOKUP(capturaFlota2019[[#This Row],[Departamento]],'DATOS TABLA FLOTA'!$O$2:$O$21,'DATOS TABLA FLOTA'!$P$2:$P$21)</f>
        <v>6336</v>
      </c>
      <c r="H2918" s="1">
        <v>-36398453</v>
      </c>
      <c r="I2918" s="1">
        <f>_xlfn.XLOOKUP(capturaFlota2019[[#This Row],[Latitud]],'DATOS TABLA FLOTA'!$Q$2:$Q$21,'DATOS TABLA FLOTA'!$R$2:$R$21)</f>
        <v>-56946467</v>
      </c>
      <c r="J2918" s="2" t="s">
        <v>3152</v>
      </c>
      <c r="K2918" t="str">
        <f>VLOOKUP(capturaFlota2019[[#This Row],[Especie]],'DATOS TABLA FLOTA'!$K$1:$M$113,2,FALSE)</f>
        <v>Peces</v>
      </c>
      <c r="L2918" t="str">
        <f>_xlfn.XLOOKUP(capturaFlota2019[[#This Row],[Especie]],'DATOS TABLA FLOTA'!$K$1:$K$113,'DATOS TABLA FLOTA'!$M$1:$M$113)</f>
        <v>Variado costero</v>
      </c>
      <c r="M2918" s="3">
        <v>967115</v>
      </c>
      <c r="N2918" s="4">
        <f>VLOOKUP(capturaFlota2019[[#This Row],[Especie]],'DATOS TABLA FLOTA'!$A$1:$B$80,2,FALSE)</f>
        <v>2500</v>
      </c>
      <c r="O2918" s="4">
        <f>VLOOKUP(capturaFlota2019[[#This Row],[Especie]],'DATOS TABLA FLOTA'!$A$1:$C$80,3,FALSE)</f>
        <v>40000</v>
      </c>
      <c r="Q2918"/>
    </row>
    <row r="2919" spans="1:17" x14ac:dyDescent="0.35">
      <c r="A2919" s="5">
        <v>43586</v>
      </c>
      <c r="B2919" s="2" t="s">
        <v>3041</v>
      </c>
      <c r="C2919" s="2" t="s">
        <v>3068</v>
      </c>
      <c r="D2919" s="2" t="s">
        <v>3043</v>
      </c>
      <c r="E29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19" t="str">
        <f>_xlfn.XLOOKUP(capturaFlota2019[[#This Row],[Puerto]],'DATOS TABLA FLOTA'!$H$1:$H$21,'DATOS TABLA FLOTA'!$I$1:$I$21)</f>
        <v>General Pueyrredon</v>
      </c>
      <c r="G2919" s="3">
        <f>_xlfn.XLOOKUP(capturaFlota2019[[#This Row],[Departamento]],'DATOS TABLA FLOTA'!$O$2:$O$21,'DATOS TABLA FLOTA'!$P$2:$P$21)</f>
        <v>6357</v>
      </c>
      <c r="H2919" s="1">
        <v>-3804915</v>
      </c>
      <c r="I2919" s="1">
        <f>_xlfn.XLOOKUP(capturaFlota2019[[#This Row],[Latitud]],'DATOS TABLA FLOTA'!$Q$2:$Q$21,'DATOS TABLA FLOTA'!$R$2:$R$21)</f>
        <v>-57536848</v>
      </c>
      <c r="J2919" s="2" t="s">
        <v>3094</v>
      </c>
      <c r="K2919" t="str">
        <f>VLOOKUP(capturaFlota2019[[#This Row],[Especie]],'DATOS TABLA FLOTA'!$K$1:$M$113,2,FALSE)</f>
        <v>Peces</v>
      </c>
      <c r="L2919" t="str">
        <f>_xlfn.XLOOKUP(capturaFlota2019[[#This Row],[Especie]],'DATOS TABLA FLOTA'!$K$1:$K$113,'DATOS TABLA FLOTA'!$M$1:$M$113)</f>
        <v>otras especies</v>
      </c>
      <c r="M2919" s="3">
        <v>977459</v>
      </c>
      <c r="N2919" s="4">
        <f>VLOOKUP(capturaFlota2019[[#This Row],[Especie]],'DATOS TABLA FLOTA'!$A$1:$B$80,2,FALSE)</f>
        <v>2180</v>
      </c>
      <c r="O2919" s="4">
        <f>VLOOKUP(capturaFlota2019[[#This Row],[Especie]],'DATOS TABLA FLOTA'!$A$1:$C$80,3,FALSE)</f>
        <v>34880</v>
      </c>
      <c r="Q2919"/>
    </row>
    <row r="2920" spans="1:17" x14ac:dyDescent="0.35">
      <c r="A2920" s="5">
        <v>43617</v>
      </c>
      <c r="B2920" s="2" t="s">
        <v>3041</v>
      </c>
      <c r="C2920" s="2" t="s">
        <v>3111</v>
      </c>
      <c r="D2920" s="2" t="s">
        <v>3043</v>
      </c>
      <c r="E29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0" t="str">
        <f>_xlfn.XLOOKUP(capturaFlota2019[[#This Row],[Puerto]],'DATOS TABLA FLOTA'!$H$1:$H$21,'DATOS TABLA FLOTA'!$I$1:$I$21)</f>
        <v>sin especificar</v>
      </c>
      <c r="G2920" s="3">
        <f>_xlfn.XLOOKUP(capturaFlota2019[[#This Row],[Departamento]],'DATOS TABLA FLOTA'!$O$2:$O$21,'DATOS TABLA FLOTA'!$P$2:$P$21)</f>
        <v>6999</v>
      </c>
      <c r="I2920" s="1">
        <f>_xlfn.XLOOKUP(capturaFlota2019[[#This Row],[Latitud]],'DATOS TABLA FLOTA'!$Q$2:$Q$21,'DATOS TABLA FLOTA'!$R$2:$R$21)</f>
        <v>0</v>
      </c>
      <c r="J2920" s="2" t="s">
        <v>3084</v>
      </c>
      <c r="K2920" t="str">
        <f>VLOOKUP(capturaFlota2019[[#This Row],[Especie]],'DATOS TABLA FLOTA'!$K$1:$M$113,2,FALSE)</f>
        <v>Peces</v>
      </c>
      <c r="L2920" t="str">
        <f>_xlfn.XLOOKUP(capturaFlota2019[[#This Row],[Especie]],'DATOS TABLA FLOTA'!$K$1:$K$113,'DATOS TABLA FLOTA'!$M$1:$M$113)</f>
        <v>otras especies</v>
      </c>
      <c r="M2920" s="3">
        <v>981094</v>
      </c>
      <c r="N2920" s="4">
        <f>VLOOKUP(capturaFlota2019[[#This Row],[Especie]],'DATOS TABLA FLOTA'!$A$1:$B$80,2,FALSE)</f>
        <v>1890</v>
      </c>
      <c r="O2920" s="4">
        <f>VLOOKUP(capturaFlota2019[[#This Row],[Especie]],'DATOS TABLA FLOTA'!$A$1:$C$80,3,FALSE)</f>
        <v>30240</v>
      </c>
      <c r="Q2920"/>
    </row>
    <row r="2921" spans="1:17" x14ac:dyDescent="0.35">
      <c r="A2921" s="5">
        <v>43466</v>
      </c>
      <c r="B2921" s="2" t="s">
        <v>3041</v>
      </c>
      <c r="C2921" s="2" t="s">
        <v>3111</v>
      </c>
      <c r="D2921" s="2" t="s">
        <v>3043</v>
      </c>
      <c r="E29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1" t="str">
        <f>_xlfn.XLOOKUP(capturaFlota2019[[#This Row],[Puerto]],'DATOS TABLA FLOTA'!$H$1:$H$21,'DATOS TABLA FLOTA'!$I$1:$I$21)</f>
        <v>sin especificar</v>
      </c>
      <c r="G2921" s="3">
        <f>_xlfn.XLOOKUP(capturaFlota2019[[#This Row],[Departamento]],'DATOS TABLA FLOTA'!$O$2:$O$21,'DATOS TABLA FLOTA'!$P$2:$P$21)</f>
        <v>6999</v>
      </c>
      <c r="I2921" s="1">
        <f>_xlfn.XLOOKUP(capturaFlota2019[[#This Row],[Latitud]],'DATOS TABLA FLOTA'!$Q$2:$Q$21,'DATOS TABLA FLOTA'!$R$2:$R$21)</f>
        <v>0</v>
      </c>
      <c r="J2921" s="2" t="s">
        <v>3082</v>
      </c>
      <c r="K2921" t="str">
        <f>VLOOKUP(capturaFlota2019[[#This Row],[Especie]],'DATOS TABLA FLOTA'!$K$1:$M$113,2,FALSE)</f>
        <v>Peces</v>
      </c>
      <c r="L2921" t="str">
        <f>_xlfn.XLOOKUP(capturaFlota2019[[#This Row],[Especie]],'DATOS TABLA FLOTA'!$K$1:$K$113,'DATOS TABLA FLOTA'!$M$1:$M$113)</f>
        <v>otras especies</v>
      </c>
      <c r="M2921" s="3">
        <v>1003602</v>
      </c>
      <c r="N2921" s="4">
        <f>VLOOKUP(capturaFlota2019[[#This Row],[Especie]],'DATOS TABLA FLOTA'!$A$1:$B$80,2,FALSE)</f>
        <v>2100</v>
      </c>
      <c r="O2921" s="4">
        <f>VLOOKUP(capturaFlota2019[[#This Row],[Especie]],'DATOS TABLA FLOTA'!$A$1:$C$80,3,FALSE)</f>
        <v>33600</v>
      </c>
      <c r="Q2921"/>
    </row>
    <row r="2922" spans="1:17" x14ac:dyDescent="0.35">
      <c r="A2922" s="5">
        <v>43466</v>
      </c>
      <c r="B2922" s="2" t="s">
        <v>3053</v>
      </c>
      <c r="C2922" s="2" t="s">
        <v>3068</v>
      </c>
      <c r="D2922" s="2" t="s">
        <v>3043</v>
      </c>
      <c r="E29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2" t="str">
        <f>_xlfn.XLOOKUP(capturaFlota2019[[#This Row],[Puerto]],'DATOS TABLA FLOTA'!$H$1:$H$21,'DATOS TABLA FLOTA'!$I$1:$I$21)</f>
        <v>General Pueyrredon</v>
      </c>
      <c r="G2922" s="3">
        <f>_xlfn.XLOOKUP(capturaFlota2019[[#This Row],[Departamento]],'DATOS TABLA FLOTA'!$O$2:$O$21,'DATOS TABLA FLOTA'!$P$2:$P$21)</f>
        <v>6357</v>
      </c>
      <c r="H2922" s="1">
        <v>-3804915</v>
      </c>
      <c r="I2922" s="1">
        <f>_xlfn.XLOOKUP(capturaFlota2019[[#This Row],[Latitud]],'DATOS TABLA FLOTA'!$Q$2:$Q$21,'DATOS TABLA FLOTA'!$R$2:$R$21)</f>
        <v>-57536848</v>
      </c>
      <c r="J2922" s="2" t="s">
        <v>3096</v>
      </c>
      <c r="K2922" t="str">
        <f>VLOOKUP(capturaFlota2019[[#This Row],[Especie]],'DATOS TABLA FLOTA'!$K$1:$M$113,2,FALSE)</f>
        <v>Peces</v>
      </c>
      <c r="L2922" t="str">
        <f>_xlfn.XLOOKUP(capturaFlota2019[[#This Row],[Especie]],'DATOS TABLA FLOTA'!$K$1:$K$113,'DATOS TABLA FLOTA'!$M$1:$M$113)</f>
        <v>otras especies</v>
      </c>
      <c r="M2922" s="3">
        <v>1007293</v>
      </c>
      <c r="N2922" s="4">
        <f>VLOOKUP(capturaFlota2019[[#This Row],[Especie]],'DATOS TABLA FLOTA'!$A$1:$B$80,2,FALSE)</f>
        <v>1900</v>
      </c>
      <c r="O2922" s="4">
        <f>VLOOKUP(capturaFlota2019[[#This Row],[Especie]],'DATOS TABLA FLOTA'!$A$1:$C$80,3,FALSE)</f>
        <v>30400</v>
      </c>
      <c r="Q2922"/>
    </row>
    <row r="2923" spans="1:17" x14ac:dyDescent="0.35">
      <c r="A2923" s="5">
        <v>43617</v>
      </c>
      <c r="B2923" s="2" t="s">
        <v>3041</v>
      </c>
      <c r="C2923" s="2" t="s">
        <v>3150</v>
      </c>
      <c r="D2923" s="2" t="s">
        <v>3043</v>
      </c>
      <c r="E29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3" t="str">
        <f>_xlfn.XLOOKUP(capturaFlota2019[[#This Row],[Puerto]],'DATOS TABLA FLOTA'!$H$1:$H$21,'DATOS TABLA FLOTA'!$I$1:$I$21)</f>
        <v>General Lavalle</v>
      </c>
      <c r="G2923" s="3">
        <f>_xlfn.XLOOKUP(capturaFlota2019[[#This Row],[Departamento]],'DATOS TABLA FLOTA'!$O$2:$O$21,'DATOS TABLA FLOTA'!$P$2:$P$21)</f>
        <v>6336</v>
      </c>
      <c r="H2923" s="1">
        <v>-36398453</v>
      </c>
      <c r="I2923" s="1">
        <f>_xlfn.XLOOKUP(capturaFlota2019[[#This Row],[Latitud]],'DATOS TABLA FLOTA'!$Q$2:$Q$21,'DATOS TABLA FLOTA'!$R$2:$R$21)</f>
        <v>-56946467</v>
      </c>
      <c r="J2923" s="2" t="s">
        <v>3113</v>
      </c>
      <c r="K2923" t="str">
        <f>VLOOKUP(capturaFlota2019[[#This Row],[Especie]],'DATOS TABLA FLOTA'!$K$1:$M$113,2,FALSE)</f>
        <v>Peces</v>
      </c>
      <c r="L2923" t="str">
        <f>_xlfn.XLOOKUP(capturaFlota2019[[#This Row],[Especie]],'DATOS TABLA FLOTA'!$K$1:$K$113,'DATOS TABLA FLOTA'!$M$1:$M$113)</f>
        <v>Variado costero</v>
      </c>
      <c r="M2923" s="3">
        <v>1023792</v>
      </c>
      <c r="N2923" s="4">
        <f>VLOOKUP(capturaFlota2019[[#This Row],[Especie]],'DATOS TABLA FLOTA'!$A$1:$B$80,2,FALSE)</f>
        <v>2100</v>
      </c>
      <c r="O2923" s="4">
        <f>VLOOKUP(capturaFlota2019[[#This Row],[Especie]],'DATOS TABLA FLOTA'!$A$1:$C$80,3,FALSE)</f>
        <v>33600</v>
      </c>
      <c r="Q2923"/>
    </row>
    <row r="2924" spans="1:17" x14ac:dyDescent="0.35">
      <c r="A2924" s="5">
        <v>43647</v>
      </c>
      <c r="B2924" s="2" t="s">
        <v>3053</v>
      </c>
      <c r="C2924" s="2" t="s">
        <v>3068</v>
      </c>
      <c r="D2924" s="2" t="s">
        <v>3043</v>
      </c>
      <c r="E29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4" t="str">
        <f>_xlfn.XLOOKUP(capturaFlota2019[[#This Row],[Puerto]],'DATOS TABLA FLOTA'!$H$1:$H$21,'DATOS TABLA FLOTA'!$I$1:$I$21)</f>
        <v>General Pueyrredon</v>
      </c>
      <c r="G2924" s="3">
        <f>_xlfn.XLOOKUP(capturaFlota2019[[#This Row],[Departamento]],'DATOS TABLA FLOTA'!$O$2:$O$21,'DATOS TABLA FLOTA'!$P$2:$P$21)</f>
        <v>6357</v>
      </c>
      <c r="H2924" s="1">
        <v>-3804915</v>
      </c>
      <c r="I2924" s="1">
        <f>_xlfn.XLOOKUP(capturaFlota2019[[#This Row],[Latitud]],'DATOS TABLA FLOTA'!$Q$2:$Q$21,'DATOS TABLA FLOTA'!$R$2:$R$21)</f>
        <v>-57536848</v>
      </c>
      <c r="J2924" s="2" t="s">
        <v>3057</v>
      </c>
      <c r="K2924" t="str">
        <f>VLOOKUP(capturaFlota2019[[#This Row],[Especie]],'DATOS TABLA FLOTA'!$K$1:$M$113,2,FALSE)</f>
        <v>Peces</v>
      </c>
      <c r="L2924" t="str">
        <f>_xlfn.XLOOKUP(capturaFlota2019[[#This Row],[Especie]],'DATOS TABLA FLOTA'!$K$1:$K$113,'DATOS TABLA FLOTA'!$M$1:$M$113)</f>
        <v>Rayas (sin V. Cost)</v>
      </c>
      <c r="M2924" s="3">
        <v>1044030</v>
      </c>
      <c r="N2924" s="4">
        <f>VLOOKUP(capturaFlota2019[[#This Row],[Especie]],'DATOS TABLA FLOTA'!$A$1:$B$80,2,FALSE)</f>
        <v>3900</v>
      </c>
      <c r="O2924" s="4">
        <f>VLOOKUP(capturaFlota2019[[#This Row],[Especie]],'DATOS TABLA FLOTA'!$A$1:$C$80,3,FALSE)</f>
        <v>62400</v>
      </c>
      <c r="Q2924"/>
    </row>
    <row r="2925" spans="1:17" x14ac:dyDescent="0.35">
      <c r="A2925" s="5">
        <v>43678</v>
      </c>
      <c r="B2925" s="2" t="s">
        <v>3059</v>
      </c>
      <c r="C2925" s="2" t="s">
        <v>3068</v>
      </c>
      <c r="D2925" s="2" t="s">
        <v>3043</v>
      </c>
      <c r="E29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5" t="str">
        <f>_xlfn.XLOOKUP(capturaFlota2019[[#This Row],[Puerto]],'DATOS TABLA FLOTA'!$H$1:$H$21,'DATOS TABLA FLOTA'!$I$1:$I$21)</f>
        <v>General Pueyrredon</v>
      </c>
      <c r="G2925" s="3">
        <f>_xlfn.XLOOKUP(capturaFlota2019[[#This Row],[Departamento]],'DATOS TABLA FLOTA'!$O$2:$O$21,'DATOS TABLA FLOTA'!$P$2:$P$21)</f>
        <v>6357</v>
      </c>
      <c r="H2925" s="1">
        <v>-3804915</v>
      </c>
      <c r="I2925" s="1">
        <f>_xlfn.XLOOKUP(capturaFlota2019[[#This Row],[Latitud]],'DATOS TABLA FLOTA'!$Q$2:$Q$21,'DATOS TABLA FLOTA'!$R$2:$R$21)</f>
        <v>-57536848</v>
      </c>
      <c r="J2925" s="2" t="s">
        <v>3084</v>
      </c>
      <c r="K2925" t="str">
        <f>VLOOKUP(capturaFlota2019[[#This Row],[Especie]],'DATOS TABLA FLOTA'!$K$1:$M$113,2,FALSE)</f>
        <v>Peces</v>
      </c>
      <c r="L2925" t="str">
        <f>_xlfn.XLOOKUP(capturaFlota2019[[#This Row],[Especie]],'DATOS TABLA FLOTA'!$K$1:$K$113,'DATOS TABLA FLOTA'!$M$1:$M$113)</f>
        <v>otras especies</v>
      </c>
      <c r="M2925" s="3">
        <v>1046851</v>
      </c>
      <c r="N2925" s="4">
        <f>VLOOKUP(capturaFlota2019[[#This Row],[Especie]],'DATOS TABLA FLOTA'!$A$1:$B$80,2,FALSE)</f>
        <v>1890</v>
      </c>
      <c r="O2925" s="4">
        <f>VLOOKUP(capturaFlota2019[[#This Row],[Especie]],'DATOS TABLA FLOTA'!$A$1:$C$80,3,FALSE)</f>
        <v>30240</v>
      </c>
      <c r="Q2925"/>
    </row>
    <row r="2926" spans="1:17" x14ac:dyDescent="0.35">
      <c r="A2926" s="5">
        <v>43647</v>
      </c>
      <c r="B2926" s="2" t="s">
        <v>3041</v>
      </c>
      <c r="C2926" s="2" t="s">
        <v>3150</v>
      </c>
      <c r="D2926" s="2" t="s">
        <v>3043</v>
      </c>
      <c r="E29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6" t="str">
        <f>_xlfn.XLOOKUP(capturaFlota2019[[#This Row],[Puerto]],'DATOS TABLA FLOTA'!$H$1:$H$21,'DATOS TABLA FLOTA'!$I$1:$I$21)</f>
        <v>General Lavalle</v>
      </c>
      <c r="G2926" s="3">
        <f>_xlfn.XLOOKUP(capturaFlota2019[[#This Row],[Departamento]],'DATOS TABLA FLOTA'!$O$2:$O$21,'DATOS TABLA FLOTA'!$P$2:$P$21)</f>
        <v>6336</v>
      </c>
      <c r="H2926" s="1">
        <v>-36398453</v>
      </c>
      <c r="I2926" s="1">
        <f>_xlfn.XLOOKUP(capturaFlota2019[[#This Row],[Latitud]],'DATOS TABLA FLOTA'!$Q$2:$Q$21,'DATOS TABLA FLOTA'!$R$2:$R$21)</f>
        <v>-56946467</v>
      </c>
      <c r="J2926" s="2" t="s">
        <v>3082</v>
      </c>
      <c r="K2926" t="str">
        <f>VLOOKUP(capturaFlota2019[[#This Row],[Especie]],'DATOS TABLA FLOTA'!$K$1:$M$113,2,FALSE)</f>
        <v>Peces</v>
      </c>
      <c r="L2926" t="str">
        <f>_xlfn.XLOOKUP(capturaFlota2019[[#This Row],[Especie]],'DATOS TABLA FLOTA'!$K$1:$K$113,'DATOS TABLA FLOTA'!$M$1:$M$113)</f>
        <v>otras especies</v>
      </c>
      <c r="M2926" s="3">
        <v>1047580</v>
      </c>
      <c r="N2926" s="4">
        <f>VLOOKUP(capturaFlota2019[[#This Row],[Especie]],'DATOS TABLA FLOTA'!$A$1:$B$80,2,FALSE)</f>
        <v>2100</v>
      </c>
      <c r="O2926" s="4">
        <f>VLOOKUP(capturaFlota2019[[#This Row],[Especie]],'DATOS TABLA FLOTA'!$A$1:$C$80,3,FALSE)</f>
        <v>33600</v>
      </c>
      <c r="Q2926"/>
    </row>
    <row r="2927" spans="1:17" x14ac:dyDescent="0.35">
      <c r="A2927" s="5">
        <v>43525</v>
      </c>
      <c r="B2927" s="2" t="s">
        <v>3041</v>
      </c>
      <c r="C2927" s="2" t="s">
        <v>3068</v>
      </c>
      <c r="D2927" s="2" t="s">
        <v>3043</v>
      </c>
      <c r="E29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7" t="str">
        <f>_xlfn.XLOOKUP(capturaFlota2019[[#This Row],[Puerto]],'DATOS TABLA FLOTA'!$H$1:$H$21,'DATOS TABLA FLOTA'!$I$1:$I$21)</f>
        <v>General Pueyrredon</v>
      </c>
      <c r="G2927" s="3">
        <f>_xlfn.XLOOKUP(capturaFlota2019[[#This Row],[Departamento]],'DATOS TABLA FLOTA'!$O$2:$O$21,'DATOS TABLA FLOTA'!$P$2:$P$21)</f>
        <v>6357</v>
      </c>
      <c r="H2927" s="1">
        <v>-3804915</v>
      </c>
      <c r="I2927" s="1">
        <f>_xlfn.XLOOKUP(capturaFlota2019[[#This Row],[Latitud]],'DATOS TABLA FLOTA'!$Q$2:$Q$21,'DATOS TABLA FLOTA'!$R$2:$R$21)</f>
        <v>-57536848</v>
      </c>
      <c r="J2927" s="2" t="s">
        <v>3105</v>
      </c>
      <c r="K2927" t="str">
        <f>VLOOKUP(capturaFlota2019[[#This Row],[Especie]],'DATOS TABLA FLOTA'!$K$1:$M$113,2,FALSE)</f>
        <v>Peces</v>
      </c>
      <c r="L2927" t="str">
        <f>_xlfn.XLOOKUP(capturaFlota2019[[#This Row],[Especie]],'DATOS TABLA FLOTA'!$K$1:$K$113,'DATOS TABLA FLOTA'!$M$1:$M$113)</f>
        <v>Variado costero</v>
      </c>
      <c r="M2927" s="3">
        <v>1050797</v>
      </c>
      <c r="N2927" s="4">
        <f>VLOOKUP(capturaFlota2019[[#This Row],[Especie]],'DATOS TABLA FLOTA'!$A$1:$B$80,2,FALSE)</f>
        <v>1890</v>
      </c>
      <c r="O2927" s="4">
        <f>VLOOKUP(capturaFlota2019[[#This Row],[Especie]],'DATOS TABLA FLOTA'!$A$1:$C$80,3,FALSE)</f>
        <v>30240</v>
      </c>
      <c r="Q2927"/>
    </row>
    <row r="2928" spans="1:17" x14ac:dyDescent="0.35">
      <c r="A2928" s="5">
        <v>43497</v>
      </c>
      <c r="B2928" s="2" t="s">
        <v>3041</v>
      </c>
      <c r="C2928" s="2" t="s">
        <v>3068</v>
      </c>
      <c r="D2928" s="2" t="s">
        <v>3043</v>
      </c>
      <c r="E29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8" t="str">
        <f>_xlfn.XLOOKUP(capturaFlota2019[[#This Row],[Puerto]],'DATOS TABLA FLOTA'!$H$1:$H$21,'DATOS TABLA FLOTA'!$I$1:$I$21)</f>
        <v>General Pueyrredon</v>
      </c>
      <c r="G2928" s="3">
        <f>_xlfn.XLOOKUP(capturaFlota2019[[#This Row],[Departamento]],'DATOS TABLA FLOTA'!$O$2:$O$21,'DATOS TABLA FLOTA'!$P$2:$P$21)</f>
        <v>6357</v>
      </c>
      <c r="H2928" s="1">
        <v>-3804915</v>
      </c>
      <c r="I2928" s="1">
        <f>_xlfn.XLOOKUP(capturaFlota2019[[#This Row],[Latitud]],'DATOS TABLA FLOTA'!$Q$2:$Q$21,'DATOS TABLA FLOTA'!$R$2:$R$21)</f>
        <v>-57536848</v>
      </c>
      <c r="J2928" s="2" t="s">
        <v>3141</v>
      </c>
      <c r="K2928" t="str">
        <f>VLOOKUP(capturaFlota2019[[#This Row],[Especie]],'DATOS TABLA FLOTA'!$K$1:$M$113,2,FALSE)</f>
        <v>Peces</v>
      </c>
      <c r="L2928" t="str">
        <f>_xlfn.XLOOKUP(capturaFlota2019[[#This Row],[Especie]],'DATOS TABLA FLOTA'!$K$1:$K$113,'DATOS TABLA FLOTA'!$M$1:$M$113)</f>
        <v>otras especies</v>
      </c>
      <c r="M2928" s="3">
        <v>1056564</v>
      </c>
      <c r="N2928" s="4">
        <f>VLOOKUP(capturaFlota2019[[#This Row],[Especie]],'DATOS TABLA FLOTA'!$A$1:$B$80,2,FALSE)</f>
        <v>2150</v>
      </c>
      <c r="O2928" s="4">
        <f>VLOOKUP(capturaFlota2019[[#This Row],[Especie]],'DATOS TABLA FLOTA'!$A$1:$C$80,3,FALSE)</f>
        <v>34400</v>
      </c>
      <c r="Q2928"/>
    </row>
    <row r="2929" spans="1:17" x14ac:dyDescent="0.35">
      <c r="A2929" s="5">
        <v>43709</v>
      </c>
      <c r="B2929" s="2" t="s">
        <v>3041</v>
      </c>
      <c r="C2929" s="2" t="s">
        <v>3068</v>
      </c>
      <c r="D2929" s="2" t="s">
        <v>3043</v>
      </c>
      <c r="E29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29" t="str">
        <f>_xlfn.XLOOKUP(capturaFlota2019[[#This Row],[Puerto]],'DATOS TABLA FLOTA'!$H$1:$H$21,'DATOS TABLA FLOTA'!$I$1:$I$21)</f>
        <v>General Pueyrredon</v>
      </c>
      <c r="G2929" s="3">
        <f>_xlfn.XLOOKUP(capturaFlota2019[[#This Row],[Departamento]],'DATOS TABLA FLOTA'!$O$2:$O$21,'DATOS TABLA FLOTA'!$P$2:$P$21)</f>
        <v>6357</v>
      </c>
      <c r="H2929" s="1">
        <v>-3804915</v>
      </c>
      <c r="I2929" s="1">
        <f>_xlfn.XLOOKUP(capturaFlota2019[[#This Row],[Latitud]],'DATOS TABLA FLOTA'!$Q$2:$Q$21,'DATOS TABLA FLOTA'!$R$2:$R$21)</f>
        <v>-57536848</v>
      </c>
      <c r="J2929" s="2" t="s">
        <v>3084</v>
      </c>
      <c r="K2929" t="str">
        <f>VLOOKUP(capturaFlota2019[[#This Row],[Especie]],'DATOS TABLA FLOTA'!$K$1:$M$113,2,FALSE)</f>
        <v>Peces</v>
      </c>
      <c r="L2929" t="str">
        <f>_xlfn.XLOOKUP(capturaFlota2019[[#This Row],[Especie]],'DATOS TABLA FLOTA'!$K$1:$K$113,'DATOS TABLA FLOTA'!$M$1:$M$113)</f>
        <v>otras especies</v>
      </c>
      <c r="M2929" s="3">
        <v>1092119</v>
      </c>
      <c r="N2929" s="4">
        <f>VLOOKUP(capturaFlota2019[[#This Row],[Especie]],'DATOS TABLA FLOTA'!$A$1:$B$80,2,FALSE)</f>
        <v>1890</v>
      </c>
      <c r="O2929" s="4">
        <f>VLOOKUP(capturaFlota2019[[#This Row],[Especie]],'DATOS TABLA FLOTA'!$A$1:$C$80,3,FALSE)</f>
        <v>30240</v>
      </c>
      <c r="Q2929"/>
    </row>
    <row r="2930" spans="1:17" x14ac:dyDescent="0.35">
      <c r="A2930" s="5">
        <v>43525</v>
      </c>
      <c r="B2930" s="2" t="s">
        <v>3047</v>
      </c>
      <c r="C2930" s="2" t="s">
        <v>3068</v>
      </c>
      <c r="D2930" s="2" t="s">
        <v>3043</v>
      </c>
      <c r="E29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0" t="str">
        <f>_xlfn.XLOOKUP(capturaFlota2019[[#This Row],[Puerto]],'DATOS TABLA FLOTA'!$H$1:$H$21,'DATOS TABLA FLOTA'!$I$1:$I$21)</f>
        <v>General Pueyrredon</v>
      </c>
      <c r="G2930" s="3">
        <f>_xlfn.XLOOKUP(capturaFlota2019[[#This Row],[Departamento]],'DATOS TABLA FLOTA'!$O$2:$O$21,'DATOS TABLA FLOTA'!$P$2:$P$21)</f>
        <v>6357</v>
      </c>
      <c r="H2930" s="1">
        <v>-3804915</v>
      </c>
      <c r="I2930" s="1">
        <f>_xlfn.XLOOKUP(capturaFlota2019[[#This Row],[Latitud]],'DATOS TABLA FLOTA'!$Q$2:$Q$21,'DATOS TABLA FLOTA'!$R$2:$R$21)</f>
        <v>-57536848</v>
      </c>
      <c r="J2930" s="2" t="s">
        <v>3052</v>
      </c>
      <c r="K2930" t="str">
        <f>VLOOKUP(capturaFlota2019[[#This Row],[Especie]],'DATOS TABLA FLOTA'!$K$1:$M$113,2,FALSE)</f>
        <v>Moluscos</v>
      </c>
      <c r="L2930" t="str">
        <f>_xlfn.XLOOKUP(capturaFlota2019[[#This Row],[Especie]],'DATOS TABLA FLOTA'!$K$1:$K$113,'DATOS TABLA FLOTA'!$M$1:$M$113)</f>
        <v>Calamar Illex</v>
      </c>
      <c r="M2930" s="3">
        <v>1092871</v>
      </c>
      <c r="N2930" s="4">
        <f>VLOOKUP(capturaFlota2019[[#This Row],[Especie]],'DATOS TABLA FLOTA'!$A$1:$B$80,2,FALSE)</f>
        <v>3299</v>
      </c>
      <c r="O2930" s="4">
        <f>VLOOKUP(capturaFlota2019[[#This Row],[Especie]],'DATOS TABLA FLOTA'!$A$1:$C$80,3,FALSE)</f>
        <v>52784</v>
      </c>
      <c r="Q2930"/>
    </row>
    <row r="2931" spans="1:17" x14ac:dyDescent="0.35">
      <c r="A2931" s="5">
        <v>43647</v>
      </c>
      <c r="B2931" s="2" t="s">
        <v>3053</v>
      </c>
      <c r="C2931" s="2" t="s">
        <v>3068</v>
      </c>
      <c r="D2931" s="2" t="s">
        <v>3043</v>
      </c>
      <c r="E29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1" t="str">
        <f>_xlfn.XLOOKUP(capturaFlota2019[[#This Row],[Puerto]],'DATOS TABLA FLOTA'!$H$1:$H$21,'DATOS TABLA FLOTA'!$I$1:$I$21)</f>
        <v>General Pueyrredon</v>
      </c>
      <c r="G2931" s="3">
        <f>_xlfn.XLOOKUP(capturaFlota2019[[#This Row],[Departamento]],'DATOS TABLA FLOTA'!$O$2:$O$21,'DATOS TABLA FLOTA'!$P$2:$P$21)</f>
        <v>6357</v>
      </c>
      <c r="H2931" s="1">
        <v>-3804915</v>
      </c>
      <c r="I2931" s="1">
        <f>_xlfn.XLOOKUP(capturaFlota2019[[#This Row],[Latitud]],'DATOS TABLA FLOTA'!$Q$2:$Q$21,'DATOS TABLA FLOTA'!$R$2:$R$21)</f>
        <v>-57536848</v>
      </c>
      <c r="J2931" s="2" t="s">
        <v>3094</v>
      </c>
      <c r="K2931" t="str">
        <f>VLOOKUP(capturaFlota2019[[#This Row],[Especie]],'DATOS TABLA FLOTA'!$K$1:$M$113,2,FALSE)</f>
        <v>Peces</v>
      </c>
      <c r="L2931" t="str">
        <f>_xlfn.XLOOKUP(capturaFlota2019[[#This Row],[Especie]],'DATOS TABLA FLOTA'!$K$1:$K$113,'DATOS TABLA FLOTA'!$M$1:$M$113)</f>
        <v>otras especies</v>
      </c>
      <c r="M2931" s="3">
        <v>1109683</v>
      </c>
      <c r="N2931" s="4">
        <f>VLOOKUP(capturaFlota2019[[#This Row],[Especie]],'DATOS TABLA FLOTA'!$A$1:$B$80,2,FALSE)</f>
        <v>2180</v>
      </c>
      <c r="O2931" s="4">
        <f>VLOOKUP(capturaFlota2019[[#This Row],[Especie]],'DATOS TABLA FLOTA'!$A$1:$C$80,3,FALSE)</f>
        <v>34880</v>
      </c>
      <c r="Q2931"/>
    </row>
    <row r="2932" spans="1:17" x14ac:dyDescent="0.35">
      <c r="A2932" s="5">
        <v>43617</v>
      </c>
      <c r="B2932" s="2" t="s">
        <v>3041</v>
      </c>
      <c r="C2932" s="2" t="s">
        <v>3068</v>
      </c>
      <c r="D2932" s="2" t="s">
        <v>3043</v>
      </c>
      <c r="E29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2" t="str">
        <f>_xlfn.XLOOKUP(capturaFlota2019[[#This Row],[Puerto]],'DATOS TABLA FLOTA'!$H$1:$H$21,'DATOS TABLA FLOTA'!$I$1:$I$21)</f>
        <v>General Pueyrredon</v>
      </c>
      <c r="G2932" s="3">
        <f>_xlfn.XLOOKUP(capturaFlota2019[[#This Row],[Departamento]],'DATOS TABLA FLOTA'!$O$2:$O$21,'DATOS TABLA FLOTA'!$P$2:$P$21)</f>
        <v>6357</v>
      </c>
      <c r="H2932" s="1">
        <v>-3804915</v>
      </c>
      <c r="I2932" s="1">
        <f>_xlfn.XLOOKUP(capturaFlota2019[[#This Row],[Latitud]],'DATOS TABLA FLOTA'!$Q$2:$Q$21,'DATOS TABLA FLOTA'!$R$2:$R$21)</f>
        <v>-57536848</v>
      </c>
      <c r="J2932" s="2" t="s">
        <v>3085</v>
      </c>
      <c r="K2932" t="str">
        <f>VLOOKUP(capturaFlota2019[[#This Row],[Especie]],'DATOS TABLA FLOTA'!$K$1:$M$113,2,FALSE)</f>
        <v>Peces</v>
      </c>
      <c r="L2932" t="str">
        <f>_xlfn.XLOOKUP(capturaFlota2019[[#This Row],[Especie]],'DATOS TABLA FLOTA'!$K$1:$K$113,'DATOS TABLA FLOTA'!$M$1:$M$113)</f>
        <v>otras especies</v>
      </c>
      <c r="M2932" s="3">
        <v>1119550</v>
      </c>
      <c r="N2932" s="4">
        <f>VLOOKUP(capturaFlota2019[[#This Row],[Especie]],'DATOS TABLA FLOTA'!$A$1:$B$80,2,FALSE)</f>
        <v>1900</v>
      </c>
      <c r="O2932" s="4">
        <f>VLOOKUP(capturaFlota2019[[#This Row],[Especie]],'DATOS TABLA FLOTA'!$A$1:$C$80,3,FALSE)</f>
        <v>30400</v>
      </c>
      <c r="Q2932"/>
    </row>
    <row r="2933" spans="1:17" x14ac:dyDescent="0.35">
      <c r="A2933" s="5">
        <v>43647</v>
      </c>
      <c r="B2933" s="2" t="s">
        <v>3053</v>
      </c>
      <c r="C2933" s="2" t="s">
        <v>3068</v>
      </c>
      <c r="D2933" s="2" t="s">
        <v>3043</v>
      </c>
      <c r="E29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3" t="str">
        <f>_xlfn.XLOOKUP(capturaFlota2019[[#This Row],[Puerto]],'DATOS TABLA FLOTA'!$H$1:$H$21,'DATOS TABLA FLOTA'!$I$1:$I$21)</f>
        <v>General Pueyrredon</v>
      </c>
      <c r="G2933" s="3">
        <f>_xlfn.XLOOKUP(capturaFlota2019[[#This Row],[Departamento]],'DATOS TABLA FLOTA'!$O$2:$O$21,'DATOS TABLA FLOTA'!$P$2:$P$21)</f>
        <v>6357</v>
      </c>
      <c r="H2933" s="1">
        <v>-3804915</v>
      </c>
      <c r="I2933" s="1">
        <f>_xlfn.XLOOKUP(capturaFlota2019[[#This Row],[Latitud]],'DATOS TABLA FLOTA'!$Q$2:$Q$21,'DATOS TABLA FLOTA'!$R$2:$R$21)</f>
        <v>-57536848</v>
      </c>
      <c r="J2933" s="2" t="s">
        <v>3074</v>
      </c>
      <c r="K2933" t="str">
        <f>VLOOKUP(capturaFlota2019[[#This Row],[Especie]],'DATOS TABLA FLOTA'!$K$1:$M$113,2,FALSE)</f>
        <v>Peces</v>
      </c>
      <c r="L2933" t="str">
        <f>_xlfn.XLOOKUP(capturaFlota2019[[#This Row],[Especie]],'DATOS TABLA FLOTA'!$K$1:$K$113,'DATOS TABLA FLOTA'!$M$1:$M$113)</f>
        <v>Variado costero</v>
      </c>
      <c r="M2933" s="3">
        <v>1158808</v>
      </c>
      <c r="N2933" s="4">
        <f>VLOOKUP(capturaFlota2019[[#This Row],[Especie]],'DATOS TABLA FLOTA'!$A$1:$B$80,2,FALSE)</f>
        <v>1800</v>
      </c>
      <c r="O2933" s="4">
        <f>VLOOKUP(capturaFlota2019[[#This Row],[Especie]],'DATOS TABLA FLOTA'!$A$1:$C$80,3,FALSE)</f>
        <v>28800</v>
      </c>
      <c r="Q2933"/>
    </row>
    <row r="2934" spans="1:17" x14ac:dyDescent="0.35">
      <c r="A2934" s="5">
        <v>43678</v>
      </c>
      <c r="B2934" s="2" t="s">
        <v>3041</v>
      </c>
      <c r="C2934" s="2" t="s">
        <v>3150</v>
      </c>
      <c r="D2934" s="2" t="s">
        <v>3043</v>
      </c>
      <c r="E29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4" t="str">
        <f>_xlfn.XLOOKUP(capturaFlota2019[[#This Row],[Puerto]],'DATOS TABLA FLOTA'!$H$1:$H$21,'DATOS TABLA FLOTA'!$I$1:$I$21)</f>
        <v>General Lavalle</v>
      </c>
      <c r="G2934" s="3">
        <f>_xlfn.XLOOKUP(capturaFlota2019[[#This Row],[Departamento]],'DATOS TABLA FLOTA'!$O$2:$O$21,'DATOS TABLA FLOTA'!$P$2:$P$21)</f>
        <v>6336</v>
      </c>
      <c r="H2934" s="1">
        <v>-36398453</v>
      </c>
      <c r="I2934" s="1">
        <f>_xlfn.XLOOKUP(capturaFlota2019[[#This Row],[Latitud]],'DATOS TABLA FLOTA'!$Q$2:$Q$21,'DATOS TABLA FLOTA'!$R$2:$R$21)</f>
        <v>-56946467</v>
      </c>
      <c r="J2934" s="2" t="s">
        <v>3090</v>
      </c>
      <c r="K2934" t="str">
        <f>VLOOKUP(capturaFlota2019[[#This Row],[Especie]],'DATOS TABLA FLOTA'!$K$1:$M$113,2,FALSE)</f>
        <v>Peces</v>
      </c>
      <c r="L2934" t="str">
        <f>_xlfn.XLOOKUP(capturaFlota2019[[#This Row],[Especie]],'DATOS TABLA FLOTA'!$K$1:$K$113,'DATOS TABLA FLOTA'!$M$1:$M$113)</f>
        <v>otras especies</v>
      </c>
      <c r="M2934" s="3">
        <v>1194371</v>
      </c>
      <c r="N2934" s="4">
        <f>VLOOKUP(capturaFlota2019[[#This Row],[Especie]],'DATOS TABLA FLOTA'!$A$1:$B$80,2,FALSE)</f>
        <v>2200</v>
      </c>
      <c r="O2934" s="4">
        <f>VLOOKUP(capturaFlota2019[[#This Row],[Especie]],'DATOS TABLA FLOTA'!$A$1:$C$80,3,FALSE)</f>
        <v>35200</v>
      </c>
      <c r="Q2934"/>
    </row>
    <row r="2935" spans="1:17" x14ac:dyDescent="0.35">
      <c r="A2935" s="5">
        <v>43617</v>
      </c>
      <c r="B2935" s="2" t="s">
        <v>3059</v>
      </c>
      <c r="C2935" s="2" t="s">
        <v>3068</v>
      </c>
      <c r="D2935" s="2" t="s">
        <v>3043</v>
      </c>
      <c r="E29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5" t="str">
        <f>_xlfn.XLOOKUP(capturaFlota2019[[#This Row],[Puerto]],'DATOS TABLA FLOTA'!$H$1:$H$21,'DATOS TABLA FLOTA'!$I$1:$I$21)</f>
        <v>General Pueyrredon</v>
      </c>
      <c r="G2935" s="3">
        <f>_xlfn.XLOOKUP(capturaFlota2019[[#This Row],[Departamento]],'DATOS TABLA FLOTA'!$O$2:$O$21,'DATOS TABLA FLOTA'!$P$2:$P$21)</f>
        <v>6357</v>
      </c>
      <c r="H2935" s="1">
        <v>-3804915</v>
      </c>
      <c r="I2935" s="1">
        <f>_xlfn.XLOOKUP(capturaFlota2019[[#This Row],[Latitud]],'DATOS TABLA FLOTA'!$Q$2:$Q$21,'DATOS TABLA FLOTA'!$R$2:$R$21)</f>
        <v>-57536848</v>
      </c>
      <c r="J2935" s="2" t="s">
        <v>3057</v>
      </c>
      <c r="K2935" t="str">
        <f>VLOOKUP(capturaFlota2019[[#This Row],[Especie]],'DATOS TABLA FLOTA'!$K$1:$M$113,2,FALSE)</f>
        <v>Peces</v>
      </c>
      <c r="L2935" t="str">
        <f>_xlfn.XLOOKUP(capturaFlota2019[[#This Row],[Especie]],'DATOS TABLA FLOTA'!$K$1:$K$113,'DATOS TABLA FLOTA'!$M$1:$M$113)</f>
        <v>Rayas (sin V. Cost)</v>
      </c>
      <c r="M2935" s="3">
        <v>1203086</v>
      </c>
      <c r="N2935" s="4">
        <f>VLOOKUP(capturaFlota2019[[#This Row],[Especie]],'DATOS TABLA FLOTA'!$A$1:$B$80,2,FALSE)</f>
        <v>3900</v>
      </c>
      <c r="O2935" s="4">
        <f>VLOOKUP(capturaFlota2019[[#This Row],[Especie]],'DATOS TABLA FLOTA'!$A$1:$C$80,3,FALSE)</f>
        <v>62400</v>
      </c>
      <c r="Q2935"/>
    </row>
    <row r="2936" spans="1:17" x14ac:dyDescent="0.35">
      <c r="A2936" s="5">
        <v>43497</v>
      </c>
      <c r="B2936" s="2" t="s">
        <v>3053</v>
      </c>
      <c r="C2936" s="2" t="s">
        <v>3068</v>
      </c>
      <c r="D2936" s="2" t="s">
        <v>3043</v>
      </c>
      <c r="E29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6" t="str">
        <f>_xlfn.XLOOKUP(capturaFlota2019[[#This Row],[Puerto]],'DATOS TABLA FLOTA'!$H$1:$H$21,'DATOS TABLA FLOTA'!$I$1:$I$21)</f>
        <v>General Pueyrredon</v>
      </c>
      <c r="G2936" s="3">
        <f>_xlfn.XLOOKUP(capturaFlota2019[[#This Row],[Departamento]],'DATOS TABLA FLOTA'!$O$2:$O$21,'DATOS TABLA FLOTA'!$P$2:$P$21)</f>
        <v>6357</v>
      </c>
      <c r="H2936" s="1">
        <v>-3804915</v>
      </c>
      <c r="I2936" s="1">
        <f>_xlfn.XLOOKUP(capturaFlota2019[[#This Row],[Latitud]],'DATOS TABLA FLOTA'!$Q$2:$Q$21,'DATOS TABLA FLOTA'!$R$2:$R$21)</f>
        <v>-57536848</v>
      </c>
      <c r="J2936" s="2" t="s">
        <v>3052</v>
      </c>
      <c r="K2936" t="str">
        <f>VLOOKUP(capturaFlota2019[[#This Row],[Especie]],'DATOS TABLA FLOTA'!$K$1:$M$113,2,FALSE)</f>
        <v>Moluscos</v>
      </c>
      <c r="L2936" t="str">
        <f>_xlfn.XLOOKUP(capturaFlota2019[[#This Row],[Especie]],'DATOS TABLA FLOTA'!$K$1:$K$113,'DATOS TABLA FLOTA'!$M$1:$M$113)</f>
        <v>Calamar Illex</v>
      </c>
      <c r="M2936" s="3">
        <v>1226152</v>
      </c>
      <c r="N2936" s="4">
        <f>VLOOKUP(capturaFlota2019[[#This Row],[Especie]],'DATOS TABLA FLOTA'!$A$1:$B$80,2,FALSE)</f>
        <v>3299</v>
      </c>
      <c r="O2936" s="4">
        <f>VLOOKUP(capturaFlota2019[[#This Row],[Especie]],'DATOS TABLA FLOTA'!$A$1:$C$80,3,FALSE)</f>
        <v>52784</v>
      </c>
      <c r="Q2936"/>
    </row>
    <row r="2937" spans="1:17" x14ac:dyDescent="0.35">
      <c r="A2937" s="5">
        <v>43466</v>
      </c>
      <c r="B2937" s="2" t="s">
        <v>3059</v>
      </c>
      <c r="C2937" s="2" t="s">
        <v>3061</v>
      </c>
      <c r="D2937" s="2" t="s">
        <v>3062</v>
      </c>
      <c r="E29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937" t="str">
        <f>_xlfn.XLOOKUP(capturaFlota2019[[#This Row],[Puerto]],'DATOS TABLA FLOTA'!$H$1:$H$21,'DATOS TABLA FLOTA'!$I$1:$I$21)</f>
        <v>Escalante</v>
      </c>
      <c r="G2937" s="3">
        <f>_xlfn.XLOOKUP(capturaFlota2019[[#This Row],[Departamento]],'DATOS TABLA FLOTA'!$O$2:$O$21,'DATOS TABLA FLOTA'!$P$2:$P$21)</f>
        <v>26021</v>
      </c>
      <c r="H2937" s="1">
        <v>-45862528</v>
      </c>
      <c r="I2937" s="1">
        <f>_xlfn.XLOOKUP(capturaFlota2019[[#This Row],[Latitud]],'DATOS TABLA FLOTA'!$Q$2:$Q$21,'DATOS TABLA FLOTA'!$R$2:$R$21)</f>
        <v>-6746664</v>
      </c>
      <c r="J2937" s="2" t="s">
        <v>3057</v>
      </c>
      <c r="K2937" t="str">
        <f>VLOOKUP(capturaFlota2019[[#This Row],[Especie]],'DATOS TABLA FLOTA'!$K$1:$M$113,2,FALSE)</f>
        <v>Peces</v>
      </c>
      <c r="L2937" t="str">
        <f>_xlfn.XLOOKUP(capturaFlota2019[[#This Row],[Especie]],'DATOS TABLA FLOTA'!$K$1:$K$113,'DATOS TABLA FLOTA'!$M$1:$M$113)</f>
        <v>Rayas (sin V. Cost)</v>
      </c>
      <c r="M2937" s="3">
        <v>1241777</v>
      </c>
      <c r="N2937" s="4">
        <f>VLOOKUP(capturaFlota2019[[#This Row],[Especie]],'DATOS TABLA FLOTA'!$A$1:$B$80,2,FALSE)</f>
        <v>3900</v>
      </c>
      <c r="O2937" s="4">
        <f>VLOOKUP(capturaFlota2019[[#This Row],[Especie]],'DATOS TABLA FLOTA'!$A$1:$C$80,3,FALSE)</f>
        <v>62400</v>
      </c>
      <c r="Q2937"/>
    </row>
    <row r="2938" spans="1:17" x14ac:dyDescent="0.35">
      <c r="A2938" s="5">
        <v>43678</v>
      </c>
      <c r="B2938" s="2" t="s">
        <v>3059</v>
      </c>
      <c r="C2938" s="2" t="s">
        <v>3068</v>
      </c>
      <c r="D2938" s="2" t="s">
        <v>3043</v>
      </c>
      <c r="E29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8" t="str">
        <f>_xlfn.XLOOKUP(capturaFlota2019[[#This Row],[Puerto]],'DATOS TABLA FLOTA'!$H$1:$H$21,'DATOS TABLA FLOTA'!$I$1:$I$21)</f>
        <v>General Pueyrredon</v>
      </c>
      <c r="G2938" s="3">
        <f>_xlfn.XLOOKUP(capturaFlota2019[[#This Row],[Departamento]],'DATOS TABLA FLOTA'!$O$2:$O$21,'DATOS TABLA FLOTA'!$P$2:$P$21)</f>
        <v>6357</v>
      </c>
      <c r="H2938" s="1">
        <v>-3804915</v>
      </c>
      <c r="I2938" s="1">
        <f>_xlfn.XLOOKUP(capturaFlota2019[[#This Row],[Latitud]],'DATOS TABLA FLOTA'!$Q$2:$Q$21,'DATOS TABLA FLOTA'!$R$2:$R$21)</f>
        <v>-57536848</v>
      </c>
      <c r="J2938" s="2" t="s">
        <v>3089</v>
      </c>
      <c r="K2938" t="str">
        <f>VLOOKUP(capturaFlota2019[[#This Row],[Especie]],'DATOS TABLA FLOTA'!$K$1:$M$113,2,FALSE)</f>
        <v>Peces</v>
      </c>
      <c r="L2938" t="str">
        <f>_xlfn.XLOOKUP(capturaFlota2019[[#This Row],[Especie]],'DATOS TABLA FLOTA'!$K$1:$K$113,'DATOS TABLA FLOTA'!$M$1:$M$113)</f>
        <v>otras especies</v>
      </c>
      <c r="M2938" s="3">
        <v>1265301</v>
      </c>
      <c r="N2938" s="4">
        <f>VLOOKUP(capturaFlota2019[[#This Row],[Especie]],'DATOS TABLA FLOTA'!$A$1:$B$80,2,FALSE)</f>
        <v>2200</v>
      </c>
      <c r="O2938" s="4">
        <f>VLOOKUP(capturaFlota2019[[#This Row],[Especie]],'DATOS TABLA FLOTA'!$A$1:$C$80,3,FALSE)</f>
        <v>35200</v>
      </c>
      <c r="Q2938"/>
    </row>
    <row r="2939" spans="1:17" x14ac:dyDescent="0.35">
      <c r="A2939" s="5">
        <v>43556</v>
      </c>
      <c r="B2939" s="2" t="s">
        <v>3067</v>
      </c>
      <c r="C2939" s="2" t="s">
        <v>3068</v>
      </c>
      <c r="D2939" s="2" t="s">
        <v>3043</v>
      </c>
      <c r="E29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39" t="str">
        <f>_xlfn.XLOOKUP(capturaFlota2019[[#This Row],[Puerto]],'DATOS TABLA FLOTA'!$H$1:$H$21,'DATOS TABLA FLOTA'!$I$1:$I$21)</f>
        <v>General Pueyrredon</v>
      </c>
      <c r="G2939" s="3">
        <f>_xlfn.XLOOKUP(capturaFlota2019[[#This Row],[Departamento]],'DATOS TABLA FLOTA'!$O$2:$O$21,'DATOS TABLA FLOTA'!$P$2:$P$21)</f>
        <v>6357</v>
      </c>
      <c r="H2939" s="1">
        <v>-3804915</v>
      </c>
      <c r="I2939" s="1">
        <f>_xlfn.XLOOKUP(capturaFlota2019[[#This Row],[Latitud]],'DATOS TABLA FLOTA'!$Q$2:$Q$21,'DATOS TABLA FLOTA'!$R$2:$R$21)</f>
        <v>-57536848</v>
      </c>
      <c r="J2939" s="2" t="s">
        <v>3136</v>
      </c>
      <c r="K2939" t="str">
        <f>VLOOKUP(capturaFlota2019[[#This Row],[Especie]],'DATOS TABLA FLOTA'!$K$1:$M$113,2,FALSE)</f>
        <v>Peces</v>
      </c>
      <c r="L2939" t="str">
        <f>_xlfn.XLOOKUP(capturaFlota2019[[#This Row],[Especie]],'DATOS TABLA FLOTA'!$K$1:$K$113,'DATOS TABLA FLOTA'!$M$1:$M$113)</f>
        <v>Merluza de cola</v>
      </c>
      <c r="M2939" s="3">
        <v>1272035</v>
      </c>
      <c r="N2939" s="4">
        <f>VLOOKUP(capturaFlota2019[[#This Row],[Especie]],'DATOS TABLA FLOTA'!$A$1:$B$80,2,FALSE)</f>
        <v>2000</v>
      </c>
      <c r="O2939" s="4">
        <f>VLOOKUP(capturaFlota2019[[#This Row],[Especie]],'DATOS TABLA FLOTA'!$A$1:$C$80,3,FALSE)</f>
        <v>32000</v>
      </c>
      <c r="Q2939"/>
    </row>
    <row r="2940" spans="1:17" x14ac:dyDescent="0.35">
      <c r="A2940" s="5">
        <v>43678</v>
      </c>
      <c r="B2940" s="2" t="s">
        <v>3041</v>
      </c>
      <c r="C2940" s="2" t="s">
        <v>3150</v>
      </c>
      <c r="D2940" s="2" t="s">
        <v>3043</v>
      </c>
      <c r="E29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0" t="str">
        <f>_xlfn.XLOOKUP(capturaFlota2019[[#This Row],[Puerto]],'DATOS TABLA FLOTA'!$H$1:$H$21,'DATOS TABLA FLOTA'!$I$1:$I$21)</f>
        <v>General Lavalle</v>
      </c>
      <c r="G2940" s="3">
        <f>_xlfn.XLOOKUP(capturaFlota2019[[#This Row],[Departamento]],'DATOS TABLA FLOTA'!$O$2:$O$21,'DATOS TABLA FLOTA'!$P$2:$P$21)</f>
        <v>6336</v>
      </c>
      <c r="H2940" s="1">
        <v>-36398453</v>
      </c>
      <c r="I2940" s="1">
        <f>_xlfn.XLOOKUP(capturaFlota2019[[#This Row],[Latitud]],'DATOS TABLA FLOTA'!$Q$2:$Q$21,'DATOS TABLA FLOTA'!$R$2:$R$21)</f>
        <v>-56946467</v>
      </c>
      <c r="J2940" s="2" t="s">
        <v>3083</v>
      </c>
      <c r="K2940" t="str">
        <f>VLOOKUP(capturaFlota2019[[#This Row],[Especie]],'DATOS TABLA FLOTA'!$K$1:$M$113,2,FALSE)</f>
        <v>Peces</v>
      </c>
      <c r="L2940" t="str">
        <f>_xlfn.XLOOKUP(capturaFlota2019[[#This Row],[Especie]],'DATOS TABLA FLOTA'!$K$1:$K$113,'DATOS TABLA FLOTA'!$M$1:$M$113)</f>
        <v>Variado costero</v>
      </c>
      <c r="M2940" s="3">
        <v>1302096</v>
      </c>
      <c r="N2940" s="4">
        <f>VLOOKUP(capturaFlota2019[[#This Row],[Especie]],'DATOS TABLA FLOTA'!$A$1:$B$80,2,FALSE)</f>
        <v>2300</v>
      </c>
      <c r="O2940" s="4">
        <f>VLOOKUP(capturaFlota2019[[#This Row],[Especie]],'DATOS TABLA FLOTA'!$A$1:$C$80,3,FALSE)</f>
        <v>36800</v>
      </c>
      <c r="Q2940"/>
    </row>
    <row r="2941" spans="1:17" x14ac:dyDescent="0.35">
      <c r="A2941" s="5">
        <v>43709</v>
      </c>
      <c r="B2941" s="2" t="s">
        <v>3059</v>
      </c>
      <c r="C2941" s="2" t="s">
        <v>3068</v>
      </c>
      <c r="D2941" s="2" t="s">
        <v>3043</v>
      </c>
      <c r="E29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1" t="str">
        <f>_xlfn.XLOOKUP(capturaFlota2019[[#This Row],[Puerto]],'DATOS TABLA FLOTA'!$H$1:$H$21,'DATOS TABLA FLOTA'!$I$1:$I$21)</f>
        <v>General Pueyrredon</v>
      </c>
      <c r="G2941" s="3">
        <f>_xlfn.XLOOKUP(capturaFlota2019[[#This Row],[Departamento]],'DATOS TABLA FLOTA'!$O$2:$O$21,'DATOS TABLA FLOTA'!$P$2:$P$21)</f>
        <v>6357</v>
      </c>
      <c r="H2941" s="1">
        <v>-3804915</v>
      </c>
      <c r="I2941" s="1">
        <f>_xlfn.XLOOKUP(capturaFlota2019[[#This Row],[Latitud]],'DATOS TABLA FLOTA'!$Q$2:$Q$21,'DATOS TABLA FLOTA'!$R$2:$R$21)</f>
        <v>-57536848</v>
      </c>
      <c r="J2941" s="2" t="s">
        <v>3110</v>
      </c>
      <c r="K2941" t="str">
        <f>VLOOKUP(capturaFlota2019[[#This Row],[Especie]],'DATOS TABLA FLOTA'!$K$1:$M$113,2,FALSE)</f>
        <v>Peces</v>
      </c>
      <c r="L2941" t="str">
        <f>_xlfn.XLOOKUP(capturaFlota2019[[#This Row],[Especie]],'DATOS TABLA FLOTA'!$K$1:$K$113,'DATOS TABLA FLOTA'!$M$1:$M$113)</f>
        <v>otras especies</v>
      </c>
      <c r="M2941" s="3">
        <v>1319073</v>
      </c>
      <c r="N2941" s="4">
        <f>VLOOKUP(capturaFlota2019[[#This Row],[Especie]],'DATOS TABLA FLOTA'!$A$1:$B$80,2,FALSE)</f>
        <v>3200</v>
      </c>
      <c r="O2941" s="4">
        <f>VLOOKUP(capturaFlota2019[[#This Row],[Especie]],'DATOS TABLA FLOTA'!$A$1:$C$80,3,FALSE)</f>
        <v>51200</v>
      </c>
      <c r="Q2941"/>
    </row>
    <row r="2942" spans="1:17" x14ac:dyDescent="0.35">
      <c r="A2942" s="5">
        <v>43678</v>
      </c>
      <c r="B2942" s="2" t="s">
        <v>3041</v>
      </c>
      <c r="C2942" s="2" t="s">
        <v>3150</v>
      </c>
      <c r="D2942" s="2" t="s">
        <v>3043</v>
      </c>
      <c r="E294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2" t="str">
        <f>_xlfn.XLOOKUP(capturaFlota2019[[#This Row],[Puerto]],'DATOS TABLA FLOTA'!$H$1:$H$21,'DATOS TABLA FLOTA'!$I$1:$I$21)</f>
        <v>General Lavalle</v>
      </c>
      <c r="G2942" s="3">
        <f>_xlfn.XLOOKUP(capturaFlota2019[[#This Row],[Departamento]],'DATOS TABLA FLOTA'!$O$2:$O$21,'DATOS TABLA FLOTA'!$P$2:$P$21)</f>
        <v>6336</v>
      </c>
      <c r="H2942" s="1">
        <v>-36398453</v>
      </c>
      <c r="I2942" s="1">
        <f>_xlfn.XLOOKUP(capturaFlota2019[[#This Row],[Latitud]],'DATOS TABLA FLOTA'!$Q$2:$Q$21,'DATOS TABLA FLOTA'!$R$2:$R$21)</f>
        <v>-56946467</v>
      </c>
      <c r="J2942" s="2" t="s">
        <v>3152</v>
      </c>
      <c r="K2942" t="str">
        <f>VLOOKUP(capturaFlota2019[[#This Row],[Especie]],'DATOS TABLA FLOTA'!$K$1:$M$113,2,FALSE)</f>
        <v>Peces</v>
      </c>
      <c r="L2942" t="str">
        <f>_xlfn.XLOOKUP(capturaFlota2019[[#This Row],[Especie]],'DATOS TABLA FLOTA'!$K$1:$K$113,'DATOS TABLA FLOTA'!$M$1:$M$113)</f>
        <v>Variado costero</v>
      </c>
      <c r="M2942" s="3">
        <v>1325605</v>
      </c>
      <c r="N2942" s="4">
        <f>VLOOKUP(capturaFlota2019[[#This Row],[Especie]],'DATOS TABLA FLOTA'!$A$1:$B$80,2,FALSE)</f>
        <v>2500</v>
      </c>
      <c r="O2942" s="4">
        <f>VLOOKUP(capturaFlota2019[[#This Row],[Especie]],'DATOS TABLA FLOTA'!$A$1:$C$80,3,FALSE)</f>
        <v>40000</v>
      </c>
      <c r="Q2942"/>
    </row>
    <row r="2943" spans="1:17" x14ac:dyDescent="0.35">
      <c r="A2943" s="5">
        <v>43466</v>
      </c>
      <c r="B2943" s="2" t="s">
        <v>3067</v>
      </c>
      <c r="C2943" s="2" t="s">
        <v>3068</v>
      </c>
      <c r="D2943" s="2" t="s">
        <v>3043</v>
      </c>
      <c r="E294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3" t="str">
        <f>_xlfn.XLOOKUP(capturaFlota2019[[#This Row],[Puerto]],'DATOS TABLA FLOTA'!$H$1:$H$21,'DATOS TABLA FLOTA'!$I$1:$I$21)</f>
        <v>General Pueyrredon</v>
      </c>
      <c r="G2943" s="3">
        <f>_xlfn.XLOOKUP(capturaFlota2019[[#This Row],[Departamento]],'DATOS TABLA FLOTA'!$O$2:$O$21,'DATOS TABLA FLOTA'!$P$2:$P$21)</f>
        <v>6357</v>
      </c>
      <c r="H2943" s="1">
        <v>-3804915</v>
      </c>
      <c r="I2943" s="1">
        <f>_xlfn.XLOOKUP(capturaFlota2019[[#This Row],[Latitud]],'DATOS TABLA FLOTA'!$Q$2:$Q$21,'DATOS TABLA FLOTA'!$R$2:$R$21)</f>
        <v>-57536848</v>
      </c>
      <c r="J2943" s="2" t="s">
        <v>3070</v>
      </c>
      <c r="K2943" t="str">
        <f>VLOOKUP(capturaFlota2019[[#This Row],[Especie]],'DATOS TABLA FLOTA'!$K$1:$M$113,2,FALSE)</f>
        <v>Moluscos</v>
      </c>
      <c r="L2943" t="str">
        <f>_xlfn.XLOOKUP(capturaFlota2019[[#This Row],[Especie]],'DATOS TABLA FLOTA'!$K$1:$K$113,'DATOS TABLA FLOTA'!$M$1:$M$113)</f>
        <v>Vieira (callos)</v>
      </c>
      <c r="M2943" s="3">
        <v>1333213</v>
      </c>
      <c r="N2943" s="4">
        <f>VLOOKUP(capturaFlota2019[[#This Row],[Especie]],'DATOS TABLA FLOTA'!$A$1:$B$80,2,FALSE)</f>
        <v>2999</v>
      </c>
      <c r="O2943" s="4">
        <f>VLOOKUP(capturaFlota2019[[#This Row],[Especie]],'DATOS TABLA FLOTA'!$A$1:$C$80,3,FALSE)</f>
        <v>47984</v>
      </c>
      <c r="Q2943"/>
    </row>
    <row r="2944" spans="1:17" x14ac:dyDescent="0.35">
      <c r="A2944" s="5">
        <v>43647</v>
      </c>
      <c r="B2944" s="2" t="s">
        <v>3053</v>
      </c>
      <c r="C2944" s="2" t="s">
        <v>3150</v>
      </c>
      <c r="D2944" s="2" t="s">
        <v>3043</v>
      </c>
      <c r="E294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4" t="str">
        <f>_xlfn.XLOOKUP(capturaFlota2019[[#This Row],[Puerto]],'DATOS TABLA FLOTA'!$H$1:$H$21,'DATOS TABLA FLOTA'!$I$1:$I$21)</f>
        <v>General Lavalle</v>
      </c>
      <c r="G2944" s="3">
        <f>_xlfn.XLOOKUP(capturaFlota2019[[#This Row],[Departamento]],'DATOS TABLA FLOTA'!$O$2:$O$21,'DATOS TABLA FLOTA'!$P$2:$P$21)</f>
        <v>6336</v>
      </c>
      <c r="H2944" s="1">
        <v>-36398453</v>
      </c>
      <c r="I2944" s="1">
        <f>_xlfn.XLOOKUP(capturaFlota2019[[#This Row],[Latitud]],'DATOS TABLA FLOTA'!$Q$2:$Q$21,'DATOS TABLA FLOTA'!$R$2:$R$21)</f>
        <v>-56946467</v>
      </c>
      <c r="J2944" s="2" t="s">
        <v>3114</v>
      </c>
      <c r="K2944" t="str">
        <f>VLOOKUP(capturaFlota2019[[#This Row],[Especie]],'DATOS TABLA FLOTA'!$K$1:$M$113,2,FALSE)</f>
        <v>Peces</v>
      </c>
      <c r="L2944" t="str">
        <f>_xlfn.XLOOKUP(capturaFlota2019[[#This Row],[Especie]],'DATOS TABLA FLOTA'!$K$1:$K$113,'DATOS TABLA FLOTA'!$M$1:$M$113)</f>
        <v>otras especies</v>
      </c>
      <c r="M2944" s="3">
        <v>1352167</v>
      </c>
      <c r="N2944" s="4">
        <f>VLOOKUP(capturaFlota2019[[#This Row],[Especie]],'DATOS TABLA FLOTA'!$A$1:$B$80,2,FALSE)</f>
        <v>1500</v>
      </c>
      <c r="O2944" s="4">
        <f>VLOOKUP(capturaFlota2019[[#This Row],[Especie]],'DATOS TABLA FLOTA'!$A$1:$C$80,3,FALSE)</f>
        <v>24000</v>
      </c>
      <c r="Q2944"/>
    </row>
    <row r="2945" spans="1:17" x14ac:dyDescent="0.35">
      <c r="A2945" s="5">
        <v>43556</v>
      </c>
      <c r="B2945" s="2" t="s">
        <v>3067</v>
      </c>
      <c r="C2945" s="2" t="s">
        <v>3068</v>
      </c>
      <c r="D2945" s="2" t="s">
        <v>3043</v>
      </c>
      <c r="E294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5" t="str">
        <f>_xlfn.XLOOKUP(capturaFlota2019[[#This Row],[Puerto]],'DATOS TABLA FLOTA'!$H$1:$H$21,'DATOS TABLA FLOTA'!$I$1:$I$21)</f>
        <v>General Pueyrredon</v>
      </c>
      <c r="G2945" s="3">
        <f>_xlfn.XLOOKUP(capturaFlota2019[[#This Row],[Departamento]],'DATOS TABLA FLOTA'!$O$2:$O$21,'DATOS TABLA FLOTA'!$P$2:$P$21)</f>
        <v>6357</v>
      </c>
      <c r="H2945" s="1">
        <v>-3804915</v>
      </c>
      <c r="I2945" s="1">
        <f>_xlfn.XLOOKUP(capturaFlota2019[[#This Row],[Latitud]],'DATOS TABLA FLOTA'!$Q$2:$Q$21,'DATOS TABLA FLOTA'!$R$2:$R$21)</f>
        <v>-57536848</v>
      </c>
      <c r="J2945" s="2" t="s">
        <v>3095</v>
      </c>
      <c r="K2945" t="str">
        <f>VLOOKUP(capturaFlota2019[[#This Row],[Especie]],'DATOS TABLA FLOTA'!$K$1:$M$113,2,FALSE)</f>
        <v>Peces</v>
      </c>
      <c r="L2945" t="str">
        <f>_xlfn.XLOOKUP(capturaFlota2019[[#This Row],[Especie]],'DATOS TABLA FLOTA'!$K$1:$K$113,'DATOS TABLA FLOTA'!$M$1:$M$113)</f>
        <v>otras especies</v>
      </c>
      <c r="M2945" s="3">
        <v>1352470</v>
      </c>
      <c r="N2945" s="4">
        <f>VLOOKUP(capturaFlota2019[[#This Row],[Especie]],'DATOS TABLA FLOTA'!$A$1:$B$80,2,FALSE)</f>
        <v>1980</v>
      </c>
      <c r="O2945" s="4">
        <f>VLOOKUP(capturaFlota2019[[#This Row],[Especie]],'DATOS TABLA FLOTA'!$A$1:$C$80,3,FALSE)</f>
        <v>31680</v>
      </c>
      <c r="Q2945"/>
    </row>
    <row r="2946" spans="1:17" x14ac:dyDescent="0.35">
      <c r="A2946" s="5">
        <v>43617</v>
      </c>
      <c r="B2946" s="2" t="s">
        <v>3053</v>
      </c>
      <c r="C2946" s="2" t="s">
        <v>3150</v>
      </c>
      <c r="D2946" s="2" t="s">
        <v>3043</v>
      </c>
      <c r="E294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6" t="str">
        <f>_xlfn.XLOOKUP(capturaFlota2019[[#This Row],[Puerto]],'DATOS TABLA FLOTA'!$H$1:$H$21,'DATOS TABLA FLOTA'!$I$1:$I$21)</f>
        <v>General Lavalle</v>
      </c>
      <c r="G2946" s="3">
        <f>_xlfn.XLOOKUP(capturaFlota2019[[#This Row],[Departamento]],'DATOS TABLA FLOTA'!$O$2:$O$21,'DATOS TABLA FLOTA'!$P$2:$P$21)</f>
        <v>6336</v>
      </c>
      <c r="H2946" s="1">
        <v>-36398453</v>
      </c>
      <c r="I2946" s="1">
        <f>_xlfn.XLOOKUP(capturaFlota2019[[#This Row],[Latitud]],'DATOS TABLA FLOTA'!$Q$2:$Q$21,'DATOS TABLA FLOTA'!$R$2:$R$21)</f>
        <v>-56946467</v>
      </c>
      <c r="J2946" s="2" t="s">
        <v>3159</v>
      </c>
      <c r="K2946" t="str">
        <f>VLOOKUP(capturaFlota2019[[#This Row],[Especie]],'DATOS TABLA FLOTA'!$K$1:$M$113,2,FALSE)</f>
        <v>Peces</v>
      </c>
      <c r="L2946" t="str">
        <f>_xlfn.XLOOKUP(capturaFlota2019[[#This Row],[Especie]],'DATOS TABLA FLOTA'!$K$1:$K$113,'DATOS TABLA FLOTA'!$M$1:$M$113)</f>
        <v>Variado costero</v>
      </c>
      <c r="M2946" s="3">
        <v>1358104</v>
      </c>
      <c r="N2946" s="4">
        <f>VLOOKUP(capturaFlota2019[[#This Row],[Especie]],'DATOS TABLA FLOTA'!$A$1:$B$80,2,FALSE)</f>
        <v>1999</v>
      </c>
      <c r="O2946" s="4">
        <f>VLOOKUP(capturaFlota2019[[#This Row],[Especie]],'DATOS TABLA FLOTA'!$A$1:$C$80,3,FALSE)</f>
        <v>31984</v>
      </c>
      <c r="Q2946"/>
    </row>
    <row r="2947" spans="1:17" x14ac:dyDescent="0.35">
      <c r="A2947" s="5">
        <v>43770</v>
      </c>
      <c r="B2947" s="2" t="s">
        <v>3059</v>
      </c>
      <c r="C2947" s="2" t="s">
        <v>3068</v>
      </c>
      <c r="D2947" s="2" t="s">
        <v>3043</v>
      </c>
      <c r="E294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7" t="str">
        <f>_xlfn.XLOOKUP(capturaFlota2019[[#This Row],[Puerto]],'DATOS TABLA FLOTA'!$H$1:$H$21,'DATOS TABLA FLOTA'!$I$1:$I$21)</f>
        <v>General Pueyrredon</v>
      </c>
      <c r="G2947" s="3">
        <f>_xlfn.XLOOKUP(capturaFlota2019[[#This Row],[Departamento]],'DATOS TABLA FLOTA'!$O$2:$O$21,'DATOS TABLA FLOTA'!$P$2:$P$21)</f>
        <v>6357</v>
      </c>
      <c r="H2947" s="1">
        <v>-3804915</v>
      </c>
      <c r="I2947" s="1">
        <f>_xlfn.XLOOKUP(capturaFlota2019[[#This Row],[Latitud]],'DATOS TABLA FLOTA'!$Q$2:$Q$21,'DATOS TABLA FLOTA'!$R$2:$R$21)</f>
        <v>-57536848</v>
      </c>
      <c r="J2947" s="2" t="s">
        <v>3109</v>
      </c>
      <c r="K2947" t="str">
        <f>VLOOKUP(capturaFlota2019[[#This Row],[Especie]],'DATOS TABLA FLOTA'!$K$1:$M$113,2,FALSE)</f>
        <v>Peces</v>
      </c>
      <c r="L2947" t="str">
        <f>_xlfn.XLOOKUP(capturaFlota2019[[#This Row],[Especie]],'DATOS TABLA FLOTA'!$K$1:$K$113,'DATOS TABLA FLOTA'!$M$1:$M$113)</f>
        <v>Rayas (sin V. Cost)</v>
      </c>
      <c r="M2947" s="3">
        <v>1373342</v>
      </c>
      <c r="N2947" s="4">
        <f>VLOOKUP(capturaFlota2019[[#This Row],[Especie]],'DATOS TABLA FLOTA'!$A$1:$B$80,2,FALSE)</f>
        <v>3000</v>
      </c>
      <c r="O2947" s="4">
        <f>VLOOKUP(capturaFlota2019[[#This Row],[Especie]],'DATOS TABLA FLOTA'!$A$1:$C$80,3,FALSE)</f>
        <v>48000</v>
      </c>
      <c r="Q2947"/>
    </row>
    <row r="2948" spans="1:17" x14ac:dyDescent="0.35">
      <c r="A2948" s="5">
        <v>43586</v>
      </c>
      <c r="B2948" s="2" t="s">
        <v>3053</v>
      </c>
      <c r="C2948" s="2" t="s">
        <v>3068</v>
      </c>
      <c r="D2948" s="2" t="s">
        <v>3043</v>
      </c>
      <c r="E294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8" t="str">
        <f>_xlfn.XLOOKUP(capturaFlota2019[[#This Row],[Puerto]],'DATOS TABLA FLOTA'!$H$1:$H$21,'DATOS TABLA FLOTA'!$I$1:$I$21)</f>
        <v>General Pueyrredon</v>
      </c>
      <c r="G2948" s="3">
        <f>_xlfn.XLOOKUP(capturaFlota2019[[#This Row],[Departamento]],'DATOS TABLA FLOTA'!$O$2:$O$21,'DATOS TABLA FLOTA'!$P$2:$P$21)</f>
        <v>6357</v>
      </c>
      <c r="H2948" s="1">
        <v>-3804915</v>
      </c>
      <c r="I2948" s="1">
        <f>_xlfn.XLOOKUP(capturaFlota2019[[#This Row],[Latitud]],'DATOS TABLA FLOTA'!$Q$2:$Q$21,'DATOS TABLA FLOTA'!$R$2:$R$21)</f>
        <v>-57536848</v>
      </c>
      <c r="J2948" s="2" t="s">
        <v>3082</v>
      </c>
      <c r="K2948" t="str">
        <f>VLOOKUP(capturaFlota2019[[#This Row],[Especie]],'DATOS TABLA FLOTA'!$K$1:$M$113,2,FALSE)</f>
        <v>Peces</v>
      </c>
      <c r="L2948" t="str">
        <f>_xlfn.XLOOKUP(capturaFlota2019[[#This Row],[Especie]],'DATOS TABLA FLOTA'!$K$1:$K$113,'DATOS TABLA FLOTA'!$M$1:$M$113)</f>
        <v>otras especies</v>
      </c>
      <c r="M2948" s="3">
        <v>1380930</v>
      </c>
      <c r="N2948" s="4">
        <f>VLOOKUP(capturaFlota2019[[#This Row],[Especie]],'DATOS TABLA FLOTA'!$A$1:$B$80,2,FALSE)</f>
        <v>2100</v>
      </c>
      <c r="O2948" s="4">
        <f>VLOOKUP(capturaFlota2019[[#This Row],[Especie]],'DATOS TABLA FLOTA'!$A$1:$C$80,3,FALSE)</f>
        <v>33600</v>
      </c>
      <c r="Q2948"/>
    </row>
    <row r="2949" spans="1:17" x14ac:dyDescent="0.35">
      <c r="A2949" s="5">
        <v>43556</v>
      </c>
      <c r="B2949" s="2" t="s">
        <v>3053</v>
      </c>
      <c r="C2949" s="2" t="s">
        <v>3068</v>
      </c>
      <c r="D2949" s="2" t="s">
        <v>3043</v>
      </c>
      <c r="E294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49" t="str">
        <f>_xlfn.XLOOKUP(capturaFlota2019[[#This Row],[Puerto]],'DATOS TABLA FLOTA'!$H$1:$H$21,'DATOS TABLA FLOTA'!$I$1:$I$21)</f>
        <v>General Pueyrredon</v>
      </c>
      <c r="G2949" s="3">
        <f>_xlfn.XLOOKUP(capturaFlota2019[[#This Row],[Departamento]],'DATOS TABLA FLOTA'!$O$2:$O$21,'DATOS TABLA FLOTA'!$P$2:$P$21)</f>
        <v>6357</v>
      </c>
      <c r="H2949" s="1">
        <v>-3804915</v>
      </c>
      <c r="I2949" s="1">
        <f>_xlfn.XLOOKUP(capturaFlota2019[[#This Row],[Latitud]],'DATOS TABLA FLOTA'!$Q$2:$Q$21,'DATOS TABLA FLOTA'!$R$2:$R$21)</f>
        <v>-57536848</v>
      </c>
      <c r="J2949" s="2" t="s">
        <v>3093</v>
      </c>
      <c r="K2949" t="str">
        <f>VLOOKUP(capturaFlota2019[[#This Row],[Especie]],'DATOS TABLA FLOTA'!$K$1:$M$113,2,FALSE)</f>
        <v>Peces</v>
      </c>
      <c r="L2949" t="str">
        <f>_xlfn.XLOOKUP(capturaFlota2019[[#This Row],[Especie]],'DATOS TABLA FLOTA'!$K$1:$K$113,'DATOS TABLA FLOTA'!$M$1:$M$113)</f>
        <v>Variado costero</v>
      </c>
      <c r="M2949" s="3">
        <v>1465017</v>
      </c>
      <c r="N2949" s="4">
        <f>VLOOKUP(capturaFlota2019[[#This Row],[Especie]],'DATOS TABLA FLOTA'!$A$1:$B$80,2,FALSE)</f>
        <v>2100</v>
      </c>
      <c r="O2949" s="4">
        <f>VLOOKUP(capturaFlota2019[[#This Row],[Especie]],'DATOS TABLA FLOTA'!$A$1:$C$80,3,FALSE)</f>
        <v>33600</v>
      </c>
      <c r="Q2949"/>
    </row>
    <row r="2950" spans="1:17" x14ac:dyDescent="0.35">
      <c r="A2950" s="5">
        <v>43586</v>
      </c>
      <c r="B2950" s="2" t="s">
        <v>3041</v>
      </c>
      <c r="C2950" s="2" t="s">
        <v>3150</v>
      </c>
      <c r="D2950" s="2" t="s">
        <v>3043</v>
      </c>
      <c r="E295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0" t="str">
        <f>_xlfn.XLOOKUP(capturaFlota2019[[#This Row],[Puerto]],'DATOS TABLA FLOTA'!$H$1:$H$21,'DATOS TABLA FLOTA'!$I$1:$I$21)</f>
        <v>General Lavalle</v>
      </c>
      <c r="G2950" s="3">
        <f>_xlfn.XLOOKUP(capturaFlota2019[[#This Row],[Departamento]],'DATOS TABLA FLOTA'!$O$2:$O$21,'DATOS TABLA FLOTA'!$P$2:$P$21)</f>
        <v>6336</v>
      </c>
      <c r="H2950" s="1">
        <v>-36398453</v>
      </c>
      <c r="I2950" s="1">
        <f>_xlfn.XLOOKUP(capturaFlota2019[[#This Row],[Latitud]],'DATOS TABLA FLOTA'!$Q$2:$Q$21,'DATOS TABLA FLOTA'!$R$2:$R$21)</f>
        <v>-56946467</v>
      </c>
      <c r="J2950" s="2" t="s">
        <v>3094</v>
      </c>
      <c r="K2950" t="str">
        <f>VLOOKUP(capturaFlota2019[[#This Row],[Especie]],'DATOS TABLA FLOTA'!$K$1:$M$113,2,FALSE)</f>
        <v>Peces</v>
      </c>
      <c r="L2950" t="str">
        <f>_xlfn.XLOOKUP(capturaFlota2019[[#This Row],[Especie]],'DATOS TABLA FLOTA'!$K$1:$K$113,'DATOS TABLA FLOTA'!$M$1:$M$113)</f>
        <v>otras especies</v>
      </c>
      <c r="M2950" s="3">
        <v>1499248</v>
      </c>
      <c r="N2950" s="4">
        <f>VLOOKUP(capturaFlota2019[[#This Row],[Especie]],'DATOS TABLA FLOTA'!$A$1:$B$80,2,FALSE)</f>
        <v>2180</v>
      </c>
      <c r="O2950" s="4">
        <f>VLOOKUP(capturaFlota2019[[#This Row],[Especie]],'DATOS TABLA FLOTA'!$A$1:$C$80,3,FALSE)</f>
        <v>34880</v>
      </c>
      <c r="Q2950"/>
    </row>
    <row r="2951" spans="1:17" x14ac:dyDescent="0.35">
      <c r="A2951" s="5">
        <v>43586</v>
      </c>
      <c r="B2951" s="2" t="s">
        <v>3041</v>
      </c>
      <c r="C2951" s="2" t="s">
        <v>3150</v>
      </c>
      <c r="D2951" s="2" t="s">
        <v>3043</v>
      </c>
      <c r="E295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1" t="str">
        <f>_xlfn.XLOOKUP(capturaFlota2019[[#This Row],[Puerto]],'DATOS TABLA FLOTA'!$H$1:$H$21,'DATOS TABLA FLOTA'!$I$1:$I$21)</f>
        <v>General Lavalle</v>
      </c>
      <c r="G2951" s="3">
        <f>_xlfn.XLOOKUP(capturaFlota2019[[#This Row],[Departamento]],'DATOS TABLA FLOTA'!$O$2:$O$21,'DATOS TABLA FLOTA'!$P$2:$P$21)</f>
        <v>6336</v>
      </c>
      <c r="H2951" s="1">
        <v>-36398453</v>
      </c>
      <c r="I2951" s="1">
        <f>_xlfn.XLOOKUP(capturaFlota2019[[#This Row],[Latitud]],'DATOS TABLA FLOTA'!$Q$2:$Q$21,'DATOS TABLA FLOTA'!$R$2:$R$21)</f>
        <v>-56946467</v>
      </c>
      <c r="J2951" s="2" t="s">
        <v>3074</v>
      </c>
      <c r="K2951" t="str">
        <f>VLOOKUP(capturaFlota2019[[#This Row],[Especie]],'DATOS TABLA FLOTA'!$K$1:$M$113,2,FALSE)</f>
        <v>Peces</v>
      </c>
      <c r="L2951" t="str">
        <f>_xlfn.XLOOKUP(capturaFlota2019[[#This Row],[Especie]],'DATOS TABLA FLOTA'!$K$1:$K$113,'DATOS TABLA FLOTA'!$M$1:$M$113)</f>
        <v>Variado costero</v>
      </c>
      <c r="M2951" s="3">
        <v>1505958</v>
      </c>
      <c r="N2951" s="4">
        <f>VLOOKUP(capturaFlota2019[[#This Row],[Especie]],'DATOS TABLA FLOTA'!$A$1:$B$80,2,FALSE)</f>
        <v>1800</v>
      </c>
      <c r="O2951" s="4">
        <f>VLOOKUP(capturaFlota2019[[#This Row],[Especie]],'DATOS TABLA FLOTA'!$A$1:$C$80,3,FALSE)</f>
        <v>28800</v>
      </c>
      <c r="Q2951"/>
    </row>
    <row r="2952" spans="1:17" x14ac:dyDescent="0.35">
      <c r="A2952" s="5">
        <v>43739</v>
      </c>
      <c r="B2952" s="2" t="s">
        <v>3041</v>
      </c>
      <c r="C2952" s="2" t="s">
        <v>3111</v>
      </c>
      <c r="D2952" s="2" t="s">
        <v>3043</v>
      </c>
      <c r="E295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2" t="str">
        <f>_xlfn.XLOOKUP(capturaFlota2019[[#This Row],[Puerto]],'DATOS TABLA FLOTA'!$H$1:$H$21,'DATOS TABLA FLOTA'!$I$1:$I$21)</f>
        <v>sin especificar</v>
      </c>
      <c r="G2952" s="3">
        <f>_xlfn.XLOOKUP(capturaFlota2019[[#This Row],[Departamento]],'DATOS TABLA FLOTA'!$O$2:$O$21,'DATOS TABLA FLOTA'!$P$2:$P$21)</f>
        <v>6999</v>
      </c>
      <c r="I2952" s="1">
        <f>_xlfn.XLOOKUP(capturaFlota2019[[#This Row],[Latitud]],'DATOS TABLA FLOTA'!$Q$2:$Q$21,'DATOS TABLA FLOTA'!$R$2:$R$21)</f>
        <v>0</v>
      </c>
      <c r="J2952" s="2" t="s">
        <v>3082</v>
      </c>
      <c r="K2952" t="str">
        <f>VLOOKUP(capturaFlota2019[[#This Row],[Especie]],'DATOS TABLA FLOTA'!$K$1:$M$113,2,FALSE)</f>
        <v>Peces</v>
      </c>
      <c r="L2952" t="str">
        <f>_xlfn.XLOOKUP(capturaFlota2019[[#This Row],[Especie]],'DATOS TABLA FLOTA'!$K$1:$K$113,'DATOS TABLA FLOTA'!$M$1:$M$113)</f>
        <v>otras especies</v>
      </c>
      <c r="M2952" s="3">
        <v>1543646</v>
      </c>
      <c r="N2952" s="4">
        <f>VLOOKUP(capturaFlota2019[[#This Row],[Especie]],'DATOS TABLA FLOTA'!$A$1:$B$80,2,FALSE)</f>
        <v>2100</v>
      </c>
      <c r="O2952" s="4">
        <f>VLOOKUP(capturaFlota2019[[#This Row],[Especie]],'DATOS TABLA FLOTA'!$A$1:$C$80,3,FALSE)</f>
        <v>33600</v>
      </c>
      <c r="Q2952"/>
    </row>
    <row r="2953" spans="1:17" x14ac:dyDescent="0.35">
      <c r="A2953" s="5">
        <v>43586</v>
      </c>
      <c r="B2953" s="2" t="s">
        <v>3059</v>
      </c>
      <c r="C2953" s="2" t="s">
        <v>3068</v>
      </c>
      <c r="D2953" s="2" t="s">
        <v>3043</v>
      </c>
      <c r="E295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3" t="str">
        <f>_xlfn.XLOOKUP(capturaFlota2019[[#This Row],[Puerto]],'DATOS TABLA FLOTA'!$H$1:$H$21,'DATOS TABLA FLOTA'!$I$1:$I$21)</f>
        <v>General Pueyrredon</v>
      </c>
      <c r="G2953" s="3">
        <f>_xlfn.XLOOKUP(capturaFlota2019[[#This Row],[Departamento]],'DATOS TABLA FLOTA'!$O$2:$O$21,'DATOS TABLA FLOTA'!$P$2:$P$21)</f>
        <v>6357</v>
      </c>
      <c r="H2953" s="1">
        <v>-3804915</v>
      </c>
      <c r="I2953" s="1">
        <f>_xlfn.XLOOKUP(capturaFlota2019[[#This Row],[Latitud]],'DATOS TABLA FLOTA'!$Q$2:$Q$21,'DATOS TABLA FLOTA'!$R$2:$R$21)</f>
        <v>-57536848</v>
      </c>
      <c r="J2953" s="2" t="s">
        <v>3097</v>
      </c>
      <c r="K2953" t="str">
        <f>VLOOKUP(capturaFlota2019[[#This Row],[Especie]],'DATOS TABLA FLOTA'!$K$1:$M$113,2,FALSE)</f>
        <v>Peces</v>
      </c>
      <c r="L2953" t="str">
        <f>_xlfn.XLOOKUP(capturaFlota2019[[#This Row],[Especie]],'DATOS TABLA FLOTA'!$K$1:$K$113,'DATOS TABLA FLOTA'!$M$1:$M$113)</f>
        <v>otras especies</v>
      </c>
      <c r="M2953" s="3">
        <v>1558061</v>
      </c>
      <c r="N2953" s="4">
        <f>VLOOKUP(capturaFlota2019[[#This Row],[Especie]],'DATOS TABLA FLOTA'!$A$1:$B$80,2,FALSE)</f>
        <v>3980</v>
      </c>
      <c r="O2953" s="4">
        <f>VLOOKUP(capturaFlota2019[[#This Row],[Especie]],'DATOS TABLA FLOTA'!$A$1:$C$80,3,FALSE)</f>
        <v>63680</v>
      </c>
      <c r="Q2953"/>
    </row>
    <row r="2954" spans="1:17" x14ac:dyDescent="0.35">
      <c r="A2954" s="5">
        <v>43586</v>
      </c>
      <c r="B2954" s="2" t="s">
        <v>3041</v>
      </c>
      <c r="C2954" s="2" t="s">
        <v>3068</v>
      </c>
      <c r="D2954" s="2" t="s">
        <v>3043</v>
      </c>
      <c r="E295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4" t="str">
        <f>_xlfn.XLOOKUP(capturaFlota2019[[#This Row],[Puerto]],'DATOS TABLA FLOTA'!$H$1:$H$21,'DATOS TABLA FLOTA'!$I$1:$I$21)</f>
        <v>General Pueyrredon</v>
      </c>
      <c r="G2954" s="3">
        <f>_xlfn.XLOOKUP(capturaFlota2019[[#This Row],[Departamento]],'DATOS TABLA FLOTA'!$O$2:$O$21,'DATOS TABLA FLOTA'!$P$2:$P$21)</f>
        <v>6357</v>
      </c>
      <c r="H2954" s="1">
        <v>-3804915</v>
      </c>
      <c r="I2954" s="1">
        <f>_xlfn.XLOOKUP(capturaFlota2019[[#This Row],[Latitud]],'DATOS TABLA FLOTA'!$Q$2:$Q$21,'DATOS TABLA FLOTA'!$R$2:$R$21)</f>
        <v>-57536848</v>
      </c>
      <c r="J2954" s="2" t="s">
        <v>3082</v>
      </c>
      <c r="K2954" t="str">
        <f>VLOOKUP(capturaFlota2019[[#This Row],[Especie]],'DATOS TABLA FLOTA'!$K$1:$M$113,2,FALSE)</f>
        <v>Peces</v>
      </c>
      <c r="L2954" t="str">
        <f>_xlfn.XLOOKUP(capturaFlota2019[[#This Row],[Especie]],'DATOS TABLA FLOTA'!$K$1:$K$113,'DATOS TABLA FLOTA'!$M$1:$M$113)</f>
        <v>otras especies</v>
      </c>
      <c r="M2954" s="3">
        <v>1578832</v>
      </c>
      <c r="N2954" s="4">
        <f>VLOOKUP(capturaFlota2019[[#This Row],[Especie]],'DATOS TABLA FLOTA'!$A$1:$B$80,2,FALSE)</f>
        <v>2100</v>
      </c>
      <c r="O2954" s="4">
        <f>VLOOKUP(capturaFlota2019[[#This Row],[Especie]],'DATOS TABLA FLOTA'!$A$1:$C$80,3,FALSE)</f>
        <v>33600</v>
      </c>
      <c r="Q2954"/>
    </row>
    <row r="2955" spans="1:17" x14ac:dyDescent="0.35">
      <c r="A2955" s="5">
        <v>43617</v>
      </c>
      <c r="B2955" s="2" t="s">
        <v>3041</v>
      </c>
      <c r="C2955" s="2" t="s">
        <v>3107</v>
      </c>
      <c r="D2955" s="2" t="s">
        <v>3043</v>
      </c>
      <c r="E295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5" t="str">
        <f>_xlfn.XLOOKUP(capturaFlota2019[[#This Row],[Puerto]],'DATOS TABLA FLOTA'!$H$1:$H$21,'DATOS TABLA FLOTA'!$I$1:$I$21)</f>
        <v>Necochea</v>
      </c>
      <c r="G2955" s="3">
        <f>_xlfn.XLOOKUP(capturaFlota2019[[#This Row],[Departamento]],'DATOS TABLA FLOTA'!$O$2:$O$21,'DATOS TABLA FLOTA'!$P$2:$P$21)</f>
        <v>6581</v>
      </c>
      <c r="H2955" s="1">
        <v>-38576184</v>
      </c>
      <c r="I2955" s="1">
        <f>_xlfn.XLOOKUP(capturaFlota2019[[#This Row],[Latitud]],'DATOS TABLA FLOTA'!$Q$2:$Q$21,'DATOS TABLA FLOTA'!$R$2:$R$21)</f>
        <v>-58701949</v>
      </c>
      <c r="J2955" s="2" t="s">
        <v>3082</v>
      </c>
      <c r="K2955" t="str">
        <f>VLOOKUP(capturaFlota2019[[#This Row],[Especie]],'DATOS TABLA FLOTA'!$K$1:$M$113,2,FALSE)</f>
        <v>Peces</v>
      </c>
      <c r="L2955" t="str">
        <f>_xlfn.XLOOKUP(capturaFlota2019[[#This Row],[Especie]],'DATOS TABLA FLOTA'!$K$1:$K$113,'DATOS TABLA FLOTA'!$M$1:$M$113)</f>
        <v>otras especies</v>
      </c>
      <c r="M2955" s="3">
        <v>1656187</v>
      </c>
      <c r="N2955" s="4">
        <f>VLOOKUP(capturaFlota2019[[#This Row],[Especie]],'DATOS TABLA FLOTA'!$A$1:$B$80,2,FALSE)</f>
        <v>2100</v>
      </c>
      <c r="O2955" s="4">
        <f>VLOOKUP(capturaFlota2019[[#This Row],[Especie]],'DATOS TABLA FLOTA'!$A$1:$C$80,3,FALSE)</f>
        <v>33600</v>
      </c>
      <c r="Q2955"/>
    </row>
    <row r="2956" spans="1:17" x14ac:dyDescent="0.35">
      <c r="A2956" s="5">
        <v>43525</v>
      </c>
      <c r="B2956" s="2" t="s">
        <v>3147</v>
      </c>
      <c r="C2956" s="2" t="s">
        <v>3068</v>
      </c>
      <c r="D2956" s="2" t="s">
        <v>3043</v>
      </c>
      <c r="E295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6" t="str">
        <f>_xlfn.XLOOKUP(capturaFlota2019[[#This Row],[Puerto]],'DATOS TABLA FLOTA'!$H$1:$H$21,'DATOS TABLA FLOTA'!$I$1:$I$21)</f>
        <v>General Pueyrredon</v>
      </c>
      <c r="G2956" s="3">
        <f>_xlfn.XLOOKUP(capturaFlota2019[[#This Row],[Departamento]],'DATOS TABLA FLOTA'!$O$2:$O$21,'DATOS TABLA FLOTA'!$P$2:$P$21)</f>
        <v>6357</v>
      </c>
      <c r="H2956" s="1">
        <v>-3804915</v>
      </c>
      <c r="I2956" s="1">
        <f>_xlfn.XLOOKUP(capturaFlota2019[[#This Row],[Latitud]],'DATOS TABLA FLOTA'!$Q$2:$Q$21,'DATOS TABLA FLOTA'!$R$2:$R$21)</f>
        <v>-57536848</v>
      </c>
      <c r="J2956" s="2" t="s">
        <v>3055</v>
      </c>
      <c r="K2956" t="str">
        <f>VLOOKUP(capturaFlota2019[[#This Row],[Especie]],'DATOS TABLA FLOTA'!$K$1:$M$113,2,FALSE)</f>
        <v>Peces</v>
      </c>
      <c r="L2956" t="str">
        <f>_xlfn.XLOOKUP(capturaFlota2019[[#This Row],[Especie]],'DATOS TABLA FLOTA'!$K$1:$K$113,'DATOS TABLA FLOTA'!$M$1:$M$113)</f>
        <v>Merluza hubbsi S41</v>
      </c>
      <c r="M2956" s="3">
        <v>1685726</v>
      </c>
      <c r="N2956" s="4">
        <f>VLOOKUP(capturaFlota2019[[#This Row],[Especie]],'DATOS TABLA FLOTA'!$A$1:$B$80,2,FALSE)</f>
        <v>2300</v>
      </c>
      <c r="O2956" s="4">
        <f>VLOOKUP(capturaFlota2019[[#This Row],[Especie]],'DATOS TABLA FLOTA'!$A$1:$C$80,3,FALSE)</f>
        <v>36800</v>
      </c>
      <c r="Q2956"/>
    </row>
    <row r="2957" spans="1:17" x14ac:dyDescent="0.35">
      <c r="A2957" s="5">
        <v>43739</v>
      </c>
      <c r="B2957" s="2" t="s">
        <v>3053</v>
      </c>
      <c r="C2957" s="2" t="s">
        <v>3068</v>
      </c>
      <c r="D2957" s="2" t="s">
        <v>3043</v>
      </c>
      <c r="E295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7" t="str">
        <f>_xlfn.XLOOKUP(capturaFlota2019[[#This Row],[Puerto]],'DATOS TABLA FLOTA'!$H$1:$H$21,'DATOS TABLA FLOTA'!$I$1:$I$21)</f>
        <v>General Pueyrredon</v>
      </c>
      <c r="G2957" s="3">
        <f>_xlfn.XLOOKUP(capturaFlota2019[[#This Row],[Departamento]],'DATOS TABLA FLOTA'!$O$2:$O$21,'DATOS TABLA FLOTA'!$P$2:$P$21)</f>
        <v>6357</v>
      </c>
      <c r="H2957" s="1">
        <v>-3804915</v>
      </c>
      <c r="I2957" s="1">
        <f>_xlfn.XLOOKUP(capturaFlota2019[[#This Row],[Latitud]],'DATOS TABLA FLOTA'!$Q$2:$Q$21,'DATOS TABLA FLOTA'!$R$2:$R$21)</f>
        <v>-57536848</v>
      </c>
      <c r="J2957" s="2" t="s">
        <v>3101</v>
      </c>
      <c r="K2957" t="str">
        <f>VLOOKUP(capturaFlota2019[[#This Row],[Especie]],'DATOS TABLA FLOTA'!$K$1:$M$113,2,FALSE)</f>
        <v>Crustáceos</v>
      </c>
      <c r="L2957" t="str">
        <f>_xlfn.XLOOKUP(capturaFlota2019[[#This Row],[Especie]],'DATOS TABLA FLOTA'!$K$1:$K$113,'DATOS TABLA FLOTA'!$M$1:$M$113)</f>
        <v>Langostino</v>
      </c>
      <c r="M2957" s="3">
        <v>1714603</v>
      </c>
      <c r="N2957" s="4">
        <f>VLOOKUP(capturaFlota2019[[#This Row],[Especie]],'DATOS TABLA FLOTA'!$A$1:$B$80,2,FALSE)</f>
        <v>3000</v>
      </c>
      <c r="O2957" s="4">
        <f>VLOOKUP(capturaFlota2019[[#This Row],[Especie]],'DATOS TABLA FLOTA'!$A$1:$C$80,3,FALSE)</f>
        <v>48000</v>
      </c>
      <c r="Q2957"/>
    </row>
    <row r="2958" spans="1:17" x14ac:dyDescent="0.35">
      <c r="A2958" s="5">
        <v>43678</v>
      </c>
      <c r="B2958" s="2" t="s">
        <v>3053</v>
      </c>
      <c r="C2958" s="2" t="s">
        <v>3150</v>
      </c>
      <c r="D2958" s="2" t="s">
        <v>3043</v>
      </c>
      <c r="E295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8" t="str">
        <f>_xlfn.XLOOKUP(capturaFlota2019[[#This Row],[Puerto]],'DATOS TABLA FLOTA'!$H$1:$H$21,'DATOS TABLA FLOTA'!$I$1:$I$21)</f>
        <v>General Lavalle</v>
      </c>
      <c r="G2958" s="3">
        <f>_xlfn.XLOOKUP(capturaFlota2019[[#This Row],[Departamento]],'DATOS TABLA FLOTA'!$O$2:$O$21,'DATOS TABLA FLOTA'!$P$2:$P$21)</f>
        <v>6336</v>
      </c>
      <c r="H2958" s="1">
        <v>-36398453</v>
      </c>
      <c r="I2958" s="1">
        <f>_xlfn.XLOOKUP(capturaFlota2019[[#This Row],[Latitud]],'DATOS TABLA FLOTA'!$Q$2:$Q$21,'DATOS TABLA FLOTA'!$R$2:$R$21)</f>
        <v>-56946467</v>
      </c>
      <c r="J2958" s="2" t="s">
        <v>3082</v>
      </c>
      <c r="K2958" t="str">
        <f>VLOOKUP(capturaFlota2019[[#This Row],[Especie]],'DATOS TABLA FLOTA'!$K$1:$M$113,2,FALSE)</f>
        <v>Peces</v>
      </c>
      <c r="L2958" t="str">
        <f>_xlfn.XLOOKUP(capturaFlota2019[[#This Row],[Especie]],'DATOS TABLA FLOTA'!$K$1:$K$113,'DATOS TABLA FLOTA'!$M$1:$M$113)</f>
        <v>otras especies</v>
      </c>
      <c r="M2958" s="3">
        <v>1732298</v>
      </c>
      <c r="N2958" s="4">
        <f>VLOOKUP(capturaFlota2019[[#This Row],[Especie]],'DATOS TABLA FLOTA'!$A$1:$B$80,2,FALSE)</f>
        <v>2100</v>
      </c>
      <c r="O2958" s="4">
        <f>VLOOKUP(capturaFlota2019[[#This Row],[Especie]],'DATOS TABLA FLOTA'!$A$1:$C$80,3,FALSE)</f>
        <v>33600</v>
      </c>
      <c r="Q2958"/>
    </row>
    <row r="2959" spans="1:17" x14ac:dyDescent="0.35">
      <c r="A2959" s="5">
        <v>43709</v>
      </c>
      <c r="B2959" s="2" t="s">
        <v>3067</v>
      </c>
      <c r="C2959" s="2" t="s">
        <v>3068</v>
      </c>
      <c r="D2959" s="2" t="s">
        <v>3043</v>
      </c>
      <c r="E295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59" t="str">
        <f>_xlfn.XLOOKUP(capturaFlota2019[[#This Row],[Puerto]],'DATOS TABLA FLOTA'!$H$1:$H$21,'DATOS TABLA FLOTA'!$I$1:$I$21)</f>
        <v>General Pueyrredon</v>
      </c>
      <c r="G2959" s="3">
        <f>_xlfn.XLOOKUP(capturaFlota2019[[#This Row],[Departamento]],'DATOS TABLA FLOTA'!$O$2:$O$21,'DATOS TABLA FLOTA'!$P$2:$P$21)</f>
        <v>6357</v>
      </c>
      <c r="H2959" s="1">
        <v>-3804915</v>
      </c>
      <c r="I2959" s="1">
        <f>_xlfn.XLOOKUP(capturaFlota2019[[#This Row],[Latitud]],'DATOS TABLA FLOTA'!$Q$2:$Q$21,'DATOS TABLA FLOTA'!$R$2:$R$21)</f>
        <v>-57536848</v>
      </c>
      <c r="J2959" s="2" t="s">
        <v>3095</v>
      </c>
      <c r="K2959" t="str">
        <f>VLOOKUP(capturaFlota2019[[#This Row],[Especie]],'DATOS TABLA FLOTA'!$K$1:$M$113,2,FALSE)</f>
        <v>Peces</v>
      </c>
      <c r="L2959" t="str">
        <f>_xlfn.XLOOKUP(capturaFlota2019[[#This Row],[Especie]],'DATOS TABLA FLOTA'!$K$1:$K$113,'DATOS TABLA FLOTA'!$M$1:$M$113)</f>
        <v>otras especies</v>
      </c>
      <c r="M2959" s="3">
        <v>1800795</v>
      </c>
      <c r="N2959" s="4">
        <f>VLOOKUP(capturaFlota2019[[#This Row],[Especie]],'DATOS TABLA FLOTA'!$A$1:$B$80,2,FALSE)</f>
        <v>1980</v>
      </c>
      <c r="O2959" s="4">
        <f>VLOOKUP(capturaFlota2019[[#This Row],[Especie]],'DATOS TABLA FLOTA'!$A$1:$C$80,3,FALSE)</f>
        <v>31680</v>
      </c>
      <c r="Q2959"/>
    </row>
    <row r="2960" spans="1:17" x14ac:dyDescent="0.35">
      <c r="A2960" s="5">
        <v>43556</v>
      </c>
      <c r="B2960" s="2" t="s">
        <v>3041</v>
      </c>
      <c r="C2960" s="2" t="s">
        <v>3068</v>
      </c>
      <c r="D2960" s="2" t="s">
        <v>3043</v>
      </c>
      <c r="E296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0" t="str">
        <f>_xlfn.XLOOKUP(capturaFlota2019[[#This Row],[Puerto]],'DATOS TABLA FLOTA'!$H$1:$H$21,'DATOS TABLA FLOTA'!$I$1:$I$21)</f>
        <v>General Pueyrredon</v>
      </c>
      <c r="G2960" s="3">
        <f>_xlfn.XLOOKUP(capturaFlota2019[[#This Row],[Departamento]],'DATOS TABLA FLOTA'!$O$2:$O$21,'DATOS TABLA FLOTA'!$P$2:$P$21)</f>
        <v>6357</v>
      </c>
      <c r="H2960" s="1">
        <v>-3804915</v>
      </c>
      <c r="I2960" s="1">
        <f>_xlfn.XLOOKUP(capturaFlota2019[[#This Row],[Latitud]],'DATOS TABLA FLOTA'!$Q$2:$Q$21,'DATOS TABLA FLOTA'!$R$2:$R$21)</f>
        <v>-57536848</v>
      </c>
      <c r="J2960" s="2" t="s">
        <v>3151</v>
      </c>
      <c r="K2960" t="str">
        <f>VLOOKUP(capturaFlota2019[[#This Row],[Especie]],'DATOS TABLA FLOTA'!$K$1:$M$113,2,FALSE)</f>
        <v>Peces</v>
      </c>
      <c r="L2960" t="str">
        <f>_xlfn.XLOOKUP(capturaFlota2019[[#This Row],[Especie]],'DATOS TABLA FLOTA'!$K$1:$K$113,'DATOS TABLA FLOTA'!$M$1:$M$113)</f>
        <v>otras especies</v>
      </c>
      <c r="M2960" s="3">
        <v>1815398</v>
      </c>
      <c r="N2960" s="4">
        <f>VLOOKUP(capturaFlota2019[[#This Row],[Especie]],'DATOS TABLA FLOTA'!$A$1:$B$80,2,FALSE)</f>
        <v>2300</v>
      </c>
      <c r="O2960" s="4">
        <f>VLOOKUP(capturaFlota2019[[#This Row],[Especie]],'DATOS TABLA FLOTA'!$A$1:$C$80,3,FALSE)</f>
        <v>36800</v>
      </c>
      <c r="Q2960"/>
    </row>
    <row r="2961" spans="1:17" x14ac:dyDescent="0.35">
      <c r="A2961" s="5">
        <v>43586</v>
      </c>
      <c r="B2961" s="2" t="s">
        <v>3059</v>
      </c>
      <c r="C2961" s="2" t="s">
        <v>3068</v>
      </c>
      <c r="D2961" s="2" t="s">
        <v>3043</v>
      </c>
      <c r="E296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1" t="str">
        <f>_xlfn.XLOOKUP(capturaFlota2019[[#This Row],[Puerto]],'DATOS TABLA FLOTA'!$H$1:$H$21,'DATOS TABLA FLOTA'!$I$1:$I$21)</f>
        <v>General Pueyrredon</v>
      </c>
      <c r="G2961" s="3">
        <f>_xlfn.XLOOKUP(capturaFlota2019[[#This Row],[Departamento]],'DATOS TABLA FLOTA'!$O$2:$O$21,'DATOS TABLA FLOTA'!$P$2:$P$21)</f>
        <v>6357</v>
      </c>
      <c r="H2961" s="1">
        <v>-3804915</v>
      </c>
      <c r="I2961" s="1">
        <f>_xlfn.XLOOKUP(capturaFlota2019[[#This Row],[Latitud]],'DATOS TABLA FLOTA'!$Q$2:$Q$21,'DATOS TABLA FLOTA'!$R$2:$R$21)</f>
        <v>-57536848</v>
      </c>
      <c r="J2961" s="2" t="s">
        <v>3094</v>
      </c>
      <c r="K2961" t="str">
        <f>VLOOKUP(capturaFlota2019[[#This Row],[Especie]],'DATOS TABLA FLOTA'!$K$1:$M$113,2,FALSE)</f>
        <v>Peces</v>
      </c>
      <c r="L2961" t="str">
        <f>_xlfn.XLOOKUP(capturaFlota2019[[#This Row],[Especie]],'DATOS TABLA FLOTA'!$K$1:$K$113,'DATOS TABLA FLOTA'!$M$1:$M$113)</f>
        <v>otras especies</v>
      </c>
      <c r="M2961" s="3">
        <v>1818331</v>
      </c>
      <c r="N2961" s="4">
        <f>VLOOKUP(capturaFlota2019[[#This Row],[Especie]],'DATOS TABLA FLOTA'!$A$1:$B$80,2,FALSE)</f>
        <v>2180</v>
      </c>
      <c r="O2961" s="4">
        <f>VLOOKUP(capturaFlota2019[[#This Row],[Especie]],'DATOS TABLA FLOTA'!$A$1:$C$80,3,FALSE)</f>
        <v>34880</v>
      </c>
      <c r="Q2961"/>
    </row>
    <row r="2962" spans="1:17" x14ac:dyDescent="0.35">
      <c r="A2962" s="5">
        <v>43770</v>
      </c>
      <c r="B2962" s="2" t="s">
        <v>3041</v>
      </c>
      <c r="C2962" s="2" t="s">
        <v>3150</v>
      </c>
      <c r="D2962" s="2" t="s">
        <v>3043</v>
      </c>
      <c r="E296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2" t="str">
        <f>_xlfn.XLOOKUP(capturaFlota2019[[#This Row],[Puerto]],'DATOS TABLA FLOTA'!$H$1:$H$21,'DATOS TABLA FLOTA'!$I$1:$I$21)</f>
        <v>General Lavalle</v>
      </c>
      <c r="G2962" s="3">
        <f>_xlfn.XLOOKUP(capturaFlota2019[[#This Row],[Departamento]],'DATOS TABLA FLOTA'!$O$2:$O$21,'DATOS TABLA FLOTA'!$P$2:$P$21)</f>
        <v>6336</v>
      </c>
      <c r="H2962" s="1">
        <v>-36398453</v>
      </c>
      <c r="I2962" s="1">
        <f>_xlfn.XLOOKUP(capturaFlota2019[[#This Row],[Latitud]],'DATOS TABLA FLOTA'!$Q$2:$Q$21,'DATOS TABLA FLOTA'!$R$2:$R$21)</f>
        <v>-56946467</v>
      </c>
      <c r="J2962" s="2" t="s">
        <v>3091</v>
      </c>
      <c r="K2962" t="str">
        <f>VLOOKUP(capturaFlota2019[[#This Row],[Especie]],'DATOS TABLA FLOTA'!$K$1:$M$113,2,FALSE)</f>
        <v>Peces</v>
      </c>
      <c r="L2962" t="str">
        <f>_xlfn.XLOOKUP(capturaFlota2019[[#This Row],[Especie]],'DATOS TABLA FLOTA'!$K$1:$K$113,'DATOS TABLA FLOTA'!$M$1:$M$113)</f>
        <v>Variado costero</v>
      </c>
      <c r="M2962" s="3">
        <v>1892926</v>
      </c>
      <c r="N2962" s="4">
        <f>VLOOKUP(capturaFlota2019[[#This Row],[Especie]],'DATOS TABLA FLOTA'!$A$1:$B$80,2,FALSE)</f>
        <v>2300</v>
      </c>
      <c r="O2962" s="4">
        <f>VLOOKUP(capturaFlota2019[[#This Row],[Especie]],'DATOS TABLA FLOTA'!$A$1:$C$80,3,FALSE)</f>
        <v>36800</v>
      </c>
      <c r="Q2962"/>
    </row>
    <row r="2963" spans="1:17" x14ac:dyDescent="0.35">
      <c r="A2963" s="5">
        <v>43586</v>
      </c>
      <c r="B2963" s="2" t="s">
        <v>3053</v>
      </c>
      <c r="C2963" s="2" t="s">
        <v>3150</v>
      </c>
      <c r="D2963" s="2" t="s">
        <v>3043</v>
      </c>
      <c r="E296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3" t="str">
        <f>_xlfn.XLOOKUP(capturaFlota2019[[#This Row],[Puerto]],'DATOS TABLA FLOTA'!$H$1:$H$21,'DATOS TABLA FLOTA'!$I$1:$I$21)</f>
        <v>General Lavalle</v>
      </c>
      <c r="G2963" s="3">
        <f>_xlfn.XLOOKUP(capturaFlota2019[[#This Row],[Departamento]],'DATOS TABLA FLOTA'!$O$2:$O$21,'DATOS TABLA FLOTA'!$P$2:$P$21)</f>
        <v>6336</v>
      </c>
      <c r="H2963" s="1">
        <v>-36398453</v>
      </c>
      <c r="I2963" s="1">
        <f>_xlfn.XLOOKUP(capturaFlota2019[[#This Row],[Latitud]],'DATOS TABLA FLOTA'!$Q$2:$Q$21,'DATOS TABLA FLOTA'!$R$2:$R$21)</f>
        <v>-56946467</v>
      </c>
      <c r="J2963" s="2" t="s">
        <v>3114</v>
      </c>
      <c r="K2963" t="str">
        <f>VLOOKUP(capturaFlota2019[[#This Row],[Especie]],'DATOS TABLA FLOTA'!$K$1:$M$113,2,FALSE)</f>
        <v>Peces</v>
      </c>
      <c r="L2963" t="str">
        <f>_xlfn.XLOOKUP(capturaFlota2019[[#This Row],[Especie]],'DATOS TABLA FLOTA'!$K$1:$K$113,'DATOS TABLA FLOTA'!$M$1:$M$113)</f>
        <v>otras especies</v>
      </c>
      <c r="M2963" s="3">
        <v>1896903</v>
      </c>
      <c r="N2963" s="4">
        <f>VLOOKUP(capturaFlota2019[[#This Row],[Especie]],'DATOS TABLA FLOTA'!$A$1:$B$80,2,FALSE)</f>
        <v>1500</v>
      </c>
      <c r="O2963" s="4">
        <f>VLOOKUP(capturaFlota2019[[#This Row],[Especie]],'DATOS TABLA FLOTA'!$A$1:$C$80,3,FALSE)</f>
        <v>24000</v>
      </c>
      <c r="Q2963"/>
    </row>
    <row r="2964" spans="1:17" x14ac:dyDescent="0.35">
      <c r="A2964" s="5">
        <v>43556</v>
      </c>
      <c r="B2964" s="2" t="s">
        <v>3041</v>
      </c>
      <c r="C2964" s="2" t="s">
        <v>3150</v>
      </c>
      <c r="D2964" s="2" t="s">
        <v>3043</v>
      </c>
      <c r="E296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4" t="str">
        <f>_xlfn.XLOOKUP(capturaFlota2019[[#This Row],[Puerto]],'DATOS TABLA FLOTA'!$H$1:$H$21,'DATOS TABLA FLOTA'!$I$1:$I$21)</f>
        <v>General Lavalle</v>
      </c>
      <c r="G2964" s="3">
        <f>_xlfn.XLOOKUP(capturaFlota2019[[#This Row],[Departamento]],'DATOS TABLA FLOTA'!$O$2:$O$21,'DATOS TABLA FLOTA'!$P$2:$P$21)</f>
        <v>6336</v>
      </c>
      <c r="H2964" s="1">
        <v>-36398453</v>
      </c>
      <c r="I2964" s="1">
        <f>_xlfn.XLOOKUP(capturaFlota2019[[#This Row],[Latitud]],'DATOS TABLA FLOTA'!$Q$2:$Q$21,'DATOS TABLA FLOTA'!$R$2:$R$21)</f>
        <v>-56946467</v>
      </c>
      <c r="J2964" s="2" t="s">
        <v>3152</v>
      </c>
      <c r="K2964" t="str">
        <f>VLOOKUP(capturaFlota2019[[#This Row],[Especie]],'DATOS TABLA FLOTA'!$K$1:$M$113,2,FALSE)</f>
        <v>Peces</v>
      </c>
      <c r="L2964" t="str">
        <f>_xlfn.XLOOKUP(capturaFlota2019[[#This Row],[Especie]],'DATOS TABLA FLOTA'!$K$1:$K$113,'DATOS TABLA FLOTA'!$M$1:$M$113)</f>
        <v>Variado costero</v>
      </c>
      <c r="M2964" s="3">
        <v>1924981</v>
      </c>
      <c r="N2964" s="4">
        <f>VLOOKUP(capturaFlota2019[[#This Row],[Especie]],'DATOS TABLA FLOTA'!$A$1:$B$80,2,FALSE)</f>
        <v>2500</v>
      </c>
      <c r="O2964" s="4">
        <f>VLOOKUP(capturaFlota2019[[#This Row],[Especie]],'DATOS TABLA FLOTA'!$A$1:$C$80,3,FALSE)</f>
        <v>40000</v>
      </c>
      <c r="Q2964"/>
    </row>
    <row r="2965" spans="1:17" x14ac:dyDescent="0.35">
      <c r="A2965" s="5">
        <v>43497</v>
      </c>
      <c r="B2965" s="2" t="s">
        <v>3053</v>
      </c>
      <c r="C2965" s="2" t="s">
        <v>3127</v>
      </c>
      <c r="D2965" s="2" t="s">
        <v>3124</v>
      </c>
      <c r="E296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965" t="str">
        <f>_xlfn.XLOOKUP(capturaFlota2019[[#This Row],[Puerto]],'DATOS TABLA FLOTA'!$H$1:$H$21,'DATOS TABLA FLOTA'!$I$1:$I$21)</f>
        <v>San Antonio</v>
      </c>
      <c r="G2965" s="3">
        <f>_xlfn.XLOOKUP(capturaFlota2019[[#This Row],[Departamento]],'DATOS TABLA FLOTA'!$O$2:$O$21,'DATOS TABLA FLOTA'!$P$2:$P$21)</f>
        <v>62077</v>
      </c>
      <c r="H2965" s="1">
        <v>-40725698</v>
      </c>
      <c r="I2965" s="1">
        <f>_xlfn.XLOOKUP(capturaFlota2019[[#This Row],[Latitud]],'DATOS TABLA FLOTA'!$Q$2:$Q$21,'DATOS TABLA FLOTA'!$R$2:$R$21)</f>
        <v>-64934194</v>
      </c>
      <c r="J2965" s="2" t="s">
        <v>3060</v>
      </c>
      <c r="K2965" t="str">
        <f>VLOOKUP(capturaFlota2019[[#This Row],[Especie]],'DATOS TABLA FLOTA'!$K$1:$M$113,2,FALSE)</f>
        <v>Peces</v>
      </c>
      <c r="L2965" t="str">
        <f>_xlfn.XLOOKUP(capturaFlota2019[[#This Row],[Especie]],'DATOS TABLA FLOTA'!$K$1:$K$113,'DATOS TABLA FLOTA'!$M$1:$M$113)</f>
        <v>otras especies</v>
      </c>
      <c r="M2965" s="3">
        <v>1986223</v>
      </c>
      <c r="N2965" s="4">
        <f>VLOOKUP(capturaFlota2019[[#This Row],[Especie]],'DATOS TABLA FLOTA'!$A$1:$B$80,2,FALSE)</f>
        <v>2910</v>
      </c>
      <c r="O2965" s="4">
        <f>VLOOKUP(capturaFlota2019[[#This Row],[Especie]],'DATOS TABLA FLOTA'!$A$1:$C$80,3,FALSE)</f>
        <v>46560</v>
      </c>
      <c r="Q2965"/>
    </row>
    <row r="2966" spans="1:17" x14ac:dyDescent="0.35">
      <c r="A2966" s="5">
        <v>43678</v>
      </c>
      <c r="B2966" s="2" t="s">
        <v>3053</v>
      </c>
      <c r="C2966" s="2" t="s">
        <v>3068</v>
      </c>
      <c r="D2966" s="2" t="s">
        <v>3043</v>
      </c>
      <c r="E296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6" t="str">
        <f>_xlfn.XLOOKUP(capturaFlota2019[[#This Row],[Puerto]],'DATOS TABLA FLOTA'!$H$1:$H$21,'DATOS TABLA FLOTA'!$I$1:$I$21)</f>
        <v>General Pueyrredon</v>
      </c>
      <c r="G2966" s="3">
        <f>_xlfn.XLOOKUP(capturaFlota2019[[#This Row],[Departamento]],'DATOS TABLA FLOTA'!$O$2:$O$21,'DATOS TABLA FLOTA'!$P$2:$P$21)</f>
        <v>6357</v>
      </c>
      <c r="H2966" s="1">
        <v>-3804915</v>
      </c>
      <c r="I2966" s="1">
        <f>_xlfn.XLOOKUP(capturaFlota2019[[#This Row],[Latitud]],'DATOS TABLA FLOTA'!$Q$2:$Q$21,'DATOS TABLA FLOTA'!$R$2:$R$21)</f>
        <v>-57536848</v>
      </c>
      <c r="J2966" s="2" t="s">
        <v>3081</v>
      </c>
      <c r="K2966" t="str">
        <f>VLOOKUP(capturaFlota2019[[#This Row],[Especie]],'DATOS TABLA FLOTA'!$K$1:$M$113,2,FALSE)</f>
        <v>Peces</v>
      </c>
      <c r="L2966" t="str">
        <f>_xlfn.XLOOKUP(capturaFlota2019[[#This Row],[Especie]],'DATOS TABLA FLOTA'!$K$1:$K$113,'DATOS TABLA FLOTA'!$M$1:$M$113)</f>
        <v>Variado costero</v>
      </c>
      <c r="M2966" s="3">
        <v>2017352</v>
      </c>
      <c r="N2966" s="4">
        <f>VLOOKUP(capturaFlota2019[[#This Row],[Especie]],'DATOS TABLA FLOTA'!$A$1:$B$80,2,FALSE)</f>
        <v>2900</v>
      </c>
      <c r="O2966" s="4">
        <f>VLOOKUP(capturaFlota2019[[#This Row],[Especie]],'DATOS TABLA FLOTA'!$A$1:$C$80,3,FALSE)</f>
        <v>46400</v>
      </c>
      <c r="Q2966"/>
    </row>
    <row r="2967" spans="1:17" x14ac:dyDescent="0.35">
      <c r="A2967" s="5">
        <v>43647</v>
      </c>
      <c r="B2967" s="2" t="s">
        <v>3041</v>
      </c>
      <c r="C2967" s="2" t="s">
        <v>3107</v>
      </c>
      <c r="D2967" s="2" t="s">
        <v>3043</v>
      </c>
      <c r="E296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7" t="str">
        <f>_xlfn.XLOOKUP(capturaFlota2019[[#This Row],[Puerto]],'DATOS TABLA FLOTA'!$H$1:$H$21,'DATOS TABLA FLOTA'!$I$1:$I$21)</f>
        <v>Necochea</v>
      </c>
      <c r="G2967" s="3">
        <f>_xlfn.XLOOKUP(capturaFlota2019[[#This Row],[Departamento]],'DATOS TABLA FLOTA'!$O$2:$O$21,'DATOS TABLA FLOTA'!$P$2:$P$21)</f>
        <v>6581</v>
      </c>
      <c r="H2967" s="1">
        <v>-38576184</v>
      </c>
      <c r="I2967" s="1">
        <f>_xlfn.XLOOKUP(capturaFlota2019[[#This Row],[Latitud]],'DATOS TABLA FLOTA'!$Q$2:$Q$21,'DATOS TABLA FLOTA'!$R$2:$R$21)</f>
        <v>-58701949</v>
      </c>
      <c r="J2967" s="2" t="s">
        <v>3072</v>
      </c>
      <c r="K2967" t="str">
        <f>VLOOKUP(capturaFlota2019[[#This Row],[Especie]],'DATOS TABLA FLOTA'!$K$1:$M$113,2,FALSE)</f>
        <v>Moluscos</v>
      </c>
      <c r="L2967" t="str">
        <f>_xlfn.XLOOKUP(capturaFlota2019[[#This Row],[Especie]],'DATOS TABLA FLOTA'!$K$1:$K$113,'DATOS TABLA FLOTA'!$M$1:$M$113)</f>
        <v>otras especies</v>
      </c>
      <c r="M2967" s="3">
        <v>2086896</v>
      </c>
      <c r="N2967" s="4">
        <f>VLOOKUP(capturaFlota2019[[#This Row],[Especie]],'DATOS TABLA FLOTA'!$A$1:$B$80,2,FALSE)</f>
        <v>3150</v>
      </c>
      <c r="O2967" s="4">
        <f>VLOOKUP(capturaFlota2019[[#This Row],[Especie]],'DATOS TABLA FLOTA'!$A$1:$C$80,3,FALSE)</f>
        <v>50400</v>
      </c>
      <c r="Q2967"/>
    </row>
    <row r="2968" spans="1:17" x14ac:dyDescent="0.35">
      <c r="A2968" s="5">
        <v>43556</v>
      </c>
      <c r="B2968" s="2" t="s">
        <v>3041</v>
      </c>
      <c r="C2968" s="2" t="s">
        <v>3068</v>
      </c>
      <c r="D2968" s="2" t="s">
        <v>3043</v>
      </c>
      <c r="E296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8" t="str">
        <f>_xlfn.XLOOKUP(capturaFlota2019[[#This Row],[Puerto]],'DATOS TABLA FLOTA'!$H$1:$H$21,'DATOS TABLA FLOTA'!$I$1:$I$21)</f>
        <v>General Pueyrredon</v>
      </c>
      <c r="G2968" s="3">
        <f>_xlfn.XLOOKUP(capturaFlota2019[[#This Row],[Departamento]],'DATOS TABLA FLOTA'!$O$2:$O$21,'DATOS TABLA FLOTA'!$P$2:$P$21)</f>
        <v>6357</v>
      </c>
      <c r="H2968" s="1">
        <v>-3804915</v>
      </c>
      <c r="I2968" s="1">
        <f>_xlfn.XLOOKUP(capturaFlota2019[[#This Row],[Latitud]],'DATOS TABLA FLOTA'!$Q$2:$Q$21,'DATOS TABLA FLOTA'!$R$2:$R$21)</f>
        <v>-57536848</v>
      </c>
      <c r="J2968" s="2" t="s">
        <v>3156</v>
      </c>
      <c r="K2968" t="str">
        <f>VLOOKUP(capturaFlota2019[[#This Row],[Especie]],'DATOS TABLA FLOTA'!$K$1:$M$113,2,FALSE)</f>
        <v>Moluscos</v>
      </c>
      <c r="L2968" t="str">
        <f>_xlfn.XLOOKUP(capturaFlota2019[[#This Row],[Especie]],'DATOS TABLA FLOTA'!$K$1:$K$113,'DATOS TABLA FLOTA'!$M$1:$M$113)</f>
        <v>otras especies</v>
      </c>
      <c r="M2968" s="3">
        <v>2099739</v>
      </c>
      <c r="N2968" s="4">
        <f>VLOOKUP(capturaFlota2019[[#This Row],[Especie]],'DATOS TABLA FLOTA'!$A$1:$B$80,2,FALSE)</f>
        <v>4200</v>
      </c>
      <c r="O2968" s="4">
        <f>VLOOKUP(capturaFlota2019[[#This Row],[Especie]],'DATOS TABLA FLOTA'!$A$1:$C$80,3,FALSE)</f>
        <v>67200</v>
      </c>
      <c r="Q2968"/>
    </row>
    <row r="2969" spans="1:17" x14ac:dyDescent="0.35">
      <c r="A2969" s="5">
        <v>43739</v>
      </c>
      <c r="B2969" s="2" t="s">
        <v>3059</v>
      </c>
      <c r="C2969" s="2" t="s">
        <v>3068</v>
      </c>
      <c r="D2969" s="2" t="s">
        <v>3043</v>
      </c>
      <c r="E296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69" t="str">
        <f>_xlfn.XLOOKUP(capturaFlota2019[[#This Row],[Puerto]],'DATOS TABLA FLOTA'!$H$1:$H$21,'DATOS TABLA FLOTA'!$I$1:$I$21)</f>
        <v>General Pueyrredon</v>
      </c>
      <c r="G2969" s="3">
        <f>_xlfn.XLOOKUP(capturaFlota2019[[#This Row],[Departamento]],'DATOS TABLA FLOTA'!$O$2:$O$21,'DATOS TABLA FLOTA'!$P$2:$P$21)</f>
        <v>6357</v>
      </c>
      <c r="H2969" s="1">
        <v>-3804915</v>
      </c>
      <c r="I2969" s="1">
        <f>_xlfn.XLOOKUP(capturaFlota2019[[#This Row],[Latitud]],'DATOS TABLA FLOTA'!$Q$2:$Q$21,'DATOS TABLA FLOTA'!$R$2:$R$21)</f>
        <v>-57536848</v>
      </c>
      <c r="J2969" s="2" t="s">
        <v>3098</v>
      </c>
      <c r="K2969" t="str">
        <f>VLOOKUP(capturaFlota2019[[#This Row],[Especie]],'DATOS TABLA FLOTA'!$K$1:$M$113,2,FALSE)</f>
        <v>Peces</v>
      </c>
      <c r="L2969" t="str">
        <f>_xlfn.XLOOKUP(capturaFlota2019[[#This Row],[Especie]],'DATOS TABLA FLOTA'!$K$1:$K$113,'DATOS TABLA FLOTA'!$M$1:$M$113)</f>
        <v>otras especies</v>
      </c>
      <c r="M2969" s="3">
        <v>2101395</v>
      </c>
      <c r="N2969" s="4">
        <f>VLOOKUP(capturaFlota2019[[#This Row],[Especie]],'DATOS TABLA FLOTA'!$A$1:$B$80,2,FALSE)</f>
        <v>4500</v>
      </c>
      <c r="O2969" s="4">
        <f>VLOOKUP(capturaFlota2019[[#This Row],[Especie]],'DATOS TABLA FLOTA'!$A$1:$C$80,3,FALSE)</f>
        <v>72000</v>
      </c>
      <c r="Q2969"/>
    </row>
    <row r="2970" spans="1:17" x14ac:dyDescent="0.35">
      <c r="A2970" s="5">
        <v>43647</v>
      </c>
      <c r="B2970" s="2" t="s">
        <v>3059</v>
      </c>
      <c r="C2970" s="2" t="s">
        <v>3068</v>
      </c>
      <c r="D2970" s="2" t="s">
        <v>3043</v>
      </c>
      <c r="E297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0" t="str">
        <f>_xlfn.XLOOKUP(capturaFlota2019[[#This Row],[Puerto]],'DATOS TABLA FLOTA'!$H$1:$H$21,'DATOS TABLA FLOTA'!$I$1:$I$21)</f>
        <v>General Pueyrredon</v>
      </c>
      <c r="G2970" s="3">
        <f>_xlfn.XLOOKUP(capturaFlota2019[[#This Row],[Departamento]],'DATOS TABLA FLOTA'!$O$2:$O$21,'DATOS TABLA FLOTA'!$P$2:$P$21)</f>
        <v>6357</v>
      </c>
      <c r="H2970" s="1">
        <v>-3804915</v>
      </c>
      <c r="I2970" s="1">
        <f>_xlfn.XLOOKUP(capturaFlota2019[[#This Row],[Latitud]],'DATOS TABLA FLOTA'!$Q$2:$Q$21,'DATOS TABLA FLOTA'!$R$2:$R$21)</f>
        <v>-57536848</v>
      </c>
      <c r="J2970" s="2" t="s">
        <v>3055</v>
      </c>
      <c r="K2970" t="str">
        <f>VLOOKUP(capturaFlota2019[[#This Row],[Especie]],'DATOS TABLA FLOTA'!$K$1:$M$113,2,FALSE)</f>
        <v>Peces</v>
      </c>
      <c r="L2970" t="str">
        <f>_xlfn.XLOOKUP(capturaFlota2019[[#This Row],[Especie]],'DATOS TABLA FLOTA'!$K$1:$K$113,'DATOS TABLA FLOTA'!$M$1:$M$113)</f>
        <v>Merluza hubbsi S41</v>
      </c>
      <c r="M2970" s="3">
        <v>2110464</v>
      </c>
      <c r="N2970" s="4">
        <f>VLOOKUP(capturaFlota2019[[#This Row],[Especie]],'DATOS TABLA FLOTA'!$A$1:$B$80,2,FALSE)</f>
        <v>2300</v>
      </c>
      <c r="O2970" s="4">
        <f>VLOOKUP(capturaFlota2019[[#This Row],[Especie]],'DATOS TABLA FLOTA'!$A$1:$C$80,3,FALSE)</f>
        <v>36800</v>
      </c>
      <c r="Q2970"/>
    </row>
    <row r="2971" spans="1:17" x14ac:dyDescent="0.35">
      <c r="A2971" s="5">
        <v>43617</v>
      </c>
      <c r="B2971" s="2" t="s">
        <v>3059</v>
      </c>
      <c r="C2971" s="2" t="s">
        <v>3068</v>
      </c>
      <c r="D2971" s="2" t="s">
        <v>3043</v>
      </c>
      <c r="E297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1" t="str">
        <f>_xlfn.XLOOKUP(capturaFlota2019[[#This Row],[Puerto]],'DATOS TABLA FLOTA'!$H$1:$H$21,'DATOS TABLA FLOTA'!$I$1:$I$21)</f>
        <v>General Pueyrredon</v>
      </c>
      <c r="G2971" s="3">
        <f>_xlfn.XLOOKUP(capturaFlota2019[[#This Row],[Departamento]],'DATOS TABLA FLOTA'!$O$2:$O$21,'DATOS TABLA FLOTA'!$P$2:$P$21)</f>
        <v>6357</v>
      </c>
      <c r="H2971" s="1">
        <v>-3804915</v>
      </c>
      <c r="I2971" s="1">
        <f>_xlfn.XLOOKUP(capturaFlota2019[[#This Row],[Latitud]],'DATOS TABLA FLOTA'!$Q$2:$Q$21,'DATOS TABLA FLOTA'!$R$2:$R$21)</f>
        <v>-57536848</v>
      </c>
      <c r="J2971" s="2" t="s">
        <v>3057</v>
      </c>
      <c r="K2971" t="str">
        <f>VLOOKUP(capturaFlota2019[[#This Row],[Especie]],'DATOS TABLA FLOTA'!$K$1:$M$113,2,FALSE)</f>
        <v>Peces</v>
      </c>
      <c r="L2971" t="str">
        <f>_xlfn.XLOOKUP(capturaFlota2019[[#This Row],[Especie]],'DATOS TABLA FLOTA'!$K$1:$K$113,'DATOS TABLA FLOTA'!$M$1:$M$113)</f>
        <v>Rayas (sin V. Cost)</v>
      </c>
      <c r="M2971" s="3">
        <v>2114954</v>
      </c>
      <c r="N2971" s="4">
        <f>VLOOKUP(capturaFlota2019[[#This Row],[Especie]],'DATOS TABLA FLOTA'!$A$1:$B$80,2,FALSE)</f>
        <v>3900</v>
      </c>
      <c r="O2971" s="4">
        <f>VLOOKUP(capturaFlota2019[[#This Row],[Especie]],'DATOS TABLA FLOTA'!$A$1:$C$80,3,FALSE)</f>
        <v>62400</v>
      </c>
      <c r="Q2971"/>
    </row>
    <row r="2972" spans="1:17" x14ac:dyDescent="0.35">
      <c r="A2972" s="5">
        <v>43709</v>
      </c>
      <c r="B2972" s="2" t="s">
        <v>3041</v>
      </c>
      <c r="C2972" s="2" t="s">
        <v>3150</v>
      </c>
      <c r="D2972" s="2" t="s">
        <v>3043</v>
      </c>
      <c r="E297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2" t="str">
        <f>_xlfn.XLOOKUP(capturaFlota2019[[#This Row],[Puerto]],'DATOS TABLA FLOTA'!$H$1:$H$21,'DATOS TABLA FLOTA'!$I$1:$I$21)</f>
        <v>General Lavalle</v>
      </c>
      <c r="G2972" s="3">
        <f>_xlfn.XLOOKUP(capturaFlota2019[[#This Row],[Departamento]],'DATOS TABLA FLOTA'!$O$2:$O$21,'DATOS TABLA FLOTA'!$P$2:$P$21)</f>
        <v>6336</v>
      </c>
      <c r="H2972" s="1">
        <v>-36398453</v>
      </c>
      <c r="I2972" s="1">
        <f>_xlfn.XLOOKUP(capturaFlota2019[[#This Row],[Latitud]],'DATOS TABLA FLOTA'!$Q$2:$Q$21,'DATOS TABLA FLOTA'!$R$2:$R$21)</f>
        <v>-56946467</v>
      </c>
      <c r="J2972" s="2" t="s">
        <v>3082</v>
      </c>
      <c r="K2972" t="str">
        <f>VLOOKUP(capturaFlota2019[[#This Row],[Especie]],'DATOS TABLA FLOTA'!$K$1:$M$113,2,FALSE)</f>
        <v>Peces</v>
      </c>
      <c r="L2972" t="str">
        <f>_xlfn.XLOOKUP(capturaFlota2019[[#This Row],[Especie]],'DATOS TABLA FLOTA'!$K$1:$K$113,'DATOS TABLA FLOTA'!$M$1:$M$113)</f>
        <v>otras especies</v>
      </c>
      <c r="M2972" s="3">
        <v>2120850</v>
      </c>
      <c r="N2972" s="4">
        <f>VLOOKUP(capturaFlota2019[[#This Row],[Especie]],'DATOS TABLA FLOTA'!$A$1:$B$80,2,FALSE)</f>
        <v>2100</v>
      </c>
      <c r="O2972" s="4">
        <f>VLOOKUP(capturaFlota2019[[#This Row],[Especie]],'DATOS TABLA FLOTA'!$A$1:$C$80,3,FALSE)</f>
        <v>33600</v>
      </c>
      <c r="Q2972"/>
    </row>
    <row r="2973" spans="1:17" x14ac:dyDescent="0.35">
      <c r="A2973" s="5">
        <v>43556</v>
      </c>
      <c r="B2973" s="2" t="s">
        <v>3053</v>
      </c>
      <c r="C2973" s="2" t="s">
        <v>3150</v>
      </c>
      <c r="D2973" s="2" t="s">
        <v>3043</v>
      </c>
      <c r="E297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3" t="str">
        <f>_xlfn.XLOOKUP(capturaFlota2019[[#This Row],[Puerto]],'DATOS TABLA FLOTA'!$H$1:$H$21,'DATOS TABLA FLOTA'!$I$1:$I$21)</f>
        <v>General Lavalle</v>
      </c>
      <c r="G2973" s="3">
        <f>_xlfn.XLOOKUP(capturaFlota2019[[#This Row],[Departamento]],'DATOS TABLA FLOTA'!$O$2:$O$21,'DATOS TABLA FLOTA'!$P$2:$P$21)</f>
        <v>6336</v>
      </c>
      <c r="H2973" s="1">
        <v>-36398453</v>
      </c>
      <c r="I2973" s="1">
        <f>_xlfn.XLOOKUP(capturaFlota2019[[#This Row],[Latitud]],'DATOS TABLA FLOTA'!$Q$2:$Q$21,'DATOS TABLA FLOTA'!$R$2:$R$21)</f>
        <v>-56946467</v>
      </c>
      <c r="J2973" s="2" t="s">
        <v>3113</v>
      </c>
      <c r="K2973" t="str">
        <f>VLOOKUP(capturaFlota2019[[#This Row],[Especie]],'DATOS TABLA FLOTA'!$K$1:$M$113,2,FALSE)</f>
        <v>Peces</v>
      </c>
      <c r="L2973" t="str">
        <f>_xlfn.XLOOKUP(capturaFlota2019[[#This Row],[Especie]],'DATOS TABLA FLOTA'!$K$1:$K$113,'DATOS TABLA FLOTA'!$M$1:$M$113)</f>
        <v>Variado costero</v>
      </c>
      <c r="M2973" s="3">
        <v>2143018</v>
      </c>
      <c r="N2973" s="4">
        <f>VLOOKUP(capturaFlota2019[[#This Row],[Especie]],'DATOS TABLA FLOTA'!$A$1:$B$80,2,FALSE)</f>
        <v>2100</v>
      </c>
      <c r="O2973" s="4">
        <f>VLOOKUP(capturaFlota2019[[#This Row],[Especie]],'DATOS TABLA FLOTA'!$A$1:$C$80,3,FALSE)</f>
        <v>33600</v>
      </c>
      <c r="Q2973"/>
    </row>
    <row r="2974" spans="1:17" x14ac:dyDescent="0.35">
      <c r="A2974" s="5">
        <v>43739</v>
      </c>
      <c r="B2974" s="2" t="s">
        <v>3041</v>
      </c>
      <c r="C2974" s="2" t="s">
        <v>3150</v>
      </c>
      <c r="D2974" s="2" t="s">
        <v>3043</v>
      </c>
      <c r="E297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4" t="str">
        <f>_xlfn.XLOOKUP(capturaFlota2019[[#This Row],[Puerto]],'DATOS TABLA FLOTA'!$H$1:$H$21,'DATOS TABLA FLOTA'!$I$1:$I$21)</f>
        <v>General Lavalle</v>
      </c>
      <c r="G2974" s="3">
        <f>_xlfn.XLOOKUP(capturaFlota2019[[#This Row],[Departamento]],'DATOS TABLA FLOTA'!$O$2:$O$21,'DATOS TABLA FLOTA'!$P$2:$P$21)</f>
        <v>6336</v>
      </c>
      <c r="H2974" s="1">
        <v>-36398453</v>
      </c>
      <c r="I2974" s="1">
        <f>_xlfn.XLOOKUP(capturaFlota2019[[#This Row],[Latitud]],'DATOS TABLA FLOTA'!$Q$2:$Q$21,'DATOS TABLA FLOTA'!$R$2:$R$21)</f>
        <v>-56946467</v>
      </c>
      <c r="J2974" s="2" t="s">
        <v>3077</v>
      </c>
      <c r="K2974" t="str">
        <f>VLOOKUP(capturaFlota2019[[#This Row],[Especie]],'DATOS TABLA FLOTA'!$K$1:$M$113,2,FALSE)</f>
        <v>Peces</v>
      </c>
      <c r="L2974" t="str">
        <f>_xlfn.XLOOKUP(capturaFlota2019[[#This Row],[Especie]],'DATOS TABLA FLOTA'!$K$1:$K$113,'DATOS TABLA FLOTA'!$M$1:$M$113)</f>
        <v>otras especies</v>
      </c>
      <c r="M2974" s="3">
        <v>2178874</v>
      </c>
      <c r="N2974" s="4">
        <f>VLOOKUP(capturaFlota2019[[#This Row],[Especie]],'DATOS TABLA FLOTA'!$A$1:$B$80,2,FALSE)</f>
        <v>1900</v>
      </c>
      <c r="O2974" s="4">
        <f>VLOOKUP(capturaFlota2019[[#This Row],[Especie]],'DATOS TABLA FLOTA'!$A$1:$C$80,3,FALSE)</f>
        <v>30400</v>
      </c>
      <c r="Q2974"/>
    </row>
    <row r="2975" spans="1:17" x14ac:dyDescent="0.35">
      <c r="A2975" s="5">
        <v>43497</v>
      </c>
      <c r="B2975" s="2" t="s">
        <v>3067</v>
      </c>
      <c r="C2975" s="2" t="s">
        <v>3068</v>
      </c>
      <c r="D2975" s="2" t="s">
        <v>3043</v>
      </c>
      <c r="E297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5" t="str">
        <f>_xlfn.XLOOKUP(capturaFlota2019[[#This Row],[Puerto]],'DATOS TABLA FLOTA'!$H$1:$H$21,'DATOS TABLA FLOTA'!$I$1:$I$21)</f>
        <v>General Pueyrredon</v>
      </c>
      <c r="G2975" s="3">
        <f>_xlfn.XLOOKUP(capturaFlota2019[[#This Row],[Departamento]],'DATOS TABLA FLOTA'!$O$2:$O$21,'DATOS TABLA FLOTA'!$P$2:$P$21)</f>
        <v>6357</v>
      </c>
      <c r="H2975" s="1">
        <v>-3804915</v>
      </c>
      <c r="I2975" s="1">
        <f>_xlfn.XLOOKUP(capturaFlota2019[[#This Row],[Latitud]],'DATOS TABLA FLOTA'!$Q$2:$Q$21,'DATOS TABLA FLOTA'!$R$2:$R$21)</f>
        <v>-57536848</v>
      </c>
      <c r="J2975" s="2" t="s">
        <v>3139</v>
      </c>
      <c r="K2975" t="str">
        <f>VLOOKUP(capturaFlota2019[[#This Row],[Especie]],'DATOS TABLA FLOTA'!$K$1:$M$113,2,FALSE)</f>
        <v>Peces</v>
      </c>
      <c r="L2975" t="str">
        <f>_xlfn.XLOOKUP(capturaFlota2019[[#This Row],[Especie]],'DATOS TABLA FLOTA'!$K$1:$K$113,'DATOS TABLA FLOTA'!$M$1:$M$113)</f>
        <v>otras especies</v>
      </c>
      <c r="M2975" s="3">
        <v>2218348</v>
      </c>
      <c r="N2975" s="4">
        <f>VLOOKUP(capturaFlota2019[[#This Row],[Especie]],'DATOS TABLA FLOTA'!$A$1:$B$80,2,FALSE)</f>
        <v>3000</v>
      </c>
      <c r="O2975" s="4">
        <f>VLOOKUP(capturaFlota2019[[#This Row],[Especie]],'DATOS TABLA FLOTA'!$A$1:$C$80,3,FALSE)</f>
        <v>48000</v>
      </c>
      <c r="Q2975"/>
    </row>
    <row r="2976" spans="1:17" x14ac:dyDescent="0.35">
      <c r="A2976" s="5">
        <v>43678</v>
      </c>
      <c r="B2976" s="2" t="s">
        <v>3041</v>
      </c>
      <c r="C2976" s="2" t="s">
        <v>3107</v>
      </c>
      <c r="D2976" s="2" t="s">
        <v>3043</v>
      </c>
      <c r="E297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6" t="str">
        <f>_xlfn.XLOOKUP(capturaFlota2019[[#This Row],[Puerto]],'DATOS TABLA FLOTA'!$H$1:$H$21,'DATOS TABLA FLOTA'!$I$1:$I$21)</f>
        <v>Necochea</v>
      </c>
      <c r="G2976" s="3">
        <f>_xlfn.XLOOKUP(capturaFlota2019[[#This Row],[Departamento]],'DATOS TABLA FLOTA'!$O$2:$O$21,'DATOS TABLA FLOTA'!$P$2:$P$21)</f>
        <v>6581</v>
      </c>
      <c r="H2976" s="1">
        <v>-38576184</v>
      </c>
      <c r="I2976" s="1">
        <f>_xlfn.XLOOKUP(capturaFlota2019[[#This Row],[Latitud]],'DATOS TABLA FLOTA'!$Q$2:$Q$21,'DATOS TABLA FLOTA'!$R$2:$R$21)</f>
        <v>-58701949</v>
      </c>
      <c r="J2976" s="2" t="s">
        <v>3166</v>
      </c>
      <c r="K2976" t="str">
        <f>VLOOKUP(capturaFlota2019[[#This Row],[Especie]],'DATOS TABLA FLOTA'!$K$1:$M$113,2,FALSE)</f>
        <v>Moluscos</v>
      </c>
      <c r="L2976" t="str">
        <f>_xlfn.XLOOKUP(capturaFlota2019[[#This Row],[Especie]],'DATOS TABLA FLOTA'!$K$1:$K$113,'DATOS TABLA FLOTA'!$M$1:$M$113)</f>
        <v>otras especies</v>
      </c>
      <c r="M2976" s="3">
        <v>2249437</v>
      </c>
      <c r="N2976" s="4">
        <f>VLOOKUP(capturaFlota2019[[#This Row],[Especie]],'DATOS TABLA FLOTA'!$A$1:$B$80,2,FALSE)</f>
        <v>4000</v>
      </c>
      <c r="O2976" s="4">
        <f>VLOOKUP(capturaFlota2019[[#This Row],[Especie]],'DATOS TABLA FLOTA'!$A$1:$C$80,3,FALSE)</f>
        <v>64000</v>
      </c>
      <c r="Q2976"/>
    </row>
    <row r="2977" spans="1:17" x14ac:dyDescent="0.35">
      <c r="A2977" s="5">
        <v>43497</v>
      </c>
      <c r="B2977" s="2" t="s">
        <v>3059</v>
      </c>
      <c r="C2977" s="2" t="s">
        <v>3048</v>
      </c>
      <c r="D2977" s="2" t="s">
        <v>3049</v>
      </c>
      <c r="E297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977" t="str">
        <f>_xlfn.XLOOKUP(capturaFlota2019[[#This Row],[Puerto]],'DATOS TABLA FLOTA'!$H$1:$H$21,'DATOS TABLA FLOTA'!$I$1:$I$21)</f>
        <v>Deseado</v>
      </c>
      <c r="G2977" s="3">
        <f>_xlfn.XLOOKUP(capturaFlota2019[[#This Row],[Departamento]],'DATOS TABLA FLOTA'!$O$2:$O$21,'DATOS TABLA FLOTA'!$P$2:$P$21)</f>
        <v>78014</v>
      </c>
      <c r="H2977" s="1">
        <v>-46436049</v>
      </c>
      <c r="I2977" s="1">
        <f>_xlfn.XLOOKUP(capturaFlota2019[[#This Row],[Latitud]],'DATOS TABLA FLOTA'!$Q$2:$Q$21,'DATOS TABLA FLOTA'!$R$2:$R$21)</f>
        <v>-67514904</v>
      </c>
      <c r="J2977" s="2" t="s">
        <v>3055</v>
      </c>
      <c r="K2977" t="str">
        <f>VLOOKUP(capturaFlota2019[[#This Row],[Especie]],'DATOS TABLA FLOTA'!$K$1:$M$113,2,FALSE)</f>
        <v>Peces</v>
      </c>
      <c r="L2977" t="str">
        <f>_xlfn.XLOOKUP(capturaFlota2019[[#This Row],[Especie]],'DATOS TABLA FLOTA'!$K$1:$K$113,'DATOS TABLA FLOTA'!$M$1:$M$113)</f>
        <v>Merluza hubbsi S41</v>
      </c>
      <c r="M2977" s="3">
        <v>2417166</v>
      </c>
      <c r="N2977" s="4">
        <f>VLOOKUP(capturaFlota2019[[#This Row],[Especie]],'DATOS TABLA FLOTA'!$A$1:$B$80,2,FALSE)</f>
        <v>2300</v>
      </c>
      <c r="O2977" s="4">
        <f>VLOOKUP(capturaFlota2019[[#This Row],[Especie]],'DATOS TABLA FLOTA'!$A$1:$C$80,3,FALSE)</f>
        <v>36800</v>
      </c>
      <c r="Q2977"/>
    </row>
    <row r="2978" spans="1:17" x14ac:dyDescent="0.35">
      <c r="A2978" s="5">
        <v>43770</v>
      </c>
      <c r="B2978" s="2" t="s">
        <v>3041</v>
      </c>
      <c r="C2978" s="2" t="s">
        <v>3150</v>
      </c>
      <c r="D2978" s="2" t="s">
        <v>3043</v>
      </c>
      <c r="E297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8" t="str">
        <f>_xlfn.XLOOKUP(capturaFlota2019[[#This Row],[Puerto]],'DATOS TABLA FLOTA'!$H$1:$H$21,'DATOS TABLA FLOTA'!$I$1:$I$21)</f>
        <v>General Lavalle</v>
      </c>
      <c r="G2978" s="3">
        <f>_xlfn.XLOOKUP(capturaFlota2019[[#This Row],[Departamento]],'DATOS TABLA FLOTA'!$O$2:$O$21,'DATOS TABLA FLOTA'!$P$2:$P$21)</f>
        <v>6336</v>
      </c>
      <c r="H2978" s="1">
        <v>-36398453</v>
      </c>
      <c r="I2978" s="1">
        <f>_xlfn.XLOOKUP(capturaFlota2019[[#This Row],[Latitud]],'DATOS TABLA FLOTA'!$Q$2:$Q$21,'DATOS TABLA FLOTA'!$R$2:$R$21)</f>
        <v>-56946467</v>
      </c>
      <c r="J2978" s="2" t="s">
        <v>3085</v>
      </c>
      <c r="K2978" t="str">
        <f>VLOOKUP(capturaFlota2019[[#This Row],[Especie]],'DATOS TABLA FLOTA'!$K$1:$M$113,2,FALSE)</f>
        <v>Peces</v>
      </c>
      <c r="L2978" t="str">
        <f>_xlfn.XLOOKUP(capturaFlota2019[[#This Row],[Especie]],'DATOS TABLA FLOTA'!$K$1:$K$113,'DATOS TABLA FLOTA'!$M$1:$M$113)</f>
        <v>otras especies</v>
      </c>
      <c r="M2978" s="3">
        <v>2418538</v>
      </c>
      <c r="N2978" s="4">
        <f>VLOOKUP(capturaFlota2019[[#This Row],[Especie]],'DATOS TABLA FLOTA'!$A$1:$B$80,2,FALSE)</f>
        <v>1900</v>
      </c>
      <c r="O2978" s="4">
        <f>VLOOKUP(capturaFlota2019[[#This Row],[Especie]],'DATOS TABLA FLOTA'!$A$1:$C$80,3,FALSE)</f>
        <v>30400</v>
      </c>
      <c r="Q2978"/>
    </row>
    <row r="2979" spans="1:17" x14ac:dyDescent="0.35">
      <c r="A2979" s="5">
        <v>43739</v>
      </c>
      <c r="B2979" s="2" t="s">
        <v>3041</v>
      </c>
      <c r="C2979" s="2" t="s">
        <v>3150</v>
      </c>
      <c r="D2979" s="2" t="s">
        <v>3043</v>
      </c>
      <c r="E297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79" t="str">
        <f>_xlfn.XLOOKUP(capturaFlota2019[[#This Row],[Puerto]],'DATOS TABLA FLOTA'!$H$1:$H$21,'DATOS TABLA FLOTA'!$I$1:$I$21)</f>
        <v>General Lavalle</v>
      </c>
      <c r="G2979" s="3">
        <f>_xlfn.XLOOKUP(capturaFlota2019[[#This Row],[Departamento]],'DATOS TABLA FLOTA'!$O$2:$O$21,'DATOS TABLA FLOTA'!$P$2:$P$21)</f>
        <v>6336</v>
      </c>
      <c r="H2979" s="1">
        <v>-36398453</v>
      </c>
      <c r="I2979" s="1">
        <f>_xlfn.XLOOKUP(capturaFlota2019[[#This Row],[Latitud]],'DATOS TABLA FLOTA'!$Q$2:$Q$21,'DATOS TABLA FLOTA'!$R$2:$R$21)</f>
        <v>-56946467</v>
      </c>
      <c r="J2979" s="2" t="s">
        <v>3146</v>
      </c>
      <c r="K2979" t="str">
        <f>VLOOKUP(capturaFlota2019[[#This Row],[Especie]],'DATOS TABLA FLOTA'!$K$1:$M$113,2,FALSE)</f>
        <v>Peces</v>
      </c>
      <c r="L2979" t="str">
        <f>_xlfn.XLOOKUP(capturaFlota2019[[#This Row],[Especie]],'DATOS TABLA FLOTA'!$K$1:$K$113,'DATOS TABLA FLOTA'!$M$1:$M$113)</f>
        <v>Rayas (sin V. Cost)</v>
      </c>
      <c r="M2979" s="3">
        <v>2599182</v>
      </c>
      <c r="N2979" s="4">
        <f>VLOOKUP(capturaFlota2019[[#This Row],[Especie]],'DATOS TABLA FLOTA'!$A$1:$B$80,2,FALSE)</f>
        <v>3280</v>
      </c>
      <c r="O2979" s="4">
        <f>VLOOKUP(capturaFlota2019[[#This Row],[Especie]],'DATOS TABLA FLOTA'!$A$1:$C$80,3,FALSE)</f>
        <v>52480</v>
      </c>
      <c r="Q2979"/>
    </row>
    <row r="2980" spans="1:17" x14ac:dyDescent="0.35">
      <c r="A2980" s="5">
        <v>43678</v>
      </c>
      <c r="B2980" s="2" t="s">
        <v>3059</v>
      </c>
      <c r="C2980" s="2" t="s">
        <v>3068</v>
      </c>
      <c r="D2980" s="2" t="s">
        <v>3043</v>
      </c>
      <c r="E298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0" t="str">
        <f>_xlfn.XLOOKUP(capturaFlota2019[[#This Row],[Puerto]],'DATOS TABLA FLOTA'!$H$1:$H$21,'DATOS TABLA FLOTA'!$I$1:$I$21)</f>
        <v>General Pueyrredon</v>
      </c>
      <c r="G2980" s="3">
        <f>_xlfn.XLOOKUP(capturaFlota2019[[#This Row],[Departamento]],'DATOS TABLA FLOTA'!$O$2:$O$21,'DATOS TABLA FLOTA'!$P$2:$P$21)</f>
        <v>6357</v>
      </c>
      <c r="H2980" s="1">
        <v>-3804915</v>
      </c>
      <c r="I2980" s="1">
        <f>_xlfn.XLOOKUP(capturaFlota2019[[#This Row],[Latitud]],'DATOS TABLA FLOTA'!$Q$2:$Q$21,'DATOS TABLA FLOTA'!$R$2:$R$21)</f>
        <v>-57536848</v>
      </c>
      <c r="J2980" s="2" t="s">
        <v>3119</v>
      </c>
      <c r="K2980" t="str">
        <f>VLOOKUP(capturaFlota2019[[#This Row],[Especie]],'DATOS TABLA FLOTA'!$K$1:$M$113,2,FALSE)</f>
        <v>Peces</v>
      </c>
      <c r="L2980" t="str">
        <f>_xlfn.XLOOKUP(capturaFlota2019[[#This Row],[Especie]],'DATOS TABLA FLOTA'!$K$1:$K$113,'DATOS TABLA FLOTA'!$M$1:$M$113)</f>
        <v>otras especies</v>
      </c>
      <c r="M2980" s="3">
        <v>2646509</v>
      </c>
      <c r="N2980" s="4">
        <f>VLOOKUP(capturaFlota2019[[#This Row],[Especie]],'DATOS TABLA FLOTA'!$A$1:$B$80,2,FALSE)</f>
        <v>2900</v>
      </c>
      <c r="O2980" s="4">
        <f>VLOOKUP(capturaFlota2019[[#This Row],[Especie]],'DATOS TABLA FLOTA'!$A$1:$C$80,3,FALSE)</f>
        <v>46400</v>
      </c>
      <c r="Q2980"/>
    </row>
    <row r="2981" spans="1:17" x14ac:dyDescent="0.35">
      <c r="A2981" s="5">
        <v>43525</v>
      </c>
      <c r="B2981" s="2" t="s">
        <v>3059</v>
      </c>
      <c r="C2981" s="2" t="s">
        <v>3048</v>
      </c>
      <c r="D2981" s="2" t="s">
        <v>3049</v>
      </c>
      <c r="E298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981" t="str">
        <f>_xlfn.XLOOKUP(capturaFlota2019[[#This Row],[Puerto]],'DATOS TABLA FLOTA'!$H$1:$H$21,'DATOS TABLA FLOTA'!$I$1:$I$21)</f>
        <v>Deseado</v>
      </c>
      <c r="G2981" s="3">
        <f>_xlfn.XLOOKUP(capturaFlota2019[[#This Row],[Departamento]],'DATOS TABLA FLOTA'!$O$2:$O$21,'DATOS TABLA FLOTA'!$P$2:$P$21)</f>
        <v>78014</v>
      </c>
      <c r="H2981" s="1">
        <v>-46436049</v>
      </c>
      <c r="I2981" s="1">
        <f>_xlfn.XLOOKUP(capturaFlota2019[[#This Row],[Latitud]],'DATOS TABLA FLOTA'!$Q$2:$Q$21,'DATOS TABLA FLOTA'!$R$2:$R$21)</f>
        <v>-67514904</v>
      </c>
      <c r="J2981" s="2" t="s">
        <v>3055</v>
      </c>
      <c r="K2981" t="str">
        <f>VLOOKUP(capturaFlota2019[[#This Row],[Especie]],'DATOS TABLA FLOTA'!$K$1:$M$113,2,FALSE)</f>
        <v>Peces</v>
      </c>
      <c r="L2981" t="str">
        <f>_xlfn.XLOOKUP(capturaFlota2019[[#This Row],[Especie]],'DATOS TABLA FLOTA'!$K$1:$K$113,'DATOS TABLA FLOTA'!$M$1:$M$113)</f>
        <v>Merluza hubbsi S41</v>
      </c>
      <c r="M2981" s="3">
        <v>2803888</v>
      </c>
      <c r="N2981" s="4">
        <f>VLOOKUP(capturaFlota2019[[#This Row],[Especie]],'DATOS TABLA FLOTA'!$A$1:$B$80,2,FALSE)</f>
        <v>2300</v>
      </c>
      <c r="O2981" s="4">
        <f>VLOOKUP(capturaFlota2019[[#This Row],[Especie]],'DATOS TABLA FLOTA'!$A$1:$C$80,3,FALSE)</f>
        <v>36800</v>
      </c>
      <c r="Q2981"/>
    </row>
    <row r="2982" spans="1:17" x14ac:dyDescent="0.35">
      <c r="A2982" s="5">
        <v>43525</v>
      </c>
      <c r="B2982" s="2" t="s">
        <v>3041</v>
      </c>
      <c r="C2982" s="2" t="s">
        <v>3068</v>
      </c>
      <c r="D2982" s="2" t="s">
        <v>3043</v>
      </c>
      <c r="E298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2" t="str">
        <f>_xlfn.XLOOKUP(capturaFlota2019[[#This Row],[Puerto]],'DATOS TABLA FLOTA'!$H$1:$H$21,'DATOS TABLA FLOTA'!$I$1:$I$21)</f>
        <v>General Pueyrredon</v>
      </c>
      <c r="G2982" s="3">
        <f>_xlfn.XLOOKUP(capturaFlota2019[[#This Row],[Departamento]],'DATOS TABLA FLOTA'!$O$2:$O$21,'DATOS TABLA FLOTA'!$P$2:$P$21)</f>
        <v>6357</v>
      </c>
      <c r="H2982" s="1">
        <v>-3804915</v>
      </c>
      <c r="I2982" s="1">
        <f>_xlfn.XLOOKUP(capturaFlota2019[[#This Row],[Latitud]],'DATOS TABLA FLOTA'!$Q$2:$Q$21,'DATOS TABLA FLOTA'!$R$2:$R$21)</f>
        <v>-57536848</v>
      </c>
      <c r="J2982" s="2" t="s">
        <v>3065</v>
      </c>
      <c r="K2982" t="str">
        <f>VLOOKUP(capturaFlota2019[[#This Row],[Especie]],'DATOS TABLA FLOTA'!$K$1:$M$113,2,FALSE)</f>
        <v>Peces</v>
      </c>
      <c r="L2982" t="str">
        <f>_xlfn.XLOOKUP(capturaFlota2019[[#This Row],[Especie]],'DATOS TABLA FLOTA'!$K$1:$K$113,'DATOS TABLA FLOTA'!$M$1:$M$113)</f>
        <v>Abadejo</v>
      </c>
      <c r="M2982" s="3">
        <v>2861584</v>
      </c>
      <c r="N2982" s="4">
        <f>VLOOKUP(capturaFlota2019[[#This Row],[Especie]],'DATOS TABLA FLOTA'!$A$1:$B$80,2,FALSE)</f>
        <v>2000</v>
      </c>
      <c r="O2982" s="4">
        <f>VLOOKUP(capturaFlota2019[[#This Row],[Especie]],'DATOS TABLA FLOTA'!$A$1:$C$80,3,FALSE)</f>
        <v>32000</v>
      </c>
      <c r="Q2982"/>
    </row>
    <row r="2983" spans="1:17" x14ac:dyDescent="0.35">
      <c r="A2983" s="5">
        <v>43739</v>
      </c>
      <c r="B2983" s="2" t="s">
        <v>3041</v>
      </c>
      <c r="C2983" s="2" t="s">
        <v>3068</v>
      </c>
      <c r="D2983" s="2" t="s">
        <v>3043</v>
      </c>
      <c r="E298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3" t="str">
        <f>_xlfn.XLOOKUP(capturaFlota2019[[#This Row],[Puerto]],'DATOS TABLA FLOTA'!$H$1:$H$21,'DATOS TABLA FLOTA'!$I$1:$I$21)</f>
        <v>General Pueyrredon</v>
      </c>
      <c r="G2983" s="3">
        <f>_xlfn.XLOOKUP(capturaFlota2019[[#This Row],[Departamento]],'DATOS TABLA FLOTA'!$O$2:$O$21,'DATOS TABLA FLOTA'!$P$2:$P$21)</f>
        <v>6357</v>
      </c>
      <c r="H2983" s="1">
        <v>-3804915</v>
      </c>
      <c r="I2983" s="1">
        <f>_xlfn.XLOOKUP(capturaFlota2019[[#This Row],[Latitud]],'DATOS TABLA FLOTA'!$Q$2:$Q$21,'DATOS TABLA FLOTA'!$R$2:$R$21)</f>
        <v>-57536848</v>
      </c>
      <c r="J2983" s="2" t="s">
        <v>3080</v>
      </c>
      <c r="K2983" t="str">
        <f>VLOOKUP(capturaFlota2019[[#This Row],[Especie]],'DATOS TABLA FLOTA'!$K$1:$M$113,2,FALSE)</f>
        <v>Peces</v>
      </c>
      <c r="L2983" t="str">
        <f>_xlfn.XLOOKUP(capturaFlota2019[[#This Row],[Especie]],'DATOS TABLA FLOTA'!$K$1:$K$113,'DATOS TABLA FLOTA'!$M$1:$M$113)</f>
        <v>otras especies</v>
      </c>
      <c r="M2983" s="3">
        <v>2904185</v>
      </c>
      <c r="N2983" s="4">
        <f>VLOOKUP(capturaFlota2019[[#This Row],[Especie]],'DATOS TABLA FLOTA'!$A$1:$B$80,2,FALSE)</f>
        <v>1599</v>
      </c>
      <c r="O2983" s="4">
        <f>VLOOKUP(capturaFlota2019[[#This Row],[Especie]],'DATOS TABLA FLOTA'!$A$1:$C$80,3,FALSE)</f>
        <v>25584</v>
      </c>
      <c r="Q2983"/>
    </row>
    <row r="2984" spans="1:17" x14ac:dyDescent="0.35">
      <c r="A2984" s="5">
        <v>43497</v>
      </c>
      <c r="B2984" s="2" t="s">
        <v>3059</v>
      </c>
      <c r="C2984" s="2" t="s">
        <v>3061</v>
      </c>
      <c r="D2984" s="2" t="s">
        <v>3062</v>
      </c>
      <c r="E298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984" t="str">
        <f>_xlfn.XLOOKUP(capturaFlota2019[[#This Row],[Puerto]],'DATOS TABLA FLOTA'!$H$1:$H$21,'DATOS TABLA FLOTA'!$I$1:$I$21)</f>
        <v>Escalante</v>
      </c>
      <c r="G2984" s="3">
        <f>_xlfn.XLOOKUP(capturaFlota2019[[#This Row],[Departamento]],'DATOS TABLA FLOTA'!$O$2:$O$21,'DATOS TABLA FLOTA'!$P$2:$P$21)</f>
        <v>26021</v>
      </c>
      <c r="H2984" s="1">
        <v>-45862528</v>
      </c>
      <c r="I2984" s="1">
        <f>_xlfn.XLOOKUP(capturaFlota2019[[#This Row],[Latitud]],'DATOS TABLA FLOTA'!$Q$2:$Q$21,'DATOS TABLA FLOTA'!$R$2:$R$21)</f>
        <v>-6746664</v>
      </c>
      <c r="J2984" s="2" t="s">
        <v>3060</v>
      </c>
      <c r="K2984" t="str">
        <f>VLOOKUP(capturaFlota2019[[#This Row],[Especie]],'DATOS TABLA FLOTA'!$K$1:$M$113,2,FALSE)</f>
        <v>Peces</v>
      </c>
      <c r="L2984" t="str">
        <f>_xlfn.XLOOKUP(capturaFlota2019[[#This Row],[Especie]],'DATOS TABLA FLOTA'!$K$1:$K$113,'DATOS TABLA FLOTA'!$M$1:$M$113)</f>
        <v>otras especies</v>
      </c>
      <c r="M2984" s="3">
        <v>3033218</v>
      </c>
      <c r="N2984" s="4">
        <f>VLOOKUP(capturaFlota2019[[#This Row],[Especie]],'DATOS TABLA FLOTA'!$A$1:$B$80,2,FALSE)</f>
        <v>2910</v>
      </c>
      <c r="O2984" s="4">
        <f>VLOOKUP(capturaFlota2019[[#This Row],[Especie]],'DATOS TABLA FLOTA'!$A$1:$C$80,3,FALSE)</f>
        <v>46560</v>
      </c>
      <c r="Q2984"/>
    </row>
    <row r="2985" spans="1:17" x14ac:dyDescent="0.35">
      <c r="A2985" s="5">
        <v>43709</v>
      </c>
      <c r="B2985" s="2" t="s">
        <v>3053</v>
      </c>
      <c r="C2985" s="2" t="s">
        <v>3150</v>
      </c>
      <c r="D2985" s="2" t="s">
        <v>3043</v>
      </c>
      <c r="E298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5" t="str">
        <f>_xlfn.XLOOKUP(capturaFlota2019[[#This Row],[Puerto]],'DATOS TABLA FLOTA'!$H$1:$H$21,'DATOS TABLA FLOTA'!$I$1:$I$21)</f>
        <v>General Lavalle</v>
      </c>
      <c r="G2985" s="3">
        <f>_xlfn.XLOOKUP(capturaFlota2019[[#This Row],[Departamento]],'DATOS TABLA FLOTA'!$O$2:$O$21,'DATOS TABLA FLOTA'!$P$2:$P$21)</f>
        <v>6336</v>
      </c>
      <c r="H2985" s="1">
        <v>-36398453</v>
      </c>
      <c r="I2985" s="1">
        <f>_xlfn.XLOOKUP(capturaFlota2019[[#This Row],[Latitud]],'DATOS TABLA FLOTA'!$Q$2:$Q$21,'DATOS TABLA FLOTA'!$R$2:$R$21)</f>
        <v>-56946467</v>
      </c>
      <c r="J2985" s="2" t="s">
        <v>3082</v>
      </c>
      <c r="K2985" t="str">
        <f>VLOOKUP(capturaFlota2019[[#This Row],[Especie]],'DATOS TABLA FLOTA'!$K$1:$M$113,2,FALSE)</f>
        <v>Peces</v>
      </c>
      <c r="L2985" t="str">
        <f>_xlfn.XLOOKUP(capturaFlota2019[[#This Row],[Especie]],'DATOS TABLA FLOTA'!$K$1:$K$113,'DATOS TABLA FLOTA'!$M$1:$M$113)</f>
        <v>otras especies</v>
      </c>
      <c r="M2985" s="3">
        <v>3163969</v>
      </c>
      <c r="N2985" s="4">
        <f>VLOOKUP(capturaFlota2019[[#This Row],[Especie]],'DATOS TABLA FLOTA'!$A$1:$B$80,2,FALSE)</f>
        <v>2100</v>
      </c>
      <c r="O2985" s="4">
        <f>VLOOKUP(capturaFlota2019[[#This Row],[Especie]],'DATOS TABLA FLOTA'!$A$1:$C$80,3,FALSE)</f>
        <v>33600</v>
      </c>
      <c r="Q2985"/>
    </row>
    <row r="2986" spans="1:17" x14ac:dyDescent="0.35">
      <c r="A2986" s="5">
        <v>43525</v>
      </c>
      <c r="B2986" s="2" t="s">
        <v>3059</v>
      </c>
      <c r="C2986" s="2" t="s">
        <v>3068</v>
      </c>
      <c r="D2986" s="2" t="s">
        <v>3043</v>
      </c>
      <c r="E298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6" t="str">
        <f>_xlfn.XLOOKUP(capturaFlota2019[[#This Row],[Puerto]],'DATOS TABLA FLOTA'!$H$1:$H$21,'DATOS TABLA FLOTA'!$I$1:$I$21)</f>
        <v>General Pueyrredon</v>
      </c>
      <c r="G2986" s="3">
        <f>_xlfn.XLOOKUP(capturaFlota2019[[#This Row],[Departamento]],'DATOS TABLA FLOTA'!$O$2:$O$21,'DATOS TABLA FLOTA'!$P$2:$P$21)</f>
        <v>6357</v>
      </c>
      <c r="H2986" s="1">
        <v>-3804915</v>
      </c>
      <c r="I2986" s="1">
        <f>_xlfn.XLOOKUP(capturaFlota2019[[#This Row],[Latitud]],'DATOS TABLA FLOTA'!$Q$2:$Q$21,'DATOS TABLA FLOTA'!$R$2:$R$21)</f>
        <v>-57536848</v>
      </c>
      <c r="J2986" s="2" t="s">
        <v>3066</v>
      </c>
      <c r="K2986" t="str">
        <f>VLOOKUP(capturaFlota2019[[#This Row],[Especie]],'DATOS TABLA FLOTA'!$K$1:$M$113,2,FALSE)</f>
        <v>Peces</v>
      </c>
      <c r="L2986" t="str">
        <f>_xlfn.XLOOKUP(capturaFlota2019[[#This Row],[Especie]],'DATOS TABLA FLOTA'!$K$1:$K$113,'DATOS TABLA FLOTA'!$M$1:$M$113)</f>
        <v>otras especies</v>
      </c>
      <c r="M2986" s="3">
        <v>3166180</v>
      </c>
      <c r="N2986" s="4">
        <f>VLOOKUP(capturaFlota2019[[#This Row],[Especie]],'DATOS TABLA FLOTA'!$A$1:$B$80,2,FALSE)</f>
        <v>2200</v>
      </c>
      <c r="O2986" s="4">
        <f>VLOOKUP(capturaFlota2019[[#This Row],[Especie]],'DATOS TABLA FLOTA'!$A$1:$C$80,3,FALSE)</f>
        <v>35200</v>
      </c>
      <c r="Q2986"/>
    </row>
    <row r="2987" spans="1:17" x14ac:dyDescent="0.35">
      <c r="A2987" s="5">
        <v>43556</v>
      </c>
      <c r="B2987" s="2" t="s">
        <v>3041</v>
      </c>
      <c r="C2987" s="2" t="s">
        <v>3068</v>
      </c>
      <c r="D2987" s="2" t="s">
        <v>3043</v>
      </c>
      <c r="E298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7" t="str">
        <f>_xlfn.XLOOKUP(capturaFlota2019[[#This Row],[Puerto]],'DATOS TABLA FLOTA'!$H$1:$H$21,'DATOS TABLA FLOTA'!$I$1:$I$21)</f>
        <v>General Pueyrredon</v>
      </c>
      <c r="G2987" s="3">
        <f>_xlfn.XLOOKUP(capturaFlota2019[[#This Row],[Departamento]],'DATOS TABLA FLOTA'!$O$2:$O$21,'DATOS TABLA FLOTA'!$P$2:$P$21)</f>
        <v>6357</v>
      </c>
      <c r="H2987" s="1">
        <v>-3804915</v>
      </c>
      <c r="I2987" s="1">
        <f>_xlfn.XLOOKUP(capturaFlota2019[[#This Row],[Latitud]],'DATOS TABLA FLOTA'!$Q$2:$Q$21,'DATOS TABLA FLOTA'!$R$2:$R$21)</f>
        <v>-57536848</v>
      </c>
      <c r="J2987" s="2" t="s">
        <v>3098</v>
      </c>
      <c r="K2987" t="str">
        <f>VLOOKUP(capturaFlota2019[[#This Row],[Especie]],'DATOS TABLA FLOTA'!$K$1:$M$113,2,FALSE)</f>
        <v>Peces</v>
      </c>
      <c r="L2987" t="str">
        <f>_xlfn.XLOOKUP(capturaFlota2019[[#This Row],[Especie]],'DATOS TABLA FLOTA'!$K$1:$K$113,'DATOS TABLA FLOTA'!$M$1:$M$113)</f>
        <v>otras especies</v>
      </c>
      <c r="M2987" s="3">
        <v>3263800</v>
      </c>
      <c r="N2987" s="4">
        <f>VLOOKUP(capturaFlota2019[[#This Row],[Especie]],'DATOS TABLA FLOTA'!$A$1:$B$80,2,FALSE)</f>
        <v>4500</v>
      </c>
      <c r="O2987" s="4">
        <f>VLOOKUP(capturaFlota2019[[#This Row],[Especie]],'DATOS TABLA FLOTA'!$A$1:$C$80,3,FALSE)</f>
        <v>72000</v>
      </c>
      <c r="Q2987"/>
    </row>
    <row r="2988" spans="1:17" x14ac:dyDescent="0.35">
      <c r="A2988" s="5">
        <v>43466</v>
      </c>
      <c r="B2988" s="2" t="s">
        <v>3041</v>
      </c>
      <c r="C2988" s="2" t="s">
        <v>3127</v>
      </c>
      <c r="D2988" s="2" t="s">
        <v>3124</v>
      </c>
      <c r="E298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62</v>
      </c>
      <c r="F2988" t="str">
        <f>_xlfn.XLOOKUP(capturaFlota2019[[#This Row],[Puerto]],'DATOS TABLA FLOTA'!$H$1:$H$21,'DATOS TABLA FLOTA'!$I$1:$I$21)</f>
        <v>San Antonio</v>
      </c>
      <c r="G2988" s="3">
        <f>_xlfn.XLOOKUP(capturaFlota2019[[#This Row],[Departamento]],'DATOS TABLA FLOTA'!$O$2:$O$21,'DATOS TABLA FLOTA'!$P$2:$P$21)</f>
        <v>62077</v>
      </c>
      <c r="H2988" s="1">
        <v>-40725698</v>
      </c>
      <c r="I2988" s="1">
        <f>_xlfn.XLOOKUP(capturaFlota2019[[#This Row],[Latitud]],'DATOS TABLA FLOTA'!$Q$2:$Q$21,'DATOS TABLA FLOTA'!$R$2:$R$21)</f>
        <v>-64934194</v>
      </c>
      <c r="J2988" s="2" t="s">
        <v>3109</v>
      </c>
      <c r="K2988" t="str">
        <f>VLOOKUP(capturaFlota2019[[#This Row],[Especie]],'DATOS TABLA FLOTA'!$K$1:$M$113,2,FALSE)</f>
        <v>Peces</v>
      </c>
      <c r="L2988" t="str">
        <f>_xlfn.XLOOKUP(capturaFlota2019[[#This Row],[Especie]],'DATOS TABLA FLOTA'!$K$1:$K$113,'DATOS TABLA FLOTA'!$M$1:$M$113)</f>
        <v>Rayas (sin V. Cost)</v>
      </c>
      <c r="M2988" s="3">
        <v>3474248</v>
      </c>
      <c r="N2988" s="4">
        <f>VLOOKUP(capturaFlota2019[[#This Row],[Especie]],'DATOS TABLA FLOTA'!$A$1:$B$80,2,FALSE)</f>
        <v>3000</v>
      </c>
      <c r="O2988" s="4">
        <f>VLOOKUP(capturaFlota2019[[#This Row],[Especie]],'DATOS TABLA FLOTA'!$A$1:$C$80,3,FALSE)</f>
        <v>48000</v>
      </c>
      <c r="Q2988"/>
    </row>
    <row r="2989" spans="1:17" x14ac:dyDescent="0.35">
      <c r="A2989" s="5">
        <v>43525</v>
      </c>
      <c r="B2989" s="2" t="s">
        <v>3053</v>
      </c>
      <c r="C2989" s="2" t="s">
        <v>3150</v>
      </c>
      <c r="D2989" s="2" t="s">
        <v>3043</v>
      </c>
      <c r="E298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89" t="str">
        <f>_xlfn.XLOOKUP(capturaFlota2019[[#This Row],[Puerto]],'DATOS TABLA FLOTA'!$H$1:$H$21,'DATOS TABLA FLOTA'!$I$1:$I$21)</f>
        <v>General Lavalle</v>
      </c>
      <c r="G2989" s="3">
        <f>_xlfn.XLOOKUP(capturaFlota2019[[#This Row],[Departamento]],'DATOS TABLA FLOTA'!$O$2:$O$21,'DATOS TABLA FLOTA'!$P$2:$P$21)</f>
        <v>6336</v>
      </c>
      <c r="H2989" s="1">
        <v>-36398453</v>
      </c>
      <c r="I2989" s="1">
        <f>_xlfn.XLOOKUP(capturaFlota2019[[#This Row],[Latitud]],'DATOS TABLA FLOTA'!$Q$2:$Q$21,'DATOS TABLA FLOTA'!$R$2:$R$21)</f>
        <v>-56946467</v>
      </c>
      <c r="J2989" s="2" t="s">
        <v>3082</v>
      </c>
      <c r="K2989" t="str">
        <f>VLOOKUP(capturaFlota2019[[#This Row],[Especie]],'DATOS TABLA FLOTA'!$K$1:$M$113,2,FALSE)</f>
        <v>Peces</v>
      </c>
      <c r="L2989" t="str">
        <f>_xlfn.XLOOKUP(capturaFlota2019[[#This Row],[Especie]],'DATOS TABLA FLOTA'!$K$1:$K$113,'DATOS TABLA FLOTA'!$M$1:$M$113)</f>
        <v>otras especies</v>
      </c>
      <c r="M2989" s="3">
        <v>3631117</v>
      </c>
      <c r="N2989" s="4">
        <f>VLOOKUP(capturaFlota2019[[#This Row],[Especie]],'DATOS TABLA FLOTA'!$A$1:$B$80,2,FALSE)</f>
        <v>2100</v>
      </c>
      <c r="O2989" s="4">
        <f>VLOOKUP(capturaFlota2019[[#This Row],[Especie]],'DATOS TABLA FLOTA'!$A$1:$C$80,3,FALSE)</f>
        <v>33600</v>
      </c>
      <c r="Q2989"/>
    </row>
    <row r="2990" spans="1:17" x14ac:dyDescent="0.35">
      <c r="A2990" s="5">
        <v>43525</v>
      </c>
      <c r="B2990" s="2" t="s">
        <v>3053</v>
      </c>
      <c r="C2990" s="2" t="s">
        <v>3068</v>
      </c>
      <c r="D2990" s="2" t="s">
        <v>3043</v>
      </c>
      <c r="E299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0" t="str">
        <f>_xlfn.XLOOKUP(capturaFlota2019[[#This Row],[Puerto]],'DATOS TABLA FLOTA'!$H$1:$H$21,'DATOS TABLA FLOTA'!$I$1:$I$21)</f>
        <v>General Pueyrredon</v>
      </c>
      <c r="G2990" s="3">
        <f>_xlfn.XLOOKUP(capturaFlota2019[[#This Row],[Departamento]],'DATOS TABLA FLOTA'!$O$2:$O$21,'DATOS TABLA FLOTA'!$P$2:$P$21)</f>
        <v>6357</v>
      </c>
      <c r="H2990" s="1">
        <v>-3804915</v>
      </c>
      <c r="I2990" s="1">
        <f>_xlfn.XLOOKUP(capturaFlota2019[[#This Row],[Latitud]],'DATOS TABLA FLOTA'!$Q$2:$Q$21,'DATOS TABLA FLOTA'!$R$2:$R$21)</f>
        <v>-57536848</v>
      </c>
      <c r="J2990" s="2" t="s">
        <v>3101</v>
      </c>
      <c r="K2990" t="str">
        <f>VLOOKUP(capturaFlota2019[[#This Row],[Especie]],'DATOS TABLA FLOTA'!$K$1:$M$113,2,FALSE)</f>
        <v>Crustáceos</v>
      </c>
      <c r="L2990" t="str">
        <f>_xlfn.XLOOKUP(capturaFlota2019[[#This Row],[Especie]],'DATOS TABLA FLOTA'!$K$1:$K$113,'DATOS TABLA FLOTA'!$M$1:$M$113)</f>
        <v>Langostino</v>
      </c>
      <c r="M2990" s="3">
        <v>3679440</v>
      </c>
      <c r="N2990" s="4">
        <f>VLOOKUP(capturaFlota2019[[#This Row],[Especie]],'DATOS TABLA FLOTA'!$A$1:$B$80,2,FALSE)</f>
        <v>3000</v>
      </c>
      <c r="O2990" s="4">
        <f>VLOOKUP(capturaFlota2019[[#This Row],[Especie]],'DATOS TABLA FLOTA'!$A$1:$C$80,3,FALSE)</f>
        <v>48000</v>
      </c>
      <c r="Q2990"/>
    </row>
    <row r="2991" spans="1:17" x14ac:dyDescent="0.35">
      <c r="A2991" s="5">
        <v>43525</v>
      </c>
      <c r="B2991" s="2" t="s">
        <v>3067</v>
      </c>
      <c r="C2991" s="2" t="s">
        <v>3068</v>
      </c>
      <c r="D2991" s="2" t="s">
        <v>3043</v>
      </c>
      <c r="E299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1" t="str">
        <f>_xlfn.XLOOKUP(capturaFlota2019[[#This Row],[Puerto]],'DATOS TABLA FLOTA'!$H$1:$H$21,'DATOS TABLA FLOTA'!$I$1:$I$21)</f>
        <v>General Pueyrredon</v>
      </c>
      <c r="G2991" s="3">
        <f>_xlfn.XLOOKUP(capturaFlota2019[[#This Row],[Departamento]],'DATOS TABLA FLOTA'!$O$2:$O$21,'DATOS TABLA FLOTA'!$P$2:$P$21)</f>
        <v>6357</v>
      </c>
      <c r="H2991" s="1">
        <v>-3804915</v>
      </c>
      <c r="I2991" s="1">
        <f>_xlfn.XLOOKUP(capturaFlota2019[[#This Row],[Latitud]],'DATOS TABLA FLOTA'!$Q$2:$Q$21,'DATOS TABLA FLOTA'!$R$2:$R$21)</f>
        <v>-57536848</v>
      </c>
      <c r="J2991" s="2" t="s">
        <v>3057</v>
      </c>
      <c r="K2991" t="str">
        <f>VLOOKUP(capturaFlota2019[[#This Row],[Especie]],'DATOS TABLA FLOTA'!$K$1:$M$113,2,FALSE)</f>
        <v>Peces</v>
      </c>
      <c r="L2991" t="str">
        <f>_xlfn.XLOOKUP(capturaFlota2019[[#This Row],[Especie]],'DATOS TABLA FLOTA'!$K$1:$K$113,'DATOS TABLA FLOTA'!$M$1:$M$113)</f>
        <v>Rayas (sin V. Cost)</v>
      </c>
      <c r="M2991" s="3">
        <v>3719616</v>
      </c>
      <c r="N2991" s="4">
        <f>VLOOKUP(capturaFlota2019[[#This Row],[Especie]],'DATOS TABLA FLOTA'!$A$1:$B$80,2,FALSE)</f>
        <v>3900</v>
      </c>
      <c r="O2991" s="4">
        <f>VLOOKUP(capturaFlota2019[[#This Row],[Especie]],'DATOS TABLA FLOTA'!$A$1:$C$80,3,FALSE)</f>
        <v>62400</v>
      </c>
      <c r="Q2991"/>
    </row>
    <row r="2992" spans="1:17" x14ac:dyDescent="0.35">
      <c r="A2992" s="5">
        <v>43497</v>
      </c>
      <c r="B2992" s="2" t="s">
        <v>3041</v>
      </c>
      <c r="C2992" s="2" t="s">
        <v>3107</v>
      </c>
      <c r="D2992" s="2" t="s">
        <v>3043</v>
      </c>
      <c r="E299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2" t="str">
        <f>_xlfn.XLOOKUP(capturaFlota2019[[#This Row],[Puerto]],'DATOS TABLA FLOTA'!$H$1:$H$21,'DATOS TABLA FLOTA'!$I$1:$I$21)</f>
        <v>Necochea</v>
      </c>
      <c r="G2992" s="3">
        <f>_xlfn.XLOOKUP(capturaFlota2019[[#This Row],[Departamento]],'DATOS TABLA FLOTA'!$O$2:$O$21,'DATOS TABLA FLOTA'!$P$2:$P$21)</f>
        <v>6581</v>
      </c>
      <c r="H2992" s="1">
        <v>-38576184</v>
      </c>
      <c r="I2992" s="1">
        <f>_xlfn.XLOOKUP(capturaFlota2019[[#This Row],[Latitud]],'DATOS TABLA FLOTA'!$Q$2:$Q$21,'DATOS TABLA FLOTA'!$R$2:$R$21)</f>
        <v>-58701949</v>
      </c>
      <c r="J2992" s="2" t="s">
        <v>3110</v>
      </c>
      <c r="K2992" t="str">
        <f>VLOOKUP(capturaFlota2019[[#This Row],[Especie]],'DATOS TABLA FLOTA'!$K$1:$M$113,2,FALSE)</f>
        <v>Peces</v>
      </c>
      <c r="L2992" t="str">
        <f>_xlfn.XLOOKUP(capturaFlota2019[[#This Row],[Especie]],'DATOS TABLA FLOTA'!$K$1:$K$113,'DATOS TABLA FLOTA'!$M$1:$M$113)</f>
        <v>otras especies</v>
      </c>
      <c r="M2992" s="3">
        <v>3808753</v>
      </c>
      <c r="N2992" s="4">
        <f>VLOOKUP(capturaFlota2019[[#This Row],[Especie]],'DATOS TABLA FLOTA'!$A$1:$B$80,2,FALSE)</f>
        <v>3200</v>
      </c>
      <c r="O2992" s="4">
        <f>VLOOKUP(capturaFlota2019[[#This Row],[Especie]],'DATOS TABLA FLOTA'!$A$1:$C$80,3,FALSE)</f>
        <v>51200</v>
      </c>
      <c r="Q2992"/>
    </row>
    <row r="2993" spans="1:17" x14ac:dyDescent="0.35">
      <c r="A2993" s="5">
        <v>43497</v>
      </c>
      <c r="B2993" s="2" t="s">
        <v>3047</v>
      </c>
      <c r="C2993" s="2" t="s">
        <v>3048</v>
      </c>
      <c r="D2993" s="2" t="s">
        <v>3049</v>
      </c>
      <c r="E299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2993" t="str">
        <f>_xlfn.XLOOKUP(capturaFlota2019[[#This Row],[Puerto]],'DATOS TABLA FLOTA'!$H$1:$H$21,'DATOS TABLA FLOTA'!$I$1:$I$21)</f>
        <v>Deseado</v>
      </c>
      <c r="G2993" s="3">
        <f>_xlfn.XLOOKUP(capturaFlota2019[[#This Row],[Departamento]],'DATOS TABLA FLOTA'!$O$2:$O$21,'DATOS TABLA FLOTA'!$P$2:$P$21)</f>
        <v>78014</v>
      </c>
      <c r="H2993" s="1">
        <v>-46436049</v>
      </c>
      <c r="I2993" s="1">
        <f>_xlfn.XLOOKUP(capturaFlota2019[[#This Row],[Latitud]],'DATOS TABLA FLOTA'!$Q$2:$Q$21,'DATOS TABLA FLOTA'!$R$2:$R$21)</f>
        <v>-67514904</v>
      </c>
      <c r="J2993" s="2" t="s">
        <v>3052</v>
      </c>
      <c r="K2993" t="str">
        <f>VLOOKUP(capturaFlota2019[[#This Row],[Especie]],'DATOS TABLA FLOTA'!$K$1:$M$113,2,FALSE)</f>
        <v>Moluscos</v>
      </c>
      <c r="L2993" t="str">
        <f>_xlfn.XLOOKUP(capturaFlota2019[[#This Row],[Especie]],'DATOS TABLA FLOTA'!$K$1:$K$113,'DATOS TABLA FLOTA'!$M$1:$M$113)</f>
        <v>Calamar Illex</v>
      </c>
      <c r="M2993" s="3">
        <v>3850341</v>
      </c>
      <c r="N2993" s="4">
        <f>VLOOKUP(capturaFlota2019[[#This Row],[Especie]],'DATOS TABLA FLOTA'!$A$1:$B$80,2,FALSE)</f>
        <v>3299</v>
      </c>
      <c r="O2993" s="4">
        <f>VLOOKUP(capturaFlota2019[[#This Row],[Especie]],'DATOS TABLA FLOTA'!$A$1:$C$80,3,FALSE)</f>
        <v>52784</v>
      </c>
      <c r="Q2993"/>
    </row>
    <row r="2994" spans="1:17" x14ac:dyDescent="0.35">
      <c r="A2994" s="5">
        <v>43647</v>
      </c>
      <c r="B2994" s="2" t="s">
        <v>3059</v>
      </c>
      <c r="C2994" s="2" t="s">
        <v>3068</v>
      </c>
      <c r="D2994" s="2" t="s">
        <v>3043</v>
      </c>
      <c r="E299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4" t="str">
        <f>_xlfn.XLOOKUP(capturaFlota2019[[#This Row],[Puerto]],'DATOS TABLA FLOTA'!$H$1:$H$21,'DATOS TABLA FLOTA'!$I$1:$I$21)</f>
        <v>General Pueyrredon</v>
      </c>
      <c r="G2994" s="3">
        <f>_xlfn.XLOOKUP(capturaFlota2019[[#This Row],[Departamento]],'DATOS TABLA FLOTA'!$O$2:$O$21,'DATOS TABLA FLOTA'!$P$2:$P$21)</f>
        <v>6357</v>
      </c>
      <c r="H2994" s="1">
        <v>-3804915</v>
      </c>
      <c r="I2994" s="1">
        <f>_xlfn.XLOOKUP(capturaFlota2019[[#This Row],[Latitud]],'DATOS TABLA FLOTA'!$Q$2:$Q$21,'DATOS TABLA FLOTA'!$R$2:$R$21)</f>
        <v>-57536848</v>
      </c>
      <c r="J2994" s="2" t="s">
        <v>3085</v>
      </c>
      <c r="K2994" t="str">
        <f>VLOOKUP(capturaFlota2019[[#This Row],[Especie]],'DATOS TABLA FLOTA'!$K$1:$M$113,2,FALSE)</f>
        <v>Peces</v>
      </c>
      <c r="L2994" t="str">
        <f>_xlfn.XLOOKUP(capturaFlota2019[[#This Row],[Especie]],'DATOS TABLA FLOTA'!$K$1:$K$113,'DATOS TABLA FLOTA'!$M$1:$M$113)</f>
        <v>otras especies</v>
      </c>
      <c r="M2994" s="3">
        <v>3895295</v>
      </c>
      <c r="N2994" s="4">
        <f>VLOOKUP(capturaFlota2019[[#This Row],[Especie]],'DATOS TABLA FLOTA'!$A$1:$B$80,2,FALSE)</f>
        <v>1900</v>
      </c>
      <c r="O2994" s="4">
        <f>VLOOKUP(capturaFlota2019[[#This Row],[Especie]],'DATOS TABLA FLOTA'!$A$1:$C$80,3,FALSE)</f>
        <v>30400</v>
      </c>
      <c r="Q2994"/>
    </row>
    <row r="2995" spans="1:17" x14ac:dyDescent="0.35">
      <c r="A2995" s="5">
        <v>43678</v>
      </c>
      <c r="B2995" s="2" t="s">
        <v>3053</v>
      </c>
      <c r="C2995" s="2" t="s">
        <v>3150</v>
      </c>
      <c r="D2995" s="2" t="s">
        <v>3043</v>
      </c>
      <c r="E299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5" t="str">
        <f>_xlfn.XLOOKUP(capturaFlota2019[[#This Row],[Puerto]],'DATOS TABLA FLOTA'!$H$1:$H$21,'DATOS TABLA FLOTA'!$I$1:$I$21)</f>
        <v>General Lavalle</v>
      </c>
      <c r="G2995" s="3">
        <f>_xlfn.XLOOKUP(capturaFlota2019[[#This Row],[Departamento]],'DATOS TABLA FLOTA'!$O$2:$O$21,'DATOS TABLA FLOTA'!$P$2:$P$21)</f>
        <v>6336</v>
      </c>
      <c r="H2995" s="1">
        <v>-36398453</v>
      </c>
      <c r="I2995" s="1">
        <f>_xlfn.XLOOKUP(capturaFlota2019[[#This Row],[Latitud]],'DATOS TABLA FLOTA'!$Q$2:$Q$21,'DATOS TABLA FLOTA'!$R$2:$R$21)</f>
        <v>-56946467</v>
      </c>
      <c r="J2995" s="2" t="s">
        <v>3088</v>
      </c>
      <c r="K2995" t="str">
        <f>VLOOKUP(capturaFlota2019[[#This Row],[Especie]],'DATOS TABLA FLOTA'!$K$1:$M$113,2,FALSE)</f>
        <v>Peces</v>
      </c>
      <c r="L2995" t="str">
        <f>_xlfn.XLOOKUP(capturaFlota2019[[#This Row],[Especie]],'DATOS TABLA FLOTA'!$K$1:$K$113,'DATOS TABLA FLOTA'!$M$1:$M$113)</f>
        <v>Variado costero</v>
      </c>
      <c r="M2995" s="3">
        <v>3913705</v>
      </c>
      <c r="N2995" s="4">
        <f>VLOOKUP(capturaFlota2019[[#This Row],[Especie]],'DATOS TABLA FLOTA'!$A$1:$B$80,2,FALSE)</f>
        <v>2500</v>
      </c>
      <c r="O2995" s="4">
        <f>VLOOKUP(capturaFlota2019[[#This Row],[Especie]],'DATOS TABLA FLOTA'!$A$1:$C$80,3,FALSE)</f>
        <v>40000</v>
      </c>
      <c r="Q2995"/>
    </row>
    <row r="2996" spans="1:17" x14ac:dyDescent="0.35">
      <c r="A2996" s="5">
        <v>43617</v>
      </c>
      <c r="B2996" s="2" t="s">
        <v>3041</v>
      </c>
      <c r="C2996" s="2" t="s">
        <v>3068</v>
      </c>
      <c r="D2996" s="2" t="s">
        <v>3043</v>
      </c>
      <c r="E299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6" t="str">
        <f>_xlfn.XLOOKUP(capturaFlota2019[[#This Row],[Puerto]],'DATOS TABLA FLOTA'!$H$1:$H$21,'DATOS TABLA FLOTA'!$I$1:$I$21)</f>
        <v>General Pueyrredon</v>
      </c>
      <c r="G2996" s="3">
        <f>_xlfn.XLOOKUP(capturaFlota2019[[#This Row],[Departamento]],'DATOS TABLA FLOTA'!$O$2:$O$21,'DATOS TABLA FLOTA'!$P$2:$P$21)</f>
        <v>6357</v>
      </c>
      <c r="H2996" s="1">
        <v>-3804915</v>
      </c>
      <c r="I2996" s="1">
        <f>_xlfn.XLOOKUP(capturaFlota2019[[#This Row],[Latitud]],'DATOS TABLA FLOTA'!$Q$2:$Q$21,'DATOS TABLA FLOTA'!$R$2:$R$21)</f>
        <v>-57536848</v>
      </c>
      <c r="J2996" s="2" t="s">
        <v>3055</v>
      </c>
      <c r="K2996" t="str">
        <f>VLOOKUP(capturaFlota2019[[#This Row],[Especie]],'DATOS TABLA FLOTA'!$K$1:$M$113,2,FALSE)</f>
        <v>Peces</v>
      </c>
      <c r="L2996" t="str">
        <f>_xlfn.XLOOKUP(capturaFlota2019[[#This Row],[Especie]],'DATOS TABLA FLOTA'!$K$1:$K$113,'DATOS TABLA FLOTA'!$M$1:$M$113)</f>
        <v>Merluza hubbsi S41</v>
      </c>
      <c r="M2996" s="3">
        <v>3933369</v>
      </c>
      <c r="N2996" s="4">
        <f>VLOOKUP(capturaFlota2019[[#This Row],[Especie]],'DATOS TABLA FLOTA'!$A$1:$B$80,2,FALSE)</f>
        <v>2300</v>
      </c>
      <c r="O2996" s="4">
        <f>VLOOKUP(capturaFlota2019[[#This Row],[Especie]],'DATOS TABLA FLOTA'!$A$1:$C$80,3,FALSE)</f>
        <v>36800</v>
      </c>
      <c r="Q2996"/>
    </row>
    <row r="2997" spans="1:17" x14ac:dyDescent="0.35">
      <c r="A2997" s="5">
        <v>43525</v>
      </c>
      <c r="B2997" s="2" t="s">
        <v>3041</v>
      </c>
      <c r="C2997" s="2" t="s">
        <v>3150</v>
      </c>
      <c r="D2997" s="2" t="s">
        <v>3043</v>
      </c>
      <c r="E299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7" t="str">
        <f>_xlfn.XLOOKUP(capturaFlota2019[[#This Row],[Puerto]],'DATOS TABLA FLOTA'!$H$1:$H$21,'DATOS TABLA FLOTA'!$I$1:$I$21)</f>
        <v>General Lavalle</v>
      </c>
      <c r="G2997" s="3">
        <f>_xlfn.XLOOKUP(capturaFlota2019[[#This Row],[Departamento]],'DATOS TABLA FLOTA'!$O$2:$O$21,'DATOS TABLA FLOTA'!$P$2:$P$21)</f>
        <v>6336</v>
      </c>
      <c r="H2997" s="1">
        <v>-36398453</v>
      </c>
      <c r="I2997" s="1">
        <f>_xlfn.XLOOKUP(capturaFlota2019[[#This Row],[Latitud]],'DATOS TABLA FLOTA'!$Q$2:$Q$21,'DATOS TABLA FLOTA'!$R$2:$R$21)</f>
        <v>-56946467</v>
      </c>
      <c r="J2997" s="2" t="s">
        <v>3091</v>
      </c>
      <c r="K2997" t="str">
        <f>VLOOKUP(capturaFlota2019[[#This Row],[Especie]],'DATOS TABLA FLOTA'!$K$1:$M$113,2,FALSE)</f>
        <v>Peces</v>
      </c>
      <c r="L2997" t="str">
        <f>_xlfn.XLOOKUP(capturaFlota2019[[#This Row],[Especie]],'DATOS TABLA FLOTA'!$K$1:$K$113,'DATOS TABLA FLOTA'!$M$1:$M$113)</f>
        <v>Variado costero</v>
      </c>
      <c r="M2997" s="3">
        <v>3960792</v>
      </c>
      <c r="N2997" s="4">
        <f>VLOOKUP(capturaFlota2019[[#This Row],[Especie]],'DATOS TABLA FLOTA'!$A$1:$B$80,2,FALSE)</f>
        <v>2300</v>
      </c>
      <c r="O2997" s="4">
        <f>VLOOKUP(capturaFlota2019[[#This Row],[Especie]],'DATOS TABLA FLOTA'!$A$1:$C$80,3,FALSE)</f>
        <v>36800</v>
      </c>
      <c r="Q2997"/>
    </row>
    <row r="2998" spans="1:17" x14ac:dyDescent="0.35">
      <c r="A2998" s="5">
        <v>43466</v>
      </c>
      <c r="B2998" s="2" t="s">
        <v>3059</v>
      </c>
      <c r="C2998" s="2" t="s">
        <v>3061</v>
      </c>
      <c r="D2998" s="2" t="s">
        <v>3062</v>
      </c>
      <c r="E299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2998" t="str">
        <f>_xlfn.XLOOKUP(capturaFlota2019[[#This Row],[Puerto]],'DATOS TABLA FLOTA'!$H$1:$H$21,'DATOS TABLA FLOTA'!$I$1:$I$21)</f>
        <v>Escalante</v>
      </c>
      <c r="G2998" s="3">
        <f>_xlfn.XLOOKUP(capturaFlota2019[[#This Row],[Departamento]],'DATOS TABLA FLOTA'!$O$2:$O$21,'DATOS TABLA FLOTA'!$P$2:$P$21)</f>
        <v>26021</v>
      </c>
      <c r="H2998" s="1">
        <v>-45862528</v>
      </c>
      <c r="I2998" s="1">
        <f>_xlfn.XLOOKUP(capturaFlota2019[[#This Row],[Latitud]],'DATOS TABLA FLOTA'!$Q$2:$Q$21,'DATOS TABLA FLOTA'!$R$2:$R$21)</f>
        <v>-6746664</v>
      </c>
      <c r="J2998" s="2" t="s">
        <v>3064</v>
      </c>
      <c r="K2998" t="str">
        <f>VLOOKUP(capturaFlota2019[[#This Row],[Especie]],'DATOS TABLA FLOTA'!$K$1:$M$113,2,FALSE)</f>
        <v>Crustáceos</v>
      </c>
      <c r="L2998" t="str">
        <f>_xlfn.XLOOKUP(capturaFlota2019[[#This Row],[Especie]],'DATOS TABLA FLOTA'!$K$1:$K$113,'DATOS TABLA FLOTA'!$M$1:$M$113)</f>
        <v>Centolla</v>
      </c>
      <c r="M2998" s="3">
        <v>4048644</v>
      </c>
      <c r="N2998" s="4">
        <f>VLOOKUP(capturaFlota2019[[#This Row],[Especie]],'DATOS TABLA FLOTA'!$A$1:$B$80,2,FALSE)</f>
        <v>2890</v>
      </c>
      <c r="O2998" s="4">
        <f>VLOOKUP(capturaFlota2019[[#This Row],[Especie]],'DATOS TABLA FLOTA'!$A$1:$C$80,3,FALSE)</f>
        <v>46240</v>
      </c>
      <c r="Q2998"/>
    </row>
    <row r="2999" spans="1:17" x14ac:dyDescent="0.35">
      <c r="A2999" s="5">
        <v>43739</v>
      </c>
      <c r="B2999" s="2" t="s">
        <v>3067</v>
      </c>
      <c r="C2999" s="2" t="s">
        <v>3068</v>
      </c>
      <c r="D2999" s="2" t="s">
        <v>3043</v>
      </c>
      <c r="E299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2999" t="str">
        <f>_xlfn.XLOOKUP(capturaFlota2019[[#This Row],[Puerto]],'DATOS TABLA FLOTA'!$H$1:$H$21,'DATOS TABLA FLOTA'!$I$1:$I$21)</f>
        <v>General Pueyrredon</v>
      </c>
      <c r="G2999" s="3">
        <f>_xlfn.XLOOKUP(capturaFlota2019[[#This Row],[Departamento]],'DATOS TABLA FLOTA'!$O$2:$O$21,'DATOS TABLA FLOTA'!$P$2:$P$21)</f>
        <v>6357</v>
      </c>
      <c r="H2999" s="1">
        <v>-3804915</v>
      </c>
      <c r="I2999" s="1">
        <f>_xlfn.XLOOKUP(capturaFlota2019[[#This Row],[Latitud]],'DATOS TABLA FLOTA'!$Q$2:$Q$21,'DATOS TABLA FLOTA'!$R$2:$R$21)</f>
        <v>-57536848</v>
      </c>
      <c r="J2999" s="2" t="s">
        <v>3076</v>
      </c>
      <c r="K2999" t="str">
        <f>VLOOKUP(capturaFlota2019[[#This Row],[Especie]],'DATOS TABLA FLOTA'!$K$1:$M$113,2,FALSE)</f>
        <v>Peces</v>
      </c>
      <c r="L2999" t="str">
        <f>_xlfn.XLOOKUP(capturaFlota2019[[#This Row],[Especie]],'DATOS TABLA FLOTA'!$K$1:$K$113,'DATOS TABLA FLOTA'!$M$1:$M$113)</f>
        <v>otras especies</v>
      </c>
      <c r="M2999" s="3">
        <v>4213553</v>
      </c>
      <c r="N2999" s="4">
        <f>VLOOKUP(capturaFlota2019[[#This Row],[Especie]],'DATOS TABLA FLOTA'!$A$1:$B$80,2,FALSE)</f>
        <v>2900</v>
      </c>
      <c r="O2999" s="4">
        <f>VLOOKUP(capturaFlota2019[[#This Row],[Especie]],'DATOS TABLA FLOTA'!$A$1:$C$80,3,FALSE)</f>
        <v>46400</v>
      </c>
      <c r="Q2999"/>
    </row>
    <row r="3000" spans="1:17" x14ac:dyDescent="0.35">
      <c r="A3000" s="5">
        <v>43466</v>
      </c>
      <c r="B3000" s="2" t="s">
        <v>3041</v>
      </c>
      <c r="C3000" s="2" t="s">
        <v>3068</v>
      </c>
      <c r="D3000" s="2" t="s">
        <v>3043</v>
      </c>
      <c r="E300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0" t="str">
        <f>_xlfn.XLOOKUP(capturaFlota2019[[#This Row],[Puerto]],'DATOS TABLA FLOTA'!$H$1:$H$21,'DATOS TABLA FLOTA'!$I$1:$I$21)</f>
        <v>General Pueyrredon</v>
      </c>
      <c r="G3000" s="3">
        <f>_xlfn.XLOOKUP(capturaFlota2019[[#This Row],[Departamento]],'DATOS TABLA FLOTA'!$O$2:$O$21,'DATOS TABLA FLOTA'!$P$2:$P$21)</f>
        <v>6357</v>
      </c>
      <c r="H3000" s="1">
        <v>-3804915</v>
      </c>
      <c r="I3000" s="1">
        <f>_xlfn.XLOOKUP(capturaFlota2019[[#This Row],[Latitud]],'DATOS TABLA FLOTA'!$Q$2:$Q$21,'DATOS TABLA FLOTA'!$R$2:$R$21)</f>
        <v>-57536848</v>
      </c>
      <c r="J3000" s="2" t="s">
        <v>3099</v>
      </c>
      <c r="K3000" t="str">
        <f>VLOOKUP(capturaFlota2019[[#This Row],[Especie]],'DATOS TABLA FLOTA'!$K$1:$M$113,2,FALSE)</f>
        <v>Peces</v>
      </c>
      <c r="L3000" t="str">
        <f>_xlfn.XLOOKUP(capturaFlota2019[[#This Row],[Especie]],'DATOS TABLA FLOTA'!$K$1:$K$113,'DATOS TABLA FLOTA'!$M$1:$M$113)</f>
        <v>otras especies</v>
      </c>
      <c r="M3000" s="3">
        <v>4398352</v>
      </c>
      <c r="N3000" s="4">
        <f>VLOOKUP(capturaFlota2019[[#This Row],[Especie]],'DATOS TABLA FLOTA'!$A$1:$B$80,2,FALSE)</f>
        <v>2100</v>
      </c>
      <c r="O3000" s="4">
        <f>VLOOKUP(capturaFlota2019[[#This Row],[Especie]],'DATOS TABLA FLOTA'!$A$1:$C$80,3,FALSE)</f>
        <v>33600</v>
      </c>
      <c r="Q3000"/>
    </row>
    <row r="3001" spans="1:17" x14ac:dyDescent="0.35">
      <c r="A3001" s="5">
        <v>43586</v>
      </c>
      <c r="B3001" s="2" t="s">
        <v>3041</v>
      </c>
      <c r="C3001" s="2" t="s">
        <v>3068</v>
      </c>
      <c r="D3001" s="2" t="s">
        <v>3043</v>
      </c>
      <c r="E300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1" t="str">
        <f>_xlfn.XLOOKUP(capturaFlota2019[[#This Row],[Puerto]],'DATOS TABLA FLOTA'!$H$1:$H$21,'DATOS TABLA FLOTA'!$I$1:$I$21)</f>
        <v>General Pueyrredon</v>
      </c>
      <c r="G3001" s="3">
        <f>_xlfn.XLOOKUP(capturaFlota2019[[#This Row],[Departamento]],'DATOS TABLA FLOTA'!$O$2:$O$21,'DATOS TABLA FLOTA'!$P$2:$P$21)</f>
        <v>6357</v>
      </c>
      <c r="H3001" s="1">
        <v>-3804915</v>
      </c>
      <c r="I3001" s="1">
        <f>_xlfn.XLOOKUP(capturaFlota2019[[#This Row],[Latitud]],'DATOS TABLA FLOTA'!$Q$2:$Q$21,'DATOS TABLA FLOTA'!$R$2:$R$21)</f>
        <v>-57536848</v>
      </c>
      <c r="J3001" s="2" t="s">
        <v>3084</v>
      </c>
      <c r="K3001" t="str">
        <f>VLOOKUP(capturaFlota2019[[#This Row],[Especie]],'DATOS TABLA FLOTA'!$K$1:$M$113,2,FALSE)</f>
        <v>Peces</v>
      </c>
      <c r="L3001" t="str">
        <f>_xlfn.XLOOKUP(capturaFlota2019[[#This Row],[Especie]],'DATOS TABLA FLOTA'!$K$1:$K$113,'DATOS TABLA FLOTA'!$M$1:$M$113)</f>
        <v>otras especies</v>
      </c>
      <c r="M3001" s="3">
        <v>4401394</v>
      </c>
      <c r="N3001" s="4">
        <f>VLOOKUP(capturaFlota2019[[#This Row],[Especie]],'DATOS TABLA FLOTA'!$A$1:$B$80,2,FALSE)</f>
        <v>1890</v>
      </c>
      <c r="O3001" s="4">
        <f>VLOOKUP(capturaFlota2019[[#This Row],[Especie]],'DATOS TABLA FLOTA'!$A$1:$C$80,3,FALSE)</f>
        <v>30240</v>
      </c>
      <c r="Q3001"/>
    </row>
    <row r="3002" spans="1:17" x14ac:dyDescent="0.35">
      <c r="A3002" s="5">
        <v>43678</v>
      </c>
      <c r="B3002" s="2" t="s">
        <v>3041</v>
      </c>
      <c r="C3002" s="2" t="s">
        <v>3150</v>
      </c>
      <c r="D3002" s="2" t="s">
        <v>3043</v>
      </c>
      <c r="E300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2" t="str">
        <f>_xlfn.XLOOKUP(capturaFlota2019[[#This Row],[Puerto]],'DATOS TABLA FLOTA'!$H$1:$H$21,'DATOS TABLA FLOTA'!$I$1:$I$21)</f>
        <v>General Lavalle</v>
      </c>
      <c r="G3002" s="3">
        <f>_xlfn.XLOOKUP(capturaFlota2019[[#This Row],[Departamento]],'DATOS TABLA FLOTA'!$O$2:$O$21,'DATOS TABLA FLOTA'!$P$2:$P$21)</f>
        <v>6336</v>
      </c>
      <c r="H3002" s="1">
        <v>-36398453</v>
      </c>
      <c r="I3002" s="1">
        <f>_xlfn.XLOOKUP(capturaFlota2019[[#This Row],[Latitud]],'DATOS TABLA FLOTA'!$Q$2:$Q$21,'DATOS TABLA FLOTA'!$R$2:$R$21)</f>
        <v>-56946467</v>
      </c>
      <c r="J3002" s="2" t="s">
        <v>3087</v>
      </c>
      <c r="K3002" t="str">
        <f>VLOOKUP(capturaFlota2019[[#This Row],[Especie]],'DATOS TABLA FLOTA'!$K$1:$M$113,2,FALSE)</f>
        <v>Peces</v>
      </c>
      <c r="L3002" t="str">
        <f>_xlfn.XLOOKUP(capturaFlota2019[[#This Row],[Especie]],'DATOS TABLA FLOTA'!$K$1:$K$113,'DATOS TABLA FLOTA'!$M$1:$M$113)</f>
        <v>otras especies</v>
      </c>
      <c r="M3002" s="3">
        <v>4530463</v>
      </c>
      <c r="N3002" s="4">
        <f>VLOOKUP(capturaFlota2019[[#This Row],[Especie]],'DATOS TABLA FLOTA'!$A$1:$B$80,2,FALSE)</f>
        <v>2500</v>
      </c>
      <c r="O3002" s="4">
        <f>VLOOKUP(capturaFlota2019[[#This Row],[Especie]],'DATOS TABLA FLOTA'!$A$1:$C$80,3,FALSE)</f>
        <v>40000</v>
      </c>
      <c r="Q3002"/>
    </row>
    <row r="3003" spans="1:17" x14ac:dyDescent="0.35">
      <c r="A3003" s="5">
        <v>43678</v>
      </c>
      <c r="B3003" s="2" t="s">
        <v>3041</v>
      </c>
      <c r="C3003" s="2" t="s">
        <v>3068</v>
      </c>
      <c r="D3003" s="2" t="s">
        <v>3043</v>
      </c>
      <c r="E300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3" t="str">
        <f>_xlfn.XLOOKUP(capturaFlota2019[[#This Row],[Puerto]],'DATOS TABLA FLOTA'!$H$1:$H$21,'DATOS TABLA FLOTA'!$I$1:$I$21)</f>
        <v>General Pueyrredon</v>
      </c>
      <c r="G3003" s="3">
        <f>_xlfn.XLOOKUP(capturaFlota2019[[#This Row],[Departamento]],'DATOS TABLA FLOTA'!$O$2:$O$21,'DATOS TABLA FLOTA'!$P$2:$P$21)</f>
        <v>6357</v>
      </c>
      <c r="H3003" s="1">
        <v>-3804915</v>
      </c>
      <c r="I3003" s="1">
        <f>_xlfn.XLOOKUP(capturaFlota2019[[#This Row],[Latitud]],'DATOS TABLA FLOTA'!$Q$2:$Q$21,'DATOS TABLA FLOTA'!$R$2:$R$21)</f>
        <v>-57536848</v>
      </c>
      <c r="J3003" s="2" t="s">
        <v>3060</v>
      </c>
      <c r="K3003" t="str">
        <f>VLOOKUP(capturaFlota2019[[#This Row],[Especie]],'DATOS TABLA FLOTA'!$K$1:$M$113,2,FALSE)</f>
        <v>Peces</v>
      </c>
      <c r="L3003" t="str">
        <f>_xlfn.XLOOKUP(capturaFlota2019[[#This Row],[Especie]],'DATOS TABLA FLOTA'!$K$1:$K$113,'DATOS TABLA FLOTA'!$M$1:$M$113)</f>
        <v>otras especies</v>
      </c>
      <c r="M3003" s="3">
        <v>4735766</v>
      </c>
      <c r="N3003" s="4">
        <f>VLOOKUP(capturaFlota2019[[#This Row],[Especie]],'DATOS TABLA FLOTA'!$A$1:$B$80,2,FALSE)</f>
        <v>2910</v>
      </c>
      <c r="O3003" s="4">
        <f>VLOOKUP(capturaFlota2019[[#This Row],[Especie]],'DATOS TABLA FLOTA'!$A$1:$C$80,3,FALSE)</f>
        <v>46560</v>
      </c>
      <c r="Q3003"/>
    </row>
    <row r="3004" spans="1:17" x14ac:dyDescent="0.35">
      <c r="A3004" s="5">
        <v>43617</v>
      </c>
      <c r="B3004" s="2" t="s">
        <v>3053</v>
      </c>
      <c r="C3004" s="2" t="s">
        <v>3150</v>
      </c>
      <c r="D3004" s="2" t="s">
        <v>3043</v>
      </c>
      <c r="E300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4" t="str">
        <f>_xlfn.XLOOKUP(capturaFlota2019[[#This Row],[Puerto]],'DATOS TABLA FLOTA'!$H$1:$H$21,'DATOS TABLA FLOTA'!$I$1:$I$21)</f>
        <v>General Lavalle</v>
      </c>
      <c r="G3004" s="3">
        <f>_xlfn.XLOOKUP(capturaFlota2019[[#This Row],[Departamento]],'DATOS TABLA FLOTA'!$O$2:$O$21,'DATOS TABLA FLOTA'!$P$2:$P$21)</f>
        <v>6336</v>
      </c>
      <c r="H3004" s="1">
        <v>-36398453</v>
      </c>
      <c r="I3004" s="1">
        <f>_xlfn.XLOOKUP(capturaFlota2019[[#This Row],[Latitud]],'DATOS TABLA FLOTA'!$Q$2:$Q$21,'DATOS TABLA FLOTA'!$R$2:$R$21)</f>
        <v>-56946467</v>
      </c>
      <c r="J3004" s="2" t="s">
        <v>3091</v>
      </c>
      <c r="K3004" t="str">
        <f>VLOOKUP(capturaFlota2019[[#This Row],[Especie]],'DATOS TABLA FLOTA'!$K$1:$M$113,2,FALSE)</f>
        <v>Peces</v>
      </c>
      <c r="L3004" t="str">
        <f>_xlfn.XLOOKUP(capturaFlota2019[[#This Row],[Especie]],'DATOS TABLA FLOTA'!$K$1:$K$113,'DATOS TABLA FLOTA'!$M$1:$M$113)</f>
        <v>Variado costero</v>
      </c>
      <c r="M3004" s="3">
        <v>4743196</v>
      </c>
      <c r="N3004" s="4">
        <f>VLOOKUP(capturaFlota2019[[#This Row],[Especie]],'DATOS TABLA FLOTA'!$A$1:$B$80,2,FALSE)</f>
        <v>2300</v>
      </c>
      <c r="O3004" s="4">
        <f>VLOOKUP(capturaFlota2019[[#This Row],[Especie]],'DATOS TABLA FLOTA'!$A$1:$C$80,3,FALSE)</f>
        <v>36800</v>
      </c>
      <c r="Q3004"/>
    </row>
    <row r="3005" spans="1:17" x14ac:dyDescent="0.35">
      <c r="A3005" s="5">
        <v>43556</v>
      </c>
      <c r="B3005" s="2" t="s">
        <v>3147</v>
      </c>
      <c r="C3005" s="2" t="s">
        <v>3068</v>
      </c>
      <c r="D3005" s="2" t="s">
        <v>3043</v>
      </c>
      <c r="E300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5" t="str">
        <f>_xlfn.XLOOKUP(capturaFlota2019[[#This Row],[Puerto]],'DATOS TABLA FLOTA'!$H$1:$H$21,'DATOS TABLA FLOTA'!$I$1:$I$21)</f>
        <v>General Pueyrredon</v>
      </c>
      <c r="G3005" s="3">
        <f>_xlfn.XLOOKUP(capturaFlota2019[[#This Row],[Departamento]],'DATOS TABLA FLOTA'!$O$2:$O$21,'DATOS TABLA FLOTA'!$P$2:$P$21)</f>
        <v>6357</v>
      </c>
      <c r="H3005" s="1">
        <v>-3804915</v>
      </c>
      <c r="I3005" s="1">
        <f>_xlfn.XLOOKUP(capturaFlota2019[[#This Row],[Latitud]],'DATOS TABLA FLOTA'!$Q$2:$Q$21,'DATOS TABLA FLOTA'!$R$2:$R$21)</f>
        <v>-57536848</v>
      </c>
      <c r="J3005" s="2" t="s">
        <v>3055</v>
      </c>
      <c r="K3005" t="str">
        <f>VLOOKUP(capturaFlota2019[[#This Row],[Especie]],'DATOS TABLA FLOTA'!$K$1:$M$113,2,FALSE)</f>
        <v>Peces</v>
      </c>
      <c r="L3005" t="str">
        <f>_xlfn.XLOOKUP(capturaFlota2019[[#This Row],[Especie]],'DATOS TABLA FLOTA'!$K$1:$K$113,'DATOS TABLA FLOTA'!$M$1:$M$113)</f>
        <v>Merluza hubbsi S41</v>
      </c>
      <c r="M3005" s="3">
        <v>4796703</v>
      </c>
      <c r="N3005" s="4">
        <f>VLOOKUP(capturaFlota2019[[#This Row],[Especie]],'DATOS TABLA FLOTA'!$A$1:$B$80,2,FALSE)</f>
        <v>2300</v>
      </c>
      <c r="O3005" s="4">
        <f>VLOOKUP(capturaFlota2019[[#This Row],[Especie]],'DATOS TABLA FLOTA'!$A$1:$C$80,3,FALSE)</f>
        <v>36800</v>
      </c>
      <c r="Q3005"/>
    </row>
    <row r="3006" spans="1:17" x14ac:dyDescent="0.35">
      <c r="A3006" s="5">
        <v>43617</v>
      </c>
      <c r="B3006" s="2" t="s">
        <v>3053</v>
      </c>
      <c r="C3006" s="2" t="s">
        <v>3150</v>
      </c>
      <c r="D3006" s="2" t="s">
        <v>3043</v>
      </c>
      <c r="E300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6" t="str">
        <f>_xlfn.XLOOKUP(capturaFlota2019[[#This Row],[Puerto]],'DATOS TABLA FLOTA'!$H$1:$H$21,'DATOS TABLA FLOTA'!$I$1:$I$21)</f>
        <v>General Lavalle</v>
      </c>
      <c r="G3006" s="3">
        <f>_xlfn.XLOOKUP(capturaFlota2019[[#This Row],[Departamento]],'DATOS TABLA FLOTA'!$O$2:$O$21,'DATOS TABLA FLOTA'!$P$2:$P$21)</f>
        <v>6336</v>
      </c>
      <c r="H3006" s="1">
        <v>-36398453</v>
      </c>
      <c r="I3006" s="1">
        <f>_xlfn.XLOOKUP(capturaFlota2019[[#This Row],[Latitud]],'DATOS TABLA FLOTA'!$Q$2:$Q$21,'DATOS TABLA FLOTA'!$R$2:$R$21)</f>
        <v>-56946467</v>
      </c>
      <c r="J3006" s="2" t="s">
        <v>3094</v>
      </c>
      <c r="K3006" t="str">
        <f>VLOOKUP(capturaFlota2019[[#This Row],[Especie]],'DATOS TABLA FLOTA'!$K$1:$M$113,2,FALSE)</f>
        <v>Peces</v>
      </c>
      <c r="L3006" t="str">
        <f>_xlfn.XLOOKUP(capturaFlota2019[[#This Row],[Especie]],'DATOS TABLA FLOTA'!$K$1:$K$113,'DATOS TABLA FLOTA'!$M$1:$M$113)</f>
        <v>otras especies</v>
      </c>
      <c r="M3006" s="3">
        <v>4841690</v>
      </c>
      <c r="N3006" s="4">
        <f>VLOOKUP(capturaFlota2019[[#This Row],[Especie]],'DATOS TABLA FLOTA'!$A$1:$B$80,2,FALSE)</f>
        <v>2180</v>
      </c>
      <c r="O3006" s="4">
        <f>VLOOKUP(capturaFlota2019[[#This Row],[Especie]],'DATOS TABLA FLOTA'!$A$1:$C$80,3,FALSE)</f>
        <v>34880</v>
      </c>
      <c r="Q3006"/>
    </row>
    <row r="3007" spans="1:17" x14ac:dyDescent="0.35">
      <c r="A3007" s="5">
        <v>43497</v>
      </c>
      <c r="B3007" s="2" t="s">
        <v>3053</v>
      </c>
      <c r="C3007" s="2" t="s">
        <v>3068</v>
      </c>
      <c r="D3007" s="2" t="s">
        <v>3043</v>
      </c>
      <c r="E300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7" t="str">
        <f>_xlfn.XLOOKUP(capturaFlota2019[[#This Row],[Puerto]],'DATOS TABLA FLOTA'!$H$1:$H$21,'DATOS TABLA FLOTA'!$I$1:$I$21)</f>
        <v>General Pueyrredon</v>
      </c>
      <c r="G3007" s="3">
        <f>_xlfn.XLOOKUP(capturaFlota2019[[#This Row],[Departamento]],'DATOS TABLA FLOTA'!$O$2:$O$21,'DATOS TABLA FLOTA'!$P$2:$P$21)</f>
        <v>6357</v>
      </c>
      <c r="H3007" s="1">
        <v>-3804915</v>
      </c>
      <c r="I3007" s="1">
        <f>_xlfn.XLOOKUP(capturaFlota2019[[#This Row],[Latitud]],'DATOS TABLA FLOTA'!$Q$2:$Q$21,'DATOS TABLA FLOTA'!$R$2:$R$21)</f>
        <v>-57536848</v>
      </c>
      <c r="J3007" s="2" t="s">
        <v>3074</v>
      </c>
      <c r="K3007" t="str">
        <f>VLOOKUP(capturaFlota2019[[#This Row],[Especie]],'DATOS TABLA FLOTA'!$K$1:$M$113,2,FALSE)</f>
        <v>Peces</v>
      </c>
      <c r="L3007" t="str">
        <f>_xlfn.XLOOKUP(capturaFlota2019[[#This Row],[Especie]],'DATOS TABLA FLOTA'!$K$1:$K$113,'DATOS TABLA FLOTA'!$M$1:$M$113)</f>
        <v>Variado costero</v>
      </c>
      <c r="M3007" s="3">
        <v>5260399</v>
      </c>
      <c r="N3007" s="4">
        <f>VLOOKUP(capturaFlota2019[[#This Row],[Especie]],'DATOS TABLA FLOTA'!$A$1:$B$80,2,FALSE)</f>
        <v>1800</v>
      </c>
      <c r="O3007" s="4">
        <f>VLOOKUP(capturaFlota2019[[#This Row],[Especie]],'DATOS TABLA FLOTA'!$A$1:$C$80,3,FALSE)</f>
        <v>28800</v>
      </c>
      <c r="Q3007"/>
    </row>
    <row r="3008" spans="1:17" x14ac:dyDescent="0.35">
      <c r="A3008" s="5">
        <v>43617</v>
      </c>
      <c r="B3008" s="2" t="s">
        <v>3041</v>
      </c>
      <c r="C3008" s="2" t="s">
        <v>3068</v>
      </c>
      <c r="D3008" s="2" t="s">
        <v>3043</v>
      </c>
      <c r="E300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8" t="str">
        <f>_xlfn.XLOOKUP(capturaFlota2019[[#This Row],[Puerto]],'DATOS TABLA FLOTA'!$H$1:$H$21,'DATOS TABLA FLOTA'!$I$1:$I$21)</f>
        <v>General Pueyrredon</v>
      </c>
      <c r="G3008" s="3">
        <f>_xlfn.XLOOKUP(capturaFlota2019[[#This Row],[Departamento]],'DATOS TABLA FLOTA'!$O$2:$O$21,'DATOS TABLA FLOTA'!$P$2:$P$21)</f>
        <v>6357</v>
      </c>
      <c r="H3008" s="1">
        <v>-3804915</v>
      </c>
      <c r="I3008" s="1">
        <f>_xlfn.XLOOKUP(capturaFlota2019[[#This Row],[Latitud]],'DATOS TABLA FLOTA'!$Q$2:$Q$21,'DATOS TABLA FLOTA'!$R$2:$R$21)</f>
        <v>-57536848</v>
      </c>
      <c r="J3008" s="2" t="s">
        <v>3087</v>
      </c>
      <c r="K3008" t="str">
        <f>VLOOKUP(capturaFlota2019[[#This Row],[Especie]],'DATOS TABLA FLOTA'!$K$1:$M$113,2,FALSE)</f>
        <v>Peces</v>
      </c>
      <c r="L3008" t="str">
        <f>_xlfn.XLOOKUP(capturaFlota2019[[#This Row],[Especie]],'DATOS TABLA FLOTA'!$K$1:$K$113,'DATOS TABLA FLOTA'!$M$1:$M$113)</f>
        <v>otras especies</v>
      </c>
      <c r="M3008" s="3">
        <v>5301925</v>
      </c>
      <c r="N3008" s="4">
        <f>VLOOKUP(capturaFlota2019[[#This Row],[Especie]],'DATOS TABLA FLOTA'!$A$1:$B$80,2,FALSE)</f>
        <v>2500</v>
      </c>
      <c r="O3008" s="4">
        <f>VLOOKUP(capturaFlota2019[[#This Row],[Especie]],'DATOS TABLA FLOTA'!$A$1:$C$80,3,FALSE)</f>
        <v>40000</v>
      </c>
      <c r="Q3008"/>
    </row>
    <row r="3009" spans="1:17" x14ac:dyDescent="0.35">
      <c r="A3009" s="5">
        <v>43647</v>
      </c>
      <c r="B3009" s="2" t="s">
        <v>3041</v>
      </c>
      <c r="C3009" s="2" t="s">
        <v>3068</v>
      </c>
      <c r="D3009" s="2" t="s">
        <v>3043</v>
      </c>
      <c r="E300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09" t="str">
        <f>_xlfn.XLOOKUP(capturaFlota2019[[#This Row],[Puerto]],'DATOS TABLA FLOTA'!$H$1:$H$21,'DATOS TABLA FLOTA'!$I$1:$I$21)</f>
        <v>General Pueyrredon</v>
      </c>
      <c r="G3009" s="3">
        <f>_xlfn.XLOOKUP(capturaFlota2019[[#This Row],[Departamento]],'DATOS TABLA FLOTA'!$O$2:$O$21,'DATOS TABLA FLOTA'!$P$2:$P$21)</f>
        <v>6357</v>
      </c>
      <c r="H3009" s="1">
        <v>-3804915</v>
      </c>
      <c r="I3009" s="1">
        <f>_xlfn.XLOOKUP(capturaFlota2019[[#This Row],[Latitud]],'DATOS TABLA FLOTA'!$Q$2:$Q$21,'DATOS TABLA FLOTA'!$R$2:$R$21)</f>
        <v>-57536848</v>
      </c>
      <c r="J3009" s="2" t="s">
        <v>3084</v>
      </c>
      <c r="K3009" t="str">
        <f>VLOOKUP(capturaFlota2019[[#This Row],[Especie]],'DATOS TABLA FLOTA'!$K$1:$M$113,2,FALSE)</f>
        <v>Peces</v>
      </c>
      <c r="L3009" t="str">
        <f>_xlfn.XLOOKUP(capturaFlota2019[[#This Row],[Especie]],'DATOS TABLA FLOTA'!$K$1:$K$113,'DATOS TABLA FLOTA'!$M$1:$M$113)</f>
        <v>otras especies</v>
      </c>
      <c r="M3009" s="3">
        <v>5323364</v>
      </c>
      <c r="N3009" s="4">
        <f>VLOOKUP(capturaFlota2019[[#This Row],[Especie]],'DATOS TABLA FLOTA'!$A$1:$B$80,2,FALSE)</f>
        <v>1890</v>
      </c>
      <c r="O3009" s="4">
        <f>VLOOKUP(capturaFlota2019[[#This Row],[Especie]],'DATOS TABLA FLOTA'!$A$1:$C$80,3,FALSE)</f>
        <v>30240</v>
      </c>
      <c r="Q3009"/>
    </row>
    <row r="3010" spans="1:17" x14ac:dyDescent="0.35">
      <c r="A3010" s="5">
        <v>43525</v>
      </c>
      <c r="B3010" s="2" t="s">
        <v>3067</v>
      </c>
      <c r="C3010" s="2" t="s">
        <v>3068</v>
      </c>
      <c r="D3010" s="2" t="s">
        <v>3043</v>
      </c>
      <c r="E301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0" t="str">
        <f>_xlfn.XLOOKUP(capturaFlota2019[[#This Row],[Puerto]],'DATOS TABLA FLOTA'!$H$1:$H$21,'DATOS TABLA FLOTA'!$I$1:$I$21)</f>
        <v>General Pueyrredon</v>
      </c>
      <c r="G3010" s="3">
        <f>_xlfn.XLOOKUP(capturaFlota2019[[#This Row],[Departamento]],'DATOS TABLA FLOTA'!$O$2:$O$21,'DATOS TABLA FLOTA'!$P$2:$P$21)</f>
        <v>6357</v>
      </c>
      <c r="H3010" s="1">
        <v>-3804915</v>
      </c>
      <c r="I3010" s="1">
        <f>_xlfn.XLOOKUP(capturaFlota2019[[#This Row],[Latitud]],'DATOS TABLA FLOTA'!$Q$2:$Q$21,'DATOS TABLA FLOTA'!$R$2:$R$21)</f>
        <v>-57536848</v>
      </c>
      <c r="J3010" s="2" t="s">
        <v>3055</v>
      </c>
      <c r="K3010" t="str">
        <f>VLOOKUP(capturaFlota2019[[#This Row],[Especie]],'DATOS TABLA FLOTA'!$K$1:$M$113,2,FALSE)</f>
        <v>Peces</v>
      </c>
      <c r="L3010" t="str">
        <f>_xlfn.XLOOKUP(capturaFlota2019[[#This Row],[Especie]],'DATOS TABLA FLOTA'!$K$1:$K$113,'DATOS TABLA FLOTA'!$M$1:$M$113)</f>
        <v>Merluza hubbsi S41</v>
      </c>
      <c r="M3010" s="3">
        <v>5882714</v>
      </c>
      <c r="N3010" s="4">
        <f>VLOOKUP(capturaFlota2019[[#This Row],[Especie]],'DATOS TABLA FLOTA'!$A$1:$B$80,2,FALSE)</f>
        <v>2300</v>
      </c>
      <c r="O3010" s="4">
        <f>VLOOKUP(capturaFlota2019[[#This Row],[Especie]],'DATOS TABLA FLOTA'!$A$1:$C$80,3,FALSE)</f>
        <v>36800</v>
      </c>
      <c r="Q3010"/>
    </row>
    <row r="3011" spans="1:17" x14ac:dyDescent="0.35">
      <c r="A3011" s="5">
        <v>43617</v>
      </c>
      <c r="B3011" s="2" t="s">
        <v>3059</v>
      </c>
      <c r="C3011" s="2" t="s">
        <v>3061</v>
      </c>
      <c r="D3011" s="2" t="s">
        <v>3062</v>
      </c>
      <c r="E301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11" t="str">
        <f>_xlfn.XLOOKUP(capturaFlota2019[[#This Row],[Puerto]],'DATOS TABLA FLOTA'!$H$1:$H$21,'DATOS TABLA FLOTA'!$I$1:$I$21)</f>
        <v>Escalante</v>
      </c>
      <c r="G3011" s="3">
        <f>_xlfn.XLOOKUP(capturaFlota2019[[#This Row],[Departamento]],'DATOS TABLA FLOTA'!$O$2:$O$21,'DATOS TABLA FLOTA'!$P$2:$P$21)</f>
        <v>26021</v>
      </c>
      <c r="H3011" s="1">
        <v>-45862528</v>
      </c>
      <c r="I3011" s="1">
        <f>_xlfn.XLOOKUP(capturaFlota2019[[#This Row],[Latitud]],'DATOS TABLA FLOTA'!$Q$2:$Q$21,'DATOS TABLA FLOTA'!$R$2:$R$21)</f>
        <v>-6746664</v>
      </c>
      <c r="J3011" s="2" t="s">
        <v>3101</v>
      </c>
      <c r="K3011" t="str">
        <f>VLOOKUP(capturaFlota2019[[#This Row],[Especie]],'DATOS TABLA FLOTA'!$K$1:$M$113,2,FALSE)</f>
        <v>Crustáceos</v>
      </c>
      <c r="L3011" t="str">
        <f>_xlfn.XLOOKUP(capturaFlota2019[[#This Row],[Especie]],'DATOS TABLA FLOTA'!$K$1:$K$113,'DATOS TABLA FLOTA'!$M$1:$M$113)</f>
        <v>Langostino</v>
      </c>
      <c r="M3011" s="3">
        <v>5888762</v>
      </c>
      <c r="N3011" s="4">
        <f>VLOOKUP(capturaFlota2019[[#This Row],[Especie]],'DATOS TABLA FLOTA'!$A$1:$B$80,2,FALSE)</f>
        <v>3000</v>
      </c>
      <c r="O3011" s="4">
        <f>VLOOKUP(capturaFlota2019[[#This Row],[Especie]],'DATOS TABLA FLOTA'!$A$1:$C$80,3,FALSE)</f>
        <v>48000</v>
      </c>
      <c r="Q3011"/>
    </row>
    <row r="3012" spans="1:17" x14ac:dyDescent="0.35">
      <c r="A3012" s="5">
        <v>43617</v>
      </c>
      <c r="B3012" s="2" t="s">
        <v>3041</v>
      </c>
      <c r="C3012" s="2" t="s">
        <v>3048</v>
      </c>
      <c r="D3012" s="2" t="s">
        <v>3049</v>
      </c>
      <c r="E301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12" t="str">
        <f>_xlfn.XLOOKUP(capturaFlota2019[[#This Row],[Puerto]],'DATOS TABLA FLOTA'!$H$1:$H$21,'DATOS TABLA FLOTA'!$I$1:$I$21)</f>
        <v>Deseado</v>
      </c>
      <c r="G3012" s="3">
        <f>_xlfn.XLOOKUP(capturaFlota2019[[#This Row],[Departamento]],'DATOS TABLA FLOTA'!$O$2:$O$21,'DATOS TABLA FLOTA'!$P$2:$P$21)</f>
        <v>78014</v>
      </c>
      <c r="H3012" s="1">
        <v>-46436049</v>
      </c>
      <c r="I3012" s="1">
        <f>_xlfn.XLOOKUP(capturaFlota2019[[#This Row],[Latitud]],'DATOS TABLA FLOTA'!$Q$2:$Q$21,'DATOS TABLA FLOTA'!$R$2:$R$21)</f>
        <v>-67514904</v>
      </c>
      <c r="J3012" s="2" t="s">
        <v>3060</v>
      </c>
      <c r="K3012" t="str">
        <f>VLOOKUP(capturaFlota2019[[#This Row],[Especie]],'DATOS TABLA FLOTA'!$K$1:$M$113,2,FALSE)</f>
        <v>Peces</v>
      </c>
      <c r="L3012" t="str">
        <f>_xlfn.XLOOKUP(capturaFlota2019[[#This Row],[Especie]],'DATOS TABLA FLOTA'!$K$1:$K$113,'DATOS TABLA FLOTA'!$M$1:$M$113)</f>
        <v>otras especies</v>
      </c>
      <c r="M3012" s="3">
        <v>5911766</v>
      </c>
      <c r="N3012" s="4">
        <f>VLOOKUP(capturaFlota2019[[#This Row],[Especie]],'DATOS TABLA FLOTA'!$A$1:$B$80,2,FALSE)</f>
        <v>2910</v>
      </c>
      <c r="O3012" s="4">
        <f>VLOOKUP(capturaFlota2019[[#This Row],[Especie]],'DATOS TABLA FLOTA'!$A$1:$C$80,3,FALSE)</f>
        <v>46560</v>
      </c>
      <c r="Q3012"/>
    </row>
    <row r="3013" spans="1:17" x14ac:dyDescent="0.35">
      <c r="A3013" s="5">
        <v>43586</v>
      </c>
      <c r="B3013" s="2" t="s">
        <v>3053</v>
      </c>
      <c r="C3013" s="2" t="s">
        <v>3150</v>
      </c>
      <c r="D3013" s="2" t="s">
        <v>3043</v>
      </c>
      <c r="E301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3" t="str">
        <f>_xlfn.XLOOKUP(capturaFlota2019[[#This Row],[Puerto]],'DATOS TABLA FLOTA'!$H$1:$H$21,'DATOS TABLA FLOTA'!$I$1:$I$21)</f>
        <v>General Lavalle</v>
      </c>
      <c r="G3013" s="3">
        <f>_xlfn.XLOOKUP(capturaFlota2019[[#This Row],[Departamento]],'DATOS TABLA FLOTA'!$O$2:$O$21,'DATOS TABLA FLOTA'!$P$2:$P$21)</f>
        <v>6336</v>
      </c>
      <c r="H3013" s="1">
        <v>-36398453</v>
      </c>
      <c r="I3013" s="1">
        <f>_xlfn.XLOOKUP(capturaFlota2019[[#This Row],[Latitud]],'DATOS TABLA FLOTA'!$Q$2:$Q$21,'DATOS TABLA FLOTA'!$R$2:$R$21)</f>
        <v>-56946467</v>
      </c>
      <c r="J3013" s="2" t="s">
        <v>3158</v>
      </c>
      <c r="K3013" t="str">
        <f>VLOOKUP(capturaFlota2019[[#This Row],[Especie]],'DATOS TABLA FLOTA'!$K$1:$M$113,2,FALSE)</f>
        <v>Moluscos</v>
      </c>
      <c r="L3013" t="str">
        <f>_xlfn.XLOOKUP(capturaFlota2019[[#This Row],[Especie]],'DATOS TABLA FLOTA'!$K$1:$K$113,'DATOS TABLA FLOTA'!$M$1:$M$113)</f>
        <v>otras especies</v>
      </c>
      <c r="M3013" s="3">
        <v>6115060</v>
      </c>
      <c r="N3013" s="4">
        <f>VLOOKUP(capturaFlota2019[[#This Row],[Especie]],'DATOS TABLA FLOTA'!$A$1:$B$80,2,FALSE)</f>
        <v>2100</v>
      </c>
      <c r="O3013" s="4">
        <f>VLOOKUP(capturaFlota2019[[#This Row],[Especie]],'DATOS TABLA FLOTA'!$A$1:$C$80,3,FALSE)</f>
        <v>33600</v>
      </c>
      <c r="Q3013"/>
    </row>
    <row r="3014" spans="1:17" x14ac:dyDescent="0.35">
      <c r="A3014" s="5">
        <v>43497</v>
      </c>
      <c r="B3014" s="2" t="s">
        <v>3041</v>
      </c>
      <c r="C3014" s="2" t="s">
        <v>3107</v>
      </c>
      <c r="D3014" s="2" t="s">
        <v>3043</v>
      </c>
      <c r="E301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4" t="str">
        <f>_xlfn.XLOOKUP(capturaFlota2019[[#This Row],[Puerto]],'DATOS TABLA FLOTA'!$H$1:$H$21,'DATOS TABLA FLOTA'!$I$1:$I$21)</f>
        <v>Necochea</v>
      </c>
      <c r="G3014" s="3">
        <f>_xlfn.XLOOKUP(capturaFlota2019[[#This Row],[Departamento]],'DATOS TABLA FLOTA'!$O$2:$O$21,'DATOS TABLA FLOTA'!$P$2:$P$21)</f>
        <v>6581</v>
      </c>
      <c r="H3014" s="1">
        <v>-38576184</v>
      </c>
      <c r="I3014" s="1">
        <f>_xlfn.XLOOKUP(capturaFlota2019[[#This Row],[Latitud]],'DATOS TABLA FLOTA'!$Q$2:$Q$21,'DATOS TABLA FLOTA'!$R$2:$R$21)</f>
        <v>-58701949</v>
      </c>
      <c r="J3014" s="2" t="s">
        <v>3087</v>
      </c>
      <c r="K3014" t="str">
        <f>VLOOKUP(capturaFlota2019[[#This Row],[Especie]],'DATOS TABLA FLOTA'!$K$1:$M$113,2,FALSE)</f>
        <v>Peces</v>
      </c>
      <c r="L3014" t="str">
        <f>_xlfn.XLOOKUP(capturaFlota2019[[#This Row],[Especie]],'DATOS TABLA FLOTA'!$K$1:$K$113,'DATOS TABLA FLOTA'!$M$1:$M$113)</f>
        <v>otras especies</v>
      </c>
      <c r="M3014" s="3">
        <v>6211193</v>
      </c>
      <c r="N3014" s="4">
        <f>VLOOKUP(capturaFlota2019[[#This Row],[Especie]],'DATOS TABLA FLOTA'!$A$1:$B$80,2,FALSE)</f>
        <v>2500</v>
      </c>
      <c r="O3014" s="4">
        <f>VLOOKUP(capturaFlota2019[[#This Row],[Especie]],'DATOS TABLA FLOTA'!$A$1:$C$80,3,FALSE)</f>
        <v>40000</v>
      </c>
      <c r="Q3014"/>
    </row>
    <row r="3015" spans="1:17" x14ac:dyDescent="0.35">
      <c r="A3015" s="5">
        <v>43647</v>
      </c>
      <c r="B3015" s="2" t="s">
        <v>3041</v>
      </c>
      <c r="C3015" s="2" t="s">
        <v>3150</v>
      </c>
      <c r="D3015" s="2" t="s">
        <v>3043</v>
      </c>
      <c r="E301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5" t="str">
        <f>_xlfn.XLOOKUP(capturaFlota2019[[#This Row],[Puerto]],'DATOS TABLA FLOTA'!$H$1:$H$21,'DATOS TABLA FLOTA'!$I$1:$I$21)</f>
        <v>General Lavalle</v>
      </c>
      <c r="G3015" s="3">
        <f>_xlfn.XLOOKUP(capturaFlota2019[[#This Row],[Departamento]],'DATOS TABLA FLOTA'!$O$2:$O$21,'DATOS TABLA FLOTA'!$P$2:$P$21)</f>
        <v>6336</v>
      </c>
      <c r="H3015" s="1">
        <v>-36398453</v>
      </c>
      <c r="I3015" s="1">
        <f>_xlfn.XLOOKUP(capturaFlota2019[[#This Row],[Latitud]],'DATOS TABLA FLOTA'!$Q$2:$Q$21,'DATOS TABLA FLOTA'!$R$2:$R$21)</f>
        <v>-56946467</v>
      </c>
      <c r="J3015" s="2" t="s">
        <v>3074</v>
      </c>
      <c r="K3015" t="str">
        <f>VLOOKUP(capturaFlota2019[[#This Row],[Especie]],'DATOS TABLA FLOTA'!$K$1:$M$113,2,FALSE)</f>
        <v>Peces</v>
      </c>
      <c r="L3015" t="str">
        <f>_xlfn.XLOOKUP(capturaFlota2019[[#This Row],[Especie]],'DATOS TABLA FLOTA'!$K$1:$K$113,'DATOS TABLA FLOTA'!$M$1:$M$113)</f>
        <v>Variado costero</v>
      </c>
      <c r="M3015" s="3">
        <v>6302019</v>
      </c>
      <c r="N3015" s="4">
        <f>VLOOKUP(capturaFlota2019[[#This Row],[Especie]],'DATOS TABLA FLOTA'!$A$1:$B$80,2,FALSE)</f>
        <v>1800</v>
      </c>
      <c r="O3015" s="4">
        <f>VLOOKUP(capturaFlota2019[[#This Row],[Especie]],'DATOS TABLA FLOTA'!$A$1:$C$80,3,FALSE)</f>
        <v>28800</v>
      </c>
      <c r="Q3015"/>
    </row>
    <row r="3016" spans="1:17" x14ac:dyDescent="0.35">
      <c r="A3016" s="5">
        <v>43556</v>
      </c>
      <c r="B3016" s="2" t="s">
        <v>3041</v>
      </c>
      <c r="C3016" s="2" t="s">
        <v>3150</v>
      </c>
      <c r="D3016" s="2" t="s">
        <v>3043</v>
      </c>
      <c r="E301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6" t="str">
        <f>_xlfn.XLOOKUP(capturaFlota2019[[#This Row],[Puerto]],'DATOS TABLA FLOTA'!$H$1:$H$21,'DATOS TABLA FLOTA'!$I$1:$I$21)</f>
        <v>General Lavalle</v>
      </c>
      <c r="G3016" s="3">
        <f>_xlfn.XLOOKUP(capturaFlota2019[[#This Row],[Departamento]],'DATOS TABLA FLOTA'!$O$2:$O$21,'DATOS TABLA FLOTA'!$P$2:$P$21)</f>
        <v>6336</v>
      </c>
      <c r="H3016" s="1">
        <v>-36398453</v>
      </c>
      <c r="I3016" s="1">
        <f>_xlfn.XLOOKUP(capturaFlota2019[[#This Row],[Latitud]],'DATOS TABLA FLOTA'!$Q$2:$Q$21,'DATOS TABLA FLOTA'!$R$2:$R$21)</f>
        <v>-56946467</v>
      </c>
      <c r="J3016" s="2" t="s">
        <v>3057</v>
      </c>
      <c r="K3016" t="str">
        <f>VLOOKUP(capturaFlota2019[[#This Row],[Especie]],'DATOS TABLA FLOTA'!$K$1:$M$113,2,FALSE)</f>
        <v>Peces</v>
      </c>
      <c r="L3016" t="str">
        <f>_xlfn.XLOOKUP(capturaFlota2019[[#This Row],[Especie]],'DATOS TABLA FLOTA'!$K$1:$K$113,'DATOS TABLA FLOTA'!$M$1:$M$113)</f>
        <v>Rayas (sin V. Cost)</v>
      </c>
      <c r="M3016" s="3">
        <v>6813186</v>
      </c>
      <c r="N3016" s="4">
        <f>VLOOKUP(capturaFlota2019[[#This Row],[Especie]],'DATOS TABLA FLOTA'!$A$1:$B$80,2,FALSE)</f>
        <v>3900</v>
      </c>
      <c r="O3016" s="4">
        <f>VLOOKUP(capturaFlota2019[[#This Row],[Especie]],'DATOS TABLA FLOTA'!$A$1:$C$80,3,FALSE)</f>
        <v>62400</v>
      </c>
      <c r="Q3016"/>
    </row>
    <row r="3017" spans="1:17" x14ac:dyDescent="0.35">
      <c r="A3017" s="5">
        <v>43466</v>
      </c>
      <c r="B3017" s="2" t="s">
        <v>3053</v>
      </c>
      <c r="C3017" s="2" t="s">
        <v>3068</v>
      </c>
      <c r="D3017" s="2" t="s">
        <v>3043</v>
      </c>
      <c r="E301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7" t="str">
        <f>_xlfn.XLOOKUP(capturaFlota2019[[#This Row],[Puerto]],'DATOS TABLA FLOTA'!$H$1:$H$21,'DATOS TABLA FLOTA'!$I$1:$I$21)</f>
        <v>General Pueyrredon</v>
      </c>
      <c r="G3017" s="3">
        <f>_xlfn.XLOOKUP(capturaFlota2019[[#This Row],[Departamento]],'DATOS TABLA FLOTA'!$O$2:$O$21,'DATOS TABLA FLOTA'!$P$2:$P$21)</f>
        <v>6357</v>
      </c>
      <c r="H3017" s="1">
        <v>-3804915</v>
      </c>
      <c r="I3017" s="1">
        <f>_xlfn.XLOOKUP(capturaFlota2019[[#This Row],[Latitud]],'DATOS TABLA FLOTA'!$Q$2:$Q$21,'DATOS TABLA FLOTA'!$R$2:$R$21)</f>
        <v>-57536848</v>
      </c>
      <c r="J3017" s="2" t="s">
        <v>3072</v>
      </c>
      <c r="K3017" t="str">
        <f>VLOOKUP(capturaFlota2019[[#This Row],[Especie]],'DATOS TABLA FLOTA'!$K$1:$M$113,2,FALSE)</f>
        <v>Moluscos</v>
      </c>
      <c r="L3017" t="str">
        <f>_xlfn.XLOOKUP(capturaFlota2019[[#This Row],[Especie]],'DATOS TABLA FLOTA'!$K$1:$K$113,'DATOS TABLA FLOTA'!$M$1:$M$113)</f>
        <v>otras especies</v>
      </c>
      <c r="M3017" s="3">
        <v>7624857</v>
      </c>
      <c r="N3017" s="4">
        <f>VLOOKUP(capturaFlota2019[[#This Row],[Especie]],'DATOS TABLA FLOTA'!$A$1:$B$80,2,FALSE)</f>
        <v>3150</v>
      </c>
      <c r="O3017" s="4">
        <f>VLOOKUP(capturaFlota2019[[#This Row],[Especie]],'DATOS TABLA FLOTA'!$A$1:$C$80,3,FALSE)</f>
        <v>50400</v>
      </c>
      <c r="Q3017"/>
    </row>
    <row r="3018" spans="1:17" x14ac:dyDescent="0.35">
      <c r="A3018" s="5">
        <v>43709</v>
      </c>
      <c r="B3018" s="2" t="s">
        <v>3041</v>
      </c>
      <c r="C3018" s="2" t="s">
        <v>3150</v>
      </c>
      <c r="D3018" s="2" t="s">
        <v>3043</v>
      </c>
      <c r="E301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8" t="str">
        <f>_xlfn.XLOOKUP(capturaFlota2019[[#This Row],[Puerto]],'DATOS TABLA FLOTA'!$H$1:$H$21,'DATOS TABLA FLOTA'!$I$1:$I$21)</f>
        <v>General Lavalle</v>
      </c>
      <c r="G3018" s="3">
        <f>_xlfn.XLOOKUP(capturaFlota2019[[#This Row],[Departamento]],'DATOS TABLA FLOTA'!$O$2:$O$21,'DATOS TABLA FLOTA'!$P$2:$P$21)</f>
        <v>6336</v>
      </c>
      <c r="H3018" s="1">
        <v>-36398453</v>
      </c>
      <c r="I3018" s="1">
        <f>_xlfn.XLOOKUP(capturaFlota2019[[#This Row],[Latitud]],'DATOS TABLA FLOTA'!$Q$2:$Q$21,'DATOS TABLA FLOTA'!$R$2:$R$21)</f>
        <v>-56946467</v>
      </c>
      <c r="J3018" s="2" t="s">
        <v>3084</v>
      </c>
      <c r="K3018" t="str">
        <f>VLOOKUP(capturaFlota2019[[#This Row],[Especie]],'DATOS TABLA FLOTA'!$K$1:$M$113,2,FALSE)</f>
        <v>Peces</v>
      </c>
      <c r="L3018" t="str">
        <f>_xlfn.XLOOKUP(capturaFlota2019[[#This Row],[Especie]],'DATOS TABLA FLOTA'!$K$1:$K$113,'DATOS TABLA FLOTA'!$M$1:$M$113)</f>
        <v>otras especies</v>
      </c>
      <c r="M3018" s="3">
        <v>8081710</v>
      </c>
      <c r="N3018" s="4">
        <f>VLOOKUP(capturaFlota2019[[#This Row],[Especie]],'DATOS TABLA FLOTA'!$A$1:$B$80,2,FALSE)</f>
        <v>1890</v>
      </c>
      <c r="O3018" s="4">
        <f>VLOOKUP(capturaFlota2019[[#This Row],[Especie]],'DATOS TABLA FLOTA'!$A$1:$C$80,3,FALSE)</f>
        <v>30240</v>
      </c>
      <c r="Q3018"/>
    </row>
    <row r="3019" spans="1:17" x14ac:dyDescent="0.35">
      <c r="A3019" s="5">
        <v>43739</v>
      </c>
      <c r="B3019" s="2" t="s">
        <v>3067</v>
      </c>
      <c r="C3019" s="2" t="s">
        <v>3068</v>
      </c>
      <c r="D3019" s="2" t="s">
        <v>3043</v>
      </c>
      <c r="E301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19" t="str">
        <f>_xlfn.XLOOKUP(capturaFlota2019[[#This Row],[Puerto]],'DATOS TABLA FLOTA'!$H$1:$H$21,'DATOS TABLA FLOTA'!$I$1:$I$21)</f>
        <v>General Pueyrredon</v>
      </c>
      <c r="G3019" s="3">
        <f>_xlfn.XLOOKUP(capturaFlota2019[[#This Row],[Departamento]],'DATOS TABLA FLOTA'!$O$2:$O$21,'DATOS TABLA FLOTA'!$P$2:$P$21)</f>
        <v>6357</v>
      </c>
      <c r="H3019" s="1">
        <v>-3804915</v>
      </c>
      <c r="I3019" s="1">
        <f>_xlfn.XLOOKUP(capturaFlota2019[[#This Row],[Latitud]],'DATOS TABLA FLOTA'!$Q$2:$Q$21,'DATOS TABLA FLOTA'!$R$2:$R$21)</f>
        <v>-57536848</v>
      </c>
      <c r="J3019" s="2" t="s">
        <v>3078</v>
      </c>
      <c r="K3019" t="str">
        <f>VLOOKUP(capturaFlota2019[[#This Row],[Especie]],'DATOS TABLA FLOTA'!$K$1:$M$113,2,FALSE)</f>
        <v>Peces</v>
      </c>
      <c r="L3019" t="str">
        <f>_xlfn.XLOOKUP(capturaFlota2019[[#This Row],[Especie]],'DATOS TABLA FLOTA'!$K$1:$K$113,'DATOS TABLA FLOTA'!$M$1:$M$113)</f>
        <v>otras especies</v>
      </c>
      <c r="M3019" s="3">
        <v>8959475</v>
      </c>
      <c r="N3019" s="4">
        <f>VLOOKUP(capturaFlota2019[[#This Row],[Especie]],'DATOS TABLA FLOTA'!$A$1:$B$80,2,FALSE)</f>
        <v>1700</v>
      </c>
      <c r="O3019" s="4">
        <f>VLOOKUP(capturaFlota2019[[#This Row],[Especie]],'DATOS TABLA FLOTA'!$A$1:$C$80,3,FALSE)</f>
        <v>27200</v>
      </c>
      <c r="Q3019"/>
    </row>
    <row r="3020" spans="1:17" x14ac:dyDescent="0.35">
      <c r="A3020" s="5">
        <v>43709</v>
      </c>
      <c r="B3020" s="2" t="s">
        <v>3059</v>
      </c>
      <c r="C3020" s="2" t="s">
        <v>3068</v>
      </c>
      <c r="D3020" s="2" t="s">
        <v>3043</v>
      </c>
      <c r="E302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0" t="str">
        <f>_xlfn.XLOOKUP(capturaFlota2019[[#This Row],[Puerto]],'DATOS TABLA FLOTA'!$H$1:$H$21,'DATOS TABLA FLOTA'!$I$1:$I$21)</f>
        <v>General Pueyrredon</v>
      </c>
      <c r="G3020" s="3">
        <f>_xlfn.XLOOKUP(capturaFlota2019[[#This Row],[Departamento]],'DATOS TABLA FLOTA'!$O$2:$O$21,'DATOS TABLA FLOTA'!$P$2:$P$21)</f>
        <v>6357</v>
      </c>
      <c r="H3020" s="1">
        <v>-3804915</v>
      </c>
      <c r="I3020" s="1">
        <f>_xlfn.XLOOKUP(capturaFlota2019[[#This Row],[Latitud]],'DATOS TABLA FLOTA'!$Q$2:$Q$21,'DATOS TABLA FLOTA'!$R$2:$R$21)</f>
        <v>-57536848</v>
      </c>
      <c r="J3020" s="2" t="s">
        <v>3139</v>
      </c>
      <c r="K3020" t="str">
        <f>VLOOKUP(capturaFlota2019[[#This Row],[Especie]],'DATOS TABLA FLOTA'!$K$1:$M$113,2,FALSE)</f>
        <v>Peces</v>
      </c>
      <c r="L3020" t="str">
        <f>_xlfn.XLOOKUP(capturaFlota2019[[#This Row],[Especie]],'DATOS TABLA FLOTA'!$K$1:$K$113,'DATOS TABLA FLOTA'!$M$1:$M$113)</f>
        <v>otras especies</v>
      </c>
      <c r="M3020" s="3">
        <v>9077114</v>
      </c>
      <c r="N3020" s="4">
        <f>VLOOKUP(capturaFlota2019[[#This Row],[Especie]],'DATOS TABLA FLOTA'!$A$1:$B$80,2,FALSE)</f>
        <v>3000</v>
      </c>
      <c r="O3020" s="4">
        <f>VLOOKUP(capturaFlota2019[[#This Row],[Especie]],'DATOS TABLA FLOTA'!$A$1:$C$80,3,FALSE)</f>
        <v>48000</v>
      </c>
      <c r="Q3020"/>
    </row>
    <row r="3021" spans="1:17" x14ac:dyDescent="0.35">
      <c r="A3021" s="5">
        <v>43586</v>
      </c>
      <c r="B3021" s="2" t="s">
        <v>3041</v>
      </c>
      <c r="C3021" s="2" t="s">
        <v>3068</v>
      </c>
      <c r="D3021" s="2" t="s">
        <v>3043</v>
      </c>
      <c r="E302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1" t="str">
        <f>_xlfn.XLOOKUP(capturaFlota2019[[#This Row],[Puerto]],'DATOS TABLA FLOTA'!$H$1:$H$21,'DATOS TABLA FLOTA'!$I$1:$I$21)</f>
        <v>General Pueyrredon</v>
      </c>
      <c r="G3021" s="3">
        <f>_xlfn.XLOOKUP(capturaFlota2019[[#This Row],[Departamento]],'DATOS TABLA FLOTA'!$O$2:$O$21,'DATOS TABLA FLOTA'!$P$2:$P$21)</f>
        <v>6357</v>
      </c>
      <c r="H3021" s="1">
        <v>-3804915</v>
      </c>
      <c r="I3021" s="1">
        <f>_xlfn.XLOOKUP(capturaFlota2019[[#This Row],[Latitud]],'DATOS TABLA FLOTA'!$Q$2:$Q$21,'DATOS TABLA FLOTA'!$R$2:$R$21)</f>
        <v>-57536848</v>
      </c>
      <c r="J3021" s="2" t="s">
        <v>3110</v>
      </c>
      <c r="K3021" t="str">
        <f>VLOOKUP(capturaFlota2019[[#This Row],[Especie]],'DATOS TABLA FLOTA'!$K$1:$M$113,2,FALSE)</f>
        <v>Peces</v>
      </c>
      <c r="L3021" t="str">
        <f>_xlfn.XLOOKUP(capturaFlota2019[[#This Row],[Especie]],'DATOS TABLA FLOTA'!$K$1:$K$113,'DATOS TABLA FLOTA'!$M$1:$M$113)</f>
        <v>otras especies</v>
      </c>
      <c r="M3021" s="3">
        <v>9135018</v>
      </c>
      <c r="N3021" s="4">
        <f>VLOOKUP(capturaFlota2019[[#This Row],[Especie]],'DATOS TABLA FLOTA'!$A$1:$B$80,2,FALSE)</f>
        <v>3200</v>
      </c>
      <c r="O3021" s="4">
        <f>VLOOKUP(capturaFlota2019[[#This Row],[Especie]],'DATOS TABLA FLOTA'!$A$1:$C$80,3,FALSE)</f>
        <v>51200</v>
      </c>
      <c r="Q3021"/>
    </row>
    <row r="3022" spans="1:17" x14ac:dyDescent="0.35">
      <c r="A3022" s="5">
        <v>43466</v>
      </c>
      <c r="B3022" s="2" t="s">
        <v>3047</v>
      </c>
      <c r="C3022" s="2" t="s">
        <v>3068</v>
      </c>
      <c r="D3022" s="2" t="s">
        <v>3043</v>
      </c>
      <c r="E302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2" t="str">
        <f>_xlfn.XLOOKUP(capturaFlota2019[[#This Row],[Puerto]],'DATOS TABLA FLOTA'!$H$1:$H$21,'DATOS TABLA FLOTA'!$I$1:$I$21)</f>
        <v>General Pueyrredon</v>
      </c>
      <c r="G3022" s="3">
        <f>_xlfn.XLOOKUP(capturaFlota2019[[#This Row],[Departamento]],'DATOS TABLA FLOTA'!$O$2:$O$21,'DATOS TABLA FLOTA'!$P$2:$P$21)</f>
        <v>6357</v>
      </c>
      <c r="H3022" s="1">
        <v>-3804915</v>
      </c>
      <c r="I3022" s="1">
        <f>_xlfn.XLOOKUP(capturaFlota2019[[#This Row],[Latitud]],'DATOS TABLA FLOTA'!$Q$2:$Q$21,'DATOS TABLA FLOTA'!$R$2:$R$21)</f>
        <v>-57536848</v>
      </c>
      <c r="J3022" s="2" t="s">
        <v>3052</v>
      </c>
      <c r="K3022" t="str">
        <f>VLOOKUP(capturaFlota2019[[#This Row],[Especie]],'DATOS TABLA FLOTA'!$K$1:$M$113,2,FALSE)</f>
        <v>Moluscos</v>
      </c>
      <c r="L3022" t="str">
        <f>_xlfn.XLOOKUP(capturaFlota2019[[#This Row],[Especie]],'DATOS TABLA FLOTA'!$K$1:$K$113,'DATOS TABLA FLOTA'!$M$1:$M$113)</f>
        <v>Calamar Illex</v>
      </c>
      <c r="M3022" s="3">
        <v>9175735</v>
      </c>
      <c r="N3022" s="4">
        <f>VLOOKUP(capturaFlota2019[[#This Row],[Especie]],'DATOS TABLA FLOTA'!$A$1:$B$80,2,FALSE)</f>
        <v>3299</v>
      </c>
      <c r="O3022" s="4">
        <f>VLOOKUP(capturaFlota2019[[#This Row],[Especie]],'DATOS TABLA FLOTA'!$A$1:$C$80,3,FALSE)</f>
        <v>52784</v>
      </c>
      <c r="Q3022"/>
    </row>
    <row r="3023" spans="1:17" x14ac:dyDescent="0.35">
      <c r="A3023" s="5">
        <v>43497</v>
      </c>
      <c r="B3023" s="2" t="s">
        <v>3059</v>
      </c>
      <c r="C3023" s="2" t="s">
        <v>3068</v>
      </c>
      <c r="D3023" s="2" t="s">
        <v>3043</v>
      </c>
      <c r="E302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3" t="str">
        <f>_xlfn.XLOOKUP(capturaFlota2019[[#This Row],[Puerto]],'DATOS TABLA FLOTA'!$H$1:$H$21,'DATOS TABLA FLOTA'!$I$1:$I$21)</f>
        <v>General Pueyrredon</v>
      </c>
      <c r="G3023" s="3">
        <f>_xlfn.XLOOKUP(capturaFlota2019[[#This Row],[Departamento]],'DATOS TABLA FLOTA'!$O$2:$O$21,'DATOS TABLA FLOTA'!$P$2:$P$21)</f>
        <v>6357</v>
      </c>
      <c r="H3023" s="1">
        <v>-3804915</v>
      </c>
      <c r="I3023" s="1">
        <f>_xlfn.XLOOKUP(capturaFlota2019[[#This Row],[Latitud]],'DATOS TABLA FLOTA'!$Q$2:$Q$21,'DATOS TABLA FLOTA'!$R$2:$R$21)</f>
        <v>-57536848</v>
      </c>
      <c r="J3023" s="2" t="s">
        <v>3092</v>
      </c>
      <c r="K3023" t="str">
        <f>VLOOKUP(capturaFlota2019[[#This Row],[Especie]],'DATOS TABLA FLOTA'!$K$1:$M$113,2,FALSE)</f>
        <v>Peces</v>
      </c>
      <c r="L3023" t="str">
        <f>_xlfn.XLOOKUP(capturaFlota2019[[#This Row],[Especie]],'DATOS TABLA FLOTA'!$K$1:$K$113,'DATOS TABLA FLOTA'!$M$1:$M$113)</f>
        <v>otras especies</v>
      </c>
      <c r="M3023" s="3">
        <v>9432248</v>
      </c>
      <c r="N3023" s="4">
        <f>VLOOKUP(capturaFlota2019[[#This Row],[Especie]],'DATOS TABLA FLOTA'!$A$1:$B$80,2,FALSE)</f>
        <v>2200</v>
      </c>
      <c r="O3023" s="4">
        <f>VLOOKUP(capturaFlota2019[[#This Row],[Especie]],'DATOS TABLA FLOTA'!$A$1:$C$80,3,FALSE)</f>
        <v>35200</v>
      </c>
      <c r="Q3023"/>
    </row>
    <row r="3024" spans="1:17" x14ac:dyDescent="0.35">
      <c r="A3024" s="5">
        <v>43556</v>
      </c>
      <c r="B3024" s="2" t="s">
        <v>3041</v>
      </c>
      <c r="C3024" s="2" t="s">
        <v>3068</v>
      </c>
      <c r="D3024" s="2" t="s">
        <v>3043</v>
      </c>
      <c r="E302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4" t="str">
        <f>_xlfn.XLOOKUP(capturaFlota2019[[#This Row],[Puerto]],'DATOS TABLA FLOTA'!$H$1:$H$21,'DATOS TABLA FLOTA'!$I$1:$I$21)</f>
        <v>General Pueyrredon</v>
      </c>
      <c r="G3024" s="3">
        <f>_xlfn.XLOOKUP(capturaFlota2019[[#This Row],[Departamento]],'DATOS TABLA FLOTA'!$O$2:$O$21,'DATOS TABLA FLOTA'!$P$2:$P$21)</f>
        <v>6357</v>
      </c>
      <c r="H3024" s="1">
        <v>-3804915</v>
      </c>
      <c r="I3024" s="1">
        <f>_xlfn.XLOOKUP(capturaFlota2019[[#This Row],[Latitud]],'DATOS TABLA FLOTA'!$Q$2:$Q$21,'DATOS TABLA FLOTA'!$R$2:$R$21)</f>
        <v>-57536848</v>
      </c>
      <c r="J3024" s="2" t="s">
        <v>3098</v>
      </c>
      <c r="K3024" t="str">
        <f>VLOOKUP(capturaFlota2019[[#This Row],[Especie]],'DATOS TABLA FLOTA'!$K$1:$M$113,2,FALSE)</f>
        <v>Peces</v>
      </c>
      <c r="L3024" t="str">
        <f>_xlfn.XLOOKUP(capturaFlota2019[[#This Row],[Especie]],'DATOS TABLA FLOTA'!$K$1:$K$113,'DATOS TABLA FLOTA'!$M$1:$M$113)</f>
        <v>otras especies</v>
      </c>
      <c r="M3024" s="3">
        <v>9450514</v>
      </c>
      <c r="N3024" s="4">
        <f>VLOOKUP(capturaFlota2019[[#This Row],[Especie]],'DATOS TABLA FLOTA'!$A$1:$B$80,2,FALSE)</f>
        <v>4500</v>
      </c>
      <c r="O3024" s="4">
        <f>VLOOKUP(capturaFlota2019[[#This Row],[Especie]],'DATOS TABLA FLOTA'!$A$1:$C$80,3,FALSE)</f>
        <v>72000</v>
      </c>
      <c r="Q3024"/>
    </row>
    <row r="3025" spans="1:17" x14ac:dyDescent="0.35">
      <c r="A3025" s="5">
        <v>43647</v>
      </c>
      <c r="B3025" s="2" t="s">
        <v>3059</v>
      </c>
      <c r="C3025" s="2" t="s">
        <v>3068</v>
      </c>
      <c r="D3025" s="2" t="s">
        <v>3043</v>
      </c>
      <c r="E302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5" t="str">
        <f>_xlfn.XLOOKUP(capturaFlota2019[[#This Row],[Puerto]],'DATOS TABLA FLOTA'!$H$1:$H$21,'DATOS TABLA FLOTA'!$I$1:$I$21)</f>
        <v>General Pueyrredon</v>
      </c>
      <c r="G3025" s="3">
        <f>_xlfn.XLOOKUP(capturaFlota2019[[#This Row],[Departamento]],'DATOS TABLA FLOTA'!$O$2:$O$21,'DATOS TABLA FLOTA'!$P$2:$P$21)</f>
        <v>6357</v>
      </c>
      <c r="H3025" s="1">
        <v>-3804915</v>
      </c>
      <c r="I3025" s="1">
        <f>_xlfn.XLOOKUP(capturaFlota2019[[#This Row],[Latitud]],'DATOS TABLA FLOTA'!$Q$2:$Q$21,'DATOS TABLA FLOTA'!$R$2:$R$21)</f>
        <v>-57536848</v>
      </c>
      <c r="J3025" s="2" t="s">
        <v>3094</v>
      </c>
      <c r="K3025" t="str">
        <f>VLOOKUP(capturaFlota2019[[#This Row],[Especie]],'DATOS TABLA FLOTA'!$K$1:$M$113,2,FALSE)</f>
        <v>Peces</v>
      </c>
      <c r="L3025" t="str">
        <f>_xlfn.XLOOKUP(capturaFlota2019[[#This Row],[Especie]],'DATOS TABLA FLOTA'!$K$1:$K$113,'DATOS TABLA FLOTA'!$M$1:$M$113)</f>
        <v>otras especies</v>
      </c>
      <c r="M3025" s="3">
        <v>9539229</v>
      </c>
      <c r="N3025" s="4">
        <f>VLOOKUP(capturaFlota2019[[#This Row],[Especie]],'DATOS TABLA FLOTA'!$A$1:$B$80,2,FALSE)</f>
        <v>2180</v>
      </c>
      <c r="O3025" s="4">
        <f>VLOOKUP(capturaFlota2019[[#This Row],[Especie]],'DATOS TABLA FLOTA'!$A$1:$C$80,3,FALSE)</f>
        <v>34880</v>
      </c>
      <c r="Q3025"/>
    </row>
    <row r="3026" spans="1:17" x14ac:dyDescent="0.35">
      <c r="A3026" s="5">
        <v>43556</v>
      </c>
      <c r="B3026" s="2" t="s">
        <v>3059</v>
      </c>
      <c r="C3026" s="2" t="s">
        <v>3048</v>
      </c>
      <c r="D3026" s="2" t="s">
        <v>3049</v>
      </c>
      <c r="E302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26" t="str">
        <f>_xlfn.XLOOKUP(capturaFlota2019[[#This Row],[Puerto]],'DATOS TABLA FLOTA'!$H$1:$H$21,'DATOS TABLA FLOTA'!$I$1:$I$21)</f>
        <v>Deseado</v>
      </c>
      <c r="G3026" s="3">
        <f>_xlfn.XLOOKUP(capturaFlota2019[[#This Row],[Departamento]],'DATOS TABLA FLOTA'!$O$2:$O$21,'DATOS TABLA FLOTA'!$P$2:$P$21)</f>
        <v>78014</v>
      </c>
      <c r="H3026" s="1">
        <v>-46436049</v>
      </c>
      <c r="I3026" s="1">
        <f>_xlfn.XLOOKUP(capturaFlota2019[[#This Row],[Latitud]],'DATOS TABLA FLOTA'!$Q$2:$Q$21,'DATOS TABLA FLOTA'!$R$2:$R$21)</f>
        <v>-67514904</v>
      </c>
      <c r="J3026" s="2" t="s">
        <v>3064</v>
      </c>
      <c r="K3026" t="str">
        <f>VLOOKUP(capturaFlota2019[[#This Row],[Especie]],'DATOS TABLA FLOTA'!$K$1:$M$113,2,FALSE)</f>
        <v>Crustáceos</v>
      </c>
      <c r="L3026" t="str">
        <f>_xlfn.XLOOKUP(capturaFlota2019[[#This Row],[Especie]],'DATOS TABLA FLOTA'!$K$1:$K$113,'DATOS TABLA FLOTA'!$M$1:$M$113)</f>
        <v>Centolla</v>
      </c>
      <c r="M3026" s="3">
        <v>9569699</v>
      </c>
      <c r="N3026" s="4">
        <f>VLOOKUP(capturaFlota2019[[#This Row],[Especie]],'DATOS TABLA FLOTA'!$A$1:$B$80,2,FALSE)</f>
        <v>2890</v>
      </c>
      <c r="O3026" s="4">
        <f>VLOOKUP(capturaFlota2019[[#This Row],[Especie]],'DATOS TABLA FLOTA'!$A$1:$C$80,3,FALSE)</f>
        <v>46240</v>
      </c>
      <c r="Q3026"/>
    </row>
    <row r="3027" spans="1:17" x14ac:dyDescent="0.35">
      <c r="A3027" s="5">
        <v>43678</v>
      </c>
      <c r="B3027" s="2" t="s">
        <v>3041</v>
      </c>
      <c r="C3027" s="2" t="s">
        <v>3068</v>
      </c>
      <c r="D3027" s="2" t="s">
        <v>3043</v>
      </c>
      <c r="E302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27" t="str">
        <f>_xlfn.XLOOKUP(capturaFlota2019[[#This Row],[Puerto]],'DATOS TABLA FLOTA'!$H$1:$H$21,'DATOS TABLA FLOTA'!$I$1:$I$21)</f>
        <v>General Pueyrredon</v>
      </c>
      <c r="G3027" s="3">
        <f>_xlfn.XLOOKUP(capturaFlota2019[[#This Row],[Departamento]],'DATOS TABLA FLOTA'!$O$2:$O$21,'DATOS TABLA FLOTA'!$P$2:$P$21)</f>
        <v>6357</v>
      </c>
      <c r="H3027" s="1">
        <v>-3804915</v>
      </c>
      <c r="I3027" s="1">
        <f>_xlfn.XLOOKUP(capturaFlota2019[[#This Row],[Latitud]],'DATOS TABLA FLOTA'!$Q$2:$Q$21,'DATOS TABLA FLOTA'!$R$2:$R$21)</f>
        <v>-57536848</v>
      </c>
      <c r="J3027" s="2" t="s">
        <v>3078</v>
      </c>
      <c r="K3027" t="str">
        <f>VLOOKUP(capturaFlota2019[[#This Row],[Especie]],'DATOS TABLA FLOTA'!$K$1:$M$113,2,FALSE)</f>
        <v>Peces</v>
      </c>
      <c r="L3027" t="str">
        <f>_xlfn.XLOOKUP(capturaFlota2019[[#This Row],[Especie]],'DATOS TABLA FLOTA'!$K$1:$K$113,'DATOS TABLA FLOTA'!$M$1:$M$113)</f>
        <v>otras especies</v>
      </c>
      <c r="M3027" s="3">
        <v>10356742</v>
      </c>
      <c r="N3027" s="4">
        <f>VLOOKUP(capturaFlota2019[[#This Row],[Especie]],'DATOS TABLA FLOTA'!$A$1:$B$80,2,FALSE)</f>
        <v>1700</v>
      </c>
      <c r="O3027" s="4">
        <f>VLOOKUP(capturaFlota2019[[#This Row],[Especie]],'DATOS TABLA FLOTA'!$A$1:$C$80,3,FALSE)</f>
        <v>27200</v>
      </c>
      <c r="Q3027"/>
    </row>
    <row r="3028" spans="1:17" x14ac:dyDescent="0.35">
      <c r="A3028" s="5">
        <v>43709</v>
      </c>
      <c r="B3028" s="2" t="s">
        <v>3041</v>
      </c>
      <c r="C3028" s="2" t="s">
        <v>3048</v>
      </c>
      <c r="D3028" s="2" t="s">
        <v>3049</v>
      </c>
      <c r="E302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28" t="str">
        <f>_xlfn.XLOOKUP(capturaFlota2019[[#This Row],[Puerto]],'DATOS TABLA FLOTA'!$H$1:$H$21,'DATOS TABLA FLOTA'!$I$1:$I$21)</f>
        <v>Deseado</v>
      </c>
      <c r="G3028" s="3">
        <f>_xlfn.XLOOKUP(capturaFlota2019[[#This Row],[Departamento]],'DATOS TABLA FLOTA'!$O$2:$O$21,'DATOS TABLA FLOTA'!$P$2:$P$21)</f>
        <v>78014</v>
      </c>
      <c r="H3028" s="1">
        <v>-46436049</v>
      </c>
      <c r="I3028" s="1">
        <f>_xlfn.XLOOKUP(capturaFlota2019[[#This Row],[Latitud]],'DATOS TABLA FLOTA'!$Q$2:$Q$21,'DATOS TABLA FLOTA'!$R$2:$R$21)</f>
        <v>-67514904</v>
      </c>
      <c r="J3028" s="2" t="s">
        <v>3055</v>
      </c>
      <c r="K3028" t="str">
        <f>VLOOKUP(capturaFlota2019[[#This Row],[Especie]],'DATOS TABLA FLOTA'!$K$1:$M$113,2,FALSE)</f>
        <v>Peces</v>
      </c>
      <c r="L3028" t="str">
        <f>_xlfn.XLOOKUP(capturaFlota2019[[#This Row],[Especie]],'DATOS TABLA FLOTA'!$K$1:$K$113,'DATOS TABLA FLOTA'!$M$1:$M$113)</f>
        <v>Merluza hubbsi S41</v>
      </c>
      <c r="M3028" s="3">
        <v>10470694</v>
      </c>
      <c r="N3028" s="4">
        <f>VLOOKUP(capturaFlota2019[[#This Row],[Especie]],'DATOS TABLA FLOTA'!$A$1:$B$80,2,FALSE)</f>
        <v>2300</v>
      </c>
      <c r="O3028" s="4">
        <f>VLOOKUP(capturaFlota2019[[#This Row],[Especie]],'DATOS TABLA FLOTA'!$A$1:$C$80,3,FALSE)</f>
        <v>36800</v>
      </c>
      <c r="Q3028"/>
    </row>
    <row r="3029" spans="1:17" x14ac:dyDescent="0.35">
      <c r="A3029" s="5">
        <v>43647</v>
      </c>
      <c r="B3029" s="2" t="s">
        <v>3059</v>
      </c>
      <c r="C3029" s="2" t="s">
        <v>3148</v>
      </c>
      <c r="D3029" s="2" t="s">
        <v>3062</v>
      </c>
      <c r="E302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29" t="str">
        <f>_xlfn.XLOOKUP(capturaFlota2019[[#This Row],[Puerto]],'DATOS TABLA FLOTA'!$H$1:$H$21,'DATOS TABLA FLOTA'!$I$1:$I$21)</f>
        <v>Florentino Ameghino</v>
      </c>
      <c r="G3029" s="3">
        <f>_xlfn.XLOOKUP(capturaFlota2019[[#This Row],[Departamento]],'DATOS TABLA FLOTA'!$O$2:$O$21,'DATOS TABLA FLOTA'!$P$2:$P$21)</f>
        <v>26028</v>
      </c>
      <c r="H3029" s="1">
        <v>-44798941</v>
      </c>
      <c r="I3029" s="1">
        <f>_xlfn.XLOOKUP(capturaFlota2019[[#This Row],[Latitud]],'DATOS TABLA FLOTA'!$Q$2:$Q$21,'DATOS TABLA FLOTA'!$R$2:$R$21)</f>
        <v>-65709705</v>
      </c>
      <c r="J3029" s="2" t="s">
        <v>3101</v>
      </c>
      <c r="K3029" t="str">
        <f>VLOOKUP(capturaFlota2019[[#This Row],[Especie]],'DATOS TABLA FLOTA'!$K$1:$M$113,2,FALSE)</f>
        <v>Crustáceos</v>
      </c>
      <c r="L3029" t="str">
        <f>_xlfn.XLOOKUP(capturaFlota2019[[#This Row],[Especie]],'DATOS TABLA FLOTA'!$K$1:$K$113,'DATOS TABLA FLOTA'!$M$1:$M$113)</f>
        <v>Langostino</v>
      </c>
      <c r="M3029" s="3">
        <v>10727306</v>
      </c>
      <c r="N3029" s="4">
        <f>VLOOKUP(capturaFlota2019[[#This Row],[Especie]],'DATOS TABLA FLOTA'!$A$1:$B$80,2,FALSE)</f>
        <v>3000</v>
      </c>
      <c r="O3029" s="4">
        <f>VLOOKUP(capturaFlota2019[[#This Row],[Especie]],'DATOS TABLA FLOTA'!$A$1:$C$80,3,FALSE)</f>
        <v>48000</v>
      </c>
      <c r="Q3029"/>
    </row>
    <row r="3030" spans="1:17" x14ac:dyDescent="0.35">
      <c r="A3030" s="5">
        <v>43525</v>
      </c>
      <c r="B3030" s="2" t="s">
        <v>3041</v>
      </c>
      <c r="C3030" s="2" t="s">
        <v>3107</v>
      </c>
      <c r="D3030" s="2" t="s">
        <v>3043</v>
      </c>
      <c r="E303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0" t="str">
        <f>_xlfn.XLOOKUP(capturaFlota2019[[#This Row],[Puerto]],'DATOS TABLA FLOTA'!$H$1:$H$21,'DATOS TABLA FLOTA'!$I$1:$I$21)</f>
        <v>Necochea</v>
      </c>
      <c r="G3030" s="3">
        <f>_xlfn.XLOOKUP(capturaFlota2019[[#This Row],[Departamento]],'DATOS TABLA FLOTA'!$O$2:$O$21,'DATOS TABLA FLOTA'!$P$2:$P$21)</f>
        <v>6581</v>
      </c>
      <c r="H3030" s="1">
        <v>-38576184</v>
      </c>
      <c r="I3030" s="1">
        <f>_xlfn.XLOOKUP(capturaFlota2019[[#This Row],[Latitud]],'DATOS TABLA FLOTA'!$Q$2:$Q$21,'DATOS TABLA FLOTA'!$R$2:$R$21)</f>
        <v>-58701949</v>
      </c>
      <c r="J3030" s="2" t="s">
        <v>3152</v>
      </c>
      <c r="K3030" t="str">
        <f>VLOOKUP(capturaFlota2019[[#This Row],[Especie]],'DATOS TABLA FLOTA'!$K$1:$M$113,2,FALSE)</f>
        <v>Peces</v>
      </c>
      <c r="L3030" t="str">
        <f>_xlfn.XLOOKUP(capturaFlota2019[[#This Row],[Especie]],'DATOS TABLA FLOTA'!$K$1:$K$113,'DATOS TABLA FLOTA'!$M$1:$M$113)</f>
        <v>Variado costero</v>
      </c>
      <c r="M3030" s="3">
        <v>10730804</v>
      </c>
      <c r="N3030" s="4">
        <f>VLOOKUP(capturaFlota2019[[#This Row],[Especie]],'DATOS TABLA FLOTA'!$A$1:$B$80,2,FALSE)</f>
        <v>2500</v>
      </c>
      <c r="O3030" s="4">
        <f>VLOOKUP(capturaFlota2019[[#This Row],[Especie]],'DATOS TABLA FLOTA'!$A$1:$C$80,3,FALSE)</f>
        <v>40000</v>
      </c>
      <c r="Q3030"/>
    </row>
    <row r="3031" spans="1:17" x14ac:dyDescent="0.35">
      <c r="A3031" s="5">
        <v>43647</v>
      </c>
      <c r="B3031" s="2" t="s">
        <v>3041</v>
      </c>
      <c r="C3031" s="2" t="s">
        <v>3150</v>
      </c>
      <c r="D3031" s="2" t="s">
        <v>3043</v>
      </c>
      <c r="E303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1" t="str">
        <f>_xlfn.XLOOKUP(capturaFlota2019[[#This Row],[Puerto]],'DATOS TABLA FLOTA'!$H$1:$H$21,'DATOS TABLA FLOTA'!$I$1:$I$21)</f>
        <v>General Lavalle</v>
      </c>
      <c r="G3031" s="3">
        <f>_xlfn.XLOOKUP(capturaFlota2019[[#This Row],[Departamento]],'DATOS TABLA FLOTA'!$O$2:$O$21,'DATOS TABLA FLOTA'!$P$2:$P$21)</f>
        <v>6336</v>
      </c>
      <c r="H3031" s="1">
        <v>-36398453</v>
      </c>
      <c r="I3031" s="1">
        <f>_xlfn.XLOOKUP(capturaFlota2019[[#This Row],[Latitud]],'DATOS TABLA FLOTA'!$Q$2:$Q$21,'DATOS TABLA FLOTA'!$R$2:$R$21)</f>
        <v>-56946467</v>
      </c>
      <c r="J3031" s="2" t="s">
        <v>3159</v>
      </c>
      <c r="K3031" t="str">
        <f>VLOOKUP(capturaFlota2019[[#This Row],[Especie]],'DATOS TABLA FLOTA'!$K$1:$M$113,2,FALSE)</f>
        <v>Peces</v>
      </c>
      <c r="L3031" t="str">
        <f>_xlfn.XLOOKUP(capturaFlota2019[[#This Row],[Especie]],'DATOS TABLA FLOTA'!$K$1:$K$113,'DATOS TABLA FLOTA'!$M$1:$M$113)</f>
        <v>Variado costero</v>
      </c>
      <c r="M3031" s="3">
        <v>10911609</v>
      </c>
      <c r="N3031" s="4">
        <f>VLOOKUP(capturaFlota2019[[#This Row],[Especie]],'DATOS TABLA FLOTA'!$A$1:$B$80,2,FALSE)</f>
        <v>1999</v>
      </c>
      <c r="O3031" s="4">
        <f>VLOOKUP(capturaFlota2019[[#This Row],[Especie]],'DATOS TABLA FLOTA'!$A$1:$C$80,3,FALSE)</f>
        <v>31984</v>
      </c>
      <c r="Q3031"/>
    </row>
    <row r="3032" spans="1:17" x14ac:dyDescent="0.35">
      <c r="A3032" s="5">
        <v>43586</v>
      </c>
      <c r="B3032" s="2" t="s">
        <v>3147</v>
      </c>
      <c r="C3032" s="2" t="s">
        <v>3048</v>
      </c>
      <c r="D3032" s="2" t="s">
        <v>3049</v>
      </c>
      <c r="E3032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78</v>
      </c>
      <c r="F3032" t="str">
        <f>_xlfn.XLOOKUP(capturaFlota2019[[#This Row],[Puerto]],'DATOS TABLA FLOTA'!$H$1:$H$21,'DATOS TABLA FLOTA'!$I$1:$I$21)</f>
        <v>Deseado</v>
      </c>
      <c r="G3032" s="3">
        <f>_xlfn.XLOOKUP(capturaFlota2019[[#This Row],[Departamento]],'DATOS TABLA FLOTA'!$O$2:$O$21,'DATOS TABLA FLOTA'!$P$2:$P$21)</f>
        <v>78014</v>
      </c>
      <c r="H3032" s="1">
        <v>-46436049</v>
      </c>
      <c r="I3032" s="1">
        <f>_xlfn.XLOOKUP(capturaFlota2019[[#This Row],[Latitud]],'DATOS TABLA FLOTA'!$Q$2:$Q$21,'DATOS TABLA FLOTA'!$R$2:$R$21)</f>
        <v>-67514904</v>
      </c>
      <c r="J3032" s="2" t="s">
        <v>3101</v>
      </c>
      <c r="K3032" t="str">
        <f>VLOOKUP(capturaFlota2019[[#This Row],[Especie]],'DATOS TABLA FLOTA'!$K$1:$M$113,2,FALSE)</f>
        <v>Crustáceos</v>
      </c>
      <c r="L3032" t="str">
        <f>_xlfn.XLOOKUP(capturaFlota2019[[#This Row],[Especie]],'DATOS TABLA FLOTA'!$K$1:$K$113,'DATOS TABLA FLOTA'!$M$1:$M$113)</f>
        <v>Langostino</v>
      </c>
      <c r="M3032" s="3">
        <v>11022942</v>
      </c>
      <c r="N3032" s="4">
        <f>VLOOKUP(capturaFlota2019[[#This Row],[Especie]],'DATOS TABLA FLOTA'!$A$1:$B$80,2,FALSE)</f>
        <v>3000</v>
      </c>
      <c r="O3032" s="4">
        <f>VLOOKUP(capturaFlota2019[[#This Row],[Especie]],'DATOS TABLA FLOTA'!$A$1:$C$80,3,FALSE)</f>
        <v>48000</v>
      </c>
      <c r="Q3032"/>
    </row>
    <row r="3033" spans="1:17" x14ac:dyDescent="0.35">
      <c r="A3033" s="5">
        <v>43497</v>
      </c>
      <c r="B3033" s="2" t="s">
        <v>3053</v>
      </c>
      <c r="C3033" s="2" t="s">
        <v>3068</v>
      </c>
      <c r="D3033" s="2" t="s">
        <v>3043</v>
      </c>
      <c r="E3033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3" t="str">
        <f>_xlfn.XLOOKUP(capturaFlota2019[[#This Row],[Puerto]],'DATOS TABLA FLOTA'!$H$1:$H$21,'DATOS TABLA FLOTA'!$I$1:$I$21)</f>
        <v>General Pueyrredon</v>
      </c>
      <c r="G3033" s="3">
        <f>_xlfn.XLOOKUP(capturaFlota2019[[#This Row],[Departamento]],'DATOS TABLA FLOTA'!$O$2:$O$21,'DATOS TABLA FLOTA'!$P$2:$P$21)</f>
        <v>6357</v>
      </c>
      <c r="H3033" s="1">
        <v>-3804915</v>
      </c>
      <c r="I3033" s="1">
        <f>_xlfn.XLOOKUP(capturaFlota2019[[#This Row],[Latitud]],'DATOS TABLA FLOTA'!$Q$2:$Q$21,'DATOS TABLA FLOTA'!$R$2:$R$21)</f>
        <v>-57536848</v>
      </c>
      <c r="J3033" s="2" t="s">
        <v>3072</v>
      </c>
      <c r="K3033" t="str">
        <f>VLOOKUP(capturaFlota2019[[#This Row],[Especie]],'DATOS TABLA FLOTA'!$K$1:$M$113,2,FALSE)</f>
        <v>Moluscos</v>
      </c>
      <c r="L3033" t="str">
        <f>_xlfn.XLOOKUP(capturaFlota2019[[#This Row],[Especie]],'DATOS TABLA FLOTA'!$K$1:$K$113,'DATOS TABLA FLOTA'!$M$1:$M$113)</f>
        <v>otras especies</v>
      </c>
      <c r="M3033" s="3">
        <v>11721596</v>
      </c>
      <c r="N3033" s="4">
        <f>VLOOKUP(capturaFlota2019[[#This Row],[Especie]],'DATOS TABLA FLOTA'!$A$1:$B$80,2,FALSE)</f>
        <v>3150</v>
      </c>
      <c r="O3033" s="4">
        <f>VLOOKUP(capturaFlota2019[[#This Row],[Especie]],'DATOS TABLA FLOTA'!$A$1:$C$80,3,FALSE)</f>
        <v>50400</v>
      </c>
      <c r="Q3033"/>
    </row>
    <row r="3034" spans="1:17" x14ac:dyDescent="0.35">
      <c r="A3034" s="5">
        <v>43678</v>
      </c>
      <c r="B3034" s="2" t="s">
        <v>3041</v>
      </c>
      <c r="C3034" s="2" t="s">
        <v>3150</v>
      </c>
      <c r="D3034" s="2" t="s">
        <v>3043</v>
      </c>
      <c r="E3034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4" t="str">
        <f>_xlfn.XLOOKUP(capturaFlota2019[[#This Row],[Puerto]],'DATOS TABLA FLOTA'!$H$1:$H$21,'DATOS TABLA FLOTA'!$I$1:$I$21)</f>
        <v>General Lavalle</v>
      </c>
      <c r="G3034" s="3">
        <f>_xlfn.XLOOKUP(capturaFlota2019[[#This Row],[Departamento]],'DATOS TABLA FLOTA'!$O$2:$O$21,'DATOS TABLA FLOTA'!$P$2:$P$21)</f>
        <v>6336</v>
      </c>
      <c r="H3034" s="1">
        <v>-36398453</v>
      </c>
      <c r="I3034" s="1">
        <f>_xlfn.XLOOKUP(capturaFlota2019[[#This Row],[Latitud]],'DATOS TABLA FLOTA'!$Q$2:$Q$21,'DATOS TABLA FLOTA'!$R$2:$R$21)</f>
        <v>-56946467</v>
      </c>
      <c r="J3034" s="2" t="s">
        <v>3139</v>
      </c>
      <c r="K3034" t="str">
        <f>VLOOKUP(capturaFlota2019[[#This Row],[Especie]],'DATOS TABLA FLOTA'!$K$1:$M$113,2,FALSE)</f>
        <v>Peces</v>
      </c>
      <c r="L3034" t="str">
        <f>_xlfn.XLOOKUP(capturaFlota2019[[#This Row],[Especie]],'DATOS TABLA FLOTA'!$K$1:$K$113,'DATOS TABLA FLOTA'!$M$1:$M$113)</f>
        <v>otras especies</v>
      </c>
      <c r="M3034" s="3">
        <v>12251060</v>
      </c>
      <c r="N3034" s="4">
        <f>VLOOKUP(capturaFlota2019[[#This Row],[Especie]],'DATOS TABLA FLOTA'!$A$1:$B$80,2,FALSE)</f>
        <v>3000</v>
      </c>
      <c r="O3034" s="4">
        <f>VLOOKUP(capturaFlota2019[[#This Row],[Especie]],'DATOS TABLA FLOTA'!$A$1:$C$80,3,FALSE)</f>
        <v>48000</v>
      </c>
      <c r="Q3034"/>
    </row>
    <row r="3035" spans="1:17" x14ac:dyDescent="0.35">
      <c r="A3035" s="5">
        <v>43739</v>
      </c>
      <c r="B3035" s="2" t="s">
        <v>3053</v>
      </c>
      <c r="C3035" s="2" t="s">
        <v>3148</v>
      </c>
      <c r="D3035" s="2" t="s">
        <v>3062</v>
      </c>
      <c r="E3035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35" t="str">
        <f>_xlfn.XLOOKUP(capturaFlota2019[[#This Row],[Puerto]],'DATOS TABLA FLOTA'!$H$1:$H$21,'DATOS TABLA FLOTA'!$I$1:$I$21)</f>
        <v>Florentino Ameghino</v>
      </c>
      <c r="G3035" s="3">
        <f>_xlfn.XLOOKUP(capturaFlota2019[[#This Row],[Departamento]],'DATOS TABLA FLOTA'!$O$2:$O$21,'DATOS TABLA FLOTA'!$P$2:$P$21)</f>
        <v>26028</v>
      </c>
      <c r="H3035" s="1">
        <v>-44798941</v>
      </c>
      <c r="I3035" s="1">
        <f>_xlfn.XLOOKUP(capturaFlota2019[[#This Row],[Latitud]],'DATOS TABLA FLOTA'!$Q$2:$Q$21,'DATOS TABLA FLOTA'!$R$2:$R$21)</f>
        <v>-65709705</v>
      </c>
      <c r="J3035" s="2" t="s">
        <v>3101</v>
      </c>
      <c r="K3035" t="str">
        <f>VLOOKUP(capturaFlota2019[[#This Row],[Especie]],'DATOS TABLA FLOTA'!$K$1:$M$113,2,FALSE)</f>
        <v>Crustáceos</v>
      </c>
      <c r="L3035" t="str">
        <f>_xlfn.XLOOKUP(capturaFlota2019[[#This Row],[Especie]],'DATOS TABLA FLOTA'!$K$1:$K$113,'DATOS TABLA FLOTA'!$M$1:$M$113)</f>
        <v>Langostino</v>
      </c>
      <c r="M3035" s="3">
        <v>12707555</v>
      </c>
      <c r="N3035" s="4">
        <f>VLOOKUP(capturaFlota2019[[#This Row],[Especie]],'DATOS TABLA FLOTA'!$A$1:$B$80,2,FALSE)</f>
        <v>3000</v>
      </c>
      <c r="O3035" s="4">
        <f>VLOOKUP(capturaFlota2019[[#This Row],[Especie]],'DATOS TABLA FLOTA'!$A$1:$C$80,3,FALSE)</f>
        <v>48000</v>
      </c>
      <c r="Q3035"/>
    </row>
    <row r="3036" spans="1:17" x14ac:dyDescent="0.35">
      <c r="A3036" s="5">
        <v>43678</v>
      </c>
      <c r="B3036" s="2" t="s">
        <v>3053</v>
      </c>
      <c r="C3036" s="2" t="s">
        <v>3148</v>
      </c>
      <c r="D3036" s="2" t="s">
        <v>3062</v>
      </c>
      <c r="E3036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36" t="str">
        <f>_xlfn.XLOOKUP(capturaFlota2019[[#This Row],[Puerto]],'DATOS TABLA FLOTA'!$H$1:$H$21,'DATOS TABLA FLOTA'!$I$1:$I$21)</f>
        <v>Florentino Ameghino</v>
      </c>
      <c r="G3036" s="3">
        <f>_xlfn.XLOOKUP(capturaFlota2019[[#This Row],[Departamento]],'DATOS TABLA FLOTA'!$O$2:$O$21,'DATOS TABLA FLOTA'!$P$2:$P$21)</f>
        <v>26028</v>
      </c>
      <c r="H3036" s="1">
        <v>-44798941</v>
      </c>
      <c r="I3036" s="1">
        <f>_xlfn.XLOOKUP(capturaFlota2019[[#This Row],[Latitud]],'DATOS TABLA FLOTA'!$Q$2:$Q$21,'DATOS TABLA FLOTA'!$R$2:$R$21)</f>
        <v>-65709705</v>
      </c>
      <c r="J3036" s="2" t="s">
        <v>3055</v>
      </c>
      <c r="K3036" t="str">
        <f>VLOOKUP(capturaFlota2019[[#This Row],[Especie]],'DATOS TABLA FLOTA'!$K$1:$M$113,2,FALSE)</f>
        <v>Peces</v>
      </c>
      <c r="L3036" t="str">
        <f>_xlfn.XLOOKUP(capturaFlota2019[[#This Row],[Especie]],'DATOS TABLA FLOTA'!$K$1:$K$113,'DATOS TABLA FLOTA'!$M$1:$M$113)</f>
        <v>Merluza hubbsi S41</v>
      </c>
      <c r="M3036" s="3">
        <v>13355897</v>
      </c>
      <c r="N3036" s="4">
        <f>VLOOKUP(capturaFlota2019[[#This Row],[Especie]],'DATOS TABLA FLOTA'!$A$1:$B$80,2,FALSE)</f>
        <v>2300</v>
      </c>
      <c r="O3036" s="4">
        <f>VLOOKUP(capturaFlota2019[[#This Row],[Especie]],'DATOS TABLA FLOTA'!$A$1:$C$80,3,FALSE)</f>
        <v>36800</v>
      </c>
      <c r="Q3036"/>
    </row>
    <row r="3037" spans="1:17" x14ac:dyDescent="0.35">
      <c r="A3037" s="5">
        <v>43739</v>
      </c>
      <c r="B3037" s="2" t="s">
        <v>3041</v>
      </c>
      <c r="C3037" s="2" t="s">
        <v>3068</v>
      </c>
      <c r="D3037" s="2" t="s">
        <v>3043</v>
      </c>
      <c r="E3037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7" t="str">
        <f>_xlfn.XLOOKUP(capturaFlota2019[[#This Row],[Puerto]],'DATOS TABLA FLOTA'!$H$1:$H$21,'DATOS TABLA FLOTA'!$I$1:$I$21)</f>
        <v>General Pueyrredon</v>
      </c>
      <c r="G3037" s="3">
        <f>_xlfn.XLOOKUP(capturaFlota2019[[#This Row],[Departamento]],'DATOS TABLA FLOTA'!$O$2:$O$21,'DATOS TABLA FLOTA'!$P$2:$P$21)</f>
        <v>6357</v>
      </c>
      <c r="H3037" s="1">
        <v>-3804915</v>
      </c>
      <c r="I3037" s="1">
        <f>_xlfn.XLOOKUP(capturaFlota2019[[#This Row],[Latitud]],'DATOS TABLA FLOTA'!$Q$2:$Q$21,'DATOS TABLA FLOTA'!$R$2:$R$21)</f>
        <v>-57536848</v>
      </c>
      <c r="J3037" s="2" t="s">
        <v>3105</v>
      </c>
      <c r="K3037" t="str">
        <f>VLOOKUP(capturaFlota2019[[#This Row],[Especie]],'DATOS TABLA FLOTA'!$K$1:$M$113,2,FALSE)</f>
        <v>Peces</v>
      </c>
      <c r="L3037" t="str">
        <f>_xlfn.XLOOKUP(capturaFlota2019[[#This Row],[Especie]],'DATOS TABLA FLOTA'!$K$1:$K$113,'DATOS TABLA FLOTA'!$M$1:$M$113)</f>
        <v>Variado costero</v>
      </c>
      <c r="M3037" s="3">
        <v>13785323</v>
      </c>
      <c r="N3037" s="4">
        <f>VLOOKUP(capturaFlota2019[[#This Row],[Especie]],'DATOS TABLA FLOTA'!$A$1:$B$80,2,FALSE)</f>
        <v>1890</v>
      </c>
      <c r="O3037" s="4">
        <f>VLOOKUP(capturaFlota2019[[#This Row],[Especie]],'DATOS TABLA FLOTA'!$A$1:$C$80,3,FALSE)</f>
        <v>30240</v>
      </c>
      <c r="Q3037"/>
    </row>
    <row r="3038" spans="1:17" x14ac:dyDescent="0.35">
      <c r="A3038" s="5">
        <v>43497</v>
      </c>
      <c r="B3038" s="2" t="s">
        <v>3053</v>
      </c>
      <c r="C3038" s="2" t="s">
        <v>3068</v>
      </c>
      <c r="D3038" s="2" t="s">
        <v>3043</v>
      </c>
      <c r="E3038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38" t="str">
        <f>_xlfn.XLOOKUP(capturaFlota2019[[#This Row],[Puerto]],'DATOS TABLA FLOTA'!$H$1:$H$21,'DATOS TABLA FLOTA'!$I$1:$I$21)</f>
        <v>General Pueyrredon</v>
      </c>
      <c r="G3038" s="3">
        <f>_xlfn.XLOOKUP(capturaFlota2019[[#This Row],[Departamento]],'DATOS TABLA FLOTA'!$O$2:$O$21,'DATOS TABLA FLOTA'!$P$2:$P$21)</f>
        <v>6357</v>
      </c>
      <c r="H3038" s="1">
        <v>-3804915</v>
      </c>
      <c r="I3038" s="1">
        <f>_xlfn.XLOOKUP(capturaFlota2019[[#This Row],[Latitud]],'DATOS TABLA FLOTA'!$Q$2:$Q$21,'DATOS TABLA FLOTA'!$R$2:$R$21)</f>
        <v>-57536848</v>
      </c>
      <c r="J3038" s="2" t="s">
        <v>3074</v>
      </c>
      <c r="K3038" t="str">
        <f>VLOOKUP(capturaFlota2019[[#This Row],[Especie]],'DATOS TABLA FLOTA'!$K$1:$M$113,2,FALSE)</f>
        <v>Peces</v>
      </c>
      <c r="L3038" t="str">
        <f>_xlfn.XLOOKUP(capturaFlota2019[[#This Row],[Especie]],'DATOS TABLA FLOTA'!$K$1:$K$113,'DATOS TABLA FLOTA'!$M$1:$M$113)</f>
        <v>Variado costero</v>
      </c>
      <c r="M3038" s="3">
        <v>14415622</v>
      </c>
      <c r="N3038" s="4">
        <f>VLOOKUP(capturaFlota2019[[#This Row],[Especie]],'DATOS TABLA FLOTA'!$A$1:$B$80,2,FALSE)</f>
        <v>1800</v>
      </c>
      <c r="O3038" s="4">
        <f>VLOOKUP(capturaFlota2019[[#This Row],[Especie]],'DATOS TABLA FLOTA'!$A$1:$C$80,3,FALSE)</f>
        <v>28800</v>
      </c>
      <c r="Q3038"/>
    </row>
    <row r="3039" spans="1:17" x14ac:dyDescent="0.35">
      <c r="A3039" s="5">
        <v>43617</v>
      </c>
      <c r="B3039" s="2" t="s">
        <v>3053</v>
      </c>
      <c r="C3039" s="2" t="s">
        <v>3154</v>
      </c>
      <c r="D3039" s="2" t="s">
        <v>3062</v>
      </c>
      <c r="E3039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26</v>
      </c>
      <c r="F3039" t="str">
        <f>_xlfn.XLOOKUP(capturaFlota2019[[#This Row],[Puerto]],'DATOS TABLA FLOTA'!$H$1:$H$21,'DATOS TABLA FLOTA'!$I$1:$I$21)</f>
        <v>Escalante</v>
      </c>
      <c r="G3039" s="3">
        <f>_xlfn.XLOOKUP(capturaFlota2019[[#This Row],[Departamento]],'DATOS TABLA FLOTA'!$O$2:$O$21,'DATOS TABLA FLOTA'!$P$2:$P$21)</f>
        <v>26021</v>
      </c>
      <c r="H3039" s="1">
        <v>-45748762</v>
      </c>
      <c r="I3039" s="1">
        <f>_xlfn.XLOOKUP(capturaFlota2019[[#This Row],[Latitud]],'DATOS TABLA FLOTA'!$Q$2:$Q$21,'DATOS TABLA FLOTA'!$R$2:$R$21)</f>
        <v>-67377537</v>
      </c>
      <c r="J3039" s="2" t="s">
        <v>3109</v>
      </c>
      <c r="K3039" t="str">
        <f>VLOOKUP(capturaFlota2019[[#This Row],[Especie]],'DATOS TABLA FLOTA'!$K$1:$M$113,2,FALSE)</f>
        <v>Peces</v>
      </c>
      <c r="L3039" t="str">
        <f>_xlfn.XLOOKUP(capturaFlota2019[[#This Row],[Especie]],'DATOS TABLA FLOTA'!$K$1:$K$113,'DATOS TABLA FLOTA'!$M$1:$M$113)</f>
        <v>Rayas (sin V. Cost)</v>
      </c>
      <c r="M3039" s="3">
        <v>16026876</v>
      </c>
      <c r="N3039" s="4">
        <f>VLOOKUP(capturaFlota2019[[#This Row],[Especie]],'DATOS TABLA FLOTA'!$A$1:$B$80,2,FALSE)</f>
        <v>3000</v>
      </c>
      <c r="O3039" s="4">
        <f>VLOOKUP(capturaFlota2019[[#This Row],[Especie]],'DATOS TABLA FLOTA'!$A$1:$C$80,3,FALSE)</f>
        <v>48000</v>
      </c>
      <c r="Q3039"/>
    </row>
    <row r="3040" spans="1:17" x14ac:dyDescent="0.35">
      <c r="A3040" s="5">
        <v>43466</v>
      </c>
      <c r="B3040" s="2" t="s">
        <v>3059</v>
      </c>
      <c r="C3040" s="2" t="s">
        <v>3068</v>
      </c>
      <c r="D3040" s="2" t="s">
        <v>3043</v>
      </c>
      <c r="E3040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40" t="str">
        <f>_xlfn.XLOOKUP(capturaFlota2019[[#This Row],[Puerto]],'DATOS TABLA FLOTA'!$H$1:$H$21,'DATOS TABLA FLOTA'!$I$1:$I$21)</f>
        <v>General Pueyrredon</v>
      </c>
      <c r="G3040" s="3">
        <f>_xlfn.XLOOKUP(capturaFlota2019[[#This Row],[Departamento]],'DATOS TABLA FLOTA'!$O$2:$O$21,'DATOS TABLA FLOTA'!$P$2:$P$21)</f>
        <v>6357</v>
      </c>
      <c r="H3040" s="1">
        <v>-3804915</v>
      </c>
      <c r="I3040" s="1">
        <f>_xlfn.XLOOKUP(capturaFlota2019[[#This Row],[Latitud]],'DATOS TABLA FLOTA'!$Q$2:$Q$21,'DATOS TABLA FLOTA'!$R$2:$R$21)</f>
        <v>-57536848</v>
      </c>
      <c r="J3040" s="2" t="s">
        <v>3087</v>
      </c>
      <c r="K3040" t="str">
        <f>VLOOKUP(capturaFlota2019[[#This Row],[Especie]],'DATOS TABLA FLOTA'!$K$1:$M$113,2,FALSE)</f>
        <v>Peces</v>
      </c>
      <c r="L3040" t="str">
        <f>_xlfn.XLOOKUP(capturaFlota2019[[#This Row],[Especie]],'DATOS TABLA FLOTA'!$K$1:$K$113,'DATOS TABLA FLOTA'!$M$1:$M$113)</f>
        <v>otras especies</v>
      </c>
      <c r="M3040" s="3">
        <v>18545579</v>
      </c>
      <c r="N3040" s="4">
        <f>VLOOKUP(capturaFlota2019[[#This Row],[Especie]],'DATOS TABLA FLOTA'!$A$1:$B$80,2,FALSE)</f>
        <v>2500</v>
      </c>
      <c r="O3040" s="4">
        <f>VLOOKUP(capturaFlota2019[[#This Row],[Especie]],'DATOS TABLA FLOTA'!$A$1:$C$80,3,FALSE)</f>
        <v>40000</v>
      </c>
      <c r="Q3040"/>
    </row>
    <row r="3041" spans="1:17" x14ac:dyDescent="0.35">
      <c r="A3041" s="5">
        <v>43466</v>
      </c>
      <c r="B3041" s="2" t="s">
        <v>3053</v>
      </c>
      <c r="C3041" s="2" t="s">
        <v>3068</v>
      </c>
      <c r="D3041" s="2" t="s">
        <v>3043</v>
      </c>
      <c r="E3041" s="3">
        <f>IF(capturaFlota2019[[#This Row],[Provincia]]='DATOS TABLA FLOTA'!$E$2,'DATOS TABLA FLOTA'!$F$2,IF(capturaFlota2019[[#This Row],[Provincia]]='DATOS TABLA FLOTA'!$E$3,'DATOS TABLA FLOTA'!$F$3,IF(capturaFlota2019[[#This Row],[Provincia]]='DATOS TABLA FLOTA'!$E$4,'DATOS TABLA FLOTA'!$F$4,IF(capturaFlota2019[[#This Row],[Provincia]]='DATOS TABLA FLOTA'!$E$5,'DATOS TABLA FLOTA'!$F$5,'DATOS TABLA FLOTA'!$F$6))))</f>
        <v>6</v>
      </c>
      <c r="F3041" t="str">
        <f>_xlfn.XLOOKUP(capturaFlota2019[[#This Row],[Puerto]],'DATOS TABLA FLOTA'!$H$1:$H$21,'DATOS TABLA FLOTA'!$I$1:$I$21)</f>
        <v>General Pueyrredon</v>
      </c>
      <c r="G3041" s="3">
        <f>_xlfn.XLOOKUP(capturaFlota2019[[#This Row],[Departamento]],'DATOS TABLA FLOTA'!$O$2:$O$21,'DATOS TABLA FLOTA'!$P$2:$P$21)</f>
        <v>6357</v>
      </c>
      <c r="H3041" s="1">
        <v>-3804915</v>
      </c>
      <c r="I3041" s="1">
        <f>_xlfn.XLOOKUP(capturaFlota2019[[#This Row],[Latitud]],'DATOS TABLA FLOTA'!$Q$2:$Q$21,'DATOS TABLA FLOTA'!$R$2:$R$21)</f>
        <v>-57536848</v>
      </c>
      <c r="J3041" s="2" t="s">
        <v>3052</v>
      </c>
      <c r="K3041" t="str">
        <f>VLOOKUP(capturaFlota2019[[#This Row],[Especie]],'DATOS TABLA FLOTA'!$K$1:$M$113,2,FALSE)</f>
        <v>Moluscos</v>
      </c>
      <c r="L3041" t="str">
        <f>_xlfn.XLOOKUP(capturaFlota2019[[#This Row],[Especie]],'DATOS TABLA FLOTA'!$K$1:$K$113,'DATOS TABLA FLOTA'!$M$1:$M$113)</f>
        <v>Calamar Illex</v>
      </c>
      <c r="M3041" s="3">
        <v>18622724</v>
      </c>
      <c r="N3041" s="4">
        <f>VLOOKUP(capturaFlota2019[[#This Row],[Especie]],'DATOS TABLA FLOTA'!$A$1:$B$80,2,FALSE)</f>
        <v>3299</v>
      </c>
      <c r="O3041" s="4">
        <f>VLOOKUP(capturaFlota2019[[#This Row],[Especie]],'DATOS TABLA FLOTA'!$A$1:$C$80,3,FALSE)</f>
        <v>52784</v>
      </c>
      <c r="Q3041"/>
    </row>
    <row r="3042" spans="1:17" x14ac:dyDescent="0.35">
      <c r="Q3042"/>
    </row>
    <row r="3043" spans="1:17" x14ac:dyDescent="0.35">
      <c r="Q3043"/>
    </row>
    <row r="3044" spans="1:17" x14ac:dyDescent="0.35">
      <c r="Q3044"/>
    </row>
    <row r="3045" spans="1:17" x14ac:dyDescent="0.35">
      <c r="Q3045"/>
    </row>
  </sheetData>
  <sortState xmlns:xlrd2="http://schemas.microsoft.com/office/spreadsheetml/2017/richdata2" ref="Q2:Q3044">
    <sortCondition ref="Q2:Q3044"/>
  </sortState>
  <conditionalFormatting sqref="M1:M1048576">
    <cfRule type="colorScale" priority="1">
      <colorScale>
        <cfvo type="min"/>
        <cfvo type="max"/>
        <color rgb="FFEFEDDD"/>
        <color rgb="FF4C837A"/>
      </colorScale>
    </cfRule>
  </conditionalFormatting>
  <dataValidations count="1">
    <dataValidation type="date" allowBlank="1" showInputMessage="1" showErrorMessage="1" errorTitle="Fecha no valida." error="Ingresaste una fecha no valida." promptTitle="Ingresa una fecha" prompt="Ingresa una fecha valor mm-yyyy." sqref="A2:A1048576" xr:uid="{2E8AE71B-BFB2-4966-B00C-FAD81221936B}">
      <formula1>43466</formula1>
      <formula2>43800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sta accion no es posible" error="El valor que ingresaste no es valido. " promptTitle="Ingresa un valor de flota" prompt="Ingresa un valor de flota ofrecido en la lista desplegable" xr:uid="{00000000-0002-0000-0100-000000000000}">
          <x14:formula1>
            <xm:f>'TABLAS VAL DATOS'!$A$2:$A$9</xm:f>
          </x14:formula1>
          <xm:sqref>B2:B1048576</xm:sqref>
        </x14:dataValidation>
        <x14:dataValidation type="list" allowBlank="1" showInputMessage="1" showErrorMessage="1" errorTitle="Valor no valido." error="El valor ingresado no es valido." promptTitle="Selecciona un valor." prompt="Selecciona un valor de la lista desplegable." xr:uid="{00000000-0002-0000-0100-000001000000}">
          <x14:formula1>
            <xm:f>'TABLAS VAL DATOS'!$C$2:$C$21</xm:f>
          </x14:formula1>
          <xm:sqref>C2:C1048576</xm:sqref>
        </x14:dataValidation>
        <x14:dataValidation type="list" allowBlank="1" showInputMessage="1" showErrorMessage="1" errorTitle="Valor no valido." error="Ingresaste un valor no valido." promptTitle="Selecciona un valor." prompt="Selecciona un valor PROVINCIA de la lista desplegable." xr:uid="{00000000-0002-0000-0100-000002000000}">
          <x14:formula1>
            <xm:f>'TABLAS VAL DATOS'!$E$2:$E$6</xm:f>
          </x14:formula1>
          <xm:sqref>D2:D1048576</xm:sqref>
        </x14:dataValidation>
        <x14:dataValidation type="list" allowBlank="1" showInputMessage="1" showErrorMessage="1" errorTitle="Valor ingresado no valido." error="El valor que ingresaste no es valido!" promptTitle="Seleccione un valor" prompt="Seleccione un valor valido de la lista desplegable." xr:uid="{2BAA647E-7829-49E4-AD6F-677E260A6C08}">
          <x14:formula1>
            <xm:f>'TABLAS VAL DATOS'!$G$2:$G$113</xm:f>
          </x14:formula1>
          <xm:sqref>J2:J1048576</xm:sqref>
        </x14:dataValidation>
        <x14:dataValidation type="list" allowBlank="1" showInputMessage="1" showErrorMessage="1" errorTitle="Valor no valido." error="El valor que ingresaste no es valido." promptTitle="Selecciona un valor valido." prompt="Por favor, selecciona un valor de la lista desplegable." xr:uid="{95E420D2-CBA3-41AD-AD2E-F2C967F309C8}">
          <x14:formula1>
            <xm:f>'TABLAS VAL DATOS'!$I$2:$I$21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53"/>
  <sheetViews>
    <sheetView showGridLines="0" workbookViewId="0">
      <selection activeCell="A4" sqref="A4"/>
    </sheetView>
  </sheetViews>
  <sheetFormatPr baseColWidth="10" defaultRowHeight="14.5" x14ac:dyDescent="0.35"/>
  <cols>
    <col min="1" max="1" width="30.6328125" style="2" customWidth="1"/>
    <col min="2" max="2" width="2.6328125" customWidth="1"/>
    <col min="3" max="3" width="30.6328125" style="13" customWidth="1"/>
    <col min="4" max="4" width="2.6328125" customWidth="1"/>
    <col min="5" max="5" width="30.6328125" style="13" customWidth="1"/>
    <col min="6" max="6" width="2.6328125" customWidth="1"/>
    <col min="7" max="7" width="30.6328125" style="13" customWidth="1"/>
    <col min="8" max="8" width="2.6328125" style="2" customWidth="1"/>
    <col min="9" max="9" width="30.6328125" style="7" customWidth="1"/>
  </cols>
  <sheetData>
    <row r="1" spans="1:9" ht="15" thickBot="1" x14ac:dyDescent="0.4">
      <c r="A1" s="52" t="s">
        <v>3178</v>
      </c>
      <c r="C1" s="12" t="s">
        <v>3179</v>
      </c>
      <c r="E1" s="12" t="s">
        <v>3180</v>
      </c>
      <c r="G1" s="12" t="s">
        <v>3191</v>
      </c>
      <c r="I1" s="12" t="s">
        <v>3184</v>
      </c>
    </row>
    <row r="2" spans="1:9" x14ac:dyDescent="0.35">
      <c r="A2" s="53" t="s">
        <v>3067</v>
      </c>
      <c r="C2" s="9" t="s">
        <v>3042</v>
      </c>
      <c r="E2" s="9" t="s">
        <v>3043</v>
      </c>
      <c r="G2" s="9" t="s">
        <v>3045</v>
      </c>
      <c r="I2" s="14">
        <v>-38789246</v>
      </c>
    </row>
    <row r="3" spans="1:9" x14ac:dyDescent="0.35">
      <c r="A3" s="54" t="s">
        <v>3170</v>
      </c>
      <c r="C3" s="10" t="s">
        <v>3154</v>
      </c>
      <c r="E3" s="10" t="s">
        <v>3062</v>
      </c>
      <c r="G3" s="10" t="s">
        <v>3064</v>
      </c>
      <c r="I3" s="15">
        <v>-46436049</v>
      </c>
    </row>
    <row r="4" spans="1:9" x14ac:dyDescent="0.35">
      <c r="A4" s="54" t="s">
        <v>3047</v>
      </c>
      <c r="C4" s="10" t="s">
        <v>3048</v>
      </c>
      <c r="E4" s="10" t="s">
        <v>3124</v>
      </c>
      <c r="G4" s="10" t="s">
        <v>3071</v>
      </c>
      <c r="I4" s="15">
        <v>-45862528</v>
      </c>
    </row>
    <row r="5" spans="1:9" x14ac:dyDescent="0.35">
      <c r="A5" s="55" t="s">
        <v>3147</v>
      </c>
      <c r="C5" s="10" t="s">
        <v>3148</v>
      </c>
      <c r="E5" s="10" t="s">
        <v>3049</v>
      </c>
      <c r="G5" s="10" t="s">
        <v>3101</v>
      </c>
      <c r="I5" s="15">
        <v>-3804915</v>
      </c>
    </row>
    <row r="6" spans="1:9" ht="15" thickBot="1" x14ac:dyDescent="0.4">
      <c r="A6" s="53" t="s">
        <v>3116</v>
      </c>
      <c r="C6" s="10" t="s">
        <v>3061</v>
      </c>
      <c r="E6" s="11" t="s">
        <v>3133</v>
      </c>
      <c r="G6" s="10" t="s">
        <v>3153</v>
      </c>
      <c r="I6" s="15">
        <v>-38576184</v>
      </c>
    </row>
    <row r="7" spans="1:9" x14ac:dyDescent="0.35">
      <c r="A7" s="54" t="s">
        <v>3053</v>
      </c>
      <c r="C7" s="10" t="s">
        <v>3150</v>
      </c>
      <c r="G7" s="10" t="s">
        <v>3052</v>
      </c>
      <c r="I7" s="15"/>
    </row>
    <row r="8" spans="1:9" x14ac:dyDescent="0.35">
      <c r="A8" s="57" t="s">
        <v>3059</v>
      </c>
      <c r="C8" s="10" t="s">
        <v>3068</v>
      </c>
      <c r="E8" s="7"/>
      <c r="G8" s="10" t="s">
        <v>3070</v>
      </c>
      <c r="I8" s="15">
        <v>-47753106</v>
      </c>
    </row>
    <row r="9" spans="1:9" ht="15" thickBot="1" x14ac:dyDescent="0.4">
      <c r="A9" s="56" t="s">
        <v>3041</v>
      </c>
      <c r="C9" s="10" t="s">
        <v>3107</v>
      </c>
      <c r="E9" s="7"/>
      <c r="G9" s="10" t="s">
        <v>3072</v>
      </c>
      <c r="I9" s="15">
        <v>-42723398</v>
      </c>
    </row>
    <row r="10" spans="1:9" x14ac:dyDescent="0.35">
      <c r="A10"/>
      <c r="C10" s="10" t="s">
        <v>3111</v>
      </c>
      <c r="E10" s="7"/>
      <c r="G10" s="10" t="s">
        <v>3073</v>
      </c>
      <c r="I10" s="15">
        <v>-43336741</v>
      </c>
    </row>
    <row r="11" spans="1:9" x14ac:dyDescent="0.35">
      <c r="A11"/>
      <c r="C11" s="10" t="s">
        <v>3115</v>
      </c>
      <c r="E11" s="7"/>
      <c r="G11" s="10" t="s">
        <v>3156</v>
      </c>
      <c r="I11" s="15">
        <v>-3889977</v>
      </c>
    </row>
    <row r="12" spans="1:9" x14ac:dyDescent="0.35">
      <c r="A12"/>
      <c r="C12" s="10" t="s">
        <v>3117</v>
      </c>
      <c r="E12" s="7"/>
      <c r="G12" s="10" t="s">
        <v>3158</v>
      </c>
      <c r="I12" s="15">
        <v>-4079875</v>
      </c>
    </row>
    <row r="13" spans="1:9" x14ac:dyDescent="0.35">
      <c r="A13"/>
      <c r="C13" s="10" t="s">
        <v>3142</v>
      </c>
      <c r="E13" s="7"/>
      <c r="G13" s="10" t="s">
        <v>3166</v>
      </c>
      <c r="I13" s="15">
        <v>-40725698</v>
      </c>
    </row>
    <row r="14" spans="1:9" x14ac:dyDescent="0.35">
      <c r="A14"/>
      <c r="C14" s="10" t="s">
        <v>3120</v>
      </c>
      <c r="E14" s="7"/>
      <c r="G14" s="10" t="s">
        <v>3169</v>
      </c>
      <c r="I14" s="15">
        <v>-36342328</v>
      </c>
    </row>
    <row r="15" spans="1:9" x14ac:dyDescent="0.35">
      <c r="A15"/>
      <c r="C15" s="10" t="s">
        <v>3143</v>
      </c>
      <c r="E15" s="7"/>
      <c r="G15" s="10" t="s">
        <v>3055</v>
      </c>
      <c r="I15" s="15">
        <v>-49300594</v>
      </c>
    </row>
    <row r="16" spans="1:9" x14ac:dyDescent="0.35">
      <c r="A16"/>
      <c r="C16" s="10" t="s">
        <v>3121</v>
      </c>
      <c r="E16" s="7"/>
      <c r="G16" s="10" t="s">
        <v>3057</v>
      </c>
      <c r="I16" s="15">
        <v>-54808106</v>
      </c>
    </row>
    <row r="17" spans="3:9" customFormat="1" x14ac:dyDescent="0.35">
      <c r="C17" s="10" t="s">
        <v>3123</v>
      </c>
      <c r="E17" s="7"/>
      <c r="G17" s="10" t="s">
        <v>3060</v>
      </c>
      <c r="H17" s="2"/>
      <c r="I17" s="15">
        <v>-41697354</v>
      </c>
    </row>
    <row r="18" spans="3:9" customFormat="1" x14ac:dyDescent="0.35">
      <c r="C18" s="10" t="s">
        <v>3127</v>
      </c>
      <c r="E18" s="7"/>
      <c r="G18" s="10" t="s">
        <v>3065</v>
      </c>
      <c r="H18" s="2"/>
      <c r="I18" s="15">
        <v>-35745949</v>
      </c>
    </row>
    <row r="19" spans="3:9" customFormat="1" x14ac:dyDescent="0.35">
      <c r="C19" s="10" t="s">
        <v>3128</v>
      </c>
      <c r="E19" s="7"/>
      <c r="G19" s="10" t="s">
        <v>3066</v>
      </c>
      <c r="H19" s="2"/>
      <c r="I19" s="15">
        <v>-44798941</v>
      </c>
    </row>
    <row r="20" spans="3:9" customFormat="1" x14ac:dyDescent="0.35">
      <c r="C20" s="10" t="s">
        <v>3130</v>
      </c>
      <c r="E20" s="7"/>
      <c r="G20" s="10" t="s">
        <v>3074</v>
      </c>
      <c r="H20" s="2"/>
      <c r="I20" s="15">
        <v>-36398453</v>
      </c>
    </row>
    <row r="21" spans="3:9" customFormat="1" ht="15" thickBot="1" x14ac:dyDescent="0.4">
      <c r="C21" s="11" t="s">
        <v>3132</v>
      </c>
      <c r="E21" s="7"/>
      <c r="G21" s="10" t="s">
        <v>3076</v>
      </c>
      <c r="H21" s="2"/>
      <c r="I21" s="16">
        <v>-45748762</v>
      </c>
    </row>
    <row r="22" spans="3:9" customFormat="1" x14ac:dyDescent="0.35">
      <c r="C22" s="13"/>
      <c r="E22" s="7"/>
      <c r="G22" s="10" t="s">
        <v>3077</v>
      </c>
      <c r="H22" s="2"/>
      <c r="I22" s="7"/>
    </row>
    <row r="23" spans="3:9" customFormat="1" x14ac:dyDescent="0.35">
      <c r="C23" s="7"/>
      <c r="E23" s="7"/>
      <c r="G23" s="10" t="s">
        <v>3078</v>
      </c>
      <c r="I23" s="7"/>
    </row>
    <row r="24" spans="3:9" customFormat="1" x14ac:dyDescent="0.35">
      <c r="C24" s="7"/>
      <c r="E24" s="7"/>
      <c r="G24" s="10" t="s">
        <v>3078</v>
      </c>
      <c r="I24" s="7"/>
    </row>
    <row r="25" spans="3:9" customFormat="1" x14ac:dyDescent="0.35">
      <c r="C25" s="7"/>
      <c r="E25" s="7"/>
      <c r="G25" s="10" t="s">
        <v>3079</v>
      </c>
      <c r="I25" s="7"/>
    </row>
    <row r="26" spans="3:9" customFormat="1" x14ac:dyDescent="0.35">
      <c r="C26" s="7"/>
      <c r="E26" s="7"/>
      <c r="G26" s="10" t="s">
        <v>3079</v>
      </c>
      <c r="I26" s="7"/>
    </row>
    <row r="27" spans="3:9" customFormat="1" x14ac:dyDescent="0.35">
      <c r="C27" s="7"/>
      <c r="E27" s="7"/>
      <c r="G27" s="10" t="s">
        <v>3080</v>
      </c>
      <c r="I27" s="7"/>
    </row>
    <row r="28" spans="3:9" customFormat="1" x14ac:dyDescent="0.35">
      <c r="C28" s="7"/>
      <c r="E28" s="7"/>
      <c r="G28" s="10" t="s">
        <v>3081</v>
      </c>
      <c r="I28" s="7"/>
    </row>
    <row r="29" spans="3:9" customFormat="1" x14ac:dyDescent="0.35">
      <c r="C29" s="7"/>
      <c r="E29" s="7"/>
      <c r="G29" s="10" t="s">
        <v>3082</v>
      </c>
      <c r="I29" s="7"/>
    </row>
    <row r="30" spans="3:9" customFormat="1" x14ac:dyDescent="0.35">
      <c r="C30" s="7"/>
      <c r="E30" s="7"/>
      <c r="G30" s="10" t="s">
        <v>3082</v>
      </c>
      <c r="I30" s="7"/>
    </row>
    <row r="31" spans="3:9" customFormat="1" x14ac:dyDescent="0.35">
      <c r="C31" s="7"/>
      <c r="E31" s="7"/>
      <c r="G31" s="10" t="s">
        <v>3083</v>
      </c>
      <c r="I31" s="7"/>
    </row>
    <row r="32" spans="3:9" customFormat="1" x14ac:dyDescent="0.35">
      <c r="C32" s="7"/>
      <c r="E32" s="7"/>
      <c r="G32" s="10" t="s">
        <v>3084</v>
      </c>
      <c r="I32" s="7"/>
    </row>
    <row r="33" spans="3:9" customFormat="1" x14ac:dyDescent="0.35">
      <c r="C33" s="7"/>
      <c r="E33" s="7"/>
      <c r="G33" s="10" t="s">
        <v>3084</v>
      </c>
      <c r="I33" s="7"/>
    </row>
    <row r="34" spans="3:9" customFormat="1" x14ac:dyDescent="0.35">
      <c r="C34" s="7"/>
      <c r="E34" s="7"/>
      <c r="G34" s="10" t="s">
        <v>3085</v>
      </c>
      <c r="I34" s="7"/>
    </row>
    <row r="35" spans="3:9" customFormat="1" x14ac:dyDescent="0.35">
      <c r="C35" s="7"/>
      <c r="E35" s="7"/>
      <c r="G35" s="10" t="s">
        <v>3085</v>
      </c>
      <c r="I35" s="7"/>
    </row>
    <row r="36" spans="3:9" customFormat="1" x14ac:dyDescent="0.35">
      <c r="C36" s="7"/>
      <c r="E36" s="7"/>
      <c r="G36" s="10" t="s">
        <v>3055</v>
      </c>
      <c r="I36" s="7"/>
    </row>
    <row r="37" spans="3:9" customFormat="1" x14ac:dyDescent="0.35">
      <c r="C37" s="7"/>
      <c r="E37" s="7"/>
      <c r="G37" s="10" t="s">
        <v>3087</v>
      </c>
      <c r="I37" s="7"/>
    </row>
    <row r="38" spans="3:9" customFormat="1" x14ac:dyDescent="0.35">
      <c r="C38" s="7"/>
      <c r="E38" s="7"/>
      <c r="G38" s="10" t="s">
        <v>3087</v>
      </c>
      <c r="I38" s="7"/>
    </row>
    <row r="39" spans="3:9" customFormat="1" x14ac:dyDescent="0.35">
      <c r="C39" s="7"/>
      <c r="E39" s="7"/>
      <c r="G39" s="10" t="s">
        <v>3088</v>
      </c>
      <c r="I39" s="7"/>
    </row>
    <row r="40" spans="3:9" customFormat="1" x14ac:dyDescent="0.35">
      <c r="C40" s="7"/>
      <c r="E40" s="7"/>
      <c r="G40" s="10" t="s">
        <v>3089</v>
      </c>
      <c r="I40" s="7"/>
    </row>
    <row r="41" spans="3:9" customFormat="1" x14ac:dyDescent="0.35">
      <c r="C41" s="7"/>
      <c r="E41" s="7"/>
      <c r="G41" s="10" t="s">
        <v>3089</v>
      </c>
      <c r="I41" s="7"/>
    </row>
    <row r="42" spans="3:9" customFormat="1" x14ac:dyDescent="0.35">
      <c r="C42" s="7"/>
      <c r="E42" s="7"/>
      <c r="G42" s="10" t="s">
        <v>3090</v>
      </c>
      <c r="I42" s="7"/>
    </row>
    <row r="43" spans="3:9" customFormat="1" x14ac:dyDescent="0.35">
      <c r="C43" s="7"/>
      <c r="E43" s="7"/>
      <c r="G43" s="10" t="s">
        <v>3090</v>
      </c>
      <c r="I43" s="7"/>
    </row>
    <row r="44" spans="3:9" customFormat="1" x14ac:dyDescent="0.35">
      <c r="C44" s="7"/>
      <c r="E44" s="7"/>
      <c r="G44" s="10" t="s">
        <v>3091</v>
      </c>
      <c r="I44" s="7"/>
    </row>
    <row r="45" spans="3:9" customFormat="1" x14ac:dyDescent="0.35">
      <c r="C45" s="7"/>
      <c r="E45" s="7"/>
      <c r="G45" s="10" t="s">
        <v>3060</v>
      </c>
      <c r="I45" s="7"/>
    </row>
    <row r="46" spans="3:9" customFormat="1" x14ac:dyDescent="0.35">
      <c r="C46" s="7"/>
      <c r="E46" s="7"/>
      <c r="G46" s="10" t="s">
        <v>3092</v>
      </c>
      <c r="I46" s="7"/>
    </row>
    <row r="47" spans="3:9" customFormat="1" x14ac:dyDescent="0.35">
      <c r="C47" s="7"/>
      <c r="E47" s="7"/>
      <c r="G47" s="10" t="s">
        <v>3092</v>
      </c>
      <c r="I47" s="7"/>
    </row>
    <row r="48" spans="3:9" customFormat="1" x14ac:dyDescent="0.35">
      <c r="C48" s="7"/>
      <c r="E48" s="7"/>
      <c r="G48" s="10" t="s">
        <v>3093</v>
      </c>
      <c r="I48" s="7"/>
    </row>
    <row r="49" spans="3:9" customFormat="1" x14ac:dyDescent="0.35">
      <c r="C49" s="7"/>
      <c r="E49" s="7"/>
      <c r="G49" s="10" t="s">
        <v>3094</v>
      </c>
      <c r="I49" s="7"/>
    </row>
    <row r="50" spans="3:9" customFormat="1" x14ac:dyDescent="0.35">
      <c r="C50" s="7"/>
      <c r="E50" s="7"/>
      <c r="G50" s="10" t="s">
        <v>3094</v>
      </c>
      <c r="I50" s="7"/>
    </row>
    <row r="51" spans="3:9" customFormat="1" x14ac:dyDescent="0.35">
      <c r="C51" s="7"/>
      <c r="E51" s="7"/>
      <c r="G51" s="10" t="s">
        <v>3057</v>
      </c>
      <c r="I51" s="7"/>
    </row>
    <row r="52" spans="3:9" customFormat="1" x14ac:dyDescent="0.35">
      <c r="C52" s="7"/>
      <c r="E52" s="7"/>
      <c r="G52" s="10" t="s">
        <v>3095</v>
      </c>
      <c r="I52" s="7"/>
    </row>
    <row r="53" spans="3:9" customFormat="1" x14ac:dyDescent="0.35">
      <c r="C53" s="7"/>
      <c r="E53" s="7"/>
      <c r="G53" s="10" t="s">
        <v>3096</v>
      </c>
      <c r="I53" s="7"/>
    </row>
    <row r="54" spans="3:9" customFormat="1" x14ac:dyDescent="0.35">
      <c r="C54" s="7"/>
      <c r="E54" s="7"/>
      <c r="G54" s="10" t="s">
        <v>3097</v>
      </c>
      <c r="I54" s="7"/>
    </row>
    <row r="55" spans="3:9" customFormat="1" x14ac:dyDescent="0.35">
      <c r="C55" s="7"/>
      <c r="E55" s="7"/>
      <c r="G55" s="10" t="s">
        <v>3098</v>
      </c>
      <c r="I55" s="7"/>
    </row>
    <row r="56" spans="3:9" customFormat="1" x14ac:dyDescent="0.35">
      <c r="C56" s="7"/>
      <c r="E56" s="7"/>
      <c r="G56" s="10" t="s">
        <v>3098</v>
      </c>
      <c r="I56" s="7"/>
    </row>
    <row r="57" spans="3:9" customFormat="1" x14ac:dyDescent="0.35">
      <c r="C57" s="7"/>
      <c r="E57" s="7"/>
      <c r="G57" s="10" t="s">
        <v>3099</v>
      </c>
      <c r="I57" s="7"/>
    </row>
    <row r="58" spans="3:9" customFormat="1" x14ac:dyDescent="0.35">
      <c r="C58" s="7"/>
      <c r="E58" s="7"/>
      <c r="G58" s="10" t="s">
        <v>3099</v>
      </c>
      <c r="I58" s="7"/>
    </row>
    <row r="59" spans="3:9" customFormat="1" x14ac:dyDescent="0.35">
      <c r="C59" s="7"/>
      <c r="E59" s="7"/>
      <c r="G59" s="10" t="s">
        <v>3100</v>
      </c>
      <c r="I59" s="7"/>
    </row>
    <row r="60" spans="3:9" customFormat="1" x14ac:dyDescent="0.35">
      <c r="C60" s="7"/>
      <c r="E60" s="7"/>
      <c r="G60" s="10" t="s">
        <v>3102</v>
      </c>
      <c r="I60" s="7"/>
    </row>
    <row r="61" spans="3:9" customFormat="1" x14ac:dyDescent="0.35">
      <c r="C61" s="7"/>
      <c r="E61" s="7"/>
      <c r="G61" s="10" t="s">
        <v>3055</v>
      </c>
      <c r="I61" s="7"/>
    </row>
    <row r="62" spans="3:9" customFormat="1" x14ac:dyDescent="0.35">
      <c r="C62" s="7"/>
      <c r="E62" s="7"/>
      <c r="G62" s="10" t="s">
        <v>3104</v>
      </c>
      <c r="I62" s="7"/>
    </row>
    <row r="63" spans="3:9" customFormat="1" x14ac:dyDescent="0.35">
      <c r="C63" s="7"/>
      <c r="E63" s="7"/>
      <c r="G63" s="10" t="s">
        <v>3105</v>
      </c>
      <c r="I63" s="7"/>
    </row>
    <row r="64" spans="3:9" customFormat="1" x14ac:dyDescent="0.35">
      <c r="C64" s="7"/>
      <c r="E64" s="7"/>
      <c r="G64" s="10" t="s">
        <v>3106</v>
      </c>
      <c r="I64" s="7"/>
    </row>
    <row r="65" spans="3:9" customFormat="1" x14ac:dyDescent="0.35">
      <c r="C65" s="7"/>
      <c r="E65" s="7"/>
      <c r="G65" s="10" t="s">
        <v>3109</v>
      </c>
      <c r="I65" s="7"/>
    </row>
    <row r="66" spans="3:9" customFormat="1" x14ac:dyDescent="0.35">
      <c r="C66" s="7"/>
      <c r="E66" s="7"/>
      <c r="G66" s="10" t="s">
        <v>3110</v>
      </c>
      <c r="I66" s="7"/>
    </row>
    <row r="67" spans="3:9" customFormat="1" x14ac:dyDescent="0.35">
      <c r="C67" s="7"/>
      <c r="E67" s="7"/>
      <c r="G67" s="10" t="s">
        <v>3113</v>
      </c>
      <c r="I67" s="7"/>
    </row>
    <row r="68" spans="3:9" customFormat="1" x14ac:dyDescent="0.35">
      <c r="C68" s="7"/>
      <c r="E68" s="7"/>
      <c r="G68" s="10" t="s">
        <v>3114</v>
      </c>
      <c r="I68" s="7"/>
    </row>
    <row r="69" spans="3:9" customFormat="1" x14ac:dyDescent="0.35">
      <c r="C69" s="7"/>
      <c r="E69" s="7"/>
      <c r="G69" s="10" t="s">
        <v>3119</v>
      </c>
      <c r="I69" s="7"/>
    </row>
    <row r="70" spans="3:9" customFormat="1" x14ac:dyDescent="0.35">
      <c r="C70" s="7"/>
      <c r="E70" s="7"/>
      <c r="G70" s="10" t="s">
        <v>3088</v>
      </c>
      <c r="I70" s="7"/>
    </row>
    <row r="71" spans="3:9" customFormat="1" x14ac:dyDescent="0.35">
      <c r="C71" s="7"/>
      <c r="E71" s="7"/>
      <c r="G71" s="10" t="s">
        <v>3055</v>
      </c>
      <c r="I71" s="7"/>
    </row>
    <row r="72" spans="3:9" customFormat="1" x14ac:dyDescent="0.35">
      <c r="C72" s="7"/>
      <c r="E72" s="7"/>
      <c r="G72" s="10" t="s">
        <v>3134</v>
      </c>
      <c r="I72" s="7"/>
    </row>
    <row r="73" spans="3:9" customFormat="1" x14ac:dyDescent="0.35">
      <c r="C73" s="7"/>
      <c r="E73" s="7"/>
      <c r="G73" s="10" t="s">
        <v>3135</v>
      </c>
      <c r="I73" s="7"/>
    </row>
    <row r="74" spans="3:9" customFormat="1" x14ac:dyDescent="0.35">
      <c r="C74" s="7"/>
      <c r="E74" s="7"/>
      <c r="G74" s="10" t="s">
        <v>3136</v>
      </c>
      <c r="I74" s="7"/>
    </row>
    <row r="75" spans="3:9" customFormat="1" x14ac:dyDescent="0.35">
      <c r="C75" s="7"/>
      <c r="E75" s="7"/>
      <c r="G75" s="10" t="s">
        <v>3137</v>
      </c>
      <c r="I75" s="7"/>
    </row>
    <row r="76" spans="3:9" customFormat="1" x14ac:dyDescent="0.35">
      <c r="C76" s="7"/>
      <c r="E76" s="7"/>
      <c r="G76" s="10" t="s">
        <v>3138</v>
      </c>
      <c r="I76" s="7"/>
    </row>
    <row r="77" spans="3:9" customFormat="1" x14ac:dyDescent="0.35">
      <c r="C77" s="7"/>
      <c r="E77" s="7"/>
      <c r="G77" s="10" t="s">
        <v>3119</v>
      </c>
      <c r="I77" s="7"/>
    </row>
    <row r="78" spans="3:9" customFormat="1" x14ac:dyDescent="0.35">
      <c r="C78" s="7"/>
      <c r="E78" s="7"/>
      <c r="G78" s="10" t="s">
        <v>3139</v>
      </c>
      <c r="I78" s="7"/>
    </row>
    <row r="79" spans="3:9" customFormat="1" x14ac:dyDescent="0.35">
      <c r="C79" s="7"/>
      <c r="E79" s="7"/>
      <c r="G79" s="10" t="s">
        <v>3074</v>
      </c>
      <c r="I79" s="7"/>
    </row>
    <row r="80" spans="3:9" customFormat="1" x14ac:dyDescent="0.35">
      <c r="C80" s="7"/>
      <c r="E80" s="7"/>
      <c r="G80" s="10" t="s">
        <v>3109</v>
      </c>
      <c r="I80" s="7"/>
    </row>
    <row r="81" spans="3:9" customFormat="1" x14ac:dyDescent="0.35">
      <c r="C81" s="7"/>
      <c r="E81" s="7"/>
      <c r="G81" s="10" t="s">
        <v>3102</v>
      </c>
      <c r="I81" s="7"/>
    </row>
    <row r="82" spans="3:9" customFormat="1" x14ac:dyDescent="0.35">
      <c r="C82" s="7"/>
      <c r="E82" s="7"/>
      <c r="G82" s="10" t="s">
        <v>3140</v>
      </c>
      <c r="I82" s="7"/>
    </row>
    <row r="83" spans="3:9" customFormat="1" x14ac:dyDescent="0.35">
      <c r="C83" s="7"/>
      <c r="E83" s="7"/>
      <c r="G83" s="10" t="s">
        <v>3081</v>
      </c>
      <c r="I83" s="7"/>
    </row>
    <row r="84" spans="3:9" customFormat="1" x14ac:dyDescent="0.35">
      <c r="C84" s="7"/>
      <c r="E84" s="7"/>
      <c r="G84" s="10" t="s">
        <v>3141</v>
      </c>
      <c r="I84" s="7"/>
    </row>
    <row r="85" spans="3:9" customFormat="1" x14ac:dyDescent="0.35">
      <c r="C85" s="7"/>
      <c r="E85" s="7"/>
      <c r="G85" s="10" t="s">
        <v>3114</v>
      </c>
      <c r="I85" s="7"/>
    </row>
    <row r="86" spans="3:9" customFormat="1" x14ac:dyDescent="0.35">
      <c r="C86" s="7"/>
      <c r="E86" s="7"/>
      <c r="G86" s="10" t="s">
        <v>3145</v>
      </c>
      <c r="I86" s="7"/>
    </row>
    <row r="87" spans="3:9" customFormat="1" x14ac:dyDescent="0.35">
      <c r="C87" s="7"/>
      <c r="E87" s="7"/>
      <c r="G87" s="10" t="s">
        <v>3145</v>
      </c>
      <c r="I87" s="7"/>
    </row>
    <row r="88" spans="3:9" customFormat="1" x14ac:dyDescent="0.35">
      <c r="C88" s="7"/>
      <c r="E88" s="7"/>
      <c r="G88" s="10" t="s">
        <v>3146</v>
      </c>
      <c r="I88" s="7"/>
    </row>
    <row r="89" spans="3:9" customFormat="1" x14ac:dyDescent="0.35">
      <c r="C89" s="7"/>
      <c r="E89" s="7"/>
      <c r="G89" s="10" t="s">
        <v>3151</v>
      </c>
      <c r="I89" s="7"/>
    </row>
    <row r="90" spans="3:9" customFormat="1" x14ac:dyDescent="0.35">
      <c r="C90" s="7"/>
      <c r="E90" s="7"/>
      <c r="G90" s="10" t="s">
        <v>3152</v>
      </c>
      <c r="I90" s="7"/>
    </row>
    <row r="91" spans="3:9" customFormat="1" x14ac:dyDescent="0.35">
      <c r="C91" s="7"/>
      <c r="E91" s="7"/>
      <c r="G91" s="10" t="s">
        <v>3113</v>
      </c>
      <c r="I91" s="7"/>
    </row>
    <row r="92" spans="3:9" customFormat="1" x14ac:dyDescent="0.35">
      <c r="C92" s="7"/>
      <c r="E92" s="7"/>
      <c r="G92" s="10" t="s">
        <v>3155</v>
      </c>
      <c r="I92" s="7"/>
    </row>
    <row r="93" spans="3:9" customFormat="1" x14ac:dyDescent="0.35">
      <c r="C93" s="7"/>
      <c r="E93" s="7"/>
      <c r="G93" s="10" t="s">
        <v>3146</v>
      </c>
      <c r="I93" s="7"/>
    </row>
    <row r="94" spans="3:9" customFormat="1" x14ac:dyDescent="0.35">
      <c r="C94" s="7"/>
      <c r="E94" s="7"/>
      <c r="G94" s="10" t="s">
        <v>3093</v>
      </c>
      <c r="I94" s="7"/>
    </row>
    <row r="95" spans="3:9" customFormat="1" x14ac:dyDescent="0.35">
      <c r="C95" s="7"/>
      <c r="E95" s="7"/>
      <c r="G95" s="10" t="s">
        <v>3157</v>
      </c>
      <c r="I95" s="7"/>
    </row>
    <row r="96" spans="3:9" customFormat="1" x14ac:dyDescent="0.35">
      <c r="C96" s="7"/>
      <c r="E96" s="7"/>
      <c r="G96" s="10" t="s">
        <v>3159</v>
      </c>
      <c r="I96" s="7"/>
    </row>
    <row r="97" spans="3:9" customFormat="1" x14ac:dyDescent="0.35">
      <c r="C97" s="7"/>
      <c r="E97" s="7"/>
      <c r="G97" s="10" t="s">
        <v>3160</v>
      </c>
      <c r="I97" s="7"/>
    </row>
    <row r="98" spans="3:9" customFormat="1" x14ac:dyDescent="0.35">
      <c r="C98" s="7"/>
      <c r="E98" s="7"/>
      <c r="G98" s="10" t="s">
        <v>3161</v>
      </c>
      <c r="I98" s="7"/>
    </row>
    <row r="99" spans="3:9" customFormat="1" x14ac:dyDescent="0.35">
      <c r="C99" s="7"/>
      <c r="E99" s="7"/>
      <c r="G99" s="10" t="s">
        <v>3162</v>
      </c>
      <c r="I99" s="7"/>
    </row>
    <row r="100" spans="3:9" customFormat="1" x14ac:dyDescent="0.35">
      <c r="C100" s="7"/>
      <c r="E100" s="7"/>
      <c r="G100" s="10" t="s">
        <v>3162</v>
      </c>
      <c r="I100" s="7"/>
    </row>
    <row r="101" spans="3:9" customFormat="1" x14ac:dyDescent="0.35">
      <c r="C101" s="7"/>
      <c r="E101" s="7"/>
      <c r="G101" s="10" t="s">
        <v>3163</v>
      </c>
      <c r="I101" s="7"/>
    </row>
    <row r="102" spans="3:9" customFormat="1" x14ac:dyDescent="0.35">
      <c r="C102" s="7"/>
      <c r="E102" s="7"/>
      <c r="G102" s="10" t="s">
        <v>3164</v>
      </c>
      <c r="I102" s="7"/>
    </row>
    <row r="103" spans="3:9" customFormat="1" x14ac:dyDescent="0.35">
      <c r="C103" s="7"/>
      <c r="E103" s="7"/>
      <c r="G103" s="10" t="s">
        <v>3165</v>
      </c>
      <c r="I103" s="7"/>
    </row>
    <row r="104" spans="3:9" customFormat="1" x14ac:dyDescent="0.35">
      <c r="C104" s="7"/>
      <c r="E104" s="7"/>
      <c r="G104" s="10" t="s">
        <v>3105</v>
      </c>
      <c r="I104" s="7"/>
    </row>
    <row r="105" spans="3:9" customFormat="1" x14ac:dyDescent="0.35">
      <c r="C105" s="7"/>
      <c r="E105" s="7"/>
      <c r="G105" s="10" t="s">
        <v>3091</v>
      </c>
      <c r="I105" s="7"/>
    </row>
    <row r="106" spans="3:9" customFormat="1" x14ac:dyDescent="0.35">
      <c r="C106" s="7"/>
      <c r="E106" s="7"/>
      <c r="G106" s="10" t="s">
        <v>3152</v>
      </c>
      <c r="I106" s="7"/>
    </row>
    <row r="107" spans="3:9" customFormat="1" x14ac:dyDescent="0.35">
      <c r="C107" s="7"/>
      <c r="E107" s="7"/>
      <c r="G107" s="10" t="s">
        <v>3167</v>
      </c>
      <c r="I107" s="7"/>
    </row>
    <row r="108" spans="3:9" customFormat="1" x14ac:dyDescent="0.35">
      <c r="C108" s="7"/>
      <c r="E108" s="7"/>
      <c r="G108" s="10" t="s">
        <v>3168</v>
      </c>
      <c r="I108" s="7"/>
    </row>
    <row r="109" spans="3:9" customFormat="1" x14ac:dyDescent="0.35">
      <c r="C109" s="7"/>
      <c r="E109" s="7"/>
      <c r="G109" s="10" t="s">
        <v>3164</v>
      </c>
      <c r="I109" s="7"/>
    </row>
    <row r="110" spans="3:9" customFormat="1" x14ac:dyDescent="0.35">
      <c r="C110" s="7"/>
      <c r="E110" s="7"/>
      <c r="G110" s="10" t="s">
        <v>3171</v>
      </c>
      <c r="I110" s="7"/>
    </row>
    <row r="111" spans="3:9" customFormat="1" x14ac:dyDescent="0.35">
      <c r="C111" s="7"/>
      <c r="E111" s="7"/>
      <c r="G111" s="10" t="s">
        <v>3172</v>
      </c>
      <c r="I111" s="7"/>
    </row>
    <row r="112" spans="3:9" customFormat="1" x14ac:dyDescent="0.35">
      <c r="C112" s="7"/>
      <c r="E112" s="7"/>
      <c r="G112" s="10" t="s">
        <v>3173</v>
      </c>
      <c r="I112" s="7"/>
    </row>
    <row r="113" spans="3:9" customFormat="1" ht="15" thickBot="1" x14ac:dyDescent="0.4">
      <c r="C113" s="7"/>
      <c r="E113" s="7"/>
      <c r="G113" s="11" t="s">
        <v>3174</v>
      </c>
      <c r="I113" s="7"/>
    </row>
    <row r="114" spans="3:9" customFormat="1" x14ac:dyDescent="0.35">
      <c r="C114" s="7"/>
      <c r="E114" s="7"/>
      <c r="G114" s="7"/>
      <c r="I114" s="7"/>
    </row>
    <row r="115" spans="3:9" customFormat="1" x14ac:dyDescent="0.35">
      <c r="C115" s="7"/>
      <c r="E115" s="7"/>
      <c r="G115" s="7"/>
      <c r="I115" s="7"/>
    </row>
    <row r="116" spans="3:9" customFormat="1" x14ac:dyDescent="0.35">
      <c r="C116" s="7"/>
      <c r="E116" s="7"/>
      <c r="G116" s="7"/>
      <c r="I116" s="7"/>
    </row>
    <row r="117" spans="3:9" customFormat="1" x14ac:dyDescent="0.35">
      <c r="C117" s="7"/>
      <c r="E117" s="7"/>
      <c r="G117" s="7"/>
      <c r="I117" s="7"/>
    </row>
    <row r="118" spans="3:9" customFormat="1" x14ac:dyDescent="0.35">
      <c r="C118" s="7"/>
      <c r="E118" s="7"/>
      <c r="G118" s="7"/>
      <c r="I118" s="7"/>
    </row>
    <row r="119" spans="3:9" customFormat="1" x14ac:dyDescent="0.35">
      <c r="C119" s="7"/>
      <c r="E119" s="7"/>
      <c r="G119" s="7"/>
      <c r="I119" s="7"/>
    </row>
    <row r="120" spans="3:9" customFormat="1" x14ac:dyDescent="0.35">
      <c r="C120" s="7"/>
      <c r="E120" s="7"/>
      <c r="G120" s="7"/>
      <c r="I120" s="7"/>
    </row>
    <row r="121" spans="3:9" customFormat="1" x14ac:dyDescent="0.35">
      <c r="C121" s="7"/>
      <c r="E121" s="7"/>
      <c r="G121" s="7"/>
      <c r="I121" s="7"/>
    </row>
    <row r="122" spans="3:9" customFormat="1" x14ac:dyDescent="0.35">
      <c r="C122" s="7"/>
      <c r="E122" s="7"/>
      <c r="G122" s="7"/>
      <c r="I122" s="7"/>
    </row>
    <row r="123" spans="3:9" customFormat="1" x14ac:dyDescent="0.35">
      <c r="C123" s="7"/>
      <c r="E123" s="7"/>
      <c r="G123" s="7"/>
      <c r="I123" s="7"/>
    </row>
    <row r="124" spans="3:9" customFormat="1" x14ac:dyDescent="0.35">
      <c r="C124" s="7"/>
      <c r="E124" s="7"/>
      <c r="G124" s="7"/>
      <c r="I124" s="7"/>
    </row>
    <row r="125" spans="3:9" customFormat="1" x14ac:dyDescent="0.35">
      <c r="C125" s="7"/>
      <c r="E125" s="7"/>
      <c r="G125" s="7"/>
      <c r="I125" s="7"/>
    </row>
    <row r="126" spans="3:9" customFormat="1" x14ac:dyDescent="0.35">
      <c r="C126" s="7"/>
      <c r="E126" s="7"/>
      <c r="G126" s="7"/>
      <c r="I126" s="7"/>
    </row>
    <row r="127" spans="3:9" customFormat="1" x14ac:dyDescent="0.35">
      <c r="C127" s="7"/>
      <c r="E127" s="7"/>
      <c r="G127" s="7"/>
      <c r="I127" s="7"/>
    </row>
    <row r="128" spans="3:9" customFormat="1" x14ac:dyDescent="0.35">
      <c r="C128" s="7"/>
      <c r="E128" s="7"/>
      <c r="G128" s="7"/>
      <c r="I128" s="7"/>
    </row>
    <row r="129" spans="3:9" customFormat="1" x14ac:dyDescent="0.35">
      <c r="C129" s="7"/>
      <c r="E129" s="7"/>
      <c r="G129" s="7"/>
      <c r="I129" s="7"/>
    </row>
    <row r="130" spans="3:9" customFormat="1" x14ac:dyDescent="0.35">
      <c r="C130" s="7"/>
      <c r="E130" s="7"/>
      <c r="G130" s="7"/>
      <c r="I130" s="7"/>
    </row>
    <row r="131" spans="3:9" customFormat="1" x14ac:dyDescent="0.35">
      <c r="C131" s="7"/>
      <c r="E131" s="7"/>
      <c r="G131" s="7"/>
      <c r="I131" s="7"/>
    </row>
    <row r="132" spans="3:9" customFormat="1" x14ac:dyDescent="0.35">
      <c r="C132" s="7"/>
      <c r="E132" s="7"/>
      <c r="G132" s="7"/>
      <c r="I132" s="7"/>
    </row>
    <row r="133" spans="3:9" customFormat="1" x14ac:dyDescent="0.35">
      <c r="C133" s="7"/>
      <c r="E133" s="7"/>
      <c r="G133" s="7"/>
      <c r="I133" s="7"/>
    </row>
    <row r="134" spans="3:9" customFormat="1" x14ac:dyDescent="0.35">
      <c r="C134" s="7"/>
      <c r="E134" s="7"/>
      <c r="G134" s="7"/>
      <c r="I134" s="7"/>
    </row>
    <row r="135" spans="3:9" customFormat="1" x14ac:dyDescent="0.35">
      <c r="C135" s="7"/>
      <c r="E135" s="7"/>
      <c r="G135" s="7"/>
      <c r="I135" s="7"/>
    </row>
    <row r="136" spans="3:9" customFormat="1" x14ac:dyDescent="0.35">
      <c r="C136" s="7"/>
      <c r="E136" s="7"/>
      <c r="G136" s="7"/>
      <c r="I136" s="7"/>
    </row>
    <row r="137" spans="3:9" customFormat="1" x14ac:dyDescent="0.35">
      <c r="C137" s="7"/>
      <c r="E137" s="7"/>
      <c r="G137" s="7"/>
      <c r="I137" s="7"/>
    </row>
    <row r="138" spans="3:9" customFormat="1" x14ac:dyDescent="0.35">
      <c r="C138" s="7"/>
      <c r="E138" s="7"/>
      <c r="G138" s="7"/>
      <c r="I138" s="7"/>
    </row>
    <row r="139" spans="3:9" customFormat="1" x14ac:dyDescent="0.35">
      <c r="C139" s="7"/>
      <c r="E139" s="7"/>
      <c r="G139" s="7"/>
      <c r="I139" s="7"/>
    </row>
    <row r="140" spans="3:9" customFormat="1" x14ac:dyDescent="0.35">
      <c r="C140" s="7"/>
      <c r="E140" s="7"/>
      <c r="G140" s="7"/>
      <c r="I140" s="7"/>
    </row>
    <row r="141" spans="3:9" customFormat="1" x14ac:dyDescent="0.35">
      <c r="C141" s="7"/>
      <c r="E141" s="7"/>
      <c r="G141" s="7"/>
      <c r="I141" s="7"/>
    </row>
    <row r="142" spans="3:9" customFormat="1" x14ac:dyDescent="0.35">
      <c r="C142" s="7"/>
      <c r="E142" s="7"/>
      <c r="G142" s="7"/>
      <c r="I142" s="7"/>
    </row>
    <row r="143" spans="3:9" customFormat="1" x14ac:dyDescent="0.35">
      <c r="C143" s="7"/>
      <c r="E143" s="7"/>
      <c r="G143" s="7"/>
      <c r="I143" s="7"/>
    </row>
    <row r="144" spans="3:9" customFormat="1" x14ac:dyDescent="0.35">
      <c r="C144" s="7"/>
      <c r="E144" s="7"/>
      <c r="G144" s="7"/>
      <c r="I144" s="7"/>
    </row>
    <row r="145" spans="3:9" customFormat="1" x14ac:dyDescent="0.35">
      <c r="C145" s="7"/>
      <c r="E145" s="7"/>
      <c r="G145" s="7"/>
      <c r="I145" s="7"/>
    </row>
    <row r="146" spans="3:9" customFormat="1" x14ac:dyDescent="0.35">
      <c r="C146" s="7"/>
      <c r="E146" s="7"/>
      <c r="G146" s="7"/>
      <c r="I146" s="7"/>
    </row>
    <row r="147" spans="3:9" customFormat="1" x14ac:dyDescent="0.35">
      <c r="C147" s="7"/>
      <c r="E147" s="7"/>
      <c r="G147" s="7"/>
      <c r="I147" s="7"/>
    </row>
    <row r="148" spans="3:9" customFormat="1" x14ac:dyDescent="0.35">
      <c r="C148" s="7"/>
      <c r="E148" s="7"/>
      <c r="G148" s="7"/>
      <c r="I148" s="7"/>
    </row>
    <row r="149" spans="3:9" customFormat="1" x14ac:dyDescent="0.35">
      <c r="C149" s="7"/>
      <c r="E149" s="7"/>
      <c r="G149" s="7"/>
      <c r="I149" s="7"/>
    </row>
    <row r="150" spans="3:9" customFormat="1" x14ac:dyDescent="0.35">
      <c r="C150" s="7"/>
      <c r="E150" s="7"/>
      <c r="G150" s="7"/>
      <c r="I150" s="7"/>
    </row>
    <row r="151" spans="3:9" customFormat="1" x14ac:dyDescent="0.35">
      <c r="C151" s="7"/>
      <c r="E151" s="7"/>
      <c r="G151" s="7"/>
      <c r="I151" s="7"/>
    </row>
    <row r="152" spans="3:9" customFormat="1" x14ac:dyDescent="0.35">
      <c r="C152" s="7"/>
      <c r="E152" s="7"/>
      <c r="G152" s="7"/>
      <c r="I152" s="7"/>
    </row>
    <row r="153" spans="3:9" customFormat="1" x14ac:dyDescent="0.35">
      <c r="C153" s="7"/>
      <c r="E153" s="7"/>
      <c r="G153" s="7"/>
      <c r="I153" s="7"/>
    </row>
    <row r="154" spans="3:9" customFormat="1" x14ac:dyDescent="0.35">
      <c r="C154" s="7"/>
      <c r="E154" s="7"/>
      <c r="G154" s="7"/>
      <c r="I154" s="7"/>
    </row>
    <row r="155" spans="3:9" customFormat="1" x14ac:dyDescent="0.35">
      <c r="C155" s="7"/>
      <c r="E155" s="7"/>
      <c r="G155" s="7"/>
      <c r="I155" s="7"/>
    </row>
    <row r="156" spans="3:9" customFormat="1" x14ac:dyDescent="0.35">
      <c r="C156" s="7"/>
      <c r="E156" s="7"/>
      <c r="G156" s="7"/>
      <c r="I156" s="7"/>
    </row>
    <row r="157" spans="3:9" customFormat="1" x14ac:dyDescent="0.35">
      <c r="C157" s="7"/>
      <c r="E157" s="7"/>
      <c r="G157" s="7"/>
      <c r="I157" s="7"/>
    </row>
    <row r="158" spans="3:9" customFormat="1" x14ac:dyDescent="0.35">
      <c r="C158" s="7"/>
      <c r="E158" s="7"/>
      <c r="G158" s="7"/>
      <c r="I158" s="7"/>
    </row>
    <row r="159" spans="3:9" customFormat="1" x14ac:dyDescent="0.35">
      <c r="C159" s="7"/>
      <c r="E159" s="7"/>
      <c r="G159" s="7"/>
      <c r="I159" s="7"/>
    </row>
    <row r="160" spans="3:9" customFormat="1" x14ac:dyDescent="0.35">
      <c r="C160" s="7"/>
      <c r="E160" s="7"/>
      <c r="G160" s="7"/>
      <c r="I160" s="7"/>
    </row>
    <row r="161" spans="3:9" customFormat="1" x14ac:dyDescent="0.35">
      <c r="C161" s="7"/>
      <c r="E161" s="7"/>
      <c r="G161" s="7"/>
      <c r="I161" s="7"/>
    </row>
    <row r="162" spans="3:9" customFormat="1" x14ac:dyDescent="0.35">
      <c r="C162" s="7"/>
      <c r="E162" s="7"/>
      <c r="G162" s="7"/>
      <c r="I162" s="7"/>
    </row>
    <row r="163" spans="3:9" customFormat="1" x14ac:dyDescent="0.35">
      <c r="C163" s="7"/>
      <c r="E163" s="7"/>
      <c r="G163" s="7"/>
      <c r="I163" s="7"/>
    </row>
    <row r="164" spans="3:9" customFormat="1" x14ac:dyDescent="0.35">
      <c r="C164" s="7"/>
      <c r="E164" s="7"/>
      <c r="G164" s="7"/>
      <c r="I164" s="7"/>
    </row>
    <row r="165" spans="3:9" customFormat="1" x14ac:dyDescent="0.35">
      <c r="C165" s="7"/>
      <c r="E165" s="7"/>
      <c r="G165" s="7"/>
      <c r="I165" s="7"/>
    </row>
    <row r="166" spans="3:9" customFormat="1" x14ac:dyDescent="0.35">
      <c r="C166" s="7"/>
      <c r="E166" s="7"/>
      <c r="G166" s="7"/>
      <c r="I166" s="7"/>
    </row>
    <row r="167" spans="3:9" customFormat="1" x14ac:dyDescent="0.35">
      <c r="C167" s="7"/>
      <c r="E167" s="7"/>
      <c r="G167" s="7"/>
      <c r="I167" s="7"/>
    </row>
    <row r="168" spans="3:9" customFormat="1" x14ac:dyDescent="0.35">
      <c r="C168" s="7"/>
      <c r="E168" s="7"/>
      <c r="G168" s="7"/>
      <c r="I168" s="7"/>
    </row>
    <row r="169" spans="3:9" customFormat="1" x14ac:dyDescent="0.35">
      <c r="C169" s="7"/>
      <c r="E169" s="7"/>
      <c r="G169" s="7"/>
      <c r="I169" s="7"/>
    </row>
    <row r="170" spans="3:9" customFormat="1" x14ac:dyDescent="0.35">
      <c r="C170" s="7"/>
      <c r="E170" s="7"/>
      <c r="G170" s="7"/>
      <c r="I170" s="7"/>
    </row>
    <row r="171" spans="3:9" customFormat="1" x14ac:dyDescent="0.35">
      <c r="C171" s="7"/>
      <c r="E171" s="7"/>
      <c r="G171" s="7"/>
      <c r="I171" s="7"/>
    </row>
    <row r="172" spans="3:9" customFormat="1" x14ac:dyDescent="0.35">
      <c r="C172" s="7"/>
      <c r="E172" s="7"/>
      <c r="G172" s="7"/>
      <c r="I172" s="7"/>
    </row>
    <row r="173" spans="3:9" customFormat="1" x14ac:dyDescent="0.35">
      <c r="C173" s="7"/>
      <c r="E173" s="7"/>
      <c r="G173" s="7"/>
      <c r="I173" s="7"/>
    </row>
    <row r="174" spans="3:9" customFormat="1" x14ac:dyDescent="0.35">
      <c r="C174" s="7"/>
      <c r="E174" s="7"/>
      <c r="G174" s="7"/>
      <c r="I174" s="7"/>
    </row>
    <row r="175" spans="3:9" customFormat="1" x14ac:dyDescent="0.35">
      <c r="C175" s="7"/>
      <c r="E175" s="7"/>
      <c r="G175" s="7"/>
      <c r="I175" s="7"/>
    </row>
    <row r="176" spans="3:9" customFormat="1" x14ac:dyDescent="0.35">
      <c r="C176" s="7"/>
      <c r="E176" s="7"/>
      <c r="G176" s="7"/>
      <c r="I176" s="7"/>
    </row>
    <row r="177" spans="3:9" customFormat="1" x14ac:dyDescent="0.35">
      <c r="C177" s="7"/>
      <c r="E177" s="7"/>
      <c r="G177" s="7"/>
      <c r="I177" s="7"/>
    </row>
    <row r="178" spans="3:9" customFormat="1" x14ac:dyDescent="0.35">
      <c r="C178" s="7"/>
      <c r="E178" s="7"/>
      <c r="G178" s="7"/>
      <c r="I178" s="7"/>
    </row>
    <row r="179" spans="3:9" customFormat="1" x14ac:dyDescent="0.35">
      <c r="C179" s="7"/>
      <c r="E179" s="7"/>
      <c r="G179" s="7"/>
      <c r="I179" s="7"/>
    </row>
    <row r="180" spans="3:9" customFormat="1" x14ac:dyDescent="0.35">
      <c r="C180" s="7"/>
      <c r="E180" s="7"/>
      <c r="G180" s="7"/>
      <c r="I180" s="7"/>
    </row>
    <row r="181" spans="3:9" customFormat="1" x14ac:dyDescent="0.35">
      <c r="C181" s="7"/>
      <c r="E181" s="7"/>
      <c r="G181" s="7"/>
      <c r="I181" s="7"/>
    </row>
    <row r="182" spans="3:9" customFormat="1" x14ac:dyDescent="0.35">
      <c r="C182" s="7"/>
      <c r="E182" s="7"/>
      <c r="G182" s="7"/>
      <c r="I182" s="7"/>
    </row>
    <row r="183" spans="3:9" customFormat="1" x14ac:dyDescent="0.35">
      <c r="C183" s="7"/>
      <c r="E183" s="7"/>
      <c r="G183" s="7"/>
      <c r="I183" s="7"/>
    </row>
    <row r="184" spans="3:9" customFormat="1" x14ac:dyDescent="0.35">
      <c r="C184" s="7"/>
      <c r="E184" s="7"/>
      <c r="G184" s="7"/>
      <c r="I184" s="7"/>
    </row>
    <row r="185" spans="3:9" customFormat="1" x14ac:dyDescent="0.35">
      <c r="C185" s="7"/>
      <c r="E185" s="7"/>
      <c r="G185" s="7"/>
      <c r="I185" s="7"/>
    </row>
    <row r="186" spans="3:9" customFormat="1" x14ac:dyDescent="0.35">
      <c r="C186" s="7"/>
      <c r="E186" s="7"/>
      <c r="G186" s="7"/>
      <c r="I186" s="7"/>
    </row>
    <row r="187" spans="3:9" customFormat="1" x14ac:dyDescent="0.35">
      <c r="C187" s="7"/>
      <c r="E187" s="7"/>
      <c r="G187" s="7"/>
      <c r="I187" s="7"/>
    </row>
    <row r="188" spans="3:9" customFormat="1" x14ac:dyDescent="0.35">
      <c r="C188" s="7"/>
      <c r="E188" s="7"/>
      <c r="G188" s="7"/>
      <c r="I188" s="7"/>
    </row>
    <row r="189" spans="3:9" customFormat="1" x14ac:dyDescent="0.35">
      <c r="C189" s="7"/>
      <c r="E189" s="7"/>
      <c r="G189" s="7"/>
      <c r="I189" s="7"/>
    </row>
    <row r="190" spans="3:9" customFormat="1" x14ac:dyDescent="0.35">
      <c r="C190" s="7"/>
      <c r="E190" s="7"/>
      <c r="G190" s="7"/>
      <c r="I190" s="7"/>
    </row>
    <row r="191" spans="3:9" customFormat="1" x14ac:dyDescent="0.35">
      <c r="C191" s="7"/>
      <c r="E191" s="7"/>
      <c r="G191" s="7"/>
      <c r="I191" s="7"/>
    </row>
    <row r="192" spans="3:9" customFormat="1" x14ac:dyDescent="0.35">
      <c r="C192" s="7"/>
      <c r="E192" s="7"/>
      <c r="G192" s="7"/>
      <c r="I192" s="7"/>
    </row>
    <row r="193" spans="3:9" customFormat="1" x14ac:dyDescent="0.35">
      <c r="C193" s="7"/>
      <c r="E193" s="7"/>
      <c r="G193" s="7"/>
      <c r="I193" s="7"/>
    </row>
    <row r="194" spans="3:9" customFormat="1" x14ac:dyDescent="0.35">
      <c r="C194" s="7"/>
      <c r="E194" s="7"/>
      <c r="G194" s="7"/>
      <c r="I194" s="7"/>
    </row>
    <row r="195" spans="3:9" customFormat="1" x14ac:dyDescent="0.35">
      <c r="C195" s="7"/>
      <c r="E195" s="7"/>
      <c r="G195" s="7"/>
      <c r="I195" s="7"/>
    </row>
    <row r="196" spans="3:9" customFormat="1" x14ac:dyDescent="0.35">
      <c r="C196" s="7"/>
      <c r="E196" s="7"/>
      <c r="G196" s="7"/>
      <c r="I196" s="7"/>
    </row>
    <row r="197" spans="3:9" customFormat="1" x14ac:dyDescent="0.35">
      <c r="C197" s="7"/>
      <c r="E197" s="7"/>
      <c r="G197" s="7"/>
      <c r="I197" s="7"/>
    </row>
    <row r="198" spans="3:9" customFormat="1" x14ac:dyDescent="0.35">
      <c r="C198" s="7"/>
      <c r="E198" s="7"/>
      <c r="G198" s="7"/>
      <c r="I198" s="7"/>
    </row>
    <row r="199" spans="3:9" customFormat="1" x14ac:dyDescent="0.35">
      <c r="C199" s="7"/>
      <c r="E199" s="7"/>
      <c r="G199" s="7"/>
      <c r="I199" s="7"/>
    </row>
    <row r="200" spans="3:9" customFormat="1" x14ac:dyDescent="0.35">
      <c r="C200" s="7"/>
      <c r="E200" s="7"/>
      <c r="G200" s="7"/>
      <c r="I200" s="7"/>
    </row>
    <row r="201" spans="3:9" customFormat="1" x14ac:dyDescent="0.35">
      <c r="C201" s="7"/>
      <c r="E201" s="7"/>
      <c r="G201" s="7"/>
      <c r="I201" s="7"/>
    </row>
    <row r="202" spans="3:9" customFormat="1" x14ac:dyDescent="0.35">
      <c r="C202" s="7"/>
      <c r="E202" s="7"/>
      <c r="G202" s="7"/>
      <c r="I202" s="7"/>
    </row>
    <row r="203" spans="3:9" customFormat="1" x14ac:dyDescent="0.35">
      <c r="C203" s="7"/>
      <c r="E203" s="7"/>
      <c r="G203" s="7"/>
      <c r="I203" s="7"/>
    </row>
    <row r="204" spans="3:9" customFormat="1" x14ac:dyDescent="0.35">
      <c r="C204" s="7"/>
      <c r="E204" s="7"/>
      <c r="G204" s="7"/>
      <c r="I204" s="7"/>
    </row>
    <row r="205" spans="3:9" customFormat="1" x14ac:dyDescent="0.35">
      <c r="C205" s="7"/>
      <c r="E205" s="7"/>
      <c r="G205" s="7"/>
      <c r="I205" s="7"/>
    </row>
    <row r="206" spans="3:9" customFormat="1" x14ac:dyDescent="0.35">
      <c r="C206" s="7"/>
      <c r="E206" s="7"/>
      <c r="G206" s="7"/>
      <c r="I206" s="7"/>
    </row>
    <row r="207" spans="3:9" customFormat="1" x14ac:dyDescent="0.35">
      <c r="C207" s="7"/>
      <c r="E207" s="7"/>
      <c r="G207" s="7"/>
      <c r="I207" s="7"/>
    </row>
    <row r="208" spans="3:9" customFormat="1" x14ac:dyDescent="0.35">
      <c r="C208" s="7"/>
      <c r="E208" s="7"/>
      <c r="G208" s="7"/>
      <c r="I208" s="7"/>
    </row>
    <row r="209" spans="3:9" customFormat="1" x14ac:dyDescent="0.35">
      <c r="C209" s="7"/>
      <c r="E209" s="7"/>
      <c r="G209" s="7"/>
      <c r="I209" s="7"/>
    </row>
    <row r="210" spans="3:9" customFormat="1" x14ac:dyDescent="0.35">
      <c r="C210" s="7"/>
      <c r="E210" s="7"/>
      <c r="G210" s="7"/>
      <c r="I210" s="7"/>
    </row>
    <row r="211" spans="3:9" customFormat="1" x14ac:dyDescent="0.35">
      <c r="C211" s="7"/>
      <c r="E211" s="7"/>
      <c r="G211" s="7"/>
      <c r="I211" s="7"/>
    </row>
    <row r="212" spans="3:9" customFormat="1" x14ac:dyDescent="0.35">
      <c r="C212" s="7"/>
      <c r="E212" s="7"/>
      <c r="G212" s="7"/>
      <c r="I212" s="7"/>
    </row>
    <row r="213" spans="3:9" customFormat="1" x14ac:dyDescent="0.35">
      <c r="C213" s="7"/>
      <c r="E213" s="7"/>
      <c r="G213" s="7"/>
      <c r="I213" s="7"/>
    </row>
    <row r="214" spans="3:9" customFormat="1" x14ac:dyDescent="0.35">
      <c r="C214" s="7"/>
      <c r="E214" s="7"/>
      <c r="G214" s="7"/>
      <c r="I214" s="7"/>
    </row>
    <row r="215" spans="3:9" customFormat="1" x14ac:dyDescent="0.35">
      <c r="C215" s="7"/>
      <c r="E215" s="7"/>
      <c r="G215" s="7"/>
      <c r="I215" s="7"/>
    </row>
    <row r="216" spans="3:9" customFormat="1" x14ac:dyDescent="0.35">
      <c r="C216" s="7"/>
      <c r="E216" s="7"/>
      <c r="G216" s="7"/>
      <c r="I216" s="7"/>
    </row>
    <row r="217" spans="3:9" customFormat="1" x14ac:dyDescent="0.35">
      <c r="C217" s="7"/>
      <c r="E217" s="7"/>
      <c r="G217" s="7"/>
      <c r="I217" s="7"/>
    </row>
    <row r="218" spans="3:9" customFormat="1" x14ac:dyDescent="0.35">
      <c r="C218" s="7"/>
      <c r="E218" s="7"/>
      <c r="G218" s="7"/>
      <c r="I218" s="7"/>
    </row>
    <row r="219" spans="3:9" customFormat="1" x14ac:dyDescent="0.35">
      <c r="C219" s="7"/>
      <c r="E219" s="7"/>
      <c r="G219" s="7"/>
      <c r="I219" s="7"/>
    </row>
    <row r="220" spans="3:9" customFormat="1" x14ac:dyDescent="0.35">
      <c r="C220" s="7"/>
      <c r="E220" s="7"/>
      <c r="G220" s="7"/>
      <c r="I220" s="7"/>
    </row>
    <row r="221" spans="3:9" customFormat="1" x14ac:dyDescent="0.35">
      <c r="C221" s="7"/>
      <c r="E221" s="7"/>
      <c r="G221" s="7"/>
      <c r="I221" s="7"/>
    </row>
    <row r="222" spans="3:9" customFormat="1" x14ac:dyDescent="0.35">
      <c r="C222" s="7"/>
      <c r="E222" s="7"/>
      <c r="G222" s="7"/>
      <c r="I222" s="7"/>
    </row>
    <row r="223" spans="3:9" customFormat="1" x14ac:dyDescent="0.35">
      <c r="C223" s="7"/>
      <c r="E223" s="7"/>
      <c r="G223" s="7"/>
      <c r="I223" s="7"/>
    </row>
    <row r="224" spans="3:9" customFormat="1" x14ac:dyDescent="0.35">
      <c r="C224" s="7"/>
      <c r="E224" s="7"/>
      <c r="G224" s="7"/>
      <c r="I224" s="7"/>
    </row>
    <row r="225" spans="3:9" customFormat="1" x14ac:dyDescent="0.35">
      <c r="C225" s="7"/>
      <c r="E225" s="7"/>
      <c r="G225" s="7"/>
      <c r="I225" s="7"/>
    </row>
    <row r="226" spans="3:9" customFormat="1" x14ac:dyDescent="0.35">
      <c r="C226" s="7"/>
      <c r="E226" s="7"/>
      <c r="G226" s="7"/>
      <c r="I226" s="7"/>
    </row>
    <row r="227" spans="3:9" customFormat="1" x14ac:dyDescent="0.35">
      <c r="C227" s="7"/>
      <c r="E227" s="7"/>
      <c r="G227" s="7"/>
      <c r="I227" s="7"/>
    </row>
    <row r="228" spans="3:9" customFormat="1" x14ac:dyDescent="0.35">
      <c r="C228" s="7"/>
      <c r="E228" s="7"/>
      <c r="G228" s="7"/>
      <c r="I228" s="7"/>
    </row>
    <row r="229" spans="3:9" customFormat="1" x14ac:dyDescent="0.35">
      <c r="C229" s="7"/>
      <c r="E229" s="7"/>
      <c r="G229" s="7"/>
      <c r="I229" s="7"/>
    </row>
    <row r="230" spans="3:9" customFormat="1" x14ac:dyDescent="0.35">
      <c r="C230" s="7"/>
      <c r="E230" s="7"/>
      <c r="G230" s="7"/>
      <c r="I230" s="7"/>
    </row>
    <row r="231" spans="3:9" customFormat="1" x14ac:dyDescent="0.35">
      <c r="C231" s="7"/>
      <c r="E231" s="7"/>
      <c r="G231" s="7"/>
      <c r="I231" s="7"/>
    </row>
    <row r="232" spans="3:9" customFormat="1" x14ac:dyDescent="0.35">
      <c r="C232" s="7"/>
      <c r="E232" s="7"/>
      <c r="G232" s="7"/>
      <c r="I232" s="7"/>
    </row>
    <row r="233" spans="3:9" customFormat="1" x14ac:dyDescent="0.35">
      <c r="C233" s="7"/>
      <c r="E233" s="7"/>
      <c r="G233" s="7"/>
      <c r="I233" s="7"/>
    </row>
    <row r="234" spans="3:9" customFormat="1" x14ac:dyDescent="0.35">
      <c r="C234" s="7"/>
      <c r="E234" s="7"/>
      <c r="G234" s="7"/>
      <c r="I234" s="7"/>
    </row>
    <row r="235" spans="3:9" customFormat="1" x14ac:dyDescent="0.35">
      <c r="C235" s="7"/>
      <c r="E235" s="7"/>
      <c r="G235" s="7"/>
      <c r="I235" s="7"/>
    </row>
    <row r="236" spans="3:9" customFormat="1" x14ac:dyDescent="0.35">
      <c r="C236" s="7"/>
      <c r="E236" s="7"/>
      <c r="G236" s="7"/>
      <c r="I236" s="7"/>
    </row>
    <row r="237" spans="3:9" customFormat="1" x14ac:dyDescent="0.35">
      <c r="C237" s="7"/>
      <c r="E237" s="7"/>
      <c r="G237" s="7"/>
      <c r="I237" s="7"/>
    </row>
    <row r="238" spans="3:9" customFormat="1" x14ac:dyDescent="0.35">
      <c r="C238" s="7"/>
      <c r="E238" s="7"/>
      <c r="G238" s="7"/>
      <c r="I238" s="7"/>
    </row>
    <row r="239" spans="3:9" customFormat="1" x14ac:dyDescent="0.35">
      <c r="C239" s="7"/>
      <c r="E239" s="7"/>
      <c r="G239" s="7"/>
      <c r="I239" s="7"/>
    </row>
    <row r="240" spans="3:9" customFormat="1" x14ac:dyDescent="0.35">
      <c r="C240" s="7"/>
      <c r="E240" s="7"/>
      <c r="G240" s="7"/>
      <c r="I240" s="7"/>
    </row>
    <row r="241" spans="3:9" customFormat="1" x14ac:dyDescent="0.35">
      <c r="C241" s="7"/>
      <c r="E241" s="7"/>
      <c r="G241" s="7"/>
      <c r="I241" s="7"/>
    </row>
    <row r="242" spans="3:9" customFormat="1" x14ac:dyDescent="0.35">
      <c r="C242" s="7"/>
      <c r="E242" s="7"/>
      <c r="G242" s="7"/>
      <c r="I242" s="7"/>
    </row>
    <row r="243" spans="3:9" customFormat="1" x14ac:dyDescent="0.35">
      <c r="C243" s="7"/>
      <c r="E243" s="7"/>
      <c r="G243" s="7"/>
      <c r="I243" s="7"/>
    </row>
    <row r="244" spans="3:9" customFormat="1" x14ac:dyDescent="0.35">
      <c r="C244" s="7"/>
      <c r="E244" s="7"/>
      <c r="G244" s="7"/>
      <c r="I244" s="7"/>
    </row>
    <row r="245" spans="3:9" customFormat="1" x14ac:dyDescent="0.35">
      <c r="C245" s="7"/>
      <c r="E245" s="7"/>
      <c r="G245" s="7"/>
      <c r="I245" s="7"/>
    </row>
    <row r="246" spans="3:9" customFormat="1" x14ac:dyDescent="0.35">
      <c r="C246" s="7"/>
      <c r="E246" s="7"/>
      <c r="G246" s="7"/>
      <c r="I246" s="7"/>
    </row>
    <row r="247" spans="3:9" customFormat="1" x14ac:dyDescent="0.35">
      <c r="C247" s="7"/>
      <c r="E247" s="7"/>
      <c r="G247" s="7"/>
      <c r="I247" s="7"/>
    </row>
    <row r="248" spans="3:9" customFormat="1" x14ac:dyDescent="0.35">
      <c r="C248" s="7"/>
      <c r="E248" s="7"/>
      <c r="G248" s="7"/>
      <c r="I248" s="7"/>
    </row>
    <row r="249" spans="3:9" customFormat="1" x14ac:dyDescent="0.35">
      <c r="C249" s="7"/>
      <c r="E249" s="7"/>
      <c r="G249" s="7"/>
      <c r="I249" s="7"/>
    </row>
    <row r="250" spans="3:9" customFormat="1" x14ac:dyDescent="0.35">
      <c r="C250" s="7"/>
      <c r="E250" s="7"/>
      <c r="G250" s="7"/>
      <c r="I250" s="7"/>
    </row>
    <row r="251" spans="3:9" customFormat="1" x14ac:dyDescent="0.35">
      <c r="C251" s="7"/>
      <c r="E251" s="7"/>
      <c r="G251" s="7"/>
      <c r="I251" s="7"/>
    </row>
    <row r="252" spans="3:9" customFormat="1" x14ac:dyDescent="0.35">
      <c r="C252" s="7"/>
      <c r="E252" s="7"/>
      <c r="G252" s="7"/>
      <c r="I252" s="7"/>
    </row>
    <row r="253" spans="3:9" customFormat="1" x14ac:dyDescent="0.35">
      <c r="C253" s="7"/>
      <c r="E253" s="7"/>
      <c r="G253" s="7"/>
      <c r="I253" s="7"/>
    </row>
    <row r="254" spans="3:9" customFormat="1" x14ac:dyDescent="0.35">
      <c r="C254" s="7"/>
      <c r="E254" s="7"/>
      <c r="G254" s="7"/>
      <c r="I254" s="7"/>
    </row>
    <row r="255" spans="3:9" customFormat="1" x14ac:dyDescent="0.35">
      <c r="C255" s="7"/>
      <c r="E255" s="7"/>
      <c r="G255" s="7"/>
      <c r="I255" s="7"/>
    </row>
    <row r="256" spans="3:9" customFormat="1" x14ac:dyDescent="0.35">
      <c r="C256" s="7"/>
      <c r="E256" s="7"/>
      <c r="G256" s="7"/>
      <c r="I256" s="7"/>
    </row>
    <row r="257" spans="3:9" customFormat="1" x14ac:dyDescent="0.35">
      <c r="C257" s="7"/>
      <c r="E257" s="7"/>
      <c r="G257" s="7"/>
      <c r="I257" s="7"/>
    </row>
    <row r="258" spans="3:9" customFormat="1" x14ac:dyDescent="0.35">
      <c r="C258" s="7"/>
      <c r="E258" s="7"/>
      <c r="G258" s="7"/>
      <c r="I258" s="7"/>
    </row>
    <row r="259" spans="3:9" customFormat="1" x14ac:dyDescent="0.35">
      <c r="C259" s="7"/>
      <c r="E259" s="7"/>
      <c r="G259" s="7"/>
      <c r="I259" s="7"/>
    </row>
    <row r="260" spans="3:9" customFormat="1" x14ac:dyDescent="0.35">
      <c r="C260" s="7"/>
      <c r="E260" s="7"/>
      <c r="G260" s="7"/>
      <c r="I260" s="7"/>
    </row>
    <row r="261" spans="3:9" customFormat="1" x14ac:dyDescent="0.35">
      <c r="C261" s="7"/>
      <c r="E261" s="7"/>
      <c r="G261" s="7"/>
      <c r="I261" s="7"/>
    </row>
    <row r="262" spans="3:9" customFormat="1" x14ac:dyDescent="0.35">
      <c r="C262" s="7"/>
      <c r="E262" s="7"/>
      <c r="G262" s="7"/>
      <c r="I262" s="7"/>
    </row>
    <row r="263" spans="3:9" customFormat="1" x14ac:dyDescent="0.35">
      <c r="C263" s="7"/>
      <c r="E263" s="7"/>
      <c r="G263" s="7"/>
      <c r="I263" s="7"/>
    </row>
    <row r="264" spans="3:9" customFormat="1" x14ac:dyDescent="0.35">
      <c r="C264" s="7"/>
      <c r="E264" s="7"/>
      <c r="G264" s="7"/>
      <c r="I264" s="7"/>
    </row>
    <row r="265" spans="3:9" customFormat="1" x14ac:dyDescent="0.35">
      <c r="C265" s="7"/>
      <c r="E265" s="7"/>
      <c r="G265" s="7"/>
      <c r="I265" s="7"/>
    </row>
    <row r="266" spans="3:9" customFormat="1" x14ac:dyDescent="0.35">
      <c r="C266" s="7"/>
      <c r="E266" s="7"/>
      <c r="G266" s="7"/>
      <c r="I266" s="7"/>
    </row>
    <row r="267" spans="3:9" customFormat="1" x14ac:dyDescent="0.35">
      <c r="C267" s="7"/>
      <c r="E267" s="7"/>
      <c r="G267" s="7"/>
      <c r="I267" s="7"/>
    </row>
    <row r="268" spans="3:9" customFormat="1" x14ac:dyDescent="0.35">
      <c r="C268" s="7"/>
      <c r="E268" s="7"/>
      <c r="G268" s="7"/>
      <c r="I268" s="7"/>
    </row>
    <row r="269" spans="3:9" customFormat="1" x14ac:dyDescent="0.35">
      <c r="C269" s="7"/>
      <c r="E269" s="7"/>
      <c r="G269" s="7"/>
      <c r="I269" s="7"/>
    </row>
    <row r="270" spans="3:9" customFormat="1" x14ac:dyDescent="0.35">
      <c r="C270" s="7"/>
      <c r="E270" s="7"/>
      <c r="G270" s="7"/>
      <c r="I270" s="7"/>
    </row>
    <row r="271" spans="3:9" customFormat="1" x14ac:dyDescent="0.35">
      <c r="C271" s="7"/>
      <c r="E271" s="7"/>
      <c r="G271" s="7"/>
      <c r="I271" s="7"/>
    </row>
    <row r="272" spans="3:9" customFormat="1" x14ac:dyDescent="0.35">
      <c r="C272" s="7"/>
      <c r="E272" s="7"/>
      <c r="G272" s="7"/>
      <c r="I272" s="7"/>
    </row>
    <row r="273" spans="3:9" customFormat="1" x14ac:dyDescent="0.35">
      <c r="C273" s="7"/>
      <c r="E273" s="7"/>
      <c r="G273" s="7"/>
      <c r="I273" s="7"/>
    </row>
    <row r="274" spans="3:9" customFormat="1" x14ac:dyDescent="0.35">
      <c r="C274" s="7"/>
      <c r="E274" s="7"/>
      <c r="G274" s="7"/>
      <c r="I274" s="7"/>
    </row>
    <row r="275" spans="3:9" customFormat="1" x14ac:dyDescent="0.35">
      <c r="C275" s="7"/>
      <c r="E275" s="7"/>
      <c r="G275" s="7"/>
      <c r="I275" s="7"/>
    </row>
    <row r="276" spans="3:9" customFormat="1" x14ac:dyDescent="0.35">
      <c r="C276" s="7"/>
      <c r="E276" s="7"/>
      <c r="G276" s="7"/>
      <c r="I276" s="7"/>
    </row>
    <row r="277" spans="3:9" customFormat="1" x14ac:dyDescent="0.35">
      <c r="C277" s="7"/>
      <c r="E277" s="7"/>
      <c r="G277" s="7"/>
      <c r="I277" s="7"/>
    </row>
    <row r="278" spans="3:9" customFormat="1" x14ac:dyDescent="0.35">
      <c r="C278" s="7"/>
      <c r="E278" s="7"/>
      <c r="G278" s="7"/>
      <c r="I278" s="7"/>
    </row>
    <row r="279" spans="3:9" customFormat="1" x14ac:dyDescent="0.35">
      <c r="C279" s="7"/>
      <c r="E279" s="7"/>
      <c r="G279" s="7"/>
      <c r="I279" s="7"/>
    </row>
    <row r="280" spans="3:9" customFormat="1" x14ac:dyDescent="0.35">
      <c r="C280" s="7"/>
      <c r="E280" s="7"/>
      <c r="G280" s="7"/>
      <c r="I280" s="7"/>
    </row>
    <row r="281" spans="3:9" customFormat="1" x14ac:dyDescent="0.35">
      <c r="C281" s="7"/>
      <c r="E281" s="7"/>
      <c r="G281" s="7"/>
      <c r="I281" s="7"/>
    </row>
    <row r="282" spans="3:9" customFormat="1" x14ac:dyDescent="0.35">
      <c r="C282" s="7"/>
      <c r="E282" s="7"/>
      <c r="G282" s="7"/>
      <c r="I282" s="7"/>
    </row>
    <row r="283" spans="3:9" customFormat="1" x14ac:dyDescent="0.35">
      <c r="C283" s="7"/>
      <c r="E283" s="7"/>
      <c r="G283" s="7"/>
      <c r="I283" s="7"/>
    </row>
    <row r="284" spans="3:9" customFormat="1" x14ac:dyDescent="0.35">
      <c r="C284" s="7"/>
      <c r="E284" s="7"/>
      <c r="G284" s="7"/>
      <c r="I284" s="7"/>
    </row>
    <row r="285" spans="3:9" customFormat="1" x14ac:dyDescent="0.35">
      <c r="C285" s="7"/>
      <c r="E285" s="7"/>
      <c r="G285" s="7"/>
      <c r="I285" s="7"/>
    </row>
    <row r="286" spans="3:9" customFormat="1" x14ac:dyDescent="0.35">
      <c r="C286" s="7"/>
      <c r="E286" s="7"/>
      <c r="G286" s="7"/>
      <c r="I286" s="7"/>
    </row>
    <row r="287" spans="3:9" customFormat="1" x14ac:dyDescent="0.35">
      <c r="C287" s="7"/>
      <c r="E287" s="7"/>
      <c r="G287" s="7"/>
      <c r="I287" s="7"/>
    </row>
    <row r="288" spans="3:9" customFormat="1" x14ac:dyDescent="0.35">
      <c r="C288" s="7"/>
      <c r="E288" s="7"/>
      <c r="G288" s="7"/>
      <c r="I288" s="7"/>
    </row>
    <row r="289" spans="3:9" customFormat="1" x14ac:dyDescent="0.35">
      <c r="C289" s="7"/>
      <c r="E289" s="7"/>
      <c r="G289" s="7"/>
      <c r="I289" s="7"/>
    </row>
    <row r="290" spans="3:9" customFormat="1" x14ac:dyDescent="0.35">
      <c r="C290" s="7"/>
      <c r="E290" s="7"/>
      <c r="G290" s="7"/>
      <c r="I290" s="7"/>
    </row>
    <row r="291" spans="3:9" customFormat="1" x14ac:dyDescent="0.35">
      <c r="C291" s="7"/>
      <c r="E291" s="7"/>
      <c r="G291" s="7"/>
      <c r="I291" s="7"/>
    </row>
    <row r="292" spans="3:9" customFormat="1" x14ac:dyDescent="0.35">
      <c r="C292" s="7"/>
      <c r="E292" s="7"/>
      <c r="G292" s="7"/>
      <c r="I292" s="7"/>
    </row>
    <row r="293" spans="3:9" customFormat="1" x14ac:dyDescent="0.35">
      <c r="C293" s="7"/>
      <c r="E293" s="7"/>
      <c r="G293" s="7"/>
      <c r="I293" s="7"/>
    </row>
    <row r="294" spans="3:9" customFormat="1" x14ac:dyDescent="0.35">
      <c r="C294" s="7"/>
      <c r="E294" s="7"/>
      <c r="G294" s="7"/>
      <c r="I294" s="7"/>
    </row>
    <row r="295" spans="3:9" customFormat="1" x14ac:dyDescent="0.35">
      <c r="C295" s="7"/>
      <c r="E295" s="7"/>
      <c r="G295" s="7"/>
      <c r="I295" s="7"/>
    </row>
    <row r="296" spans="3:9" customFormat="1" x14ac:dyDescent="0.35">
      <c r="C296" s="7"/>
      <c r="E296" s="7"/>
      <c r="G296" s="7"/>
      <c r="I296" s="7"/>
    </row>
    <row r="297" spans="3:9" customFormat="1" x14ac:dyDescent="0.35">
      <c r="C297" s="7"/>
      <c r="E297" s="7"/>
      <c r="G297" s="7"/>
      <c r="I297" s="7"/>
    </row>
    <row r="298" spans="3:9" customFormat="1" x14ac:dyDescent="0.35">
      <c r="C298" s="7"/>
      <c r="E298" s="7"/>
      <c r="G298" s="7"/>
      <c r="I298" s="7"/>
    </row>
    <row r="299" spans="3:9" customFormat="1" x14ac:dyDescent="0.35">
      <c r="C299" s="7"/>
      <c r="E299" s="7"/>
      <c r="G299" s="7"/>
      <c r="I299" s="7"/>
    </row>
    <row r="300" spans="3:9" customFormat="1" x14ac:dyDescent="0.35">
      <c r="C300" s="7"/>
      <c r="E300" s="7"/>
      <c r="G300" s="7"/>
      <c r="I300" s="7"/>
    </row>
    <row r="301" spans="3:9" customFormat="1" x14ac:dyDescent="0.35">
      <c r="C301" s="7"/>
      <c r="E301" s="7"/>
      <c r="G301" s="7"/>
      <c r="I301" s="7"/>
    </row>
    <row r="302" spans="3:9" customFormat="1" x14ac:dyDescent="0.35">
      <c r="C302" s="7"/>
      <c r="E302" s="7"/>
      <c r="G302" s="7"/>
      <c r="I302" s="7"/>
    </row>
    <row r="303" spans="3:9" customFormat="1" x14ac:dyDescent="0.35">
      <c r="C303" s="7"/>
      <c r="E303" s="7"/>
      <c r="G303" s="7"/>
      <c r="I303" s="7"/>
    </row>
    <row r="304" spans="3:9" customFormat="1" x14ac:dyDescent="0.35">
      <c r="C304" s="7"/>
      <c r="E304" s="7"/>
      <c r="G304" s="7"/>
      <c r="I304" s="7"/>
    </row>
    <row r="305" spans="3:9" customFormat="1" x14ac:dyDescent="0.35">
      <c r="C305" s="7"/>
      <c r="E305" s="7"/>
      <c r="G305" s="7"/>
      <c r="I305" s="7"/>
    </row>
    <row r="306" spans="3:9" customFormat="1" x14ac:dyDescent="0.35">
      <c r="C306" s="7"/>
      <c r="E306" s="7"/>
      <c r="G306" s="7"/>
      <c r="I306" s="7"/>
    </row>
    <row r="307" spans="3:9" customFormat="1" x14ac:dyDescent="0.35">
      <c r="C307" s="7"/>
      <c r="E307" s="7"/>
      <c r="G307" s="7"/>
      <c r="I307" s="7"/>
    </row>
    <row r="308" spans="3:9" customFormat="1" x14ac:dyDescent="0.35">
      <c r="C308" s="7"/>
      <c r="E308" s="7"/>
      <c r="G308" s="7"/>
      <c r="I308" s="7"/>
    </row>
    <row r="309" spans="3:9" customFormat="1" x14ac:dyDescent="0.35">
      <c r="C309" s="7"/>
      <c r="E309" s="7"/>
      <c r="G309" s="7"/>
      <c r="I309" s="7"/>
    </row>
    <row r="310" spans="3:9" customFormat="1" x14ac:dyDescent="0.35">
      <c r="C310" s="7"/>
      <c r="E310" s="7"/>
      <c r="G310" s="7"/>
      <c r="I310" s="7"/>
    </row>
    <row r="311" spans="3:9" customFormat="1" x14ac:dyDescent="0.35">
      <c r="C311" s="7"/>
      <c r="E311" s="7"/>
      <c r="G311" s="7"/>
      <c r="I311" s="7"/>
    </row>
    <row r="312" spans="3:9" customFormat="1" x14ac:dyDescent="0.35">
      <c r="C312" s="7"/>
      <c r="E312" s="7"/>
      <c r="G312" s="7"/>
      <c r="I312" s="7"/>
    </row>
    <row r="313" spans="3:9" customFormat="1" x14ac:dyDescent="0.35">
      <c r="C313" s="7"/>
      <c r="E313" s="7"/>
      <c r="G313" s="7"/>
      <c r="I313" s="7"/>
    </row>
    <row r="314" spans="3:9" customFormat="1" x14ac:dyDescent="0.35">
      <c r="C314" s="7"/>
      <c r="E314" s="7"/>
      <c r="G314" s="7"/>
      <c r="I314" s="7"/>
    </row>
    <row r="315" spans="3:9" customFormat="1" x14ac:dyDescent="0.35">
      <c r="C315" s="7"/>
      <c r="E315" s="7"/>
      <c r="G315" s="7"/>
      <c r="I315" s="7"/>
    </row>
    <row r="316" spans="3:9" customFormat="1" x14ac:dyDescent="0.35">
      <c r="C316" s="7"/>
      <c r="E316" s="7"/>
      <c r="G316" s="7"/>
      <c r="I316" s="7"/>
    </row>
    <row r="317" spans="3:9" customFormat="1" x14ac:dyDescent="0.35">
      <c r="C317" s="7"/>
      <c r="E317" s="7"/>
      <c r="G317" s="7"/>
      <c r="I317" s="7"/>
    </row>
    <row r="318" spans="3:9" customFormat="1" x14ac:dyDescent="0.35">
      <c r="C318" s="7"/>
      <c r="E318" s="7"/>
      <c r="G318" s="7"/>
      <c r="I318" s="7"/>
    </row>
    <row r="319" spans="3:9" customFormat="1" x14ac:dyDescent="0.35">
      <c r="C319" s="7"/>
      <c r="E319" s="7"/>
      <c r="G319" s="7"/>
      <c r="I319" s="7"/>
    </row>
    <row r="320" spans="3:9" customFormat="1" x14ac:dyDescent="0.35">
      <c r="C320" s="7"/>
      <c r="E320" s="7"/>
      <c r="G320" s="7"/>
      <c r="I320" s="7"/>
    </row>
    <row r="321" spans="3:9" customFormat="1" x14ac:dyDescent="0.35">
      <c r="C321" s="7"/>
      <c r="E321" s="7"/>
      <c r="G321" s="7"/>
      <c r="I321" s="7"/>
    </row>
    <row r="322" spans="3:9" customFormat="1" x14ac:dyDescent="0.35">
      <c r="C322" s="7"/>
      <c r="E322" s="7"/>
      <c r="G322" s="7"/>
      <c r="I322" s="7"/>
    </row>
    <row r="323" spans="3:9" customFormat="1" x14ac:dyDescent="0.35">
      <c r="C323" s="7"/>
      <c r="E323" s="7"/>
      <c r="G323" s="7"/>
      <c r="I323" s="7"/>
    </row>
    <row r="324" spans="3:9" customFormat="1" x14ac:dyDescent="0.35">
      <c r="C324" s="7"/>
      <c r="E324" s="7"/>
      <c r="G324" s="7"/>
      <c r="I324" s="7"/>
    </row>
    <row r="325" spans="3:9" customFormat="1" x14ac:dyDescent="0.35">
      <c r="C325" s="7"/>
      <c r="E325" s="7"/>
      <c r="G325" s="7"/>
      <c r="I325" s="7"/>
    </row>
    <row r="326" spans="3:9" customFormat="1" x14ac:dyDescent="0.35">
      <c r="C326" s="7"/>
      <c r="E326" s="7"/>
      <c r="G326" s="7"/>
      <c r="I326" s="7"/>
    </row>
    <row r="327" spans="3:9" customFormat="1" x14ac:dyDescent="0.35">
      <c r="C327" s="7"/>
      <c r="E327" s="7"/>
      <c r="G327" s="7"/>
      <c r="I327" s="7"/>
    </row>
    <row r="328" spans="3:9" customFormat="1" x14ac:dyDescent="0.35">
      <c r="C328" s="7"/>
      <c r="E328" s="7"/>
      <c r="G328" s="7"/>
      <c r="I328" s="7"/>
    </row>
    <row r="329" spans="3:9" customFormat="1" x14ac:dyDescent="0.35">
      <c r="C329" s="7"/>
      <c r="E329" s="7"/>
      <c r="G329" s="7"/>
      <c r="I329" s="7"/>
    </row>
    <row r="330" spans="3:9" customFormat="1" x14ac:dyDescent="0.35">
      <c r="C330" s="7"/>
      <c r="E330" s="7"/>
      <c r="G330" s="7"/>
      <c r="I330" s="7"/>
    </row>
    <row r="331" spans="3:9" customFormat="1" x14ac:dyDescent="0.35">
      <c r="C331" s="7"/>
      <c r="E331" s="7"/>
      <c r="G331" s="7"/>
      <c r="I331" s="7"/>
    </row>
    <row r="332" spans="3:9" customFormat="1" x14ac:dyDescent="0.35">
      <c r="C332" s="7"/>
      <c r="E332" s="7"/>
      <c r="G332" s="7"/>
      <c r="I332" s="7"/>
    </row>
    <row r="333" spans="3:9" customFormat="1" x14ac:dyDescent="0.35">
      <c r="C333" s="7"/>
      <c r="E333" s="7"/>
      <c r="G333" s="7"/>
      <c r="I333" s="7"/>
    </row>
    <row r="334" spans="3:9" customFormat="1" x14ac:dyDescent="0.35">
      <c r="C334" s="7"/>
      <c r="E334" s="7"/>
      <c r="G334" s="7"/>
      <c r="I334" s="7"/>
    </row>
    <row r="335" spans="3:9" customFormat="1" x14ac:dyDescent="0.35">
      <c r="C335" s="7"/>
      <c r="E335" s="7"/>
      <c r="G335" s="7"/>
      <c r="I335" s="7"/>
    </row>
    <row r="336" spans="3:9" customFormat="1" x14ac:dyDescent="0.35">
      <c r="C336" s="7"/>
      <c r="E336" s="7"/>
      <c r="G336" s="7"/>
      <c r="I336" s="7"/>
    </row>
    <row r="337" spans="3:9" customFormat="1" x14ac:dyDescent="0.35">
      <c r="C337" s="7"/>
      <c r="E337" s="7"/>
      <c r="G337" s="7"/>
      <c r="I337" s="7"/>
    </row>
    <row r="338" spans="3:9" customFormat="1" x14ac:dyDescent="0.35">
      <c r="C338" s="7"/>
      <c r="E338" s="7"/>
      <c r="G338" s="7"/>
      <c r="I338" s="7"/>
    </row>
    <row r="339" spans="3:9" customFormat="1" x14ac:dyDescent="0.35">
      <c r="C339" s="7"/>
      <c r="E339" s="7"/>
      <c r="G339" s="7"/>
      <c r="I339" s="7"/>
    </row>
    <row r="340" spans="3:9" customFormat="1" x14ac:dyDescent="0.35">
      <c r="C340" s="7"/>
      <c r="E340" s="7"/>
      <c r="G340" s="7"/>
      <c r="I340" s="7"/>
    </row>
    <row r="341" spans="3:9" customFormat="1" x14ac:dyDescent="0.35">
      <c r="C341" s="7"/>
      <c r="E341" s="7"/>
      <c r="G341" s="7"/>
      <c r="I341" s="7"/>
    </row>
    <row r="342" spans="3:9" customFormat="1" x14ac:dyDescent="0.35">
      <c r="C342" s="7"/>
      <c r="E342" s="7"/>
      <c r="G342" s="7"/>
      <c r="I342" s="7"/>
    </row>
    <row r="343" spans="3:9" customFormat="1" x14ac:dyDescent="0.35">
      <c r="C343" s="7"/>
      <c r="E343" s="7"/>
      <c r="G343" s="7"/>
      <c r="I343" s="7"/>
    </row>
    <row r="344" spans="3:9" customFormat="1" x14ac:dyDescent="0.35">
      <c r="C344" s="7"/>
      <c r="E344" s="7"/>
      <c r="G344" s="7"/>
      <c r="I344" s="7"/>
    </row>
    <row r="345" spans="3:9" customFormat="1" x14ac:dyDescent="0.35">
      <c r="C345" s="7"/>
      <c r="E345" s="7"/>
      <c r="G345" s="7"/>
      <c r="I345" s="7"/>
    </row>
    <row r="346" spans="3:9" customFormat="1" x14ac:dyDescent="0.35">
      <c r="C346" s="7"/>
      <c r="E346" s="7"/>
      <c r="G346" s="7"/>
      <c r="I346" s="7"/>
    </row>
    <row r="347" spans="3:9" customFormat="1" x14ac:dyDescent="0.35">
      <c r="C347" s="7"/>
      <c r="E347" s="7"/>
      <c r="G347" s="7"/>
      <c r="I347" s="7"/>
    </row>
    <row r="348" spans="3:9" customFormat="1" x14ac:dyDescent="0.35">
      <c r="C348" s="7"/>
      <c r="E348" s="7"/>
      <c r="G348" s="7"/>
      <c r="I348" s="7"/>
    </row>
    <row r="349" spans="3:9" customFormat="1" x14ac:dyDescent="0.35">
      <c r="C349" s="7"/>
      <c r="E349" s="7"/>
      <c r="G349" s="7"/>
      <c r="I349" s="7"/>
    </row>
    <row r="350" spans="3:9" customFormat="1" x14ac:dyDescent="0.35">
      <c r="C350" s="7"/>
      <c r="E350" s="7"/>
      <c r="G350" s="7"/>
      <c r="I350" s="7"/>
    </row>
    <row r="351" spans="3:9" customFormat="1" x14ac:dyDescent="0.35">
      <c r="C351" s="7"/>
      <c r="E351" s="7"/>
      <c r="G351" s="7"/>
      <c r="I351" s="7"/>
    </row>
    <row r="352" spans="3:9" customFormat="1" x14ac:dyDescent="0.35">
      <c r="C352" s="7"/>
      <c r="E352" s="7"/>
      <c r="G352" s="7"/>
      <c r="I352" s="7"/>
    </row>
    <row r="353" spans="3:9" customFormat="1" x14ac:dyDescent="0.35">
      <c r="C353" s="7"/>
      <c r="E353" s="7"/>
      <c r="G353" s="7"/>
      <c r="I353" s="7"/>
    </row>
    <row r="354" spans="3:9" customFormat="1" x14ac:dyDescent="0.35">
      <c r="C354" s="7"/>
      <c r="E354" s="7"/>
      <c r="G354" s="7"/>
      <c r="I354" s="7"/>
    </row>
    <row r="355" spans="3:9" customFormat="1" x14ac:dyDescent="0.35">
      <c r="C355" s="7"/>
      <c r="E355" s="7"/>
      <c r="G355" s="7"/>
      <c r="I355" s="7"/>
    </row>
    <row r="356" spans="3:9" customFormat="1" x14ac:dyDescent="0.35">
      <c r="C356" s="7"/>
      <c r="E356" s="7"/>
      <c r="G356" s="7"/>
      <c r="I356" s="7"/>
    </row>
    <row r="357" spans="3:9" customFormat="1" x14ac:dyDescent="0.35">
      <c r="C357" s="7"/>
      <c r="E357" s="7"/>
      <c r="G357" s="7"/>
      <c r="I357" s="7"/>
    </row>
    <row r="358" spans="3:9" customFormat="1" x14ac:dyDescent="0.35">
      <c r="C358" s="7"/>
      <c r="E358" s="7"/>
      <c r="G358" s="7"/>
      <c r="I358" s="7"/>
    </row>
    <row r="359" spans="3:9" customFormat="1" x14ac:dyDescent="0.35">
      <c r="C359" s="7"/>
      <c r="E359" s="7"/>
      <c r="G359" s="7"/>
      <c r="I359" s="7"/>
    </row>
    <row r="360" spans="3:9" customFormat="1" x14ac:dyDescent="0.35">
      <c r="C360" s="7"/>
      <c r="E360" s="7"/>
      <c r="G360" s="7"/>
      <c r="I360" s="7"/>
    </row>
    <row r="361" spans="3:9" customFormat="1" x14ac:dyDescent="0.35">
      <c r="C361" s="7"/>
      <c r="E361" s="7"/>
      <c r="G361" s="7"/>
      <c r="I361" s="7"/>
    </row>
    <row r="362" spans="3:9" customFormat="1" x14ac:dyDescent="0.35">
      <c r="C362" s="7"/>
      <c r="E362" s="7"/>
      <c r="G362" s="7"/>
      <c r="I362" s="7"/>
    </row>
    <row r="363" spans="3:9" customFormat="1" x14ac:dyDescent="0.35">
      <c r="C363" s="7"/>
      <c r="E363" s="7"/>
      <c r="G363" s="7"/>
      <c r="I363" s="7"/>
    </row>
    <row r="364" spans="3:9" customFormat="1" x14ac:dyDescent="0.35">
      <c r="C364" s="7"/>
      <c r="E364" s="7"/>
      <c r="G364" s="7"/>
      <c r="I364" s="7"/>
    </row>
    <row r="365" spans="3:9" customFormat="1" x14ac:dyDescent="0.35">
      <c r="C365" s="7"/>
      <c r="E365" s="7"/>
      <c r="G365" s="7"/>
      <c r="I365" s="7"/>
    </row>
    <row r="366" spans="3:9" customFormat="1" x14ac:dyDescent="0.35">
      <c r="C366" s="7"/>
      <c r="E366" s="7"/>
      <c r="G366" s="7"/>
      <c r="I366" s="7"/>
    </row>
    <row r="367" spans="3:9" customFormat="1" x14ac:dyDescent="0.35">
      <c r="C367" s="7"/>
      <c r="E367" s="7"/>
      <c r="G367" s="7"/>
      <c r="I367" s="7"/>
    </row>
    <row r="368" spans="3:9" customFormat="1" x14ac:dyDescent="0.35">
      <c r="C368" s="7"/>
      <c r="E368" s="7"/>
      <c r="G368" s="7"/>
      <c r="I368" s="7"/>
    </row>
    <row r="369" spans="3:9" customFormat="1" x14ac:dyDescent="0.35">
      <c r="C369" s="7"/>
      <c r="E369" s="7"/>
      <c r="G369" s="7"/>
      <c r="I369" s="7"/>
    </row>
    <row r="370" spans="3:9" customFormat="1" x14ac:dyDescent="0.35">
      <c r="C370" s="7"/>
      <c r="E370" s="7"/>
      <c r="G370" s="7"/>
      <c r="I370" s="7"/>
    </row>
    <row r="371" spans="3:9" customFormat="1" x14ac:dyDescent="0.35">
      <c r="C371" s="7"/>
      <c r="E371" s="7"/>
      <c r="G371" s="7"/>
      <c r="I371" s="7"/>
    </row>
    <row r="372" spans="3:9" customFormat="1" x14ac:dyDescent="0.35">
      <c r="C372" s="7"/>
      <c r="E372" s="7"/>
      <c r="G372" s="7"/>
      <c r="I372" s="7"/>
    </row>
    <row r="373" spans="3:9" customFormat="1" x14ac:dyDescent="0.35">
      <c r="C373" s="7"/>
      <c r="E373" s="7"/>
      <c r="G373" s="7"/>
      <c r="I373" s="7"/>
    </row>
    <row r="374" spans="3:9" customFormat="1" x14ac:dyDescent="0.35">
      <c r="C374" s="7"/>
      <c r="E374" s="7"/>
      <c r="G374" s="7"/>
      <c r="I374" s="7"/>
    </row>
    <row r="375" spans="3:9" customFormat="1" x14ac:dyDescent="0.35">
      <c r="C375" s="7"/>
      <c r="E375" s="7"/>
      <c r="G375" s="7"/>
      <c r="I375" s="7"/>
    </row>
    <row r="376" spans="3:9" customFormat="1" x14ac:dyDescent="0.35">
      <c r="C376" s="7"/>
      <c r="E376" s="7"/>
      <c r="G376" s="7"/>
      <c r="I376" s="7"/>
    </row>
    <row r="377" spans="3:9" customFormat="1" x14ac:dyDescent="0.35">
      <c r="C377" s="7"/>
      <c r="E377" s="7"/>
      <c r="G377" s="7"/>
      <c r="I377" s="7"/>
    </row>
    <row r="378" spans="3:9" customFormat="1" x14ac:dyDescent="0.35">
      <c r="C378" s="7"/>
      <c r="E378" s="7"/>
      <c r="G378" s="7"/>
      <c r="I378" s="7"/>
    </row>
    <row r="379" spans="3:9" customFormat="1" x14ac:dyDescent="0.35">
      <c r="C379" s="7"/>
      <c r="E379" s="7"/>
      <c r="G379" s="7"/>
      <c r="I379" s="7"/>
    </row>
    <row r="380" spans="3:9" customFormat="1" x14ac:dyDescent="0.35">
      <c r="C380" s="7"/>
      <c r="E380" s="7"/>
      <c r="G380" s="7"/>
      <c r="I380" s="7"/>
    </row>
    <row r="381" spans="3:9" customFormat="1" x14ac:dyDescent="0.35">
      <c r="C381" s="7"/>
      <c r="E381" s="7"/>
      <c r="G381" s="7"/>
      <c r="I381" s="7"/>
    </row>
    <row r="382" spans="3:9" customFormat="1" x14ac:dyDescent="0.35">
      <c r="C382" s="7"/>
      <c r="E382" s="7"/>
      <c r="G382" s="7"/>
      <c r="I382" s="7"/>
    </row>
    <row r="383" spans="3:9" customFormat="1" x14ac:dyDescent="0.35">
      <c r="C383" s="7"/>
      <c r="E383" s="7"/>
      <c r="G383" s="7"/>
      <c r="I383" s="7"/>
    </row>
    <row r="384" spans="3:9" customFormat="1" x14ac:dyDescent="0.35">
      <c r="C384" s="7"/>
      <c r="E384" s="7"/>
      <c r="G384" s="7"/>
      <c r="I384" s="7"/>
    </row>
    <row r="385" spans="3:9" customFormat="1" x14ac:dyDescent="0.35">
      <c r="C385" s="7"/>
      <c r="E385" s="7"/>
      <c r="G385" s="7"/>
      <c r="I385" s="7"/>
    </row>
    <row r="386" spans="3:9" customFormat="1" x14ac:dyDescent="0.35">
      <c r="C386" s="7"/>
      <c r="E386" s="7"/>
      <c r="G386" s="7"/>
      <c r="I386" s="7"/>
    </row>
    <row r="387" spans="3:9" customFormat="1" x14ac:dyDescent="0.35">
      <c r="C387" s="7"/>
      <c r="E387" s="7"/>
      <c r="G387" s="7"/>
      <c r="I387" s="7"/>
    </row>
    <row r="388" spans="3:9" customFormat="1" x14ac:dyDescent="0.35">
      <c r="C388" s="7"/>
      <c r="E388" s="7"/>
      <c r="G388" s="7"/>
      <c r="I388" s="7"/>
    </row>
    <row r="389" spans="3:9" customFormat="1" x14ac:dyDescent="0.35">
      <c r="C389" s="7"/>
      <c r="E389" s="7"/>
      <c r="G389" s="7"/>
      <c r="I389" s="7"/>
    </row>
    <row r="390" spans="3:9" customFormat="1" x14ac:dyDescent="0.35">
      <c r="C390" s="7"/>
      <c r="E390" s="7"/>
      <c r="G390" s="7"/>
      <c r="I390" s="7"/>
    </row>
    <row r="391" spans="3:9" customFormat="1" x14ac:dyDescent="0.35">
      <c r="C391" s="7"/>
      <c r="E391" s="7"/>
      <c r="G391" s="7"/>
      <c r="I391" s="7"/>
    </row>
    <row r="392" spans="3:9" customFormat="1" x14ac:dyDescent="0.35">
      <c r="C392" s="7"/>
      <c r="E392" s="7"/>
      <c r="G392" s="7"/>
      <c r="I392" s="7"/>
    </row>
    <row r="393" spans="3:9" customFormat="1" x14ac:dyDescent="0.35">
      <c r="C393" s="7"/>
      <c r="E393" s="7"/>
      <c r="G393" s="7"/>
      <c r="I393" s="7"/>
    </row>
    <row r="394" spans="3:9" customFormat="1" x14ac:dyDescent="0.35">
      <c r="C394" s="7"/>
      <c r="E394" s="7"/>
      <c r="G394" s="7"/>
      <c r="I394" s="7"/>
    </row>
    <row r="395" spans="3:9" customFormat="1" x14ac:dyDescent="0.35">
      <c r="C395" s="7"/>
      <c r="E395" s="7"/>
      <c r="G395" s="7"/>
      <c r="I395" s="7"/>
    </row>
    <row r="396" spans="3:9" customFormat="1" x14ac:dyDescent="0.35">
      <c r="C396" s="7"/>
      <c r="E396" s="7"/>
      <c r="G396" s="7"/>
      <c r="I396" s="7"/>
    </row>
    <row r="397" spans="3:9" customFormat="1" x14ac:dyDescent="0.35">
      <c r="C397" s="7"/>
      <c r="E397" s="7"/>
      <c r="G397" s="7"/>
      <c r="I397" s="7"/>
    </row>
    <row r="398" spans="3:9" customFormat="1" x14ac:dyDescent="0.35">
      <c r="C398" s="7"/>
      <c r="E398" s="7"/>
      <c r="G398" s="7"/>
      <c r="I398" s="7"/>
    </row>
    <row r="399" spans="3:9" customFormat="1" x14ac:dyDescent="0.35">
      <c r="C399" s="7"/>
      <c r="E399" s="7"/>
      <c r="G399" s="7"/>
      <c r="I399" s="7"/>
    </row>
    <row r="400" spans="3:9" customFormat="1" x14ac:dyDescent="0.35">
      <c r="C400" s="7"/>
      <c r="E400" s="7"/>
      <c r="G400" s="7"/>
      <c r="I400" s="7"/>
    </row>
    <row r="401" spans="3:9" customFormat="1" x14ac:dyDescent="0.35">
      <c r="C401" s="7"/>
      <c r="E401" s="7"/>
      <c r="G401" s="7"/>
      <c r="I401" s="7"/>
    </row>
    <row r="402" spans="3:9" customFormat="1" x14ac:dyDescent="0.35">
      <c r="C402" s="7"/>
      <c r="E402" s="7"/>
      <c r="G402" s="7"/>
      <c r="I402" s="7"/>
    </row>
    <row r="403" spans="3:9" customFormat="1" x14ac:dyDescent="0.35">
      <c r="C403" s="7"/>
      <c r="E403" s="7"/>
      <c r="G403" s="7"/>
      <c r="I403" s="7"/>
    </row>
    <row r="404" spans="3:9" customFormat="1" x14ac:dyDescent="0.35">
      <c r="C404" s="7"/>
      <c r="E404" s="7"/>
      <c r="G404" s="7"/>
      <c r="I404" s="7"/>
    </row>
    <row r="405" spans="3:9" customFormat="1" x14ac:dyDescent="0.35">
      <c r="C405" s="7"/>
      <c r="E405" s="7"/>
      <c r="G405" s="7"/>
      <c r="I405" s="7"/>
    </row>
    <row r="406" spans="3:9" customFormat="1" x14ac:dyDescent="0.35">
      <c r="C406" s="7"/>
      <c r="E406" s="7"/>
      <c r="G406" s="7"/>
      <c r="I406" s="7"/>
    </row>
    <row r="407" spans="3:9" customFormat="1" x14ac:dyDescent="0.35">
      <c r="C407" s="7"/>
      <c r="E407" s="7"/>
      <c r="G407" s="7"/>
      <c r="I407" s="7"/>
    </row>
    <row r="408" spans="3:9" customFormat="1" x14ac:dyDescent="0.35">
      <c r="C408" s="7"/>
      <c r="E408" s="7"/>
      <c r="G408" s="7"/>
      <c r="I408" s="7"/>
    </row>
    <row r="409" spans="3:9" customFormat="1" x14ac:dyDescent="0.35">
      <c r="C409" s="7"/>
      <c r="E409" s="7"/>
      <c r="G409" s="7"/>
      <c r="I409" s="7"/>
    </row>
    <row r="410" spans="3:9" customFormat="1" x14ac:dyDescent="0.35">
      <c r="C410" s="7"/>
      <c r="E410" s="7"/>
      <c r="G410" s="7"/>
      <c r="I410" s="7"/>
    </row>
    <row r="411" spans="3:9" customFormat="1" x14ac:dyDescent="0.35">
      <c r="C411" s="7"/>
      <c r="E411" s="7"/>
      <c r="G411" s="7"/>
      <c r="I411" s="7"/>
    </row>
    <row r="412" spans="3:9" customFormat="1" x14ac:dyDescent="0.35">
      <c r="C412" s="7"/>
      <c r="E412" s="7"/>
      <c r="G412" s="7"/>
      <c r="I412" s="7"/>
    </row>
    <row r="413" spans="3:9" customFormat="1" x14ac:dyDescent="0.35">
      <c r="C413" s="7"/>
      <c r="E413" s="7"/>
      <c r="G413" s="7"/>
      <c r="I413" s="7"/>
    </row>
    <row r="414" spans="3:9" customFormat="1" x14ac:dyDescent="0.35">
      <c r="C414" s="7"/>
      <c r="E414" s="7"/>
      <c r="G414" s="7"/>
      <c r="I414" s="7"/>
    </row>
    <row r="415" spans="3:9" customFormat="1" x14ac:dyDescent="0.35">
      <c r="C415" s="7"/>
      <c r="E415" s="7"/>
      <c r="G415" s="7"/>
      <c r="I415" s="7"/>
    </row>
    <row r="416" spans="3:9" customFormat="1" x14ac:dyDescent="0.35">
      <c r="C416" s="7"/>
      <c r="E416" s="7"/>
      <c r="G416" s="7"/>
      <c r="I416" s="7"/>
    </row>
    <row r="417" spans="3:9" customFormat="1" x14ac:dyDescent="0.35">
      <c r="C417" s="7"/>
      <c r="E417" s="7"/>
      <c r="G417" s="7"/>
      <c r="I417" s="7"/>
    </row>
    <row r="418" spans="3:9" customFormat="1" x14ac:dyDescent="0.35">
      <c r="C418" s="7"/>
      <c r="E418" s="7"/>
      <c r="G418" s="7"/>
      <c r="I418" s="7"/>
    </row>
    <row r="419" spans="3:9" customFormat="1" x14ac:dyDescent="0.35">
      <c r="C419" s="7"/>
      <c r="E419" s="7"/>
      <c r="G419" s="7"/>
      <c r="I419" s="7"/>
    </row>
    <row r="420" spans="3:9" customFormat="1" x14ac:dyDescent="0.35">
      <c r="C420" s="7"/>
      <c r="E420" s="7"/>
      <c r="G420" s="7"/>
      <c r="I420" s="7"/>
    </row>
    <row r="421" spans="3:9" customFormat="1" x14ac:dyDescent="0.35">
      <c r="C421" s="7"/>
      <c r="E421" s="7"/>
      <c r="G421" s="7"/>
      <c r="I421" s="7"/>
    </row>
    <row r="422" spans="3:9" customFormat="1" x14ac:dyDescent="0.35">
      <c r="C422" s="7"/>
      <c r="E422" s="7"/>
      <c r="G422" s="7"/>
      <c r="I422" s="7"/>
    </row>
    <row r="423" spans="3:9" customFormat="1" x14ac:dyDescent="0.35">
      <c r="C423" s="7"/>
      <c r="E423" s="7"/>
      <c r="G423" s="7"/>
      <c r="I423" s="7"/>
    </row>
    <row r="424" spans="3:9" customFormat="1" x14ac:dyDescent="0.35">
      <c r="C424" s="7"/>
      <c r="E424" s="7"/>
      <c r="G424" s="7"/>
      <c r="I424" s="7"/>
    </row>
    <row r="425" spans="3:9" customFormat="1" x14ac:dyDescent="0.35">
      <c r="C425" s="7"/>
      <c r="E425" s="7"/>
      <c r="G425" s="7"/>
      <c r="I425" s="7"/>
    </row>
    <row r="426" spans="3:9" customFormat="1" x14ac:dyDescent="0.35">
      <c r="C426" s="7"/>
      <c r="E426" s="7"/>
      <c r="G426" s="7"/>
      <c r="I426" s="7"/>
    </row>
    <row r="427" spans="3:9" customFormat="1" x14ac:dyDescent="0.35">
      <c r="C427" s="7"/>
      <c r="E427" s="7"/>
      <c r="G427" s="7"/>
      <c r="I427" s="7"/>
    </row>
    <row r="428" spans="3:9" customFormat="1" x14ac:dyDescent="0.35">
      <c r="C428" s="7"/>
      <c r="E428" s="7"/>
      <c r="G428" s="7"/>
      <c r="I428" s="7"/>
    </row>
    <row r="429" spans="3:9" customFormat="1" x14ac:dyDescent="0.35">
      <c r="C429" s="7"/>
      <c r="E429" s="7"/>
      <c r="G429" s="7"/>
      <c r="I429" s="7"/>
    </row>
    <row r="430" spans="3:9" customFormat="1" x14ac:dyDescent="0.35">
      <c r="C430" s="7"/>
      <c r="E430" s="7"/>
      <c r="G430" s="7"/>
      <c r="I430" s="7"/>
    </row>
    <row r="431" spans="3:9" customFormat="1" x14ac:dyDescent="0.35">
      <c r="C431" s="7"/>
      <c r="E431" s="7"/>
      <c r="G431" s="7"/>
      <c r="I431" s="7"/>
    </row>
    <row r="432" spans="3:9" customFormat="1" x14ac:dyDescent="0.35">
      <c r="C432" s="7"/>
      <c r="E432" s="7"/>
      <c r="G432" s="7"/>
      <c r="I432" s="7"/>
    </row>
    <row r="433" spans="3:9" customFormat="1" x14ac:dyDescent="0.35">
      <c r="C433" s="7"/>
      <c r="E433" s="7"/>
      <c r="G433" s="7"/>
      <c r="I433" s="7"/>
    </row>
    <row r="434" spans="3:9" customFormat="1" x14ac:dyDescent="0.35">
      <c r="C434" s="7"/>
      <c r="E434" s="7"/>
      <c r="G434" s="7"/>
      <c r="I434" s="7"/>
    </row>
    <row r="435" spans="3:9" customFormat="1" x14ac:dyDescent="0.35">
      <c r="C435" s="7"/>
      <c r="E435" s="7"/>
      <c r="G435" s="7"/>
      <c r="I435" s="7"/>
    </row>
    <row r="436" spans="3:9" customFormat="1" x14ac:dyDescent="0.35">
      <c r="C436" s="7"/>
      <c r="E436" s="7"/>
      <c r="G436" s="7"/>
      <c r="I436" s="7"/>
    </row>
    <row r="437" spans="3:9" customFormat="1" x14ac:dyDescent="0.35">
      <c r="C437" s="7"/>
      <c r="E437" s="7"/>
      <c r="G437" s="7"/>
      <c r="I437" s="7"/>
    </row>
    <row r="438" spans="3:9" customFormat="1" x14ac:dyDescent="0.35">
      <c r="C438" s="7"/>
      <c r="E438" s="7"/>
      <c r="G438" s="7"/>
      <c r="I438" s="7"/>
    </row>
    <row r="439" spans="3:9" customFormat="1" x14ac:dyDescent="0.35">
      <c r="C439" s="7"/>
      <c r="E439" s="7"/>
      <c r="G439" s="7"/>
      <c r="I439" s="7"/>
    </row>
    <row r="440" spans="3:9" customFormat="1" x14ac:dyDescent="0.35">
      <c r="C440" s="7"/>
      <c r="E440" s="7"/>
      <c r="G440" s="7"/>
      <c r="I440" s="7"/>
    </row>
    <row r="441" spans="3:9" customFormat="1" x14ac:dyDescent="0.35">
      <c r="C441" s="7"/>
      <c r="E441" s="7"/>
      <c r="G441" s="7"/>
      <c r="I441" s="7"/>
    </row>
    <row r="442" spans="3:9" customFormat="1" x14ac:dyDescent="0.35">
      <c r="C442" s="7"/>
      <c r="E442" s="7"/>
      <c r="G442" s="7"/>
      <c r="I442" s="7"/>
    </row>
    <row r="443" spans="3:9" customFormat="1" x14ac:dyDescent="0.35">
      <c r="C443" s="7"/>
      <c r="E443" s="7"/>
      <c r="G443" s="7"/>
      <c r="I443" s="7"/>
    </row>
    <row r="444" spans="3:9" customFormat="1" x14ac:dyDescent="0.35">
      <c r="C444" s="7"/>
      <c r="E444" s="7"/>
      <c r="G444" s="7"/>
      <c r="I444" s="7"/>
    </row>
    <row r="445" spans="3:9" customFormat="1" x14ac:dyDescent="0.35">
      <c r="C445" s="7"/>
      <c r="E445" s="7"/>
      <c r="G445" s="7"/>
      <c r="I445" s="7"/>
    </row>
    <row r="446" spans="3:9" customFormat="1" x14ac:dyDescent="0.35">
      <c r="C446" s="7"/>
      <c r="E446" s="7"/>
      <c r="G446" s="7"/>
      <c r="I446" s="7"/>
    </row>
    <row r="447" spans="3:9" customFormat="1" x14ac:dyDescent="0.35">
      <c r="C447" s="7"/>
      <c r="E447" s="7"/>
      <c r="G447" s="7"/>
      <c r="I447" s="7"/>
    </row>
    <row r="448" spans="3:9" customFormat="1" x14ac:dyDescent="0.35">
      <c r="C448" s="7"/>
      <c r="E448" s="7"/>
      <c r="G448" s="7"/>
      <c r="I448" s="7"/>
    </row>
    <row r="449" spans="3:9" customFormat="1" x14ac:dyDescent="0.35">
      <c r="C449" s="7"/>
      <c r="E449" s="7"/>
      <c r="G449" s="7"/>
      <c r="I449" s="7"/>
    </row>
    <row r="450" spans="3:9" customFormat="1" x14ac:dyDescent="0.35">
      <c r="C450" s="7"/>
      <c r="E450" s="7"/>
      <c r="G450" s="7"/>
      <c r="I450" s="7"/>
    </row>
    <row r="451" spans="3:9" customFormat="1" x14ac:dyDescent="0.35">
      <c r="C451" s="7"/>
      <c r="E451" s="7"/>
      <c r="G451" s="7"/>
      <c r="I451" s="7"/>
    </row>
    <row r="452" spans="3:9" customFormat="1" x14ac:dyDescent="0.35">
      <c r="C452" s="7"/>
      <c r="E452" s="7"/>
      <c r="G452" s="7"/>
      <c r="I452" s="7"/>
    </row>
    <row r="453" spans="3:9" customFormat="1" x14ac:dyDescent="0.35">
      <c r="C453" s="7"/>
      <c r="E453" s="7"/>
      <c r="G453" s="7"/>
      <c r="I453" s="7"/>
    </row>
    <row r="454" spans="3:9" customFormat="1" x14ac:dyDescent="0.35">
      <c r="C454" s="7"/>
      <c r="E454" s="7"/>
      <c r="G454" s="7"/>
      <c r="I454" s="7"/>
    </row>
    <row r="455" spans="3:9" customFormat="1" x14ac:dyDescent="0.35">
      <c r="C455" s="7"/>
      <c r="E455" s="7"/>
      <c r="G455" s="7"/>
      <c r="I455" s="7"/>
    </row>
    <row r="456" spans="3:9" customFormat="1" x14ac:dyDescent="0.35">
      <c r="C456" s="7"/>
      <c r="E456" s="7"/>
      <c r="G456" s="7"/>
      <c r="I456" s="7"/>
    </row>
    <row r="457" spans="3:9" customFormat="1" x14ac:dyDescent="0.35">
      <c r="C457" s="7"/>
      <c r="E457" s="7"/>
      <c r="G457" s="7"/>
      <c r="I457" s="7"/>
    </row>
    <row r="458" spans="3:9" customFormat="1" x14ac:dyDescent="0.35">
      <c r="C458" s="7"/>
      <c r="E458" s="7"/>
      <c r="G458" s="7"/>
      <c r="I458" s="7"/>
    </row>
    <row r="459" spans="3:9" customFormat="1" x14ac:dyDescent="0.35">
      <c r="C459" s="7"/>
      <c r="E459" s="7"/>
      <c r="G459" s="7"/>
      <c r="I459" s="7"/>
    </row>
    <row r="460" spans="3:9" customFormat="1" x14ac:dyDescent="0.35">
      <c r="C460" s="7"/>
      <c r="E460" s="7"/>
      <c r="G460" s="7"/>
      <c r="I460" s="7"/>
    </row>
    <row r="461" spans="3:9" customFormat="1" x14ac:dyDescent="0.35">
      <c r="C461" s="7"/>
      <c r="E461" s="7"/>
      <c r="G461" s="7"/>
      <c r="I461" s="7"/>
    </row>
    <row r="462" spans="3:9" customFormat="1" x14ac:dyDescent="0.35">
      <c r="C462" s="7"/>
      <c r="E462" s="7"/>
      <c r="G462" s="7"/>
      <c r="I462" s="7"/>
    </row>
    <row r="463" spans="3:9" customFormat="1" x14ac:dyDescent="0.35">
      <c r="C463" s="7"/>
      <c r="E463" s="7"/>
      <c r="G463" s="7"/>
      <c r="I463" s="7"/>
    </row>
    <row r="464" spans="3:9" customFormat="1" x14ac:dyDescent="0.35">
      <c r="C464" s="7"/>
      <c r="E464" s="7"/>
      <c r="G464" s="7"/>
      <c r="I464" s="7"/>
    </row>
    <row r="465" spans="3:9" customFormat="1" x14ac:dyDescent="0.35">
      <c r="C465" s="7"/>
      <c r="E465" s="7"/>
      <c r="G465" s="7"/>
      <c r="I465" s="7"/>
    </row>
    <row r="466" spans="3:9" customFormat="1" x14ac:dyDescent="0.35">
      <c r="C466" s="7"/>
      <c r="E466" s="7"/>
      <c r="G466" s="7"/>
      <c r="I466" s="7"/>
    </row>
    <row r="467" spans="3:9" customFormat="1" x14ac:dyDescent="0.35">
      <c r="C467" s="7"/>
      <c r="E467" s="7"/>
      <c r="G467" s="7"/>
      <c r="I467" s="7"/>
    </row>
    <row r="468" spans="3:9" customFormat="1" x14ac:dyDescent="0.35">
      <c r="C468" s="7"/>
      <c r="E468" s="7"/>
      <c r="G468" s="7"/>
      <c r="I468" s="7"/>
    </row>
    <row r="469" spans="3:9" customFormat="1" x14ac:dyDescent="0.35">
      <c r="C469" s="7"/>
      <c r="E469" s="7"/>
      <c r="G469" s="7"/>
      <c r="I469" s="7"/>
    </row>
    <row r="470" spans="3:9" customFormat="1" x14ac:dyDescent="0.35">
      <c r="C470" s="7"/>
      <c r="E470" s="7"/>
      <c r="G470" s="7"/>
      <c r="I470" s="7"/>
    </row>
    <row r="471" spans="3:9" customFormat="1" x14ac:dyDescent="0.35">
      <c r="C471" s="7"/>
      <c r="E471" s="7"/>
      <c r="G471" s="7"/>
      <c r="I471" s="7"/>
    </row>
    <row r="472" spans="3:9" customFormat="1" x14ac:dyDescent="0.35">
      <c r="C472" s="7"/>
      <c r="E472" s="7"/>
      <c r="G472" s="7"/>
      <c r="I472" s="7"/>
    </row>
    <row r="473" spans="3:9" customFormat="1" x14ac:dyDescent="0.35">
      <c r="C473" s="7"/>
      <c r="E473" s="7"/>
      <c r="G473" s="7"/>
      <c r="I473" s="7"/>
    </row>
    <row r="474" spans="3:9" customFormat="1" x14ac:dyDescent="0.35">
      <c r="C474" s="7"/>
      <c r="E474" s="7"/>
      <c r="G474" s="7"/>
      <c r="I474" s="7"/>
    </row>
    <row r="475" spans="3:9" customFormat="1" x14ac:dyDescent="0.35">
      <c r="C475" s="7"/>
      <c r="E475" s="7"/>
      <c r="G475" s="7"/>
      <c r="I475" s="7"/>
    </row>
    <row r="476" spans="3:9" customFormat="1" x14ac:dyDescent="0.35">
      <c r="C476" s="7"/>
      <c r="E476" s="7"/>
      <c r="G476" s="7"/>
      <c r="I476" s="7"/>
    </row>
    <row r="477" spans="3:9" customFormat="1" x14ac:dyDescent="0.35">
      <c r="C477" s="7"/>
      <c r="E477" s="7"/>
      <c r="G477" s="7"/>
      <c r="I477" s="7"/>
    </row>
    <row r="478" spans="3:9" customFormat="1" x14ac:dyDescent="0.35">
      <c r="C478" s="7"/>
      <c r="E478" s="7"/>
      <c r="G478" s="7"/>
      <c r="I478" s="7"/>
    </row>
    <row r="479" spans="3:9" customFormat="1" x14ac:dyDescent="0.35">
      <c r="C479" s="7"/>
      <c r="E479" s="7"/>
      <c r="G479" s="7"/>
      <c r="I479" s="7"/>
    </row>
    <row r="480" spans="3:9" customFormat="1" x14ac:dyDescent="0.35">
      <c r="C480" s="7"/>
      <c r="E480" s="7"/>
      <c r="G480" s="7"/>
      <c r="I480" s="7"/>
    </row>
    <row r="481" spans="3:9" customFormat="1" x14ac:dyDescent="0.35">
      <c r="C481" s="7"/>
      <c r="E481" s="7"/>
      <c r="G481" s="7"/>
      <c r="I481" s="7"/>
    </row>
    <row r="482" spans="3:9" customFormat="1" x14ac:dyDescent="0.35">
      <c r="C482" s="7"/>
      <c r="E482" s="7"/>
      <c r="G482" s="7"/>
      <c r="I482" s="7"/>
    </row>
    <row r="483" spans="3:9" customFormat="1" x14ac:dyDescent="0.35">
      <c r="C483" s="7"/>
      <c r="E483" s="7"/>
      <c r="G483" s="7"/>
      <c r="I483" s="7"/>
    </row>
    <row r="484" spans="3:9" customFormat="1" x14ac:dyDescent="0.35">
      <c r="C484" s="7"/>
      <c r="E484" s="7"/>
      <c r="G484" s="7"/>
      <c r="I484" s="7"/>
    </row>
    <row r="485" spans="3:9" customFormat="1" x14ac:dyDescent="0.35">
      <c r="C485" s="7"/>
      <c r="E485" s="7"/>
      <c r="G485" s="7"/>
      <c r="I485" s="7"/>
    </row>
    <row r="486" spans="3:9" customFormat="1" x14ac:dyDescent="0.35">
      <c r="C486" s="7"/>
      <c r="E486" s="7"/>
      <c r="G486" s="7"/>
      <c r="I486" s="7"/>
    </row>
    <row r="487" spans="3:9" customFormat="1" x14ac:dyDescent="0.35">
      <c r="C487" s="7"/>
      <c r="E487" s="7"/>
      <c r="G487" s="7"/>
      <c r="I487" s="7"/>
    </row>
    <row r="488" spans="3:9" customFormat="1" x14ac:dyDescent="0.35">
      <c r="C488" s="7"/>
      <c r="E488" s="7"/>
      <c r="G488" s="7"/>
      <c r="I488" s="7"/>
    </row>
    <row r="489" spans="3:9" customFormat="1" x14ac:dyDescent="0.35">
      <c r="C489" s="7"/>
      <c r="E489" s="7"/>
      <c r="G489" s="7"/>
      <c r="I489" s="7"/>
    </row>
    <row r="490" spans="3:9" customFormat="1" x14ac:dyDescent="0.35">
      <c r="C490" s="7"/>
      <c r="E490" s="7"/>
      <c r="G490" s="7"/>
      <c r="I490" s="7"/>
    </row>
    <row r="491" spans="3:9" customFormat="1" x14ac:dyDescent="0.35">
      <c r="C491" s="7"/>
      <c r="E491" s="7"/>
      <c r="G491" s="7"/>
      <c r="I491" s="7"/>
    </row>
    <row r="492" spans="3:9" customFormat="1" x14ac:dyDescent="0.35">
      <c r="C492" s="7"/>
      <c r="E492" s="7"/>
      <c r="G492" s="7"/>
      <c r="I492" s="7"/>
    </row>
    <row r="493" spans="3:9" customFormat="1" x14ac:dyDescent="0.35">
      <c r="C493" s="7"/>
      <c r="E493" s="7"/>
      <c r="G493" s="7"/>
      <c r="I493" s="7"/>
    </row>
    <row r="494" spans="3:9" customFormat="1" x14ac:dyDescent="0.35">
      <c r="C494" s="7"/>
      <c r="E494" s="7"/>
      <c r="G494" s="7"/>
      <c r="I494" s="7"/>
    </row>
    <row r="495" spans="3:9" customFormat="1" x14ac:dyDescent="0.35">
      <c r="C495" s="7"/>
      <c r="E495" s="7"/>
      <c r="G495" s="7"/>
      <c r="I495" s="7"/>
    </row>
    <row r="496" spans="3:9" customFormat="1" x14ac:dyDescent="0.35">
      <c r="C496" s="7"/>
      <c r="E496" s="7"/>
      <c r="G496" s="7"/>
      <c r="I496" s="7"/>
    </row>
    <row r="497" spans="3:9" customFormat="1" x14ac:dyDescent="0.35">
      <c r="C497" s="7"/>
      <c r="E497" s="7"/>
      <c r="G497" s="7"/>
      <c r="I497" s="7"/>
    </row>
    <row r="498" spans="3:9" customFormat="1" x14ac:dyDescent="0.35">
      <c r="C498" s="7"/>
      <c r="E498" s="7"/>
      <c r="G498" s="7"/>
      <c r="I498" s="7"/>
    </row>
    <row r="499" spans="3:9" customFormat="1" x14ac:dyDescent="0.35">
      <c r="C499" s="7"/>
      <c r="E499" s="7"/>
      <c r="G499" s="7"/>
      <c r="I499" s="7"/>
    </row>
    <row r="500" spans="3:9" customFormat="1" x14ac:dyDescent="0.35">
      <c r="C500" s="7"/>
      <c r="E500" s="7"/>
      <c r="G500" s="7"/>
      <c r="I500" s="7"/>
    </row>
    <row r="501" spans="3:9" customFormat="1" x14ac:dyDescent="0.35">
      <c r="C501" s="7"/>
      <c r="E501" s="7"/>
      <c r="G501" s="7"/>
      <c r="I501" s="7"/>
    </row>
    <row r="502" spans="3:9" customFormat="1" x14ac:dyDescent="0.35">
      <c r="C502" s="7"/>
      <c r="E502" s="7"/>
      <c r="G502" s="7"/>
      <c r="I502" s="7"/>
    </row>
    <row r="503" spans="3:9" customFormat="1" x14ac:dyDescent="0.35">
      <c r="C503" s="7"/>
      <c r="E503" s="7"/>
      <c r="G503" s="7"/>
      <c r="I503" s="7"/>
    </row>
    <row r="504" spans="3:9" customFormat="1" x14ac:dyDescent="0.35">
      <c r="C504" s="7"/>
      <c r="E504" s="7"/>
      <c r="G504" s="7"/>
      <c r="I504" s="7"/>
    </row>
    <row r="505" spans="3:9" customFormat="1" x14ac:dyDescent="0.35">
      <c r="C505" s="7"/>
      <c r="E505" s="7"/>
      <c r="G505" s="7"/>
      <c r="I505" s="7"/>
    </row>
    <row r="506" spans="3:9" customFormat="1" x14ac:dyDescent="0.35">
      <c r="C506" s="7"/>
      <c r="E506" s="7"/>
      <c r="G506" s="7"/>
      <c r="I506" s="7"/>
    </row>
    <row r="507" spans="3:9" customFormat="1" x14ac:dyDescent="0.35">
      <c r="C507" s="7"/>
      <c r="E507" s="7"/>
      <c r="G507" s="7"/>
      <c r="I507" s="7"/>
    </row>
    <row r="508" spans="3:9" customFormat="1" x14ac:dyDescent="0.35">
      <c r="C508" s="7"/>
      <c r="E508" s="7"/>
      <c r="G508" s="7"/>
      <c r="I508" s="7"/>
    </row>
    <row r="509" spans="3:9" customFormat="1" x14ac:dyDescent="0.35">
      <c r="C509" s="7"/>
      <c r="E509" s="7"/>
      <c r="G509" s="7"/>
      <c r="I509" s="7"/>
    </row>
    <row r="510" spans="3:9" customFormat="1" x14ac:dyDescent="0.35">
      <c r="C510" s="7"/>
      <c r="E510" s="7"/>
      <c r="G510" s="7"/>
      <c r="I510" s="7"/>
    </row>
    <row r="511" spans="3:9" customFormat="1" x14ac:dyDescent="0.35">
      <c r="C511" s="7"/>
      <c r="E511" s="7"/>
      <c r="G511" s="7"/>
      <c r="I511" s="7"/>
    </row>
    <row r="512" spans="3:9" customFormat="1" x14ac:dyDescent="0.35">
      <c r="C512" s="7"/>
      <c r="E512" s="7"/>
      <c r="G512" s="7"/>
      <c r="I512" s="7"/>
    </row>
    <row r="513" spans="3:9" customFormat="1" x14ac:dyDescent="0.35">
      <c r="C513" s="7"/>
      <c r="E513" s="7"/>
      <c r="G513" s="7"/>
      <c r="I513" s="7"/>
    </row>
    <row r="514" spans="3:9" customFormat="1" x14ac:dyDescent="0.35">
      <c r="C514" s="7"/>
      <c r="E514" s="7"/>
      <c r="G514" s="7"/>
      <c r="I514" s="7"/>
    </row>
    <row r="515" spans="3:9" customFormat="1" x14ac:dyDescent="0.35">
      <c r="C515" s="7"/>
      <c r="E515" s="7"/>
      <c r="G515" s="7"/>
      <c r="I515" s="7"/>
    </row>
    <row r="516" spans="3:9" customFormat="1" x14ac:dyDescent="0.35">
      <c r="C516" s="7"/>
      <c r="E516" s="7"/>
      <c r="G516" s="7"/>
      <c r="I516" s="7"/>
    </row>
    <row r="517" spans="3:9" customFormat="1" x14ac:dyDescent="0.35">
      <c r="C517" s="7"/>
      <c r="E517" s="7"/>
      <c r="G517" s="7"/>
      <c r="I517" s="7"/>
    </row>
    <row r="518" spans="3:9" customFormat="1" x14ac:dyDescent="0.35">
      <c r="C518" s="7"/>
      <c r="E518" s="7"/>
      <c r="G518" s="7"/>
      <c r="I518" s="7"/>
    </row>
    <row r="519" spans="3:9" customFormat="1" x14ac:dyDescent="0.35">
      <c r="C519" s="7"/>
      <c r="E519" s="7"/>
      <c r="G519" s="7"/>
      <c r="I519" s="7"/>
    </row>
    <row r="520" spans="3:9" customFormat="1" x14ac:dyDescent="0.35">
      <c r="C520" s="7"/>
      <c r="E520" s="7"/>
      <c r="G520" s="7"/>
      <c r="I520" s="7"/>
    </row>
    <row r="521" spans="3:9" customFormat="1" x14ac:dyDescent="0.35">
      <c r="C521" s="7"/>
      <c r="E521" s="7"/>
      <c r="G521" s="7"/>
      <c r="I521" s="7"/>
    </row>
    <row r="522" spans="3:9" customFormat="1" x14ac:dyDescent="0.35">
      <c r="C522" s="7"/>
      <c r="E522" s="7"/>
      <c r="G522" s="7"/>
      <c r="I522" s="7"/>
    </row>
    <row r="523" spans="3:9" customFormat="1" x14ac:dyDescent="0.35">
      <c r="C523" s="7"/>
      <c r="E523" s="7"/>
      <c r="G523" s="7"/>
      <c r="I523" s="7"/>
    </row>
    <row r="524" spans="3:9" customFormat="1" x14ac:dyDescent="0.35">
      <c r="C524" s="7"/>
      <c r="E524" s="7"/>
      <c r="G524" s="7"/>
      <c r="I524" s="7"/>
    </row>
    <row r="525" spans="3:9" customFormat="1" x14ac:dyDescent="0.35">
      <c r="C525" s="7"/>
      <c r="E525" s="7"/>
      <c r="G525" s="7"/>
      <c r="I525" s="7"/>
    </row>
    <row r="526" spans="3:9" customFormat="1" x14ac:dyDescent="0.35">
      <c r="C526" s="7"/>
      <c r="E526" s="7"/>
      <c r="G526" s="7"/>
      <c r="I526" s="7"/>
    </row>
    <row r="527" spans="3:9" customFormat="1" x14ac:dyDescent="0.35">
      <c r="C527" s="7"/>
      <c r="E527" s="7"/>
      <c r="G527" s="7"/>
      <c r="I527" s="7"/>
    </row>
    <row r="528" spans="3:9" customFormat="1" x14ac:dyDescent="0.35">
      <c r="C528" s="7"/>
      <c r="E528" s="7"/>
      <c r="G528" s="7"/>
      <c r="I528" s="7"/>
    </row>
    <row r="529" spans="3:9" customFormat="1" x14ac:dyDescent="0.35">
      <c r="C529" s="7"/>
      <c r="E529" s="7"/>
      <c r="G529" s="7"/>
      <c r="I529" s="7"/>
    </row>
    <row r="530" spans="3:9" customFormat="1" x14ac:dyDescent="0.35">
      <c r="C530" s="7"/>
      <c r="E530" s="7"/>
      <c r="G530" s="7"/>
      <c r="I530" s="7"/>
    </row>
    <row r="531" spans="3:9" customFormat="1" x14ac:dyDescent="0.35">
      <c r="C531" s="7"/>
      <c r="E531" s="7"/>
      <c r="G531" s="7"/>
      <c r="I531" s="7"/>
    </row>
    <row r="532" spans="3:9" customFormat="1" x14ac:dyDescent="0.35">
      <c r="C532" s="7"/>
      <c r="E532" s="7"/>
      <c r="G532" s="7"/>
      <c r="I532" s="7"/>
    </row>
    <row r="533" spans="3:9" customFormat="1" x14ac:dyDescent="0.35">
      <c r="C533" s="7"/>
      <c r="E533" s="7"/>
      <c r="G533" s="7"/>
      <c r="I533" s="7"/>
    </row>
    <row r="534" spans="3:9" customFormat="1" x14ac:dyDescent="0.35">
      <c r="C534" s="7"/>
      <c r="E534" s="7"/>
      <c r="G534" s="7"/>
      <c r="I534" s="7"/>
    </row>
    <row r="535" spans="3:9" customFormat="1" x14ac:dyDescent="0.35">
      <c r="C535" s="7"/>
      <c r="E535" s="7"/>
      <c r="G535" s="7"/>
      <c r="I535" s="7"/>
    </row>
    <row r="536" spans="3:9" customFormat="1" x14ac:dyDescent="0.35">
      <c r="C536" s="7"/>
      <c r="E536" s="7"/>
      <c r="G536" s="7"/>
      <c r="I536" s="7"/>
    </row>
    <row r="537" spans="3:9" customFormat="1" x14ac:dyDescent="0.35">
      <c r="C537" s="7"/>
      <c r="E537" s="7"/>
      <c r="G537" s="7"/>
      <c r="I537" s="7"/>
    </row>
    <row r="538" spans="3:9" customFormat="1" x14ac:dyDescent="0.35">
      <c r="C538" s="7"/>
      <c r="E538" s="7"/>
      <c r="G538" s="7"/>
      <c r="I538" s="7"/>
    </row>
    <row r="539" spans="3:9" customFormat="1" x14ac:dyDescent="0.35">
      <c r="C539" s="7"/>
      <c r="E539" s="7"/>
      <c r="G539" s="7"/>
      <c r="I539" s="7"/>
    </row>
    <row r="540" spans="3:9" customFormat="1" x14ac:dyDescent="0.35">
      <c r="C540" s="7"/>
      <c r="E540" s="7"/>
      <c r="G540" s="7"/>
      <c r="I540" s="7"/>
    </row>
    <row r="541" spans="3:9" customFormat="1" x14ac:dyDescent="0.35">
      <c r="C541" s="7"/>
      <c r="E541" s="7"/>
      <c r="G541" s="7"/>
      <c r="I541" s="7"/>
    </row>
    <row r="542" spans="3:9" customFormat="1" x14ac:dyDescent="0.35">
      <c r="C542" s="7"/>
      <c r="E542" s="7"/>
      <c r="G542" s="7"/>
      <c r="I542" s="7"/>
    </row>
    <row r="543" spans="3:9" customFormat="1" x14ac:dyDescent="0.35">
      <c r="C543" s="7"/>
      <c r="E543" s="7"/>
      <c r="G543" s="7"/>
      <c r="I543" s="7"/>
    </row>
    <row r="544" spans="3:9" customFormat="1" x14ac:dyDescent="0.35">
      <c r="C544" s="7"/>
      <c r="E544" s="7"/>
      <c r="G544" s="7"/>
      <c r="I544" s="7"/>
    </row>
    <row r="545" spans="3:9" customFormat="1" x14ac:dyDescent="0.35">
      <c r="C545" s="7"/>
      <c r="E545" s="7"/>
      <c r="G545" s="7"/>
      <c r="I545" s="7"/>
    </row>
    <row r="546" spans="3:9" customFormat="1" x14ac:dyDescent="0.35">
      <c r="C546" s="7"/>
      <c r="E546" s="7"/>
      <c r="G546" s="7"/>
      <c r="I546" s="7"/>
    </row>
    <row r="547" spans="3:9" customFormat="1" x14ac:dyDescent="0.35">
      <c r="C547" s="7"/>
      <c r="E547" s="7"/>
      <c r="G547" s="7"/>
      <c r="I547" s="7"/>
    </row>
    <row r="548" spans="3:9" customFormat="1" x14ac:dyDescent="0.35">
      <c r="C548" s="7"/>
      <c r="E548" s="7"/>
      <c r="G548" s="7"/>
      <c r="I548" s="7"/>
    </row>
    <row r="549" spans="3:9" customFormat="1" x14ac:dyDescent="0.35">
      <c r="C549" s="7"/>
      <c r="E549" s="7"/>
      <c r="G549" s="7"/>
      <c r="I549" s="7"/>
    </row>
    <row r="550" spans="3:9" customFormat="1" x14ac:dyDescent="0.35">
      <c r="C550" s="7"/>
      <c r="E550" s="7"/>
      <c r="G550" s="7"/>
      <c r="I550" s="7"/>
    </row>
    <row r="551" spans="3:9" customFormat="1" x14ac:dyDescent="0.35">
      <c r="C551" s="7"/>
      <c r="E551" s="7"/>
      <c r="G551" s="7"/>
      <c r="I551" s="7"/>
    </row>
    <row r="552" spans="3:9" customFormat="1" x14ac:dyDescent="0.35">
      <c r="C552" s="7"/>
      <c r="E552" s="7"/>
      <c r="G552" s="7"/>
      <c r="I552" s="7"/>
    </row>
    <row r="553" spans="3:9" customFormat="1" x14ac:dyDescent="0.35">
      <c r="C553" s="7"/>
      <c r="E553" s="7"/>
      <c r="G553" s="7"/>
      <c r="I553" s="7"/>
    </row>
    <row r="554" spans="3:9" customFormat="1" x14ac:dyDescent="0.35">
      <c r="C554" s="7"/>
      <c r="E554" s="7"/>
      <c r="G554" s="7"/>
      <c r="I554" s="7"/>
    </row>
    <row r="555" spans="3:9" customFormat="1" x14ac:dyDescent="0.35">
      <c r="C555" s="7"/>
      <c r="E555" s="7"/>
      <c r="G555" s="7"/>
      <c r="I555" s="7"/>
    </row>
    <row r="556" spans="3:9" customFormat="1" x14ac:dyDescent="0.35">
      <c r="C556" s="7"/>
      <c r="E556" s="7"/>
      <c r="G556" s="7"/>
      <c r="I556" s="7"/>
    </row>
    <row r="557" spans="3:9" customFormat="1" x14ac:dyDescent="0.35">
      <c r="C557" s="7"/>
      <c r="E557" s="7"/>
      <c r="G557" s="7"/>
      <c r="I557" s="7"/>
    </row>
    <row r="558" spans="3:9" customFormat="1" x14ac:dyDescent="0.35">
      <c r="C558" s="7"/>
      <c r="E558" s="7"/>
      <c r="G558" s="7"/>
      <c r="I558" s="7"/>
    </row>
    <row r="559" spans="3:9" customFormat="1" x14ac:dyDescent="0.35">
      <c r="C559" s="7"/>
      <c r="E559" s="7"/>
      <c r="G559" s="7"/>
      <c r="I559" s="7"/>
    </row>
    <row r="560" spans="3:9" customFormat="1" x14ac:dyDescent="0.35">
      <c r="C560" s="7"/>
      <c r="E560" s="7"/>
      <c r="G560" s="7"/>
      <c r="I560" s="7"/>
    </row>
    <row r="561" spans="3:9" customFormat="1" x14ac:dyDescent="0.35">
      <c r="C561" s="7"/>
      <c r="E561" s="7"/>
      <c r="G561" s="7"/>
      <c r="I561" s="7"/>
    </row>
    <row r="562" spans="3:9" customFormat="1" x14ac:dyDescent="0.35">
      <c r="C562" s="7"/>
      <c r="E562" s="7"/>
      <c r="G562" s="7"/>
      <c r="I562" s="7"/>
    </row>
    <row r="563" spans="3:9" customFormat="1" x14ac:dyDescent="0.35">
      <c r="C563" s="7"/>
      <c r="E563" s="7"/>
      <c r="G563" s="7"/>
      <c r="I563" s="7"/>
    </row>
    <row r="564" spans="3:9" customFormat="1" x14ac:dyDescent="0.35">
      <c r="C564" s="7"/>
      <c r="E564" s="7"/>
      <c r="G564" s="7"/>
      <c r="I564" s="7"/>
    </row>
    <row r="565" spans="3:9" customFormat="1" x14ac:dyDescent="0.35">
      <c r="C565" s="7"/>
      <c r="E565" s="7"/>
      <c r="G565" s="7"/>
      <c r="I565" s="7"/>
    </row>
    <row r="566" spans="3:9" customFormat="1" x14ac:dyDescent="0.35">
      <c r="C566" s="7"/>
      <c r="E566" s="7"/>
      <c r="G566" s="7"/>
      <c r="I566" s="7"/>
    </row>
    <row r="567" spans="3:9" customFormat="1" x14ac:dyDescent="0.35">
      <c r="C567" s="7"/>
      <c r="E567" s="7"/>
      <c r="G567" s="7"/>
      <c r="I567" s="7"/>
    </row>
    <row r="568" spans="3:9" customFormat="1" x14ac:dyDescent="0.35">
      <c r="C568" s="7"/>
      <c r="E568" s="7"/>
      <c r="G568" s="7"/>
      <c r="I568" s="7"/>
    </row>
    <row r="569" spans="3:9" customFormat="1" x14ac:dyDescent="0.35">
      <c r="C569" s="7"/>
      <c r="E569" s="7"/>
      <c r="G569" s="7"/>
      <c r="I569" s="7"/>
    </row>
    <row r="570" spans="3:9" customFormat="1" x14ac:dyDescent="0.35">
      <c r="C570" s="7"/>
      <c r="E570" s="7"/>
      <c r="G570" s="7"/>
      <c r="I570" s="7"/>
    </row>
    <row r="571" spans="3:9" customFormat="1" x14ac:dyDescent="0.35">
      <c r="C571" s="7"/>
      <c r="E571" s="7"/>
      <c r="G571" s="7"/>
      <c r="I571" s="7"/>
    </row>
    <row r="572" spans="3:9" customFormat="1" x14ac:dyDescent="0.35">
      <c r="C572" s="7"/>
      <c r="E572" s="7"/>
      <c r="G572" s="7"/>
      <c r="I572" s="7"/>
    </row>
    <row r="573" spans="3:9" customFormat="1" x14ac:dyDescent="0.35">
      <c r="C573" s="7"/>
      <c r="E573" s="7"/>
      <c r="G573" s="7"/>
      <c r="I573" s="7"/>
    </row>
    <row r="574" spans="3:9" customFormat="1" x14ac:dyDescent="0.35">
      <c r="C574" s="7"/>
      <c r="E574" s="7"/>
      <c r="G574" s="7"/>
      <c r="I574" s="7"/>
    </row>
    <row r="575" spans="3:9" customFormat="1" x14ac:dyDescent="0.35">
      <c r="C575" s="7"/>
      <c r="E575" s="7"/>
      <c r="G575" s="7"/>
      <c r="I575" s="7"/>
    </row>
    <row r="576" spans="3:9" customFormat="1" x14ac:dyDescent="0.35">
      <c r="C576" s="7"/>
      <c r="E576" s="7"/>
      <c r="G576" s="7"/>
      <c r="I576" s="7"/>
    </row>
    <row r="577" spans="3:9" customFormat="1" x14ac:dyDescent="0.35">
      <c r="C577" s="7"/>
      <c r="E577" s="7"/>
      <c r="G577" s="7"/>
      <c r="I577" s="7"/>
    </row>
    <row r="578" spans="3:9" customFormat="1" x14ac:dyDescent="0.35">
      <c r="C578" s="7"/>
      <c r="E578" s="7"/>
      <c r="G578" s="7"/>
      <c r="I578" s="7"/>
    </row>
    <row r="579" spans="3:9" customFormat="1" x14ac:dyDescent="0.35">
      <c r="C579" s="7"/>
      <c r="E579" s="7"/>
      <c r="G579" s="7"/>
      <c r="I579" s="7"/>
    </row>
    <row r="580" spans="3:9" customFormat="1" x14ac:dyDescent="0.35">
      <c r="C580" s="7"/>
      <c r="E580" s="7"/>
      <c r="G580" s="7"/>
      <c r="I580" s="7"/>
    </row>
    <row r="581" spans="3:9" customFormat="1" x14ac:dyDescent="0.35">
      <c r="C581" s="7"/>
      <c r="E581" s="7"/>
      <c r="G581" s="7"/>
      <c r="I581" s="7"/>
    </row>
    <row r="582" spans="3:9" customFormat="1" x14ac:dyDescent="0.35">
      <c r="C582" s="7"/>
      <c r="E582" s="7"/>
      <c r="G582" s="7"/>
      <c r="I582" s="7"/>
    </row>
    <row r="583" spans="3:9" customFormat="1" x14ac:dyDescent="0.35">
      <c r="C583" s="7"/>
      <c r="E583" s="7"/>
      <c r="G583" s="7"/>
      <c r="I583" s="7"/>
    </row>
    <row r="584" spans="3:9" customFormat="1" x14ac:dyDescent="0.35">
      <c r="C584" s="7"/>
      <c r="E584" s="7"/>
      <c r="G584" s="7"/>
      <c r="I584" s="7"/>
    </row>
    <row r="585" spans="3:9" customFormat="1" x14ac:dyDescent="0.35">
      <c r="C585" s="7"/>
      <c r="E585" s="7"/>
      <c r="G585" s="7"/>
      <c r="I585" s="7"/>
    </row>
    <row r="586" spans="3:9" customFormat="1" x14ac:dyDescent="0.35">
      <c r="C586" s="7"/>
      <c r="E586" s="7"/>
      <c r="G586" s="7"/>
      <c r="I586" s="7"/>
    </row>
    <row r="587" spans="3:9" customFormat="1" x14ac:dyDescent="0.35">
      <c r="C587" s="7"/>
      <c r="E587" s="7"/>
      <c r="G587" s="7"/>
      <c r="I587" s="7"/>
    </row>
    <row r="588" spans="3:9" customFormat="1" x14ac:dyDescent="0.35">
      <c r="C588" s="7"/>
      <c r="E588" s="7"/>
      <c r="G588" s="7"/>
      <c r="I588" s="7"/>
    </row>
    <row r="589" spans="3:9" customFormat="1" x14ac:dyDescent="0.35">
      <c r="C589" s="7"/>
      <c r="E589" s="7"/>
      <c r="G589" s="7"/>
      <c r="I589" s="7"/>
    </row>
    <row r="590" spans="3:9" customFormat="1" x14ac:dyDescent="0.35">
      <c r="C590" s="7"/>
      <c r="E590" s="7"/>
      <c r="G590" s="7"/>
      <c r="I590" s="7"/>
    </row>
    <row r="591" spans="3:9" customFormat="1" x14ac:dyDescent="0.35">
      <c r="C591" s="7"/>
      <c r="E591" s="7"/>
      <c r="G591" s="7"/>
      <c r="I591" s="7"/>
    </row>
    <row r="592" spans="3:9" customFormat="1" x14ac:dyDescent="0.35">
      <c r="C592" s="7"/>
      <c r="E592" s="7"/>
      <c r="G592" s="7"/>
      <c r="I592" s="7"/>
    </row>
    <row r="593" spans="3:9" customFormat="1" x14ac:dyDescent="0.35">
      <c r="C593" s="7"/>
      <c r="E593" s="7"/>
      <c r="G593" s="7"/>
      <c r="I593" s="7"/>
    </row>
    <row r="594" spans="3:9" customFormat="1" x14ac:dyDescent="0.35">
      <c r="C594" s="7"/>
      <c r="E594" s="7"/>
      <c r="G594" s="7"/>
      <c r="I594" s="7"/>
    </row>
    <row r="595" spans="3:9" customFormat="1" x14ac:dyDescent="0.35">
      <c r="C595" s="7"/>
      <c r="E595" s="7"/>
      <c r="G595" s="7"/>
      <c r="I595" s="7"/>
    </row>
    <row r="596" spans="3:9" customFormat="1" x14ac:dyDescent="0.35">
      <c r="C596" s="7"/>
      <c r="E596" s="7"/>
      <c r="G596" s="7"/>
      <c r="I596" s="7"/>
    </row>
    <row r="597" spans="3:9" customFormat="1" x14ac:dyDescent="0.35">
      <c r="C597" s="7"/>
      <c r="E597" s="7"/>
      <c r="G597" s="7"/>
      <c r="I597" s="7"/>
    </row>
    <row r="598" spans="3:9" customFormat="1" x14ac:dyDescent="0.35">
      <c r="C598" s="7"/>
      <c r="E598" s="7"/>
      <c r="G598" s="7"/>
      <c r="I598" s="7"/>
    </row>
    <row r="599" spans="3:9" customFormat="1" x14ac:dyDescent="0.35">
      <c r="C599" s="7"/>
      <c r="E599" s="7"/>
      <c r="G599" s="7"/>
      <c r="I599" s="7"/>
    </row>
    <row r="600" spans="3:9" customFormat="1" x14ac:dyDescent="0.35">
      <c r="C600" s="7"/>
      <c r="E600" s="7"/>
      <c r="G600" s="7"/>
      <c r="I600" s="7"/>
    </row>
    <row r="601" spans="3:9" customFormat="1" x14ac:dyDescent="0.35">
      <c r="C601" s="7"/>
      <c r="E601" s="7"/>
      <c r="G601" s="7"/>
      <c r="I601" s="7"/>
    </row>
    <row r="602" spans="3:9" customFormat="1" x14ac:dyDescent="0.35">
      <c r="C602" s="7"/>
      <c r="E602" s="7"/>
      <c r="G602" s="7"/>
      <c r="I602" s="7"/>
    </row>
    <row r="603" spans="3:9" customFormat="1" x14ac:dyDescent="0.35">
      <c r="C603" s="7"/>
      <c r="E603" s="7"/>
      <c r="G603" s="7"/>
      <c r="I603" s="7"/>
    </row>
    <row r="604" spans="3:9" customFormat="1" x14ac:dyDescent="0.35">
      <c r="C604" s="7"/>
      <c r="E604" s="7"/>
      <c r="G604" s="7"/>
      <c r="I604" s="7"/>
    </row>
    <row r="605" spans="3:9" customFormat="1" x14ac:dyDescent="0.35">
      <c r="C605" s="7"/>
      <c r="E605" s="7"/>
      <c r="G605" s="7"/>
      <c r="I605" s="7"/>
    </row>
    <row r="606" spans="3:9" customFormat="1" x14ac:dyDescent="0.35">
      <c r="C606" s="7"/>
      <c r="E606" s="7"/>
      <c r="G606" s="7"/>
      <c r="I606" s="7"/>
    </row>
    <row r="607" spans="3:9" customFormat="1" x14ac:dyDescent="0.35">
      <c r="C607" s="7"/>
      <c r="E607" s="7"/>
      <c r="G607" s="7"/>
      <c r="I607" s="7"/>
    </row>
    <row r="608" spans="3:9" customFormat="1" x14ac:dyDescent="0.35">
      <c r="C608" s="7"/>
      <c r="E608" s="7"/>
      <c r="G608" s="7"/>
      <c r="I608" s="7"/>
    </row>
    <row r="609" spans="3:9" customFormat="1" x14ac:dyDescent="0.35">
      <c r="C609" s="7"/>
      <c r="E609" s="7"/>
      <c r="G609" s="7"/>
      <c r="I609" s="7"/>
    </row>
    <row r="610" spans="3:9" customFormat="1" x14ac:dyDescent="0.35">
      <c r="C610" s="7"/>
      <c r="E610" s="7"/>
      <c r="G610" s="7"/>
      <c r="I610" s="7"/>
    </row>
    <row r="611" spans="3:9" customFormat="1" x14ac:dyDescent="0.35">
      <c r="C611" s="7"/>
      <c r="E611" s="7"/>
      <c r="G611" s="7"/>
      <c r="I611" s="7"/>
    </row>
    <row r="612" spans="3:9" customFormat="1" x14ac:dyDescent="0.35">
      <c r="C612" s="7"/>
      <c r="E612" s="7"/>
      <c r="G612" s="7"/>
      <c r="I612" s="7"/>
    </row>
    <row r="613" spans="3:9" customFormat="1" x14ac:dyDescent="0.35">
      <c r="C613" s="7"/>
      <c r="E613" s="7"/>
      <c r="G613" s="7"/>
      <c r="I613" s="7"/>
    </row>
    <row r="614" spans="3:9" customFormat="1" x14ac:dyDescent="0.35">
      <c r="C614" s="7"/>
      <c r="E614" s="7"/>
      <c r="G614" s="7"/>
      <c r="I614" s="7"/>
    </row>
    <row r="615" spans="3:9" customFormat="1" x14ac:dyDescent="0.35">
      <c r="C615" s="7"/>
      <c r="E615" s="7"/>
      <c r="G615" s="7"/>
      <c r="I615" s="7"/>
    </row>
    <row r="616" spans="3:9" customFormat="1" x14ac:dyDescent="0.35">
      <c r="C616" s="7"/>
      <c r="E616" s="7"/>
      <c r="G616" s="7"/>
      <c r="I616" s="7"/>
    </row>
    <row r="617" spans="3:9" customFormat="1" x14ac:dyDescent="0.35">
      <c r="C617" s="7"/>
      <c r="E617" s="7"/>
      <c r="G617" s="7"/>
      <c r="I617" s="7"/>
    </row>
    <row r="618" spans="3:9" customFormat="1" x14ac:dyDescent="0.35">
      <c r="C618" s="7"/>
      <c r="E618" s="7"/>
      <c r="G618" s="7"/>
      <c r="I618" s="7"/>
    </row>
    <row r="619" spans="3:9" customFormat="1" x14ac:dyDescent="0.35">
      <c r="C619" s="7"/>
      <c r="E619" s="7"/>
      <c r="G619" s="7"/>
      <c r="I619" s="7"/>
    </row>
    <row r="620" spans="3:9" customFormat="1" x14ac:dyDescent="0.35">
      <c r="C620" s="7"/>
      <c r="E620" s="7"/>
      <c r="G620" s="7"/>
      <c r="I620" s="7"/>
    </row>
    <row r="621" spans="3:9" customFormat="1" x14ac:dyDescent="0.35">
      <c r="C621" s="7"/>
      <c r="E621" s="7"/>
      <c r="G621" s="7"/>
      <c r="I621" s="7"/>
    </row>
    <row r="622" spans="3:9" customFormat="1" x14ac:dyDescent="0.35">
      <c r="C622" s="7"/>
      <c r="E622" s="7"/>
      <c r="G622" s="7"/>
      <c r="I622" s="7"/>
    </row>
    <row r="623" spans="3:9" customFormat="1" x14ac:dyDescent="0.35">
      <c r="C623" s="7"/>
      <c r="E623" s="7"/>
      <c r="G623" s="7"/>
      <c r="I623" s="7"/>
    </row>
    <row r="624" spans="3:9" customFormat="1" x14ac:dyDescent="0.35">
      <c r="C624" s="7"/>
      <c r="E624" s="7"/>
      <c r="G624" s="7"/>
      <c r="I624" s="7"/>
    </row>
    <row r="625" spans="3:9" customFormat="1" x14ac:dyDescent="0.35">
      <c r="C625" s="7"/>
      <c r="E625" s="7"/>
      <c r="G625" s="7"/>
      <c r="I625" s="7"/>
    </row>
    <row r="626" spans="3:9" customFormat="1" x14ac:dyDescent="0.35">
      <c r="C626" s="7"/>
      <c r="E626" s="7"/>
      <c r="G626" s="7"/>
      <c r="I626" s="7"/>
    </row>
    <row r="627" spans="3:9" customFormat="1" x14ac:dyDescent="0.35">
      <c r="C627" s="7"/>
      <c r="E627" s="7"/>
      <c r="G627" s="7"/>
      <c r="I627" s="7"/>
    </row>
    <row r="628" spans="3:9" customFormat="1" x14ac:dyDescent="0.35">
      <c r="C628" s="7"/>
      <c r="E628" s="7"/>
      <c r="G628" s="7"/>
      <c r="I628" s="7"/>
    </row>
    <row r="629" spans="3:9" customFormat="1" x14ac:dyDescent="0.35">
      <c r="C629" s="7"/>
      <c r="E629" s="7"/>
      <c r="G629" s="7"/>
      <c r="I629" s="7"/>
    </row>
    <row r="630" spans="3:9" customFormat="1" x14ac:dyDescent="0.35">
      <c r="C630" s="7"/>
      <c r="E630" s="7"/>
      <c r="G630" s="7"/>
      <c r="I630" s="7"/>
    </row>
    <row r="631" spans="3:9" customFormat="1" x14ac:dyDescent="0.35">
      <c r="C631" s="7"/>
      <c r="E631" s="7"/>
      <c r="G631" s="7"/>
      <c r="I631" s="7"/>
    </row>
    <row r="632" spans="3:9" customFormat="1" x14ac:dyDescent="0.35">
      <c r="C632" s="7"/>
      <c r="E632" s="7"/>
      <c r="G632" s="7"/>
      <c r="I632" s="7"/>
    </row>
    <row r="633" spans="3:9" customFormat="1" x14ac:dyDescent="0.35">
      <c r="C633" s="7"/>
      <c r="E633" s="7"/>
      <c r="G633" s="7"/>
      <c r="I633" s="7"/>
    </row>
    <row r="634" spans="3:9" customFormat="1" x14ac:dyDescent="0.35">
      <c r="C634" s="7"/>
      <c r="E634" s="7"/>
      <c r="G634" s="7"/>
      <c r="I634" s="7"/>
    </row>
    <row r="635" spans="3:9" customFormat="1" x14ac:dyDescent="0.35">
      <c r="C635" s="7"/>
      <c r="E635" s="7"/>
      <c r="G635" s="7"/>
      <c r="I635" s="7"/>
    </row>
    <row r="636" spans="3:9" customFormat="1" x14ac:dyDescent="0.35">
      <c r="C636" s="7"/>
      <c r="E636" s="7"/>
      <c r="G636" s="7"/>
      <c r="I636" s="7"/>
    </row>
    <row r="637" spans="3:9" customFormat="1" x14ac:dyDescent="0.35">
      <c r="C637" s="7"/>
      <c r="E637" s="7"/>
      <c r="G637" s="7"/>
      <c r="I637" s="7"/>
    </row>
    <row r="638" spans="3:9" customFormat="1" x14ac:dyDescent="0.35">
      <c r="C638" s="7"/>
      <c r="E638" s="7"/>
      <c r="G638" s="7"/>
      <c r="I638" s="7"/>
    </row>
    <row r="639" spans="3:9" customFormat="1" x14ac:dyDescent="0.35">
      <c r="C639" s="7"/>
      <c r="E639" s="7"/>
      <c r="G639" s="7"/>
      <c r="I639" s="7"/>
    </row>
    <row r="640" spans="3:9" customFormat="1" x14ac:dyDescent="0.35">
      <c r="C640" s="7"/>
      <c r="E640" s="7"/>
      <c r="G640" s="7"/>
      <c r="I640" s="7"/>
    </row>
    <row r="641" spans="3:9" customFormat="1" x14ac:dyDescent="0.35">
      <c r="C641" s="7"/>
      <c r="E641" s="7"/>
      <c r="G641" s="7"/>
      <c r="I641" s="7"/>
    </row>
    <row r="642" spans="3:9" customFormat="1" x14ac:dyDescent="0.35">
      <c r="C642" s="7"/>
      <c r="E642" s="7"/>
      <c r="G642" s="7"/>
      <c r="I642" s="7"/>
    </row>
    <row r="643" spans="3:9" customFormat="1" x14ac:dyDescent="0.35">
      <c r="C643" s="7"/>
      <c r="E643" s="7"/>
      <c r="G643" s="7"/>
      <c r="I643" s="7"/>
    </row>
    <row r="644" spans="3:9" customFormat="1" x14ac:dyDescent="0.35">
      <c r="C644" s="7"/>
      <c r="E644" s="7"/>
      <c r="G644" s="7"/>
      <c r="I644" s="7"/>
    </row>
    <row r="645" spans="3:9" customFormat="1" x14ac:dyDescent="0.35">
      <c r="C645" s="7"/>
      <c r="E645" s="7"/>
      <c r="G645" s="7"/>
      <c r="I645" s="7"/>
    </row>
    <row r="646" spans="3:9" customFormat="1" x14ac:dyDescent="0.35">
      <c r="C646" s="7"/>
      <c r="E646" s="7"/>
      <c r="G646" s="7"/>
      <c r="I646" s="7"/>
    </row>
    <row r="647" spans="3:9" customFormat="1" x14ac:dyDescent="0.35">
      <c r="C647" s="7"/>
      <c r="E647" s="7"/>
      <c r="G647" s="7"/>
      <c r="I647" s="7"/>
    </row>
    <row r="648" spans="3:9" customFormat="1" x14ac:dyDescent="0.35">
      <c r="C648" s="7"/>
      <c r="E648" s="7"/>
      <c r="G648" s="7"/>
      <c r="I648" s="7"/>
    </row>
    <row r="649" spans="3:9" customFormat="1" x14ac:dyDescent="0.35">
      <c r="C649" s="7"/>
      <c r="E649" s="7"/>
      <c r="G649" s="7"/>
      <c r="I649" s="7"/>
    </row>
    <row r="650" spans="3:9" customFormat="1" x14ac:dyDescent="0.35">
      <c r="C650" s="7"/>
      <c r="E650" s="7"/>
      <c r="G650" s="7"/>
      <c r="I650" s="7"/>
    </row>
    <row r="651" spans="3:9" customFormat="1" x14ac:dyDescent="0.35">
      <c r="C651" s="7"/>
      <c r="E651" s="7"/>
      <c r="G651" s="7"/>
      <c r="I651" s="7"/>
    </row>
    <row r="652" spans="3:9" customFormat="1" x14ac:dyDescent="0.35">
      <c r="C652" s="7"/>
      <c r="E652" s="7"/>
      <c r="G652" s="7"/>
      <c r="I652" s="7"/>
    </row>
    <row r="653" spans="3:9" customFormat="1" x14ac:dyDescent="0.35">
      <c r="C653" s="7"/>
      <c r="E653" s="7"/>
      <c r="G653" s="7"/>
      <c r="I653" s="7"/>
    </row>
    <row r="654" spans="3:9" customFormat="1" x14ac:dyDescent="0.35">
      <c r="C654" s="7"/>
      <c r="E654" s="7"/>
      <c r="G654" s="7"/>
      <c r="I654" s="7"/>
    </row>
    <row r="655" spans="3:9" customFormat="1" x14ac:dyDescent="0.35">
      <c r="C655" s="7"/>
      <c r="E655" s="7"/>
      <c r="G655" s="7"/>
      <c r="I655" s="7"/>
    </row>
    <row r="656" spans="3:9" customFormat="1" x14ac:dyDescent="0.35">
      <c r="C656" s="7"/>
      <c r="E656" s="7"/>
      <c r="G656" s="7"/>
      <c r="I656" s="7"/>
    </row>
    <row r="657" spans="3:9" customFormat="1" x14ac:dyDescent="0.35">
      <c r="C657" s="7"/>
      <c r="E657" s="7"/>
      <c r="G657" s="7"/>
      <c r="I657" s="7"/>
    </row>
    <row r="658" spans="3:9" customFormat="1" x14ac:dyDescent="0.35">
      <c r="C658" s="7"/>
      <c r="E658" s="7"/>
      <c r="G658" s="7"/>
      <c r="I658" s="7"/>
    </row>
    <row r="659" spans="3:9" customFormat="1" x14ac:dyDescent="0.35">
      <c r="C659" s="7"/>
      <c r="E659" s="7"/>
      <c r="G659" s="7"/>
      <c r="I659" s="7"/>
    </row>
    <row r="660" spans="3:9" customFormat="1" x14ac:dyDescent="0.35">
      <c r="C660" s="7"/>
      <c r="E660" s="7"/>
      <c r="G660" s="7"/>
      <c r="I660" s="7"/>
    </row>
    <row r="661" spans="3:9" customFormat="1" x14ac:dyDescent="0.35">
      <c r="C661" s="7"/>
      <c r="E661" s="7"/>
      <c r="G661" s="7"/>
      <c r="I661" s="7"/>
    </row>
    <row r="662" spans="3:9" customFormat="1" x14ac:dyDescent="0.35">
      <c r="C662" s="7"/>
      <c r="E662" s="7"/>
      <c r="G662" s="7"/>
      <c r="I662" s="7"/>
    </row>
    <row r="663" spans="3:9" customFormat="1" x14ac:dyDescent="0.35">
      <c r="C663" s="7"/>
      <c r="E663" s="7"/>
      <c r="G663" s="7"/>
      <c r="I663" s="7"/>
    </row>
    <row r="664" spans="3:9" customFormat="1" x14ac:dyDescent="0.35">
      <c r="C664" s="7"/>
      <c r="E664" s="7"/>
      <c r="G664" s="7"/>
      <c r="I664" s="7"/>
    </row>
    <row r="665" spans="3:9" customFormat="1" x14ac:dyDescent="0.35">
      <c r="C665" s="7"/>
      <c r="E665" s="7"/>
      <c r="G665" s="7"/>
      <c r="I665" s="7"/>
    </row>
    <row r="666" spans="3:9" customFormat="1" x14ac:dyDescent="0.35">
      <c r="C666" s="7"/>
      <c r="E666" s="7"/>
      <c r="G666" s="7"/>
      <c r="I666" s="7"/>
    </row>
    <row r="667" spans="3:9" customFormat="1" x14ac:dyDescent="0.35">
      <c r="C667" s="7"/>
      <c r="E667" s="7"/>
      <c r="G667" s="7"/>
      <c r="I667" s="7"/>
    </row>
    <row r="668" spans="3:9" customFormat="1" x14ac:dyDescent="0.35">
      <c r="C668" s="7"/>
      <c r="E668" s="7"/>
      <c r="G668" s="7"/>
      <c r="I668" s="7"/>
    </row>
    <row r="669" spans="3:9" customFormat="1" x14ac:dyDescent="0.35">
      <c r="C669" s="7"/>
      <c r="E669" s="7"/>
      <c r="G669" s="7"/>
      <c r="I669" s="7"/>
    </row>
    <row r="670" spans="3:9" customFormat="1" x14ac:dyDescent="0.35">
      <c r="C670" s="7"/>
      <c r="E670" s="7"/>
      <c r="G670" s="7"/>
      <c r="I670" s="7"/>
    </row>
    <row r="671" spans="3:9" customFormat="1" x14ac:dyDescent="0.35">
      <c r="C671" s="7"/>
      <c r="E671" s="7"/>
      <c r="G671" s="7"/>
      <c r="I671" s="7"/>
    </row>
    <row r="672" spans="3:9" customFormat="1" x14ac:dyDescent="0.35">
      <c r="C672" s="7"/>
      <c r="E672" s="7"/>
      <c r="G672" s="7"/>
      <c r="I672" s="7"/>
    </row>
    <row r="673" spans="3:9" customFormat="1" x14ac:dyDescent="0.35">
      <c r="C673" s="7"/>
      <c r="E673" s="7"/>
      <c r="G673" s="7"/>
      <c r="I673" s="7"/>
    </row>
    <row r="674" spans="3:9" customFormat="1" x14ac:dyDescent="0.35">
      <c r="C674" s="7"/>
      <c r="E674" s="7"/>
      <c r="G674" s="7"/>
      <c r="I674" s="7"/>
    </row>
    <row r="675" spans="3:9" customFormat="1" x14ac:dyDescent="0.35">
      <c r="C675" s="7"/>
      <c r="E675" s="7"/>
      <c r="G675" s="7"/>
      <c r="I675" s="7"/>
    </row>
    <row r="676" spans="3:9" customFormat="1" x14ac:dyDescent="0.35">
      <c r="C676" s="7"/>
      <c r="E676" s="7"/>
      <c r="G676" s="7"/>
      <c r="I676" s="7"/>
    </row>
    <row r="677" spans="3:9" customFormat="1" x14ac:dyDescent="0.35">
      <c r="C677" s="7"/>
      <c r="E677" s="7"/>
      <c r="G677" s="7"/>
      <c r="I677" s="7"/>
    </row>
    <row r="678" spans="3:9" customFormat="1" x14ac:dyDescent="0.35">
      <c r="C678" s="7"/>
      <c r="E678" s="7"/>
      <c r="G678" s="7"/>
      <c r="I678" s="7"/>
    </row>
    <row r="679" spans="3:9" customFormat="1" x14ac:dyDescent="0.35">
      <c r="C679" s="7"/>
      <c r="E679" s="7"/>
      <c r="G679" s="7"/>
      <c r="I679" s="7"/>
    </row>
    <row r="680" spans="3:9" customFormat="1" x14ac:dyDescent="0.35">
      <c r="C680" s="7"/>
      <c r="E680" s="7"/>
      <c r="G680" s="7"/>
      <c r="I680" s="7"/>
    </row>
    <row r="681" spans="3:9" customFormat="1" x14ac:dyDescent="0.35">
      <c r="C681" s="7"/>
      <c r="E681" s="7"/>
      <c r="G681" s="7"/>
      <c r="I681" s="7"/>
    </row>
    <row r="682" spans="3:9" customFormat="1" x14ac:dyDescent="0.35">
      <c r="C682" s="7"/>
      <c r="E682" s="7"/>
      <c r="G682" s="7"/>
      <c r="I682" s="7"/>
    </row>
    <row r="683" spans="3:9" customFormat="1" x14ac:dyDescent="0.35">
      <c r="C683" s="7"/>
      <c r="E683" s="7"/>
      <c r="G683" s="7"/>
      <c r="I683" s="7"/>
    </row>
    <row r="684" spans="3:9" customFormat="1" x14ac:dyDescent="0.35">
      <c r="C684" s="7"/>
      <c r="E684" s="7"/>
      <c r="G684" s="7"/>
      <c r="I684" s="7"/>
    </row>
    <row r="685" spans="3:9" customFormat="1" x14ac:dyDescent="0.35">
      <c r="C685" s="7"/>
      <c r="E685" s="7"/>
      <c r="G685" s="7"/>
      <c r="I685" s="7"/>
    </row>
    <row r="686" spans="3:9" customFormat="1" x14ac:dyDescent="0.35">
      <c r="C686" s="7"/>
      <c r="E686" s="7"/>
      <c r="G686" s="7"/>
      <c r="I686" s="7"/>
    </row>
    <row r="687" spans="3:9" customFormat="1" x14ac:dyDescent="0.35">
      <c r="C687" s="7"/>
      <c r="E687" s="7"/>
      <c r="G687" s="7"/>
      <c r="I687" s="7"/>
    </row>
    <row r="688" spans="3:9" customFormat="1" x14ac:dyDescent="0.35">
      <c r="C688" s="7"/>
      <c r="E688" s="7"/>
      <c r="G688" s="7"/>
      <c r="I688" s="7"/>
    </row>
    <row r="689" spans="3:9" customFormat="1" x14ac:dyDescent="0.35">
      <c r="C689" s="7"/>
      <c r="E689" s="7"/>
      <c r="G689" s="7"/>
      <c r="I689" s="7"/>
    </row>
    <row r="690" spans="3:9" customFormat="1" x14ac:dyDescent="0.35">
      <c r="C690" s="7"/>
      <c r="E690" s="7"/>
      <c r="G690" s="7"/>
      <c r="I690" s="7"/>
    </row>
    <row r="691" spans="3:9" customFormat="1" x14ac:dyDescent="0.35">
      <c r="C691" s="7"/>
      <c r="E691" s="7"/>
      <c r="G691" s="7"/>
      <c r="I691" s="7"/>
    </row>
    <row r="692" spans="3:9" customFormat="1" x14ac:dyDescent="0.35">
      <c r="C692" s="7"/>
      <c r="E692" s="7"/>
      <c r="G692" s="7"/>
      <c r="I692" s="7"/>
    </row>
    <row r="693" spans="3:9" customFormat="1" x14ac:dyDescent="0.35">
      <c r="C693" s="7"/>
      <c r="E693" s="7"/>
      <c r="G693" s="7"/>
      <c r="I693" s="7"/>
    </row>
    <row r="694" spans="3:9" customFormat="1" x14ac:dyDescent="0.35">
      <c r="C694" s="7"/>
      <c r="E694" s="7"/>
      <c r="G694" s="7"/>
      <c r="I694" s="7"/>
    </row>
    <row r="695" spans="3:9" customFormat="1" x14ac:dyDescent="0.35">
      <c r="C695" s="7"/>
      <c r="E695" s="7"/>
      <c r="G695" s="7"/>
      <c r="I695" s="7"/>
    </row>
    <row r="696" spans="3:9" customFormat="1" x14ac:dyDescent="0.35">
      <c r="C696" s="7"/>
      <c r="E696" s="7"/>
      <c r="G696" s="7"/>
      <c r="I696" s="7"/>
    </row>
    <row r="697" spans="3:9" customFormat="1" x14ac:dyDescent="0.35">
      <c r="C697" s="7"/>
      <c r="E697" s="7"/>
      <c r="G697" s="7"/>
      <c r="I697" s="7"/>
    </row>
    <row r="698" spans="3:9" customFormat="1" x14ac:dyDescent="0.35">
      <c r="C698" s="7"/>
      <c r="E698" s="7"/>
      <c r="G698" s="7"/>
      <c r="I698" s="7"/>
    </row>
    <row r="699" spans="3:9" customFormat="1" x14ac:dyDescent="0.35">
      <c r="C699" s="7"/>
      <c r="E699" s="7"/>
      <c r="G699" s="7"/>
      <c r="I699" s="7"/>
    </row>
    <row r="700" spans="3:9" customFormat="1" x14ac:dyDescent="0.35">
      <c r="C700" s="7"/>
      <c r="E700" s="7"/>
      <c r="G700" s="7"/>
      <c r="I700" s="7"/>
    </row>
    <row r="701" spans="3:9" customFormat="1" x14ac:dyDescent="0.35">
      <c r="C701" s="7"/>
      <c r="E701" s="7"/>
      <c r="G701" s="7"/>
      <c r="I701" s="7"/>
    </row>
    <row r="702" spans="3:9" customFormat="1" x14ac:dyDescent="0.35">
      <c r="C702" s="7"/>
      <c r="E702" s="7"/>
      <c r="G702" s="7"/>
      <c r="I702" s="7"/>
    </row>
    <row r="703" spans="3:9" customFormat="1" x14ac:dyDescent="0.35">
      <c r="C703" s="7"/>
      <c r="E703" s="7"/>
      <c r="G703" s="7"/>
      <c r="I703" s="7"/>
    </row>
    <row r="704" spans="3:9" customFormat="1" x14ac:dyDescent="0.35">
      <c r="C704" s="7"/>
      <c r="E704" s="7"/>
      <c r="G704" s="7"/>
      <c r="I704" s="7"/>
    </row>
    <row r="705" spans="3:9" customFormat="1" x14ac:dyDescent="0.35">
      <c r="C705" s="7"/>
      <c r="E705" s="7"/>
      <c r="G705" s="7"/>
      <c r="I705" s="7"/>
    </row>
    <row r="706" spans="3:9" customFormat="1" x14ac:dyDescent="0.35">
      <c r="C706" s="7"/>
      <c r="E706" s="7"/>
      <c r="G706" s="7"/>
      <c r="I706" s="7"/>
    </row>
    <row r="707" spans="3:9" customFormat="1" x14ac:dyDescent="0.35">
      <c r="C707" s="7"/>
      <c r="E707" s="7"/>
      <c r="G707" s="7"/>
      <c r="I707" s="7"/>
    </row>
    <row r="708" spans="3:9" customFormat="1" x14ac:dyDescent="0.35">
      <c r="C708" s="7"/>
      <c r="E708" s="7"/>
      <c r="G708" s="7"/>
      <c r="I708" s="7"/>
    </row>
    <row r="709" spans="3:9" customFormat="1" x14ac:dyDescent="0.35">
      <c r="C709" s="7"/>
      <c r="E709" s="7"/>
      <c r="G709" s="7"/>
      <c r="I709" s="7"/>
    </row>
    <row r="710" spans="3:9" customFormat="1" x14ac:dyDescent="0.35">
      <c r="C710" s="7"/>
      <c r="E710" s="7"/>
      <c r="G710" s="7"/>
      <c r="I710" s="7"/>
    </row>
    <row r="711" spans="3:9" customFormat="1" x14ac:dyDescent="0.35">
      <c r="C711" s="7"/>
      <c r="E711" s="7"/>
      <c r="G711" s="7"/>
      <c r="I711" s="7"/>
    </row>
    <row r="712" spans="3:9" customFormat="1" x14ac:dyDescent="0.35">
      <c r="C712" s="7"/>
      <c r="E712" s="7"/>
      <c r="G712" s="7"/>
      <c r="I712" s="7"/>
    </row>
    <row r="713" spans="3:9" customFormat="1" x14ac:dyDescent="0.35">
      <c r="C713" s="7"/>
      <c r="E713" s="7"/>
      <c r="G713" s="7"/>
      <c r="I713" s="7"/>
    </row>
    <row r="714" spans="3:9" customFormat="1" x14ac:dyDescent="0.35">
      <c r="C714" s="7"/>
      <c r="E714" s="7"/>
      <c r="G714" s="7"/>
      <c r="I714" s="7"/>
    </row>
    <row r="715" spans="3:9" customFormat="1" x14ac:dyDescent="0.35">
      <c r="C715" s="7"/>
      <c r="E715" s="7"/>
      <c r="G715" s="7"/>
      <c r="I715" s="7"/>
    </row>
    <row r="716" spans="3:9" customFormat="1" x14ac:dyDescent="0.35">
      <c r="C716" s="7"/>
      <c r="E716" s="7"/>
      <c r="G716" s="7"/>
      <c r="I716" s="7"/>
    </row>
    <row r="717" spans="3:9" customFormat="1" x14ac:dyDescent="0.35">
      <c r="C717" s="7"/>
      <c r="E717" s="7"/>
      <c r="G717" s="7"/>
      <c r="I717" s="7"/>
    </row>
    <row r="718" spans="3:9" customFormat="1" x14ac:dyDescent="0.35">
      <c r="C718" s="7"/>
      <c r="E718" s="7"/>
      <c r="G718" s="7"/>
      <c r="I718" s="7"/>
    </row>
    <row r="719" spans="3:9" customFormat="1" x14ac:dyDescent="0.35">
      <c r="C719" s="7"/>
      <c r="E719" s="7"/>
      <c r="G719" s="7"/>
      <c r="I719" s="7"/>
    </row>
    <row r="720" spans="3:9" customFormat="1" x14ac:dyDescent="0.35">
      <c r="C720" s="7"/>
      <c r="E720" s="7"/>
      <c r="G720" s="7"/>
      <c r="I720" s="7"/>
    </row>
    <row r="721" spans="3:9" customFormat="1" x14ac:dyDescent="0.35">
      <c r="C721" s="7"/>
      <c r="E721" s="7"/>
      <c r="G721" s="7"/>
      <c r="I721" s="7"/>
    </row>
    <row r="722" spans="3:9" customFormat="1" x14ac:dyDescent="0.35">
      <c r="C722" s="7"/>
      <c r="E722" s="7"/>
      <c r="G722" s="7"/>
      <c r="I722" s="7"/>
    </row>
    <row r="723" spans="3:9" customFormat="1" x14ac:dyDescent="0.35">
      <c r="C723" s="7"/>
      <c r="E723" s="7"/>
      <c r="G723" s="7"/>
      <c r="I723" s="7"/>
    </row>
    <row r="724" spans="3:9" customFormat="1" x14ac:dyDescent="0.35">
      <c r="C724" s="7"/>
      <c r="E724" s="7"/>
      <c r="G724" s="7"/>
      <c r="I724" s="7"/>
    </row>
    <row r="725" spans="3:9" customFormat="1" x14ac:dyDescent="0.35">
      <c r="C725" s="7"/>
      <c r="E725" s="7"/>
      <c r="G725" s="7"/>
      <c r="I725" s="7"/>
    </row>
    <row r="726" spans="3:9" customFormat="1" x14ac:dyDescent="0.35">
      <c r="C726" s="7"/>
      <c r="E726" s="7"/>
      <c r="G726" s="7"/>
      <c r="I726" s="7"/>
    </row>
    <row r="727" spans="3:9" customFormat="1" x14ac:dyDescent="0.35">
      <c r="C727" s="7"/>
      <c r="E727" s="7"/>
      <c r="G727" s="7"/>
      <c r="I727" s="7"/>
    </row>
    <row r="728" spans="3:9" customFormat="1" x14ac:dyDescent="0.35">
      <c r="C728" s="7"/>
      <c r="E728" s="7"/>
      <c r="G728" s="7"/>
      <c r="I728" s="7"/>
    </row>
    <row r="729" spans="3:9" customFormat="1" x14ac:dyDescent="0.35">
      <c r="C729" s="7"/>
      <c r="E729" s="7"/>
      <c r="G729" s="7"/>
      <c r="I729" s="7"/>
    </row>
    <row r="730" spans="3:9" customFormat="1" x14ac:dyDescent="0.35">
      <c r="C730" s="7"/>
      <c r="E730" s="7"/>
      <c r="G730" s="7"/>
      <c r="I730" s="7"/>
    </row>
    <row r="731" spans="3:9" customFormat="1" x14ac:dyDescent="0.35">
      <c r="C731" s="7"/>
      <c r="E731" s="7"/>
      <c r="G731" s="7"/>
      <c r="I731" s="7"/>
    </row>
    <row r="732" spans="3:9" customFormat="1" x14ac:dyDescent="0.35">
      <c r="C732" s="7"/>
      <c r="E732" s="7"/>
      <c r="G732" s="7"/>
      <c r="I732" s="7"/>
    </row>
    <row r="733" spans="3:9" customFormat="1" x14ac:dyDescent="0.35">
      <c r="C733" s="7"/>
      <c r="E733" s="7"/>
      <c r="G733" s="7"/>
      <c r="I733" s="7"/>
    </row>
    <row r="734" spans="3:9" customFormat="1" x14ac:dyDescent="0.35">
      <c r="C734" s="7"/>
      <c r="E734" s="7"/>
      <c r="G734" s="7"/>
      <c r="I734" s="7"/>
    </row>
    <row r="735" spans="3:9" customFormat="1" x14ac:dyDescent="0.35">
      <c r="C735" s="7"/>
      <c r="E735" s="7"/>
      <c r="G735" s="7"/>
      <c r="I735" s="7"/>
    </row>
    <row r="736" spans="3:9" customFormat="1" x14ac:dyDescent="0.35">
      <c r="C736" s="7"/>
      <c r="E736" s="7"/>
      <c r="G736" s="7"/>
      <c r="I736" s="7"/>
    </row>
    <row r="737" spans="3:9" customFormat="1" x14ac:dyDescent="0.35">
      <c r="C737" s="7"/>
      <c r="E737" s="7"/>
      <c r="G737" s="7"/>
      <c r="I737" s="7"/>
    </row>
    <row r="738" spans="3:9" customFormat="1" x14ac:dyDescent="0.35">
      <c r="C738" s="7"/>
      <c r="E738" s="7"/>
      <c r="G738" s="7"/>
      <c r="I738" s="7"/>
    </row>
    <row r="739" spans="3:9" customFormat="1" x14ac:dyDescent="0.35">
      <c r="C739" s="7"/>
      <c r="E739" s="7"/>
      <c r="G739" s="7"/>
      <c r="I739" s="7"/>
    </row>
    <row r="740" spans="3:9" customFormat="1" x14ac:dyDescent="0.35">
      <c r="C740" s="7"/>
      <c r="E740" s="7"/>
      <c r="G740" s="7"/>
      <c r="I740" s="7"/>
    </row>
    <row r="741" spans="3:9" customFormat="1" x14ac:dyDescent="0.35">
      <c r="C741" s="7"/>
      <c r="E741" s="7"/>
      <c r="G741" s="7"/>
      <c r="I741" s="7"/>
    </row>
    <row r="742" spans="3:9" customFormat="1" x14ac:dyDescent="0.35">
      <c r="C742" s="7"/>
      <c r="E742" s="7"/>
      <c r="G742" s="7"/>
      <c r="I742" s="7"/>
    </row>
    <row r="743" spans="3:9" customFormat="1" x14ac:dyDescent="0.35">
      <c r="C743" s="7"/>
      <c r="E743" s="7"/>
      <c r="G743" s="7"/>
      <c r="I743" s="7"/>
    </row>
    <row r="744" spans="3:9" customFormat="1" x14ac:dyDescent="0.35">
      <c r="C744" s="7"/>
      <c r="E744" s="7"/>
      <c r="G744" s="7"/>
      <c r="I744" s="7"/>
    </row>
    <row r="745" spans="3:9" customFormat="1" x14ac:dyDescent="0.35">
      <c r="C745" s="7"/>
      <c r="E745" s="7"/>
      <c r="G745" s="7"/>
      <c r="I745" s="7"/>
    </row>
    <row r="746" spans="3:9" customFormat="1" x14ac:dyDescent="0.35">
      <c r="C746" s="7"/>
      <c r="E746" s="7"/>
      <c r="G746" s="7"/>
      <c r="I746" s="7"/>
    </row>
    <row r="747" spans="3:9" customFormat="1" x14ac:dyDescent="0.35">
      <c r="C747" s="7"/>
      <c r="E747" s="7"/>
      <c r="G747" s="7"/>
      <c r="I747" s="7"/>
    </row>
    <row r="748" spans="3:9" customFormat="1" x14ac:dyDescent="0.35">
      <c r="C748" s="7"/>
      <c r="E748" s="7"/>
      <c r="G748" s="7"/>
      <c r="I748" s="7"/>
    </row>
    <row r="749" spans="3:9" customFormat="1" x14ac:dyDescent="0.35">
      <c r="C749" s="7"/>
      <c r="E749" s="7"/>
      <c r="G749" s="7"/>
      <c r="I749" s="7"/>
    </row>
    <row r="750" spans="3:9" customFormat="1" x14ac:dyDescent="0.35">
      <c r="C750" s="7"/>
      <c r="E750" s="7"/>
      <c r="G750" s="7"/>
      <c r="I750" s="7"/>
    </row>
    <row r="751" spans="3:9" customFormat="1" x14ac:dyDescent="0.35">
      <c r="C751" s="7"/>
      <c r="E751" s="7"/>
      <c r="G751" s="7"/>
      <c r="I751" s="7"/>
    </row>
    <row r="752" spans="3:9" customFormat="1" x14ac:dyDescent="0.35">
      <c r="C752" s="7"/>
      <c r="E752" s="7"/>
      <c r="G752" s="7"/>
      <c r="I752" s="7"/>
    </row>
    <row r="753" spans="3:9" customFormat="1" x14ac:dyDescent="0.35">
      <c r="C753" s="7"/>
      <c r="E753" s="7"/>
      <c r="G753" s="7"/>
      <c r="I753" s="7"/>
    </row>
    <row r="754" spans="3:9" customFormat="1" x14ac:dyDescent="0.35">
      <c r="C754" s="7"/>
      <c r="E754" s="7"/>
      <c r="G754" s="7"/>
      <c r="I754" s="7"/>
    </row>
    <row r="755" spans="3:9" customFormat="1" x14ac:dyDescent="0.35">
      <c r="C755" s="7"/>
      <c r="E755" s="7"/>
      <c r="G755" s="7"/>
      <c r="I755" s="7"/>
    </row>
    <row r="756" spans="3:9" customFormat="1" x14ac:dyDescent="0.35">
      <c r="C756" s="7"/>
      <c r="E756" s="7"/>
      <c r="G756" s="7"/>
      <c r="I756" s="7"/>
    </row>
    <row r="757" spans="3:9" customFormat="1" x14ac:dyDescent="0.35">
      <c r="C757" s="7"/>
      <c r="E757" s="7"/>
      <c r="G757" s="7"/>
      <c r="I757" s="7"/>
    </row>
    <row r="758" spans="3:9" customFormat="1" x14ac:dyDescent="0.35">
      <c r="C758" s="7"/>
      <c r="E758" s="7"/>
      <c r="G758" s="7"/>
      <c r="I758" s="7"/>
    </row>
    <row r="759" spans="3:9" customFormat="1" x14ac:dyDescent="0.35">
      <c r="C759" s="7"/>
      <c r="E759" s="7"/>
      <c r="G759" s="7"/>
      <c r="I759" s="7"/>
    </row>
    <row r="760" spans="3:9" customFormat="1" x14ac:dyDescent="0.35">
      <c r="C760" s="7"/>
      <c r="E760" s="7"/>
      <c r="G760" s="7"/>
      <c r="I760" s="7"/>
    </row>
    <row r="761" spans="3:9" customFormat="1" x14ac:dyDescent="0.35">
      <c r="C761" s="7"/>
      <c r="E761" s="7"/>
      <c r="G761" s="7"/>
      <c r="I761" s="7"/>
    </row>
    <row r="762" spans="3:9" customFormat="1" x14ac:dyDescent="0.35">
      <c r="C762" s="7"/>
      <c r="E762" s="7"/>
      <c r="G762" s="7"/>
      <c r="I762" s="7"/>
    </row>
    <row r="763" spans="3:9" customFormat="1" x14ac:dyDescent="0.35">
      <c r="C763" s="7"/>
      <c r="E763" s="7"/>
      <c r="G763" s="7"/>
      <c r="I763" s="7"/>
    </row>
    <row r="764" spans="3:9" customFormat="1" x14ac:dyDescent="0.35">
      <c r="C764" s="7"/>
      <c r="E764" s="7"/>
      <c r="G764" s="7"/>
      <c r="I764" s="7"/>
    </row>
    <row r="765" spans="3:9" customFormat="1" x14ac:dyDescent="0.35">
      <c r="C765" s="7"/>
      <c r="E765" s="7"/>
      <c r="G765" s="7"/>
      <c r="I765" s="7"/>
    </row>
    <row r="766" spans="3:9" customFormat="1" x14ac:dyDescent="0.35">
      <c r="C766" s="7"/>
      <c r="E766" s="7"/>
      <c r="G766" s="7"/>
      <c r="I766" s="7"/>
    </row>
    <row r="767" spans="3:9" customFormat="1" x14ac:dyDescent="0.35">
      <c r="C767" s="7"/>
      <c r="E767" s="7"/>
      <c r="G767" s="7"/>
      <c r="I767" s="7"/>
    </row>
    <row r="768" spans="3:9" customFormat="1" x14ac:dyDescent="0.35">
      <c r="C768" s="7"/>
      <c r="E768" s="7"/>
      <c r="G768" s="7"/>
      <c r="I768" s="7"/>
    </row>
    <row r="769" spans="3:9" customFormat="1" x14ac:dyDescent="0.35">
      <c r="C769" s="7"/>
      <c r="E769" s="7"/>
      <c r="G769" s="7"/>
      <c r="I769" s="7"/>
    </row>
    <row r="770" spans="3:9" customFormat="1" x14ac:dyDescent="0.35">
      <c r="C770" s="7"/>
      <c r="E770" s="7"/>
      <c r="G770" s="7"/>
      <c r="I770" s="7"/>
    </row>
    <row r="771" spans="3:9" customFormat="1" x14ac:dyDescent="0.35">
      <c r="C771" s="7"/>
      <c r="E771" s="7"/>
      <c r="G771" s="7"/>
      <c r="I771" s="7"/>
    </row>
    <row r="772" spans="3:9" customFormat="1" x14ac:dyDescent="0.35">
      <c r="C772" s="7"/>
      <c r="E772" s="7"/>
      <c r="G772" s="7"/>
      <c r="I772" s="7"/>
    </row>
    <row r="773" spans="3:9" customFormat="1" x14ac:dyDescent="0.35">
      <c r="C773" s="7"/>
      <c r="E773" s="7"/>
      <c r="G773" s="7"/>
      <c r="I773" s="7"/>
    </row>
    <row r="774" spans="3:9" customFormat="1" x14ac:dyDescent="0.35">
      <c r="C774" s="7"/>
      <c r="E774" s="7"/>
      <c r="G774" s="7"/>
      <c r="I774" s="7"/>
    </row>
    <row r="775" spans="3:9" customFormat="1" x14ac:dyDescent="0.35">
      <c r="C775" s="7"/>
      <c r="E775" s="7"/>
      <c r="G775" s="7"/>
      <c r="I775" s="7"/>
    </row>
    <row r="776" spans="3:9" customFormat="1" x14ac:dyDescent="0.35">
      <c r="C776" s="7"/>
      <c r="E776" s="7"/>
      <c r="G776" s="7"/>
      <c r="I776" s="7"/>
    </row>
    <row r="777" spans="3:9" customFormat="1" x14ac:dyDescent="0.35">
      <c r="C777" s="7"/>
      <c r="E777" s="7"/>
      <c r="G777" s="7"/>
      <c r="I777" s="7"/>
    </row>
    <row r="778" spans="3:9" customFormat="1" x14ac:dyDescent="0.35">
      <c r="C778" s="7"/>
      <c r="E778" s="7"/>
      <c r="G778" s="7"/>
      <c r="I778" s="7"/>
    </row>
    <row r="779" spans="3:9" customFormat="1" x14ac:dyDescent="0.35">
      <c r="C779" s="7"/>
      <c r="E779" s="7"/>
      <c r="G779" s="7"/>
      <c r="I779" s="7"/>
    </row>
    <row r="780" spans="3:9" customFormat="1" x14ac:dyDescent="0.35">
      <c r="C780" s="7"/>
      <c r="E780" s="7"/>
      <c r="G780" s="7"/>
      <c r="I780" s="7"/>
    </row>
    <row r="781" spans="3:9" customFormat="1" x14ac:dyDescent="0.35">
      <c r="C781" s="7"/>
      <c r="E781" s="7"/>
      <c r="G781" s="7"/>
      <c r="I781" s="7"/>
    </row>
    <row r="782" spans="3:9" customFormat="1" x14ac:dyDescent="0.35">
      <c r="C782" s="7"/>
      <c r="E782" s="7"/>
      <c r="G782" s="7"/>
      <c r="I782" s="7"/>
    </row>
    <row r="783" spans="3:9" customFormat="1" x14ac:dyDescent="0.35">
      <c r="C783" s="7"/>
      <c r="E783" s="7"/>
      <c r="G783" s="7"/>
      <c r="I783" s="7"/>
    </row>
    <row r="784" spans="3:9" customFormat="1" x14ac:dyDescent="0.35">
      <c r="C784" s="7"/>
      <c r="E784" s="7"/>
      <c r="G784" s="7"/>
      <c r="I784" s="7"/>
    </row>
    <row r="785" spans="3:9" customFormat="1" x14ac:dyDescent="0.35">
      <c r="C785" s="7"/>
      <c r="E785" s="7"/>
      <c r="G785" s="7"/>
      <c r="I785" s="7"/>
    </row>
    <row r="786" spans="3:9" customFormat="1" x14ac:dyDescent="0.35">
      <c r="C786" s="7"/>
      <c r="E786" s="7"/>
      <c r="G786" s="7"/>
      <c r="I786" s="7"/>
    </row>
    <row r="787" spans="3:9" customFormat="1" x14ac:dyDescent="0.35">
      <c r="C787" s="7"/>
      <c r="E787" s="7"/>
      <c r="G787" s="7"/>
      <c r="I787" s="7"/>
    </row>
    <row r="788" spans="3:9" customFormat="1" x14ac:dyDescent="0.35">
      <c r="C788" s="7"/>
      <c r="E788" s="7"/>
      <c r="G788" s="7"/>
      <c r="I788" s="7"/>
    </row>
    <row r="789" spans="3:9" customFormat="1" x14ac:dyDescent="0.35">
      <c r="C789" s="7"/>
      <c r="E789" s="7"/>
      <c r="G789" s="7"/>
      <c r="I789" s="7"/>
    </row>
    <row r="790" spans="3:9" customFormat="1" x14ac:dyDescent="0.35">
      <c r="C790" s="7"/>
      <c r="E790" s="7"/>
      <c r="G790" s="7"/>
      <c r="I790" s="7"/>
    </row>
    <row r="791" spans="3:9" customFormat="1" x14ac:dyDescent="0.35">
      <c r="C791" s="7"/>
      <c r="E791" s="7"/>
      <c r="G791" s="7"/>
      <c r="I791" s="7"/>
    </row>
    <row r="792" spans="3:9" customFormat="1" x14ac:dyDescent="0.35">
      <c r="C792" s="7"/>
      <c r="E792" s="7"/>
      <c r="G792" s="7"/>
      <c r="I792" s="7"/>
    </row>
    <row r="793" spans="3:9" customFormat="1" x14ac:dyDescent="0.35">
      <c r="C793" s="7"/>
      <c r="E793" s="7"/>
      <c r="G793" s="7"/>
      <c r="I793" s="7"/>
    </row>
    <row r="794" spans="3:9" customFormat="1" x14ac:dyDescent="0.35">
      <c r="C794" s="7"/>
      <c r="E794" s="7"/>
      <c r="G794" s="7"/>
      <c r="I794" s="7"/>
    </row>
    <row r="795" spans="3:9" customFormat="1" x14ac:dyDescent="0.35">
      <c r="C795" s="7"/>
      <c r="E795" s="7"/>
      <c r="G795" s="7"/>
      <c r="I795" s="7"/>
    </row>
    <row r="796" spans="3:9" customFormat="1" x14ac:dyDescent="0.35">
      <c r="C796" s="7"/>
      <c r="E796" s="7"/>
      <c r="G796" s="7"/>
      <c r="I796" s="7"/>
    </row>
    <row r="797" spans="3:9" customFormat="1" x14ac:dyDescent="0.35">
      <c r="C797" s="7"/>
      <c r="E797" s="7"/>
      <c r="G797" s="7"/>
      <c r="I797" s="7"/>
    </row>
    <row r="798" spans="3:9" customFormat="1" x14ac:dyDescent="0.35">
      <c r="C798" s="7"/>
      <c r="E798" s="7"/>
      <c r="G798" s="7"/>
      <c r="I798" s="7"/>
    </row>
    <row r="799" spans="3:9" customFormat="1" x14ac:dyDescent="0.35">
      <c r="C799" s="7"/>
      <c r="E799" s="7"/>
      <c r="G799" s="7"/>
      <c r="I799" s="7"/>
    </row>
    <row r="800" spans="3:9" customFormat="1" x14ac:dyDescent="0.35">
      <c r="C800" s="7"/>
      <c r="E800" s="7"/>
      <c r="G800" s="7"/>
      <c r="I800" s="7"/>
    </row>
    <row r="801" spans="3:9" customFormat="1" x14ac:dyDescent="0.35">
      <c r="C801" s="7"/>
      <c r="E801" s="7"/>
      <c r="G801" s="7"/>
      <c r="I801" s="7"/>
    </row>
    <row r="802" spans="3:9" customFormat="1" x14ac:dyDescent="0.35">
      <c r="C802" s="7"/>
      <c r="E802" s="7"/>
      <c r="G802" s="7"/>
      <c r="I802" s="7"/>
    </row>
    <row r="803" spans="3:9" customFormat="1" x14ac:dyDescent="0.35">
      <c r="C803" s="7"/>
      <c r="E803" s="7"/>
      <c r="G803" s="7"/>
      <c r="I803" s="7"/>
    </row>
    <row r="804" spans="3:9" customFormat="1" x14ac:dyDescent="0.35">
      <c r="C804" s="7"/>
      <c r="E804" s="7"/>
      <c r="G804" s="7"/>
      <c r="I804" s="7"/>
    </row>
    <row r="805" spans="3:9" customFormat="1" x14ac:dyDescent="0.35">
      <c r="C805" s="7"/>
      <c r="E805" s="7"/>
      <c r="G805" s="7"/>
      <c r="I805" s="7"/>
    </row>
    <row r="806" spans="3:9" customFormat="1" x14ac:dyDescent="0.35">
      <c r="C806" s="7"/>
      <c r="E806" s="7"/>
      <c r="G806" s="7"/>
      <c r="I806" s="7"/>
    </row>
    <row r="807" spans="3:9" customFormat="1" x14ac:dyDescent="0.35">
      <c r="C807" s="7"/>
      <c r="E807" s="7"/>
      <c r="G807" s="7"/>
      <c r="I807" s="7"/>
    </row>
    <row r="808" spans="3:9" customFormat="1" x14ac:dyDescent="0.35">
      <c r="C808" s="7"/>
      <c r="E808" s="7"/>
      <c r="G808" s="7"/>
      <c r="I808" s="7"/>
    </row>
    <row r="809" spans="3:9" customFormat="1" x14ac:dyDescent="0.35">
      <c r="C809" s="7"/>
      <c r="E809" s="7"/>
      <c r="G809" s="7"/>
      <c r="I809" s="7"/>
    </row>
    <row r="810" spans="3:9" customFormat="1" x14ac:dyDescent="0.35">
      <c r="C810" s="7"/>
      <c r="E810" s="7"/>
      <c r="G810" s="7"/>
      <c r="I810" s="7"/>
    </row>
    <row r="811" spans="3:9" customFormat="1" x14ac:dyDescent="0.35">
      <c r="C811" s="7"/>
      <c r="E811" s="7"/>
      <c r="G811" s="7"/>
      <c r="I811" s="7"/>
    </row>
    <row r="812" spans="3:9" customFormat="1" x14ac:dyDescent="0.35">
      <c r="C812" s="7"/>
      <c r="E812" s="7"/>
      <c r="G812" s="7"/>
      <c r="I812" s="7"/>
    </row>
    <row r="813" spans="3:9" customFormat="1" x14ac:dyDescent="0.35">
      <c r="C813" s="7"/>
      <c r="E813" s="7"/>
      <c r="G813" s="7"/>
      <c r="I813" s="7"/>
    </row>
    <row r="814" spans="3:9" customFormat="1" x14ac:dyDescent="0.35">
      <c r="C814" s="7"/>
      <c r="E814" s="7"/>
      <c r="G814" s="7"/>
      <c r="I814" s="7"/>
    </row>
    <row r="815" spans="3:9" customFormat="1" x14ac:dyDescent="0.35">
      <c r="C815" s="7"/>
      <c r="E815" s="7"/>
      <c r="G815" s="7"/>
      <c r="I815" s="7"/>
    </row>
    <row r="816" spans="3:9" customFormat="1" x14ac:dyDescent="0.35">
      <c r="C816" s="7"/>
      <c r="E816" s="7"/>
      <c r="G816" s="7"/>
      <c r="I816" s="7"/>
    </row>
    <row r="817" spans="3:9" customFormat="1" x14ac:dyDescent="0.35">
      <c r="C817" s="7"/>
      <c r="E817" s="7"/>
      <c r="G817" s="7"/>
      <c r="I817" s="7"/>
    </row>
    <row r="818" spans="3:9" customFormat="1" x14ac:dyDescent="0.35">
      <c r="C818" s="7"/>
      <c r="E818" s="7"/>
      <c r="G818" s="7"/>
      <c r="I818" s="7"/>
    </row>
    <row r="819" spans="3:9" customFormat="1" x14ac:dyDescent="0.35">
      <c r="C819" s="7"/>
      <c r="E819" s="7"/>
      <c r="G819" s="7"/>
      <c r="I819" s="7"/>
    </row>
    <row r="820" spans="3:9" customFormat="1" x14ac:dyDescent="0.35">
      <c r="C820" s="7"/>
      <c r="E820" s="7"/>
      <c r="G820" s="7"/>
      <c r="I820" s="7"/>
    </row>
    <row r="821" spans="3:9" customFormat="1" x14ac:dyDescent="0.35">
      <c r="C821" s="7"/>
      <c r="E821" s="7"/>
      <c r="G821" s="7"/>
      <c r="I821" s="7"/>
    </row>
    <row r="822" spans="3:9" customFormat="1" x14ac:dyDescent="0.35">
      <c r="C822" s="7"/>
      <c r="E822" s="7"/>
      <c r="G822" s="7"/>
      <c r="I822" s="7"/>
    </row>
    <row r="823" spans="3:9" customFormat="1" x14ac:dyDescent="0.35">
      <c r="C823" s="7"/>
      <c r="E823" s="7"/>
      <c r="G823" s="7"/>
      <c r="I823" s="7"/>
    </row>
    <row r="824" spans="3:9" customFormat="1" x14ac:dyDescent="0.35">
      <c r="C824" s="7"/>
      <c r="E824" s="7"/>
      <c r="G824" s="7"/>
      <c r="I824" s="7"/>
    </row>
    <row r="825" spans="3:9" customFormat="1" x14ac:dyDescent="0.35">
      <c r="C825" s="7"/>
      <c r="E825" s="7"/>
      <c r="G825" s="7"/>
      <c r="I825" s="7"/>
    </row>
    <row r="826" spans="3:9" customFormat="1" x14ac:dyDescent="0.35">
      <c r="C826" s="7"/>
      <c r="E826" s="7"/>
      <c r="G826" s="7"/>
      <c r="I826" s="7"/>
    </row>
    <row r="827" spans="3:9" customFormat="1" x14ac:dyDescent="0.35">
      <c r="C827" s="7"/>
      <c r="E827" s="7"/>
      <c r="G827" s="7"/>
      <c r="I827" s="7"/>
    </row>
    <row r="828" spans="3:9" customFormat="1" x14ac:dyDescent="0.35">
      <c r="C828" s="7"/>
      <c r="E828" s="7"/>
      <c r="G828" s="7"/>
      <c r="I828" s="7"/>
    </row>
    <row r="829" spans="3:9" customFormat="1" x14ac:dyDescent="0.35">
      <c r="C829" s="7"/>
      <c r="E829" s="7"/>
      <c r="G829" s="7"/>
      <c r="I829" s="7"/>
    </row>
    <row r="830" spans="3:9" customFormat="1" x14ac:dyDescent="0.35">
      <c r="C830" s="7"/>
      <c r="E830" s="7"/>
      <c r="G830" s="7"/>
      <c r="I830" s="7"/>
    </row>
    <row r="831" spans="3:9" customFormat="1" x14ac:dyDescent="0.35">
      <c r="C831" s="7"/>
      <c r="E831" s="7"/>
      <c r="G831" s="7"/>
      <c r="I831" s="7"/>
    </row>
    <row r="832" spans="3:9" customFormat="1" x14ac:dyDescent="0.35">
      <c r="C832" s="7"/>
      <c r="E832" s="7"/>
      <c r="G832" s="7"/>
      <c r="I832" s="7"/>
    </row>
    <row r="833" spans="3:9" customFormat="1" x14ac:dyDescent="0.35">
      <c r="C833" s="7"/>
      <c r="E833" s="7"/>
      <c r="G833" s="7"/>
      <c r="I833" s="7"/>
    </row>
    <row r="834" spans="3:9" customFormat="1" x14ac:dyDescent="0.35">
      <c r="C834" s="7"/>
      <c r="E834" s="7"/>
      <c r="G834" s="7"/>
      <c r="I834" s="7"/>
    </row>
    <row r="835" spans="3:9" customFormat="1" x14ac:dyDescent="0.35">
      <c r="C835" s="7"/>
      <c r="E835" s="7"/>
      <c r="G835" s="7"/>
      <c r="I835" s="7"/>
    </row>
    <row r="836" spans="3:9" customFormat="1" x14ac:dyDescent="0.35">
      <c r="C836" s="7"/>
      <c r="E836" s="7"/>
      <c r="G836" s="7"/>
      <c r="I836" s="7"/>
    </row>
    <row r="837" spans="3:9" customFormat="1" x14ac:dyDescent="0.35">
      <c r="C837" s="7"/>
      <c r="E837" s="7"/>
      <c r="G837" s="7"/>
      <c r="I837" s="7"/>
    </row>
    <row r="838" spans="3:9" customFormat="1" x14ac:dyDescent="0.35">
      <c r="C838" s="7"/>
      <c r="E838" s="7"/>
      <c r="G838" s="7"/>
      <c r="I838" s="7"/>
    </row>
    <row r="839" spans="3:9" customFormat="1" x14ac:dyDescent="0.35">
      <c r="C839" s="7"/>
      <c r="E839" s="7"/>
      <c r="G839" s="7"/>
      <c r="I839" s="7"/>
    </row>
    <row r="840" spans="3:9" customFormat="1" x14ac:dyDescent="0.35">
      <c r="C840" s="7"/>
      <c r="E840" s="7"/>
      <c r="G840" s="7"/>
      <c r="I840" s="7"/>
    </row>
    <row r="841" spans="3:9" customFormat="1" x14ac:dyDescent="0.35">
      <c r="C841" s="7"/>
      <c r="E841" s="7"/>
      <c r="G841" s="7"/>
      <c r="I841" s="7"/>
    </row>
    <row r="842" spans="3:9" customFormat="1" x14ac:dyDescent="0.35">
      <c r="C842" s="7"/>
      <c r="E842" s="7"/>
      <c r="G842" s="7"/>
      <c r="I842" s="7"/>
    </row>
    <row r="843" spans="3:9" customFormat="1" x14ac:dyDescent="0.35">
      <c r="C843" s="7"/>
      <c r="E843" s="7"/>
      <c r="G843" s="7"/>
      <c r="I843" s="7"/>
    </row>
    <row r="844" spans="3:9" customFormat="1" x14ac:dyDescent="0.35">
      <c r="C844" s="7"/>
      <c r="E844" s="7"/>
      <c r="G844" s="7"/>
      <c r="I844" s="7"/>
    </row>
    <row r="845" spans="3:9" customFormat="1" x14ac:dyDescent="0.35">
      <c r="C845" s="7"/>
      <c r="E845" s="7"/>
      <c r="G845" s="7"/>
      <c r="I845" s="7"/>
    </row>
    <row r="846" spans="3:9" customFormat="1" x14ac:dyDescent="0.35">
      <c r="C846" s="7"/>
      <c r="E846" s="7"/>
      <c r="G846" s="7"/>
      <c r="I846" s="7"/>
    </row>
    <row r="847" spans="3:9" customFormat="1" x14ac:dyDescent="0.35">
      <c r="C847" s="7"/>
      <c r="E847" s="7"/>
      <c r="G847" s="7"/>
      <c r="I847" s="7"/>
    </row>
    <row r="848" spans="3:9" customFormat="1" x14ac:dyDescent="0.35">
      <c r="C848" s="7"/>
      <c r="E848" s="7"/>
      <c r="G848" s="7"/>
      <c r="I848" s="7"/>
    </row>
    <row r="849" spans="3:9" customFormat="1" x14ac:dyDescent="0.35">
      <c r="C849" s="7"/>
      <c r="E849" s="7"/>
      <c r="G849" s="7"/>
      <c r="I849" s="7"/>
    </row>
    <row r="850" spans="3:9" customFormat="1" x14ac:dyDescent="0.35">
      <c r="C850" s="7"/>
      <c r="E850" s="7"/>
      <c r="G850" s="7"/>
      <c r="I850" s="7"/>
    </row>
    <row r="851" spans="3:9" customFormat="1" x14ac:dyDescent="0.35">
      <c r="C851" s="7"/>
      <c r="E851" s="7"/>
      <c r="G851" s="7"/>
      <c r="I851" s="7"/>
    </row>
    <row r="852" spans="3:9" customFormat="1" x14ac:dyDescent="0.35">
      <c r="C852" s="7"/>
      <c r="E852" s="7"/>
      <c r="G852" s="7"/>
      <c r="I852" s="7"/>
    </row>
    <row r="853" spans="3:9" customFormat="1" x14ac:dyDescent="0.35">
      <c r="C853" s="7"/>
      <c r="E853" s="7"/>
      <c r="G853" s="7"/>
      <c r="I853" s="7"/>
    </row>
    <row r="854" spans="3:9" customFormat="1" x14ac:dyDescent="0.35">
      <c r="C854" s="7"/>
      <c r="E854" s="7"/>
      <c r="G854" s="7"/>
      <c r="I854" s="7"/>
    </row>
    <row r="855" spans="3:9" customFormat="1" x14ac:dyDescent="0.35">
      <c r="C855" s="7"/>
      <c r="E855" s="7"/>
      <c r="G855" s="7"/>
      <c r="I855" s="7"/>
    </row>
    <row r="856" spans="3:9" customFormat="1" x14ac:dyDescent="0.35">
      <c r="C856" s="7"/>
      <c r="E856" s="7"/>
      <c r="G856" s="7"/>
      <c r="I856" s="7"/>
    </row>
    <row r="857" spans="3:9" customFormat="1" x14ac:dyDescent="0.35">
      <c r="C857" s="7"/>
      <c r="E857" s="7"/>
      <c r="G857" s="7"/>
      <c r="I857" s="7"/>
    </row>
    <row r="858" spans="3:9" customFormat="1" x14ac:dyDescent="0.35">
      <c r="C858" s="7"/>
      <c r="E858" s="7"/>
      <c r="G858" s="7"/>
      <c r="I858" s="7"/>
    </row>
    <row r="859" spans="3:9" customFormat="1" x14ac:dyDescent="0.35">
      <c r="C859" s="7"/>
      <c r="E859" s="7"/>
      <c r="G859" s="7"/>
      <c r="I859" s="7"/>
    </row>
    <row r="860" spans="3:9" customFormat="1" x14ac:dyDescent="0.35">
      <c r="C860" s="7"/>
      <c r="E860" s="7"/>
      <c r="G860" s="7"/>
      <c r="I860" s="7"/>
    </row>
    <row r="861" spans="3:9" customFormat="1" x14ac:dyDescent="0.35">
      <c r="C861" s="7"/>
      <c r="E861" s="7"/>
      <c r="G861" s="7"/>
      <c r="I861" s="7"/>
    </row>
    <row r="862" spans="3:9" customFormat="1" x14ac:dyDescent="0.35">
      <c r="C862" s="7"/>
      <c r="E862" s="7"/>
      <c r="G862" s="7"/>
      <c r="I862" s="7"/>
    </row>
    <row r="863" spans="3:9" customFormat="1" x14ac:dyDescent="0.35">
      <c r="C863" s="7"/>
      <c r="E863" s="7"/>
      <c r="G863" s="7"/>
      <c r="I863" s="7"/>
    </row>
    <row r="864" spans="3:9" customFormat="1" x14ac:dyDescent="0.35">
      <c r="C864" s="7"/>
      <c r="E864" s="7"/>
      <c r="G864" s="7"/>
      <c r="I864" s="7"/>
    </row>
    <row r="865" spans="3:9" customFormat="1" x14ac:dyDescent="0.35">
      <c r="C865" s="7"/>
      <c r="E865" s="7"/>
      <c r="G865" s="7"/>
      <c r="I865" s="7"/>
    </row>
    <row r="866" spans="3:9" customFormat="1" x14ac:dyDescent="0.35">
      <c r="C866" s="7"/>
      <c r="E866" s="7"/>
      <c r="G866" s="7"/>
      <c r="I866" s="7"/>
    </row>
    <row r="867" spans="3:9" customFormat="1" x14ac:dyDescent="0.35">
      <c r="C867" s="7"/>
      <c r="E867" s="7"/>
      <c r="G867" s="7"/>
      <c r="I867" s="7"/>
    </row>
    <row r="868" spans="3:9" customFormat="1" x14ac:dyDescent="0.35">
      <c r="C868" s="7"/>
      <c r="E868" s="7"/>
      <c r="G868" s="7"/>
      <c r="I868" s="7"/>
    </row>
    <row r="869" spans="3:9" customFormat="1" x14ac:dyDescent="0.35">
      <c r="C869" s="7"/>
      <c r="E869" s="7"/>
      <c r="G869" s="7"/>
      <c r="I869" s="7"/>
    </row>
    <row r="870" spans="3:9" customFormat="1" x14ac:dyDescent="0.35">
      <c r="C870" s="7"/>
      <c r="E870" s="7"/>
      <c r="G870" s="7"/>
      <c r="I870" s="7"/>
    </row>
    <row r="871" spans="3:9" customFormat="1" x14ac:dyDescent="0.35">
      <c r="C871" s="7"/>
      <c r="E871" s="7"/>
      <c r="G871" s="7"/>
      <c r="I871" s="7"/>
    </row>
    <row r="872" spans="3:9" customFormat="1" x14ac:dyDescent="0.35">
      <c r="C872" s="7"/>
      <c r="E872" s="7"/>
      <c r="G872" s="7"/>
      <c r="I872" s="7"/>
    </row>
    <row r="873" spans="3:9" customFormat="1" x14ac:dyDescent="0.35">
      <c r="C873" s="7"/>
      <c r="E873" s="7"/>
      <c r="G873" s="7"/>
      <c r="I873" s="7"/>
    </row>
    <row r="874" spans="3:9" customFormat="1" x14ac:dyDescent="0.35">
      <c r="C874" s="7"/>
      <c r="E874" s="7"/>
      <c r="G874" s="7"/>
      <c r="I874" s="7"/>
    </row>
    <row r="875" spans="3:9" customFormat="1" x14ac:dyDescent="0.35">
      <c r="C875" s="7"/>
      <c r="E875" s="7"/>
      <c r="G875" s="7"/>
      <c r="I875" s="7"/>
    </row>
    <row r="876" spans="3:9" customFormat="1" x14ac:dyDescent="0.35">
      <c r="C876" s="7"/>
      <c r="E876" s="7"/>
      <c r="G876" s="7"/>
      <c r="I876" s="7"/>
    </row>
    <row r="877" spans="3:9" customFormat="1" x14ac:dyDescent="0.35">
      <c r="C877" s="7"/>
      <c r="E877" s="7"/>
      <c r="G877" s="7"/>
      <c r="I877" s="7"/>
    </row>
    <row r="878" spans="3:9" customFormat="1" x14ac:dyDescent="0.35">
      <c r="C878" s="7"/>
      <c r="E878" s="7"/>
      <c r="G878" s="7"/>
      <c r="I878" s="7"/>
    </row>
    <row r="879" spans="3:9" customFormat="1" x14ac:dyDescent="0.35">
      <c r="C879" s="7"/>
      <c r="E879" s="7"/>
      <c r="G879" s="7"/>
      <c r="I879" s="7"/>
    </row>
    <row r="880" spans="3:9" customFormat="1" x14ac:dyDescent="0.35">
      <c r="C880" s="7"/>
      <c r="E880" s="7"/>
      <c r="G880" s="7"/>
      <c r="I880" s="7"/>
    </row>
    <row r="881" spans="3:9" customFormat="1" x14ac:dyDescent="0.35">
      <c r="C881" s="7"/>
      <c r="E881" s="7"/>
      <c r="G881" s="7"/>
      <c r="I881" s="7"/>
    </row>
    <row r="882" spans="3:9" customFormat="1" x14ac:dyDescent="0.35">
      <c r="C882" s="7"/>
      <c r="E882" s="7"/>
      <c r="G882" s="7"/>
      <c r="I882" s="7"/>
    </row>
    <row r="883" spans="3:9" customFormat="1" x14ac:dyDescent="0.35">
      <c r="C883" s="7"/>
      <c r="E883" s="7"/>
      <c r="G883" s="7"/>
      <c r="I883" s="7"/>
    </row>
    <row r="884" spans="3:9" customFormat="1" x14ac:dyDescent="0.35">
      <c r="C884" s="7"/>
      <c r="E884" s="7"/>
      <c r="G884" s="7"/>
      <c r="I884" s="7"/>
    </row>
    <row r="885" spans="3:9" customFormat="1" x14ac:dyDescent="0.35">
      <c r="C885" s="7"/>
      <c r="E885" s="7"/>
      <c r="G885" s="7"/>
      <c r="I885" s="7"/>
    </row>
    <row r="886" spans="3:9" customFormat="1" x14ac:dyDescent="0.35">
      <c r="C886" s="7"/>
      <c r="E886" s="7"/>
      <c r="G886" s="7"/>
      <c r="I886" s="7"/>
    </row>
    <row r="887" spans="3:9" customFormat="1" x14ac:dyDescent="0.35">
      <c r="C887" s="7"/>
      <c r="E887" s="7"/>
      <c r="G887" s="7"/>
      <c r="I887" s="7"/>
    </row>
    <row r="888" spans="3:9" customFormat="1" x14ac:dyDescent="0.35">
      <c r="C888" s="7"/>
      <c r="E888" s="7"/>
      <c r="G888" s="7"/>
      <c r="I888" s="7"/>
    </row>
    <row r="889" spans="3:9" customFormat="1" x14ac:dyDescent="0.35">
      <c r="C889" s="7"/>
      <c r="E889" s="7"/>
      <c r="G889" s="7"/>
      <c r="I889" s="7"/>
    </row>
    <row r="890" spans="3:9" customFormat="1" x14ac:dyDescent="0.35">
      <c r="C890" s="7"/>
      <c r="E890" s="7"/>
      <c r="G890" s="7"/>
      <c r="I890" s="7"/>
    </row>
    <row r="891" spans="3:9" customFormat="1" x14ac:dyDescent="0.35">
      <c r="C891" s="7"/>
      <c r="E891" s="7"/>
      <c r="G891" s="7"/>
      <c r="I891" s="7"/>
    </row>
    <row r="892" spans="3:9" customFormat="1" x14ac:dyDescent="0.35">
      <c r="C892" s="7"/>
      <c r="E892" s="7"/>
      <c r="G892" s="7"/>
      <c r="I892" s="7"/>
    </row>
    <row r="893" spans="3:9" customFormat="1" x14ac:dyDescent="0.35">
      <c r="C893" s="7"/>
      <c r="E893" s="7"/>
      <c r="G893" s="7"/>
      <c r="I893" s="7"/>
    </row>
    <row r="894" spans="3:9" customFormat="1" x14ac:dyDescent="0.35">
      <c r="C894" s="7"/>
      <c r="E894" s="7"/>
      <c r="G894" s="7"/>
      <c r="I894" s="7"/>
    </row>
    <row r="895" spans="3:9" customFormat="1" x14ac:dyDescent="0.35">
      <c r="C895" s="7"/>
      <c r="E895" s="7"/>
      <c r="G895" s="7"/>
      <c r="I895" s="7"/>
    </row>
    <row r="896" spans="3:9" customFormat="1" x14ac:dyDescent="0.35">
      <c r="C896" s="7"/>
      <c r="E896" s="7"/>
      <c r="G896" s="7"/>
      <c r="I896" s="7"/>
    </row>
    <row r="897" spans="3:9" customFormat="1" x14ac:dyDescent="0.35">
      <c r="C897" s="7"/>
      <c r="E897" s="7"/>
      <c r="G897" s="7"/>
      <c r="I897" s="7"/>
    </row>
    <row r="898" spans="3:9" customFormat="1" x14ac:dyDescent="0.35">
      <c r="C898" s="7"/>
      <c r="E898" s="7"/>
      <c r="G898" s="7"/>
      <c r="I898" s="7"/>
    </row>
    <row r="899" spans="3:9" customFormat="1" x14ac:dyDescent="0.35">
      <c r="C899" s="7"/>
      <c r="E899" s="7"/>
      <c r="G899" s="7"/>
      <c r="I899" s="7"/>
    </row>
    <row r="900" spans="3:9" customFormat="1" x14ac:dyDescent="0.35">
      <c r="C900" s="7"/>
      <c r="E900" s="7"/>
      <c r="G900" s="7"/>
      <c r="I900" s="7"/>
    </row>
    <row r="901" spans="3:9" customFormat="1" x14ac:dyDescent="0.35">
      <c r="C901" s="7"/>
      <c r="E901" s="7"/>
      <c r="G901" s="7"/>
      <c r="I901" s="7"/>
    </row>
    <row r="902" spans="3:9" customFormat="1" x14ac:dyDescent="0.35">
      <c r="C902" s="7"/>
      <c r="E902" s="7"/>
      <c r="G902" s="7"/>
      <c r="I902" s="7"/>
    </row>
    <row r="903" spans="3:9" customFormat="1" x14ac:dyDescent="0.35">
      <c r="C903" s="7"/>
      <c r="E903" s="7"/>
      <c r="G903" s="7"/>
      <c r="I903" s="7"/>
    </row>
    <row r="904" spans="3:9" customFormat="1" x14ac:dyDescent="0.35">
      <c r="C904" s="7"/>
      <c r="E904" s="7"/>
      <c r="G904" s="7"/>
      <c r="I904" s="7"/>
    </row>
    <row r="905" spans="3:9" customFormat="1" x14ac:dyDescent="0.35">
      <c r="C905" s="7"/>
      <c r="E905" s="7"/>
      <c r="G905" s="7"/>
      <c r="I905" s="7"/>
    </row>
    <row r="906" spans="3:9" customFormat="1" x14ac:dyDescent="0.35">
      <c r="C906" s="7"/>
      <c r="E906" s="7"/>
      <c r="G906" s="7"/>
      <c r="I906" s="7"/>
    </row>
    <row r="907" spans="3:9" customFormat="1" x14ac:dyDescent="0.35">
      <c r="C907" s="7"/>
      <c r="E907" s="7"/>
      <c r="G907" s="7"/>
      <c r="I907" s="7"/>
    </row>
    <row r="908" spans="3:9" customFormat="1" x14ac:dyDescent="0.35">
      <c r="C908" s="7"/>
      <c r="E908" s="7"/>
      <c r="G908" s="7"/>
      <c r="I908" s="7"/>
    </row>
    <row r="909" spans="3:9" customFormat="1" x14ac:dyDescent="0.35">
      <c r="C909" s="7"/>
      <c r="E909" s="7"/>
      <c r="G909" s="7"/>
      <c r="I909" s="7"/>
    </row>
    <row r="910" spans="3:9" customFormat="1" x14ac:dyDescent="0.35">
      <c r="C910" s="7"/>
      <c r="E910" s="7"/>
      <c r="G910" s="7"/>
      <c r="I910" s="7"/>
    </row>
    <row r="911" spans="3:9" customFormat="1" x14ac:dyDescent="0.35">
      <c r="C911" s="7"/>
      <c r="E911" s="7"/>
      <c r="G911" s="7"/>
      <c r="I911" s="7"/>
    </row>
    <row r="912" spans="3:9" customFormat="1" x14ac:dyDescent="0.35">
      <c r="C912" s="7"/>
      <c r="E912" s="7"/>
      <c r="G912" s="7"/>
      <c r="I912" s="7"/>
    </row>
    <row r="913" spans="3:9" customFormat="1" x14ac:dyDescent="0.35">
      <c r="C913" s="7"/>
      <c r="E913" s="7"/>
      <c r="G913" s="7"/>
      <c r="I913" s="7"/>
    </row>
    <row r="914" spans="3:9" customFormat="1" x14ac:dyDescent="0.35">
      <c r="C914" s="7"/>
      <c r="E914" s="7"/>
      <c r="G914" s="7"/>
      <c r="I914" s="7"/>
    </row>
    <row r="915" spans="3:9" customFormat="1" x14ac:dyDescent="0.35">
      <c r="C915" s="7"/>
      <c r="E915" s="7"/>
      <c r="G915" s="7"/>
      <c r="I915" s="7"/>
    </row>
    <row r="916" spans="3:9" customFormat="1" x14ac:dyDescent="0.35">
      <c r="C916" s="7"/>
      <c r="E916" s="7"/>
      <c r="G916" s="7"/>
      <c r="I916" s="7"/>
    </row>
    <row r="917" spans="3:9" customFormat="1" x14ac:dyDescent="0.35">
      <c r="C917" s="7"/>
      <c r="E917" s="7"/>
      <c r="G917" s="7"/>
      <c r="I917" s="7"/>
    </row>
    <row r="918" spans="3:9" customFormat="1" x14ac:dyDescent="0.35">
      <c r="C918" s="7"/>
      <c r="E918" s="7"/>
      <c r="G918" s="7"/>
      <c r="I918" s="7"/>
    </row>
    <row r="919" spans="3:9" customFormat="1" x14ac:dyDescent="0.35">
      <c r="C919" s="7"/>
      <c r="E919" s="7"/>
      <c r="G919" s="7"/>
      <c r="I919" s="7"/>
    </row>
    <row r="920" spans="3:9" customFormat="1" x14ac:dyDescent="0.35">
      <c r="C920" s="7"/>
      <c r="E920" s="7"/>
      <c r="G920" s="7"/>
      <c r="I920" s="7"/>
    </row>
    <row r="921" spans="3:9" customFormat="1" x14ac:dyDescent="0.35">
      <c r="C921" s="7"/>
      <c r="E921" s="7"/>
      <c r="G921" s="7"/>
      <c r="I921" s="7"/>
    </row>
    <row r="922" spans="3:9" customFormat="1" x14ac:dyDescent="0.35">
      <c r="C922" s="7"/>
      <c r="E922" s="7"/>
      <c r="G922" s="7"/>
      <c r="I922" s="7"/>
    </row>
    <row r="923" spans="3:9" customFormat="1" x14ac:dyDescent="0.35">
      <c r="C923" s="7"/>
      <c r="E923" s="7"/>
      <c r="G923" s="7"/>
      <c r="I923" s="7"/>
    </row>
    <row r="924" spans="3:9" customFormat="1" x14ac:dyDescent="0.35">
      <c r="C924" s="7"/>
      <c r="E924" s="7"/>
      <c r="G924" s="7"/>
      <c r="I924" s="7"/>
    </row>
    <row r="925" spans="3:9" customFormat="1" x14ac:dyDescent="0.35">
      <c r="C925" s="7"/>
      <c r="E925" s="7"/>
      <c r="G925" s="7"/>
      <c r="I925" s="7"/>
    </row>
    <row r="926" spans="3:9" customFormat="1" x14ac:dyDescent="0.35">
      <c r="C926" s="7"/>
      <c r="E926" s="7"/>
      <c r="G926" s="7"/>
      <c r="I926" s="7"/>
    </row>
    <row r="927" spans="3:9" customFormat="1" x14ac:dyDescent="0.35">
      <c r="C927" s="7"/>
      <c r="E927" s="7"/>
      <c r="G927" s="7"/>
      <c r="I927" s="7"/>
    </row>
    <row r="928" spans="3:9" customFormat="1" x14ac:dyDescent="0.35">
      <c r="C928" s="7"/>
      <c r="E928" s="7"/>
      <c r="G928" s="7"/>
      <c r="I928" s="7"/>
    </row>
    <row r="929" spans="3:9" customFormat="1" x14ac:dyDescent="0.35">
      <c r="C929" s="7"/>
      <c r="E929" s="7"/>
      <c r="G929" s="7"/>
      <c r="I929" s="7"/>
    </row>
    <row r="930" spans="3:9" customFormat="1" x14ac:dyDescent="0.35">
      <c r="C930" s="7"/>
      <c r="E930" s="7"/>
      <c r="G930" s="7"/>
      <c r="I930" s="7"/>
    </row>
    <row r="931" spans="3:9" customFormat="1" x14ac:dyDescent="0.35">
      <c r="C931" s="7"/>
      <c r="E931" s="7"/>
      <c r="G931" s="7"/>
      <c r="I931" s="7"/>
    </row>
    <row r="932" spans="3:9" customFormat="1" x14ac:dyDescent="0.35">
      <c r="C932" s="7"/>
      <c r="E932" s="7"/>
      <c r="G932" s="7"/>
      <c r="I932" s="7"/>
    </row>
    <row r="933" spans="3:9" customFormat="1" x14ac:dyDescent="0.35">
      <c r="C933" s="7"/>
      <c r="E933" s="7"/>
      <c r="G933" s="7"/>
      <c r="I933" s="7"/>
    </row>
    <row r="934" spans="3:9" customFormat="1" x14ac:dyDescent="0.35">
      <c r="C934" s="7"/>
      <c r="E934" s="7"/>
      <c r="G934" s="7"/>
      <c r="I934" s="7"/>
    </row>
    <row r="935" spans="3:9" customFormat="1" x14ac:dyDescent="0.35">
      <c r="C935" s="7"/>
      <c r="E935" s="7"/>
      <c r="G935" s="7"/>
      <c r="I935" s="7"/>
    </row>
    <row r="936" spans="3:9" customFormat="1" x14ac:dyDescent="0.35">
      <c r="C936" s="7"/>
      <c r="E936" s="7"/>
      <c r="G936" s="7"/>
      <c r="I936" s="7"/>
    </row>
    <row r="937" spans="3:9" customFormat="1" x14ac:dyDescent="0.35">
      <c r="C937" s="7"/>
      <c r="E937" s="7"/>
      <c r="G937" s="7"/>
      <c r="I937" s="7"/>
    </row>
    <row r="938" spans="3:9" customFormat="1" x14ac:dyDescent="0.35">
      <c r="C938" s="7"/>
      <c r="E938" s="7"/>
      <c r="G938" s="7"/>
      <c r="I938" s="7"/>
    </row>
    <row r="939" spans="3:9" customFormat="1" x14ac:dyDescent="0.35">
      <c r="C939" s="7"/>
      <c r="E939" s="7"/>
      <c r="G939" s="7"/>
      <c r="I939" s="7"/>
    </row>
    <row r="940" spans="3:9" customFormat="1" x14ac:dyDescent="0.35">
      <c r="C940" s="7"/>
      <c r="E940" s="7"/>
      <c r="G940" s="7"/>
      <c r="I940" s="7"/>
    </row>
    <row r="941" spans="3:9" customFormat="1" x14ac:dyDescent="0.35">
      <c r="C941" s="7"/>
      <c r="E941" s="7"/>
      <c r="G941" s="7"/>
      <c r="I941" s="7"/>
    </row>
    <row r="942" spans="3:9" customFormat="1" x14ac:dyDescent="0.35">
      <c r="C942" s="7"/>
      <c r="E942" s="7"/>
      <c r="G942" s="7"/>
      <c r="I942" s="7"/>
    </row>
    <row r="943" spans="3:9" customFormat="1" x14ac:dyDescent="0.35">
      <c r="C943" s="7"/>
      <c r="E943" s="7"/>
      <c r="G943" s="7"/>
      <c r="I943" s="7"/>
    </row>
    <row r="944" spans="3:9" customFormat="1" x14ac:dyDescent="0.35">
      <c r="C944" s="7"/>
      <c r="E944" s="7"/>
      <c r="G944" s="7"/>
      <c r="I944" s="7"/>
    </row>
    <row r="945" spans="3:9" customFormat="1" x14ac:dyDescent="0.35">
      <c r="C945" s="7"/>
      <c r="E945" s="7"/>
      <c r="G945" s="7"/>
      <c r="I945" s="7"/>
    </row>
    <row r="946" spans="3:9" customFormat="1" x14ac:dyDescent="0.35">
      <c r="C946" s="7"/>
      <c r="E946" s="7"/>
      <c r="G946" s="7"/>
      <c r="I946" s="7"/>
    </row>
    <row r="947" spans="3:9" customFormat="1" x14ac:dyDescent="0.35">
      <c r="C947" s="7"/>
      <c r="E947" s="7"/>
      <c r="G947" s="7"/>
      <c r="I947" s="7"/>
    </row>
    <row r="948" spans="3:9" customFormat="1" x14ac:dyDescent="0.35">
      <c r="C948" s="7"/>
      <c r="E948" s="7"/>
      <c r="G948" s="7"/>
      <c r="I948" s="7"/>
    </row>
    <row r="949" spans="3:9" customFormat="1" x14ac:dyDescent="0.35">
      <c r="C949" s="7"/>
      <c r="E949" s="7"/>
      <c r="G949" s="7"/>
      <c r="I949" s="7"/>
    </row>
    <row r="950" spans="3:9" customFormat="1" x14ac:dyDescent="0.35">
      <c r="C950" s="7"/>
      <c r="E950" s="7"/>
      <c r="G950" s="7"/>
      <c r="I950" s="7"/>
    </row>
    <row r="951" spans="3:9" customFormat="1" x14ac:dyDescent="0.35">
      <c r="C951" s="7"/>
      <c r="E951" s="7"/>
      <c r="G951" s="7"/>
      <c r="I951" s="7"/>
    </row>
    <row r="952" spans="3:9" customFormat="1" x14ac:dyDescent="0.35">
      <c r="C952" s="7"/>
      <c r="E952" s="7"/>
      <c r="G952" s="7"/>
      <c r="I952" s="7"/>
    </row>
    <row r="953" spans="3:9" customFormat="1" x14ac:dyDescent="0.35">
      <c r="C953" s="7"/>
      <c r="E953" s="7"/>
      <c r="G953" s="7"/>
      <c r="I953" s="7"/>
    </row>
    <row r="954" spans="3:9" customFormat="1" x14ac:dyDescent="0.35">
      <c r="C954" s="7"/>
      <c r="E954" s="7"/>
      <c r="G954" s="7"/>
      <c r="I954" s="7"/>
    </row>
    <row r="955" spans="3:9" customFormat="1" x14ac:dyDescent="0.35">
      <c r="C955" s="7"/>
      <c r="E955" s="7"/>
      <c r="G955" s="7"/>
      <c r="I955" s="7"/>
    </row>
    <row r="956" spans="3:9" customFormat="1" x14ac:dyDescent="0.35">
      <c r="C956" s="7"/>
      <c r="E956" s="7"/>
      <c r="G956" s="7"/>
      <c r="I956" s="7"/>
    </row>
    <row r="957" spans="3:9" customFormat="1" x14ac:dyDescent="0.35">
      <c r="C957" s="7"/>
      <c r="E957" s="7"/>
      <c r="G957" s="7"/>
      <c r="I957" s="7"/>
    </row>
    <row r="958" spans="3:9" customFormat="1" x14ac:dyDescent="0.35">
      <c r="C958" s="7"/>
      <c r="E958" s="7"/>
      <c r="G958" s="7"/>
      <c r="I958" s="7"/>
    </row>
    <row r="959" spans="3:9" customFormat="1" x14ac:dyDescent="0.35">
      <c r="C959" s="7"/>
      <c r="E959" s="7"/>
      <c r="G959" s="7"/>
      <c r="I959" s="7"/>
    </row>
    <row r="960" spans="3:9" customFormat="1" x14ac:dyDescent="0.35">
      <c r="C960" s="7"/>
      <c r="E960" s="7"/>
      <c r="G960" s="7"/>
      <c r="I960" s="7"/>
    </row>
    <row r="961" spans="3:9" customFormat="1" x14ac:dyDescent="0.35">
      <c r="C961" s="7"/>
      <c r="E961" s="7"/>
      <c r="G961" s="7"/>
      <c r="I961" s="7"/>
    </row>
    <row r="962" spans="3:9" customFormat="1" x14ac:dyDescent="0.35">
      <c r="C962" s="7"/>
      <c r="E962" s="7"/>
      <c r="G962" s="7"/>
      <c r="I962" s="7"/>
    </row>
    <row r="963" spans="3:9" customFormat="1" x14ac:dyDescent="0.35">
      <c r="C963" s="7"/>
      <c r="E963" s="7"/>
      <c r="G963" s="7"/>
      <c r="I963" s="7"/>
    </row>
    <row r="964" spans="3:9" customFormat="1" x14ac:dyDescent="0.35">
      <c r="C964" s="7"/>
      <c r="E964" s="7"/>
      <c r="G964" s="7"/>
      <c r="I964" s="7"/>
    </row>
    <row r="965" spans="3:9" customFormat="1" x14ac:dyDescent="0.35">
      <c r="C965" s="7"/>
      <c r="E965" s="7"/>
      <c r="G965" s="7"/>
      <c r="I965" s="7"/>
    </row>
    <row r="966" spans="3:9" customFormat="1" x14ac:dyDescent="0.35">
      <c r="C966" s="7"/>
      <c r="E966" s="7"/>
      <c r="G966" s="7"/>
      <c r="I966" s="7"/>
    </row>
    <row r="967" spans="3:9" customFormat="1" x14ac:dyDescent="0.35">
      <c r="C967" s="7"/>
      <c r="E967" s="7"/>
      <c r="G967" s="7"/>
      <c r="I967" s="7"/>
    </row>
    <row r="968" spans="3:9" customFormat="1" x14ac:dyDescent="0.35">
      <c r="C968" s="7"/>
      <c r="E968" s="7"/>
      <c r="G968" s="7"/>
      <c r="I968" s="7"/>
    </row>
    <row r="969" spans="3:9" customFormat="1" x14ac:dyDescent="0.35">
      <c r="C969" s="7"/>
      <c r="E969" s="7"/>
      <c r="G969" s="7"/>
      <c r="I969" s="7"/>
    </row>
    <row r="970" spans="3:9" customFormat="1" x14ac:dyDescent="0.35">
      <c r="C970" s="7"/>
      <c r="E970" s="7"/>
      <c r="G970" s="7"/>
      <c r="I970" s="7"/>
    </row>
    <row r="971" spans="3:9" customFormat="1" x14ac:dyDescent="0.35">
      <c r="C971" s="7"/>
      <c r="E971" s="7"/>
      <c r="G971" s="7"/>
      <c r="I971" s="7"/>
    </row>
    <row r="972" spans="3:9" customFormat="1" x14ac:dyDescent="0.35">
      <c r="C972" s="7"/>
      <c r="E972" s="7"/>
      <c r="G972" s="7"/>
      <c r="I972" s="7"/>
    </row>
    <row r="973" spans="3:9" customFormat="1" x14ac:dyDescent="0.35">
      <c r="C973" s="7"/>
      <c r="E973" s="7"/>
      <c r="G973" s="7"/>
      <c r="I973" s="7"/>
    </row>
    <row r="974" spans="3:9" customFormat="1" x14ac:dyDescent="0.35">
      <c r="C974" s="7"/>
      <c r="E974" s="7"/>
      <c r="G974" s="7"/>
      <c r="I974" s="7"/>
    </row>
    <row r="975" spans="3:9" customFormat="1" x14ac:dyDescent="0.35">
      <c r="C975" s="7"/>
      <c r="E975" s="7"/>
      <c r="G975" s="7"/>
      <c r="I975" s="7"/>
    </row>
    <row r="976" spans="3:9" customFormat="1" x14ac:dyDescent="0.35">
      <c r="C976" s="7"/>
      <c r="E976" s="7"/>
      <c r="G976" s="7"/>
      <c r="I976" s="7"/>
    </row>
    <row r="977" spans="3:9" customFormat="1" x14ac:dyDescent="0.35">
      <c r="C977" s="7"/>
      <c r="E977" s="7"/>
      <c r="G977" s="7"/>
      <c r="I977" s="7"/>
    </row>
    <row r="978" spans="3:9" customFormat="1" x14ac:dyDescent="0.35">
      <c r="C978" s="7"/>
      <c r="E978" s="7"/>
      <c r="G978" s="7"/>
      <c r="I978" s="7"/>
    </row>
    <row r="979" spans="3:9" customFormat="1" x14ac:dyDescent="0.35">
      <c r="C979" s="7"/>
      <c r="E979" s="7"/>
      <c r="G979" s="7"/>
      <c r="I979" s="7"/>
    </row>
    <row r="980" spans="3:9" customFormat="1" x14ac:dyDescent="0.35">
      <c r="C980" s="7"/>
      <c r="E980" s="7"/>
      <c r="G980" s="7"/>
      <c r="I980" s="7"/>
    </row>
    <row r="981" spans="3:9" customFormat="1" x14ac:dyDescent="0.35">
      <c r="C981" s="7"/>
      <c r="E981" s="7"/>
      <c r="G981" s="7"/>
      <c r="I981" s="7"/>
    </row>
    <row r="982" spans="3:9" customFormat="1" x14ac:dyDescent="0.35">
      <c r="C982" s="7"/>
      <c r="E982" s="7"/>
      <c r="G982" s="7"/>
      <c r="I982" s="7"/>
    </row>
    <row r="983" spans="3:9" customFormat="1" x14ac:dyDescent="0.35">
      <c r="C983" s="7"/>
      <c r="E983" s="7"/>
      <c r="G983" s="7"/>
      <c r="I983" s="7"/>
    </row>
    <row r="984" spans="3:9" customFormat="1" x14ac:dyDescent="0.35">
      <c r="C984" s="7"/>
      <c r="E984" s="7"/>
      <c r="G984" s="7"/>
      <c r="I984" s="7"/>
    </row>
    <row r="985" spans="3:9" customFormat="1" x14ac:dyDescent="0.35">
      <c r="C985" s="7"/>
      <c r="E985" s="7"/>
      <c r="G985" s="7"/>
      <c r="I985" s="7"/>
    </row>
    <row r="986" spans="3:9" customFormat="1" x14ac:dyDescent="0.35">
      <c r="C986" s="7"/>
      <c r="E986" s="7"/>
      <c r="G986" s="7"/>
      <c r="I986" s="7"/>
    </row>
    <row r="987" spans="3:9" customFormat="1" x14ac:dyDescent="0.35">
      <c r="C987" s="7"/>
      <c r="E987" s="7"/>
      <c r="G987" s="7"/>
      <c r="I987" s="7"/>
    </row>
    <row r="988" spans="3:9" customFormat="1" x14ac:dyDescent="0.35">
      <c r="C988" s="7"/>
      <c r="E988" s="7"/>
      <c r="G988" s="7"/>
      <c r="I988" s="7"/>
    </row>
    <row r="989" spans="3:9" customFormat="1" x14ac:dyDescent="0.35">
      <c r="C989" s="7"/>
      <c r="E989" s="7"/>
      <c r="G989" s="7"/>
      <c r="I989" s="7"/>
    </row>
    <row r="990" spans="3:9" customFormat="1" x14ac:dyDescent="0.35">
      <c r="C990" s="7"/>
      <c r="E990" s="7"/>
      <c r="G990" s="7"/>
      <c r="I990" s="7"/>
    </row>
    <row r="991" spans="3:9" customFormat="1" x14ac:dyDescent="0.35">
      <c r="C991" s="7"/>
      <c r="E991" s="7"/>
      <c r="G991" s="7"/>
      <c r="I991" s="7"/>
    </row>
    <row r="992" spans="3:9" customFormat="1" x14ac:dyDescent="0.35">
      <c r="C992" s="7"/>
      <c r="E992" s="7"/>
      <c r="G992" s="7"/>
      <c r="I992" s="7"/>
    </row>
    <row r="993" spans="3:9" customFormat="1" x14ac:dyDescent="0.35">
      <c r="C993" s="7"/>
      <c r="E993" s="7"/>
      <c r="G993" s="7"/>
      <c r="I993" s="7"/>
    </row>
    <row r="994" spans="3:9" customFormat="1" x14ac:dyDescent="0.35">
      <c r="C994" s="7"/>
      <c r="E994" s="7"/>
      <c r="G994" s="7"/>
      <c r="I994" s="7"/>
    </row>
    <row r="995" spans="3:9" customFormat="1" x14ac:dyDescent="0.35">
      <c r="C995" s="7"/>
      <c r="E995" s="7"/>
      <c r="G995" s="7"/>
      <c r="I995" s="7"/>
    </row>
    <row r="996" spans="3:9" customFormat="1" x14ac:dyDescent="0.35">
      <c r="C996" s="7"/>
      <c r="E996" s="7"/>
      <c r="G996" s="7"/>
      <c r="I996" s="7"/>
    </row>
    <row r="997" spans="3:9" customFormat="1" x14ac:dyDescent="0.35">
      <c r="C997" s="7"/>
      <c r="E997" s="7"/>
      <c r="G997" s="7"/>
      <c r="I997" s="7"/>
    </row>
    <row r="998" spans="3:9" customFormat="1" x14ac:dyDescent="0.35">
      <c r="C998" s="7"/>
      <c r="E998" s="7"/>
      <c r="G998" s="7"/>
      <c r="I998" s="7"/>
    </row>
    <row r="999" spans="3:9" customFormat="1" x14ac:dyDescent="0.35">
      <c r="C999" s="7"/>
      <c r="E999" s="7"/>
      <c r="G999" s="7"/>
      <c r="I999" s="7"/>
    </row>
    <row r="1000" spans="3:9" customFormat="1" x14ac:dyDescent="0.35">
      <c r="C1000" s="7"/>
      <c r="E1000" s="7"/>
      <c r="G1000" s="7"/>
      <c r="I1000" s="7"/>
    </row>
    <row r="1001" spans="3:9" customFormat="1" x14ac:dyDescent="0.35">
      <c r="C1001" s="7"/>
      <c r="E1001" s="7"/>
      <c r="G1001" s="7"/>
      <c r="I1001" s="7"/>
    </row>
    <row r="1002" spans="3:9" customFormat="1" x14ac:dyDescent="0.35">
      <c r="C1002" s="7"/>
      <c r="E1002" s="7"/>
      <c r="G1002" s="7"/>
      <c r="I1002" s="7"/>
    </row>
    <row r="1003" spans="3:9" customFormat="1" x14ac:dyDescent="0.35">
      <c r="C1003" s="7"/>
      <c r="E1003" s="7"/>
      <c r="G1003" s="7"/>
      <c r="I1003" s="7"/>
    </row>
    <row r="1004" spans="3:9" customFormat="1" x14ac:dyDescent="0.35">
      <c r="C1004" s="7"/>
      <c r="E1004" s="7"/>
      <c r="G1004" s="7"/>
      <c r="I1004" s="7"/>
    </row>
    <row r="1005" spans="3:9" customFormat="1" x14ac:dyDescent="0.35">
      <c r="C1005" s="7"/>
      <c r="E1005" s="7"/>
      <c r="G1005" s="7"/>
      <c r="I1005" s="7"/>
    </row>
    <row r="1006" spans="3:9" customFormat="1" x14ac:dyDescent="0.35">
      <c r="C1006" s="7"/>
      <c r="E1006" s="7"/>
      <c r="G1006" s="7"/>
      <c r="I1006" s="7"/>
    </row>
    <row r="1007" spans="3:9" customFormat="1" x14ac:dyDescent="0.35">
      <c r="C1007" s="7"/>
      <c r="E1007" s="7"/>
      <c r="G1007" s="7"/>
      <c r="I1007" s="7"/>
    </row>
    <row r="1008" spans="3:9" customFormat="1" x14ac:dyDescent="0.35">
      <c r="C1008" s="7"/>
      <c r="E1008" s="7"/>
      <c r="G1008" s="7"/>
      <c r="I1008" s="7"/>
    </row>
    <row r="1009" spans="3:9" customFormat="1" x14ac:dyDescent="0.35">
      <c r="C1009" s="7"/>
      <c r="E1009" s="7"/>
      <c r="G1009" s="7"/>
      <c r="I1009" s="7"/>
    </row>
    <row r="1010" spans="3:9" customFormat="1" x14ac:dyDescent="0.35">
      <c r="C1010" s="7"/>
      <c r="E1010" s="7"/>
      <c r="G1010" s="7"/>
      <c r="I1010" s="7"/>
    </row>
    <row r="1011" spans="3:9" customFormat="1" x14ac:dyDescent="0.35">
      <c r="C1011" s="7"/>
      <c r="E1011" s="7"/>
      <c r="G1011" s="7"/>
      <c r="I1011" s="7"/>
    </row>
    <row r="1012" spans="3:9" customFormat="1" x14ac:dyDescent="0.35">
      <c r="C1012" s="7"/>
      <c r="E1012" s="7"/>
      <c r="G1012" s="7"/>
      <c r="I1012" s="7"/>
    </row>
    <row r="1013" spans="3:9" customFormat="1" x14ac:dyDescent="0.35">
      <c r="C1013" s="7"/>
      <c r="E1013" s="7"/>
      <c r="G1013" s="7"/>
      <c r="I1013" s="7"/>
    </row>
    <row r="1014" spans="3:9" customFormat="1" x14ac:dyDescent="0.35">
      <c r="C1014" s="7"/>
      <c r="E1014" s="7"/>
      <c r="G1014" s="7"/>
      <c r="I1014" s="7"/>
    </row>
    <row r="1015" spans="3:9" customFormat="1" x14ac:dyDescent="0.35">
      <c r="C1015" s="7"/>
      <c r="E1015" s="7"/>
      <c r="G1015" s="7"/>
      <c r="I1015" s="7"/>
    </row>
    <row r="1016" spans="3:9" customFormat="1" x14ac:dyDescent="0.35">
      <c r="C1016" s="7"/>
      <c r="E1016" s="7"/>
      <c r="G1016" s="7"/>
      <c r="I1016" s="7"/>
    </row>
    <row r="1017" spans="3:9" customFormat="1" x14ac:dyDescent="0.35">
      <c r="C1017" s="7"/>
      <c r="E1017" s="7"/>
      <c r="G1017" s="7"/>
      <c r="I1017" s="7"/>
    </row>
    <row r="1018" spans="3:9" customFormat="1" x14ac:dyDescent="0.35">
      <c r="C1018" s="7"/>
      <c r="E1018" s="7"/>
      <c r="G1018" s="7"/>
      <c r="I1018" s="7"/>
    </row>
    <row r="1019" spans="3:9" customFormat="1" x14ac:dyDescent="0.35">
      <c r="C1019" s="7"/>
      <c r="E1019" s="7"/>
      <c r="G1019" s="7"/>
      <c r="I1019" s="7"/>
    </row>
    <row r="1020" spans="3:9" customFormat="1" x14ac:dyDescent="0.35">
      <c r="C1020" s="7"/>
      <c r="E1020" s="7"/>
      <c r="G1020" s="7"/>
      <c r="I1020" s="7"/>
    </row>
    <row r="1021" spans="3:9" customFormat="1" x14ac:dyDescent="0.35">
      <c r="C1021" s="7"/>
      <c r="E1021" s="7"/>
      <c r="G1021" s="7"/>
      <c r="I1021" s="7"/>
    </row>
    <row r="1022" spans="3:9" customFormat="1" x14ac:dyDescent="0.35">
      <c r="C1022" s="7"/>
      <c r="E1022" s="7"/>
      <c r="G1022" s="7"/>
      <c r="I1022" s="7"/>
    </row>
    <row r="1023" spans="3:9" customFormat="1" x14ac:dyDescent="0.35">
      <c r="C1023" s="7"/>
      <c r="E1023" s="7"/>
      <c r="G1023" s="7"/>
      <c r="I1023" s="7"/>
    </row>
    <row r="1024" spans="3:9" customFormat="1" x14ac:dyDescent="0.35">
      <c r="C1024" s="7"/>
      <c r="E1024" s="7"/>
      <c r="G1024" s="7"/>
      <c r="I1024" s="7"/>
    </row>
    <row r="1025" spans="3:9" customFormat="1" x14ac:dyDescent="0.35">
      <c r="C1025" s="7"/>
      <c r="E1025" s="7"/>
      <c r="G1025" s="7"/>
      <c r="I1025" s="7"/>
    </row>
    <row r="1026" spans="3:9" customFormat="1" x14ac:dyDescent="0.35">
      <c r="C1026" s="7"/>
      <c r="E1026" s="7"/>
      <c r="G1026" s="7"/>
      <c r="I1026" s="7"/>
    </row>
    <row r="1027" spans="3:9" customFormat="1" x14ac:dyDescent="0.35">
      <c r="C1027" s="7"/>
      <c r="E1027" s="7"/>
      <c r="G1027" s="7"/>
      <c r="I1027" s="7"/>
    </row>
    <row r="1028" spans="3:9" customFormat="1" x14ac:dyDescent="0.35">
      <c r="C1028" s="7"/>
      <c r="E1028" s="7"/>
      <c r="G1028" s="7"/>
      <c r="I1028" s="7"/>
    </row>
    <row r="1029" spans="3:9" customFormat="1" x14ac:dyDescent="0.35">
      <c r="C1029" s="7"/>
      <c r="E1029" s="7"/>
      <c r="G1029" s="7"/>
      <c r="I1029" s="7"/>
    </row>
    <row r="1030" spans="3:9" customFormat="1" x14ac:dyDescent="0.35">
      <c r="C1030" s="7"/>
      <c r="E1030" s="7"/>
      <c r="G1030" s="7"/>
      <c r="I1030" s="7"/>
    </row>
    <row r="1031" spans="3:9" customFormat="1" x14ac:dyDescent="0.35">
      <c r="C1031" s="7"/>
      <c r="E1031" s="7"/>
      <c r="G1031" s="7"/>
      <c r="I1031" s="7"/>
    </row>
    <row r="1032" spans="3:9" customFormat="1" x14ac:dyDescent="0.35">
      <c r="C1032" s="7"/>
      <c r="E1032" s="7"/>
      <c r="G1032" s="7"/>
      <c r="I1032" s="7"/>
    </row>
    <row r="1033" spans="3:9" customFormat="1" x14ac:dyDescent="0.35">
      <c r="C1033" s="7"/>
      <c r="E1033" s="7"/>
      <c r="G1033" s="7"/>
      <c r="I1033" s="7"/>
    </row>
    <row r="1034" spans="3:9" customFormat="1" x14ac:dyDescent="0.35">
      <c r="C1034" s="7"/>
      <c r="E1034" s="7"/>
      <c r="G1034" s="7"/>
      <c r="I1034" s="7"/>
    </row>
    <row r="1035" spans="3:9" customFormat="1" x14ac:dyDescent="0.35">
      <c r="C1035" s="7"/>
      <c r="E1035" s="7"/>
      <c r="G1035" s="7"/>
      <c r="I1035" s="7"/>
    </row>
    <row r="1036" spans="3:9" customFormat="1" x14ac:dyDescent="0.35">
      <c r="C1036" s="7"/>
      <c r="E1036" s="7"/>
      <c r="G1036" s="7"/>
      <c r="I1036" s="7"/>
    </row>
    <row r="1037" spans="3:9" customFormat="1" x14ac:dyDescent="0.35">
      <c r="C1037" s="7"/>
      <c r="E1037" s="7"/>
      <c r="G1037" s="7"/>
      <c r="I1037" s="7"/>
    </row>
    <row r="1038" spans="3:9" customFormat="1" x14ac:dyDescent="0.35">
      <c r="C1038" s="7"/>
      <c r="E1038" s="7"/>
      <c r="G1038" s="7"/>
      <c r="I1038" s="7"/>
    </row>
    <row r="1039" spans="3:9" customFormat="1" x14ac:dyDescent="0.35">
      <c r="C1039" s="7"/>
      <c r="E1039" s="7"/>
      <c r="G1039" s="7"/>
      <c r="I1039" s="7"/>
    </row>
    <row r="1040" spans="3:9" customFormat="1" x14ac:dyDescent="0.35">
      <c r="C1040" s="7"/>
      <c r="E1040" s="7"/>
      <c r="G1040" s="7"/>
      <c r="I1040" s="7"/>
    </row>
    <row r="1041" spans="3:9" customFormat="1" x14ac:dyDescent="0.35">
      <c r="C1041" s="7"/>
      <c r="E1041" s="7"/>
      <c r="G1041" s="7"/>
      <c r="I1041" s="7"/>
    </row>
    <row r="1042" spans="3:9" customFormat="1" x14ac:dyDescent="0.35">
      <c r="C1042" s="7"/>
      <c r="E1042" s="7"/>
      <c r="G1042" s="7"/>
      <c r="I1042" s="7"/>
    </row>
    <row r="1043" spans="3:9" customFormat="1" x14ac:dyDescent="0.35">
      <c r="C1043" s="7"/>
      <c r="E1043" s="7"/>
      <c r="G1043" s="7"/>
      <c r="I1043" s="7"/>
    </row>
    <row r="1044" spans="3:9" customFormat="1" x14ac:dyDescent="0.35">
      <c r="C1044" s="7"/>
      <c r="E1044" s="7"/>
      <c r="G1044" s="7"/>
      <c r="I1044" s="7"/>
    </row>
    <row r="1045" spans="3:9" customFormat="1" x14ac:dyDescent="0.35">
      <c r="C1045" s="7"/>
      <c r="E1045" s="7"/>
      <c r="G1045" s="7"/>
      <c r="I1045" s="7"/>
    </row>
    <row r="1046" spans="3:9" customFormat="1" x14ac:dyDescent="0.35">
      <c r="C1046" s="7"/>
      <c r="E1046" s="7"/>
      <c r="G1046" s="7"/>
      <c r="I1046" s="7"/>
    </row>
    <row r="1047" spans="3:9" customFormat="1" x14ac:dyDescent="0.35">
      <c r="C1047" s="7"/>
      <c r="E1047" s="7"/>
      <c r="G1047" s="7"/>
      <c r="I1047" s="7"/>
    </row>
    <row r="1048" spans="3:9" customFormat="1" x14ac:dyDescent="0.35">
      <c r="C1048" s="7"/>
      <c r="E1048" s="7"/>
      <c r="G1048" s="7"/>
      <c r="I1048" s="7"/>
    </row>
    <row r="1049" spans="3:9" customFormat="1" x14ac:dyDescent="0.35">
      <c r="C1049" s="7"/>
      <c r="E1049" s="7"/>
      <c r="G1049" s="7"/>
      <c r="I1049" s="7"/>
    </row>
    <row r="1050" spans="3:9" customFormat="1" x14ac:dyDescent="0.35">
      <c r="C1050" s="7"/>
      <c r="E1050" s="7"/>
      <c r="G1050" s="7"/>
      <c r="I1050" s="7"/>
    </row>
    <row r="1051" spans="3:9" customFormat="1" x14ac:dyDescent="0.35">
      <c r="C1051" s="7"/>
      <c r="E1051" s="7"/>
      <c r="G1051" s="7"/>
      <c r="I1051" s="7"/>
    </row>
    <row r="1052" spans="3:9" customFormat="1" x14ac:dyDescent="0.35">
      <c r="C1052" s="7"/>
      <c r="E1052" s="7"/>
      <c r="G1052" s="7"/>
      <c r="I1052" s="7"/>
    </row>
    <row r="1053" spans="3:9" customFormat="1" x14ac:dyDescent="0.35">
      <c r="C1053" s="7"/>
      <c r="E1053" s="7"/>
      <c r="G1053" s="7"/>
      <c r="I1053" s="7"/>
    </row>
    <row r="1054" spans="3:9" customFormat="1" x14ac:dyDescent="0.35">
      <c r="C1054" s="7"/>
      <c r="E1054" s="7"/>
      <c r="G1054" s="7"/>
      <c r="I1054" s="7"/>
    </row>
    <row r="1055" spans="3:9" customFormat="1" x14ac:dyDescent="0.35">
      <c r="C1055" s="7"/>
      <c r="E1055" s="7"/>
      <c r="G1055" s="7"/>
      <c r="I1055" s="7"/>
    </row>
    <row r="1056" spans="3:9" customFormat="1" x14ac:dyDescent="0.35">
      <c r="C1056" s="7"/>
      <c r="E1056" s="7"/>
      <c r="G1056" s="7"/>
      <c r="I1056" s="7"/>
    </row>
    <row r="1057" spans="3:9" customFormat="1" x14ac:dyDescent="0.35">
      <c r="C1057" s="7"/>
      <c r="E1057" s="7"/>
      <c r="G1057" s="7"/>
      <c r="I1057" s="7"/>
    </row>
    <row r="1058" spans="3:9" customFormat="1" x14ac:dyDescent="0.35">
      <c r="C1058" s="7"/>
      <c r="E1058" s="7"/>
      <c r="G1058" s="7"/>
      <c r="I1058" s="7"/>
    </row>
    <row r="1059" spans="3:9" customFormat="1" x14ac:dyDescent="0.35">
      <c r="C1059" s="7"/>
      <c r="E1059" s="7"/>
      <c r="G1059" s="7"/>
      <c r="I1059" s="7"/>
    </row>
    <row r="1060" spans="3:9" customFormat="1" x14ac:dyDescent="0.35">
      <c r="C1060" s="7"/>
      <c r="E1060" s="7"/>
      <c r="G1060" s="7"/>
      <c r="I1060" s="7"/>
    </row>
    <row r="1061" spans="3:9" customFormat="1" x14ac:dyDescent="0.35">
      <c r="C1061" s="7"/>
      <c r="E1061" s="7"/>
      <c r="G1061" s="7"/>
      <c r="I1061" s="7"/>
    </row>
    <row r="1062" spans="3:9" customFormat="1" x14ac:dyDescent="0.35">
      <c r="C1062" s="7"/>
      <c r="E1062" s="7"/>
      <c r="G1062" s="7"/>
      <c r="I1062" s="7"/>
    </row>
    <row r="1063" spans="3:9" customFormat="1" x14ac:dyDescent="0.35">
      <c r="C1063" s="7"/>
      <c r="E1063" s="7"/>
      <c r="G1063" s="7"/>
      <c r="I1063" s="7"/>
    </row>
    <row r="1064" spans="3:9" customFormat="1" x14ac:dyDescent="0.35">
      <c r="C1064" s="7"/>
      <c r="E1064" s="7"/>
      <c r="G1064" s="7"/>
      <c r="I1064" s="7"/>
    </row>
    <row r="1065" spans="3:9" customFormat="1" x14ac:dyDescent="0.35">
      <c r="C1065" s="7"/>
      <c r="E1065" s="7"/>
      <c r="G1065" s="7"/>
      <c r="I1065" s="7"/>
    </row>
    <row r="1066" spans="3:9" customFormat="1" x14ac:dyDescent="0.35">
      <c r="C1066" s="7"/>
      <c r="E1066" s="7"/>
      <c r="G1066" s="7"/>
      <c r="I1066" s="7"/>
    </row>
    <row r="1067" spans="3:9" customFormat="1" x14ac:dyDescent="0.35">
      <c r="C1067" s="7"/>
      <c r="E1067" s="7"/>
      <c r="G1067" s="7"/>
      <c r="I1067" s="7"/>
    </row>
    <row r="1068" spans="3:9" customFormat="1" x14ac:dyDescent="0.35">
      <c r="C1068" s="7"/>
      <c r="E1068" s="7"/>
      <c r="G1068" s="7"/>
      <c r="I1068" s="7"/>
    </row>
    <row r="1069" spans="3:9" customFormat="1" x14ac:dyDescent="0.35">
      <c r="C1069" s="7"/>
      <c r="E1069" s="7"/>
      <c r="G1069" s="7"/>
      <c r="I1069" s="7"/>
    </row>
    <row r="1070" spans="3:9" customFormat="1" x14ac:dyDescent="0.35">
      <c r="C1070" s="7"/>
      <c r="E1070" s="7"/>
      <c r="G1070" s="7"/>
      <c r="I1070" s="7"/>
    </row>
    <row r="1071" spans="3:9" customFormat="1" x14ac:dyDescent="0.35">
      <c r="C1071" s="7"/>
      <c r="E1071" s="7"/>
      <c r="G1071" s="7"/>
      <c r="I1071" s="7"/>
    </row>
    <row r="1072" spans="3:9" customFormat="1" x14ac:dyDescent="0.35">
      <c r="C1072" s="7"/>
      <c r="E1072" s="7"/>
      <c r="G1072" s="7"/>
      <c r="I1072" s="7"/>
    </row>
    <row r="1073" spans="3:9" customFormat="1" x14ac:dyDescent="0.35">
      <c r="C1073" s="7"/>
      <c r="E1073" s="7"/>
      <c r="G1073" s="7"/>
      <c r="I1073" s="7"/>
    </row>
    <row r="1074" spans="3:9" customFormat="1" x14ac:dyDescent="0.35">
      <c r="C1074" s="7"/>
      <c r="E1074" s="7"/>
      <c r="G1074" s="7"/>
      <c r="I1074" s="7"/>
    </row>
    <row r="1075" spans="3:9" customFormat="1" x14ac:dyDescent="0.35">
      <c r="C1075" s="7"/>
      <c r="E1075" s="7"/>
      <c r="G1075" s="7"/>
      <c r="I1075" s="7"/>
    </row>
    <row r="1076" spans="3:9" customFormat="1" x14ac:dyDescent="0.35">
      <c r="C1076" s="7"/>
      <c r="E1076" s="7"/>
      <c r="G1076" s="7"/>
      <c r="I1076" s="7"/>
    </row>
    <row r="1077" spans="3:9" customFormat="1" x14ac:dyDescent="0.35">
      <c r="C1077" s="7"/>
      <c r="E1077" s="7"/>
      <c r="G1077" s="7"/>
      <c r="I1077" s="7"/>
    </row>
    <row r="1078" spans="3:9" customFormat="1" x14ac:dyDescent="0.35">
      <c r="C1078" s="7"/>
      <c r="E1078" s="7"/>
      <c r="G1078" s="7"/>
      <c r="I1078" s="7"/>
    </row>
    <row r="1079" spans="3:9" customFormat="1" x14ac:dyDescent="0.35">
      <c r="C1079" s="7"/>
      <c r="E1079" s="7"/>
      <c r="G1079" s="7"/>
      <c r="I1079" s="7"/>
    </row>
    <row r="1080" spans="3:9" customFormat="1" x14ac:dyDescent="0.35">
      <c r="C1080" s="7"/>
      <c r="E1080" s="7"/>
      <c r="G1080" s="7"/>
      <c r="I1080" s="7"/>
    </row>
    <row r="1081" spans="3:9" customFormat="1" x14ac:dyDescent="0.35">
      <c r="C1081" s="7"/>
      <c r="E1081" s="7"/>
      <c r="G1081" s="7"/>
      <c r="I1081" s="7"/>
    </row>
    <row r="1082" spans="3:9" customFormat="1" x14ac:dyDescent="0.35">
      <c r="C1082" s="7"/>
      <c r="E1082" s="7"/>
      <c r="G1082" s="7"/>
      <c r="I1082" s="7"/>
    </row>
    <row r="1083" spans="3:9" customFormat="1" x14ac:dyDescent="0.35">
      <c r="C1083" s="7"/>
      <c r="E1083" s="7"/>
      <c r="G1083" s="7"/>
      <c r="I1083" s="7"/>
    </row>
    <row r="1084" spans="3:9" customFormat="1" x14ac:dyDescent="0.35">
      <c r="C1084" s="7"/>
      <c r="E1084" s="7"/>
      <c r="G1084" s="7"/>
      <c r="I1084" s="7"/>
    </row>
    <row r="1085" spans="3:9" customFormat="1" x14ac:dyDescent="0.35">
      <c r="C1085" s="7"/>
      <c r="E1085" s="7"/>
      <c r="G1085" s="7"/>
      <c r="I1085" s="7"/>
    </row>
    <row r="1086" spans="3:9" customFormat="1" x14ac:dyDescent="0.35">
      <c r="C1086" s="7"/>
      <c r="E1086" s="7"/>
      <c r="G1086" s="7"/>
      <c r="I1086" s="7"/>
    </row>
    <row r="1087" spans="3:9" customFormat="1" x14ac:dyDescent="0.35">
      <c r="C1087" s="7"/>
      <c r="E1087" s="7"/>
      <c r="G1087" s="7"/>
      <c r="I1087" s="7"/>
    </row>
    <row r="1088" spans="3:9" customFormat="1" x14ac:dyDescent="0.35">
      <c r="C1088" s="7"/>
      <c r="E1088" s="7"/>
      <c r="G1088" s="7"/>
      <c r="I1088" s="7"/>
    </row>
    <row r="1089" spans="3:9" customFormat="1" x14ac:dyDescent="0.35">
      <c r="C1089" s="7"/>
      <c r="E1089" s="7"/>
      <c r="G1089" s="7"/>
      <c r="I1089" s="7"/>
    </row>
    <row r="1090" spans="3:9" customFormat="1" x14ac:dyDescent="0.35">
      <c r="C1090" s="7"/>
      <c r="E1090" s="7"/>
      <c r="G1090" s="7"/>
      <c r="I1090" s="7"/>
    </row>
    <row r="1091" spans="3:9" customFormat="1" x14ac:dyDescent="0.35">
      <c r="C1091" s="7"/>
      <c r="E1091" s="7"/>
      <c r="G1091" s="7"/>
      <c r="I1091" s="7"/>
    </row>
    <row r="1092" spans="3:9" customFormat="1" x14ac:dyDescent="0.35">
      <c r="C1092" s="7"/>
      <c r="E1092" s="7"/>
      <c r="G1092" s="7"/>
      <c r="I1092" s="7"/>
    </row>
    <row r="1093" spans="3:9" customFormat="1" x14ac:dyDescent="0.35">
      <c r="C1093" s="7"/>
      <c r="E1093" s="7"/>
      <c r="G1093" s="7"/>
      <c r="I1093" s="7"/>
    </row>
    <row r="1094" spans="3:9" customFormat="1" x14ac:dyDescent="0.35">
      <c r="C1094" s="7"/>
      <c r="E1094" s="7"/>
      <c r="G1094" s="7"/>
      <c r="I1094" s="7"/>
    </row>
    <row r="1095" spans="3:9" customFormat="1" x14ac:dyDescent="0.35">
      <c r="C1095" s="7"/>
      <c r="E1095" s="7"/>
      <c r="G1095" s="7"/>
      <c r="I1095" s="7"/>
    </row>
    <row r="1096" spans="3:9" customFormat="1" x14ac:dyDescent="0.35">
      <c r="C1096" s="7"/>
      <c r="E1096" s="7"/>
      <c r="G1096" s="7"/>
      <c r="I1096" s="7"/>
    </row>
    <row r="1097" spans="3:9" customFormat="1" x14ac:dyDescent="0.35">
      <c r="C1097" s="7"/>
      <c r="E1097" s="7"/>
      <c r="G1097" s="7"/>
      <c r="I1097" s="7"/>
    </row>
    <row r="1098" spans="3:9" customFormat="1" x14ac:dyDescent="0.35">
      <c r="C1098" s="7"/>
      <c r="E1098" s="7"/>
      <c r="G1098" s="7"/>
      <c r="I1098" s="7"/>
    </row>
    <row r="1099" spans="3:9" customFormat="1" x14ac:dyDescent="0.35">
      <c r="C1099" s="7"/>
      <c r="E1099" s="7"/>
      <c r="G1099" s="7"/>
      <c r="I1099" s="7"/>
    </row>
    <row r="1100" spans="3:9" customFormat="1" x14ac:dyDescent="0.35">
      <c r="C1100" s="7"/>
      <c r="E1100" s="7"/>
      <c r="G1100" s="7"/>
      <c r="I1100" s="7"/>
    </row>
    <row r="1101" spans="3:9" customFormat="1" x14ac:dyDescent="0.35">
      <c r="C1101" s="7"/>
      <c r="E1101" s="7"/>
      <c r="G1101" s="7"/>
      <c r="I1101" s="7"/>
    </row>
    <row r="1102" spans="3:9" customFormat="1" x14ac:dyDescent="0.35">
      <c r="C1102" s="7"/>
      <c r="E1102" s="7"/>
      <c r="G1102" s="7"/>
      <c r="I1102" s="7"/>
    </row>
    <row r="1103" spans="3:9" customFormat="1" x14ac:dyDescent="0.35">
      <c r="C1103" s="7"/>
      <c r="E1103" s="7"/>
      <c r="G1103" s="7"/>
      <c r="I1103" s="7"/>
    </row>
    <row r="1104" spans="3:9" customFormat="1" x14ac:dyDescent="0.35">
      <c r="C1104" s="7"/>
      <c r="E1104" s="7"/>
      <c r="G1104" s="7"/>
      <c r="I1104" s="7"/>
    </row>
    <row r="1105" spans="3:9" customFormat="1" x14ac:dyDescent="0.35">
      <c r="C1105" s="7"/>
      <c r="E1105" s="7"/>
      <c r="G1105" s="7"/>
      <c r="I1105" s="7"/>
    </row>
    <row r="1106" spans="3:9" customFormat="1" x14ac:dyDescent="0.35">
      <c r="C1106" s="7"/>
      <c r="E1106" s="7"/>
      <c r="G1106" s="7"/>
      <c r="I1106" s="7"/>
    </row>
    <row r="1107" spans="3:9" customFormat="1" x14ac:dyDescent="0.35">
      <c r="C1107" s="7"/>
      <c r="E1107" s="7"/>
      <c r="G1107" s="7"/>
      <c r="I1107" s="7"/>
    </row>
    <row r="1108" spans="3:9" customFormat="1" x14ac:dyDescent="0.35">
      <c r="C1108" s="7"/>
      <c r="E1108" s="7"/>
      <c r="G1108" s="7"/>
      <c r="I1108" s="7"/>
    </row>
    <row r="1109" spans="3:9" customFormat="1" x14ac:dyDescent="0.35">
      <c r="C1109" s="7"/>
      <c r="E1109" s="7"/>
      <c r="G1109" s="7"/>
      <c r="I1109" s="7"/>
    </row>
    <row r="1110" spans="3:9" customFormat="1" x14ac:dyDescent="0.35">
      <c r="C1110" s="7"/>
      <c r="E1110" s="7"/>
      <c r="G1110" s="7"/>
      <c r="I1110" s="7"/>
    </row>
    <row r="1111" spans="3:9" customFormat="1" x14ac:dyDescent="0.35">
      <c r="C1111" s="7"/>
      <c r="E1111" s="7"/>
      <c r="G1111" s="7"/>
      <c r="I1111" s="7"/>
    </row>
    <row r="1112" spans="3:9" customFormat="1" x14ac:dyDescent="0.35">
      <c r="C1112" s="7"/>
      <c r="E1112" s="7"/>
      <c r="G1112" s="7"/>
      <c r="I1112" s="7"/>
    </row>
    <row r="1113" spans="3:9" customFormat="1" x14ac:dyDescent="0.35">
      <c r="C1113" s="7"/>
      <c r="E1113" s="7"/>
      <c r="G1113" s="7"/>
      <c r="I1113" s="7"/>
    </row>
    <row r="1114" spans="3:9" customFormat="1" x14ac:dyDescent="0.35">
      <c r="C1114" s="7"/>
      <c r="E1114" s="7"/>
      <c r="G1114" s="7"/>
      <c r="I1114" s="7"/>
    </row>
    <row r="1115" spans="3:9" customFormat="1" x14ac:dyDescent="0.35">
      <c r="C1115" s="7"/>
      <c r="E1115" s="7"/>
      <c r="G1115" s="7"/>
      <c r="I1115" s="7"/>
    </row>
    <row r="1116" spans="3:9" customFormat="1" x14ac:dyDescent="0.35">
      <c r="C1116" s="7"/>
      <c r="E1116" s="7"/>
      <c r="G1116" s="7"/>
      <c r="I1116" s="7"/>
    </row>
    <row r="1117" spans="3:9" customFormat="1" x14ac:dyDescent="0.35">
      <c r="C1117" s="7"/>
      <c r="E1117" s="7"/>
      <c r="G1117" s="7"/>
      <c r="I1117" s="7"/>
    </row>
    <row r="1118" spans="3:9" customFormat="1" x14ac:dyDescent="0.35">
      <c r="C1118" s="7"/>
      <c r="E1118" s="7"/>
      <c r="G1118" s="7"/>
      <c r="I1118" s="7"/>
    </row>
    <row r="1119" spans="3:9" customFormat="1" x14ac:dyDescent="0.35">
      <c r="C1119" s="7"/>
      <c r="E1119" s="7"/>
      <c r="G1119" s="7"/>
      <c r="I1119" s="7"/>
    </row>
    <row r="1120" spans="3:9" customFormat="1" x14ac:dyDescent="0.35">
      <c r="C1120" s="7"/>
      <c r="E1120" s="7"/>
      <c r="G1120" s="7"/>
      <c r="I1120" s="7"/>
    </row>
    <row r="1121" spans="3:9" customFormat="1" x14ac:dyDescent="0.35">
      <c r="C1121" s="7"/>
      <c r="E1121" s="7"/>
      <c r="G1121" s="7"/>
      <c r="I1121" s="7"/>
    </row>
    <row r="1122" spans="3:9" customFormat="1" x14ac:dyDescent="0.35">
      <c r="C1122" s="7"/>
      <c r="E1122" s="7"/>
      <c r="G1122" s="7"/>
      <c r="I1122" s="7"/>
    </row>
    <row r="1123" spans="3:9" customFormat="1" x14ac:dyDescent="0.35">
      <c r="C1123" s="7"/>
      <c r="E1123" s="7"/>
      <c r="G1123" s="7"/>
      <c r="I1123" s="7"/>
    </row>
    <row r="1124" spans="3:9" customFormat="1" x14ac:dyDescent="0.35">
      <c r="C1124" s="7"/>
      <c r="E1124" s="7"/>
      <c r="G1124" s="7"/>
      <c r="I1124" s="7"/>
    </row>
    <row r="1125" spans="3:9" customFormat="1" x14ac:dyDescent="0.35">
      <c r="C1125" s="7"/>
      <c r="E1125" s="7"/>
      <c r="G1125" s="7"/>
      <c r="I1125" s="7"/>
    </row>
    <row r="1126" spans="3:9" customFormat="1" x14ac:dyDescent="0.35">
      <c r="C1126" s="7"/>
      <c r="E1126" s="7"/>
      <c r="G1126" s="7"/>
      <c r="I1126" s="7"/>
    </row>
    <row r="1127" spans="3:9" customFormat="1" x14ac:dyDescent="0.35">
      <c r="C1127" s="7"/>
      <c r="E1127" s="7"/>
      <c r="G1127" s="7"/>
      <c r="I1127" s="7"/>
    </row>
    <row r="1128" spans="3:9" customFormat="1" x14ac:dyDescent="0.35">
      <c r="C1128" s="7"/>
      <c r="E1128" s="7"/>
      <c r="G1128" s="7"/>
      <c r="I1128" s="7"/>
    </row>
    <row r="1129" spans="3:9" customFormat="1" x14ac:dyDescent="0.35">
      <c r="C1129" s="7"/>
      <c r="E1129" s="7"/>
      <c r="G1129" s="7"/>
      <c r="I1129" s="7"/>
    </row>
    <row r="1130" spans="3:9" customFormat="1" x14ac:dyDescent="0.35">
      <c r="C1130" s="7"/>
      <c r="E1130" s="7"/>
      <c r="G1130" s="7"/>
      <c r="I1130" s="7"/>
    </row>
    <row r="1131" spans="3:9" customFormat="1" x14ac:dyDescent="0.35">
      <c r="C1131" s="7"/>
      <c r="E1131" s="7"/>
      <c r="G1131" s="7"/>
      <c r="I1131" s="7"/>
    </row>
    <row r="1132" spans="3:9" customFormat="1" x14ac:dyDescent="0.35">
      <c r="C1132" s="7"/>
      <c r="E1132" s="7"/>
      <c r="G1132" s="7"/>
      <c r="I1132" s="7"/>
    </row>
    <row r="1133" spans="3:9" customFormat="1" x14ac:dyDescent="0.35">
      <c r="C1133" s="7"/>
      <c r="E1133" s="7"/>
      <c r="G1133" s="7"/>
      <c r="I1133" s="7"/>
    </row>
    <row r="1134" spans="3:9" customFormat="1" x14ac:dyDescent="0.35">
      <c r="C1134" s="7"/>
      <c r="E1134" s="7"/>
      <c r="G1134" s="7"/>
      <c r="I1134" s="7"/>
    </row>
    <row r="1135" spans="3:9" customFormat="1" x14ac:dyDescent="0.35">
      <c r="C1135" s="7"/>
      <c r="E1135" s="7"/>
      <c r="G1135" s="7"/>
      <c r="I1135" s="7"/>
    </row>
    <row r="1136" spans="3:9" customFormat="1" x14ac:dyDescent="0.35">
      <c r="C1136" s="7"/>
      <c r="E1136" s="7"/>
      <c r="G1136" s="7"/>
      <c r="I1136" s="7"/>
    </row>
    <row r="1137" spans="3:9" customFormat="1" x14ac:dyDescent="0.35">
      <c r="C1137" s="7"/>
      <c r="E1137" s="7"/>
      <c r="G1137" s="7"/>
      <c r="I1137" s="7"/>
    </row>
    <row r="1138" spans="3:9" customFormat="1" x14ac:dyDescent="0.35">
      <c r="C1138" s="7"/>
      <c r="E1138" s="7"/>
      <c r="G1138" s="7"/>
      <c r="I1138" s="7"/>
    </row>
    <row r="1139" spans="3:9" customFormat="1" x14ac:dyDescent="0.35">
      <c r="C1139" s="7"/>
      <c r="E1139" s="7"/>
      <c r="G1139" s="7"/>
      <c r="I1139" s="7"/>
    </row>
    <row r="1140" spans="3:9" customFormat="1" x14ac:dyDescent="0.35">
      <c r="C1140" s="7"/>
      <c r="E1140" s="7"/>
      <c r="G1140" s="7"/>
      <c r="I1140" s="7"/>
    </row>
    <row r="1141" spans="3:9" customFormat="1" x14ac:dyDescent="0.35">
      <c r="C1141" s="7"/>
      <c r="E1141" s="7"/>
      <c r="G1141" s="7"/>
      <c r="I1141" s="7"/>
    </row>
    <row r="1142" spans="3:9" customFormat="1" x14ac:dyDescent="0.35">
      <c r="C1142" s="7"/>
      <c r="E1142" s="7"/>
      <c r="G1142" s="7"/>
      <c r="I1142" s="7"/>
    </row>
    <row r="1143" spans="3:9" customFormat="1" x14ac:dyDescent="0.35">
      <c r="C1143" s="7"/>
      <c r="E1143" s="7"/>
      <c r="G1143" s="7"/>
      <c r="I1143" s="7"/>
    </row>
    <row r="1144" spans="3:9" customFormat="1" x14ac:dyDescent="0.35">
      <c r="C1144" s="7"/>
      <c r="E1144" s="7"/>
      <c r="G1144" s="7"/>
      <c r="I1144" s="7"/>
    </row>
    <row r="1145" spans="3:9" customFormat="1" x14ac:dyDescent="0.35">
      <c r="C1145" s="7"/>
      <c r="E1145" s="7"/>
      <c r="G1145" s="7"/>
      <c r="I1145" s="7"/>
    </row>
    <row r="1146" spans="3:9" customFormat="1" x14ac:dyDescent="0.35">
      <c r="C1146" s="7"/>
      <c r="E1146" s="7"/>
      <c r="G1146" s="7"/>
      <c r="I1146" s="7"/>
    </row>
    <row r="1147" spans="3:9" customFormat="1" x14ac:dyDescent="0.35">
      <c r="C1147" s="7"/>
      <c r="E1147" s="7"/>
      <c r="G1147" s="7"/>
      <c r="I1147" s="7"/>
    </row>
    <row r="1148" spans="3:9" customFormat="1" x14ac:dyDescent="0.35">
      <c r="C1148" s="7"/>
      <c r="E1148" s="7"/>
      <c r="G1148" s="7"/>
      <c r="I1148" s="7"/>
    </row>
    <row r="1149" spans="3:9" customFormat="1" x14ac:dyDescent="0.35">
      <c r="C1149" s="7"/>
      <c r="E1149" s="7"/>
      <c r="G1149" s="7"/>
      <c r="I1149" s="7"/>
    </row>
    <row r="1150" spans="3:9" customFormat="1" x14ac:dyDescent="0.35">
      <c r="C1150" s="7"/>
      <c r="E1150" s="7"/>
      <c r="G1150" s="7"/>
      <c r="I1150" s="7"/>
    </row>
    <row r="1151" spans="3:9" customFormat="1" x14ac:dyDescent="0.35">
      <c r="C1151" s="7"/>
      <c r="E1151" s="7"/>
      <c r="G1151" s="7"/>
      <c r="I1151" s="7"/>
    </row>
    <row r="1152" spans="3:9" customFormat="1" x14ac:dyDescent="0.35">
      <c r="C1152" s="7"/>
      <c r="E1152" s="7"/>
      <c r="G1152" s="7"/>
      <c r="I1152" s="7"/>
    </row>
    <row r="1153" spans="3:9" customFormat="1" x14ac:dyDescent="0.35">
      <c r="C1153" s="7"/>
      <c r="E1153" s="7"/>
      <c r="G1153" s="7"/>
      <c r="I1153" s="7"/>
    </row>
    <row r="1154" spans="3:9" customFormat="1" x14ac:dyDescent="0.35">
      <c r="C1154" s="7"/>
      <c r="E1154" s="7"/>
      <c r="G1154" s="7"/>
      <c r="I1154" s="7"/>
    </row>
    <row r="1155" spans="3:9" customFormat="1" x14ac:dyDescent="0.35">
      <c r="C1155" s="7"/>
      <c r="E1155" s="7"/>
      <c r="G1155" s="7"/>
      <c r="I1155" s="7"/>
    </row>
    <row r="1156" spans="3:9" customFormat="1" x14ac:dyDescent="0.35">
      <c r="C1156" s="7"/>
      <c r="E1156" s="7"/>
      <c r="G1156" s="7"/>
      <c r="I1156" s="7"/>
    </row>
    <row r="1157" spans="3:9" customFormat="1" x14ac:dyDescent="0.35">
      <c r="C1157" s="7"/>
      <c r="E1157" s="7"/>
      <c r="G1157" s="7"/>
      <c r="I1157" s="7"/>
    </row>
    <row r="1158" spans="3:9" customFormat="1" x14ac:dyDescent="0.35">
      <c r="C1158" s="7"/>
      <c r="E1158" s="7"/>
      <c r="G1158" s="7"/>
      <c r="I1158" s="7"/>
    </row>
    <row r="1159" spans="3:9" customFormat="1" x14ac:dyDescent="0.35">
      <c r="C1159" s="7"/>
      <c r="E1159" s="7"/>
      <c r="G1159" s="7"/>
      <c r="I1159" s="7"/>
    </row>
    <row r="1160" spans="3:9" customFormat="1" x14ac:dyDescent="0.35">
      <c r="C1160" s="7"/>
      <c r="E1160" s="7"/>
      <c r="G1160" s="7"/>
      <c r="I1160" s="7"/>
    </row>
    <row r="1161" spans="3:9" customFormat="1" x14ac:dyDescent="0.35">
      <c r="C1161" s="7"/>
      <c r="E1161" s="7"/>
      <c r="G1161" s="7"/>
      <c r="I1161" s="7"/>
    </row>
    <row r="1162" spans="3:9" customFormat="1" x14ac:dyDescent="0.35">
      <c r="C1162" s="7"/>
      <c r="E1162" s="7"/>
      <c r="G1162" s="7"/>
      <c r="I1162" s="7"/>
    </row>
    <row r="1163" spans="3:9" customFormat="1" x14ac:dyDescent="0.35">
      <c r="C1163" s="7"/>
      <c r="E1163" s="7"/>
      <c r="G1163" s="7"/>
      <c r="I1163" s="7"/>
    </row>
    <row r="1164" spans="3:9" customFormat="1" x14ac:dyDescent="0.35">
      <c r="C1164" s="7"/>
      <c r="E1164" s="7"/>
      <c r="G1164" s="7"/>
      <c r="I1164" s="7"/>
    </row>
    <row r="1165" spans="3:9" customFormat="1" x14ac:dyDescent="0.35">
      <c r="C1165" s="7"/>
      <c r="E1165" s="7"/>
      <c r="G1165" s="7"/>
      <c r="I1165" s="7"/>
    </row>
    <row r="1166" spans="3:9" customFormat="1" x14ac:dyDescent="0.35">
      <c r="C1166" s="7"/>
      <c r="E1166" s="7"/>
      <c r="G1166" s="7"/>
      <c r="I1166" s="7"/>
    </row>
    <row r="1167" spans="3:9" customFormat="1" x14ac:dyDescent="0.35">
      <c r="C1167" s="7"/>
      <c r="E1167" s="7"/>
      <c r="G1167" s="7"/>
      <c r="I1167" s="7"/>
    </row>
    <row r="1168" spans="3:9" customFormat="1" x14ac:dyDescent="0.35">
      <c r="C1168" s="7"/>
      <c r="E1168" s="7"/>
      <c r="G1168" s="7"/>
      <c r="I1168" s="7"/>
    </row>
    <row r="1169" spans="3:9" customFormat="1" x14ac:dyDescent="0.35">
      <c r="C1169" s="7"/>
      <c r="E1169" s="7"/>
      <c r="G1169" s="7"/>
      <c r="I1169" s="7"/>
    </row>
    <row r="1170" spans="3:9" customFormat="1" x14ac:dyDescent="0.35">
      <c r="C1170" s="7"/>
      <c r="E1170" s="7"/>
      <c r="G1170" s="7"/>
      <c r="I1170" s="7"/>
    </row>
    <row r="1171" spans="3:9" customFormat="1" x14ac:dyDescent="0.35">
      <c r="C1171" s="7"/>
      <c r="E1171" s="7"/>
      <c r="G1171" s="7"/>
      <c r="I1171" s="7"/>
    </row>
    <row r="1172" spans="3:9" customFormat="1" x14ac:dyDescent="0.35">
      <c r="C1172" s="7"/>
      <c r="E1172" s="7"/>
      <c r="G1172" s="7"/>
      <c r="I1172" s="7"/>
    </row>
    <row r="1173" spans="3:9" customFormat="1" x14ac:dyDescent="0.35">
      <c r="C1173" s="7"/>
      <c r="E1173" s="7"/>
      <c r="G1173" s="7"/>
      <c r="I1173" s="7"/>
    </row>
    <row r="1174" spans="3:9" customFormat="1" x14ac:dyDescent="0.35">
      <c r="C1174" s="7"/>
      <c r="E1174" s="7"/>
      <c r="G1174" s="7"/>
      <c r="I1174" s="7"/>
    </row>
    <row r="1175" spans="3:9" customFormat="1" x14ac:dyDescent="0.35">
      <c r="C1175" s="7"/>
      <c r="E1175" s="7"/>
      <c r="G1175" s="7"/>
      <c r="I1175" s="7"/>
    </row>
    <row r="1176" spans="3:9" customFormat="1" x14ac:dyDescent="0.35">
      <c r="C1176" s="7"/>
      <c r="E1176" s="7"/>
      <c r="G1176" s="7"/>
      <c r="I1176" s="7"/>
    </row>
    <row r="1177" spans="3:9" customFormat="1" x14ac:dyDescent="0.35">
      <c r="C1177" s="7"/>
      <c r="E1177" s="7"/>
      <c r="G1177" s="7"/>
      <c r="I1177" s="7"/>
    </row>
    <row r="1178" spans="3:9" customFormat="1" x14ac:dyDescent="0.35">
      <c r="C1178" s="7"/>
      <c r="E1178" s="7"/>
      <c r="G1178" s="7"/>
      <c r="I1178" s="7"/>
    </row>
    <row r="1179" spans="3:9" customFormat="1" x14ac:dyDescent="0.35">
      <c r="C1179" s="7"/>
      <c r="E1179" s="7"/>
      <c r="G1179" s="7"/>
      <c r="I1179" s="7"/>
    </row>
    <row r="1180" spans="3:9" customFormat="1" x14ac:dyDescent="0.35">
      <c r="C1180" s="7"/>
      <c r="E1180" s="7"/>
      <c r="G1180" s="7"/>
      <c r="I1180" s="7"/>
    </row>
    <row r="1181" spans="3:9" customFormat="1" x14ac:dyDescent="0.35">
      <c r="C1181" s="7"/>
      <c r="E1181" s="7"/>
      <c r="G1181" s="7"/>
      <c r="I1181" s="7"/>
    </row>
    <row r="1182" spans="3:9" customFormat="1" x14ac:dyDescent="0.35">
      <c r="C1182" s="7"/>
      <c r="E1182" s="7"/>
      <c r="G1182" s="7"/>
      <c r="I1182" s="7"/>
    </row>
    <row r="1183" spans="3:9" customFormat="1" x14ac:dyDescent="0.35">
      <c r="C1183" s="7"/>
      <c r="E1183" s="7"/>
      <c r="G1183" s="7"/>
      <c r="I1183" s="7"/>
    </row>
    <row r="1184" spans="3:9" customFormat="1" x14ac:dyDescent="0.35">
      <c r="C1184" s="7"/>
      <c r="E1184" s="7"/>
      <c r="G1184" s="7"/>
      <c r="I1184" s="7"/>
    </row>
    <row r="1185" spans="3:9" customFormat="1" x14ac:dyDescent="0.35">
      <c r="C1185" s="7"/>
      <c r="E1185" s="7"/>
      <c r="G1185" s="7"/>
      <c r="I1185" s="7"/>
    </row>
    <row r="1186" spans="3:9" customFormat="1" x14ac:dyDescent="0.35">
      <c r="C1186" s="7"/>
      <c r="E1186" s="7"/>
      <c r="G1186" s="7"/>
      <c r="I1186" s="7"/>
    </row>
    <row r="1187" spans="3:9" customFormat="1" x14ac:dyDescent="0.35">
      <c r="C1187" s="7"/>
      <c r="E1187" s="7"/>
      <c r="G1187" s="7"/>
      <c r="I1187" s="7"/>
    </row>
    <row r="1188" spans="3:9" customFormat="1" x14ac:dyDescent="0.35">
      <c r="C1188" s="7"/>
      <c r="E1188" s="7"/>
      <c r="G1188" s="7"/>
      <c r="I1188" s="7"/>
    </row>
    <row r="1189" spans="3:9" customFormat="1" x14ac:dyDescent="0.35">
      <c r="C1189" s="7"/>
      <c r="E1189" s="7"/>
      <c r="G1189" s="7"/>
      <c r="I1189" s="7"/>
    </row>
    <row r="1190" spans="3:9" customFormat="1" x14ac:dyDescent="0.35">
      <c r="C1190" s="7"/>
      <c r="E1190" s="7"/>
      <c r="G1190" s="7"/>
      <c r="I1190" s="7"/>
    </row>
    <row r="1191" spans="3:9" customFormat="1" x14ac:dyDescent="0.35">
      <c r="C1191" s="7"/>
      <c r="E1191" s="7"/>
      <c r="G1191" s="7"/>
      <c r="I1191" s="7"/>
    </row>
    <row r="1192" spans="3:9" customFormat="1" x14ac:dyDescent="0.35">
      <c r="C1192" s="7"/>
      <c r="E1192" s="7"/>
      <c r="G1192" s="7"/>
      <c r="I1192" s="7"/>
    </row>
    <row r="1193" spans="3:9" customFormat="1" x14ac:dyDescent="0.35">
      <c r="C1193" s="7"/>
      <c r="E1193" s="7"/>
      <c r="G1193" s="7"/>
      <c r="I1193" s="7"/>
    </row>
    <row r="1194" spans="3:9" customFormat="1" x14ac:dyDescent="0.35">
      <c r="C1194" s="7"/>
      <c r="E1194" s="7"/>
      <c r="G1194" s="7"/>
      <c r="I1194" s="7"/>
    </row>
    <row r="1195" spans="3:9" customFormat="1" x14ac:dyDescent="0.35">
      <c r="C1195" s="7"/>
      <c r="E1195" s="7"/>
      <c r="G1195" s="7"/>
      <c r="I1195" s="7"/>
    </row>
    <row r="1196" spans="3:9" customFormat="1" x14ac:dyDescent="0.35">
      <c r="C1196" s="7"/>
      <c r="E1196" s="7"/>
      <c r="G1196" s="7"/>
      <c r="I1196" s="7"/>
    </row>
    <row r="1197" spans="3:9" customFormat="1" x14ac:dyDescent="0.35">
      <c r="C1197" s="7"/>
      <c r="E1197" s="7"/>
      <c r="G1197" s="7"/>
      <c r="I1197" s="7"/>
    </row>
    <row r="1198" spans="3:9" customFormat="1" x14ac:dyDescent="0.35">
      <c r="C1198" s="7"/>
      <c r="E1198" s="7"/>
      <c r="G1198" s="7"/>
      <c r="I1198" s="7"/>
    </row>
    <row r="1199" spans="3:9" customFormat="1" x14ac:dyDescent="0.35">
      <c r="C1199" s="7"/>
      <c r="E1199" s="7"/>
      <c r="G1199" s="7"/>
      <c r="I1199" s="7"/>
    </row>
    <row r="1200" spans="3:9" customFormat="1" x14ac:dyDescent="0.35">
      <c r="C1200" s="7"/>
      <c r="E1200" s="7"/>
      <c r="G1200" s="7"/>
      <c r="I1200" s="7"/>
    </row>
    <row r="1201" spans="3:9" customFormat="1" x14ac:dyDescent="0.35">
      <c r="C1201" s="7"/>
      <c r="E1201" s="7"/>
      <c r="G1201" s="7"/>
      <c r="I1201" s="7"/>
    </row>
    <row r="1202" spans="3:9" customFormat="1" x14ac:dyDescent="0.35">
      <c r="C1202" s="7"/>
      <c r="E1202" s="7"/>
      <c r="G1202" s="7"/>
      <c r="I1202" s="7"/>
    </row>
    <row r="1203" spans="3:9" customFormat="1" x14ac:dyDescent="0.35">
      <c r="C1203" s="7"/>
      <c r="E1203" s="7"/>
      <c r="G1203" s="7"/>
      <c r="I1203" s="7"/>
    </row>
    <row r="1204" spans="3:9" customFormat="1" x14ac:dyDescent="0.35">
      <c r="C1204" s="7"/>
      <c r="E1204" s="7"/>
      <c r="G1204" s="7"/>
      <c r="I1204" s="7"/>
    </row>
    <row r="1205" spans="3:9" customFormat="1" x14ac:dyDescent="0.35">
      <c r="C1205" s="7"/>
      <c r="E1205" s="7"/>
      <c r="G1205" s="7"/>
      <c r="I1205" s="7"/>
    </row>
    <row r="1206" spans="3:9" customFormat="1" x14ac:dyDescent="0.35">
      <c r="C1206" s="7"/>
      <c r="E1206" s="7"/>
      <c r="G1206" s="7"/>
      <c r="I1206" s="7"/>
    </row>
    <row r="1207" spans="3:9" customFormat="1" x14ac:dyDescent="0.35">
      <c r="C1207" s="7"/>
      <c r="E1207" s="7"/>
      <c r="G1207" s="7"/>
      <c r="I1207" s="7"/>
    </row>
    <row r="1208" spans="3:9" customFormat="1" x14ac:dyDescent="0.35">
      <c r="C1208" s="7"/>
      <c r="E1208" s="7"/>
      <c r="G1208" s="7"/>
      <c r="I1208" s="7"/>
    </row>
    <row r="1209" spans="3:9" customFormat="1" x14ac:dyDescent="0.35">
      <c r="C1209" s="7"/>
      <c r="E1209" s="7"/>
      <c r="G1209" s="7"/>
      <c r="I1209" s="7"/>
    </row>
    <row r="1210" spans="3:9" customFormat="1" x14ac:dyDescent="0.35">
      <c r="C1210" s="7"/>
      <c r="E1210" s="7"/>
      <c r="G1210" s="7"/>
      <c r="I1210" s="7"/>
    </row>
    <row r="1211" spans="3:9" customFormat="1" x14ac:dyDescent="0.35">
      <c r="C1211" s="7"/>
      <c r="E1211" s="7"/>
      <c r="G1211" s="7"/>
      <c r="I1211" s="7"/>
    </row>
    <row r="1212" spans="3:9" customFormat="1" x14ac:dyDescent="0.35">
      <c r="C1212" s="7"/>
      <c r="E1212" s="7"/>
      <c r="G1212" s="7"/>
      <c r="I1212" s="7"/>
    </row>
    <row r="1213" spans="3:9" customFormat="1" x14ac:dyDescent="0.35">
      <c r="C1213" s="7"/>
      <c r="E1213" s="7"/>
      <c r="G1213" s="7"/>
      <c r="I1213" s="7"/>
    </row>
    <row r="1214" spans="3:9" customFormat="1" x14ac:dyDescent="0.35">
      <c r="C1214" s="7"/>
      <c r="E1214" s="7"/>
      <c r="G1214" s="7"/>
      <c r="I1214" s="7"/>
    </row>
    <row r="1215" spans="3:9" customFormat="1" x14ac:dyDescent="0.35">
      <c r="C1215" s="7"/>
      <c r="E1215" s="7"/>
      <c r="G1215" s="7"/>
      <c r="I1215" s="7"/>
    </row>
    <row r="1216" spans="3:9" customFormat="1" x14ac:dyDescent="0.35">
      <c r="C1216" s="7"/>
      <c r="E1216" s="7"/>
      <c r="G1216" s="7"/>
      <c r="I1216" s="7"/>
    </row>
    <row r="1217" spans="3:9" customFormat="1" x14ac:dyDescent="0.35">
      <c r="C1217" s="7"/>
      <c r="E1217" s="7"/>
      <c r="G1217" s="7"/>
      <c r="I1217" s="7"/>
    </row>
    <row r="1218" spans="3:9" customFormat="1" x14ac:dyDescent="0.35">
      <c r="C1218" s="7"/>
      <c r="E1218" s="7"/>
      <c r="G1218" s="7"/>
      <c r="I1218" s="7"/>
    </row>
    <row r="1219" spans="3:9" customFormat="1" x14ac:dyDescent="0.35">
      <c r="C1219" s="7"/>
      <c r="E1219" s="7"/>
      <c r="G1219" s="7"/>
      <c r="I1219" s="7"/>
    </row>
    <row r="1220" spans="3:9" customFormat="1" x14ac:dyDescent="0.35">
      <c r="C1220" s="7"/>
      <c r="E1220" s="7"/>
      <c r="G1220" s="7"/>
      <c r="I1220" s="7"/>
    </row>
    <row r="1221" spans="3:9" customFormat="1" x14ac:dyDescent="0.35">
      <c r="C1221" s="7"/>
      <c r="E1221" s="7"/>
      <c r="G1221" s="7"/>
      <c r="I1221" s="7"/>
    </row>
    <row r="1222" spans="3:9" customFormat="1" x14ac:dyDescent="0.35">
      <c r="C1222" s="7"/>
      <c r="E1222" s="7"/>
      <c r="G1222" s="7"/>
      <c r="I1222" s="7"/>
    </row>
    <row r="1223" spans="3:9" customFormat="1" x14ac:dyDescent="0.35">
      <c r="C1223" s="7"/>
      <c r="E1223" s="7"/>
      <c r="G1223" s="7"/>
      <c r="I1223" s="7"/>
    </row>
    <row r="1224" spans="3:9" customFormat="1" x14ac:dyDescent="0.35">
      <c r="C1224" s="7"/>
      <c r="E1224" s="7"/>
      <c r="G1224" s="7"/>
      <c r="I1224" s="7"/>
    </row>
    <row r="1225" spans="3:9" customFormat="1" x14ac:dyDescent="0.35">
      <c r="C1225" s="7"/>
      <c r="E1225" s="7"/>
      <c r="G1225" s="7"/>
      <c r="I1225" s="7"/>
    </row>
    <row r="1226" spans="3:9" customFormat="1" x14ac:dyDescent="0.35">
      <c r="C1226" s="7"/>
      <c r="E1226" s="7"/>
      <c r="G1226" s="7"/>
      <c r="I1226" s="7"/>
    </row>
    <row r="1227" spans="3:9" customFormat="1" x14ac:dyDescent="0.35">
      <c r="C1227" s="7"/>
      <c r="E1227" s="7"/>
      <c r="G1227" s="7"/>
      <c r="I1227" s="7"/>
    </row>
    <row r="1228" spans="3:9" customFormat="1" x14ac:dyDescent="0.35">
      <c r="C1228" s="7"/>
      <c r="E1228" s="7"/>
      <c r="G1228" s="7"/>
      <c r="I1228" s="7"/>
    </row>
    <row r="1229" spans="3:9" customFormat="1" x14ac:dyDescent="0.35">
      <c r="C1229" s="7"/>
      <c r="E1229" s="7"/>
      <c r="G1229" s="7"/>
      <c r="I1229" s="7"/>
    </row>
    <row r="1230" spans="3:9" customFormat="1" x14ac:dyDescent="0.35">
      <c r="C1230" s="7"/>
      <c r="E1230" s="7"/>
      <c r="G1230" s="7"/>
      <c r="I1230" s="7"/>
    </row>
    <row r="1231" spans="3:9" customFormat="1" x14ac:dyDescent="0.35">
      <c r="C1231" s="7"/>
      <c r="E1231" s="7"/>
      <c r="G1231" s="7"/>
      <c r="I1231" s="7"/>
    </row>
    <row r="1232" spans="3:9" customFormat="1" x14ac:dyDescent="0.35">
      <c r="C1232" s="7"/>
      <c r="E1232" s="7"/>
      <c r="G1232" s="7"/>
      <c r="I1232" s="7"/>
    </row>
    <row r="1233" spans="3:9" customFormat="1" x14ac:dyDescent="0.35">
      <c r="C1233" s="7"/>
      <c r="E1233" s="7"/>
      <c r="G1233" s="7"/>
      <c r="I1233" s="7"/>
    </row>
    <row r="1234" spans="3:9" customFormat="1" x14ac:dyDescent="0.35">
      <c r="C1234" s="7"/>
      <c r="E1234" s="7"/>
      <c r="G1234" s="7"/>
      <c r="I1234" s="7"/>
    </row>
    <row r="1235" spans="3:9" customFormat="1" x14ac:dyDescent="0.35">
      <c r="C1235" s="7"/>
      <c r="E1235" s="7"/>
      <c r="G1235" s="7"/>
      <c r="I1235" s="7"/>
    </row>
    <row r="1236" spans="3:9" customFormat="1" x14ac:dyDescent="0.35">
      <c r="C1236" s="7"/>
      <c r="E1236" s="7"/>
      <c r="G1236" s="7"/>
      <c r="I1236" s="7"/>
    </row>
    <row r="1237" spans="3:9" customFormat="1" x14ac:dyDescent="0.35">
      <c r="C1237" s="7"/>
      <c r="E1237" s="7"/>
      <c r="G1237" s="7"/>
      <c r="I1237" s="7"/>
    </row>
    <row r="1238" spans="3:9" customFormat="1" x14ac:dyDescent="0.35">
      <c r="C1238" s="7"/>
      <c r="E1238" s="7"/>
      <c r="G1238" s="7"/>
      <c r="I1238" s="7"/>
    </row>
    <row r="1239" spans="3:9" customFormat="1" x14ac:dyDescent="0.35">
      <c r="C1239" s="7"/>
      <c r="E1239" s="7"/>
      <c r="G1239" s="7"/>
      <c r="I1239" s="7"/>
    </row>
    <row r="1240" spans="3:9" customFormat="1" x14ac:dyDescent="0.35">
      <c r="C1240" s="7"/>
      <c r="E1240" s="7"/>
      <c r="G1240" s="7"/>
      <c r="I1240" s="7"/>
    </row>
    <row r="1241" spans="3:9" customFormat="1" x14ac:dyDescent="0.35">
      <c r="C1241" s="7"/>
      <c r="E1241" s="7"/>
      <c r="G1241" s="7"/>
      <c r="I1241" s="7"/>
    </row>
    <row r="1242" spans="3:9" customFormat="1" x14ac:dyDescent="0.35">
      <c r="C1242" s="7"/>
      <c r="E1242" s="7"/>
      <c r="G1242" s="7"/>
      <c r="I1242" s="7"/>
    </row>
    <row r="1243" spans="3:9" customFormat="1" x14ac:dyDescent="0.35">
      <c r="C1243" s="7"/>
      <c r="E1243" s="7"/>
      <c r="G1243" s="7"/>
      <c r="I1243" s="7"/>
    </row>
    <row r="1244" spans="3:9" customFormat="1" x14ac:dyDescent="0.35">
      <c r="C1244" s="7"/>
      <c r="E1244" s="7"/>
      <c r="G1244" s="7"/>
      <c r="I1244" s="7"/>
    </row>
    <row r="1245" spans="3:9" customFormat="1" x14ac:dyDescent="0.35">
      <c r="C1245" s="7"/>
      <c r="E1245" s="7"/>
      <c r="G1245" s="7"/>
      <c r="I1245" s="7"/>
    </row>
    <row r="1246" spans="3:9" customFormat="1" x14ac:dyDescent="0.35">
      <c r="C1246" s="7"/>
      <c r="E1246" s="7"/>
      <c r="G1246" s="7"/>
      <c r="I1246" s="7"/>
    </row>
    <row r="1247" spans="3:9" customFormat="1" x14ac:dyDescent="0.35">
      <c r="C1247" s="7"/>
      <c r="E1247" s="7"/>
      <c r="G1247" s="7"/>
      <c r="I1247" s="7"/>
    </row>
    <row r="1248" spans="3:9" customFormat="1" x14ac:dyDescent="0.35">
      <c r="C1248" s="7"/>
      <c r="E1248" s="7"/>
      <c r="G1248" s="7"/>
      <c r="I1248" s="7"/>
    </row>
    <row r="1249" spans="3:9" customFormat="1" x14ac:dyDescent="0.35">
      <c r="C1249" s="7"/>
      <c r="E1249" s="7"/>
      <c r="G1249" s="7"/>
      <c r="I1249" s="7"/>
    </row>
    <row r="1250" spans="3:9" customFormat="1" x14ac:dyDescent="0.35">
      <c r="C1250" s="7"/>
      <c r="E1250" s="7"/>
      <c r="G1250" s="7"/>
      <c r="I1250" s="7"/>
    </row>
    <row r="1251" spans="3:9" customFormat="1" x14ac:dyDescent="0.35">
      <c r="C1251" s="7"/>
      <c r="E1251" s="7"/>
      <c r="G1251" s="7"/>
      <c r="I1251" s="7"/>
    </row>
    <row r="1252" spans="3:9" customFormat="1" x14ac:dyDescent="0.35">
      <c r="C1252" s="7"/>
      <c r="E1252" s="7"/>
      <c r="G1252" s="7"/>
      <c r="I1252" s="7"/>
    </row>
    <row r="1253" spans="3:9" customFormat="1" x14ac:dyDescent="0.35">
      <c r="C1253" s="7"/>
      <c r="E1253" s="7"/>
      <c r="G1253" s="7"/>
      <c r="I1253" s="7"/>
    </row>
    <row r="1254" spans="3:9" customFormat="1" x14ac:dyDescent="0.35">
      <c r="C1254" s="7"/>
      <c r="E1254" s="7"/>
      <c r="G1254" s="7"/>
      <c r="I1254" s="7"/>
    </row>
    <row r="1255" spans="3:9" customFormat="1" x14ac:dyDescent="0.35">
      <c r="C1255" s="7"/>
      <c r="E1255" s="7"/>
      <c r="G1255" s="7"/>
      <c r="I1255" s="7"/>
    </row>
    <row r="1256" spans="3:9" customFormat="1" x14ac:dyDescent="0.35">
      <c r="C1256" s="7"/>
      <c r="E1256" s="7"/>
      <c r="G1256" s="7"/>
      <c r="I1256" s="7"/>
    </row>
    <row r="1257" spans="3:9" customFormat="1" x14ac:dyDescent="0.35">
      <c r="C1257" s="7"/>
      <c r="E1257" s="7"/>
      <c r="G1257" s="7"/>
      <c r="I1257" s="7"/>
    </row>
    <row r="1258" spans="3:9" customFormat="1" x14ac:dyDescent="0.35">
      <c r="C1258" s="7"/>
      <c r="E1258" s="7"/>
      <c r="G1258" s="7"/>
      <c r="I1258" s="7"/>
    </row>
    <row r="1259" spans="3:9" customFormat="1" x14ac:dyDescent="0.35">
      <c r="C1259" s="7"/>
      <c r="E1259" s="7"/>
      <c r="G1259" s="7"/>
      <c r="I1259" s="7"/>
    </row>
    <row r="1260" spans="3:9" customFormat="1" x14ac:dyDescent="0.35">
      <c r="C1260" s="7"/>
      <c r="E1260" s="7"/>
      <c r="G1260" s="7"/>
      <c r="I1260" s="7"/>
    </row>
    <row r="1261" spans="3:9" customFormat="1" x14ac:dyDescent="0.35">
      <c r="C1261" s="7"/>
      <c r="E1261" s="7"/>
      <c r="G1261" s="7"/>
      <c r="I1261" s="7"/>
    </row>
    <row r="1262" spans="3:9" customFormat="1" x14ac:dyDescent="0.35">
      <c r="C1262" s="7"/>
      <c r="E1262" s="7"/>
      <c r="G1262" s="7"/>
      <c r="I1262" s="7"/>
    </row>
    <row r="1263" spans="3:9" customFormat="1" x14ac:dyDescent="0.35">
      <c r="C1263" s="7"/>
      <c r="E1263" s="7"/>
      <c r="G1263" s="7"/>
      <c r="I1263" s="7"/>
    </row>
    <row r="1264" spans="3:9" customFormat="1" x14ac:dyDescent="0.35">
      <c r="C1264" s="7"/>
      <c r="E1264" s="7"/>
      <c r="G1264" s="7"/>
      <c r="I1264" s="7"/>
    </row>
    <row r="1265" spans="3:9" customFormat="1" x14ac:dyDescent="0.35">
      <c r="C1265" s="7"/>
      <c r="E1265" s="7"/>
      <c r="G1265" s="7"/>
      <c r="I1265" s="7"/>
    </row>
    <row r="1266" spans="3:9" customFormat="1" x14ac:dyDescent="0.35">
      <c r="C1266" s="7"/>
      <c r="E1266" s="7"/>
      <c r="G1266" s="7"/>
      <c r="I1266" s="7"/>
    </row>
    <row r="1267" spans="3:9" customFormat="1" x14ac:dyDescent="0.35">
      <c r="C1267" s="7"/>
      <c r="E1267" s="7"/>
      <c r="G1267" s="7"/>
      <c r="I1267" s="7"/>
    </row>
    <row r="1268" spans="3:9" customFormat="1" x14ac:dyDescent="0.35">
      <c r="C1268" s="7"/>
      <c r="E1268" s="7"/>
      <c r="G1268" s="7"/>
      <c r="I1268" s="7"/>
    </row>
    <row r="1269" spans="3:9" customFormat="1" x14ac:dyDescent="0.35">
      <c r="C1269" s="7"/>
      <c r="E1269" s="7"/>
      <c r="G1269" s="7"/>
      <c r="I1269" s="7"/>
    </row>
    <row r="1270" spans="3:9" customFormat="1" x14ac:dyDescent="0.35">
      <c r="C1270" s="7"/>
      <c r="E1270" s="7"/>
      <c r="G1270" s="7"/>
      <c r="I1270" s="7"/>
    </row>
    <row r="1271" spans="3:9" customFormat="1" x14ac:dyDescent="0.35">
      <c r="C1271" s="7"/>
      <c r="E1271" s="7"/>
      <c r="G1271" s="7"/>
      <c r="I1271" s="7"/>
    </row>
    <row r="1272" spans="3:9" customFormat="1" x14ac:dyDescent="0.35">
      <c r="C1272" s="7"/>
      <c r="E1272" s="7"/>
      <c r="G1272" s="7"/>
      <c r="I1272" s="7"/>
    </row>
    <row r="1273" spans="3:9" customFormat="1" x14ac:dyDescent="0.35">
      <c r="C1273" s="7"/>
      <c r="E1273" s="7"/>
      <c r="G1273" s="7"/>
      <c r="I1273" s="7"/>
    </row>
    <row r="1274" spans="3:9" customFormat="1" x14ac:dyDescent="0.35">
      <c r="C1274" s="7"/>
      <c r="E1274" s="7"/>
      <c r="G1274" s="7"/>
      <c r="I1274" s="7"/>
    </row>
    <row r="1275" spans="3:9" customFormat="1" x14ac:dyDescent="0.35">
      <c r="C1275" s="7"/>
      <c r="E1275" s="7"/>
      <c r="G1275" s="7"/>
      <c r="I1275" s="7"/>
    </row>
    <row r="1276" spans="3:9" customFormat="1" x14ac:dyDescent="0.35">
      <c r="C1276" s="7"/>
      <c r="E1276" s="7"/>
      <c r="G1276" s="7"/>
      <c r="I1276" s="7"/>
    </row>
    <row r="1277" spans="3:9" customFormat="1" x14ac:dyDescent="0.35">
      <c r="C1277" s="7"/>
      <c r="E1277" s="7"/>
      <c r="G1277" s="7"/>
      <c r="I1277" s="7"/>
    </row>
    <row r="1278" spans="3:9" customFormat="1" x14ac:dyDescent="0.35">
      <c r="C1278" s="7"/>
      <c r="E1278" s="7"/>
      <c r="G1278" s="7"/>
      <c r="I1278" s="7"/>
    </row>
    <row r="1279" spans="3:9" customFormat="1" x14ac:dyDescent="0.35">
      <c r="C1279" s="7"/>
      <c r="E1279" s="7"/>
      <c r="G1279" s="7"/>
      <c r="I1279" s="7"/>
    </row>
    <row r="1280" spans="3:9" customFormat="1" x14ac:dyDescent="0.35">
      <c r="C1280" s="7"/>
      <c r="E1280" s="7"/>
      <c r="G1280" s="7"/>
      <c r="I1280" s="7"/>
    </row>
    <row r="1281" spans="3:9" customFormat="1" x14ac:dyDescent="0.35">
      <c r="C1281" s="7"/>
      <c r="E1281" s="7"/>
      <c r="G1281" s="7"/>
      <c r="I1281" s="7"/>
    </row>
    <row r="1282" spans="3:9" customFormat="1" x14ac:dyDescent="0.35">
      <c r="C1282" s="7"/>
      <c r="E1282" s="7"/>
      <c r="G1282" s="7"/>
      <c r="I1282" s="7"/>
    </row>
    <row r="1283" spans="3:9" customFormat="1" x14ac:dyDescent="0.35">
      <c r="C1283" s="7"/>
      <c r="E1283" s="7"/>
      <c r="G1283" s="7"/>
      <c r="I1283" s="7"/>
    </row>
    <row r="1284" spans="3:9" customFormat="1" x14ac:dyDescent="0.35">
      <c r="C1284" s="7"/>
      <c r="E1284" s="7"/>
      <c r="G1284" s="7"/>
      <c r="I1284" s="7"/>
    </row>
    <row r="1285" spans="3:9" customFormat="1" x14ac:dyDescent="0.35">
      <c r="C1285" s="7"/>
      <c r="E1285" s="7"/>
      <c r="G1285" s="7"/>
      <c r="I1285" s="7"/>
    </row>
    <row r="1286" spans="3:9" customFormat="1" x14ac:dyDescent="0.35">
      <c r="C1286" s="7"/>
      <c r="E1286" s="7"/>
      <c r="G1286" s="7"/>
      <c r="I1286" s="7"/>
    </row>
    <row r="1287" spans="3:9" customFormat="1" x14ac:dyDescent="0.35">
      <c r="C1287" s="7"/>
      <c r="E1287" s="7"/>
      <c r="G1287" s="7"/>
      <c r="I1287" s="7"/>
    </row>
    <row r="1288" spans="3:9" customFormat="1" x14ac:dyDescent="0.35">
      <c r="C1288" s="7"/>
      <c r="E1288" s="7"/>
      <c r="G1288" s="7"/>
      <c r="I1288" s="7"/>
    </row>
    <row r="1289" spans="3:9" customFormat="1" x14ac:dyDescent="0.35">
      <c r="C1289" s="7"/>
      <c r="E1289" s="7"/>
      <c r="G1289" s="7"/>
      <c r="I1289" s="7"/>
    </row>
    <row r="1290" spans="3:9" customFormat="1" x14ac:dyDescent="0.35">
      <c r="C1290" s="7"/>
      <c r="E1290" s="7"/>
      <c r="G1290" s="7"/>
      <c r="I1290" s="7"/>
    </row>
    <row r="1291" spans="3:9" customFormat="1" x14ac:dyDescent="0.35">
      <c r="C1291" s="7"/>
      <c r="E1291" s="7"/>
      <c r="G1291" s="7"/>
      <c r="I1291" s="7"/>
    </row>
    <row r="1292" spans="3:9" customFormat="1" x14ac:dyDescent="0.35">
      <c r="C1292" s="7"/>
      <c r="E1292" s="7"/>
      <c r="G1292" s="7"/>
      <c r="I1292" s="7"/>
    </row>
    <row r="1293" spans="3:9" customFormat="1" x14ac:dyDescent="0.35">
      <c r="C1293" s="7"/>
      <c r="E1293" s="7"/>
      <c r="G1293" s="7"/>
      <c r="I1293" s="7"/>
    </row>
    <row r="1294" spans="3:9" customFormat="1" x14ac:dyDescent="0.35">
      <c r="C1294" s="7"/>
      <c r="E1294" s="7"/>
      <c r="G1294" s="7"/>
      <c r="I1294" s="7"/>
    </row>
    <row r="1295" spans="3:9" customFormat="1" x14ac:dyDescent="0.35">
      <c r="C1295" s="7"/>
      <c r="E1295" s="7"/>
      <c r="G1295" s="7"/>
      <c r="I1295" s="7"/>
    </row>
    <row r="1296" spans="3:9" customFormat="1" x14ac:dyDescent="0.35">
      <c r="C1296" s="7"/>
      <c r="E1296" s="7"/>
      <c r="G1296" s="7"/>
      <c r="I1296" s="7"/>
    </row>
    <row r="1297" spans="3:9" customFormat="1" x14ac:dyDescent="0.35">
      <c r="C1297" s="7"/>
      <c r="E1297" s="7"/>
      <c r="G1297" s="7"/>
      <c r="I1297" s="7"/>
    </row>
    <row r="1298" spans="3:9" customFormat="1" x14ac:dyDescent="0.35">
      <c r="C1298" s="7"/>
      <c r="E1298" s="7"/>
      <c r="G1298" s="7"/>
      <c r="I1298" s="7"/>
    </row>
    <row r="1299" spans="3:9" customFormat="1" x14ac:dyDescent="0.35">
      <c r="C1299" s="7"/>
      <c r="E1299" s="7"/>
      <c r="G1299" s="7"/>
      <c r="I1299" s="7"/>
    </row>
    <row r="1300" spans="3:9" customFormat="1" x14ac:dyDescent="0.35">
      <c r="C1300" s="7"/>
      <c r="E1300" s="7"/>
      <c r="G1300" s="7"/>
      <c r="I1300" s="7"/>
    </row>
    <row r="1301" spans="3:9" customFormat="1" x14ac:dyDescent="0.35">
      <c r="C1301" s="7"/>
      <c r="E1301" s="7"/>
      <c r="G1301" s="7"/>
      <c r="I1301" s="7"/>
    </row>
    <row r="1302" spans="3:9" customFormat="1" x14ac:dyDescent="0.35">
      <c r="C1302" s="7"/>
      <c r="E1302" s="7"/>
      <c r="G1302" s="7"/>
      <c r="I1302" s="7"/>
    </row>
    <row r="1303" spans="3:9" customFormat="1" x14ac:dyDescent="0.35">
      <c r="C1303" s="7"/>
      <c r="E1303" s="7"/>
      <c r="G1303" s="7"/>
      <c r="I1303" s="7"/>
    </row>
    <row r="1304" spans="3:9" customFormat="1" x14ac:dyDescent="0.35">
      <c r="C1304" s="7"/>
      <c r="E1304" s="7"/>
      <c r="G1304" s="7"/>
      <c r="I1304" s="7"/>
    </row>
    <row r="1305" spans="3:9" customFormat="1" x14ac:dyDescent="0.35">
      <c r="C1305" s="7"/>
      <c r="E1305" s="7"/>
      <c r="G1305" s="7"/>
      <c r="I1305" s="7"/>
    </row>
    <row r="1306" spans="3:9" customFormat="1" x14ac:dyDescent="0.35">
      <c r="C1306" s="7"/>
      <c r="E1306" s="7"/>
      <c r="G1306" s="7"/>
      <c r="I1306" s="7"/>
    </row>
    <row r="1307" spans="3:9" customFormat="1" x14ac:dyDescent="0.35">
      <c r="C1307" s="7"/>
      <c r="E1307" s="7"/>
      <c r="G1307" s="7"/>
      <c r="I1307" s="7"/>
    </row>
    <row r="1308" spans="3:9" customFormat="1" x14ac:dyDescent="0.35">
      <c r="C1308" s="7"/>
      <c r="E1308" s="7"/>
      <c r="G1308" s="7"/>
      <c r="I1308" s="7"/>
    </row>
    <row r="1309" spans="3:9" customFormat="1" x14ac:dyDescent="0.35">
      <c r="C1309" s="7"/>
      <c r="E1309" s="7"/>
      <c r="G1309" s="7"/>
      <c r="I1309" s="7"/>
    </row>
    <row r="1310" spans="3:9" customFormat="1" x14ac:dyDescent="0.35">
      <c r="C1310" s="7"/>
      <c r="E1310" s="7"/>
      <c r="G1310" s="7"/>
      <c r="I1310" s="7"/>
    </row>
    <row r="1311" spans="3:9" customFormat="1" x14ac:dyDescent="0.35">
      <c r="C1311" s="7"/>
      <c r="E1311" s="7"/>
      <c r="G1311" s="7"/>
      <c r="I1311" s="7"/>
    </row>
    <row r="1312" spans="3:9" customFormat="1" x14ac:dyDescent="0.35">
      <c r="C1312" s="7"/>
      <c r="E1312" s="7"/>
      <c r="G1312" s="7"/>
      <c r="I1312" s="7"/>
    </row>
    <row r="1313" spans="3:9" customFormat="1" x14ac:dyDescent="0.35">
      <c r="C1313" s="7"/>
      <c r="E1313" s="7"/>
      <c r="G1313" s="7"/>
      <c r="I1313" s="7"/>
    </row>
    <row r="1314" spans="3:9" customFormat="1" x14ac:dyDescent="0.35">
      <c r="C1314" s="7"/>
      <c r="E1314" s="7"/>
      <c r="G1314" s="7"/>
      <c r="I1314" s="7"/>
    </row>
    <row r="1315" spans="3:9" customFormat="1" x14ac:dyDescent="0.35">
      <c r="C1315" s="7"/>
      <c r="E1315" s="7"/>
      <c r="G1315" s="7"/>
      <c r="I1315" s="7"/>
    </row>
    <row r="1316" spans="3:9" customFormat="1" x14ac:dyDescent="0.35">
      <c r="C1316" s="7"/>
      <c r="E1316" s="7"/>
      <c r="G1316" s="7"/>
      <c r="I1316" s="7"/>
    </row>
    <row r="1317" spans="3:9" customFormat="1" x14ac:dyDescent="0.35">
      <c r="C1317" s="7"/>
      <c r="E1317" s="7"/>
      <c r="G1317" s="7"/>
      <c r="I1317" s="7"/>
    </row>
    <row r="1318" spans="3:9" customFormat="1" x14ac:dyDescent="0.35">
      <c r="C1318" s="7"/>
      <c r="E1318" s="7"/>
      <c r="G1318" s="7"/>
      <c r="I1318" s="7"/>
    </row>
    <row r="1319" spans="3:9" customFormat="1" x14ac:dyDescent="0.35">
      <c r="C1319" s="7"/>
      <c r="E1319" s="7"/>
      <c r="G1319" s="7"/>
      <c r="I1319" s="7"/>
    </row>
    <row r="1320" spans="3:9" customFormat="1" x14ac:dyDescent="0.35">
      <c r="C1320" s="7"/>
      <c r="E1320" s="7"/>
      <c r="G1320" s="7"/>
      <c r="I1320" s="7"/>
    </row>
    <row r="1321" spans="3:9" customFormat="1" x14ac:dyDescent="0.35">
      <c r="C1321" s="7"/>
      <c r="E1321" s="7"/>
      <c r="G1321" s="7"/>
      <c r="I1321" s="7"/>
    </row>
    <row r="1322" spans="3:9" customFormat="1" x14ac:dyDescent="0.35">
      <c r="C1322" s="7"/>
      <c r="E1322" s="7"/>
      <c r="G1322" s="7"/>
      <c r="I1322" s="7"/>
    </row>
    <row r="1323" spans="3:9" customFormat="1" x14ac:dyDescent="0.35">
      <c r="C1323" s="7"/>
      <c r="E1323" s="7"/>
      <c r="G1323" s="7"/>
      <c r="I1323" s="7"/>
    </row>
    <row r="1324" spans="3:9" customFormat="1" x14ac:dyDescent="0.35">
      <c r="C1324" s="7"/>
      <c r="E1324" s="7"/>
      <c r="G1324" s="7"/>
      <c r="I1324" s="7"/>
    </row>
    <row r="1325" spans="3:9" customFormat="1" x14ac:dyDescent="0.35">
      <c r="C1325" s="7"/>
      <c r="E1325" s="7"/>
      <c r="G1325" s="7"/>
      <c r="I1325" s="7"/>
    </row>
    <row r="1326" spans="3:9" customFormat="1" x14ac:dyDescent="0.35">
      <c r="C1326" s="7"/>
      <c r="E1326" s="7"/>
      <c r="G1326" s="7"/>
      <c r="I1326" s="7"/>
    </row>
    <row r="1327" spans="3:9" customFormat="1" x14ac:dyDescent="0.35">
      <c r="C1327" s="7"/>
      <c r="E1327" s="7"/>
      <c r="G1327" s="7"/>
      <c r="I1327" s="7"/>
    </row>
    <row r="1328" spans="3:9" customFormat="1" x14ac:dyDescent="0.35">
      <c r="C1328" s="7"/>
      <c r="E1328" s="7"/>
      <c r="G1328" s="7"/>
      <c r="I1328" s="7"/>
    </row>
    <row r="1329" spans="3:9" customFormat="1" x14ac:dyDescent="0.35">
      <c r="C1329" s="7"/>
      <c r="E1329" s="7"/>
      <c r="G1329" s="7"/>
      <c r="I1329" s="7"/>
    </row>
    <row r="1330" spans="3:9" customFormat="1" x14ac:dyDescent="0.35">
      <c r="C1330" s="7"/>
      <c r="E1330" s="7"/>
      <c r="G1330" s="7"/>
      <c r="I1330" s="7"/>
    </row>
    <row r="1331" spans="3:9" customFormat="1" x14ac:dyDescent="0.35">
      <c r="C1331" s="7"/>
      <c r="E1331" s="7"/>
      <c r="G1331" s="7"/>
      <c r="I1331" s="7"/>
    </row>
    <row r="1332" spans="3:9" customFormat="1" x14ac:dyDescent="0.35">
      <c r="C1332" s="7"/>
      <c r="E1332" s="7"/>
      <c r="G1332" s="7"/>
      <c r="I1332" s="7"/>
    </row>
    <row r="1333" spans="3:9" customFormat="1" x14ac:dyDescent="0.35">
      <c r="C1333" s="7"/>
      <c r="E1333" s="7"/>
      <c r="G1333" s="7"/>
      <c r="I1333" s="7"/>
    </row>
    <row r="1334" spans="3:9" customFormat="1" x14ac:dyDescent="0.35">
      <c r="C1334" s="7"/>
      <c r="E1334" s="7"/>
      <c r="G1334" s="7"/>
      <c r="I1334" s="7"/>
    </row>
    <row r="1335" spans="3:9" customFormat="1" x14ac:dyDescent="0.35">
      <c r="C1335" s="7"/>
      <c r="E1335" s="7"/>
      <c r="G1335" s="7"/>
      <c r="I1335" s="7"/>
    </row>
    <row r="1336" spans="3:9" customFormat="1" x14ac:dyDescent="0.35">
      <c r="C1336" s="7"/>
      <c r="E1336" s="7"/>
      <c r="G1336" s="7"/>
      <c r="I1336" s="7"/>
    </row>
    <row r="1337" spans="3:9" customFormat="1" x14ac:dyDescent="0.35">
      <c r="C1337" s="7"/>
      <c r="E1337" s="7"/>
      <c r="G1337" s="7"/>
      <c r="I1337" s="7"/>
    </row>
    <row r="1338" spans="3:9" customFormat="1" x14ac:dyDescent="0.35">
      <c r="C1338" s="7"/>
      <c r="E1338" s="7"/>
      <c r="G1338" s="7"/>
      <c r="I1338" s="7"/>
    </row>
    <row r="1339" spans="3:9" customFormat="1" x14ac:dyDescent="0.35">
      <c r="C1339" s="7"/>
      <c r="E1339" s="7"/>
      <c r="G1339" s="7"/>
      <c r="I1339" s="7"/>
    </row>
    <row r="1340" spans="3:9" customFormat="1" x14ac:dyDescent="0.35">
      <c r="C1340" s="7"/>
      <c r="E1340" s="7"/>
      <c r="G1340" s="7"/>
      <c r="I1340" s="7"/>
    </row>
    <row r="1341" spans="3:9" customFormat="1" x14ac:dyDescent="0.35">
      <c r="C1341" s="7"/>
      <c r="E1341" s="7"/>
      <c r="G1341" s="7"/>
      <c r="I1341" s="7"/>
    </row>
    <row r="1342" spans="3:9" customFormat="1" x14ac:dyDescent="0.35">
      <c r="C1342" s="7"/>
      <c r="E1342" s="7"/>
      <c r="G1342" s="7"/>
      <c r="I1342" s="7"/>
    </row>
    <row r="1343" spans="3:9" customFormat="1" x14ac:dyDescent="0.35">
      <c r="C1343" s="7"/>
      <c r="E1343" s="7"/>
      <c r="G1343" s="7"/>
      <c r="I1343" s="7"/>
    </row>
    <row r="1344" spans="3:9" customFormat="1" x14ac:dyDescent="0.35">
      <c r="C1344" s="7"/>
      <c r="E1344" s="7"/>
      <c r="G1344" s="7"/>
      <c r="I1344" s="7"/>
    </row>
    <row r="1345" spans="3:9" customFormat="1" x14ac:dyDescent="0.35">
      <c r="C1345" s="7"/>
      <c r="E1345" s="7"/>
      <c r="G1345" s="7"/>
      <c r="I1345" s="7"/>
    </row>
    <row r="1346" spans="3:9" customFormat="1" x14ac:dyDescent="0.35">
      <c r="C1346" s="7"/>
      <c r="E1346" s="7"/>
      <c r="G1346" s="7"/>
      <c r="I1346" s="7"/>
    </row>
    <row r="1347" spans="3:9" customFormat="1" x14ac:dyDescent="0.35">
      <c r="C1347" s="7"/>
      <c r="E1347" s="7"/>
      <c r="G1347" s="7"/>
      <c r="I1347" s="7"/>
    </row>
    <row r="1348" spans="3:9" customFormat="1" x14ac:dyDescent="0.35">
      <c r="C1348" s="7"/>
      <c r="E1348" s="7"/>
      <c r="G1348" s="7"/>
      <c r="I1348" s="7"/>
    </row>
    <row r="1349" spans="3:9" customFormat="1" x14ac:dyDescent="0.35">
      <c r="C1349" s="7"/>
      <c r="E1349" s="7"/>
      <c r="G1349" s="7"/>
      <c r="I1349" s="7"/>
    </row>
    <row r="1350" spans="3:9" customFormat="1" x14ac:dyDescent="0.35">
      <c r="C1350" s="7"/>
      <c r="E1350" s="7"/>
      <c r="G1350" s="7"/>
      <c r="I1350" s="7"/>
    </row>
    <row r="1351" spans="3:9" customFormat="1" x14ac:dyDescent="0.35">
      <c r="C1351" s="7"/>
      <c r="E1351" s="7"/>
      <c r="G1351" s="7"/>
      <c r="I1351" s="7"/>
    </row>
    <row r="1352" spans="3:9" customFormat="1" x14ac:dyDescent="0.35">
      <c r="C1352" s="7"/>
      <c r="E1352" s="7"/>
      <c r="G1352" s="7"/>
      <c r="I1352" s="7"/>
    </row>
    <row r="1353" spans="3:9" customFormat="1" x14ac:dyDescent="0.35">
      <c r="C1353" s="7"/>
      <c r="E1353" s="7"/>
      <c r="G1353" s="7"/>
      <c r="I1353" s="7"/>
    </row>
    <row r="1354" spans="3:9" customFormat="1" x14ac:dyDescent="0.35">
      <c r="C1354" s="7"/>
      <c r="E1354" s="7"/>
      <c r="G1354" s="7"/>
      <c r="I1354" s="7"/>
    </row>
    <row r="1355" spans="3:9" customFormat="1" x14ac:dyDescent="0.35">
      <c r="C1355" s="7"/>
      <c r="E1355" s="7"/>
      <c r="G1355" s="7"/>
      <c r="I1355" s="7"/>
    </row>
    <row r="1356" spans="3:9" customFormat="1" x14ac:dyDescent="0.35">
      <c r="C1356" s="7"/>
      <c r="E1356" s="7"/>
      <c r="G1356" s="7"/>
      <c r="I1356" s="7"/>
    </row>
    <row r="1357" spans="3:9" customFormat="1" x14ac:dyDescent="0.35">
      <c r="C1357" s="7"/>
      <c r="E1357" s="7"/>
      <c r="G1357" s="7"/>
      <c r="I1357" s="7"/>
    </row>
    <row r="1358" spans="3:9" customFormat="1" x14ac:dyDescent="0.35">
      <c r="C1358" s="7"/>
      <c r="E1358" s="7"/>
      <c r="G1358" s="7"/>
      <c r="I1358" s="7"/>
    </row>
    <row r="1359" spans="3:9" customFormat="1" x14ac:dyDescent="0.35">
      <c r="C1359" s="7"/>
      <c r="E1359" s="7"/>
      <c r="G1359" s="7"/>
      <c r="I1359" s="7"/>
    </row>
    <row r="1360" spans="3:9" customFormat="1" x14ac:dyDescent="0.35">
      <c r="C1360" s="7"/>
      <c r="E1360" s="7"/>
      <c r="G1360" s="7"/>
      <c r="I1360" s="7"/>
    </row>
    <row r="1361" spans="3:9" customFormat="1" x14ac:dyDescent="0.35">
      <c r="C1361" s="7"/>
      <c r="E1361" s="7"/>
      <c r="G1361" s="7"/>
      <c r="I1361" s="7"/>
    </row>
    <row r="1362" spans="3:9" customFormat="1" x14ac:dyDescent="0.35">
      <c r="C1362" s="7"/>
      <c r="E1362" s="7"/>
      <c r="G1362" s="7"/>
      <c r="I1362" s="7"/>
    </row>
    <row r="1363" spans="3:9" customFormat="1" x14ac:dyDescent="0.35">
      <c r="C1363" s="7"/>
      <c r="E1363" s="7"/>
      <c r="G1363" s="7"/>
      <c r="I1363" s="7"/>
    </row>
    <row r="1364" spans="3:9" customFormat="1" x14ac:dyDescent="0.35">
      <c r="C1364" s="7"/>
      <c r="E1364" s="7"/>
      <c r="G1364" s="7"/>
      <c r="I1364" s="7"/>
    </row>
    <row r="1365" spans="3:9" customFormat="1" x14ac:dyDescent="0.35">
      <c r="C1365" s="7"/>
      <c r="E1365" s="7"/>
      <c r="G1365" s="7"/>
      <c r="I1365" s="7"/>
    </row>
    <row r="1366" spans="3:9" customFormat="1" x14ac:dyDescent="0.35">
      <c r="C1366" s="7"/>
      <c r="E1366" s="7"/>
      <c r="G1366" s="7"/>
      <c r="I1366" s="7"/>
    </row>
    <row r="1367" spans="3:9" customFormat="1" x14ac:dyDescent="0.35">
      <c r="C1367" s="7"/>
      <c r="E1367" s="7"/>
      <c r="G1367" s="7"/>
      <c r="I1367" s="7"/>
    </row>
    <row r="1368" spans="3:9" customFormat="1" x14ac:dyDescent="0.35">
      <c r="C1368" s="7"/>
      <c r="E1368" s="7"/>
      <c r="G1368" s="7"/>
      <c r="I1368" s="7"/>
    </row>
    <row r="1369" spans="3:9" customFormat="1" x14ac:dyDescent="0.35">
      <c r="C1369" s="7"/>
      <c r="E1369" s="7"/>
      <c r="G1369" s="7"/>
      <c r="I1369" s="7"/>
    </row>
    <row r="1370" spans="3:9" customFormat="1" x14ac:dyDescent="0.35">
      <c r="C1370" s="7"/>
      <c r="E1370" s="7"/>
      <c r="G1370" s="7"/>
      <c r="I1370" s="7"/>
    </row>
    <row r="1371" spans="3:9" customFormat="1" x14ac:dyDescent="0.35">
      <c r="C1371" s="7"/>
      <c r="E1371" s="7"/>
      <c r="G1371" s="7"/>
      <c r="I1371" s="7"/>
    </row>
    <row r="1372" spans="3:9" customFormat="1" x14ac:dyDescent="0.35">
      <c r="C1372" s="7"/>
      <c r="E1372" s="7"/>
      <c r="G1372" s="7"/>
      <c r="I1372" s="7"/>
    </row>
    <row r="1373" spans="3:9" customFormat="1" x14ac:dyDescent="0.35">
      <c r="C1373" s="7"/>
      <c r="E1373" s="7"/>
      <c r="G1373" s="7"/>
      <c r="I1373" s="7"/>
    </row>
    <row r="1374" spans="3:9" customFormat="1" x14ac:dyDescent="0.35">
      <c r="C1374" s="7"/>
      <c r="E1374" s="7"/>
      <c r="G1374" s="7"/>
      <c r="I1374" s="7"/>
    </row>
    <row r="1375" spans="3:9" customFormat="1" x14ac:dyDescent="0.35">
      <c r="C1375" s="7"/>
      <c r="E1375" s="7"/>
      <c r="G1375" s="7"/>
      <c r="I1375" s="7"/>
    </row>
    <row r="1376" spans="3:9" customFormat="1" x14ac:dyDescent="0.35">
      <c r="C1376" s="7"/>
      <c r="E1376" s="7"/>
      <c r="G1376" s="7"/>
      <c r="I1376" s="7"/>
    </row>
    <row r="1377" spans="3:9" customFormat="1" x14ac:dyDescent="0.35">
      <c r="C1377" s="7"/>
      <c r="E1377" s="7"/>
      <c r="G1377" s="7"/>
      <c r="I1377" s="7"/>
    </row>
    <row r="1378" spans="3:9" customFormat="1" x14ac:dyDescent="0.35">
      <c r="C1378" s="7"/>
      <c r="E1378" s="7"/>
      <c r="G1378" s="7"/>
      <c r="I1378" s="7"/>
    </row>
    <row r="1379" spans="3:9" customFormat="1" x14ac:dyDescent="0.35">
      <c r="C1379" s="7"/>
      <c r="E1379" s="7"/>
      <c r="G1379" s="7"/>
      <c r="I1379" s="7"/>
    </row>
    <row r="1380" spans="3:9" customFormat="1" x14ac:dyDescent="0.35">
      <c r="C1380" s="7"/>
      <c r="E1380" s="7"/>
      <c r="G1380" s="7"/>
      <c r="I1380" s="7"/>
    </row>
    <row r="1381" spans="3:9" customFormat="1" x14ac:dyDescent="0.35">
      <c r="C1381" s="7"/>
      <c r="E1381" s="7"/>
      <c r="G1381" s="7"/>
      <c r="I1381" s="7"/>
    </row>
    <row r="1382" spans="3:9" customFormat="1" x14ac:dyDescent="0.35">
      <c r="C1382" s="7"/>
      <c r="E1382" s="7"/>
      <c r="G1382" s="7"/>
      <c r="I1382" s="7"/>
    </row>
    <row r="1383" spans="3:9" customFormat="1" x14ac:dyDescent="0.35">
      <c r="C1383" s="7"/>
      <c r="E1383" s="7"/>
      <c r="G1383" s="7"/>
      <c r="I1383" s="7"/>
    </row>
    <row r="1384" spans="3:9" customFormat="1" x14ac:dyDescent="0.35">
      <c r="C1384" s="7"/>
      <c r="E1384" s="7"/>
      <c r="G1384" s="7"/>
      <c r="I1384" s="7"/>
    </row>
    <row r="1385" spans="3:9" customFormat="1" x14ac:dyDescent="0.35">
      <c r="C1385" s="7"/>
      <c r="E1385" s="7"/>
      <c r="G1385" s="7"/>
      <c r="I1385" s="7"/>
    </row>
    <row r="1386" spans="3:9" customFormat="1" x14ac:dyDescent="0.35">
      <c r="C1386" s="7"/>
      <c r="E1386" s="7"/>
      <c r="G1386" s="7"/>
      <c r="I1386" s="7"/>
    </row>
    <row r="1387" spans="3:9" customFormat="1" x14ac:dyDescent="0.35">
      <c r="C1387" s="7"/>
      <c r="E1387" s="7"/>
      <c r="G1387" s="7"/>
      <c r="I1387" s="7"/>
    </row>
    <row r="1388" spans="3:9" customFormat="1" x14ac:dyDescent="0.35">
      <c r="C1388" s="7"/>
      <c r="E1388" s="7"/>
      <c r="G1388" s="7"/>
      <c r="I1388" s="7"/>
    </row>
    <row r="1389" spans="3:9" customFormat="1" x14ac:dyDescent="0.35">
      <c r="C1389" s="7"/>
      <c r="E1389" s="7"/>
      <c r="G1389" s="7"/>
      <c r="I1389" s="7"/>
    </row>
    <row r="1390" spans="3:9" customFormat="1" x14ac:dyDescent="0.35">
      <c r="C1390" s="7"/>
      <c r="E1390" s="7"/>
      <c r="G1390" s="7"/>
      <c r="I1390" s="7"/>
    </row>
    <row r="1391" spans="3:9" customFormat="1" x14ac:dyDescent="0.35">
      <c r="C1391" s="7"/>
      <c r="E1391" s="7"/>
      <c r="G1391" s="7"/>
      <c r="I1391" s="7"/>
    </row>
    <row r="1392" spans="3:9" customFormat="1" x14ac:dyDescent="0.35">
      <c r="C1392" s="7"/>
      <c r="E1392" s="7"/>
      <c r="G1392" s="7"/>
      <c r="I1392" s="7"/>
    </row>
    <row r="1393" spans="3:9" customFormat="1" x14ac:dyDescent="0.35">
      <c r="C1393" s="7"/>
      <c r="E1393" s="7"/>
      <c r="G1393" s="7"/>
      <c r="I1393" s="7"/>
    </row>
    <row r="1394" spans="3:9" customFormat="1" x14ac:dyDescent="0.35">
      <c r="C1394" s="7"/>
      <c r="E1394" s="7"/>
      <c r="G1394" s="7"/>
      <c r="I1394" s="7"/>
    </row>
    <row r="1395" spans="3:9" customFormat="1" x14ac:dyDescent="0.35">
      <c r="C1395" s="7"/>
      <c r="E1395" s="7"/>
      <c r="G1395" s="7"/>
      <c r="I1395" s="7"/>
    </row>
    <row r="1396" spans="3:9" customFormat="1" x14ac:dyDescent="0.35">
      <c r="C1396" s="7"/>
      <c r="E1396" s="7"/>
      <c r="G1396" s="7"/>
      <c r="I1396" s="7"/>
    </row>
    <row r="1397" spans="3:9" customFormat="1" x14ac:dyDescent="0.35">
      <c r="C1397" s="7"/>
      <c r="E1397" s="7"/>
      <c r="G1397" s="7"/>
      <c r="I1397" s="7"/>
    </row>
    <row r="1398" spans="3:9" customFormat="1" x14ac:dyDescent="0.35">
      <c r="C1398" s="7"/>
      <c r="E1398" s="7"/>
      <c r="G1398" s="7"/>
      <c r="I1398" s="7"/>
    </row>
    <row r="1399" spans="3:9" customFormat="1" x14ac:dyDescent="0.35">
      <c r="C1399" s="7"/>
      <c r="E1399" s="7"/>
      <c r="G1399" s="7"/>
      <c r="I1399" s="7"/>
    </row>
    <row r="1400" spans="3:9" customFormat="1" x14ac:dyDescent="0.35">
      <c r="C1400" s="7"/>
      <c r="E1400" s="7"/>
      <c r="G1400" s="7"/>
      <c r="I1400" s="7"/>
    </row>
    <row r="1401" spans="3:9" customFormat="1" x14ac:dyDescent="0.35">
      <c r="C1401" s="7"/>
      <c r="E1401" s="7"/>
      <c r="G1401" s="7"/>
      <c r="I1401" s="7"/>
    </row>
    <row r="1402" spans="3:9" customFormat="1" x14ac:dyDescent="0.35">
      <c r="C1402" s="7"/>
      <c r="E1402" s="7"/>
      <c r="G1402" s="7"/>
      <c r="I1402" s="7"/>
    </row>
    <row r="1403" spans="3:9" customFormat="1" x14ac:dyDescent="0.35">
      <c r="C1403" s="7"/>
      <c r="E1403" s="7"/>
      <c r="G1403" s="7"/>
      <c r="I1403" s="7"/>
    </row>
    <row r="1404" spans="3:9" customFormat="1" x14ac:dyDescent="0.35">
      <c r="C1404" s="7"/>
      <c r="E1404" s="7"/>
      <c r="G1404" s="7"/>
      <c r="I1404" s="7"/>
    </row>
    <row r="1405" spans="3:9" customFormat="1" x14ac:dyDescent="0.35">
      <c r="C1405" s="7"/>
      <c r="E1405" s="7"/>
      <c r="G1405" s="7"/>
      <c r="I1405" s="7"/>
    </row>
    <row r="1406" spans="3:9" customFormat="1" x14ac:dyDescent="0.35">
      <c r="C1406" s="7"/>
      <c r="E1406" s="7"/>
      <c r="G1406" s="7"/>
      <c r="I1406" s="7"/>
    </row>
    <row r="1407" spans="3:9" customFormat="1" x14ac:dyDescent="0.35">
      <c r="C1407" s="7"/>
      <c r="E1407" s="7"/>
      <c r="G1407" s="7"/>
      <c r="I1407" s="7"/>
    </row>
    <row r="1408" spans="3:9" customFormat="1" x14ac:dyDescent="0.35">
      <c r="C1408" s="7"/>
      <c r="E1408" s="7"/>
      <c r="G1408" s="7"/>
      <c r="I1408" s="7"/>
    </row>
    <row r="1409" spans="3:9" customFormat="1" x14ac:dyDescent="0.35">
      <c r="C1409" s="7"/>
      <c r="E1409" s="7"/>
      <c r="G1409" s="7"/>
      <c r="I1409" s="7"/>
    </row>
    <row r="1410" spans="3:9" customFormat="1" x14ac:dyDescent="0.35">
      <c r="C1410" s="7"/>
      <c r="E1410" s="7"/>
      <c r="G1410" s="7"/>
      <c r="I1410" s="7"/>
    </row>
    <row r="1411" spans="3:9" customFormat="1" x14ac:dyDescent="0.35">
      <c r="C1411" s="7"/>
      <c r="E1411" s="7"/>
      <c r="G1411" s="7"/>
      <c r="I1411" s="7"/>
    </row>
    <row r="1412" spans="3:9" customFormat="1" x14ac:dyDescent="0.35">
      <c r="C1412" s="7"/>
      <c r="E1412" s="7"/>
      <c r="G1412" s="7"/>
      <c r="I1412" s="7"/>
    </row>
    <row r="1413" spans="3:9" customFormat="1" x14ac:dyDescent="0.35">
      <c r="C1413" s="7"/>
      <c r="E1413" s="7"/>
      <c r="G1413" s="7"/>
      <c r="I1413" s="7"/>
    </row>
    <row r="1414" spans="3:9" customFormat="1" x14ac:dyDescent="0.35">
      <c r="C1414" s="7"/>
      <c r="E1414" s="7"/>
      <c r="G1414" s="7"/>
      <c r="I1414" s="7"/>
    </row>
    <row r="1415" spans="3:9" customFormat="1" x14ac:dyDescent="0.35">
      <c r="C1415" s="7"/>
      <c r="E1415" s="7"/>
      <c r="G1415" s="7"/>
      <c r="I1415" s="7"/>
    </row>
    <row r="1416" spans="3:9" customFormat="1" x14ac:dyDescent="0.35">
      <c r="C1416" s="7"/>
      <c r="E1416" s="7"/>
      <c r="G1416" s="7"/>
      <c r="I1416" s="7"/>
    </row>
    <row r="1417" spans="3:9" customFormat="1" x14ac:dyDescent="0.35">
      <c r="C1417" s="7"/>
      <c r="E1417" s="7"/>
      <c r="G1417" s="7"/>
      <c r="I1417" s="7"/>
    </row>
    <row r="1418" spans="3:9" customFormat="1" x14ac:dyDescent="0.35">
      <c r="C1418" s="7"/>
      <c r="E1418" s="7"/>
      <c r="G1418" s="7"/>
      <c r="I1418" s="7"/>
    </row>
    <row r="1419" spans="3:9" customFormat="1" x14ac:dyDescent="0.35">
      <c r="C1419" s="7"/>
      <c r="E1419" s="7"/>
      <c r="G1419" s="7"/>
      <c r="I1419" s="7"/>
    </row>
    <row r="1420" spans="3:9" customFormat="1" x14ac:dyDescent="0.35">
      <c r="C1420" s="7"/>
      <c r="E1420" s="7"/>
      <c r="G1420" s="7"/>
      <c r="I1420" s="7"/>
    </row>
    <row r="1421" spans="3:9" customFormat="1" x14ac:dyDescent="0.35">
      <c r="C1421" s="7"/>
      <c r="E1421" s="7"/>
      <c r="G1421" s="7"/>
      <c r="I1421" s="7"/>
    </row>
    <row r="1422" spans="3:9" customFormat="1" x14ac:dyDescent="0.35">
      <c r="C1422" s="7"/>
      <c r="E1422" s="7"/>
      <c r="G1422" s="7"/>
      <c r="I1422" s="7"/>
    </row>
    <row r="1423" spans="3:9" customFormat="1" x14ac:dyDescent="0.35">
      <c r="C1423" s="7"/>
      <c r="E1423" s="7"/>
      <c r="G1423" s="7"/>
      <c r="I1423" s="7"/>
    </row>
    <row r="1424" spans="3:9" customFormat="1" x14ac:dyDescent="0.35">
      <c r="C1424" s="7"/>
      <c r="E1424" s="7"/>
      <c r="G1424" s="7"/>
      <c r="I1424" s="7"/>
    </row>
    <row r="1425" spans="3:9" customFormat="1" x14ac:dyDescent="0.35">
      <c r="C1425" s="7"/>
      <c r="E1425" s="7"/>
      <c r="G1425" s="7"/>
      <c r="I1425" s="7"/>
    </row>
    <row r="1426" spans="3:9" customFormat="1" x14ac:dyDescent="0.35">
      <c r="C1426" s="7"/>
      <c r="E1426" s="7"/>
      <c r="G1426" s="7"/>
      <c r="I1426" s="7"/>
    </row>
    <row r="1427" spans="3:9" customFormat="1" x14ac:dyDescent="0.35">
      <c r="C1427" s="7"/>
      <c r="E1427" s="7"/>
      <c r="G1427" s="7"/>
      <c r="I1427" s="7"/>
    </row>
    <row r="1428" spans="3:9" customFormat="1" x14ac:dyDescent="0.35">
      <c r="C1428" s="7"/>
      <c r="E1428" s="7"/>
      <c r="G1428" s="7"/>
      <c r="I1428" s="7"/>
    </row>
    <row r="1429" spans="3:9" customFormat="1" x14ac:dyDescent="0.35">
      <c r="C1429" s="7"/>
      <c r="E1429" s="7"/>
      <c r="G1429" s="7"/>
      <c r="I1429" s="7"/>
    </row>
    <row r="1430" spans="3:9" customFormat="1" x14ac:dyDescent="0.35">
      <c r="C1430" s="7"/>
      <c r="E1430" s="7"/>
      <c r="G1430" s="7"/>
      <c r="I1430" s="7"/>
    </row>
    <row r="1431" spans="3:9" customFormat="1" x14ac:dyDescent="0.35">
      <c r="C1431" s="7"/>
      <c r="E1431" s="7"/>
      <c r="G1431" s="7"/>
      <c r="I1431" s="7"/>
    </row>
    <row r="1432" spans="3:9" customFormat="1" x14ac:dyDescent="0.35">
      <c r="C1432" s="7"/>
      <c r="E1432" s="7"/>
      <c r="G1432" s="7"/>
      <c r="I1432" s="7"/>
    </row>
    <row r="1433" spans="3:9" customFormat="1" x14ac:dyDescent="0.35">
      <c r="C1433" s="7"/>
      <c r="E1433" s="7"/>
      <c r="G1433" s="7"/>
      <c r="I1433" s="7"/>
    </row>
    <row r="1434" spans="3:9" customFormat="1" x14ac:dyDescent="0.35">
      <c r="C1434" s="7"/>
      <c r="E1434" s="7"/>
      <c r="G1434" s="7"/>
      <c r="I1434" s="7"/>
    </row>
    <row r="1435" spans="3:9" customFormat="1" x14ac:dyDescent="0.35">
      <c r="C1435" s="7"/>
      <c r="E1435" s="7"/>
      <c r="G1435" s="7"/>
      <c r="I1435" s="7"/>
    </row>
    <row r="1436" spans="3:9" customFormat="1" x14ac:dyDescent="0.35">
      <c r="C1436" s="7"/>
      <c r="E1436" s="7"/>
      <c r="G1436" s="7"/>
      <c r="I1436" s="7"/>
    </row>
    <row r="1437" spans="3:9" customFormat="1" x14ac:dyDescent="0.35">
      <c r="C1437" s="7"/>
      <c r="E1437" s="7"/>
      <c r="G1437" s="7"/>
      <c r="I1437" s="7"/>
    </row>
    <row r="1438" spans="3:9" customFormat="1" x14ac:dyDescent="0.35">
      <c r="C1438" s="7"/>
      <c r="E1438" s="7"/>
      <c r="G1438" s="7"/>
      <c r="I1438" s="7"/>
    </row>
    <row r="1439" spans="3:9" customFormat="1" x14ac:dyDescent="0.35">
      <c r="C1439" s="7"/>
      <c r="E1439" s="7"/>
      <c r="G1439" s="7"/>
      <c r="I1439" s="7"/>
    </row>
    <row r="1440" spans="3:9" customFormat="1" x14ac:dyDescent="0.35">
      <c r="C1440" s="7"/>
      <c r="E1440" s="7"/>
      <c r="G1440" s="7"/>
      <c r="I1440" s="7"/>
    </row>
    <row r="1441" spans="3:9" customFormat="1" x14ac:dyDescent="0.35">
      <c r="C1441" s="7"/>
      <c r="E1441" s="7"/>
      <c r="G1441" s="7"/>
      <c r="I1441" s="7"/>
    </row>
    <row r="1442" spans="3:9" customFormat="1" x14ac:dyDescent="0.35">
      <c r="C1442" s="7"/>
      <c r="E1442" s="7"/>
      <c r="G1442" s="7"/>
      <c r="I1442" s="7"/>
    </row>
    <row r="1443" spans="3:9" customFormat="1" x14ac:dyDescent="0.35">
      <c r="C1443" s="7"/>
      <c r="E1443" s="7"/>
      <c r="G1443" s="7"/>
      <c r="I1443" s="7"/>
    </row>
    <row r="1444" spans="3:9" customFormat="1" x14ac:dyDescent="0.35">
      <c r="C1444" s="7"/>
      <c r="E1444" s="7"/>
      <c r="G1444" s="7"/>
      <c r="I1444" s="7"/>
    </row>
    <row r="1445" spans="3:9" customFormat="1" x14ac:dyDescent="0.35">
      <c r="C1445" s="7"/>
      <c r="E1445" s="7"/>
      <c r="G1445" s="7"/>
      <c r="I1445" s="7"/>
    </row>
    <row r="1446" spans="3:9" customFormat="1" x14ac:dyDescent="0.35">
      <c r="C1446" s="7"/>
      <c r="E1446" s="7"/>
      <c r="G1446" s="7"/>
      <c r="I1446" s="7"/>
    </row>
    <row r="1447" spans="3:9" customFormat="1" x14ac:dyDescent="0.35">
      <c r="C1447" s="7"/>
      <c r="E1447" s="7"/>
      <c r="G1447" s="7"/>
      <c r="I1447" s="7"/>
    </row>
    <row r="1448" spans="3:9" customFormat="1" x14ac:dyDescent="0.35">
      <c r="C1448" s="7"/>
      <c r="E1448" s="7"/>
      <c r="G1448" s="7"/>
      <c r="I1448" s="7"/>
    </row>
    <row r="1449" spans="3:9" customFormat="1" x14ac:dyDescent="0.35">
      <c r="C1449" s="7"/>
      <c r="E1449" s="7"/>
      <c r="G1449" s="7"/>
      <c r="I1449" s="7"/>
    </row>
    <row r="1450" spans="3:9" customFormat="1" x14ac:dyDescent="0.35">
      <c r="C1450" s="7"/>
      <c r="E1450" s="7"/>
      <c r="G1450" s="7"/>
      <c r="I1450" s="7"/>
    </row>
    <row r="1451" spans="3:9" customFormat="1" x14ac:dyDescent="0.35">
      <c r="C1451" s="7"/>
      <c r="E1451" s="7"/>
      <c r="G1451" s="7"/>
      <c r="I1451" s="7"/>
    </row>
    <row r="1452" spans="3:9" customFormat="1" x14ac:dyDescent="0.35">
      <c r="C1452" s="7"/>
      <c r="E1452" s="7"/>
      <c r="G1452" s="7"/>
      <c r="I1452" s="7"/>
    </row>
    <row r="1453" spans="3:9" customFormat="1" x14ac:dyDescent="0.35">
      <c r="C1453" s="7"/>
      <c r="E1453" s="7"/>
      <c r="G1453" s="7"/>
      <c r="I1453" s="7"/>
    </row>
    <row r="1454" spans="3:9" customFormat="1" x14ac:dyDescent="0.35">
      <c r="C1454" s="7"/>
      <c r="E1454" s="7"/>
      <c r="G1454" s="7"/>
      <c r="I1454" s="7"/>
    </row>
    <row r="1455" spans="3:9" customFormat="1" x14ac:dyDescent="0.35">
      <c r="C1455" s="7"/>
      <c r="E1455" s="7"/>
      <c r="G1455" s="7"/>
      <c r="I1455" s="7"/>
    </row>
    <row r="1456" spans="3:9" customFormat="1" x14ac:dyDescent="0.35">
      <c r="C1456" s="7"/>
      <c r="E1456" s="7"/>
      <c r="G1456" s="7"/>
      <c r="I1456" s="7"/>
    </row>
    <row r="1457" spans="3:9" customFormat="1" x14ac:dyDescent="0.35">
      <c r="C1457" s="7"/>
      <c r="E1457" s="7"/>
      <c r="G1457" s="7"/>
      <c r="I1457" s="7"/>
    </row>
    <row r="1458" spans="3:9" customFormat="1" x14ac:dyDescent="0.35">
      <c r="C1458" s="7"/>
      <c r="E1458" s="7"/>
      <c r="G1458" s="7"/>
      <c r="I1458" s="7"/>
    </row>
    <row r="1459" spans="3:9" customFormat="1" x14ac:dyDescent="0.35">
      <c r="C1459" s="7"/>
      <c r="E1459" s="7"/>
      <c r="G1459" s="7"/>
      <c r="I1459" s="7"/>
    </row>
    <row r="1460" spans="3:9" customFormat="1" x14ac:dyDescent="0.35">
      <c r="C1460" s="7"/>
      <c r="E1460" s="7"/>
      <c r="G1460" s="7"/>
      <c r="I1460" s="7"/>
    </row>
    <row r="1461" spans="3:9" customFormat="1" x14ac:dyDescent="0.35">
      <c r="C1461" s="7"/>
      <c r="E1461" s="7"/>
      <c r="G1461" s="7"/>
      <c r="I1461" s="7"/>
    </row>
    <row r="1462" spans="3:9" customFormat="1" x14ac:dyDescent="0.35">
      <c r="C1462" s="7"/>
      <c r="E1462" s="7"/>
      <c r="G1462" s="7"/>
      <c r="I1462" s="7"/>
    </row>
    <row r="1463" spans="3:9" customFormat="1" x14ac:dyDescent="0.35">
      <c r="C1463" s="7"/>
      <c r="E1463" s="7"/>
      <c r="G1463" s="7"/>
      <c r="I1463" s="7"/>
    </row>
    <row r="1464" spans="3:9" customFormat="1" x14ac:dyDescent="0.35">
      <c r="C1464" s="7"/>
      <c r="E1464" s="7"/>
      <c r="G1464" s="7"/>
      <c r="I1464" s="7"/>
    </row>
    <row r="1465" spans="3:9" customFormat="1" x14ac:dyDescent="0.35">
      <c r="C1465" s="7"/>
      <c r="E1465" s="7"/>
      <c r="G1465" s="7"/>
      <c r="I1465" s="7"/>
    </row>
    <row r="1466" spans="3:9" customFormat="1" x14ac:dyDescent="0.35">
      <c r="C1466" s="7"/>
      <c r="E1466" s="7"/>
      <c r="G1466" s="7"/>
      <c r="I1466" s="7"/>
    </row>
    <row r="1467" spans="3:9" customFormat="1" x14ac:dyDescent="0.35">
      <c r="C1467" s="7"/>
      <c r="E1467" s="7"/>
      <c r="G1467" s="7"/>
      <c r="I1467" s="7"/>
    </row>
    <row r="1468" spans="3:9" customFormat="1" x14ac:dyDescent="0.35">
      <c r="C1468" s="7"/>
      <c r="E1468" s="7"/>
      <c r="G1468" s="7"/>
      <c r="I1468" s="7"/>
    </row>
    <row r="1469" spans="3:9" customFormat="1" x14ac:dyDescent="0.35">
      <c r="C1469" s="7"/>
      <c r="E1469" s="7"/>
      <c r="G1469" s="7"/>
      <c r="I1469" s="7"/>
    </row>
    <row r="1470" spans="3:9" customFormat="1" x14ac:dyDescent="0.35">
      <c r="C1470" s="7"/>
      <c r="E1470" s="7"/>
      <c r="G1470" s="7"/>
      <c r="I1470" s="7"/>
    </row>
    <row r="1471" spans="3:9" customFormat="1" x14ac:dyDescent="0.35">
      <c r="C1471" s="7"/>
      <c r="E1471" s="7"/>
      <c r="G1471" s="7"/>
      <c r="I1471" s="7"/>
    </row>
    <row r="1472" spans="3:9" customFormat="1" x14ac:dyDescent="0.35">
      <c r="C1472" s="7"/>
      <c r="E1472" s="7"/>
      <c r="G1472" s="7"/>
      <c r="I1472" s="7"/>
    </row>
    <row r="1473" spans="3:9" customFormat="1" x14ac:dyDescent="0.35">
      <c r="C1473" s="7"/>
      <c r="E1473" s="7"/>
      <c r="G1473" s="7"/>
      <c r="I1473" s="7"/>
    </row>
    <row r="1474" spans="3:9" customFormat="1" x14ac:dyDescent="0.35">
      <c r="C1474" s="7"/>
      <c r="E1474" s="7"/>
      <c r="G1474" s="7"/>
      <c r="I1474" s="7"/>
    </row>
    <row r="1475" spans="3:9" customFormat="1" x14ac:dyDescent="0.35">
      <c r="C1475" s="7"/>
      <c r="E1475" s="7"/>
      <c r="G1475" s="7"/>
      <c r="I1475" s="7"/>
    </row>
    <row r="1476" spans="3:9" customFormat="1" x14ac:dyDescent="0.35">
      <c r="C1476" s="7"/>
      <c r="E1476" s="7"/>
      <c r="G1476" s="7"/>
      <c r="I1476" s="7"/>
    </row>
    <row r="1477" spans="3:9" customFormat="1" x14ac:dyDescent="0.35">
      <c r="C1477" s="7"/>
      <c r="E1477" s="7"/>
      <c r="G1477" s="7"/>
      <c r="I1477" s="7"/>
    </row>
    <row r="1478" spans="3:9" customFormat="1" x14ac:dyDescent="0.35">
      <c r="C1478" s="7"/>
      <c r="E1478" s="7"/>
      <c r="G1478" s="7"/>
      <c r="I1478" s="7"/>
    </row>
    <row r="1479" spans="3:9" customFormat="1" x14ac:dyDescent="0.35">
      <c r="C1479" s="7"/>
      <c r="E1479" s="7"/>
      <c r="G1479" s="7"/>
      <c r="I1479" s="7"/>
    </row>
    <row r="1480" spans="3:9" customFormat="1" x14ac:dyDescent="0.35">
      <c r="C1480" s="7"/>
      <c r="E1480" s="7"/>
      <c r="G1480" s="7"/>
      <c r="I1480" s="7"/>
    </row>
    <row r="1481" spans="3:9" customFormat="1" x14ac:dyDescent="0.35">
      <c r="C1481" s="7"/>
      <c r="E1481" s="7"/>
      <c r="G1481" s="7"/>
      <c r="I1481" s="7"/>
    </row>
    <row r="1482" spans="3:9" customFormat="1" x14ac:dyDescent="0.35">
      <c r="C1482" s="7"/>
      <c r="E1482" s="7"/>
      <c r="G1482" s="7"/>
      <c r="I1482" s="7"/>
    </row>
    <row r="1483" spans="3:9" customFormat="1" x14ac:dyDescent="0.35">
      <c r="C1483" s="7"/>
      <c r="E1483" s="7"/>
      <c r="G1483" s="7"/>
      <c r="I1483" s="7"/>
    </row>
    <row r="1484" spans="3:9" customFormat="1" x14ac:dyDescent="0.35">
      <c r="C1484" s="7"/>
      <c r="E1484" s="7"/>
      <c r="G1484" s="7"/>
      <c r="I1484" s="7"/>
    </row>
    <row r="1485" spans="3:9" customFormat="1" x14ac:dyDescent="0.35">
      <c r="C1485" s="7"/>
      <c r="E1485" s="7"/>
      <c r="G1485" s="7"/>
      <c r="I1485" s="7"/>
    </row>
    <row r="1486" spans="3:9" customFormat="1" x14ac:dyDescent="0.35">
      <c r="C1486" s="7"/>
      <c r="E1486" s="7"/>
      <c r="G1486" s="7"/>
      <c r="I1486" s="7"/>
    </row>
    <row r="1487" spans="3:9" customFormat="1" x14ac:dyDescent="0.35">
      <c r="C1487" s="7"/>
      <c r="E1487" s="7"/>
      <c r="G1487" s="7"/>
      <c r="I1487" s="7"/>
    </row>
    <row r="1488" spans="3:9" customFormat="1" x14ac:dyDescent="0.35">
      <c r="C1488" s="7"/>
      <c r="E1488" s="7"/>
      <c r="G1488" s="7"/>
      <c r="I1488" s="7"/>
    </row>
    <row r="1489" spans="3:9" customFormat="1" x14ac:dyDescent="0.35">
      <c r="C1489" s="7"/>
      <c r="E1489" s="7"/>
      <c r="G1489" s="7"/>
      <c r="I1489" s="7"/>
    </row>
    <row r="1490" spans="3:9" customFormat="1" x14ac:dyDescent="0.35">
      <c r="C1490" s="7"/>
      <c r="E1490" s="7"/>
      <c r="G1490" s="7"/>
      <c r="I1490" s="7"/>
    </row>
    <row r="1491" spans="3:9" customFormat="1" x14ac:dyDescent="0.35">
      <c r="C1491" s="7"/>
      <c r="E1491" s="7"/>
      <c r="G1491" s="7"/>
      <c r="I1491" s="7"/>
    </row>
    <row r="1492" spans="3:9" customFormat="1" x14ac:dyDescent="0.35">
      <c r="C1492" s="7"/>
      <c r="E1492" s="7"/>
      <c r="G1492" s="7"/>
      <c r="I1492" s="7"/>
    </row>
    <row r="1493" spans="3:9" customFormat="1" x14ac:dyDescent="0.35">
      <c r="C1493" s="7"/>
      <c r="E1493" s="7"/>
      <c r="G1493" s="7"/>
      <c r="I1493" s="7"/>
    </row>
    <row r="1494" spans="3:9" customFormat="1" x14ac:dyDescent="0.35">
      <c r="C1494" s="7"/>
      <c r="E1494" s="7"/>
      <c r="G1494" s="7"/>
      <c r="I1494" s="7"/>
    </row>
    <row r="1495" spans="3:9" customFormat="1" x14ac:dyDescent="0.35">
      <c r="C1495" s="7"/>
      <c r="E1495" s="7"/>
      <c r="G1495" s="7"/>
      <c r="I1495" s="7"/>
    </row>
    <row r="1496" spans="3:9" customFormat="1" x14ac:dyDescent="0.35">
      <c r="C1496" s="7"/>
      <c r="E1496" s="7"/>
      <c r="G1496" s="7"/>
      <c r="I1496" s="7"/>
    </row>
    <row r="1497" spans="3:9" customFormat="1" x14ac:dyDescent="0.35">
      <c r="C1497" s="7"/>
      <c r="E1497" s="7"/>
      <c r="G1497" s="7"/>
      <c r="I1497" s="7"/>
    </row>
    <row r="1498" spans="3:9" customFormat="1" x14ac:dyDescent="0.35">
      <c r="C1498" s="7"/>
      <c r="E1498" s="7"/>
      <c r="G1498" s="7"/>
      <c r="I1498" s="7"/>
    </row>
    <row r="1499" spans="3:9" customFormat="1" x14ac:dyDescent="0.35">
      <c r="C1499" s="7"/>
      <c r="E1499" s="7"/>
      <c r="G1499" s="7"/>
      <c r="I1499" s="7"/>
    </row>
    <row r="1500" spans="3:9" customFormat="1" x14ac:dyDescent="0.35">
      <c r="C1500" s="7"/>
      <c r="E1500" s="7"/>
      <c r="G1500" s="7"/>
      <c r="I1500" s="7"/>
    </row>
    <row r="1501" spans="3:9" customFormat="1" x14ac:dyDescent="0.35">
      <c r="C1501" s="7"/>
      <c r="E1501" s="7"/>
      <c r="G1501" s="7"/>
      <c r="I1501" s="7"/>
    </row>
    <row r="1502" spans="3:9" customFormat="1" x14ac:dyDescent="0.35">
      <c r="C1502" s="7"/>
      <c r="E1502" s="7"/>
      <c r="G1502" s="7"/>
      <c r="I1502" s="7"/>
    </row>
    <row r="1503" spans="3:9" customFormat="1" x14ac:dyDescent="0.35">
      <c r="C1503" s="7"/>
      <c r="E1503" s="7"/>
      <c r="G1503" s="7"/>
      <c r="I1503" s="7"/>
    </row>
    <row r="1504" spans="3:9" customFormat="1" x14ac:dyDescent="0.35">
      <c r="C1504" s="7"/>
      <c r="E1504" s="7"/>
      <c r="G1504" s="7"/>
      <c r="I1504" s="7"/>
    </row>
    <row r="1505" spans="3:9" customFormat="1" x14ac:dyDescent="0.35">
      <c r="C1505" s="7"/>
      <c r="E1505" s="7"/>
      <c r="G1505" s="7"/>
      <c r="I1505" s="7"/>
    </row>
    <row r="1506" spans="3:9" customFormat="1" x14ac:dyDescent="0.35">
      <c r="C1506" s="7"/>
      <c r="E1506" s="7"/>
      <c r="G1506" s="7"/>
      <c r="I1506" s="7"/>
    </row>
    <row r="1507" spans="3:9" customFormat="1" x14ac:dyDescent="0.35">
      <c r="C1507" s="7"/>
      <c r="E1507" s="7"/>
      <c r="G1507" s="7"/>
      <c r="I1507" s="7"/>
    </row>
    <row r="1508" spans="3:9" customFormat="1" x14ac:dyDescent="0.35">
      <c r="C1508" s="7"/>
      <c r="E1508" s="7"/>
      <c r="G1508" s="7"/>
      <c r="I1508" s="7"/>
    </row>
    <row r="1509" spans="3:9" customFormat="1" x14ac:dyDescent="0.35">
      <c r="C1509" s="7"/>
      <c r="E1509" s="7"/>
      <c r="G1509" s="7"/>
      <c r="I1509" s="7"/>
    </row>
    <row r="1510" spans="3:9" customFormat="1" x14ac:dyDescent="0.35">
      <c r="C1510" s="7"/>
      <c r="E1510" s="7"/>
      <c r="G1510" s="7"/>
      <c r="I1510" s="7"/>
    </row>
    <row r="1511" spans="3:9" customFormat="1" x14ac:dyDescent="0.35">
      <c r="C1511" s="7"/>
      <c r="E1511" s="7"/>
      <c r="G1511" s="7"/>
      <c r="I1511" s="7"/>
    </row>
    <row r="1512" spans="3:9" customFormat="1" x14ac:dyDescent="0.35">
      <c r="C1512" s="7"/>
      <c r="E1512" s="7"/>
      <c r="G1512" s="7"/>
      <c r="I1512" s="7"/>
    </row>
    <row r="1513" spans="3:9" customFormat="1" x14ac:dyDescent="0.35">
      <c r="C1513" s="7"/>
      <c r="E1513" s="7"/>
      <c r="G1513" s="7"/>
      <c r="I1513" s="7"/>
    </row>
    <row r="1514" spans="3:9" customFormat="1" x14ac:dyDescent="0.35">
      <c r="C1514" s="7"/>
      <c r="E1514" s="7"/>
      <c r="G1514" s="7"/>
      <c r="I1514" s="7"/>
    </row>
    <row r="1515" spans="3:9" customFormat="1" x14ac:dyDescent="0.35">
      <c r="C1515" s="7"/>
      <c r="E1515" s="7"/>
      <c r="G1515" s="7"/>
      <c r="I1515" s="7"/>
    </row>
    <row r="1516" spans="3:9" customFormat="1" x14ac:dyDescent="0.35">
      <c r="C1516" s="7"/>
      <c r="E1516" s="7"/>
      <c r="G1516" s="7"/>
      <c r="I1516" s="7"/>
    </row>
    <row r="1517" spans="3:9" customFormat="1" x14ac:dyDescent="0.35">
      <c r="C1517" s="7"/>
      <c r="E1517" s="7"/>
      <c r="G1517" s="7"/>
      <c r="I1517" s="7"/>
    </row>
    <row r="1518" spans="3:9" customFormat="1" x14ac:dyDescent="0.35">
      <c r="C1518" s="7"/>
      <c r="E1518" s="7"/>
      <c r="G1518" s="7"/>
      <c r="I1518" s="7"/>
    </row>
    <row r="1519" spans="3:9" customFormat="1" x14ac:dyDescent="0.35">
      <c r="C1519" s="7"/>
      <c r="E1519" s="7"/>
      <c r="G1519" s="7"/>
      <c r="I1519" s="7"/>
    </row>
    <row r="1520" spans="3:9" customFormat="1" x14ac:dyDescent="0.35">
      <c r="C1520" s="7"/>
      <c r="E1520" s="7"/>
      <c r="G1520" s="7"/>
      <c r="I1520" s="7"/>
    </row>
    <row r="1521" spans="3:9" customFormat="1" x14ac:dyDescent="0.35">
      <c r="C1521" s="7"/>
      <c r="E1521" s="7"/>
      <c r="G1521" s="7"/>
      <c r="I1521" s="7"/>
    </row>
    <row r="1522" spans="3:9" customFormat="1" x14ac:dyDescent="0.35">
      <c r="C1522" s="7"/>
      <c r="E1522" s="7"/>
      <c r="G1522" s="7"/>
      <c r="I1522" s="7"/>
    </row>
    <row r="1523" spans="3:9" customFormat="1" x14ac:dyDescent="0.35">
      <c r="C1523" s="7"/>
      <c r="E1523" s="7"/>
      <c r="G1523" s="7"/>
      <c r="I1523" s="7"/>
    </row>
    <row r="1524" spans="3:9" customFormat="1" x14ac:dyDescent="0.35">
      <c r="C1524" s="7"/>
      <c r="E1524" s="7"/>
      <c r="G1524" s="7"/>
      <c r="I1524" s="7"/>
    </row>
    <row r="1525" spans="3:9" customFormat="1" x14ac:dyDescent="0.35">
      <c r="C1525" s="7"/>
      <c r="E1525" s="7"/>
      <c r="G1525" s="7"/>
      <c r="I1525" s="7"/>
    </row>
    <row r="1526" spans="3:9" customFormat="1" x14ac:dyDescent="0.35">
      <c r="C1526" s="7"/>
      <c r="E1526" s="7"/>
      <c r="G1526" s="7"/>
      <c r="I1526" s="7"/>
    </row>
    <row r="1527" spans="3:9" customFormat="1" x14ac:dyDescent="0.35">
      <c r="C1527" s="7"/>
      <c r="E1527" s="7"/>
      <c r="G1527" s="7"/>
      <c r="I1527" s="7"/>
    </row>
    <row r="1528" spans="3:9" customFormat="1" x14ac:dyDescent="0.35">
      <c r="C1528" s="7"/>
      <c r="E1528" s="7"/>
      <c r="G1528" s="7"/>
      <c r="I1528" s="7"/>
    </row>
    <row r="1529" spans="3:9" customFormat="1" x14ac:dyDescent="0.35">
      <c r="C1529" s="7"/>
      <c r="E1529" s="7"/>
      <c r="G1529" s="7"/>
      <c r="I1529" s="7"/>
    </row>
    <row r="1530" spans="3:9" customFormat="1" x14ac:dyDescent="0.35">
      <c r="C1530" s="7"/>
      <c r="E1530" s="7"/>
      <c r="G1530" s="7"/>
      <c r="I1530" s="7"/>
    </row>
    <row r="1531" spans="3:9" customFormat="1" x14ac:dyDescent="0.35">
      <c r="C1531" s="7"/>
      <c r="E1531" s="7"/>
      <c r="G1531" s="7"/>
      <c r="I1531" s="7"/>
    </row>
    <row r="1532" spans="3:9" customFormat="1" x14ac:dyDescent="0.35">
      <c r="C1532" s="7"/>
      <c r="E1532" s="7"/>
      <c r="G1532" s="7"/>
      <c r="I1532" s="7"/>
    </row>
    <row r="1533" spans="3:9" customFormat="1" x14ac:dyDescent="0.35">
      <c r="C1533" s="7"/>
      <c r="E1533" s="7"/>
      <c r="G1533" s="7"/>
      <c r="I1533" s="7"/>
    </row>
    <row r="1534" spans="3:9" customFormat="1" x14ac:dyDescent="0.35">
      <c r="C1534" s="7"/>
      <c r="E1534" s="7"/>
      <c r="G1534" s="7"/>
      <c r="I1534" s="7"/>
    </row>
    <row r="1535" spans="3:9" customFormat="1" x14ac:dyDescent="0.35">
      <c r="C1535" s="7"/>
      <c r="E1535" s="7"/>
      <c r="G1535" s="7"/>
      <c r="I1535" s="7"/>
    </row>
    <row r="1536" spans="3:9" customFormat="1" x14ac:dyDescent="0.35">
      <c r="C1536" s="7"/>
      <c r="E1536" s="7"/>
      <c r="G1536" s="7"/>
      <c r="I1536" s="7"/>
    </row>
    <row r="1537" spans="3:9" customFormat="1" x14ac:dyDescent="0.35">
      <c r="C1537" s="7"/>
      <c r="E1537" s="7"/>
      <c r="G1537" s="7"/>
      <c r="I1537" s="7"/>
    </row>
    <row r="1538" spans="3:9" customFormat="1" x14ac:dyDescent="0.35">
      <c r="C1538" s="7"/>
      <c r="E1538" s="7"/>
      <c r="G1538" s="7"/>
      <c r="I1538" s="7"/>
    </row>
    <row r="1539" spans="3:9" customFormat="1" x14ac:dyDescent="0.35">
      <c r="C1539" s="7"/>
      <c r="E1539" s="7"/>
      <c r="G1539" s="7"/>
      <c r="I1539" s="7"/>
    </row>
    <row r="1540" spans="3:9" customFormat="1" x14ac:dyDescent="0.35">
      <c r="C1540" s="7"/>
      <c r="E1540" s="7"/>
      <c r="G1540" s="7"/>
      <c r="I1540" s="7"/>
    </row>
    <row r="1541" spans="3:9" customFormat="1" x14ac:dyDescent="0.35">
      <c r="C1541" s="7"/>
      <c r="E1541" s="7"/>
      <c r="G1541" s="7"/>
      <c r="I1541" s="7"/>
    </row>
    <row r="1542" spans="3:9" customFormat="1" x14ac:dyDescent="0.35">
      <c r="C1542" s="7"/>
      <c r="E1542" s="7"/>
      <c r="G1542" s="7"/>
      <c r="I1542" s="7"/>
    </row>
    <row r="1543" spans="3:9" customFormat="1" x14ac:dyDescent="0.35">
      <c r="C1543" s="7"/>
      <c r="E1543" s="7"/>
      <c r="G1543" s="7"/>
      <c r="I1543" s="7"/>
    </row>
    <row r="1544" spans="3:9" customFormat="1" x14ac:dyDescent="0.35">
      <c r="C1544" s="7"/>
      <c r="E1544" s="7"/>
      <c r="G1544" s="7"/>
      <c r="I1544" s="7"/>
    </row>
    <row r="1545" spans="3:9" customFormat="1" x14ac:dyDescent="0.35">
      <c r="C1545" s="7"/>
      <c r="E1545" s="7"/>
      <c r="G1545" s="7"/>
      <c r="I1545" s="7"/>
    </row>
    <row r="1546" spans="3:9" customFormat="1" x14ac:dyDescent="0.35">
      <c r="C1546" s="7"/>
      <c r="E1546" s="7"/>
      <c r="G1546" s="7"/>
      <c r="I1546" s="7"/>
    </row>
    <row r="1547" spans="3:9" customFormat="1" x14ac:dyDescent="0.35">
      <c r="C1547" s="7"/>
      <c r="E1547" s="7"/>
      <c r="G1547" s="7"/>
      <c r="I1547" s="7"/>
    </row>
    <row r="1548" spans="3:9" customFormat="1" x14ac:dyDescent="0.35">
      <c r="C1548" s="7"/>
      <c r="E1548" s="7"/>
      <c r="G1548" s="7"/>
      <c r="I1548" s="7"/>
    </row>
    <row r="1549" spans="3:9" customFormat="1" x14ac:dyDescent="0.35">
      <c r="C1549" s="7"/>
      <c r="E1549" s="7"/>
      <c r="G1549" s="7"/>
      <c r="I1549" s="7"/>
    </row>
    <row r="1550" spans="3:9" customFormat="1" x14ac:dyDescent="0.35">
      <c r="C1550" s="7"/>
      <c r="E1550" s="7"/>
      <c r="G1550" s="7"/>
      <c r="I1550" s="7"/>
    </row>
    <row r="1551" spans="3:9" customFormat="1" x14ac:dyDescent="0.35">
      <c r="C1551" s="7"/>
      <c r="E1551" s="7"/>
      <c r="G1551" s="7"/>
      <c r="I1551" s="7"/>
    </row>
    <row r="1552" spans="3:9" customFormat="1" x14ac:dyDescent="0.35">
      <c r="C1552" s="7"/>
      <c r="E1552" s="7"/>
      <c r="G1552" s="7"/>
      <c r="I1552" s="7"/>
    </row>
    <row r="1553" spans="3:9" customFormat="1" x14ac:dyDescent="0.35">
      <c r="C1553" s="7"/>
      <c r="E1553" s="7"/>
      <c r="G1553" s="7"/>
      <c r="I1553" s="7"/>
    </row>
    <row r="1554" spans="3:9" customFormat="1" x14ac:dyDescent="0.35">
      <c r="C1554" s="7"/>
      <c r="E1554" s="7"/>
      <c r="G1554" s="7"/>
      <c r="I1554" s="7"/>
    </row>
    <row r="1555" spans="3:9" customFormat="1" x14ac:dyDescent="0.35">
      <c r="C1555" s="7"/>
      <c r="E1555" s="7"/>
      <c r="G1555" s="7"/>
      <c r="I1555" s="7"/>
    </row>
    <row r="1556" spans="3:9" customFormat="1" x14ac:dyDescent="0.35">
      <c r="C1556" s="7"/>
      <c r="E1556" s="7"/>
      <c r="G1556" s="7"/>
      <c r="I1556" s="7"/>
    </row>
    <row r="1557" spans="3:9" customFormat="1" x14ac:dyDescent="0.35">
      <c r="C1557" s="7"/>
      <c r="E1557" s="7"/>
      <c r="G1557" s="7"/>
      <c r="I1557" s="7"/>
    </row>
    <row r="1558" spans="3:9" customFormat="1" x14ac:dyDescent="0.35">
      <c r="C1558" s="7"/>
      <c r="E1558" s="7"/>
      <c r="G1558" s="7"/>
      <c r="I1558" s="7"/>
    </row>
    <row r="1559" spans="3:9" customFormat="1" x14ac:dyDescent="0.35">
      <c r="C1559" s="7"/>
      <c r="E1559" s="7"/>
      <c r="G1559" s="7"/>
      <c r="I1559" s="7"/>
    </row>
    <row r="1560" spans="3:9" customFormat="1" x14ac:dyDescent="0.35">
      <c r="C1560" s="7"/>
      <c r="E1560" s="7"/>
      <c r="G1560" s="7"/>
      <c r="I1560" s="7"/>
    </row>
    <row r="1561" spans="3:9" customFormat="1" x14ac:dyDescent="0.35">
      <c r="C1561" s="7"/>
      <c r="E1561" s="7"/>
      <c r="G1561" s="7"/>
      <c r="I1561" s="7"/>
    </row>
    <row r="1562" spans="3:9" customFormat="1" x14ac:dyDescent="0.35">
      <c r="C1562" s="7"/>
      <c r="E1562" s="7"/>
      <c r="G1562" s="7"/>
      <c r="I1562" s="7"/>
    </row>
    <row r="1563" spans="3:9" customFormat="1" x14ac:dyDescent="0.35">
      <c r="C1563" s="7"/>
      <c r="E1563" s="7"/>
      <c r="G1563" s="7"/>
      <c r="I1563" s="7"/>
    </row>
    <row r="1564" spans="3:9" customFormat="1" x14ac:dyDescent="0.35">
      <c r="C1564" s="7"/>
      <c r="E1564" s="7"/>
      <c r="G1564" s="7"/>
      <c r="I1564" s="7"/>
    </row>
    <row r="1565" spans="3:9" customFormat="1" x14ac:dyDescent="0.35">
      <c r="C1565" s="7"/>
      <c r="E1565" s="7"/>
      <c r="G1565" s="7"/>
      <c r="I1565" s="7"/>
    </row>
    <row r="1566" spans="3:9" customFormat="1" x14ac:dyDescent="0.35">
      <c r="C1566" s="7"/>
      <c r="E1566" s="7"/>
      <c r="G1566" s="7"/>
      <c r="I1566" s="7"/>
    </row>
    <row r="1567" spans="3:9" customFormat="1" x14ac:dyDescent="0.35">
      <c r="C1567" s="7"/>
      <c r="E1567" s="7"/>
      <c r="G1567" s="7"/>
      <c r="I1567" s="7"/>
    </row>
    <row r="1568" spans="3:9" customFormat="1" x14ac:dyDescent="0.35">
      <c r="C1568" s="7"/>
      <c r="E1568" s="7"/>
      <c r="G1568" s="7"/>
      <c r="I1568" s="7"/>
    </row>
    <row r="1569" spans="3:9" customFormat="1" x14ac:dyDescent="0.35">
      <c r="C1569" s="7"/>
      <c r="E1569" s="7"/>
      <c r="G1569" s="7"/>
      <c r="I1569" s="7"/>
    </row>
    <row r="1570" spans="3:9" customFormat="1" x14ac:dyDescent="0.35">
      <c r="C1570" s="7"/>
      <c r="E1570" s="7"/>
      <c r="G1570" s="7"/>
      <c r="I1570" s="7"/>
    </row>
    <row r="1571" spans="3:9" customFormat="1" x14ac:dyDescent="0.35">
      <c r="C1571" s="7"/>
      <c r="E1571" s="7"/>
      <c r="G1571" s="7"/>
      <c r="I1571" s="7"/>
    </row>
    <row r="1572" spans="3:9" customFormat="1" x14ac:dyDescent="0.35">
      <c r="C1572" s="7"/>
      <c r="E1572" s="7"/>
      <c r="G1572" s="7"/>
      <c r="I1572" s="7"/>
    </row>
    <row r="1573" spans="3:9" customFormat="1" x14ac:dyDescent="0.35">
      <c r="C1573" s="7"/>
      <c r="E1573" s="7"/>
      <c r="G1573" s="7"/>
      <c r="I1573" s="7"/>
    </row>
    <row r="1574" spans="3:9" customFormat="1" x14ac:dyDescent="0.35">
      <c r="C1574" s="7"/>
      <c r="E1574" s="7"/>
      <c r="G1574" s="7"/>
      <c r="I1574" s="7"/>
    </row>
    <row r="1575" spans="3:9" customFormat="1" x14ac:dyDescent="0.35">
      <c r="C1575" s="7"/>
      <c r="E1575" s="7"/>
      <c r="G1575" s="7"/>
      <c r="I1575" s="7"/>
    </row>
    <row r="1576" spans="3:9" customFormat="1" x14ac:dyDescent="0.35">
      <c r="C1576" s="7"/>
      <c r="E1576" s="7"/>
      <c r="G1576" s="7"/>
      <c r="I1576" s="7"/>
    </row>
    <row r="1577" spans="3:9" customFormat="1" x14ac:dyDescent="0.35">
      <c r="C1577" s="7"/>
      <c r="E1577" s="7"/>
      <c r="G1577" s="7"/>
      <c r="I1577" s="7"/>
    </row>
    <row r="1578" spans="3:9" customFormat="1" x14ac:dyDescent="0.35">
      <c r="C1578" s="7"/>
      <c r="E1578" s="7"/>
      <c r="G1578" s="7"/>
      <c r="I1578" s="7"/>
    </row>
    <row r="1579" spans="3:9" customFormat="1" x14ac:dyDescent="0.35">
      <c r="C1579" s="7"/>
      <c r="E1579" s="7"/>
      <c r="G1579" s="7"/>
      <c r="I1579" s="7"/>
    </row>
    <row r="1580" spans="3:9" customFormat="1" x14ac:dyDescent="0.35">
      <c r="C1580" s="7"/>
      <c r="E1580" s="7"/>
      <c r="G1580" s="7"/>
      <c r="I1580" s="7"/>
    </row>
    <row r="1581" spans="3:9" customFormat="1" x14ac:dyDescent="0.35">
      <c r="C1581" s="7"/>
      <c r="E1581" s="7"/>
      <c r="G1581" s="7"/>
      <c r="I1581" s="7"/>
    </row>
    <row r="1582" spans="3:9" customFormat="1" x14ac:dyDescent="0.35">
      <c r="C1582" s="7"/>
      <c r="E1582" s="7"/>
      <c r="G1582" s="7"/>
      <c r="I1582" s="7"/>
    </row>
    <row r="1583" spans="3:9" customFormat="1" x14ac:dyDescent="0.35">
      <c r="C1583" s="7"/>
      <c r="E1583" s="7"/>
      <c r="G1583" s="7"/>
      <c r="I1583" s="7"/>
    </row>
    <row r="1584" spans="3:9" customFormat="1" x14ac:dyDescent="0.35">
      <c r="C1584" s="7"/>
      <c r="E1584" s="7"/>
      <c r="G1584" s="7"/>
      <c r="I1584" s="7"/>
    </row>
    <row r="1585" spans="3:9" customFormat="1" x14ac:dyDescent="0.35">
      <c r="C1585" s="7"/>
      <c r="E1585" s="7"/>
      <c r="G1585" s="7"/>
      <c r="I1585" s="7"/>
    </row>
    <row r="1586" spans="3:9" customFormat="1" x14ac:dyDescent="0.35">
      <c r="C1586" s="7"/>
      <c r="E1586" s="7"/>
      <c r="G1586" s="7"/>
      <c r="I1586" s="7"/>
    </row>
    <row r="1587" spans="3:9" customFormat="1" x14ac:dyDescent="0.35">
      <c r="C1587" s="7"/>
      <c r="E1587" s="7"/>
      <c r="G1587" s="7"/>
      <c r="I1587" s="7"/>
    </row>
    <row r="1588" spans="3:9" customFormat="1" x14ac:dyDescent="0.35">
      <c r="C1588" s="7"/>
      <c r="E1588" s="7"/>
      <c r="G1588" s="7"/>
      <c r="I1588" s="7"/>
    </row>
    <row r="1589" spans="3:9" customFormat="1" x14ac:dyDescent="0.35">
      <c r="C1589" s="7"/>
      <c r="E1589" s="7"/>
      <c r="G1589" s="7"/>
      <c r="I1589" s="7"/>
    </row>
    <row r="1590" spans="3:9" customFormat="1" x14ac:dyDescent="0.35">
      <c r="C1590" s="7"/>
      <c r="E1590" s="7"/>
      <c r="G1590" s="7"/>
      <c r="I1590" s="7"/>
    </row>
    <row r="1591" spans="3:9" customFormat="1" x14ac:dyDescent="0.35">
      <c r="C1591" s="7"/>
      <c r="E1591" s="7"/>
      <c r="G1591" s="7"/>
      <c r="I1591" s="7"/>
    </row>
    <row r="1592" spans="3:9" customFormat="1" x14ac:dyDescent="0.35">
      <c r="C1592" s="7"/>
      <c r="E1592" s="7"/>
      <c r="G1592" s="7"/>
      <c r="I1592" s="7"/>
    </row>
    <row r="1593" spans="3:9" customFormat="1" x14ac:dyDescent="0.35">
      <c r="C1593" s="7"/>
      <c r="E1593" s="7"/>
      <c r="G1593" s="7"/>
      <c r="I1593" s="7"/>
    </row>
    <row r="1594" spans="3:9" customFormat="1" x14ac:dyDescent="0.35">
      <c r="C1594" s="7"/>
      <c r="E1594" s="7"/>
      <c r="G1594" s="7"/>
      <c r="I1594" s="7"/>
    </row>
    <row r="1595" spans="3:9" customFormat="1" x14ac:dyDescent="0.35">
      <c r="C1595" s="7"/>
      <c r="E1595" s="7"/>
      <c r="G1595" s="7"/>
      <c r="I1595" s="7"/>
    </row>
    <row r="1596" spans="3:9" customFormat="1" x14ac:dyDescent="0.35">
      <c r="C1596" s="7"/>
      <c r="E1596" s="7"/>
      <c r="G1596" s="7"/>
      <c r="I1596" s="7"/>
    </row>
    <row r="1597" spans="3:9" customFormat="1" x14ac:dyDescent="0.35">
      <c r="C1597" s="7"/>
      <c r="E1597" s="7"/>
      <c r="G1597" s="7"/>
      <c r="I1597" s="7"/>
    </row>
    <row r="1598" spans="3:9" customFormat="1" x14ac:dyDescent="0.35">
      <c r="C1598" s="7"/>
      <c r="E1598" s="7"/>
      <c r="G1598" s="7"/>
      <c r="I1598" s="7"/>
    </row>
    <row r="1599" spans="3:9" customFormat="1" x14ac:dyDescent="0.35">
      <c r="C1599" s="7"/>
      <c r="E1599" s="7"/>
      <c r="G1599" s="7"/>
      <c r="I1599" s="7"/>
    </row>
    <row r="1600" spans="3:9" customFormat="1" x14ac:dyDescent="0.35">
      <c r="C1600" s="7"/>
      <c r="E1600" s="7"/>
      <c r="G1600" s="7"/>
      <c r="I1600" s="7"/>
    </row>
    <row r="1601" spans="3:9" customFormat="1" x14ac:dyDescent="0.35">
      <c r="C1601" s="7"/>
      <c r="E1601" s="7"/>
      <c r="G1601" s="7"/>
      <c r="I1601" s="7"/>
    </row>
    <row r="1602" spans="3:9" customFormat="1" x14ac:dyDescent="0.35">
      <c r="C1602" s="7"/>
      <c r="E1602" s="7"/>
      <c r="G1602" s="7"/>
      <c r="I1602" s="7"/>
    </row>
    <row r="1603" spans="3:9" customFormat="1" x14ac:dyDescent="0.35">
      <c r="C1603" s="7"/>
      <c r="E1603" s="7"/>
      <c r="G1603" s="7"/>
      <c r="I1603" s="7"/>
    </row>
    <row r="1604" spans="3:9" customFormat="1" x14ac:dyDescent="0.35">
      <c r="C1604" s="7"/>
      <c r="E1604" s="7"/>
      <c r="G1604" s="7"/>
      <c r="I1604" s="7"/>
    </row>
    <row r="1605" spans="3:9" customFormat="1" x14ac:dyDescent="0.35">
      <c r="C1605" s="7"/>
      <c r="E1605" s="7"/>
      <c r="G1605" s="7"/>
      <c r="I1605" s="7"/>
    </row>
    <row r="1606" spans="3:9" customFormat="1" x14ac:dyDescent="0.35">
      <c r="C1606" s="7"/>
      <c r="E1606" s="7"/>
      <c r="G1606" s="7"/>
      <c r="I1606" s="7"/>
    </row>
    <row r="1607" spans="3:9" customFormat="1" x14ac:dyDescent="0.35">
      <c r="C1607" s="7"/>
      <c r="E1607" s="7"/>
      <c r="G1607" s="7"/>
      <c r="I1607" s="7"/>
    </row>
    <row r="1608" spans="3:9" customFormat="1" x14ac:dyDescent="0.35">
      <c r="C1608" s="7"/>
      <c r="E1608" s="7"/>
      <c r="G1608" s="7"/>
      <c r="I1608" s="7"/>
    </row>
    <row r="1609" spans="3:9" customFormat="1" x14ac:dyDescent="0.35">
      <c r="C1609" s="7"/>
      <c r="E1609" s="7"/>
      <c r="G1609" s="7"/>
      <c r="I1609" s="7"/>
    </row>
    <row r="1610" spans="3:9" customFormat="1" x14ac:dyDescent="0.35">
      <c r="C1610" s="7"/>
      <c r="E1610" s="7"/>
      <c r="G1610" s="7"/>
      <c r="I1610" s="7"/>
    </row>
    <row r="1611" spans="3:9" customFormat="1" x14ac:dyDescent="0.35">
      <c r="C1611" s="7"/>
      <c r="E1611" s="7"/>
      <c r="G1611" s="7"/>
      <c r="I1611" s="7"/>
    </row>
    <row r="1612" spans="3:9" customFormat="1" x14ac:dyDescent="0.35">
      <c r="C1612" s="7"/>
      <c r="E1612" s="7"/>
      <c r="G1612" s="7"/>
      <c r="I1612" s="7"/>
    </row>
    <row r="1613" spans="3:9" customFormat="1" x14ac:dyDescent="0.35">
      <c r="C1613" s="7"/>
      <c r="E1613" s="7"/>
      <c r="G1613" s="7"/>
      <c r="I1613" s="7"/>
    </row>
    <row r="1614" spans="3:9" customFormat="1" x14ac:dyDescent="0.35">
      <c r="C1614" s="7"/>
      <c r="E1614" s="7"/>
      <c r="G1614" s="7"/>
      <c r="I1614" s="7"/>
    </row>
    <row r="1615" spans="3:9" customFormat="1" x14ac:dyDescent="0.35">
      <c r="C1615" s="7"/>
      <c r="E1615" s="7"/>
      <c r="G1615" s="7"/>
      <c r="I1615" s="7"/>
    </row>
    <row r="1616" spans="3:9" customFormat="1" x14ac:dyDescent="0.35">
      <c r="C1616" s="7"/>
      <c r="E1616" s="7"/>
      <c r="G1616" s="7"/>
      <c r="I1616" s="7"/>
    </row>
    <row r="1617" spans="3:9" customFormat="1" x14ac:dyDescent="0.35">
      <c r="C1617" s="7"/>
      <c r="E1617" s="7"/>
      <c r="G1617" s="7"/>
      <c r="I1617" s="7"/>
    </row>
    <row r="1618" spans="3:9" customFormat="1" x14ac:dyDescent="0.35">
      <c r="C1618" s="7"/>
      <c r="E1618" s="7"/>
      <c r="G1618" s="7"/>
      <c r="I1618" s="7"/>
    </row>
    <row r="1619" spans="3:9" customFormat="1" x14ac:dyDescent="0.35">
      <c r="C1619" s="7"/>
      <c r="E1619" s="7"/>
      <c r="G1619" s="7"/>
      <c r="I1619" s="7"/>
    </row>
    <row r="1620" spans="3:9" customFormat="1" x14ac:dyDescent="0.35">
      <c r="C1620" s="7"/>
      <c r="E1620" s="7"/>
      <c r="G1620" s="7"/>
      <c r="I1620" s="7"/>
    </row>
    <row r="1621" spans="3:9" customFormat="1" x14ac:dyDescent="0.35">
      <c r="C1621" s="7"/>
      <c r="E1621" s="7"/>
      <c r="G1621" s="7"/>
      <c r="I1621" s="7"/>
    </row>
    <row r="1622" spans="3:9" customFormat="1" x14ac:dyDescent="0.35">
      <c r="C1622" s="7"/>
      <c r="E1622" s="7"/>
      <c r="G1622" s="7"/>
      <c r="I1622" s="7"/>
    </row>
    <row r="1623" spans="3:9" customFormat="1" x14ac:dyDescent="0.35">
      <c r="C1623" s="7"/>
      <c r="E1623" s="7"/>
      <c r="G1623" s="7"/>
      <c r="I1623" s="7"/>
    </row>
    <row r="1624" spans="3:9" customFormat="1" x14ac:dyDescent="0.35">
      <c r="C1624" s="7"/>
      <c r="E1624" s="7"/>
      <c r="G1624" s="7"/>
      <c r="I1624" s="7"/>
    </row>
    <row r="1625" spans="3:9" customFormat="1" x14ac:dyDescent="0.35">
      <c r="C1625" s="7"/>
      <c r="E1625" s="7"/>
      <c r="G1625" s="7"/>
      <c r="I1625" s="7"/>
    </row>
    <row r="1626" spans="3:9" customFormat="1" x14ac:dyDescent="0.35">
      <c r="C1626" s="7"/>
      <c r="E1626" s="7"/>
      <c r="G1626" s="7"/>
      <c r="I1626" s="7"/>
    </row>
    <row r="1627" spans="3:9" customFormat="1" x14ac:dyDescent="0.35">
      <c r="C1627" s="7"/>
      <c r="E1627" s="7"/>
      <c r="G1627" s="7"/>
      <c r="I1627" s="7"/>
    </row>
    <row r="1628" spans="3:9" customFormat="1" x14ac:dyDescent="0.35">
      <c r="C1628" s="7"/>
      <c r="E1628" s="7"/>
      <c r="G1628" s="7"/>
      <c r="I1628" s="7"/>
    </row>
    <row r="1629" spans="3:9" customFormat="1" x14ac:dyDescent="0.35">
      <c r="C1629" s="7"/>
      <c r="E1629" s="7"/>
      <c r="G1629" s="7"/>
      <c r="I1629" s="7"/>
    </row>
    <row r="1630" spans="3:9" customFormat="1" x14ac:dyDescent="0.35">
      <c r="C1630" s="7"/>
      <c r="E1630" s="7"/>
      <c r="G1630" s="7"/>
      <c r="I1630" s="7"/>
    </row>
    <row r="1631" spans="3:9" customFormat="1" x14ac:dyDescent="0.35">
      <c r="C1631" s="7"/>
      <c r="E1631" s="7"/>
      <c r="G1631" s="7"/>
      <c r="I1631" s="7"/>
    </row>
    <row r="1632" spans="3:9" customFormat="1" x14ac:dyDescent="0.35">
      <c r="C1632" s="7"/>
      <c r="E1632" s="7"/>
      <c r="G1632" s="7"/>
      <c r="I1632" s="7"/>
    </row>
    <row r="1633" spans="3:9" customFormat="1" x14ac:dyDescent="0.35">
      <c r="C1633" s="7"/>
      <c r="E1633" s="7"/>
      <c r="G1633" s="7"/>
      <c r="I1633" s="7"/>
    </row>
    <row r="1634" spans="3:9" customFormat="1" x14ac:dyDescent="0.35">
      <c r="C1634" s="7"/>
      <c r="E1634" s="7"/>
      <c r="G1634" s="7"/>
      <c r="I1634" s="7"/>
    </row>
    <row r="1635" spans="3:9" customFormat="1" x14ac:dyDescent="0.35">
      <c r="C1635" s="7"/>
      <c r="E1635" s="7"/>
      <c r="G1635" s="7"/>
      <c r="I1635" s="7"/>
    </row>
    <row r="1636" spans="3:9" customFormat="1" x14ac:dyDescent="0.35">
      <c r="C1636" s="7"/>
      <c r="E1636" s="7"/>
      <c r="G1636" s="7"/>
      <c r="I1636" s="7"/>
    </row>
    <row r="1637" spans="3:9" customFormat="1" x14ac:dyDescent="0.35">
      <c r="C1637" s="7"/>
      <c r="E1637" s="7"/>
      <c r="G1637" s="7"/>
      <c r="I1637" s="7"/>
    </row>
    <row r="1638" spans="3:9" customFormat="1" x14ac:dyDescent="0.35">
      <c r="C1638" s="7"/>
      <c r="E1638" s="7"/>
      <c r="G1638" s="7"/>
      <c r="I1638" s="7"/>
    </row>
    <row r="1639" spans="3:9" customFormat="1" x14ac:dyDescent="0.35">
      <c r="C1639" s="7"/>
      <c r="E1639" s="7"/>
      <c r="G1639" s="7"/>
      <c r="I1639" s="7"/>
    </row>
    <row r="1640" spans="3:9" customFormat="1" x14ac:dyDescent="0.35">
      <c r="C1640" s="7"/>
      <c r="E1640" s="7"/>
      <c r="G1640" s="7"/>
      <c r="I1640" s="7"/>
    </row>
    <row r="1641" spans="3:9" customFormat="1" x14ac:dyDescent="0.35">
      <c r="C1641" s="7"/>
      <c r="E1641" s="7"/>
      <c r="G1641" s="7"/>
      <c r="I1641" s="7"/>
    </row>
    <row r="1642" spans="3:9" customFormat="1" x14ac:dyDescent="0.35">
      <c r="C1642" s="7"/>
      <c r="E1642" s="7"/>
      <c r="G1642" s="7"/>
      <c r="I1642" s="7"/>
    </row>
    <row r="1643" spans="3:9" customFormat="1" x14ac:dyDescent="0.35">
      <c r="C1643" s="7"/>
      <c r="E1643" s="7"/>
      <c r="G1643" s="7"/>
      <c r="I1643" s="7"/>
    </row>
    <row r="1644" spans="3:9" customFormat="1" x14ac:dyDescent="0.35">
      <c r="C1644" s="7"/>
      <c r="E1644" s="7"/>
      <c r="G1644" s="7"/>
      <c r="I1644" s="7"/>
    </row>
    <row r="1645" spans="3:9" customFormat="1" x14ac:dyDescent="0.35">
      <c r="C1645" s="7"/>
      <c r="E1645" s="7"/>
      <c r="G1645" s="7"/>
      <c r="I1645" s="7"/>
    </row>
    <row r="1646" spans="3:9" customFormat="1" x14ac:dyDescent="0.35">
      <c r="C1646" s="7"/>
      <c r="E1646" s="7"/>
      <c r="G1646" s="7"/>
      <c r="I1646" s="7"/>
    </row>
    <row r="1647" spans="3:9" customFormat="1" x14ac:dyDescent="0.35">
      <c r="C1647" s="7"/>
      <c r="E1647" s="7"/>
      <c r="G1647" s="7"/>
      <c r="I1647" s="7"/>
    </row>
    <row r="1648" spans="3:9" customFormat="1" x14ac:dyDescent="0.35">
      <c r="C1648" s="7"/>
      <c r="E1648" s="7"/>
      <c r="G1648" s="7"/>
      <c r="I1648" s="7"/>
    </row>
    <row r="1649" spans="3:9" customFormat="1" x14ac:dyDescent="0.35">
      <c r="C1649" s="7"/>
      <c r="E1649" s="7"/>
      <c r="G1649" s="7"/>
      <c r="I1649" s="7"/>
    </row>
    <row r="1650" spans="3:9" customFormat="1" x14ac:dyDescent="0.35">
      <c r="C1650" s="7"/>
      <c r="E1650" s="7"/>
      <c r="G1650" s="7"/>
      <c r="I1650" s="7"/>
    </row>
    <row r="1651" spans="3:9" customFormat="1" x14ac:dyDescent="0.35">
      <c r="C1651" s="7"/>
      <c r="E1651" s="7"/>
      <c r="G1651" s="7"/>
      <c r="I1651" s="7"/>
    </row>
    <row r="1652" spans="3:9" customFormat="1" x14ac:dyDescent="0.35">
      <c r="C1652" s="7"/>
      <c r="E1652" s="7"/>
      <c r="G1652" s="7"/>
      <c r="I1652" s="7"/>
    </row>
    <row r="1653" spans="3:9" customFormat="1" x14ac:dyDescent="0.35">
      <c r="C1653" s="7"/>
      <c r="E1653" s="7"/>
      <c r="G1653" s="7"/>
      <c r="I1653" s="7"/>
    </row>
    <row r="1654" spans="3:9" customFormat="1" x14ac:dyDescent="0.35">
      <c r="C1654" s="7"/>
      <c r="E1654" s="7"/>
      <c r="G1654" s="7"/>
      <c r="I1654" s="7"/>
    </row>
    <row r="1655" spans="3:9" customFormat="1" x14ac:dyDescent="0.35">
      <c r="C1655" s="7"/>
      <c r="E1655" s="7"/>
      <c r="G1655" s="7"/>
      <c r="I1655" s="7"/>
    </row>
    <row r="1656" spans="3:9" customFormat="1" x14ac:dyDescent="0.35">
      <c r="C1656" s="7"/>
      <c r="E1656" s="7"/>
      <c r="G1656" s="7"/>
      <c r="I1656" s="7"/>
    </row>
    <row r="1657" spans="3:9" customFormat="1" x14ac:dyDescent="0.35">
      <c r="C1657" s="7"/>
      <c r="E1657" s="7"/>
      <c r="G1657" s="7"/>
      <c r="I1657" s="7"/>
    </row>
    <row r="1658" spans="3:9" customFormat="1" x14ac:dyDescent="0.35">
      <c r="C1658" s="7"/>
      <c r="E1658" s="7"/>
      <c r="G1658" s="7"/>
      <c r="I1658" s="7"/>
    </row>
    <row r="1659" spans="3:9" customFormat="1" x14ac:dyDescent="0.35">
      <c r="C1659" s="7"/>
      <c r="E1659" s="7"/>
      <c r="G1659" s="7"/>
      <c r="I1659" s="7"/>
    </row>
    <row r="1660" spans="3:9" customFormat="1" x14ac:dyDescent="0.35">
      <c r="C1660" s="7"/>
      <c r="E1660" s="7"/>
      <c r="G1660" s="7"/>
      <c r="I1660" s="7"/>
    </row>
    <row r="1661" spans="3:9" customFormat="1" x14ac:dyDescent="0.35">
      <c r="C1661" s="7"/>
      <c r="E1661" s="7"/>
      <c r="G1661" s="7"/>
      <c r="I1661" s="7"/>
    </row>
    <row r="1662" spans="3:9" customFormat="1" x14ac:dyDescent="0.35">
      <c r="C1662" s="7"/>
      <c r="E1662" s="7"/>
      <c r="G1662" s="7"/>
      <c r="I1662" s="7"/>
    </row>
    <row r="1663" spans="3:9" customFormat="1" x14ac:dyDescent="0.35">
      <c r="C1663" s="7"/>
      <c r="E1663" s="7"/>
      <c r="G1663" s="7"/>
      <c r="I1663" s="7"/>
    </row>
    <row r="1664" spans="3:9" customFormat="1" x14ac:dyDescent="0.35">
      <c r="C1664" s="7"/>
      <c r="E1664" s="7"/>
      <c r="G1664" s="7"/>
      <c r="I1664" s="7"/>
    </row>
    <row r="1665" spans="3:9" customFormat="1" x14ac:dyDescent="0.35">
      <c r="C1665" s="7"/>
      <c r="E1665" s="7"/>
      <c r="G1665" s="7"/>
      <c r="I1665" s="7"/>
    </row>
    <row r="1666" spans="3:9" customFormat="1" x14ac:dyDescent="0.35">
      <c r="C1666" s="7"/>
      <c r="E1666" s="7"/>
      <c r="G1666" s="7"/>
      <c r="I1666" s="7"/>
    </row>
    <row r="1667" spans="3:9" customFormat="1" x14ac:dyDescent="0.35">
      <c r="C1667" s="7"/>
      <c r="E1667" s="7"/>
      <c r="G1667" s="7"/>
      <c r="I1667" s="7"/>
    </row>
    <row r="1668" spans="3:9" customFormat="1" x14ac:dyDescent="0.35">
      <c r="C1668" s="7"/>
      <c r="E1668" s="7"/>
      <c r="G1668" s="7"/>
      <c r="I1668" s="7"/>
    </row>
    <row r="1669" spans="3:9" customFormat="1" x14ac:dyDescent="0.35">
      <c r="C1669" s="7"/>
      <c r="E1669" s="7"/>
      <c r="G1669" s="7"/>
      <c r="I1669" s="7"/>
    </row>
    <row r="1670" spans="3:9" customFormat="1" x14ac:dyDescent="0.35">
      <c r="C1670" s="7"/>
      <c r="E1670" s="7"/>
      <c r="G1670" s="7"/>
      <c r="I1670" s="7"/>
    </row>
    <row r="1671" spans="3:9" customFormat="1" x14ac:dyDescent="0.35">
      <c r="C1671" s="7"/>
      <c r="E1671" s="7"/>
      <c r="G1671" s="7"/>
      <c r="I1671" s="7"/>
    </row>
    <row r="1672" spans="3:9" customFormat="1" x14ac:dyDescent="0.35">
      <c r="C1672" s="7"/>
      <c r="E1672" s="7"/>
      <c r="G1672" s="7"/>
      <c r="I1672" s="7"/>
    </row>
    <row r="1673" spans="3:9" customFormat="1" x14ac:dyDescent="0.35">
      <c r="C1673" s="7"/>
      <c r="E1673" s="7"/>
      <c r="G1673" s="7"/>
      <c r="I1673" s="7"/>
    </row>
    <row r="1674" spans="3:9" customFormat="1" x14ac:dyDescent="0.35">
      <c r="C1674" s="7"/>
      <c r="E1674" s="7"/>
      <c r="G1674" s="7"/>
      <c r="I1674" s="7"/>
    </row>
    <row r="1675" spans="3:9" customFormat="1" x14ac:dyDescent="0.35">
      <c r="C1675" s="7"/>
      <c r="E1675" s="7"/>
      <c r="G1675" s="7"/>
      <c r="I1675" s="7"/>
    </row>
    <row r="1676" spans="3:9" customFormat="1" x14ac:dyDescent="0.35">
      <c r="C1676" s="7"/>
      <c r="E1676" s="7"/>
      <c r="G1676" s="7"/>
      <c r="I1676" s="7"/>
    </row>
    <row r="1677" spans="3:9" customFormat="1" x14ac:dyDescent="0.35">
      <c r="C1677" s="7"/>
      <c r="E1677" s="7"/>
      <c r="G1677" s="7"/>
      <c r="I1677" s="7"/>
    </row>
    <row r="1678" spans="3:9" customFormat="1" x14ac:dyDescent="0.35">
      <c r="C1678" s="7"/>
      <c r="E1678" s="7"/>
      <c r="G1678" s="7"/>
      <c r="I1678" s="7"/>
    </row>
    <row r="1679" spans="3:9" customFormat="1" x14ac:dyDescent="0.35">
      <c r="C1679" s="7"/>
      <c r="E1679" s="7"/>
      <c r="G1679" s="7"/>
      <c r="I1679" s="7"/>
    </row>
    <row r="1680" spans="3:9" customFormat="1" x14ac:dyDescent="0.35">
      <c r="C1680" s="7"/>
      <c r="E1680" s="7"/>
      <c r="G1680" s="7"/>
      <c r="I1680" s="7"/>
    </row>
    <row r="1681" spans="3:9" customFormat="1" x14ac:dyDescent="0.35">
      <c r="C1681" s="7"/>
      <c r="E1681" s="7"/>
      <c r="G1681" s="7"/>
      <c r="I1681" s="7"/>
    </row>
    <row r="1682" spans="3:9" customFormat="1" x14ac:dyDescent="0.35">
      <c r="C1682" s="7"/>
      <c r="E1682" s="7"/>
      <c r="G1682" s="7"/>
      <c r="I1682" s="7"/>
    </row>
    <row r="1683" spans="3:9" customFormat="1" x14ac:dyDescent="0.35">
      <c r="C1683" s="7"/>
      <c r="E1683" s="7"/>
      <c r="G1683" s="7"/>
      <c r="I1683" s="7"/>
    </row>
    <row r="1684" spans="3:9" customFormat="1" x14ac:dyDescent="0.35">
      <c r="C1684" s="7"/>
      <c r="E1684" s="7"/>
      <c r="G1684" s="7"/>
      <c r="I1684" s="7"/>
    </row>
    <row r="1685" spans="3:9" customFormat="1" x14ac:dyDescent="0.35">
      <c r="C1685" s="7"/>
      <c r="E1685" s="7"/>
      <c r="G1685" s="7"/>
      <c r="I1685" s="7"/>
    </row>
    <row r="1686" spans="3:9" customFormat="1" x14ac:dyDescent="0.35">
      <c r="C1686" s="7"/>
      <c r="E1686" s="7"/>
      <c r="G1686" s="7"/>
      <c r="I1686" s="7"/>
    </row>
    <row r="1687" spans="3:9" customFormat="1" x14ac:dyDescent="0.35">
      <c r="C1687" s="7"/>
      <c r="E1687" s="7"/>
      <c r="G1687" s="7"/>
      <c r="I1687" s="7"/>
    </row>
    <row r="1688" spans="3:9" customFormat="1" x14ac:dyDescent="0.35">
      <c r="C1688" s="7"/>
      <c r="E1688" s="7"/>
      <c r="G1688" s="7"/>
      <c r="I1688" s="7"/>
    </row>
    <row r="1689" spans="3:9" customFormat="1" x14ac:dyDescent="0.35">
      <c r="C1689" s="7"/>
      <c r="E1689" s="7"/>
      <c r="G1689" s="7"/>
      <c r="I1689" s="7"/>
    </row>
    <row r="1690" spans="3:9" customFormat="1" x14ac:dyDescent="0.35">
      <c r="C1690" s="7"/>
      <c r="E1690" s="7"/>
      <c r="G1690" s="7"/>
      <c r="I1690" s="7"/>
    </row>
    <row r="1691" spans="3:9" customFormat="1" x14ac:dyDescent="0.35">
      <c r="C1691" s="7"/>
      <c r="E1691" s="7"/>
      <c r="G1691" s="7"/>
      <c r="I1691" s="7"/>
    </row>
    <row r="1692" spans="3:9" customFormat="1" x14ac:dyDescent="0.35">
      <c r="C1692" s="7"/>
      <c r="E1692" s="7"/>
      <c r="G1692" s="7"/>
      <c r="I1692" s="7"/>
    </row>
    <row r="1693" spans="3:9" customFormat="1" x14ac:dyDescent="0.35">
      <c r="C1693" s="7"/>
      <c r="E1693" s="7"/>
      <c r="G1693" s="7"/>
      <c r="I1693" s="7"/>
    </row>
    <row r="1694" spans="3:9" customFormat="1" x14ac:dyDescent="0.35">
      <c r="C1694" s="7"/>
      <c r="E1694" s="7"/>
      <c r="G1694" s="7"/>
      <c r="I1694" s="7"/>
    </row>
    <row r="1695" spans="3:9" customFormat="1" x14ac:dyDescent="0.35">
      <c r="C1695" s="7"/>
      <c r="E1695" s="7"/>
      <c r="G1695" s="7"/>
      <c r="I1695" s="7"/>
    </row>
    <row r="1696" spans="3:9" customFormat="1" x14ac:dyDescent="0.35">
      <c r="C1696" s="7"/>
      <c r="E1696" s="7"/>
      <c r="G1696" s="7"/>
      <c r="I1696" s="7"/>
    </row>
    <row r="1697" spans="3:9" customFormat="1" x14ac:dyDescent="0.35">
      <c r="C1697" s="7"/>
      <c r="E1697" s="7"/>
      <c r="G1697" s="7"/>
      <c r="I1697" s="7"/>
    </row>
    <row r="1698" spans="3:9" customFormat="1" x14ac:dyDescent="0.35">
      <c r="C1698" s="7"/>
      <c r="E1698" s="7"/>
      <c r="G1698" s="7"/>
      <c r="I1698" s="7"/>
    </row>
    <row r="1699" spans="3:9" customFormat="1" x14ac:dyDescent="0.35">
      <c r="C1699" s="7"/>
      <c r="E1699" s="7"/>
      <c r="G1699" s="7"/>
      <c r="I1699" s="7"/>
    </row>
    <row r="1700" spans="3:9" customFormat="1" x14ac:dyDescent="0.35">
      <c r="C1700" s="7"/>
      <c r="E1700" s="7"/>
      <c r="G1700" s="7"/>
      <c r="I1700" s="7"/>
    </row>
    <row r="1701" spans="3:9" customFormat="1" x14ac:dyDescent="0.35">
      <c r="C1701" s="7"/>
      <c r="E1701" s="7"/>
      <c r="G1701" s="7"/>
      <c r="I1701" s="7"/>
    </row>
    <row r="1702" spans="3:9" customFormat="1" x14ac:dyDescent="0.35">
      <c r="C1702" s="7"/>
      <c r="E1702" s="7"/>
      <c r="G1702" s="7"/>
      <c r="I1702" s="7"/>
    </row>
    <row r="1703" spans="3:9" customFormat="1" x14ac:dyDescent="0.35">
      <c r="C1703" s="7"/>
      <c r="E1703" s="7"/>
      <c r="G1703" s="7"/>
      <c r="I1703" s="7"/>
    </row>
    <row r="1704" spans="3:9" customFormat="1" x14ac:dyDescent="0.35">
      <c r="C1704" s="7"/>
      <c r="E1704" s="7"/>
      <c r="G1704" s="7"/>
      <c r="I1704" s="7"/>
    </row>
    <row r="1705" spans="3:9" customFormat="1" x14ac:dyDescent="0.35">
      <c r="C1705" s="7"/>
      <c r="E1705" s="7"/>
      <c r="G1705" s="7"/>
      <c r="I1705" s="7"/>
    </row>
    <row r="1706" spans="3:9" customFormat="1" x14ac:dyDescent="0.35">
      <c r="C1706" s="7"/>
      <c r="E1706" s="7"/>
      <c r="G1706" s="7"/>
      <c r="I1706" s="7"/>
    </row>
    <row r="1707" spans="3:9" customFormat="1" x14ac:dyDescent="0.35">
      <c r="C1707" s="7"/>
      <c r="E1707" s="7"/>
      <c r="G1707" s="7"/>
      <c r="I1707" s="7"/>
    </row>
    <row r="1708" spans="3:9" customFormat="1" x14ac:dyDescent="0.35">
      <c r="C1708" s="7"/>
      <c r="E1708" s="7"/>
      <c r="G1708" s="7"/>
      <c r="I1708" s="7"/>
    </row>
    <row r="1709" spans="3:9" customFormat="1" x14ac:dyDescent="0.35">
      <c r="C1709" s="7"/>
      <c r="E1709" s="7"/>
      <c r="G1709" s="7"/>
      <c r="I1709" s="7"/>
    </row>
    <row r="1710" spans="3:9" customFormat="1" x14ac:dyDescent="0.35">
      <c r="C1710" s="7"/>
      <c r="E1710" s="7"/>
      <c r="G1710" s="7"/>
      <c r="I1710" s="7"/>
    </row>
    <row r="1711" spans="3:9" customFormat="1" x14ac:dyDescent="0.35">
      <c r="C1711" s="7"/>
      <c r="E1711" s="7"/>
      <c r="G1711" s="7"/>
      <c r="I1711" s="7"/>
    </row>
    <row r="1712" spans="3:9" customFormat="1" x14ac:dyDescent="0.35">
      <c r="C1712" s="7"/>
      <c r="E1712" s="7"/>
      <c r="G1712" s="7"/>
      <c r="I1712" s="7"/>
    </row>
    <row r="1713" spans="3:9" customFormat="1" x14ac:dyDescent="0.35">
      <c r="C1713" s="7"/>
      <c r="E1713" s="7"/>
      <c r="G1713" s="7"/>
      <c r="I1713" s="7"/>
    </row>
    <row r="1714" spans="3:9" customFormat="1" x14ac:dyDescent="0.35">
      <c r="C1714" s="7"/>
      <c r="E1714" s="7"/>
      <c r="G1714" s="7"/>
      <c r="I1714" s="7"/>
    </row>
    <row r="1715" spans="3:9" customFormat="1" x14ac:dyDescent="0.35">
      <c r="C1715" s="7"/>
      <c r="E1715" s="7"/>
      <c r="G1715" s="7"/>
      <c r="I1715" s="7"/>
    </row>
    <row r="1716" spans="3:9" customFormat="1" x14ac:dyDescent="0.35">
      <c r="C1716" s="7"/>
      <c r="E1716" s="7"/>
      <c r="G1716" s="7"/>
      <c r="I1716" s="7"/>
    </row>
    <row r="1717" spans="3:9" customFormat="1" x14ac:dyDescent="0.35">
      <c r="C1717" s="7"/>
      <c r="E1717" s="7"/>
      <c r="G1717" s="7"/>
      <c r="I1717" s="7"/>
    </row>
    <row r="1718" spans="3:9" customFormat="1" x14ac:dyDescent="0.35">
      <c r="C1718" s="7"/>
      <c r="E1718" s="7"/>
      <c r="G1718" s="7"/>
      <c r="I1718" s="7"/>
    </row>
    <row r="1719" spans="3:9" customFormat="1" x14ac:dyDescent="0.35">
      <c r="C1719" s="7"/>
      <c r="E1719" s="7"/>
      <c r="G1719" s="7"/>
      <c r="I1719" s="7"/>
    </row>
    <row r="1720" spans="3:9" customFormat="1" x14ac:dyDescent="0.35">
      <c r="C1720" s="7"/>
      <c r="E1720" s="7"/>
      <c r="G1720" s="7"/>
      <c r="I1720" s="7"/>
    </row>
    <row r="1721" spans="3:9" customFormat="1" x14ac:dyDescent="0.35">
      <c r="C1721" s="7"/>
      <c r="E1721" s="7"/>
      <c r="G1721" s="7"/>
      <c r="I1721" s="7"/>
    </row>
    <row r="1722" spans="3:9" customFormat="1" x14ac:dyDescent="0.35">
      <c r="C1722" s="7"/>
      <c r="E1722" s="7"/>
      <c r="G1722" s="7"/>
      <c r="I1722" s="7"/>
    </row>
    <row r="1723" spans="3:9" customFormat="1" x14ac:dyDescent="0.35">
      <c r="C1723" s="7"/>
      <c r="E1723" s="7"/>
      <c r="G1723" s="7"/>
      <c r="I1723" s="7"/>
    </row>
    <row r="1724" spans="3:9" customFormat="1" x14ac:dyDescent="0.35">
      <c r="C1724" s="7"/>
      <c r="E1724" s="7"/>
      <c r="G1724" s="7"/>
      <c r="I1724" s="7"/>
    </row>
    <row r="1725" spans="3:9" customFormat="1" x14ac:dyDescent="0.35">
      <c r="C1725" s="7"/>
      <c r="E1725" s="7"/>
      <c r="G1725" s="7"/>
      <c r="I1725" s="7"/>
    </row>
    <row r="1726" spans="3:9" customFormat="1" x14ac:dyDescent="0.35">
      <c r="C1726" s="7"/>
      <c r="E1726" s="7"/>
      <c r="G1726" s="7"/>
      <c r="I1726" s="7"/>
    </row>
    <row r="1727" spans="3:9" customFormat="1" x14ac:dyDescent="0.35">
      <c r="C1727" s="7"/>
      <c r="E1727" s="7"/>
      <c r="G1727" s="7"/>
      <c r="I1727" s="7"/>
    </row>
    <row r="1728" spans="3:9" customFormat="1" x14ac:dyDescent="0.35">
      <c r="C1728" s="7"/>
      <c r="E1728" s="7"/>
      <c r="G1728" s="7"/>
      <c r="I1728" s="7"/>
    </row>
    <row r="1729" spans="3:9" customFormat="1" x14ac:dyDescent="0.35">
      <c r="C1729" s="7"/>
      <c r="E1729" s="7"/>
      <c r="G1729" s="7"/>
      <c r="I1729" s="7"/>
    </row>
    <row r="1730" spans="3:9" customFormat="1" x14ac:dyDescent="0.35">
      <c r="C1730" s="7"/>
      <c r="E1730" s="7"/>
      <c r="G1730" s="7"/>
      <c r="I1730" s="7"/>
    </row>
    <row r="1731" spans="3:9" customFormat="1" x14ac:dyDescent="0.35">
      <c r="C1731" s="7"/>
      <c r="E1731" s="7"/>
      <c r="G1731" s="7"/>
      <c r="I1731" s="7"/>
    </row>
    <row r="1732" spans="3:9" customFormat="1" x14ac:dyDescent="0.35">
      <c r="C1732" s="7"/>
      <c r="E1732" s="7"/>
      <c r="G1732" s="7"/>
      <c r="I1732" s="7"/>
    </row>
    <row r="1733" spans="3:9" customFormat="1" x14ac:dyDescent="0.35">
      <c r="C1733" s="7"/>
      <c r="E1733" s="7"/>
      <c r="G1733" s="7"/>
      <c r="I1733" s="7"/>
    </row>
    <row r="1734" spans="3:9" customFormat="1" x14ac:dyDescent="0.35">
      <c r="C1734" s="7"/>
      <c r="E1734" s="7"/>
      <c r="G1734" s="7"/>
      <c r="I1734" s="7"/>
    </row>
    <row r="1735" spans="3:9" customFormat="1" x14ac:dyDescent="0.35">
      <c r="C1735" s="7"/>
      <c r="E1735" s="7"/>
      <c r="G1735" s="7"/>
      <c r="I1735" s="7"/>
    </row>
    <row r="1736" spans="3:9" customFormat="1" x14ac:dyDescent="0.35">
      <c r="C1736" s="7"/>
      <c r="E1736" s="7"/>
      <c r="G1736" s="7"/>
      <c r="I1736" s="7"/>
    </row>
    <row r="1737" spans="3:9" customFormat="1" x14ac:dyDescent="0.35">
      <c r="C1737" s="7"/>
      <c r="E1737" s="7"/>
      <c r="G1737" s="7"/>
      <c r="I1737" s="7"/>
    </row>
    <row r="1738" spans="3:9" customFormat="1" x14ac:dyDescent="0.35">
      <c r="C1738" s="7"/>
      <c r="E1738" s="7"/>
      <c r="G1738" s="7"/>
      <c r="I1738" s="7"/>
    </row>
    <row r="1739" spans="3:9" customFormat="1" x14ac:dyDescent="0.35">
      <c r="C1739" s="7"/>
      <c r="E1739" s="7"/>
      <c r="G1739" s="7"/>
      <c r="I1739" s="7"/>
    </row>
    <row r="1740" spans="3:9" customFormat="1" x14ac:dyDescent="0.35">
      <c r="C1740" s="7"/>
      <c r="E1740" s="7"/>
      <c r="G1740" s="7"/>
      <c r="I1740" s="7"/>
    </row>
    <row r="1741" spans="3:9" customFormat="1" x14ac:dyDescent="0.35">
      <c r="C1741" s="7"/>
      <c r="E1741" s="7"/>
      <c r="G1741" s="7"/>
      <c r="I1741" s="7"/>
    </row>
    <row r="1742" spans="3:9" customFormat="1" x14ac:dyDescent="0.35">
      <c r="C1742" s="7"/>
      <c r="E1742" s="7"/>
      <c r="G1742" s="7"/>
      <c r="I1742" s="7"/>
    </row>
    <row r="1743" spans="3:9" customFormat="1" x14ac:dyDescent="0.35">
      <c r="C1743" s="7"/>
      <c r="E1743" s="7"/>
      <c r="G1743" s="7"/>
      <c r="I1743" s="7"/>
    </row>
    <row r="1744" spans="3:9" customFormat="1" x14ac:dyDescent="0.35">
      <c r="C1744" s="7"/>
      <c r="E1744" s="7"/>
      <c r="G1744" s="7"/>
      <c r="I1744" s="7"/>
    </row>
    <row r="1745" spans="3:9" customFormat="1" x14ac:dyDescent="0.35">
      <c r="C1745" s="7"/>
      <c r="E1745" s="7"/>
      <c r="G1745" s="7"/>
      <c r="I1745" s="7"/>
    </row>
    <row r="1746" spans="3:9" customFormat="1" x14ac:dyDescent="0.35">
      <c r="C1746" s="7"/>
      <c r="E1746" s="7"/>
      <c r="G1746" s="7"/>
      <c r="I1746" s="7"/>
    </row>
    <row r="1747" spans="3:9" customFormat="1" x14ac:dyDescent="0.35">
      <c r="C1747" s="7"/>
      <c r="E1747" s="7"/>
      <c r="G1747" s="7"/>
      <c r="I1747" s="7"/>
    </row>
    <row r="1748" spans="3:9" customFormat="1" x14ac:dyDescent="0.35">
      <c r="C1748" s="7"/>
      <c r="E1748" s="7"/>
      <c r="G1748" s="7"/>
      <c r="I1748" s="7"/>
    </row>
    <row r="1749" spans="3:9" customFormat="1" x14ac:dyDescent="0.35">
      <c r="C1749" s="7"/>
      <c r="E1749" s="7"/>
      <c r="G1749" s="7"/>
      <c r="I1749" s="7"/>
    </row>
    <row r="1750" spans="3:9" customFormat="1" x14ac:dyDescent="0.35">
      <c r="C1750" s="7"/>
      <c r="E1750" s="7"/>
      <c r="G1750" s="7"/>
      <c r="I1750" s="7"/>
    </row>
    <row r="1751" spans="3:9" customFormat="1" x14ac:dyDescent="0.35">
      <c r="C1751" s="7"/>
      <c r="E1751" s="7"/>
      <c r="G1751" s="7"/>
      <c r="I1751" s="7"/>
    </row>
    <row r="1752" spans="3:9" customFormat="1" x14ac:dyDescent="0.35">
      <c r="C1752" s="7"/>
      <c r="E1752" s="7"/>
      <c r="G1752" s="7"/>
      <c r="I1752" s="7"/>
    </row>
    <row r="1753" spans="3:9" customFormat="1" x14ac:dyDescent="0.35">
      <c r="C1753" s="7"/>
      <c r="E1753" s="7"/>
      <c r="G1753" s="7"/>
      <c r="I1753" s="7"/>
    </row>
    <row r="1754" spans="3:9" customFormat="1" x14ac:dyDescent="0.35">
      <c r="C1754" s="7"/>
      <c r="E1754" s="7"/>
      <c r="G1754" s="7"/>
      <c r="I1754" s="7"/>
    </row>
    <row r="1755" spans="3:9" customFormat="1" x14ac:dyDescent="0.35">
      <c r="C1755" s="7"/>
      <c r="E1755" s="7"/>
      <c r="G1755" s="7"/>
      <c r="I1755" s="7"/>
    </row>
    <row r="1756" spans="3:9" customFormat="1" x14ac:dyDescent="0.35">
      <c r="C1756" s="7"/>
      <c r="E1756" s="7"/>
      <c r="G1756" s="7"/>
      <c r="I1756" s="7"/>
    </row>
    <row r="1757" spans="3:9" customFormat="1" x14ac:dyDescent="0.35">
      <c r="C1757" s="7"/>
      <c r="E1757" s="7"/>
      <c r="G1757" s="7"/>
      <c r="I1757" s="7"/>
    </row>
    <row r="1758" spans="3:9" customFormat="1" x14ac:dyDescent="0.35">
      <c r="C1758" s="7"/>
      <c r="E1758" s="7"/>
      <c r="G1758" s="7"/>
      <c r="I1758" s="7"/>
    </row>
    <row r="1759" spans="3:9" customFormat="1" x14ac:dyDescent="0.35">
      <c r="C1759" s="7"/>
      <c r="E1759" s="7"/>
      <c r="G1759" s="7"/>
      <c r="I1759" s="7"/>
    </row>
    <row r="1760" spans="3:9" customFormat="1" x14ac:dyDescent="0.35">
      <c r="C1760" s="7"/>
      <c r="E1760" s="7"/>
      <c r="G1760" s="7"/>
      <c r="I1760" s="7"/>
    </row>
    <row r="1761" spans="3:9" customFormat="1" x14ac:dyDescent="0.35">
      <c r="C1761" s="7"/>
      <c r="E1761" s="7"/>
      <c r="G1761" s="7"/>
      <c r="I1761" s="7"/>
    </row>
    <row r="1762" spans="3:9" customFormat="1" x14ac:dyDescent="0.35">
      <c r="C1762" s="7"/>
      <c r="E1762" s="7"/>
      <c r="G1762" s="7"/>
      <c r="I1762" s="7"/>
    </row>
    <row r="1763" spans="3:9" customFormat="1" x14ac:dyDescent="0.35">
      <c r="C1763" s="7"/>
      <c r="E1763" s="7"/>
      <c r="G1763" s="7"/>
      <c r="I1763" s="7"/>
    </row>
    <row r="1764" spans="3:9" customFormat="1" x14ac:dyDescent="0.35">
      <c r="C1764" s="7"/>
      <c r="E1764" s="7"/>
      <c r="G1764" s="7"/>
      <c r="I1764" s="7"/>
    </row>
    <row r="1765" spans="3:9" customFormat="1" x14ac:dyDescent="0.35">
      <c r="C1765" s="7"/>
      <c r="E1765" s="7"/>
      <c r="G1765" s="7"/>
      <c r="I1765" s="7"/>
    </row>
    <row r="1766" spans="3:9" customFormat="1" x14ac:dyDescent="0.35">
      <c r="C1766" s="7"/>
      <c r="E1766" s="7"/>
      <c r="G1766" s="7"/>
      <c r="I1766" s="7"/>
    </row>
    <row r="1767" spans="3:9" customFormat="1" x14ac:dyDescent="0.35">
      <c r="C1767" s="7"/>
      <c r="E1767" s="7"/>
      <c r="G1767" s="7"/>
      <c r="I1767" s="7"/>
    </row>
    <row r="1768" spans="3:9" customFormat="1" x14ac:dyDescent="0.35">
      <c r="C1768" s="7"/>
      <c r="E1768" s="7"/>
      <c r="G1768" s="7"/>
      <c r="I1768" s="7"/>
    </row>
    <row r="1769" spans="3:9" customFormat="1" x14ac:dyDescent="0.35">
      <c r="C1769" s="7"/>
      <c r="E1769" s="7"/>
      <c r="G1769" s="7"/>
      <c r="I1769" s="7"/>
    </row>
    <row r="1770" spans="3:9" customFormat="1" x14ac:dyDescent="0.35">
      <c r="C1770" s="7"/>
      <c r="E1770" s="7"/>
      <c r="G1770" s="7"/>
      <c r="I1770" s="7"/>
    </row>
    <row r="1771" spans="3:9" customFormat="1" x14ac:dyDescent="0.35">
      <c r="C1771" s="7"/>
      <c r="E1771" s="7"/>
      <c r="G1771" s="7"/>
      <c r="I1771" s="7"/>
    </row>
    <row r="1772" spans="3:9" customFormat="1" x14ac:dyDescent="0.35">
      <c r="C1772" s="7"/>
      <c r="E1772" s="7"/>
      <c r="G1772" s="7"/>
      <c r="I1772" s="7"/>
    </row>
    <row r="1773" spans="3:9" customFormat="1" x14ac:dyDescent="0.35">
      <c r="C1773" s="7"/>
      <c r="E1773" s="7"/>
      <c r="G1773" s="7"/>
      <c r="I1773" s="7"/>
    </row>
    <row r="1774" spans="3:9" customFormat="1" x14ac:dyDescent="0.35">
      <c r="C1774" s="7"/>
      <c r="E1774" s="7"/>
      <c r="G1774" s="7"/>
      <c r="I1774" s="7"/>
    </row>
    <row r="1775" spans="3:9" customFormat="1" x14ac:dyDescent="0.35">
      <c r="C1775" s="7"/>
      <c r="E1775" s="7"/>
      <c r="G1775" s="7"/>
      <c r="I1775" s="7"/>
    </row>
    <row r="1776" spans="3:9" customFormat="1" x14ac:dyDescent="0.35">
      <c r="C1776" s="7"/>
      <c r="E1776" s="7"/>
      <c r="G1776" s="7"/>
      <c r="I1776" s="7"/>
    </row>
    <row r="1777" spans="3:9" customFormat="1" x14ac:dyDescent="0.35">
      <c r="C1777" s="7"/>
      <c r="E1777" s="7"/>
      <c r="G1777" s="7"/>
      <c r="I1777" s="7"/>
    </row>
    <row r="1778" spans="3:9" customFormat="1" x14ac:dyDescent="0.35">
      <c r="C1778" s="7"/>
      <c r="E1778" s="7"/>
      <c r="G1778" s="7"/>
      <c r="I1778" s="7"/>
    </row>
    <row r="1779" spans="3:9" customFormat="1" x14ac:dyDescent="0.35">
      <c r="C1779" s="7"/>
      <c r="E1779" s="7"/>
      <c r="G1779" s="7"/>
      <c r="I1779" s="7"/>
    </row>
    <row r="1780" spans="3:9" customFormat="1" x14ac:dyDescent="0.35">
      <c r="C1780" s="7"/>
      <c r="E1780" s="7"/>
      <c r="G1780" s="7"/>
      <c r="I1780" s="7"/>
    </row>
    <row r="1781" spans="3:9" customFormat="1" x14ac:dyDescent="0.35">
      <c r="C1781" s="7"/>
      <c r="E1781" s="7"/>
      <c r="G1781" s="7"/>
      <c r="I1781" s="7"/>
    </row>
    <row r="1782" spans="3:9" customFormat="1" x14ac:dyDescent="0.35">
      <c r="C1782" s="7"/>
      <c r="E1782" s="7"/>
      <c r="G1782" s="7"/>
      <c r="I1782" s="7"/>
    </row>
    <row r="1783" spans="3:9" customFormat="1" x14ac:dyDescent="0.35">
      <c r="C1783" s="7"/>
      <c r="E1783" s="7"/>
      <c r="G1783" s="7"/>
      <c r="I1783" s="7"/>
    </row>
    <row r="1784" spans="3:9" customFormat="1" x14ac:dyDescent="0.35">
      <c r="C1784" s="7"/>
      <c r="E1784" s="7"/>
      <c r="G1784" s="7"/>
      <c r="I1784" s="7"/>
    </row>
    <row r="1785" spans="3:9" customFormat="1" x14ac:dyDescent="0.35">
      <c r="C1785" s="7"/>
      <c r="E1785" s="7"/>
      <c r="G1785" s="7"/>
      <c r="I1785" s="7"/>
    </row>
    <row r="1786" spans="3:9" customFormat="1" x14ac:dyDescent="0.35">
      <c r="C1786" s="7"/>
      <c r="E1786" s="7"/>
      <c r="G1786" s="7"/>
      <c r="I1786" s="7"/>
    </row>
    <row r="1787" spans="3:9" customFormat="1" x14ac:dyDescent="0.35">
      <c r="C1787" s="7"/>
      <c r="E1787" s="7"/>
      <c r="G1787" s="7"/>
      <c r="I1787" s="7"/>
    </row>
    <row r="1788" spans="3:9" customFormat="1" x14ac:dyDescent="0.35">
      <c r="C1788" s="7"/>
      <c r="E1788" s="7"/>
      <c r="G1788" s="7"/>
      <c r="I1788" s="7"/>
    </row>
    <row r="1789" spans="3:9" customFormat="1" x14ac:dyDescent="0.35">
      <c r="C1789" s="7"/>
      <c r="E1789" s="7"/>
      <c r="G1789" s="7"/>
      <c r="I1789" s="7"/>
    </row>
    <row r="1790" spans="3:9" customFormat="1" x14ac:dyDescent="0.35">
      <c r="C1790" s="7"/>
      <c r="E1790" s="7"/>
      <c r="G1790" s="7"/>
      <c r="I1790" s="7"/>
    </row>
    <row r="1791" spans="3:9" customFormat="1" x14ac:dyDescent="0.35">
      <c r="C1791" s="7"/>
      <c r="E1791" s="7"/>
      <c r="G1791" s="7"/>
      <c r="I1791" s="7"/>
    </row>
    <row r="1792" spans="3:9" customFormat="1" x14ac:dyDescent="0.35">
      <c r="C1792" s="7"/>
      <c r="E1792" s="7"/>
      <c r="G1792" s="7"/>
      <c r="I1792" s="7"/>
    </row>
    <row r="1793" spans="3:9" customFormat="1" x14ac:dyDescent="0.35">
      <c r="C1793" s="7"/>
      <c r="E1793" s="7"/>
      <c r="G1793" s="7"/>
      <c r="I1793" s="7"/>
    </row>
    <row r="1794" spans="3:9" customFormat="1" x14ac:dyDescent="0.35">
      <c r="C1794" s="7"/>
      <c r="E1794" s="7"/>
      <c r="G1794" s="7"/>
      <c r="I1794" s="7"/>
    </row>
    <row r="1795" spans="3:9" customFormat="1" x14ac:dyDescent="0.35">
      <c r="C1795" s="7"/>
      <c r="E1795" s="7"/>
      <c r="G1795" s="7"/>
      <c r="I1795" s="7"/>
    </row>
    <row r="1796" spans="3:9" customFormat="1" x14ac:dyDescent="0.35">
      <c r="C1796" s="7"/>
      <c r="E1796" s="7"/>
      <c r="G1796" s="7"/>
      <c r="I1796" s="7"/>
    </row>
    <row r="1797" spans="3:9" customFormat="1" x14ac:dyDescent="0.35">
      <c r="C1797" s="7"/>
      <c r="E1797" s="7"/>
      <c r="G1797" s="7"/>
      <c r="I1797" s="7"/>
    </row>
    <row r="1798" spans="3:9" customFormat="1" x14ac:dyDescent="0.35">
      <c r="C1798" s="7"/>
      <c r="E1798" s="7"/>
      <c r="G1798" s="7"/>
      <c r="I1798" s="7"/>
    </row>
    <row r="1799" spans="3:9" customFormat="1" x14ac:dyDescent="0.35">
      <c r="C1799" s="7"/>
      <c r="E1799" s="7"/>
      <c r="G1799" s="7"/>
      <c r="I1799" s="7"/>
    </row>
    <row r="1800" spans="3:9" customFormat="1" x14ac:dyDescent="0.35">
      <c r="C1800" s="7"/>
      <c r="E1800" s="7"/>
      <c r="G1800" s="7"/>
      <c r="I1800" s="7"/>
    </row>
    <row r="1801" spans="3:9" customFormat="1" x14ac:dyDescent="0.35">
      <c r="C1801" s="7"/>
      <c r="E1801" s="7"/>
      <c r="G1801" s="7"/>
      <c r="I1801" s="7"/>
    </row>
    <row r="1802" spans="3:9" customFormat="1" x14ac:dyDescent="0.35">
      <c r="C1802" s="7"/>
      <c r="E1802" s="7"/>
      <c r="G1802" s="7"/>
      <c r="I1802" s="7"/>
    </row>
    <row r="1803" spans="3:9" customFormat="1" x14ac:dyDescent="0.35">
      <c r="C1803" s="7"/>
      <c r="E1803" s="7"/>
      <c r="G1803" s="7"/>
      <c r="I1803" s="7"/>
    </row>
    <row r="1804" spans="3:9" customFormat="1" x14ac:dyDescent="0.35">
      <c r="C1804" s="7"/>
      <c r="E1804" s="7"/>
      <c r="G1804" s="7"/>
      <c r="I1804" s="7"/>
    </row>
    <row r="1805" spans="3:9" customFormat="1" x14ac:dyDescent="0.35">
      <c r="C1805" s="7"/>
      <c r="E1805" s="7"/>
      <c r="G1805" s="7"/>
      <c r="I1805" s="7"/>
    </row>
    <row r="1806" spans="3:9" customFormat="1" x14ac:dyDescent="0.35">
      <c r="C1806" s="7"/>
      <c r="E1806" s="7"/>
      <c r="G1806" s="7"/>
      <c r="I1806" s="7"/>
    </row>
    <row r="1807" spans="3:9" customFormat="1" x14ac:dyDescent="0.35">
      <c r="C1807" s="7"/>
      <c r="E1807" s="7"/>
      <c r="G1807" s="7"/>
      <c r="I1807" s="7"/>
    </row>
    <row r="1808" spans="3:9" customFormat="1" x14ac:dyDescent="0.35">
      <c r="C1808" s="7"/>
      <c r="E1808" s="7"/>
      <c r="G1808" s="7"/>
      <c r="I1808" s="7"/>
    </row>
    <row r="1809" spans="3:9" customFormat="1" x14ac:dyDescent="0.35">
      <c r="C1809" s="7"/>
      <c r="E1809" s="7"/>
      <c r="G1809" s="7"/>
      <c r="I1809" s="7"/>
    </row>
    <row r="1810" spans="3:9" customFormat="1" x14ac:dyDescent="0.35">
      <c r="C1810" s="7"/>
      <c r="E1810" s="7"/>
      <c r="G1810" s="7"/>
      <c r="I1810" s="7"/>
    </row>
    <row r="1811" spans="3:9" customFormat="1" x14ac:dyDescent="0.35">
      <c r="C1811" s="7"/>
      <c r="E1811" s="7"/>
      <c r="G1811" s="7"/>
      <c r="I1811" s="7"/>
    </row>
    <row r="1812" spans="3:9" customFormat="1" x14ac:dyDescent="0.35">
      <c r="C1812" s="7"/>
      <c r="E1812" s="7"/>
      <c r="G1812" s="7"/>
      <c r="I1812" s="7"/>
    </row>
    <row r="1813" spans="3:9" customFormat="1" x14ac:dyDescent="0.35">
      <c r="C1813" s="7"/>
      <c r="E1813" s="7"/>
      <c r="G1813" s="7"/>
      <c r="I1813" s="7"/>
    </row>
    <row r="1814" spans="3:9" customFormat="1" x14ac:dyDescent="0.35">
      <c r="C1814" s="7"/>
      <c r="E1814" s="7"/>
      <c r="G1814" s="7"/>
      <c r="I1814" s="7"/>
    </row>
    <row r="1815" spans="3:9" customFormat="1" x14ac:dyDescent="0.35">
      <c r="C1815" s="7"/>
      <c r="E1815" s="7"/>
      <c r="G1815" s="7"/>
      <c r="I1815" s="7"/>
    </row>
    <row r="1816" spans="3:9" customFormat="1" x14ac:dyDescent="0.35">
      <c r="C1816" s="7"/>
      <c r="E1816" s="7"/>
      <c r="G1816" s="7"/>
      <c r="I1816" s="7"/>
    </row>
    <row r="1817" spans="3:9" customFormat="1" x14ac:dyDescent="0.35">
      <c r="C1817" s="7"/>
      <c r="E1817" s="7"/>
      <c r="G1817" s="7"/>
      <c r="I1817" s="7"/>
    </row>
    <row r="1818" spans="3:9" customFormat="1" x14ac:dyDescent="0.35">
      <c r="C1818" s="7"/>
      <c r="E1818" s="7"/>
      <c r="G1818" s="7"/>
      <c r="I1818" s="7"/>
    </row>
    <row r="1819" spans="3:9" customFormat="1" x14ac:dyDescent="0.35">
      <c r="C1819" s="7"/>
      <c r="E1819" s="7"/>
      <c r="G1819" s="7"/>
      <c r="I1819" s="7"/>
    </row>
    <row r="1820" spans="3:9" customFormat="1" x14ac:dyDescent="0.35">
      <c r="C1820" s="7"/>
      <c r="E1820" s="7"/>
      <c r="G1820" s="7"/>
      <c r="I1820" s="7"/>
    </row>
    <row r="1821" spans="3:9" customFormat="1" x14ac:dyDescent="0.35">
      <c r="C1821" s="7"/>
      <c r="E1821" s="7"/>
      <c r="G1821" s="7"/>
      <c r="I1821" s="7"/>
    </row>
    <row r="1822" spans="3:9" customFormat="1" x14ac:dyDescent="0.35">
      <c r="C1822" s="7"/>
      <c r="E1822" s="7"/>
      <c r="G1822" s="7"/>
      <c r="I1822" s="7"/>
    </row>
    <row r="1823" spans="3:9" customFormat="1" x14ac:dyDescent="0.35">
      <c r="C1823" s="7"/>
      <c r="E1823" s="7"/>
      <c r="G1823" s="7"/>
      <c r="I1823" s="7"/>
    </row>
    <row r="1824" spans="3:9" customFormat="1" x14ac:dyDescent="0.35">
      <c r="C1824" s="7"/>
      <c r="E1824" s="7"/>
      <c r="G1824" s="7"/>
      <c r="I1824" s="7"/>
    </row>
    <row r="1825" spans="3:9" customFormat="1" x14ac:dyDescent="0.35">
      <c r="C1825" s="7"/>
      <c r="E1825" s="7"/>
      <c r="G1825" s="7"/>
      <c r="I1825" s="7"/>
    </row>
    <row r="1826" spans="3:9" customFormat="1" x14ac:dyDescent="0.35">
      <c r="C1826" s="7"/>
      <c r="E1826" s="7"/>
      <c r="G1826" s="7"/>
      <c r="I1826" s="7"/>
    </row>
    <row r="1827" spans="3:9" customFormat="1" x14ac:dyDescent="0.35">
      <c r="C1827" s="7"/>
      <c r="E1827" s="7"/>
      <c r="G1827" s="7"/>
      <c r="I1827" s="7"/>
    </row>
    <row r="1828" spans="3:9" customFormat="1" x14ac:dyDescent="0.35">
      <c r="C1828" s="7"/>
      <c r="E1828" s="7"/>
      <c r="G1828" s="7"/>
      <c r="I1828" s="7"/>
    </row>
    <row r="1829" spans="3:9" customFormat="1" x14ac:dyDescent="0.35">
      <c r="C1829" s="7"/>
      <c r="E1829" s="7"/>
      <c r="G1829" s="7"/>
      <c r="I1829" s="7"/>
    </row>
    <row r="1830" spans="3:9" customFormat="1" x14ac:dyDescent="0.35">
      <c r="C1830" s="7"/>
      <c r="E1830" s="7"/>
      <c r="G1830" s="7"/>
      <c r="I1830" s="7"/>
    </row>
    <row r="1831" spans="3:9" customFormat="1" x14ac:dyDescent="0.35">
      <c r="C1831" s="7"/>
      <c r="E1831" s="7"/>
      <c r="G1831" s="7"/>
      <c r="I1831" s="7"/>
    </row>
    <row r="1832" spans="3:9" customFormat="1" x14ac:dyDescent="0.35">
      <c r="C1832" s="7"/>
      <c r="E1832" s="7"/>
      <c r="G1832" s="7"/>
      <c r="I1832" s="7"/>
    </row>
    <row r="1833" spans="3:9" customFormat="1" x14ac:dyDescent="0.35">
      <c r="C1833" s="7"/>
      <c r="E1833" s="7"/>
      <c r="G1833" s="7"/>
      <c r="I1833" s="7"/>
    </row>
    <row r="1834" spans="3:9" customFormat="1" x14ac:dyDescent="0.35">
      <c r="C1834" s="7"/>
      <c r="E1834" s="7"/>
      <c r="G1834" s="7"/>
      <c r="I1834" s="7"/>
    </row>
    <row r="1835" spans="3:9" customFormat="1" x14ac:dyDescent="0.35">
      <c r="C1835" s="7"/>
      <c r="E1835" s="7"/>
      <c r="G1835" s="7"/>
      <c r="I1835" s="7"/>
    </row>
    <row r="1836" spans="3:9" customFormat="1" x14ac:dyDescent="0.35">
      <c r="C1836" s="7"/>
      <c r="E1836" s="7"/>
      <c r="G1836" s="7"/>
      <c r="I1836" s="7"/>
    </row>
    <row r="1837" spans="3:9" customFormat="1" x14ac:dyDescent="0.35">
      <c r="C1837" s="7"/>
      <c r="E1837" s="7"/>
      <c r="G1837" s="7"/>
      <c r="I1837" s="7"/>
    </row>
    <row r="1838" spans="3:9" customFormat="1" x14ac:dyDescent="0.35">
      <c r="C1838" s="7"/>
      <c r="E1838" s="7"/>
      <c r="G1838" s="7"/>
      <c r="I1838" s="7"/>
    </row>
    <row r="1839" spans="3:9" customFormat="1" x14ac:dyDescent="0.35">
      <c r="C1839" s="7"/>
      <c r="E1839" s="7"/>
      <c r="G1839" s="7"/>
      <c r="I1839" s="7"/>
    </row>
    <row r="1840" spans="3:9" customFormat="1" x14ac:dyDescent="0.35">
      <c r="C1840" s="7"/>
      <c r="E1840" s="7"/>
      <c r="G1840" s="7"/>
      <c r="I1840" s="7"/>
    </row>
    <row r="1841" spans="3:9" customFormat="1" x14ac:dyDescent="0.35">
      <c r="C1841" s="7"/>
      <c r="E1841" s="7"/>
      <c r="G1841" s="7"/>
      <c r="I1841" s="7"/>
    </row>
    <row r="1842" spans="3:9" customFormat="1" x14ac:dyDescent="0.35">
      <c r="C1842" s="7"/>
      <c r="E1842" s="7"/>
      <c r="G1842" s="7"/>
      <c r="I1842" s="7"/>
    </row>
    <row r="1843" spans="3:9" customFormat="1" x14ac:dyDescent="0.35">
      <c r="C1843" s="7"/>
      <c r="E1843" s="7"/>
      <c r="G1843" s="7"/>
      <c r="I1843" s="7"/>
    </row>
    <row r="1844" spans="3:9" customFormat="1" x14ac:dyDescent="0.35">
      <c r="C1844" s="7"/>
      <c r="E1844" s="7"/>
      <c r="G1844" s="7"/>
      <c r="I1844" s="7"/>
    </row>
    <row r="1845" spans="3:9" customFormat="1" x14ac:dyDescent="0.35">
      <c r="C1845" s="7"/>
      <c r="E1845" s="7"/>
      <c r="G1845" s="7"/>
      <c r="I1845" s="7"/>
    </row>
    <row r="1846" spans="3:9" customFormat="1" x14ac:dyDescent="0.35">
      <c r="C1846" s="7"/>
      <c r="E1846" s="7"/>
      <c r="G1846" s="7"/>
      <c r="I1846" s="7"/>
    </row>
    <row r="1847" spans="3:9" customFormat="1" x14ac:dyDescent="0.35">
      <c r="C1847" s="7"/>
      <c r="E1847" s="7"/>
      <c r="G1847" s="7"/>
      <c r="I1847" s="7"/>
    </row>
    <row r="1848" spans="3:9" customFormat="1" x14ac:dyDescent="0.35">
      <c r="C1848" s="7"/>
      <c r="E1848" s="7"/>
      <c r="G1848" s="7"/>
      <c r="I1848" s="7"/>
    </row>
    <row r="1849" spans="3:9" customFormat="1" x14ac:dyDescent="0.35">
      <c r="C1849" s="7"/>
      <c r="E1849" s="7"/>
      <c r="G1849" s="7"/>
      <c r="I1849" s="7"/>
    </row>
    <row r="1850" spans="3:9" customFormat="1" x14ac:dyDescent="0.35">
      <c r="C1850" s="7"/>
      <c r="E1850" s="7"/>
      <c r="G1850" s="7"/>
      <c r="I1850" s="7"/>
    </row>
    <row r="1851" spans="3:9" customFormat="1" x14ac:dyDescent="0.35">
      <c r="C1851" s="7"/>
      <c r="E1851" s="7"/>
      <c r="G1851" s="7"/>
      <c r="I1851" s="7"/>
    </row>
    <row r="1852" spans="3:9" customFormat="1" x14ac:dyDescent="0.35">
      <c r="C1852" s="7"/>
      <c r="E1852" s="7"/>
      <c r="G1852" s="7"/>
      <c r="I1852" s="7"/>
    </row>
    <row r="1853" spans="3:9" customFormat="1" x14ac:dyDescent="0.35">
      <c r="C1853" s="7"/>
      <c r="E1853" s="7"/>
      <c r="G1853" s="7"/>
      <c r="I1853" s="7"/>
    </row>
    <row r="1854" spans="3:9" customFormat="1" x14ac:dyDescent="0.35">
      <c r="C1854" s="7"/>
      <c r="E1854" s="7"/>
      <c r="G1854" s="7"/>
      <c r="I1854" s="7"/>
    </row>
    <row r="1855" spans="3:9" customFormat="1" x14ac:dyDescent="0.35">
      <c r="C1855" s="7"/>
      <c r="E1855" s="7"/>
      <c r="G1855" s="7"/>
      <c r="I1855" s="7"/>
    </row>
    <row r="1856" spans="3:9" customFormat="1" x14ac:dyDescent="0.35">
      <c r="C1856" s="7"/>
      <c r="E1856" s="7"/>
      <c r="G1856" s="7"/>
      <c r="I1856" s="7"/>
    </row>
    <row r="1857" spans="3:9" customFormat="1" x14ac:dyDescent="0.35">
      <c r="C1857" s="7"/>
      <c r="E1857" s="7"/>
      <c r="G1857" s="7"/>
      <c r="I1857" s="7"/>
    </row>
    <row r="1858" spans="3:9" customFormat="1" x14ac:dyDescent="0.35">
      <c r="C1858" s="7"/>
      <c r="E1858" s="7"/>
      <c r="G1858" s="7"/>
      <c r="I1858" s="7"/>
    </row>
    <row r="1859" spans="3:9" customFormat="1" x14ac:dyDescent="0.35">
      <c r="C1859" s="7"/>
      <c r="E1859" s="7"/>
      <c r="G1859" s="7"/>
      <c r="I1859" s="7"/>
    </row>
    <row r="1860" spans="3:9" customFormat="1" x14ac:dyDescent="0.35">
      <c r="C1860" s="7"/>
      <c r="E1860" s="7"/>
      <c r="G1860" s="7"/>
      <c r="I1860" s="7"/>
    </row>
    <row r="1861" spans="3:9" customFormat="1" x14ac:dyDescent="0.35">
      <c r="C1861" s="7"/>
      <c r="E1861" s="7"/>
      <c r="G1861" s="7"/>
      <c r="I1861" s="7"/>
    </row>
    <row r="1862" spans="3:9" customFormat="1" x14ac:dyDescent="0.35">
      <c r="C1862" s="7"/>
      <c r="E1862" s="7"/>
      <c r="G1862" s="7"/>
      <c r="I1862" s="7"/>
    </row>
    <row r="1863" spans="3:9" customFormat="1" x14ac:dyDescent="0.35">
      <c r="C1863" s="7"/>
      <c r="E1863" s="7"/>
      <c r="G1863" s="7"/>
      <c r="I1863" s="7"/>
    </row>
    <row r="1864" spans="3:9" customFormat="1" x14ac:dyDescent="0.35">
      <c r="C1864" s="7"/>
      <c r="E1864" s="7"/>
      <c r="G1864" s="7"/>
      <c r="I1864" s="7"/>
    </row>
    <row r="1865" spans="3:9" customFormat="1" x14ac:dyDescent="0.35">
      <c r="C1865" s="7"/>
      <c r="E1865" s="7"/>
      <c r="G1865" s="7"/>
      <c r="I1865" s="7"/>
    </row>
    <row r="1866" spans="3:9" customFormat="1" x14ac:dyDescent="0.35">
      <c r="C1866" s="7"/>
      <c r="E1866" s="7"/>
      <c r="G1866" s="7"/>
      <c r="I1866" s="7"/>
    </row>
    <row r="1867" spans="3:9" customFormat="1" x14ac:dyDescent="0.35">
      <c r="C1867" s="7"/>
      <c r="E1867" s="7"/>
      <c r="G1867" s="7"/>
      <c r="I1867" s="7"/>
    </row>
    <row r="1868" spans="3:9" customFormat="1" x14ac:dyDescent="0.35">
      <c r="C1868" s="7"/>
      <c r="E1868" s="7"/>
      <c r="G1868" s="7"/>
      <c r="I1868" s="7"/>
    </row>
    <row r="1869" spans="3:9" customFormat="1" x14ac:dyDescent="0.35">
      <c r="C1869" s="7"/>
      <c r="E1869" s="7"/>
      <c r="G1869" s="7"/>
      <c r="I1869" s="7"/>
    </row>
    <row r="1870" spans="3:9" customFormat="1" x14ac:dyDescent="0.35">
      <c r="C1870" s="7"/>
      <c r="E1870" s="7"/>
      <c r="G1870" s="7"/>
      <c r="I1870" s="7"/>
    </row>
    <row r="1871" spans="3:9" customFormat="1" x14ac:dyDescent="0.35">
      <c r="C1871" s="7"/>
      <c r="E1871" s="7"/>
      <c r="G1871" s="7"/>
      <c r="I1871" s="7"/>
    </row>
    <row r="1872" spans="3:9" customFormat="1" x14ac:dyDescent="0.35">
      <c r="C1872" s="7"/>
      <c r="E1872" s="7"/>
      <c r="G1872" s="7"/>
      <c r="I1872" s="7"/>
    </row>
    <row r="1873" spans="3:9" customFormat="1" x14ac:dyDescent="0.35">
      <c r="C1873" s="7"/>
      <c r="E1873" s="7"/>
      <c r="G1873" s="7"/>
      <c r="I1873" s="7"/>
    </row>
    <row r="1874" spans="3:9" customFormat="1" x14ac:dyDescent="0.35">
      <c r="C1874" s="7"/>
      <c r="E1874" s="7"/>
      <c r="G1874" s="7"/>
      <c r="I1874" s="7"/>
    </row>
    <row r="1875" spans="3:9" customFormat="1" x14ac:dyDescent="0.35">
      <c r="C1875" s="7"/>
      <c r="E1875" s="7"/>
      <c r="G1875" s="7"/>
      <c r="I1875" s="7"/>
    </row>
    <row r="1876" spans="3:9" customFormat="1" x14ac:dyDescent="0.35">
      <c r="C1876" s="7"/>
      <c r="E1876" s="7"/>
      <c r="G1876" s="7"/>
      <c r="I1876" s="7"/>
    </row>
    <row r="1877" spans="3:9" customFormat="1" x14ac:dyDescent="0.35">
      <c r="C1877" s="7"/>
      <c r="E1877" s="7"/>
      <c r="G1877" s="7"/>
      <c r="I1877" s="7"/>
    </row>
    <row r="1878" spans="3:9" customFormat="1" x14ac:dyDescent="0.35">
      <c r="C1878" s="7"/>
      <c r="E1878" s="7"/>
      <c r="G1878" s="7"/>
      <c r="I1878" s="7"/>
    </row>
    <row r="1879" spans="3:9" customFormat="1" x14ac:dyDescent="0.35">
      <c r="C1879" s="7"/>
      <c r="E1879" s="7"/>
      <c r="G1879" s="7"/>
      <c r="I1879" s="7"/>
    </row>
    <row r="1880" spans="3:9" customFormat="1" x14ac:dyDescent="0.35">
      <c r="C1880" s="7"/>
      <c r="E1880" s="7"/>
      <c r="G1880" s="7"/>
      <c r="I1880" s="7"/>
    </row>
    <row r="1881" spans="3:9" customFormat="1" x14ac:dyDescent="0.35">
      <c r="C1881" s="7"/>
      <c r="E1881" s="7"/>
      <c r="G1881" s="7"/>
      <c r="I1881" s="7"/>
    </row>
    <row r="1882" spans="3:9" customFormat="1" x14ac:dyDescent="0.35">
      <c r="C1882" s="7"/>
      <c r="E1882" s="7"/>
      <c r="G1882" s="7"/>
      <c r="I1882" s="7"/>
    </row>
    <row r="1883" spans="3:9" customFormat="1" x14ac:dyDescent="0.35">
      <c r="C1883" s="7"/>
      <c r="E1883" s="7"/>
      <c r="G1883" s="7"/>
      <c r="I1883" s="7"/>
    </row>
    <row r="1884" spans="3:9" customFormat="1" x14ac:dyDescent="0.35">
      <c r="C1884" s="7"/>
      <c r="E1884" s="7"/>
      <c r="G1884" s="7"/>
      <c r="I1884" s="7"/>
    </row>
    <row r="1885" spans="3:9" customFormat="1" x14ac:dyDescent="0.35">
      <c r="C1885" s="7"/>
      <c r="E1885" s="7"/>
      <c r="G1885" s="7"/>
      <c r="I1885" s="7"/>
    </row>
    <row r="1886" spans="3:9" customFormat="1" x14ac:dyDescent="0.35">
      <c r="C1886" s="7"/>
      <c r="E1886" s="7"/>
      <c r="G1886" s="7"/>
      <c r="I1886" s="7"/>
    </row>
    <row r="1887" spans="3:9" customFormat="1" x14ac:dyDescent="0.35">
      <c r="C1887" s="7"/>
      <c r="E1887" s="7"/>
      <c r="G1887" s="7"/>
      <c r="I1887" s="7"/>
    </row>
    <row r="1888" spans="3:9" customFormat="1" x14ac:dyDescent="0.35">
      <c r="C1888" s="7"/>
      <c r="E1888" s="7"/>
      <c r="G1888" s="7"/>
      <c r="I1888" s="7"/>
    </row>
    <row r="1889" spans="3:9" customFormat="1" x14ac:dyDescent="0.35">
      <c r="C1889" s="7"/>
      <c r="E1889" s="7"/>
      <c r="G1889" s="7"/>
      <c r="I1889" s="7"/>
    </row>
    <row r="1890" spans="3:9" customFormat="1" x14ac:dyDescent="0.35">
      <c r="C1890" s="7"/>
      <c r="E1890" s="7"/>
      <c r="G1890" s="7"/>
      <c r="I1890" s="7"/>
    </row>
    <row r="1891" spans="3:9" customFormat="1" x14ac:dyDescent="0.35">
      <c r="C1891" s="7"/>
      <c r="E1891" s="7"/>
      <c r="G1891" s="7"/>
      <c r="I1891" s="7"/>
    </row>
    <row r="1892" spans="3:9" customFormat="1" x14ac:dyDescent="0.35">
      <c r="C1892" s="7"/>
      <c r="E1892" s="7"/>
      <c r="G1892" s="7"/>
      <c r="I1892" s="7"/>
    </row>
    <row r="1893" spans="3:9" customFormat="1" x14ac:dyDescent="0.35">
      <c r="C1893" s="7"/>
      <c r="E1893" s="7"/>
      <c r="G1893" s="7"/>
      <c r="I1893" s="7"/>
    </row>
    <row r="1894" spans="3:9" customFormat="1" x14ac:dyDescent="0.35">
      <c r="C1894" s="7"/>
      <c r="E1894" s="7"/>
      <c r="G1894" s="7"/>
      <c r="I1894" s="7"/>
    </row>
    <row r="1895" spans="3:9" customFormat="1" x14ac:dyDescent="0.35">
      <c r="C1895" s="7"/>
      <c r="E1895" s="7"/>
      <c r="G1895" s="7"/>
      <c r="I1895" s="7"/>
    </row>
    <row r="1896" spans="3:9" customFormat="1" x14ac:dyDescent="0.35">
      <c r="C1896" s="7"/>
      <c r="E1896" s="7"/>
      <c r="G1896" s="7"/>
      <c r="I1896" s="7"/>
    </row>
    <row r="1897" spans="3:9" customFormat="1" x14ac:dyDescent="0.35">
      <c r="C1897" s="7"/>
      <c r="E1897" s="7"/>
      <c r="G1897" s="7"/>
      <c r="I1897" s="7"/>
    </row>
    <row r="1898" spans="3:9" customFormat="1" x14ac:dyDescent="0.35">
      <c r="C1898" s="7"/>
      <c r="E1898" s="7"/>
      <c r="G1898" s="7"/>
      <c r="I1898" s="7"/>
    </row>
    <row r="1899" spans="3:9" customFormat="1" x14ac:dyDescent="0.35">
      <c r="C1899" s="7"/>
      <c r="E1899" s="7"/>
      <c r="G1899" s="7"/>
      <c r="I1899" s="7"/>
    </row>
    <row r="1900" spans="3:9" customFormat="1" x14ac:dyDescent="0.35">
      <c r="C1900" s="7"/>
      <c r="E1900" s="7"/>
      <c r="G1900" s="7"/>
      <c r="I1900" s="7"/>
    </row>
    <row r="1901" spans="3:9" customFormat="1" x14ac:dyDescent="0.35">
      <c r="C1901" s="7"/>
      <c r="E1901" s="7"/>
      <c r="G1901" s="7"/>
      <c r="I1901" s="7"/>
    </row>
    <row r="1902" spans="3:9" customFormat="1" x14ac:dyDescent="0.35">
      <c r="C1902" s="7"/>
      <c r="E1902" s="7"/>
      <c r="G1902" s="7"/>
      <c r="I1902" s="7"/>
    </row>
    <row r="1903" spans="3:9" customFormat="1" x14ac:dyDescent="0.35">
      <c r="C1903" s="7"/>
      <c r="E1903" s="7"/>
      <c r="G1903" s="7"/>
      <c r="I1903" s="7"/>
    </row>
    <row r="1904" spans="3:9" customFormat="1" x14ac:dyDescent="0.35">
      <c r="C1904" s="7"/>
      <c r="E1904" s="7"/>
      <c r="G1904" s="7"/>
      <c r="I1904" s="7"/>
    </row>
    <row r="1905" spans="3:9" customFormat="1" x14ac:dyDescent="0.35">
      <c r="C1905" s="7"/>
      <c r="E1905" s="7"/>
      <c r="G1905" s="7"/>
      <c r="I1905" s="7"/>
    </row>
    <row r="1906" spans="3:9" customFormat="1" x14ac:dyDescent="0.35">
      <c r="C1906" s="7"/>
      <c r="E1906" s="7"/>
      <c r="G1906" s="7"/>
      <c r="I1906" s="7"/>
    </row>
    <row r="1907" spans="3:9" customFormat="1" x14ac:dyDescent="0.35">
      <c r="C1907" s="7"/>
      <c r="E1907" s="7"/>
      <c r="G1907" s="7"/>
      <c r="I1907" s="7"/>
    </row>
    <row r="1908" spans="3:9" customFormat="1" x14ac:dyDescent="0.35">
      <c r="C1908" s="7"/>
      <c r="E1908" s="7"/>
      <c r="G1908" s="7"/>
      <c r="I1908" s="7"/>
    </row>
    <row r="1909" spans="3:9" customFormat="1" x14ac:dyDescent="0.35">
      <c r="C1909" s="7"/>
      <c r="E1909" s="7"/>
      <c r="G1909" s="7"/>
      <c r="I1909" s="7"/>
    </row>
    <row r="1910" spans="3:9" customFormat="1" x14ac:dyDescent="0.35">
      <c r="C1910" s="7"/>
      <c r="E1910" s="7"/>
      <c r="G1910" s="7"/>
      <c r="I1910" s="7"/>
    </row>
    <row r="1911" spans="3:9" customFormat="1" x14ac:dyDescent="0.35">
      <c r="C1911" s="7"/>
      <c r="E1911" s="7"/>
      <c r="G1911" s="7"/>
      <c r="I1911" s="7"/>
    </row>
    <row r="1912" spans="3:9" customFormat="1" x14ac:dyDescent="0.35">
      <c r="C1912" s="7"/>
      <c r="E1912" s="7"/>
      <c r="G1912" s="7"/>
      <c r="I1912" s="7"/>
    </row>
    <row r="1913" spans="3:9" customFormat="1" x14ac:dyDescent="0.35">
      <c r="C1913" s="7"/>
      <c r="E1913" s="7"/>
      <c r="G1913" s="7"/>
      <c r="I1913" s="7"/>
    </row>
    <row r="1914" spans="3:9" customFormat="1" x14ac:dyDescent="0.35">
      <c r="C1914" s="7"/>
      <c r="E1914" s="7"/>
      <c r="G1914" s="7"/>
      <c r="I1914" s="7"/>
    </row>
    <row r="1915" spans="3:9" customFormat="1" x14ac:dyDescent="0.35">
      <c r="C1915" s="7"/>
      <c r="E1915" s="7"/>
      <c r="G1915" s="7"/>
      <c r="I1915" s="7"/>
    </row>
    <row r="1916" spans="3:9" customFormat="1" x14ac:dyDescent="0.35">
      <c r="C1916" s="7"/>
      <c r="E1916" s="7"/>
      <c r="G1916" s="7"/>
      <c r="I1916" s="7"/>
    </row>
    <row r="1917" spans="3:9" customFormat="1" x14ac:dyDescent="0.35">
      <c r="C1917" s="7"/>
      <c r="E1917" s="7"/>
      <c r="G1917" s="7"/>
      <c r="I1917" s="7"/>
    </row>
    <row r="1918" spans="3:9" customFormat="1" x14ac:dyDescent="0.35">
      <c r="C1918" s="7"/>
      <c r="E1918" s="7"/>
      <c r="G1918" s="7"/>
      <c r="I1918" s="7"/>
    </row>
    <row r="1919" spans="3:9" customFormat="1" x14ac:dyDescent="0.35">
      <c r="C1919" s="7"/>
      <c r="E1919" s="7"/>
      <c r="G1919" s="7"/>
      <c r="I1919" s="7"/>
    </row>
    <row r="1920" spans="3:9" customFormat="1" x14ac:dyDescent="0.35">
      <c r="C1920" s="7"/>
      <c r="E1920" s="7"/>
      <c r="G1920" s="7"/>
      <c r="I1920" s="7"/>
    </row>
    <row r="1921" spans="3:9" customFormat="1" x14ac:dyDescent="0.35">
      <c r="C1921" s="7"/>
      <c r="E1921" s="7"/>
      <c r="G1921" s="7"/>
      <c r="I1921" s="7"/>
    </row>
    <row r="1922" spans="3:9" customFormat="1" x14ac:dyDescent="0.35">
      <c r="C1922" s="7"/>
      <c r="E1922" s="7"/>
      <c r="G1922" s="7"/>
      <c r="I1922" s="7"/>
    </row>
    <row r="1923" spans="3:9" customFormat="1" x14ac:dyDescent="0.35">
      <c r="C1923" s="7"/>
      <c r="E1923" s="7"/>
      <c r="G1923" s="7"/>
      <c r="I1923" s="7"/>
    </row>
    <row r="1924" spans="3:9" customFormat="1" x14ac:dyDescent="0.35">
      <c r="C1924" s="7"/>
      <c r="E1924" s="7"/>
      <c r="G1924" s="7"/>
      <c r="I1924" s="7"/>
    </row>
    <row r="1925" spans="3:9" customFormat="1" x14ac:dyDescent="0.35">
      <c r="C1925" s="7"/>
      <c r="E1925" s="7"/>
      <c r="G1925" s="7"/>
      <c r="I1925" s="7"/>
    </row>
    <row r="1926" spans="3:9" customFormat="1" x14ac:dyDescent="0.35">
      <c r="C1926" s="7"/>
      <c r="E1926" s="7"/>
      <c r="G1926" s="7"/>
      <c r="I1926" s="7"/>
    </row>
    <row r="1927" spans="3:9" customFormat="1" x14ac:dyDescent="0.35">
      <c r="C1927" s="7"/>
      <c r="E1927" s="7"/>
      <c r="G1927" s="7"/>
      <c r="I1927" s="7"/>
    </row>
    <row r="1928" spans="3:9" customFormat="1" x14ac:dyDescent="0.35">
      <c r="C1928" s="7"/>
      <c r="E1928" s="7"/>
      <c r="G1928" s="7"/>
      <c r="I1928" s="7"/>
    </row>
    <row r="1929" spans="3:9" customFormat="1" x14ac:dyDescent="0.35">
      <c r="C1929" s="7"/>
      <c r="E1929" s="7"/>
      <c r="G1929" s="7"/>
      <c r="I1929" s="7"/>
    </row>
    <row r="1930" spans="3:9" customFormat="1" x14ac:dyDescent="0.35">
      <c r="C1930" s="7"/>
      <c r="E1930" s="7"/>
      <c r="G1930" s="7"/>
      <c r="I1930" s="7"/>
    </row>
    <row r="1931" spans="3:9" customFormat="1" x14ac:dyDescent="0.35">
      <c r="C1931" s="7"/>
      <c r="E1931" s="7"/>
      <c r="G1931" s="7"/>
      <c r="I1931" s="7"/>
    </row>
    <row r="1932" spans="3:9" customFormat="1" x14ac:dyDescent="0.35">
      <c r="C1932" s="7"/>
      <c r="E1932" s="7"/>
      <c r="G1932" s="7"/>
      <c r="I1932" s="7"/>
    </row>
    <row r="1933" spans="3:9" customFormat="1" x14ac:dyDescent="0.35">
      <c r="C1933" s="7"/>
      <c r="E1933" s="7"/>
      <c r="G1933" s="7"/>
      <c r="I1933" s="7"/>
    </row>
    <row r="1934" spans="3:9" customFormat="1" x14ac:dyDescent="0.35">
      <c r="C1934" s="7"/>
      <c r="E1934" s="7"/>
      <c r="G1934" s="7"/>
      <c r="I1934" s="7"/>
    </row>
    <row r="1935" spans="3:9" customFormat="1" x14ac:dyDescent="0.35">
      <c r="C1935" s="7"/>
      <c r="E1935" s="7"/>
      <c r="G1935" s="7"/>
      <c r="I1935" s="7"/>
    </row>
    <row r="1936" spans="3:9" customFormat="1" x14ac:dyDescent="0.35">
      <c r="C1936" s="7"/>
      <c r="E1936" s="7"/>
      <c r="G1936" s="7"/>
      <c r="I1936" s="7"/>
    </row>
    <row r="1937" spans="3:9" customFormat="1" x14ac:dyDescent="0.35">
      <c r="C1937" s="7"/>
      <c r="E1937" s="7"/>
      <c r="G1937" s="7"/>
      <c r="I1937" s="7"/>
    </row>
    <row r="1938" spans="3:9" customFormat="1" x14ac:dyDescent="0.35">
      <c r="C1938" s="7"/>
      <c r="E1938" s="7"/>
      <c r="G1938" s="7"/>
      <c r="I1938" s="7"/>
    </row>
    <row r="1939" spans="3:9" customFormat="1" x14ac:dyDescent="0.35">
      <c r="C1939" s="7"/>
      <c r="E1939" s="7"/>
      <c r="G1939" s="7"/>
      <c r="I1939" s="7"/>
    </row>
    <row r="1940" spans="3:9" customFormat="1" x14ac:dyDescent="0.35">
      <c r="C1940" s="7"/>
      <c r="E1940" s="7"/>
      <c r="G1940" s="7"/>
      <c r="I1940" s="7"/>
    </row>
    <row r="1941" spans="3:9" customFormat="1" x14ac:dyDescent="0.35">
      <c r="C1941" s="7"/>
      <c r="E1941" s="7"/>
      <c r="G1941" s="7"/>
      <c r="I1941" s="7"/>
    </row>
    <row r="1942" spans="3:9" customFormat="1" x14ac:dyDescent="0.35">
      <c r="C1942" s="7"/>
      <c r="E1942" s="7"/>
      <c r="G1942" s="7"/>
      <c r="I1942" s="7"/>
    </row>
    <row r="1943" spans="3:9" customFormat="1" x14ac:dyDescent="0.35">
      <c r="C1943" s="7"/>
      <c r="E1943" s="7"/>
      <c r="G1943" s="7"/>
      <c r="I1943" s="7"/>
    </row>
    <row r="1944" spans="3:9" customFormat="1" x14ac:dyDescent="0.35">
      <c r="C1944" s="7"/>
      <c r="E1944" s="7"/>
      <c r="G1944" s="7"/>
      <c r="I1944" s="7"/>
    </row>
    <row r="1945" spans="3:9" customFormat="1" x14ac:dyDescent="0.35">
      <c r="C1945" s="7"/>
      <c r="E1945" s="7"/>
      <c r="G1945" s="7"/>
      <c r="I1945" s="7"/>
    </row>
    <row r="1946" spans="3:9" customFormat="1" x14ac:dyDescent="0.35">
      <c r="C1946" s="7"/>
      <c r="E1946" s="7"/>
      <c r="G1946" s="7"/>
      <c r="I1946" s="7"/>
    </row>
    <row r="1947" spans="3:9" customFormat="1" x14ac:dyDescent="0.35">
      <c r="C1947" s="7"/>
      <c r="E1947" s="7"/>
      <c r="G1947" s="7"/>
      <c r="I1947" s="7"/>
    </row>
    <row r="1948" spans="3:9" customFormat="1" x14ac:dyDescent="0.35">
      <c r="C1948" s="7"/>
      <c r="E1948" s="7"/>
      <c r="G1948" s="7"/>
      <c r="I1948" s="7"/>
    </row>
    <row r="1949" spans="3:9" customFormat="1" x14ac:dyDescent="0.35">
      <c r="C1949" s="7"/>
      <c r="E1949" s="7"/>
      <c r="G1949" s="7"/>
      <c r="I1949" s="7"/>
    </row>
    <row r="1950" spans="3:9" customFormat="1" x14ac:dyDescent="0.35">
      <c r="C1950" s="7"/>
      <c r="E1950" s="7"/>
      <c r="G1950" s="7"/>
      <c r="I1950" s="7"/>
    </row>
    <row r="1951" spans="3:9" customFormat="1" x14ac:dyDescent="0.35">
      <c r="C1951" s="7"/>
      <c r="E1951" s="7"/>
      <c r="G1951" s="7"/>
      <c r="I1951" s="7"/>
    </row>
    <row r="1952" spans="3:9" customFormat="1" x14ac:dyDescent="0.35">
      <c r="C1952" s="7"/>
      <c r="E1952" s="7"/>
      <c r="G1952" s="7"/>
      <c r="I1952" s="7"/>
    </row>
    <row r="1953" spans="3:9" customFormat="1" x14ac:dyDescent="0.35">
      <c r="C1953" s="7"/>
      <c r="E1953" s="7"/>
      <c r="G1953" s="7"/>
      <c r="I1953" s="7"/>
    </row>
    <row r="1954" spans="3:9" customFormat="1" x14ac:dyDescent="0.35">
      <c r="C1954" s="7"/>
      <c r="E1954" s="7"/>
      <c r="G1954" s="7"/>
      <c r="I1954" s="7"/>
    </row>
    <row r="1955" spans="3:9" customFormat="1" x14ac:dyDescent="0.35">
      <c r="C1955" s="7"/>
      <c r="E1955" s="7"/>
      <c r="G1955" s="7"/>
      <c r="I1955" s="7"/>
    </row>
    <row r="1956" spans="3:9" customFormat="1" x14ac:dyDescent="0.35">
      <c r="C1956" s="7"/>
      <c r="E1956" s="7"/>
      <c r="G1956" s="7"/>
      <c r="I1956" s="7"/>
    </row>
    <row r="1957" spans="3:9" customFormat="1" x14ac:dyDescent="0.35">
      <c r="C1957" s="7"/>
      <c r="E1957" s="7"/>
      <c r="G1957" s="7"/>
      <c r="I1957" s="7"/>
    </row>
    <row r="1958" spans="3:9" customFormat="1" x14ac:dyDescent="0.35">
      <c r="C1958" s="7"/>
      <c r="E1958" s="7"/>
      <c r="G1958" s="7"/>
      <c r="I1958" s="7"/>
    </row>
    <row r="1959" spans="3:9" customFormat="1" x14ac:dyDescent="0.35">
      <c r="C1959" s="7"/>
      <c r="E1959" s="7"/>
      <c r="G1959" s="7"/>
      <c r="I1959" s="7"/>
    </row>
    <row r="1960" spans="3:9" customFormat="1" x14ac:dyDescent="0.35">
      <c r="C1960" s="7"/>
      <c r="E1960" s="7"/>
      <c r="G1960" s="7"/>
      <c r="I1960" s="7"/>
    </row>
    <row r="1961" spans="3:9" customFormat="1" x14ac:dyDescent="0.35">
      <c r="C1961" s="7"/>
      <c r="E1961" s="7"/>
      <c r="G1961" s="7"/>
      <c r="I1961" s="7"/>
    </row>
    <row r="1962" spans="3:9" customFormat="1" x14ac:dyDescent="0.35">
      <c r="C1962" s="7"/>
      <c r="E1962" s="7"/>
      <c r="G1962" s="7"/>
      <c r="I1962" s="7"/>
    </row>
    <row r="1963" spans="3:9" customFormat="1" x14ac:dyDescent="0.35">
      <c r="C1963" s="7"/>
      <c r="E1963" s="7"/>
      <c r="G1963" s="7"/>
      <c r="I1963" s="7"/>
    </row>
    <row r="1964" spans="3:9" customFormat="1" x14ac:dyDescent="0.35">
      <c r="C1964" s="7"/>
      <c r="E1964" s="7"/>
      <c r="G1964" s="7"/>
      <c r="I1964" s="7"/>
    </row>
    <row r="1965" spans="3:9" customFormat="1" x14ac:dyDescent="0.35">
      <c r="C1965" s="7"/>
      <c r="E1965" s="7"/>
      <c r="G1965" s="7"/>
      <c r="I1965" s="7"/>
    </row>
    <row r="1966" spans="3:9" customFormat="1" x14ac:dyDescent="0.35">
      <c r="C1966" s="7"/>
      <c r="E1966" s="7"/>
      <c r="G1966" s="7"/>
      <c r="I1966" s="7"/>
    </row>
    <row r="1967" spans="3:9" customFormat="1" x14ac:dyDescent="0.35">
      <c r="C1967" s="7"/>
      <c r="E1967" s="7"/>
      <c r="G1967" s="7"/>
      <c r="I1967" s="7"/>
    </row>
    <row r="1968" spans="3:9" customFormat="1" x14ac:dyDescent="0.35">
      <c r="C1968" s="7"/>
      <c r="E1968" s="7"/>
      <c r="G1968" s="7"/>
      <c r="I1968" s="7"/>
    </row>
    <row r="1969" spans="3:9" customFormat="1" x14ac:dyDescent="0.35">
      <c r="C1969" s="7"/>
      <c r="E1969" s="7"/>
      <c r="G1969" s="7"/>
      <c r="I1969" s="7"/>
    </row>
    <row r="1970" spans="3:9" customFormat="1" x14ac:dyDescent="0.35">
      <c r="C1970" s="7"/>
      <c r="E1970" s="7"/>
      <c r="G1970" s="7"/>
      <c r="I1970" s="7"/>
    </row>
    <row r="1971" spans="3:9" customFormat="1" x14ac:dyDescent="0.35">
      <c r="C1971" s="7"/>
      <c r="E1971" s="7"/>
      <c r="G1971" s="7"/>
      <c r="I1971" s="7"/>
    </row>
    <row r="1972" spans="3:9" customFormat="1" x14ac:dyDescent="0.35">
      <c r="C1972" s="7"/>
      <c r="E1972" s="7"/>
      <c r="G1972" s="7"/>
      <c r="I1972" s="7"/>
    </row>
    <row r="1973" spans="3:9" customFormat="1" x14ac:dyDescent="0.35">
      <c r="C1973" s="7"/>
      <c r="E1973" s="7"/>
      <c r="G1973" s="7"/>
      <c r="I1973" s="7"/>
    </row>
    <row r="1974" spans="3:9" customFormat="1" x14ac:dyDescent="0.35">
      <c r="C1974" s="7"/>
      <c r="E1974" s="7"/>
      <c r="G1974" s="7"/>
      <c r="I1974" s="7"/>
    </row>
    <row r="1975" spans="3:9" customFormat="1" x14ac:dyDescent="0.35">
      <c r="C1975" s="7"/>
      <c r="E1975" s="7"/>
      <c r="G1975" s="7"/>
      <c r="I1975" s="7"/>
    </row>
    <row r="1976" spans="3:9" customFormat="1" x14ac:dyDescent="0.35">
      <c r="C1976" s="7"/>
      <c r="E1976" s="7"/>
      <c r="G1976" s="7"/>
      <c r="I1976" s="7"/>
    </row>
    <row r="1977" spans="3:9" customFormat="1" x14ac:dyDescent="0.35">
      <c r="C1977" s="7"/>
      <c r="E1977" s="7"/>
      <c r="G1977" s="7"/>
      <c r="I1977" s="7"/>
    </row>
    <row r="1978" spans="3:9" customFormat="1" x14ac:dyDescent="0.35">
      <c r="C1978" s="7"/>
      <c r="E1978" s="7"/>
      <c r="G1978" s="7"/>
      <c r="I1978" s="7"/>
    </row>
    <row r="1979" spans="3:9" customFormat="1" x14ac:dyDescent="0.35">
      <c r="C1979" s="7"/>
      <c r="E1979" s="7"/>
      <c r="G1979" s="7"/>
      <c r="I1979" s="7"/>
    </row>
    <row r="1980" spans="3:9" customFormat="1" x14ac:dyDescent="0.35">
      <c r="C1980" s="7"/>
      <c r="E1980" s="7"/>
      <c r="G1980" s="7"/>
      <c r="I1980" s="7"/>
    </row>
    <row r="1981" spans="3:9" customFormat="1" x14ac:dyDescent="0.35">
      <c r="C1981" s="7"/>
      <c r="E1981" s="7"/>
      <c r="G1981" s="7"/>
      <c r="I1981" s="7"/>
    </row>
    <row r="1982" spans="3:9" customFormat="1" x14ac:dyDescent="0.35">
      <c r="C1982" s="7"/>
      <c r="E1982" s="7"/>
      <c r="G1982" s="7"/>
      <c r="I1982" s="7"/>
    </row>
    <row r="1983" spans="3:9" customFormat="1" x14ac:dyDescent="0.35">
      <c r="C1983" s="7"/>
      <c r="E1983" s="7"/>
      <c r="G1983" s="7"/>
      <c r="I1983" s="7"/>
    </row>
    <row r="1984" spans="3:9" customFormat="1" x14ac:dyDescent="0.35">
      <c r="C1984" s="7"/>
      <c r="E1984" s="7"/>
      <c r="G1984" s="7"/>
      <c r="I1984" s="7"/>
    </row>
    <row r="1985" spans="3:9" customFormat="1" x14ac:dyDescent="0.35">
      <c r="C1985" s="7"/>
      <c r="E1985" s="7"/>
      <c r="G1985" s="7"/>
      <c r="I1985" s="7"/>
    </row>
    <row r="1986" spans="3:9" customFormat="1" x14ac:dyDescent="0.35">
      <c r="C1986" s="7"/>
      <c r="E1986" s="7"/>
      <c r="G1986" s="7"/>
      <c r="I1986" s="7"/>
    </row>
    <row r="1987" spans="3:9" customFormat="1" x14ac:dyDescent="0.35">
      <c r="C1987" s="7"/>
      <c r="E1987" s="7"/>
      <c r="G1987" s="7"/>
      <c r="I1987" s="7"/>
    </row>
    <row r="1988" spans="3:9" customFormat="1" x14ac:dyDescent="0.35">
      <c r="C1988" s="7"/>
      <c r="E1988" s="7"/>
      <c r="G1988" s="7"/>
      <c r="I1988" s="7"/>
    </row>
    <row r="1989" spans="3:9" customFormat="1" x14ac:dyDescent="0.35">
      <c r="C1989" s="7"/>
      <c r="E1989" s="7"/>
      <c r="G1989" s="7"/>
      <c r="I1989" s="7"/>
    </row>
    <row r="1990" spans="3:9" customFormat="1" x14ac:dyDescent="0.35">
      <c r="C1990" s="7"/>
      <c r="E1990" s="7"/>
      <c r="G1990" s="7"/>
      <c r="I1990" s="7"/>
    </row>
    <row r="1991" spans="3:9" customFormat="1" x14ac:dyDescent="0.35">
      <c r="C1991" s="7"/>
      <c r="E1991" s="7"/>
      <c r="G1991" s="7"/>
      <c r="I1991" s="7"/>
    </row>
    <row r="1992" spans="3:9" customFormat="1" x14ac:dyDescent="0.35">
      <c r="C1992" s="7"/>
      <c r="E1992" s="7"/>
      <c r="G1992" s="7"/>
      <c r="I1992" s="7"/>
    </row>
    <row r="1993" spans="3:9" customFormat="1" x14ac:dyDescent="0.35">
      <c r="C1993" s="7"/>
      <c r="E1993" s="7"/>
      <c r="G1993" s="7"/>
      <c r="I1993" s="7"/>
    </row>
    <row r="1994" spans="3:9" customFormat="1" x14ac:dyDescent="0.35">
      <c r="C1994" s="7"/>
      <c r="E1994" s="7"/>
      <c r="G1994" s="7"/>
      <c r="I1994" s="7"/>
    </row>
    <row r="1995" spans="3:9" customFormat="1" x14ac:dyDescent="0.35">
      <c r="C1995" s="7"/>
      <c r="E1995" s="7"/>
      <c r="G1995" s="7"/>
      <c r="I1995" s="7"/>
    </row>
    <row r="1996" spans="3:9" customFormat="1" x14ac:dyDescent="0.35">
      <c r="C1996" s="7"/>
      <c r="E1996" s="7"/>
      <c r="G1996" s="7"/>
      <c r="I1996" s="7"/>
    </row>
    <row r="1997" spans="3:9" customFormat="1" x14ac:dyDescent="0.35">
      <c r="C1997" s="7"/>
      <c r="E1997" s="7"/>
      <c r="G1997" s="7"/>
      <c r="I1997" s="7"/>
    </row>
    <row r="1998" spans="3:9" customFormat="1" x14ac:dyDescent="0.35">
      <c r="C1998" s="7"/>
      <c r="E1998" s="7"/>
      <c r="G1998" s="7"/>
      <c r="I1998" s="7"/>
    </row>
    <row r="1999" spans="3:9" customFormat="1" x14ac:dyDescent="0.35">
      <c r="C1999" s="7"/>
      <c r="E1999" s="7"/>
      <c r="G1999" s="7"/>
      <c r="I1999" s="7"/>
    </row>
    <row r="2000" spans="3:9" customFormat="1" x14ac:dyDescent="0.35">
      <c r="C2000" s="7"/>
      <c r="E2000" s="7"/>
      <c r="G2000" s="7"/>
      <c r="I2000" s="7"/>
    </row>
    <row r="2001" spans="3:9" customFormat="1" x14ac:dyDescent="0.35">
      <c r="C2001" s="7"/>
      <c r="E2001" s="7"/>
      <c r="G2001" s="7"/>
      <c r="I2001" s="7"/>
    </row>
    <row r="2002" spans="3:9" customFormat="1" x14ac:dyDescent="0.35">
      <c r="C2002" s="7"/>
      <c r="E2002" s="7"/>
      <c r="G2002" s="7"/>
      <c r="I2002" s="7"/>
    </row>
    <row r="2003" spans="3:9" customFormat="1" x14ac:dyDescent="0.35">
      <c r="C2003" s="7"/>
      <c r="E2003" s="7"/>
      <c r="G2003" s="7"/>
      <c r="I2003" s="7"/>
    </row>
    <row r="2004" spans="3:9" customFormat="1" x14ac:dyDescent="0.35">
      <c r="C2004" s="7"/>
      <c r="E2004" s="7"/>
      <c r="G2004" s="7"/>
      <c r="I2004" s="7"/>
    </row>
    <row r="2005" spans="3:9" customFormat="1" x14ac:dyDescent="0.35">
      <c r="C2005" s="7"/>
      <c r="E2005" s="7"/>
      <c r="G2005" s="7"/>
      <c r="I2005" s="7"/>
    </row>
    <row r="2006" spans="3:9" customFormat="1" x14ac:dyDescent="0.35">
      <c r="C2006" s="7"/>
      <c r="E2006" s="7"/>
      <c r="G2006" s="7"/>
      <c r="I2006" s="7"/>
    </row>
    <row r="2007" spans="3:9" customFormat="1" x14ac:dyDescent="0.35">
      <c r="C2007" s="7"/>
      <c r="E2007" s="7"/>
      <c r="G2007" s="7"/>
      <c r="I2007" s="7"/>
    </row>
    <row r="2008" spans="3:9" customFormat="1" x14ac:dyDescent="0.35">
      <c r="C2008" s="7"/>
      <c r="E2008" s="7"/>
      <c r="G2008" s="7"/>
      <c r="I2008" s="7"/>
    </row>
    <row r="2009" spans="3:9" customFormat="1" x14ac:dyDescent="0.35">
      <c r="C2009" s="7"/>
      <c r="E2009" s="7"/>
      <c r="G2009" s="7"/>
      <c r="I2009" s="7"/>
    </row>
    <row r="2010" spans="3:9" customFormat="1" x14ac:dyDescent="0.35">
      <c r="C2010" s="7"/>
      <c r="E2010" s="7"/>
      <c r="G2010" s="7"/>
      <c r="I2010" s="7"/>
    </row>
    <row r="2011" spans="3:9" customFormat="1" x14ac:dyDescent="0.35">
      <c r="C2011" s="7"/>
      <c r="E2011" s="7"/>
      <c r="G2011" s="7"/>
      <c r="I2011" s="7"/>
    </row>
    <row r="2012" spans="3:9" customFormat="1" x14ac:dyDescent="0.35">
      <c r="C2012" s="7"/>
      <c r="E2012" s="7"/>
      <c r="G2012" s="7"/>
      <c r="I2012" s="7"/>
    </row>
    <row r="2013" spans="3:9" customFormat="1" x14ac:dyDescent="0.35">
      <c r="C2013" s="7"/>
      <c r="E2013" s="7"/>
      <c r="G2013" s="7"/>
      <c r="I2013" s="7"/>
    </row>
    <row r="2014" spans="3:9" customFormat="1" x14ac:dyDescent="0.35">
      <c r="C2014" s="7"/>
      <c r="E2014" s="7"/>
      <c r="G2014" s="7"/>
      <c r="I2014" s="7"/>
    </row>
    <row r="2015" spans="3:9" customFormat="1" x14ac:dyDescent="0.35">
      <c r="C2015" s="7"/>
      <c r="E2015" s="7"/>
      <c r="G2015" s="7"/>
      <c r="I2015" s="7"/>
    </row>
    <row r="2016" spans="3:9" customFormat="1" x14ac:dyDescent="0.35">
      <c r="C2016" s="7"/>
      <c r="E2016" s="7"/>
      <c r="G2016" s="7"/>
      <c r="I2016" s="7"/>
    </row>
    <row r="2017" spans="3:9" customFormat="1" x14ac:dyDescent="0.35">
      <c r="C2017" s="7"/>
      <c r="E2017" s="7"/>
      <c r="G2017" s="7"/>
      <c r="I2017" s="7"/>
    </row>
    <row r="2018" spans="3:9" customFormat="1" x14ac:dyDescent="0.35">
      <c r="C2018" s="7"/>
      <c r="E2018" s="7"/>
      <c r="G2018" s="7"/>
      <c r="I2018" s="7"/>
    </row>
    <row r="2019" spans="3:9" customFormat="1" x14ac:dyDescent="0.35">
      <c r="C2019" s="7"/>
      <c r="E2019" s="7"/>
      <c r="G2019" s="7"/>
      <c r="I2019" s="7"/>
    </row>
    <row r="2020" spans="3:9" customFormat="1" x14ac:dyDescent="0.35">
      <c r="C2020" s="7"/>
      <c r="E2020" s="7"/>
      <c r="G2020" s="7"/>
      <c r="I2020" s="7"/>
    </row>
    <row r="2021" spans="3:9" customFormat="1" x14ac:dyDescent="0.35">
      <c r="C2021" s="7"/>
      <c r="E2021" s="7"/>
      <c r="G2021" s="7"/>
      <c r="I2021" s="7"/>
    </row>
    <row r="2022" spans="3:9" customFormat="1" x14ac:dyDescent="0.35">
      <c r="C2022" s="7"/>
      <c r="E2022" s="7"/>
      <c r="G2022" s="7"/>
      <c r="I2022" s="7"/>
    </row>
    <row r="2023" spans="3:9" customFormat="1" x14ac:dyDescent="0.35">
      <c r="C2023" s="7"/>
      <c r="E2023" s="7"/>
      <c r="G2023" s="7"/>
      <c r="I2023" s="7"/>
    </row>
    <row r="2024" spans="3:9" customFormat="1" x14ac:dyDescent="0.35">
      <c r="C2024" s="7"/>
      <c r="E2024" s="7"/>
      <c r="G2024" s="7"/>
      <c r="I2024" s="7"/>
    </row>
    <row r="2025" spans="3:9" customFormat="1" x14ac:dyDescent="0.35">
      <c r="C2025" s="7"/>
      <c r="E2025" s="7"/>
      <c r="G2025" s="7"/>
      <c r="I2025" s="7"/>
    </row>
    <row r="2026" spans="3:9" customFormat="1" x14ac:dyDescent="0.35">
      <c r="C2026" s="7"/>
      <c r="E2026" s="7"/>
      <c r="G2026" s="7"/>
      <c r="I2026" s="7"/>
    </row>
    <row r="2027" spans="3:9" customFormat="1" x14ac:dyDescent="0.35">
      <c r="C2027" s="7"/>
      <c r="E2027" s="7"/>
      <c r="G2027" s="7"/>
      <c r="I2027" s="7"/>
    </row>
    <row r="2028" spans="3:9" customFormat="1" x14ac:dyDescent="0.35">
      <c r="C2028" s="7"/>
      <c r="E2028" s="7"/>
      <c r="G2028" s="7"/>
      <c r="I2028" s="7"/>
    </row>
    <row r="2029" spans="3:9" customFormat="1" x14ac:dyDescent="0.35">
      <c r="C2029" s="7"/>
      <c r="E2029" s="7"/>
      <c r="G2029" s="7"/>
      <c r="I2029" s="7"/>
    </row>
    <row r="2030" spans="3:9" customFormat="1" x14ac:dyDescent="0.35">
      <c r="C2030" s="7"/>
      <c r="E2030" s="7"/>
      <c r="G2030" s="7"/>
      <c r="I2030" s="7"/>
    </row>
    <row r="2031" spans="3:9" customFormat="1" x14ac:dyDescent="0.35">
      <c r="C2031" s="7"/>
      <c r="E2031" s="7"/>
      <c r="G2031" s="7"/>
      <c r="I2031" s="7"/>
    </row>
    <row r="2032" spans="3:9" customFormat="1" x14ac:dyDescent="0.35">
      <c r="C2032" s="7"/>
      <c r="E2032" s="7"/>
      <c r="G2032" s="7"/>
      <c r="I2032" s="7"/>
    </row>
    <row r="2033" spans="3:9" customFormat="1" x14ac:dyDescent="0.35">
      <c r="C2033" s="7"/>
      <c r="E2033" s="7"/>
      <c r="G2033" s="7"/>
      <c r="I2033" s="7"/>
    </row>
    <row r="2034" spans="3:9" customFormat="1" x14ac:dyDescent="0.35">
      <c r="C2034" s="7"/>
      <c r="E2034" s="7"/>
      <c r="G2034" s="7"/>
      <c r="I2034" s="7"/>
    </row>
    <row r="2035" spans="3:9" customFormat="1" x14ac:dyDescent="0.35">
      <c r="C2035" s="7"/>
      <c r="E2035" s="7"/>
      <c r="G2035" s="7"/>
      <c r="I2035" s="7"/>
    </row>
    <row r="2036" spans="3:9" customFormat="1" x14ac:dyDescent="0.35">
      <c r="C2036" s="7"/>
      <c r="E2036" s="7"/>
      <c r="G2036" s="7"/>
      <c r="I2036" s="7"/>
    </row>
    <row r="2037" spans="3:9" customFormat="1" x14ac:dyDescent="0.35">
      <c r="C2037" s="7"/>
      <c r="E2037" s="7"/>
      <c r="G2037" s="7"/>
      <c r="I2037" s="7"/>
    </row>
    <row r="2038" spans="3:9" customFormat="1" x14ac:dyDescent="0.35">
      <c r="C2038" s="7"/>
      <c r="E2038" s="7"/>
      <c r="G2038" s="7"/>
      <c r="I2038" s="7"/>
    </row>
    <row r="2039" spans="3:9" customFormat="1" x14ac:dyDescent="0.35">
      <c r="C2039" s="7"/>
      <c r="E2039" s="7"/>
      <c r="G2039" s="7"/>
      <c r="I2039" s="7"/>
    </row>
    <row r="2040" spans="3:9" customFormat="1" x14ac:dyDescent="0.35">
      <c r="C2040" s="7"/>
      <c r="E2040" s="7"/>
      <c r="G2040" s="7"/>
      <c r="I2040" s="7"/>
    </row>
    <row r="2041" spans="3:9" customFormat="1" x14ac:dyDescent="0.35">
      <c r="C2041" s="7"/>
      <c r="E2041" s="7"/>
      <c r="G2041" s="7"/>
      <c r="I2041" s="7"/>
    </row>
    <row r="2042" spans="3:9" customFormat="1" x14ac:dyDescent="0.35">
      <c r="C2042" s="7"/>
      <c r="E2042" s="7"/>
      <c r="G2042" s="7"/>
      <c r="I2042" s="7"/>
    </row>
    <row r="2043" spans="3:9" customFormat="1" x14ac:dyDescent="0.35">
      <c r="C2043" s="7"/>
      <c r="E2043" s="7"/>
      <c r="G2043" s="7"/>
      <c r="I2043" s="7"/>
    </row>
    <row r="2044" spans="3:9" customFormat="1" x14ac:dyDescent="0.35">
      <c r="C2044" s="7"/>
      <c r="E2044" s="7"/>
      <c r="G2044" s="7"/>
      <c r="I2044" s="7"/>
    </row>
    <row r="2045" spans="3:9" customFormat="1" x14ac:dyDescent="0.35">
      <c r="C2045" s="7"/>
      <c r="E2045" s="7"/>
      <c r="G2045" s="7"/>
      <c r="I2045" s="7"/>
    </row>
    <row r="2046" spans="3:9" customFormat="1" x14ac:dyDescent="0.35">
      <c r="C2046" s="7"/>
      <c r="E2046" s="7"/>
      <c r="G2046" s="7"/>
      <c r="I2046" s="7"/>
    </row>
    <row r="2047" spans="3:9" customFormat="1" x14ac:dyDescent="0.35">
      <c r="C2047" s="7"/>
      <c r="E2047" s="7"/>
      <c r="G2047" s="7"/>
      <c r="I2047" s="7"/>
    </row>
    <row r="2048" spans="3:9" customFormat="1" x14ac:dyDescent="0.35">
      <c r="C2048" s="7"/>
      <c r="E2048" s="7"/>
      <c r="G2048" s="7"/>
      <c r="I2048" s="7"/>
    </row>
    <row r="2049" spans="3:9" customFormat="1" x14ac:dyDescent="0.35">
      <c r="C2049" s="7"/>
      <c r="E2049" s="7"/>
      <c r="G2049" s="7"/>
      <c r="I2049" s="7"/>
    </row>
    <row r="2050" spans="3:9" customFormat="1" x14ac:dyDescent="0.35">
      <c r="C2050" s="7"/>
      <c r="E2050" s="7"/>
      <c r="G2050" s="7"/>
      <c r="I2050" s="7"/>
    </row>
    <row r="2051" spans="3:9" customFormat="1" x14ac:dyDescent="0.35">
      <c r="C2051" s="7"/>
      <c r="E2051" s="7"/>
      <c r="G2051" s="7"/>
      <c r="I2051" s="7"/>
    </row>
    <row r="2052" spans="3:9" customFormat="1" x14ac:dyDescent="0.35">
      <c r="C2052" s="7"/>
      <c r="E2052" s="7"/>
      <c r="G2052" s="7"/>
      <c r="I2052" s="7"/>
    </row>
    <row r="2053" spans="3:9" customFormat="1" x14ac:dyDescent="0.35">
      <c r="C2053" s="7"/>
      <c r="E2053" s="7"/>
      <c r="G2053" s="7"/>
      <c r="I2053" s="7"/>
    </row>
    <row r="2054" spans="3:9" customFormat="1" x14ac:dyDescent="0.35">
      <c r="C2054" s="7"/>
      <c r="E2054" s="7"/>
      <c r="G2054" s="7"/>
      <c r="I2054" s="7"/>
    </row>
    <row r="2055" spans="3:9" customFormat="1" x14ac:dyDescent="0.35">
      <c r="C2055" s="7"/>
      <c r="E2055" s="7"/>
      <c r="G2055" s="7"/>
      <c r="I2055" s="7"/>
    </row>
    <row r="2056" spans="3:9" customFormat="1" x14ac:dyDescent="0.35">
      <c r="C2056" s="7"/>
      <c r="E2056" s="7"/>
      <c r="G2056" s="7"/>
      <c r="I2056" s="7"/>
    </row>
    <row r="2057" spans="3:9" customFormat="1" x14ac:dyDescent="0.35">
      <c r="C2057" s="7"/>
      <c r="E2057" s="7"/>
      <c r="G2057" s="7"/>
      <c r="I2057" s="7"/>
    </row>
    <row r="2058" spans="3:9" customFormat="1" x14ac:dyDescent="0.35">
      <c r="C2058" s="7"/>
      <c r="E2058" s="7"/>
      <c r="G2058" s="7"/>
      <c r="I2058" s="7"/>
    </row>
    <row r="2059" spans="3:9" customFormat="1" x14ac:dyDescent="0.35">
      <c r="C2059" s="7"/>
      <c r="E2059" s="7"/>
      <c r="G2059" s="7"/>
      <c r="I2059" s="7"/>
    </row>
    <row r="2060" spans="3:9" customFormat="1" x14ac:dyDescent="0.35">
      <c r="C2060" s="7"/>
      <c r="E2060" s="7"/>
      <c r="G2060" s="7"/>
      <c r="I2060" s="7"/>
    </row>
    <row r="2061" spans="3:9" customFormat="1" x14ac:dyDescent="0.35">
      <c r="C2061" s="7"/>
      <c r="E2061" s="7"/>
      <c r="G2061" s="7"/>
      <c r="I2061" s="7"/>
    </row>
    <row r="2062" spans="3:9" customFormat="1" x14ac:dyDescent="0.35">
      <c r="C2062" s="7"/>
      <c r="E2062" s="7"/>
      <c r="G2062" s="7"/>
      <c r="I2062" s="7"/>
    </row>
    <row r="2063" spans="3:9" customFormat="1" x14ac:dyDescent="0.35">
      <c r="C2063" s="7"/>
      <c r="E2063" s="7"/>
      <c r="G2063" s="7"/>
      <c r="I2063" s="7"/>
    </row>
    <row r="2064" spans="3:9" customFormat="1" x14ac:dyDescent="0.35">
      <c r="C2064" s="7"/>
      <c r="E2064" s="7"/>
      <c r="G2064" s="7"/>
      <c r="I2064" s="7"/>
    </row>
    <row r="2065" spans="3:9" customFormat="1" x14ac:dyDescent="0.35">
      <c r="C2065" s="7"/>
      <c r="E2065" s="7"/>
      <c r="G2065" s="7"/>
      <c r="I2065" s="7"/>
    </row>
    <row r="2066" spans="3:9" customFormat="1" x14ac:dyDescent="0.35">
      <c r="C2066" s="7"/>
      <c r="E2066" s="7"/>
      <c r="G2066" s="7"/>
      <c r="I2066" s="7"/>
    </row>
    <row r="2067" spans="3:9" customFormat="1" x14ac:dyDescent="0.35">
      <c r="C2067" s="7"/>
      <c r="E2067" s="7"/>
      <c r="G2067" s="7"/>
      <c r="I2067" s="7"/>
    </row>
    <row r="2068" spans="3:9" customFormat="1" x14ac:dyDescent="0.35">
      <c r="C2068" s="7"/>
      <c r="E2068" s="7"/>
      <c r="G2068" s="7"/>
      <c r="I2068" s="7"/>
    </row>
    <row r="2069" spans="3:9" customFormat="1" x14ac:dyDescent="0.35">
      <c r="C2069" s="7"/>
      <c r="E2069" s="7"/>
      <c r="G2069" s="7"/>
      <c r="I2069" s="7"/>
    </row>
    <row r="2070" spans="3:9" customFormat="1" x14ac:dyDescent="0.35">
      <c r="C2070" s="7"/>
      <c r="E2070" s="7"/>
      <c r="G2070" s="7"/>
      <c r="I2070" s="7"/>
    </row>
    <row r="2071" spans="3:9" customFormat="1" x14ac:dyDescent="0.35">
      <c r="C2071" s="7"/>
      <c r="E2071" s="7"/>
      <c r="G2071" s="7"/>
      <c r="I2071" s="7"/>
    </row>
    <row r="2072" spans="3:9" customFormat="1" x14ac:dyDescent="0.35">
      <c r="C2072" s="7"/>
      <c r="E2072" s="7"/>
      <c r="G2072" s="7"/>
      <c r="I2072" s="7"/>
    </row>
    <row r="2073" spans="3:9" customFormat="1" x14ac:dyDescent="0.35">
      <c r="C2073" s="7"/>
      <c r="E2073" s="7"/>
      <c r="G2073" s="7"/>
      <c r="I2073" s="7"/>
    </row>
    <row r="2074" spans="3:9" customFormat="1" x14ac:dyDescent="0.35">
      <c r="C2074" s="7"/>
      <c r="E2074" s="7"/>
      <c r="G2074" s="7"/>
      <c r="I2074" s="7"/>
    </row>
    <row r="2075" spans="3:9" customFormat="1" x14ac:dyDescent="0.35">
      <c r="C2075" s="7"/>
      <c r="E2075" s="7"/>
      <c r="G2075" s="7"/>
      <c r="I2075" s="7"/>
    </row>
    <row r="2076" spans="3:9" customFormat="1" x14ac:dyDescent="0.35">
      <c r="C2076" s="7"/>
      <c r="E2076" s="7"/>
      <c r="G2076" s="7"/>
      <c r="I2076" s="7"/>
    </row>
    <row r="2077" spans="3:9" customFormat="1" x14ac:dyDescent="0.35">
      <c r="C2077" s="7"/>
      <c r="E2077" s="7"/>
      <c r="G2077" s="7"/>
      <c r="I2077" s="7"/>
    </row>
    <row r="2078" spans="3:9" customFormat="1" x14ac:dyDescent="0.35">
      <c r="C2078" s="7"/>
      <c r="E2078" s="7"/>
      <c r="G2078" s="7"/>
      <c r="I2078" s="7"/>
    </row>
    <row r="2079" spans="3:9" customFormat="1" x14ac:dyDescent="0.35">
      <c r="C2079" s="7"/>
      <c r="E2079" s="7"/>
      <c r="G2079" s="7"/>
      <c r="I2079" s="7"/>
    </row>
    <row r="2080" spans="3:9" customFormat="1" x14ac:dyDescent="0.35">
      <c r="C2080" s="7"/>
      <c r="E2080" s="7"/>
      <c r="G2080" s="7"/>
      <c r="I2080" s="7"/>
    </row>
    <row r="2081" spans="3:9" customFormat="1" x14ac:dyDescent="0.35">
      <c r="C2081" s="7"/>
      <c r="E2081" s="7"/>
      <c r="G2081" s="7"/>
      <c r="I2081" s="7"/>
    </row>
    <row r="2082" spans="3:9" customFormat="1" x14ac:dyDescent="0.35">
      <c r="C2082" s="7"/>
      <c r="E2082" s="7"/>
      <c r="G2082" s="7"/>
      <c r="I2082" s="7"/>
    </row>
    <row r="2083" spans="3:9" customFormat="1" x14ac:dyDescent="0.35">
      <c r="C2083" s="7"/>
      <c r="E2083" s="7"/>
      <c r="G2083" s="7"/>
      <c r="I2083" s="7"/>
    </row>
    <row r="2084" spans="3:9" customFormat="1" x14ac:dyDescent="0.35">
      <c r="C2084" s="7"/>
      <c r="E2084" s="7"/>
      <c r="G2084" s="7"/>
      <c r="I2084" s="7"/>
    </row>
    <row r="2085" spans="3:9" customFormat="1" x14ac:dyDescent="0.35">
      <c r="C2085" s="7"/>
      <c r="E2085" s="7"/>
      <c r="G2085" s="7"/>
      <c r="I2085" s="7"/>
    </row>
    <row r="2086" spans="3:9" customFormat="1" x14ac:dyDescent="0.35">
      <c r="C2086" s="7"/>
      <c r="E2086" s="7"/>
      <c r="G2086" s="7"/>
      <c r="I2086" s="7"/>
    </row>
    <row r="2087" spans="3:9" customFormat="1" x14ac:dyDescent="0.35">
      <c r="C2087" s="7"/>
      <c r="E2087" s="7"/>
      <c r="G2087" s="7"/>
      <c r="I2087" s="7"/>
    </row>
    <row r="2088" spans="3:9" customFormat="1" x14ac:dyDescent="0.35">
      <c r="C2088" s="7"/>
      <c r="E2088" s="7"/>
      <c r="G2088" s="7"/>
      <c r="I2088" s="7"/>
    </row>
    <row r="2089" spans="3:9" customFormat="1" x14ac:dyDescent="0.35">
      <c r="C2089" s="7"/>
      <c r="E2089" s="7"/>
      <c r="G2089" s="7"/>
      <c r="I2089" s="7"/>
    </row>
    <row r="2090" spans="3:9" customFormat="1" x14ac:dyDescent="0.35">
      <c r="C2090" s="7"/>
      <c r="E2090" s="7"/>
      <c r="G2090" s="7"/>
      <c r="I2090" s="7"/>
    </row>
    <row r="2091" spans="3:9" customFormat="1" x14ac:dyDescent="0.35">
      <c r="C2091" s="7"/>
      <c r="E2091" s="7"/>
      <c r="G2091" s="7"/>
      <c r="I2091" s="7"/>
    </row>
    <row r="2092" spans="3:9" customFormat="1" x14ac:dyDescent="0.35">
      <c r="C2092" s="7"/>
      <c r="E2092" s="7"/>
      <c r="G2092" s="7"/>
      <c r="I2092" s="7"/>
    </row>
    <row r="2093" spans="3:9" customFormat="1" x14ac:dyDescent="0.35">
      <c r="C2093" s="7"/>
      <c r="E2093" s="7"/>
      <c r="G2093" s="7"/>
      <c r="I2093" s="7"/>
    </row>
    <row r="2094" spans="3:9" customFormat="1" x14ac:dyDescent="0.35">
      <c r="C2094" s="7"/>
      <c r="E2094" s="7"/>
      <c r="G2094" s="7"/>
      <c r="I2094" s="7"/>
    </row>
    <row r="2095" spans="3:9" customFormat="1" x14ac:dyDescent="0.35">
      <c r="C2095" s="7"/>
      <c r="E2095" s="7"/>
      <c r="G2095" s="7"/>
      <c r="I2095" s="7"/>
    </row>
    <row r="2096" spans="3:9" customFormat="1" x14ac:dyDescent="0.35">
      <c r="C2096" s="7"/>
      <c r="E2096" s="7"/>
      <c r="G2096" s="7"/>
      <c r="I2096" s="7"/>
    </row>
    <row r="2097" spans="3:9" customFormat="1" x14ac:dyDescent="0.35">
      <c r="C2097" s="7"/>
      <c r="E2097" s="7"/>
      <c r="G2097" s="7"/>
      <c r="I2097" s="7"/>
    </row>
    <row r="2098" spans="3:9" customFormat="1" x14ac:dyDescent="0.35">
      <c r="C2098" s="7"/>
      <c r="E2098" s="7"/>
      <c r="G2098" s="7"/>
      <c r="I2098" s="7"/>
    </row>
    <row r="2099" spans="3:9" customFormat="1" x14ac:dyDescent="0.35">
      <c r="C2099" s="7"/>
      <c r="E2099" s="7"/>
      <c r="G2099" s="7"/>
      <c r="I2099" s="7"/>
    </row>
    <row r="2100" spans="3:9" customFormat="1" x14ac:dyDescent="0.35">
      <c r="C2100" s="7"/>
      <c r="E2100" s="7"/>
      <c r="G2100" s="7"/>
      <c r="I2100" s="7"/>
    </row>
    <row r="2101" spans="3:9" customFormat="1" x14ac:dyDescent="0.35">
      <c r="C2101" s="7"/>
      <c r="E2101" s="7"/>
      <c r="G2101" s="7"/>
      <c r="I2101" s="7"/>
    </row>
    <row r="2102" spans="3:9" customFormat="1" x14ac:dyDescent="0.35">
      <c r="C2102" s="7"/>
      <c r="E2102" s="7"/>
      <c r="G2102" s="7"/>
      <c r="I2102" s="7"/>
    </row>
    <row r="2103" spans="3:9" customFormat="1" x14ac:dyDescent="0.35">
      <c r="C2103" s="7"/>
      <c r="E2103" s="7"/>
      <c r="G2103" s="7"/>
      <c r="I2103" s="7"/>
    </row>
    <row r="2104" spans="3:9" customFormat="1" x14ac:dyDescent="0.35">
      <c r="C2104" s="7"/>
      <c r="E2104" s="7"/>
      <c r="G2104" s="7"/>
      <c r="I2104" s="7"/>
    </row>
    <row r="2105" spans="3:9" customFormat="1" x14ac:dyDescent="0.35">
      <c r="C2105" s="7"/>
      <c r="E2105" s="7"/>
      <c r="G2105" s="7"/>
      <c r="I2105" s="7"/>
    </row>
    <row r="2106" spans="3:9" customFormat="1" x14ac:dyDescent="0.35">
      <c r="C2106" s="7"/>
      <c r="E2106" s="7"/>
      <c r="G2106" s="7"/>
      <c r="I2106" s="7"/>
    </row>
    <row r="2107" spans="3:9" customFormat="1" x14ac:dyDescent="0.35">
      <c r="C2107" s="7"/>
      <c r="E2107" s="7"/>
      <c r="G2107" s="7"/>
      <c r="I2107" s="7"/>
    </row>
    <row r="2108" spans="3:9" customFormat="1" x14ac:dyDescent="0.35">
      <c r="C2108" s="7"/>
      <c r="E2108" s="7"/>
      <c r="G2108" s="7"/>
      <c r="I2108" s="7"/>
    </row>
    <row r="2109" spans="3:9" customFormat="1" x14ac:dyDescent="0.35">
      <c r="C2109" s="7"/>
      <c r="E2109" s="7"/>
      <c r="G2109" s="7"/>
      <c r="I2109" s="7"/>
    </row>
    <row r="2110" spans="3:9" customFormat="1" x14ac:dyDescent="0.35">
      <c r="C2110" s="7"/>
      <c r="E2110" s="7"/>
      <c r="G2110" s="7"/>
      <c r="I2110" s="7"/>
    </row>
    <row r="2111" spans="3:9" customFormat="1" x14ac:dyDescent="0.35">
      <c r="C2111" s="7"/>
      <c r="E2111" s="7"/>
      <c r="G2111" s="7"/>
      <c r="I2111" s="7"/>
    </row>
    <row r="2112" spans="3:9" customFormat="1" x14ac:dyDescent="0.35">
      <c r="C2112" s="7"/>
      <c r="E2112" s="7"/>
      <c r="G2112" s="7"/>
      <c r="I2112" s="7"/>
    </row>
    <row r="2113" spans="3:9" customFormat="1" x14ac:dyDescent="0.35">
      <c r="C2113" s="7"/>
      <c r="E2113" s="7"/>
      <c r="G2113" s="7"/>
      <c r="I2113" s="7"/>
    </row>
    <row r="2114" spans="3:9" customFormat="1" x14ac:dyDescent="0.35">
      <c r="C2114" s="7"/>
      <c r="E2114" s="7"/>
      <c r="G2114" s="7"/>
      <c r="I2114" s="7"/>
    </row>
    <row r="2115" spans="3:9" customFormat="1" x14ac:dyDescent="0.35">
      <c r="C2115" s="7"/>
      <c r="E2115" s="7"/>
      <c r="G2115" s="7"/>
      <c r="I2115" s="7"/>
    </row>
    <row r="2116" spans="3:9" customFormat="1" x14ac:dyDescent="0.35">
      <c r="C2116" s="7"/>
      <c r="E2116" s="7"/>
      <c r="G2116" s="7"/>
      <c r="I2116" s="7"/>
    </row>
    <row r="2117" spans="3:9" customFormat="1" x14ac:dyDescent="0.35">
      <c r="C2117" s="7"/>
      <c r="E2117" s="7"/>
      <c r="G2117" s="7"/>
      <c r="I2117" s="7"/>
    </row>
    <row r="2118" spans="3:9" customFormat="1" x14ac:dyDescent="0.35">
      <c r="C2118" s="7"/>
      <c r="E2118" s="7"/>
      <c r="G2118" s="7"/>
      <c r="I2118" s="7"/>
    </row>
    <row r="2119" spans="3:9" customFormat="1" x14ac:dyDescent="0.35">
      <c r="C2119" s="7"/>
      <c r="E2119" s="7"/>
      <c r="G2119" s="7"/>
      <c r="I2119" s="7"/>
    </row>
    <row r="2120" spans="3:9" customFormat="1" x14ac:dyDescent="0.35">
      <c r="C2120" s="7"/>
      <c r="E2120" s="7"/>
      <c r="G2120" s="7"/>
      <c r="I2120" s="7"/>
    </row>
    <row r="2121" spans="3:9" customFormat="1" x14ac:dyDescent="0.35">
      <c r="C2121" s="7"/>
      <c r="E2121" s="7"/>
      <c r="G2121" s="7"/>
      <c r="I2121" s="7"/>
    </row>
    <row r="2122" spans="3:9" customFormat="1" x14ac:dyDescent="0.35">
      <c r="C2122" s="7"/>
      <c r="E2122" s="7"/>
      <c r="G2122" s="7"/>
      <c r="I2122" s="7"/>
    </row>
    <row r="2123" spans="3:9" customFormat="1" x14ac:dyDescent="0.35">
      <c r="C2123" s="7"/>
      <c r="E2123" s="7"/>
      <c r="G2123" s="7"/>
      <c r="I2123" s="7"/>
    </row>
    <row r="2124" spans="3:9" customFormat="1" x14ac:dyDescent="0.35">
      <c r="C2124" s="7"/>
      <c r="E2124" s="7"/>
      <c r="G2124" s="7"/>
      <c r="I2124" s="7"/>
    </row>
    <row r="2125" spans="3:9" customFormat="1" x14ac:dyDescent="0.35">
      <c r="C2125" s="7"/>
      <c r="E2125" s="7"/>
      <c r="G2125" s="7"/>
      <c r="I2125" s="7"/>
    </row>
    <row r="2126" spans="3:9" customFormat="1" x14ac:dyDescent="0.35">
      <c r="C2126" s="7"/>
      <c r="E2126" s="7"/>
      <c r="G2126" s="7"/>
      <c r="I2126" s="7"/>
    </row>
    <row r="2127" spans="3:9" customFormat="1" x14ac:dyDescent="0.35">
      <c r="C2127" s="7"/>
      <c r="E2127" s="7"/>
      <c r="G2127" s="7"/>
      <c r="I2127" s="7"/>
    </row>
    <row r="2128" spans="3:9" customFormat="1" x14ac:dyDescent="0.35">
      <c r="C2128" s="7"/>
      <c r="E2128" s="7"/>
      <c r="G2128" s="7"/>
      <c r="I2128" s="7"/>
    </row>
    <row r="2129" spans="3:9" customFormat="1" x14ac:dyDescent="0.35">
      <c r="C2129" s="7"/>
      <c r="E2129" s="7"/>
      <c r="G2129" s="7"/>
      <c r="I2129" s="7"/>
    </row>
    <row r="2130" spans="3:9" customFormat="1" x14ac:dyDescent="0.35">
      <c r="C2130" s="7"/>
      <c r="E2130" s="7"/>
      <c r="G2130" s="7"/>
      <c r="I2130" s="7"/>
    </row>
    <row r="2131" spans="3:9" customFormat="1" x14ac:dyDescent="0.35">
      <c r="C2131" s="7"/>
      <c r="E2131" s="7"/>
      <c r="G2131" s="7"/>
      <c r="I2131" s="7"/>
    </row>
    <row r="2132" spans="3:9" customFormat="1" x14ac:dyDescent="0.35">
      <c r="C2132" s="7"/>
      <c r="E2132" s="7"/>
      <c r="G2132" s="7"/>
      <c r="I2132" s="7"/>
    </row>
    <row r="2133" spans="3:9" customFormat="1" x14ac:dyDescent="0.35">
      <c r="C2133" s="7"/>
      <c r="E2133" s="7"/>
      <c r="G2133" s="7"/>
      <c r="I2133" s="7"/>
    </row>
    <row r="2134" spans="3:9" customFormat="1" x14ac:dyDescent="0.35">
      <c r="C2134" s="7"/>
      <c r="E2134" s="7"/>
      <c r="G2134" s="7"/>
      <c r="I2134" s="7"/>
    </row>
    <row r="2135" spans="3:9" customFormat="1" x14ac:dyDescent="0.35">
      <c r="C2135" s="7"/>
      <c r="E2135" s="7"/>
      <c r="G2135" s="7"/>
      <c r="I2135" s="7"/>
    </row>
    <row r="2136" spans="3:9" customFormat="1" x14ac:dyDescent="0.35">
      <c r="C2136" s="7"/>
      <c r="E2136" s="7"/>
      <c r="G2136" s="7"/>
      <c r="I2136" s="7"/>
    </row>
    <row r="2137" spans="3:9" customFormat="1" x14ac:dyDescent="0.35">
      <c r="C2137" s="7"/>
      <c r="E2137" s="7"/>
      <c r="G2137" s="7"/>
      <c r="I2137" s="7"/>
    </row>
    <row r="2138" spans="3:9" customFormat="1" x14ac:dyDescent="0.35">
      <c r="C2138" s="7"/>
      <c r="E2138" s="7"/>
      <c r="G2138" s="7"/>
      <c r="I2138" s="7"/>
    </row>
    <row r="2139" spans="3:9" customFormat="1" x14ac:dyDescent="0.35">
      <c r="C2139" s="7"/>
      <c r="E2139" s="7"/>
      <c r="G2139" s="7"/>
      <c r="I2139" s="7"/>
    </row>
    <row r="2140" spans="3:9" customFormat="1" x14ac:dyDescent="0.35">
      <c r="C2140" s="7"/>
      <c r="E2140" s="7"/>
      <c r="G2140" s="7"/>
      <c r="I2140" s="7"/>
    </row>
    <row r="2141" spans="3:9" customFormat="1" x14ac:dyDescent="0.35">
      <c r="C2141" s="7"/>
      <c r="E2141" s="7"/>
      <c r="G2141" s="7"/>
      <c r="I2141" s="7"/>
    </row>
    <row r="2142" spans="3:9" customFormat="1" x14ac:dyDescent="0.35">
      <c r="C2142" s="7"/>
      <c r="E2142" s="7"/>
      <c r="G2142" s="7"/>
      <c r="I2142" s="7"/>
    </row>
    <row r="2143" spans="3:9" customFormat="1" x14ac:dyDescent="0.35">
      <c r="C2143" s="7"/>
      <c r="E2143" s="7"/>
      <c r="G2143" s="7"/>
      <c r="I2143" s="7"/>
    </row>
    <row r="2144" spans="3:9" customFormat="1" x14ac:dyDescent="0.35">
      <c r="C2144" s="7"/>
      <c r="E2144" s="7"/>
      <c r="G2144" s="7"/>
      <c r="I2144" s="7"/>
    </row>
    <row r="2145" spans="3:9" customFormat="1" x14ac:dyDescent="0.35">
      <c r="C2145" s="7"/>
      <c r="E2145" s="7"/>
      <c r="G2145" s="7"/>
      <c r="I2145" s="7"/>
    </row>
    <row r="2146" spans="3:9" customFormat="1" x14ac:dyDescent="0.35">
      <c r="C2146" s="7"/>
      <c r="E2146" s="7"/>
      <c r="G2146" s="7"/>
      <c r="I2146" s="7"/>
    </row>
    <row r="2147" spans="3:9" customFormat="1" x14ac:dyDescent="0.35">
      <c r="C2147" s="7"/>
      <c r="E2147" s="7"/>
      <c r="G2147" s="7"/>
      <c r="I2147" s="7"/>
    </row>
    <row r="2148" spans="3:9" customFormat="1" x14ac:dyDescent="0.35">
      <c r="C2148" s="7"/>
      <c r="E2148" s="7"/>
      <c r="G2148" s="7"/>
      <c r="I2148" s="7"/>
    </row>
    <row r="2149" spans="3:9" customFormat="1" x14ac:dyDescent="0.35">
      <c r="C2149" s="7"/>
      <c r="E2149" s="7"/>
      <c r="G2149" s="7"/>
      <c r="I2149" s="7"/>
    </row>
    <row r="2150" spans="3:9" customFormat="1" x14ac:dyDescent="0.35">
      <c r="C2150" s="7"/>
      <c r="E2150" s="7"/>
      <c r="G2150" s="7"/>
      <c r="I2150" s="7"/>
    </row>
    <row r="2151" spans="3:9" customFormat="1" x14ac:dyDescent="0.35">
      <c r="C2151" s="7"/>
      <c r="E2151" s="7"/>
      <c r="G2151" s="7"/>
      <c r="I2151" s="7"/>
    </row>
    <row r="2152" spans="3:9" customFormat="1" x14ac:dyDescent="0.35">
      <c r="C2152" s="7"/>
      <c r="E2152" s="7"/>
      <c r="G2152" s="7"/>
      <c r="I2152" s="7"/>
    </row>
    <row r="2153" spans="3:9" customFormat="1" x14ac:dyDescent="0.35">
      <c r="C2153" s="7"/>
      <c r="E2153" s="7"/>
      <c r="G2153" s="7"/>
      <c r="I2153" s="7"/>
    </row>
    <row r="2154" spans="3:9" customFormat="1" x14ac:dyDescent="0.35">
      <c r="C2154" s="7"/>
      <c r="E2154" s="7"/>
      <c r="G2154" s="7"/>
      <c r="I2154" s="7"/>
    </row>
    <row r="2155" spans="3:9" customFormat="1" x14ac:dyDescent="0.35">
      <c r="C2155" s="7"/>
      <c r="E2155" s="7"/>
      <c r="G2155" s="7"/>
      <c r="I2155" s="7"/>
    </row>
    <row r="2156" spans="3:9" customFormat="1" x14ac:dyDescent="0.35">
      <c r="C2156" s="7"/>
      <c r="E2156" s="7"/>
      <c r="G2156" s="7"/>
      <c r="I2156" s="7"/>
    </row>
    <row r="2157" spans="3:9" customFormat="1" x14ac:dyDescent="0.35">
      <c r="C2157" s="7"/>
      <c r="E2157" s="7"/>
      <c r="G2157" s="7"/>
      <c r="I2157" s="7"/>
    </row>
    <row r="2158" spans="3:9" customFormat="1" x14ac:dyDescent="0.35">
      <c r="C2158" s="7"/>
      <c r="E2158" s="7"/>
      <c r="G2158" s="7"/>
      <c r="I2158" s="7"/>
    </row>
    <row r="2159" spans="3:9" customFormat="1" x14ac:dyDescent="0.35">
      <c r="C2159" s="7"/>
      <c r="E2159" s="7"/>
      <c r="G2159" s="7"/>
      <c r="I2159" s="7"/>
    </row>
    <row r="2160" spans="3:9" customFormat="1" x14ac:dyDescent="0.35">
      <c r="C2160" s="7"/>
      <c r="E2160" s="7"/>
      <c r="G2160" s="7"/>
      <c r="I2160" s="7"/>
    </row>
    <row r="2161" spans="3:9" customFormat="1" x14ac:dyDescent="0.35">
      <c r="C2161" s="7"/>
      <c r="E2161" s="7"/>
      <c r="G2161" s="7"/>
      <c r="I2161" s="7"/>
    </row>
    <row r="2162" spans="3:9" customFormat="1" x14ac:dyDescent="0.35">
      <c r="C2162" s="7"/>
      <c r="E2162" s="7"/>
      <c r="G2162" s="7"/>
      <c r="I2162" s="7"/>
    </row>
    <row r="2163" spans="3:9" customFormat="1" x14ac:dyDescent="0.35">
      <c r="C2163" s="7"/>
      <c r="E2163" s="7"/>
      <c r="G2163" s="7"/>
      <c r="I2163" s="7"/>
    </row>
    <row r="2164" spans="3:9" customFormat="1" x14ac:dyDescent="0.35">
      <c r="C2164" s="7"/>
      <c r="E2164" s="7"/>
      <c r="G2164" s="7"/>
      <c r="I2164" s="7"/>
    </row>
    <row r="2165" spans="3:9" customFormat="1" x14ac:dyDescent="0.35">
      <c r="C2165" s="7"/>
      <c r="E2165" s="7"/>
      <c r="G2165" s="7"/>
      <c r="I2165" s="7"/>
    </row>
    <row r="2166" spans="3:9" customFormat="1" x14ac:dyDescent="0.35">
      <c r="C2166" s="7"/>
      <c r="E2166" s="7"/>
      <c r="G2166" s="7"/>
      <c r="I2166" s="7"/>
    </row>
    <row r="2167" spans="3:9" customFormat="1" x14ac:dyDescent="0.35">
      <c r="C2167" s="7"/>
      <c r="E2167" s="7"/>
      <c r="G2167" s="7"/>
      <c r="I2167" s="7"/>
    </row>
    <row r="2168" spans="3:9" customFormat="1" x14ac:dyDescent="0.35">
      <c r="C2168" s="7"/>
      <c r="E2168" s="7"/>
      <c r="G2168" s="7"/>
      <c r="I2168" s="7"/>
    </row>
    <row r="2169" spans="3:9" customFormat="1" x14ac:dyDescent="0.35">
      <c r="C2169" s="7"/>
      <c r="E2169" s="7"/>
      <c r="G2169" s="7"/>
      <c r="I2169" s="7"/>
    </row>
    <row r="2170" spans="3:9" customFormat="1" x14ac:dyDescent="0.35">
      <c r="C2170" s="7"/>
      <c r="E2170" s="7"/>
      <c r="G2170" s="7"/>
      <c r="I2170" s="7"/>
    </row>
    <row r="2171" spans="3:9" customFormat="1" x14ac:dyDescent="0.35">
      <c r="C2171" s="7"/>
      <c r="E2171" s="7"/>
      <c r="G2171" s="7"/>
      <c r="I2171" s="7"/>
    </row>
    <row r="2172" spans="3:9" customFormat="1" x14ac:dyDescent="0.35">
      <c r="C2172" s="7"/>
      <c r="E2172" s="7"/>
      <c r="G2172" s="7"/>
      <c r="I2172" s="7"/>
    </row>
    <row r="2173" spans="3:9" customFormat="1" x14ac:dyDescent="0.35">
      <c r="C2173" s="7"/>
      <c r="E2173" s="7"/>
      <c r="G2173" s="7"/>
      <c r="I2173" s="7"/>
    </row>
    <row r="2174" spans="3:9" customFormat="1" x14ac:dyDescent="0.35">
      <c r="C2174" s="7"/>
      <c r="E2174" s="7"/>
      <c r="G2174" s="7"/>
      <c r="I2174" s="7"/>
    </row>
    <row r="2175" spans="3:9" customFormat="1" x14ac:dyDescent="0.35">
      <c r="C2175" s="7"/>
      <c r="E2175" s="7"/>
      <c r="G2175" s="7"/>
      <c r="I2175" s="7"/>
    </row>
    <row r="2176" spans="3:9" customFormat="1" x14ac:dyDescent="0.35">
      <c r="C2176" s="7"/>
      <c r="E2176" s="7"/>
      <c r="G2176" s="7"/>
      <c r="I2176" s="7"/>
    </row>
    <row r="2177" spans="3:9" customFormat="1" x14ac:dyDescent="0.35">
      <c r="C2177" s="7"/>
      <c r="E2177" s="7"/>
      <c r="G2177" s="7"/>
      <c r="I2177" s="7"/>
    </row>
    <row r="2178" spans="3:9" customFormat="1" x14ac:dyDescent="0.35">
      <c r="C2178" s="7"/>
      <c r="E2178" s="7"/>
      <c r="G2178" s="7"/>
      <c r="I2178" s="7"/>
    </row>
    <row r="2179" spans="3:9" customFormat="1" x14ac:dyDescent="0.35">
      <c r="C2179" s="7"/>
      <c r="E2179" s="7"/>
      <c r="G2179" s="7"/>
      <c r="I2179" s="7"/>
    </row>
    <row r="2180" spans="3:9" customFormat="1" x14ac:dyDescent="0.35">
      <c r="C2180" s="7"/>
      <c r="E2180" s="7"/>
      <c r="G2180" s="7"/>
      <c r="I2180" s="7"/>
    </row>
    <row r="2181" spans="3:9" customFormat="1" x14ac:dyDescent="0.35">
      <c r="C2181" s="7"/>
      <c r="E2181" s="7"/>
      <c r="G2181" s="7"/>
      <c r="I2181" s="7"/>
    </row>
    <row r="2182" spans="3:9" customFormat="1" x14ac:dyDescent="0.35">
      <c r="C2182" s="7"/>
      <c r="E2182" s="7"/>
      <c r="G2182" s="7"/>
      <c r="I2182" s="7"/>
    </row>
    <row r="2183" spans="3:9" customFormat="1" x14ac:dyDescent="0.35">
      <c r="C2183" s="7"/>
      <c r="E2183" s="7"/>
      <c r="G2183" s="7"/>
      <c r="I2183" s="7"/>
    </row>
    <row r="2184" spans="3:9" customFormat="1" x14ac:dyDescent="0.35">
      <c r="C2184" s="7"/>
      <c r="E2184" s="7"/>
      <c r="G2184" s="7"/>
      <c r="I2184" s="7"/>
    </row>
    <row r="2185" spans="3:9" customFormat="1" x14ac:dyDescent="0.35">
      <c r="C2185" s="7"/>
      <c r="E2185" s="7"/>
      <c r="G2185" s="7"/>
      <c r="I2185" s="7"/>
    </row>
    <row r="2186" spans="3:9" customFormat="1" x14ac:dyDescent="0.35">
      <c r="C2186" s="7"/>
      <c r="E2186" s="7"/>
      <c r="G2186" s="7"/>
      <c r="I2186" s="7"/>
    </row>
    <row r="2187" spans="3:9" customFormat="1" x14ac:dyDescent="0.35">
      <c r="C2187" s="7"/>
      <c r="E2187" s="7"/>
      <c r="G2187" s="7"/>
      <c r="I2187" s="7"/>
    </row>
    <row r="2188" spans="3:9" customFormat="1" x14ac:dyDescent="0.35">
      <c r="C2188" s="7"/>
      <c r="E2188" s="7"/>
      <c r="G2188" s="7"/>
      <c r="I2188" s="7"/>
    </row>
    <row r="2189" spans="3:9" customFormat="1" x14ac:dyDescent="0.35">
      <c r="C2189" s="7"/>
      <c r="E2189" s="7"/>
      <c r="G2189" s="7"/>
      <c r="I2189" s="7"/>
    </row>
    <row r="2190" spans="3:9" customFormat="1" x14ac:dyDescent="0.35">
      <c r="C2190" s="7"/>
      <c r="E2190" s="7"/>
      <c r="G2190" s="7"/>
      <c r="I2190" s="7"/>
    </row>
    <row r="2191" spans="3:9" customFormat="1" x14ac:dyDescent="0.35">
      <c r="C2191" s="7"/>
      <c r="E2191" s="7"/>
      <c r="G2191" s="7"/>
      <c r="I2191" s="7"/>
    </row>
    <row r="2192" spans="3:9" customFormat="1" x14ac:dyDescent="0.35">
      <c r="C2192" s="7"/>
      <c r="E2192" s="7"/>
      <c r="G2192" s="7"/>
      <c r="I2192" s="7"/>
    </row>
    <row r="2193" spans="3:9" customFormat="1" x14ac:dyDescent="0.35">
      <c r="C2193" s="7"/>
      <c r="E2193" s="7"/>
      <c r="G2193" s="7"/>
      <c r="I2193" s="7"/>
    </row>
    <row r="2194" spans="3:9" customFormat="1" x14ac:dyDescent="0.35">
      <c r="C2194" s="7"/>
      <c r="E2194" s="7"/>
      <c r="G2194" s="7"/>
      <c r="I2194" s="7"/>
    </row>
    <row r="2195" spans="3:9" customFormat="1" x14ac:dyDescent="0.35">
      <c r="C2195" s="7"/>
      <c r="E2195" s="7"/>
      <c r="G2195" s="7"/>
      <c r="I2195" s="7"/>
    </row>
    <row r="2196" spans="3:9" customFormat="1" x14ac:dyDescent="0.35">
      <c r="C2196" s="7"/>
      <c r="E2196" s="7"/>
      <c r="G2196" s="7"/>
      <c r="I2196" s="7"/>
    </row>
    <row r="2197" spans="3:9" customFormat="1" x14ac:dyDescent="0.35">
      <c r="C2197" s="7"/>
      <c r="E2197" s="7"/>
      <c r="G2197" s="7"/>
      <c r="I2197" s="7"/>
    </row>
    <row r="2198" spans="3:9" customFormat="1" x14ac:dyDescent="0.35">
      <c r="C2198" s="7"/>
      <c r="E2198" s="7"/>
      <c r="G2198" s="7"/>
      <c r="I2198" s="7"/>
    </row>
    <row r="2199" spans="3:9" customFormat="1" x14ac:dyDescent="0.35">
      <c r="C2199" s="7"/>
      <c r="E2199" s="7"/>
      <c r="G2199" s="7"/>
      <c r="I2199" s="7"/>
    </row>
    <row r="2200" spans="3:9" customFormat="1" x14ac:dyDescent="0.35">
      <c r="C2200" s="7"/>
      <c r="E2200" s="7"/>
      <c r="G2200" s="7"/>
      <c r="I2200" s="7"/>
    </row>
    <row r="2201" spans="3:9" customFormat="1" x14ac:dyDescent="0.35">
      <c r="C2201" s="7"/>
      <c r="E2201" s="7"/>
      <c r="G2201" s="7"/>
      <c r="I2201" s="7"/>
    </row>
    <row r="2202" spans="3:9" customFormat="1" x14ac:dyDescent="0.35">
      <c r="C2202" s="7"/>
      <c r="E2202" s="7"/>
      <c r="G2202" s="7"/>
      <c r="I2202" s="7"/>
    </row>
    <row r="2203" spans="3:9" customFormat="1" x14ac:dyDescent="0.35">
      <c r="C2203" s="7"/>
      <c r="E2203" s="7"/>
      <c r="G2203" s="7"/>
      <c r="I2203" s="7"/>
    </row>
    <row r="2204" spans="3:9" customFormat="1" x14ac:dyDescent="0.35">
      <c r="C2204" s="7"/>
      <c r="E2204" s="7"/>
      <c r="G2204" s="7"/>
      <c r="I2204" s="7"/>
    </row>
    <row r="2205" spans="3:9" customFormat="1" x14ac:dyDescent="0.35">
      <c r="C2205" s="7"/>
      <c r="E2205" s="7"/>
      <c r="G2205" s="7"/>
      <c r="I2205" s="7"/>
    </row>
    <row r="2206" spans="3:9" customFormat="1" x14ac:dyDescent="0.35">
      <c r="C2206" s="7"/>
      <c r="E2206" s="7"/>
      <c r="G2206" s="7"/>
      <c r="I2206" s="7"/>
    </row>
    <row r="2207" spans="3:9" customFormat="1" x14ac:dyDescent="0.35">
      <c r="C2207" s="7"/>
      <c r="E2207" s="7"/>
      <c r="G2207" s="7"/>
      <c r="I2207" s="7"/>
    </row>
    <row r="2208" spans="3:9" customFormat="1" x14ac:dyDescent="0.35">
      <c r="C2208" s="7"/>
      <c r="E2208" s="7"/>
      <c r="G2208" s="7"/>
      <c r="I2208" s="7"/>
    </row>
    <row r="2209" spans="3:9" customFormat="1" x14ac:dyDescent="0.35">
      <c r="C2209" s="7"/>
      <c r="E2209" s="7"/>
      <c r="G2209" s="7"/>
      <c r="I2209" s="7"/>
    </row>
    <row r="2210" spans="3:9" customFormat="1" x14ac:dyDescent="0.35">
      <c r="C2210" s="7"/>
      <c r="E2210" s="7"/>
      <c r="G2210" s="7"/>
      <c r="I2210" s="7"/>
    </row>
    <row r="2211" spans="3:9" customFormat="1" x14ac:dyDescent="0.35">
      <c r="C2211" s="7"/>
      <c r="E2211" s="7"/>
      <c r="G2211" s="7"/>
      <c r="I2211" s="7"/>
    </row>
    <row r="2212" spans="3:9" customFormat="1" x14ac:dyDescent="0.35">
      <c r="C2212" s="7"/>
      <c r="E2212" s="7"/>
      <c r="G2212" s="7"/>
      <c r="I2212" s="7"/>
    </row>
    <row r="2213" spans="3:9" customFormat="1" x14ac:dyDescent="0.35">
      <c r="C2213" s="7"/>
      <c r="E2213" s="7"/>
      <c r="G2213" s="7"/>
      <c r="I2213" s="7"/>
    </row>
    <row r="2214" spans="3:9" customFormat="1" x14ac:dyDescent="0.35">
      <c r="C2214" s="7"/>
      <c r="E2214" s="7"/>
      <c r="G2214" s="7"/>
      <c r="I2214" s="7"/>
    </row>
    <row r="2215" spans="3:9" customFormat="1" x14ac:dyDescent="0.35">
      <c r="C2215" s="7"/>
      <c r="E2215" s="7"/>
      <c r="G2215" s="7"/>
      <c r="I2215" s="7"/>
    </row>
    <row r="2216" spans="3:9" customFormat="1" x14ac:dyDescent="0.35">
      <c r="C2216" s="7"/>
      <c r="E2216" s="7"/>
      <c r="G2216" s="7"/>
      <c r="I2216" s="7"/>
    </row>
    <row r="2217" spans="3:9" customFormat="1" x14ac:dyDescent="0.35">
      <c r="C2217" s="7"/>
      <c r="E2217" s="7"/>
      <c r="G2217" s="7"/>
      <c r="I2217" s="7"/>
    </row>
    <row r="2218" spans="3:9" customFormat="1" x14ac:dyDescent="0.35">
      <c r="C2218" s="7"/>
      <c r="E2218" s="7"/>
      <c r="G2218" s="7"/>
      <c r="I2218" s="7"/>
    </row>
    <row r="2219" spans="3:9" customFormat="1" x14ac:dyDescent="0.35">
      <c r="C2219" s="7"/>
      <c r="E2219" s="7"/>
      <c r="G2219" s="7"/>
      <c r="I2219" s="7"/>
    </row>
    <row r="2220" spans="3:9" customFormat="1" x14ac:dyDescent="0.35">
      <c r="C2220" s="7"/>
      <c r="E2220" s="7"/>
      <c r="G2220" s="7"/>
      <c r="I2220" s="7"/>
    </row>
    <row r="2221" spans="3:9" customFormat="1" x14ac:dyDescent="0.35">
      <c r="C2221" s="7"/>
      <c r="E2221" s="7"/>
      <c r="G2221" s="7"/>
      <c r="I2221" s="7"/>
    </row>
    <row r="2222" spans="3:9" customFormat="1" x14ac:dyDescent="0.35">
      <c r="C2222" s="7"/>
      <c r="E2222" s="7"/>
      <c r="G2222" s="7"/>
      <c r="I2222" s="7"/>
    </row>
    <row r="2223" spans="3:9" customFormat="1" x14ac:dyDescent="0.35">
      <c r="C2223" s="7"/>
      <c r="E2223" s="7"/>
      <c r="G2223" s="7"/>
      <c r="I2223" s="7"/>
    </row>
    <row r="2224" spans="3:9" customFormat="1" x14ac:dyDescent="0.35">
      <c r="C2224" s="7"/>
      <c r="E2224" s="7"/>
      <c r="G2224" s="7"/>
      <c r="I2224" s="7"/>
    </row>
    <row r="2225" spans="3:9" customFormat="1" x14ac:dyDescent="0.35">
      <c r="C2225" s="7"/>
      <c r="E2225" s="7"/>
      <c r="G2225" s="7"/>
      <c r="I2225" s="7"/>
    </row>
    <row r="2226" spans="3:9" customFormat="1" x14ac:dyDescent="0.35">
      <c r="C2226" s="7"/>
      <c r="E2226" s="7"/>
      <c r="G2226" s="7"/>
      <c r="I2226" s="7"/>
    </row>
    <row r="2227" spans="3:9" customFormat="1" x14ac:dyDescent="0.35">
      <c r="C2227" s="7"/>
      <c r="E2227" s="7"/>
      <c r="G2227" s="7"/>
      <c r="I2227" s="7"/>
    </row>
    <row r="2228" spans="3:9" customFormat="1" x14ac:dyDescent="0.35">
      <c r="C2228" s="7"/>
      <c r="E2228" s="7"/>
      <c r="G2228" s="7"/>
      <c r="I2228" s="7"/>
    </row>
    <row r="2229" spans="3:9" customFormat="1" x14ac:dyDescent="0.35">
      <c r="C2229" s="7"/>
      <c r="E2229" s="7"/>
      <c r="G2229" s="7"/>
      <c r="I2229" s="7"/>
    </row>
    <row r="2230" spans="3:9" customFormat="1" x14ac:dyDescent="0.35">
      <c r="C2230" s="7"/>
      <c r="E2230" s="7"/>
      <c r="G2230" s="7"/>
      <c r="I2230" s="7"/>
    </row>
    <row r="2231" spans="3:9" customFormat="1" x14ac:dyDescent="0.35">
      <c r="C2231" s="7"/>
      <c r="E2231" s="7"/>
      <c r="G2231" s="7"/>
      <c r="I2231" s="7"/>
    </row>
    <row r="2232" spans="3:9" customFormat="1" x14ac:dyDescent="0.35">
      <c r="C2232" s="7"/>
      <c r="E2232" s="7"/>
      <c r="G2232" s="7"/>
      <c r="I2232" s="7"/>
    </row>
    <row r="2233" spans="3:9" customFormat="1" x14ac:dyDescent="0.35">
      <c r="C2233" s="7"/>
      <c r="E2233" s="7"/>
      <c r="G2233" s="7"/>
      <c r="I2233" s="7"/>
    </row>
    <row r="2234" spans="3:9" customFormat="1" x14ac:dyDescent="0.35">
      <c r="C2234" s="7"/>
      <c r="E2234" s="7"/>
      <c r="G2234" s="7"/>
      <c r="I2234" s="7"/>
    </row>
    <row r="2235" spans="3:9" customFormat="1" x14ac:dyDescent="0.35">
      <c r="C2235" s="7"/>
      <c r="E2235" s="7"/>
      <c r="G2235" s="7"/>
      <c r="I2235" s="7"/>
    </row>
    <row r="2236" spans="3:9" customFormat="1" x14ac:dyDescent="0.35">
      <c r="C2236" s="7"/>
      <c r="E2236" s="7"/>
      <c r="G2236" s="7"/>
      <c r="I2236" s="7"/>
    </row>
    <row r="2237" spans="3:9" customFormat="1" x14ac:dyDescent="0.35">
      <c r="C2237" s="7"/>
      <c r="E2237" s="7"/>
      <c r="G2237" s="7"/>
      <c r="I2237" s="7"/>
    </row>
    <row r="2238" spans="3:9" customFormat="1" x14ac:dyDescent="0.35">
      <c r="C2238" s="7"/>
      <c r="E2238" s="7"/>
      <c r="G2238" s="7"/>
      <c r="I2238" s="7"/>
    </row>
    <row r="2239" spans="3:9" customFormat="1" x14ac:dyDescent="0.35">
      <c r="C2239" s="7"/>
      <c r="E2239" s="7"/>
      <c r="G2239" s="7"/>
      <c r="I2239" s="7"/>
    </row>
    <row r="2240" spans="3:9" customFormat="1" x14ac:dyDescent="0.35">
      <c r="C2240" s="7"/>
      <c r="E2240" s="7"/>
      <c r="G2240" s="7"/>
      <c r="I2240" s="7"/>
    </row>
    <row r="2241" spans="3:9" customFormat="1" x14ac:dyDescent="0.35">
      <c r="C2241" s="7"/>
      <c r="E2241" s="7"/>
      <c r="G2241" s="7"/>
      <c r="I2241" s="7"/>
    </row>
    <row r="2242" spans="3:9" customFormat="1" x14ac:dyDescent="0.35">
      <c r="C2242" s="7"/>
      <c r="E2242" s="7"/>
      <c r="G2242" s="7"/>
      <c r="I2242" s="7"/>
    </row>
    <row r="2243" spans="3:9" customFormat="1" x14ac:dyDescent="0.35">
      <c r="C2243" s="7"/>
      <c r="E2243" s="7"/>
      <c r="G2243" s="7"/>
      <c r="I2243" s="7"/>
    </row>
    <row r="2244" spans="3:9" customFormat="1" x14ac:dyDescent="0.35">
      <c r="C2244" s="7"/>
      <c r="E2244" s="7"/>
      <c r="G2244" s="7"/>
      <c r="I2244" s="7"/>
    </row>
    <row r="2245" spans="3:9" customFormat="1" x14ac:dyDescent="0.35">
      <c r="C2245" s="7"/>
      <c r="E2245" s="7"/>
      <c r="G2245" s="7"/>
      <c r="I2245" s="7"/>
    </row>
    <row r="2246" spans="3:9" customFormat="1" x14ac:dyDescent="0.35">
      <c r="C2246" s="7"/>
      <c r="E2246" s="7"/>
      <c r="G2246" s="7"/>
      <c r="I2246" s="7"/>
    </row>
    <row r="2247" spans="3:9" customFormat="1" x14ac:dyDescent="0.35">
      <c r="C2247" s="7"/>
      <c r="E2247" s="7"/>
      <c r="G2247" s="7"/>
      <c r="I2247" s="7"/>
    </row>
    <row r="2248" spans="3:9" customFormat="1" x14ac:dyDescent="0.35">
      <c r="C2248" s="7"/>
      <c r="E2248" s="7"/>
      <c r="G2248" s="7"/>
      <c r="I2248" s="7"/>
    </row>
    <row r="2249" spans="3:9" customFormat="1" x14ac:dyDescent="0.35">
      <c r="C2249" s="7"/>
      <c r="E2249" s="7"/>
      <c r="G2249" s="7"/>
      <c r="I2249" s="7"/>
    </row>
    <row r="2250" spans="3:9" customFormat="1" x14ac:dyDescent="0.35">
      <c r="C2250" s="7"/>
      <c r="E2250" s="7"/>
      <c r="G2250" s="7"/>
      <c r="I2250" s="7"/>
    </row>
    <row r="2251" spans="3:9" customFormat="1" x14ac:dyDescent="0.35">
      <c r="C2251" s="7"/>
      <c r="E2251" s="7"/>
      <c r="G2251" s="7"/>
      <c r="I2251" s="7"/>
    </row>
    <row r="2252" spans="3:9" customFormat="1" x14ac:dyDescent="0.35">
      <c r="C2252" s="7"/>
      <c r="E2252" s="7"/>
      <c r="G2252" s="7"/>
      <c r="I2252" s="7"/>
    </row>
    <row r="2253" spans="3:9" customFormat="1" x14ac:dyDescent="0.35">
      <c r="C2253" s="7"/>
      <c r="E2253" s="7"/>
      <c r="G2253" s="7"/>
      <c r="I2253" s="7"/>
    </row>
    <row r="2254" spans="3:9" customFormat="1" x14ac:dyDescent="0.35">
      <c r="C2254" s="7"/>
      <c r="E2254" s="7"/>
      <c r="G2254" s="7"/>
      <c r="I2254" s="7"/>
    </row>
    <row r="2255" spans="3:9" customFormat="1" x14ac:dyDescent="0.35">
      <c r="C2255" s="7"/>
      <c r="E2255" s="7"/>
      <c r="G2255" s="7"/>
      <c r="I2255" s="7"/>
    </row>
    <row r="2256" spans="3:9" customFormat="1" x14ac:dyDescent="0.35">
      <c r="C2256" s="7"/>
      <c r="E2256" s="7"/>
      <c r="G2256" s="7"/>
      <c r="I2256" s="7"/>
    </row>
    <row r="2257" spans="3:9" customFormat="1" x14ac:dyDescent="0.35">
      <c r="C2257" s="7"/>
      <c r="E2257" s="7"/>
      <c r="G2257" s="7"/>
      <c r="I2257" s="7"/>
    </row>
    <row r="2258" spans="3:9" customFormat="1" x14ac:dyDescent="0.35">
      <c r="C2258" s="7"/>
      <c r="E2258" s="7"/>
      <c r="G2258" s="7"/>
      <c r="I2258" s="7"/>
    </row>
    <row r="2259" spans="3:9" customFormat="1" x14ac:dyDescent="0.35">
      <c r="C2259" s="7"/>
      <c r="E2259" s="7"/>
      <c r="G2259" s="7"/>
      <c r="I2259" s="7"/>
    </row>
    <row r="2260" spans="3:9" customFormat="1" x14ac:dyDescent="0.35">
      <c r="C2260" s="7"/>
      <c r="E2260" s="7"/>
      <c r="G2260" s="7"/>
      <c r="I2260" s="7"/>
    </row>
    <row r="2261" spans="3:9" customFormat="1" x14ac:dyDescent="0.35">
      <c r="C2261" s="7"/>
      <c r="E2261" s="7"/>
      <c r="G2261" s="7"/>
      <c r="I2261" s="7"/>
    </row>
    <row r="2262" spans="3:9" customFormat="1" x14ac:dyDescent="0.35">
      <c r="C2262" s="7"/>
      <c r="E2262" s="7"/>
      <c r="G2262" s="7"/>
      <c r="I2262" s="7"/>
    </row>
    <row r="2263" spans="3:9" customFormat="1" x14ac:dyDescent="0.35">
      <c r="C2263" s="7"/>
      <c r="E2263" s="7"/>
      <c r="G2263" s="7"/>
      <c r="I2263" s="7"/>
    </row>
    <row r="2264" spans="3:9" customFormat="1" x14ac:dyDescent="0.35">
      <c r="C2264" s="7"/>
      <c r="E2264" s="7"/>
      <c r="G2264" s="7"/>
      <c r="I2264" s="7"/>
    </row>
    <row r="2265" spans="3:9" customFormat="1" x14ac:dyDescent="0.35">
      <c r="C2265" s="7"/>
      <c r="E2265" s="7"/>
      <c r="G2265" s="7"/>
      <c r="I2265" s="7"/>
    </row>
    <row r="2266" spans="3:9" customFormat="1" x14ac:dyDescent="0.35">
      <c r="C2266" s="7"/>
      <c r="E2266" s="7"/>
      <c r="G2266" s="7"/>
      <c r="I2266" s="7"/>
    </row>
    <row r="2267" spans="3:9" customFormat="1" x14ac:dyDescent="0.35">
      <c r="C2267" s="7"/>
      <c r="E2267" s="7"/>
      <c r="G2267" s="7"/>
      <c r="I2267" s="7"/>
    </row>
    <row r="2268" spans="3:9" customFormat="1" x14ac:dyDescent="0.35">
      <c r="C2268" s="7"/>
      <c r="E2268" s="7"/>
      <c r="G2268" s="7"/>
      <c r="I2268" s="7"/>
    </row>
    <row r="2269" spans="3:9" customFormat="1" x14ac:dyDescent="0.35">
      <c r="C2269" s="7"/>
      <c r="E2269" s="7"/>
      <c r="G2269" s="7"/>
      <c r="I2269" s="7"/>
    </row>
    <row r="2270" spans="3:9" customFormat="1" x14ac:dyDescent="0.35">
      <c r="C2270" s="7"/>
      <c r="E2270" s="7"/>
      <c r="G2270" s="7"/>
      <c r="I2270" s="7"/>
    </row>
    <row r="2271" spans="3:9" customFormat="1" x14ac:dyDescent="0.35">
      <c r="C2271" s="7"/>
      <c r="E2271" s="7"/>
      <c r="G2271" s="7"/>
      <c r="I2271" s="7"/>
    </row>
    <row r="2272" spans="3:9" customFormat="1" x14ac:dyDescent="0.35">
      <c r="C2272" s="7"/>
      <c r="E2272" s="7"/>
      <c r="G2272" s="7"/>
      <c r="I2272" s="7"/>
    </row>
    <row r="2273" spans="3:9" customFormat="1" x14ac:dyDescent="0.35">
      <c r="C2273" s="7"/>
      <c r="E2273" s="7"/>
      <c r="G2273" s="7"/>
      <c r="I2273" s="7"/>
    </row>
    <row r="2274" spans="3:9" customFormat="1" x14ac:dyDescent="0.35">
      <c r="C2274" s="7"/>
      <c r="E2274" s="7"/>
      <c r="G2274" s="7"/>
      <c r="I2274" s="7"/>
    </row>
    <row r="2275" spans="3:9" customFormat="1" x14ac:dyDescent="0.35">
      <c r="C2275" s="7"/>
      <c r="E2275" s="7"/>
      <c r="G2275" s="7"/>
      <c r="I2275" s="7"/>
    </row>
    <row r="2276" spans="3:9" customFormat="1" x14ac:dyDescent="0.35">
      <c r="C2276" s="7"/>
      <c r="E2276" s="7"/>
      <c r="G2276" s="7"/>
      <c r="I2276" s="7"/>
    </row>
    <row r="2277" spans="3:9" customFormat="1" x14ac:dyDescent="0.35">
      <c r="C2277" s="7"/>
      <c r="E2277" s="7"/>
      <c r="G2277" s="7"/>
      <c r="I2277" s="7"/>
    </row>
    <row r="2278" spans="3:9" customFormat="1" x14ac:dyDescent="0.35">
      <c r="C2278" s="7"/>
      <c r="E2278" s="7"/>
      <c r="G2278" s="7"/>
      <c r="I2278" s="7"/>
    </row>
    <row r="2279" spans="3:9" customFormat="1" x14ac:dyDescent="0.35">
      <c r="C2279" s="7"/>
      <c r="E2279" s="7"/>
      <c r="G2279" s="7"/>
      <c r="I2279" s="7"/>
    </row>
    <row r="2280" spans="3:9" customFormat="1" x14ac:dyDescent="0.35">
      <c r="C2280" s="7"/>
      <c r="E2280" s="7"/>
      <c r="G2280" s="7"/>
      <c r="I2280" s="7"/>
    </row>
    <row r="2281" spans="3:9" customFormat="1" x14ac:dyDescent="0.35">
      <c r="C2281" s="7"/>
      <c r="E2281" s="7"/>
      <c r="G2281" s="7"/>
      <c r="I2281" s="7"/>
    </row>
    <row r="2282" spans="3:9" customFormat="1" x14ac:dyDescent="0.35">
      <c r="C2282" s="7"/>
      <c r="E2282" s="7"/>
      <c r="G2282" s="7"/>
      <c r="I2282" s="7"/>
    </row>
    <row r="2283" spans="3:9" customFormat="1" x14ac:dyDescent="0.35">
      <c r="C2283" s="7"/>
      <c r="E2283" s="7"/>
      <c r="G2283" s="7"/>
      <c r="I2283" s="7"/>
    </row>
    <row r="2284" spans="3:9" customFormat="1" x14ac:dyDescent="0.35">
      <c r="C2284" s="7"/>
      <c r="E2284" s="7"/>
      <c r="G2284" s="7"/>
      <c r="I2284" s="7"/>
    </row>
    <row r="2285" spans="3:9" customFormat="1" x14ac:dyDescent="0.35">
      <c r="C2285" s="7"/>
      <c r="E2285" s="7"/>
      <c r="G2285" s="7"/>
      <c r="I2285" s="7"/>
    </row>
    <row r="2286" spans="3:9" customFormat="1" x14ac:dyDescent="0.35">
      <c r="C2286" s="7"/>
      <c r="E2286" s="7"/>
      <c r="G2286" s="7"/>
      <c r="I2286" s="7"/>
    </row>
    <row r="2287" spans="3:9" customFormat="1" x14ac:dyDescent="0.35">
      <c r="C2287" s="7"/>
      <c r="E2287" s="7"/>
      <c r="G2287" s="7"/>
      <c r="I2287" s="7"/>
    </row>
    <row r="2288" spans="3:9" customFormat="1" x14ac:dyDescent="0.35">
      <c r="C2288" s="7"/>
      <c r="E2288" s="7"/>
      <c r="G2288" s="7"/>
      <c r="I2288" s="7"/>
    </row>
    <row r="2289" spans="3:9" customFormat="1" x14ac:dyDescent="0.35">
      <c r="C2289" s="7"/>
      <c r="E2289" s="7"/>
      <c r="G2289" s="7"/>
      <c r="I2289" s="7"/>
    </row>
    <row r="2290" spans="3:9" customFormat="1" x14ac:dyDescent="0.35">
      <c r="C2290" s="7"/>
      <c r="E2290" s="7"/>
      <c r="G2290" s="7"/>
      <c r="I2290" s="7"/>
    </row>
    <row r="2291" spans="3:9" customFormat="1" x14ac:dyDescent="0.35">
      <c r="C2291" s="7"/>
      <c r="E2291" s="7"/>
      <c r="G2291" s="7"/>
      <c r="I2291" s="7"/>
    </row>
    <row r="2292" spans="3:9" customFormat="1" x14ac:dyDescent="0.35">
      <c r="C2292" s="7"/>
      <c r="E2292" s="7"/>
      <c r="G2292" s="7"/>
      <c r="I2292" s="7"/>
    </row>
    <row r="2293" spans="3:9" customFormat="1" x14ac:dyDescent="0.35">
      <c r="C2293" s="7"/>
      <c r="E2293" s="7"/>
      <c r="G2293" s="7"/>
      <c r="I2293" s="7"/>
    </row>
    <row r="2294" spans="3:9" customFormat="1" x14ac:dyDescent="0.35">
      <c r="C2294" s="7"/>
      <c r="E2294" s="7"/>
      <c r="G2294" s="7"/>
      <c r="I2294" s="7"/>
    </row>
    <row r="2295" spans="3:9" customFormat="1" x14ac:dyDescent="0.35">
      <c r="C2295" s="7"/>
      <c r="E2295" s="7"/>
      <c r="G2295" s="7"/>
      <c r="I2295" s="7"/>
    </row>
    <row r="2296" spans="3:9" customFormat="1" x14ac:dyDescent="0.35">
      <c r="C2296" s="7"/>
      <c r="E2296" s="7"/>
      <c r="G2296" s="7"/>
      <c r="I2296" s="7"/>
    </row>
    <row r="2297" spans="3:9" customFormat="1" x14ac:dyDescent="0.35">
      <c r="C2297" s="7"/>
      <c r="E2297" s="7"/>
      <c r="G2297" s="7"/>
      <c r="I2297" s="7"/>
    </row>
    <row r="2298" spans="3:9" customFormat="1" x14ac:dyDescent="0.35">
      <c r="C2298" s="7"/>
      <c r="E2298" s="7"/>
      <c r="G2298" s="7"/>
      <c r="I2298" s="7"/>
    </row>
    <row r="2299" spans="3:9" customFormat="1" x14ac:dyDescent="0.35">
      <c r="C2299" s="7"/>
      <c r="E2299" s="7"/>
      <c r="G2299" s="7"/>
      <c r="I2299" s="7"/>
    </row>
    <row r="2300" spans="3:9" customFormat="1" x14ac:dyDescent="0.35">
      <c r="C2300" s="7"/>
      <c r="E2300" s="7"/>
      <c r="G2300" s="7"/>
      <c r="I2300" s="7"/>
    </row>
    <row r="2301" spans="3:9" customFormat="1" x14ac:dyDescent="0.35">
      <c r="C2301" s="7"/>
      <c r="E2301" s="7"/>
      <c r="G2301" s="7"/>
      <c r="I2301" s="7"/>
    </row>
    <row r="2302" spans="3:9" customFormat="1" x14ac:dyDescent="0.35">
      <c r="C2302" s="7"/>
      <c r="E2302" s="7"/>
      <c r="G2302" s="7"/>
      <c r="I2302" s="7"/>
    </row>
    <row r="2303" spans="3:9" customFormat="1" x14ac:dyDescent="0.35">
      <c r="C2303" s="7"/>
      <c r="E2303" s="7"/>
      <c r="G2303" s="7"/>
      <c r="I2303" s="7"/>
    </row>
    <row r="2304" spans="3:9" customFormat="1" x14ac:dyDescent="0.35">
      <c r="C2304" s="7"/>
      <c r="E2304" s="7"/>
      <c r="G2304" s="7"/>
      <c r="I2304" s="7"/>
    </row>
    <row r="2305" spans="3:9" customFormat="1" x14ac:dyDescent="0.35">
      <c r="C2305" s="7"/>
      <c r="E2305" s="7"/>
      <c r="G2305" s="7"/>
      <c r="I2305" s="7"/>
    </row>
    <row r="2306" spans="3:9" customFormat="1" x14ac:dyDescent="0.35">
      <c r="C2306" s="7"/>
      <c r="E2306" s="7"/>
      <c r="G2306" s="7"/>
      <c r="I2306" s="7"/>
    </row>
    <row r="2307" spans="3:9" customFormat="1" x14ac:dyDescent="0.35">
      <c r="C2307" s="7"/>
      <c r="E2307" s="7"/>
      <c r="G2307" s="7"/>
      <c r="I2307" s="7"/>
    </row>
    <row r="2308" spans="3:9" customFormat="1" x14ac:dyDescent="0.35">
      <c r="C2308" s="7"/>
      <c r="E2308" s="7"/>
      <c r="G2308" s="7"/>
      <c r="I2308" s="7"/>
    </row>
    <row r="2309" spans="3:9" customFormat="1" x14ac:dyDescent="0.35">
      <c r="C2309" s="7"/>
      <c r="E2309" s="7"/>
      <c r="G2309" s="7"/>
      <c r="I2309" s="7"/>
    </row>
    <row r="2310" spans="3:9" customFormat="1" x14ac:dyDescent="0.35">
      <c r="C2310" s="7"/>
      <c r="E2310" s="7"/>
      <c r="G2310" s="7"/>
      <c r="I2310" s="7"/>
    </row>
    <row r="2311" spans="3:9" customFormat="1" x14ac:dyDescent="0.35">
      <c r="C2311" s="7"/>
      <c r="E2311" s="7"/>
      <c r="G2311" s="7"/>
      <c r="I2311" s="7"/>
    </row>
    <row r="2312" spans="3:9" customFormat="1" x14ac:dyDescent="0.35">
      <c r="C2312" s="7"/>
      <c r="E2312" s="7"/>
      <c r="G2312" s="7"/>
      <c r="I2312" s="7"/>
    </row>
    <row r="2313" spans="3:9" customFormat="1" x14ac:dyDescent="0.35">
      <c r="C2313" s="7"/>
      <c r="E2313" s="7"/>
      <c r="G2313" s="7"/>
      <c r="I2313" s="7"/>
    </row>
    <row r="2314" spans="3:9" customFormat="1" x14ac:dyDescent="0.35">
      <c r="C2314" s="7"/>
      <c r="E2314" s="7"/>
      <c r="G2314" s="7"/>
      <c r="I2314" s="7"/>
    </row>
    <row r="2315" spans="3:9" customFormat="1" x14ac:dyDescent="0.35">
      <c r="C2315" s="7"/>
      <c r="E2315" s="7"/>
      <c r="G2315" s="7"/>
      <c r="I2315" s="7"/>
    </row>
    <row r="2316" spans="3:9" customFormat="1" x14ac:dyDescent="0.35">
      <c r="C2316" s="7"/>
      <c r="E2316" s="7"/>
      <c r="G2316" s="7"/>
      <c r="I2316" s="7"/>
    </row>
    <row r="2317" spans="3:9" customFormat="1" x14ac:dyDescent="0.35">
      <c r="C2317" s="7"/>
      <c r="E2317" s="7"/>
      <c r="G2317" s="7"/>
      <c r="I2317" s="7"/>
    </row>
    <row r="2318" spans="3:9" customFormat="1" x14ac:dyDescent="0.35">
      <c r="C2318" s="7"/>
      <c r="E2318" s="7"/>
      <c r="G2318" s="7"/>
      <c r="I2318" s="7"/>
    </row>
    <row r="2319" spans="3:9" customFormat="1" x14ac:dyDescent="0.35">
      <c r="C2319" s="7"/>
      <c r="E2319" s="7"/>
      <c r="G2319" s="7"/>
      <c r="I2319" s="7"/>
    </row>
    <row r="2320" spans="3:9" customFormat="1" x14ac:dyDescent="0.35">
      <c r="C2320" s="7"/>
      <c r="E2320" s="7"/>
      <c r="G2320" s="7"/>
      <c r="I2320" s="7"/>
    </row>
    <row r="2321" spans="3:9" customFormat="1" x14ac:dyDescent="0.35">
      <c r="C2321" s="7"/>
      <c r="E2321" s="7"/>
      <c r="G2321" s="7"/>
      <c r="I2321" s="7"/>
    </row>
    <row r="2322" spans="3:9" customFormat="1" x14ac:dyDescent="0.35">
      <c r="C2322" s="7"/>
      <c r="E2322" s="7"/>
      <c r="G2322" s="7"/>
      <c r="I2322" s="7"/>
    </row>
    <row r="2323" spans="3:9" customFormat="1" x14ac:dyDescent="0.35">
      <c r="C2323" s="7"/>
      <c r="E2323" s="7"/>
      <c r="G2323" s="7"/>
      <c r="I2323" s="7"/>
    </row>
    <row r="2324" spans="3:9" customFormat="1" x14ac:dyDescent="0.35">
      <c r="C2324" s="7"/>
      <c r="E2324" s="7"/>
      <c r="G2324" s="7"/>
      <c r="I2324" s="7"/>
    </row>
    <row r="2325" spans="3:9" customFormat="1" x14ac:dyDescent="0.35">
      <c r="C2325" s="7"/>
      <c r="E2325" s="7"/>
      <c r="G2325" s="7"/>
      <c r="I2325" s="7"/>
    </row>
    <row r="2326" spans="3:9" customFormat="1" x14ac:dyDescent="0.35">
      <c r="C2326" s="7"/>
      <c r="E2326" s="7"/>
      <c r="G2326" s="7"/>
      <c r="I2326" s="7"/>
    </row>
    <row r="2327" spans="3:9" customFormat="1" x14ac:dyDescent="0.35">
      <c r="C2327" s="7"/>
      <c r="E2327" s="7"/>
      <c r="G2327" s="7"/>
      <c r="I2327" s="7"/>
    </row>
    <row r="2328" spans="3:9" customFormat="1" x14ac:dyDescent="0.35">
      <c r="C2328" s="7"/>
      <c r="E2328" s="7"/>
      <c r="G2328" s="7"/>
      <c r="I2328" s="7"/>
    </row>
    <row r="2329" spans="3:9" customFormat="1" x14ac:dyDescent="0.35">
      <c r="C2329" s="7"/>
      <c r="E2329" s="7"/>
      <c r="G2329" s="7"/>
      <c r="I2329" s="7"/>
    </row>
    <row r="2330" spans="3:9" customFormat="1" x14ac:dyDescent="0.35">
      <c r="C2330" s="7"/>
      <c r="E2330" s="7"/>
      <c r="G2330" s="7"/>
      <c r="I2330" s="7"/>
    </row>
    <row r="2331" spans="3:9" customFormat="1" x14ac:dyDescent="0.35">
      <c r="C2331" s="7"/>
      <c r="E2331" s="7"/>
      <c r="G2331" s="7"/>
      <c r="I2331" s="7"/>
    </row>
    <row r="2332" spans="3:9" customFormat="1" x14ac:dyDescent="0.35">
      <c r="C2332" s="7"/>
      <c r="E2332" s="7"/>
      <c r="G2332" s="7"/>
      <c r="I2332" s="7"/>
    </row>
    <row r="2333" spans="3:9" customFormat="1" x14ac:dyDescent="0.35">
      <c r="C2333" s="7"/>
      <c r="E2333" s="7"/>
      <c r="G2333" s="7"/>
      <c r="I2333" s="7"/>
    </row>
    <row r="2334" spans="3:9" customFormat="1" x14ac:dyDescent="0.35">
      <c r="C2334" s="7"/>
      <c r="E2334" s="7"/>
      <c r="G2334" s="7"/>
      <c r="I2334" s="7"/>
    </row>
    <row r="2335" spans="3:9" customFormat="1" x14ac:dyDescent="0.35">
      <c r="C2335" s="7"/>
      <c r="E2335" s="7"/>
      <c r="G2335" s="7"/>
      <c r="I2335" s="7"/>
    </row>
    <row r="2336" spans="3:9" customFormat="1" x14ac:dyDescent="0.35">
      <c r="C2336" s="7"/>
      <c r="E2336" s="7"/>
      <c r="G2336" s="7"/>
      <c r="I2336" s="7"/>
    </row>
    <row r="2337" spans="3:9" customFormat="1" x14ac:dyDescent="0.35">
      <c r="C2337" s="7"/>
      <c r="E2337" s="7"/>
      <c r="G2337" s="7"/>
      <c r="I2337" s="7"/>
    </row>
    <row r="2338" spans="3:9" customFormat="1" x14ac:dyDescent="0.35">
      <c r="C2338" s="7"/>
      <c r="E2338" s="7"/>
      <c r="G2338" s="7"/>
      <c r="I2338" s="7"/>
    </row>
    <row r="2339" spans="3:9" customFormat="1" x14ac:dyDescent="0.35">
      <c r="C2339" s="7"/>
      <c r="E2339" s="7"/>
      <c r="G2339" s="7"/>
      <c r="I2339" s="7"/>
    </row>
    <row r="2340" spans="3:9" customFormat="1" x14ac:dyDescent="0.35">
      <c r="C2340" s="7"/>
      <c r="E2340" s="7"/>
      <c r="G2340" s="7"/>
      <c r="I2340" s="7"/>
    </row>
    <row r="2341" spans="3:9" customFormat="1" x14ac:dyDescent="0.35">
      <c r="C2341" s="7"/>
      <c r="E2341" s="7"/>
      <c r="G2341" s="7"/>
      <c r="I2341" s="7"/>
    </row>
    <row r="2342" spans="3:9" customFormat="1" x14ac:dyDescent="0.35">
      <c r="C2342" s="7"/>
      <c r="E2342" s="7"/>
      <c r="G2342" s="7"/>
      <c r="I2342" s="7"/>
    </row>
    <row r="2343" spans="3:9" customFormat="1" x14ac:dyDescent="0.35">
      <c r="C2343" s="7"/>
      <c r="E2343" s="7"/>
      <c r="G2343" s="7"/>
      <c r="I2343" s="7"/>
    </row>
    <row r="2344" spans="3:9" customFormat="1" x14ac:dyDescent="0.35">
      <c r="C2344" s="7"/>
      <c r="E2344" s="7"/>
      <c r="G2344" s="7"/>
      <c r="I2344" s="7"/>
    </row>
    <row r="2345" spans="3:9" customFormat="1" x14ac:dyDescent="0.35">
      <c r="C2345" s="7"/>
      <c r="E2345" s="7"/>
      <c r="G2345" s="7"/>
      <c r="I2345" s="7"/>
    </row>
    <row r="2346" spans="3:9" customFormat="1" x14ac:dyDescent="0.35">
      <c r="C2346" s="7"/>
      <c r="E2346" s="7"/>
      <c r="G2346" s="7"/>
      <c r="I2346" s="7"/>
    </row>
    <row r="2347" spans="3:9" customFormat="1" x14ac:dyDescent="0.35">
      <c r="C2347" s="7"/>
      <c r="E2347" s="7"/>
      <c r="G2347" s="7"/>
      <c r="I2347" s="7"/>
    </row>
    <row r="2348" spans="3:9" customFormat="1" x14ac:dyDescent="0.35">
      <c r="C2348" s="7"/>
      <c r="E2348" s="7"/>
      <c r="G2348" s="7"/>
      <c r="I2348" s="7"/>
    </row>
    <row r="2349" spans="3:9" customFormat="1" x14ac:dyDescent="0.35">
      <c r="C2349" s="7"/>
      <c r="E2349" s="7"/>
      <c r="G2349" s="7"/>
      <c r="I2349" s="7"/>
    </row>
    <row r="2350" spans="3:9" customFormat="1" x14ac:dyDescent="0.35">
      <c r="C2350" s="7"/>
      <c r="E2350" s="7"/>
      <c r="G2350" s="7"/>
      <c r="I2350" s="7"/>
    </row>
    <row r="2351" spans="3:9" customFormat="1" x14ac:dyDescent="0.35">
      <c r="C2351" s="7"/>
      <c r="E2351" s="7"/>
      <c r="G2351" s="7"/>
      <c r="I2351" s="7"/>
    </row>
    <row r="2352" spans="3:9" customFormat="1" x14ac:dyDescent="0.35">
      <c r="C2352" s="7"/>
      <c r="E2352" s="7"/>
      <c r="G2352" s="7"/>
      <c r="I2352" s="7"/>
    </row>
    <row r="2353" spans="3:9" customFormat="1" x14ac:dyDescent="0.35">
      <c r="C2353" s="7"/>
      <c r="E2353" s="7"/>
      <c r="G2353" s="7"/>
      <c r="I2353" s="7"/>
    </row>
    <row r="2354" spans="3:9" customFormat="1" x14ac:dyDescent="0.35">
      <c r="C2354" s="7"/>
      <c r="E2354" s="7"/>
      <c r="G2354" s="7"/>
      <c r="I2354" s="7"/>
    </row>
    <row r="2355" spans="3:9" customFormat="1" x14ac:dyDescent="0.35">
      <c r="C2355" s="7"/>
      <c r="E2355" s="7"/>
      <c r="G2355" s="7"/>
      <c r="I2355" s="7"/>
    </row>
    <row r="2356" spans="3:9" customFormat="1" x14ac:dyDescent="0.35">
      <c r="C2356" s="7"/>
      <c r="E2356" s="7"/>
      <c r="G2356" s="7"/>
      <c r="I2356" s="7"/>
    </row>
    <row r="2357" spans="3:9" customFormat="1" x14ac:dyDescent="0.35">
      <c r="C2357" s="7"/>
      <c r="E2357" s="7"/>
      <c r="G2357" s="7"/>
      <c r="I2357" s="7"/>
    </row>
    <row r="2358" spans="3:9" customFormat="1" x14ac:dyDescent="0.35">
      <c r="C2358" s="7"/>
      <c r="E2358" s="7"/>
      <c r="G2358" s="7"/>
      <c r="I2358" s="7"/>
    </row>
    <row r="2359" spans="3:9" customFormat="1" x14ac:dyDescent="0.35">
      <c r="C2359" s="7"/>
      <c r="E2359" s="7"/>
      <c r="G2359" s="7"/>
      <c r="I2359" s="7"/>
    </row>
    <row r="2360" spans="3:9" customFormat="1" x14ac:dyDescent="0.35">
      <c r="C2360" s="7"/>
      <c r="E2360" s="7"/>
      <c r="G2360" s="7"/>
      <c r="I2360" s="7"/>
    </row>
    <row r="2361" spans="3:9" customFormat="1" x14ac:dyDescent="0.35">
      <c r="C2361" s="7"/>
      <c r="E2361" s="7"/>
      <c r="G2361" s="7"/>
      <c r="I2361" s="7"/>
    </row>
    <row r="2362" spans="3:9" customFormat="1" x14ac:dyDescent="0.35">
      <c r="C2362" s="7"/>
      <c r="E2362" s="7"/>
      <c r="G2362" s="7"/>
      <c r="I2362" s="7"/>
    </row>
    <row r="2363" spans="3:9" customFormat="1" x14ac:dyDescent="0.35">
      <c r="C2363" s="7"/>
      <c r="E2363" s="7"/>
      <c r="G2363" s="7"/>
      <c r="I2363" s="7"/>
    </row>
    <row r="2364" spans="3:9" customFormat="1" x14ac:dyDescent="0.35">
      <c r="C2364" s="7"/>
      <c r="E2364" s="7"/>
      <c r="G2364" s="7"/>
      <c r="I2364" s="7"/>
    </row>
    <row r="2365" spans="3:9" customFormat="1" x14ac:dyDescent="0.35">
      <c r="C2365" s="7"/>
      <c r="E2365" s="7"/>
      <c r="G2365" s="7"/>
      <c r="I2365" s="7"/>
    </row>
    <row r="2366" spans="3:9" customFormat="1" x14ac:dyDescent="0.35">
      <c r="C2366" s="7"/>
      <c r="E2366" s="7"/>
      <c r="G2366" s="7"/>
      <c r="I2366" s="7"/>
    </row>
    <row r="2367" spans="3:9" customFormat="1" x14ac:dyDescent="0.35">
      <c r="C2367" s="7"/>
      <c r="E2367" s="7"/>
      <c r="G2367" s="7"/>
      <c r="I2367" s="7"/>
    </row>
    <row r="2368" spans="3:9" customFormat="1" x14ac:dyDescent="0.35">
      <c r="C2368" s="7"/>
      <c r="E2368" s="7"/>
      <c r="G2368" s="7"/>
      <c r="I2368" s="7"/>
    </row>
    <row r="2369" spans="3:9" customFormat="1" x14ac:dyDescent="0.35">
      <c r="C2369" s="7"/>
      <c r="E2369" s="7"/>
      <c r="G2369" s="7"/>
      <c r="I2369" s="7"/>
    </row>
    <row r="2370" spans="3:9" customFormat="1" x14ac:dyDescent="0.35">
      <c r="C2370" s="7"/>
      <c r="E2370" s="7"/>
      <c r="G2370" s="7"/>
      <c r="I2370" s="7"/>
    </row>
    <row r="2371" spans="3:9" customFormat="1" x14ac:dyDescent="0.35">
      <c r="C2371" s="7"/>
      <c r="E2371" s="7"/>
      <c r="G2371" s="7"/>
      <c r="I2371" s="7"/>
    </row>
    <row r="2372" spans="3:9" customFormat="1" x14ac:dyDescent="0.35">
      <c r="C2372" s="7"/>
      <c r="E2372" s="7"/>
      <c r="G2372" s="7"/>
      <c r="I2372" s="7"/>
    </row>
    <row r="2373" spans="3:9" customFormat="1" x14ac:dyDescent="0.35">
      <c r="C2373" s="7"/>
      <c r="E2373" s="7"/>
      <c r="G2373" s="7"/>
      <c r="I2373" s="7"/>
    </row>
    <row r="2374" spans="3:9" customFormat="1" x14ac:dyDescent="0.35">
      <c r="C2374" s="7"/>
      <c r="E2374" s="7"/>
      <c r="G2374" s="7"/>
      <c r="I2374" s="7"/>
    </row>
    <row r="2375" spans="3:9" customFormat="1" x14ac:dyDescent="0.35">
      <c r="C2375" s="7"/>
      <c r="E2375" s="7"/>
      <c r="G2375" s="7"/>
      <c r="I2375" s="7"/>
    </row>
    <row r="2376" spans="3:9" customFormat="1" x14ac:dyDescent="0.35">
      <c r="C2376" s="7"/>
      <c r="E2376" s="7"/>
      <c r="G2376" s="7"/>
      <c r="I2376" s="7"/>
    </row>
    <row r="2377" spans="3:9" customFormat="1" x14ac:dyDescent="0.35">
      <c r="C2377" s="7"/>
      <c r="E2377" s="7"/>
      <c r="G2377" s="7"/>
      <c r="I2377" s="7"/>
    </row>
    <row r="2378" spans="3:9" customFormat="1" x14ac:dyDescent="0.35">
      <c r="C2378" s="7"/>
      <c r="E2378" s="7"/>
      <c r="G2378" s="7"/>
      <c r="I2378" s="7"/>
    </row>
    <row r="2379" spans="3:9" customFormat="1" x14ac:dyDescent="0.35">
      <c r="C2379" s="7"/>
      <c r="E2379" s="7"/>
      <c r="G2379" s="7"/>
      <c r="I2379" s="7"/>
    </row>
    <row r="2380" spans="3:9" customFormat="1" x14ac:dyDescent="0.35">
      <c r="C2380" s="7"/>
      <c r="E2380" s="7"/>
      <c r="G2380" s="7"/>
      <c r="I2380" s="7"/>
    </row>
    <row r="2381" spans="3:9" customFormat="1" x14ac:dyDescent="0.35">
      <c r="C2381" s="7"/>
      <c r="E2381" s="7"/>
      <c r="G2381" s="7"/>
      <c r="I2381" s="7"/>
    </row>
    <row r="2382" spans="3:9" customFormat="1" x14ac:dyDescent="0.35">
      <c r="C2382" s="7"/>
      <c r="E2382" s="7"/>
      <c r="G2382" s="7"/>
      <c r="I2382" s="7"/>
    </row>
    <row r="2383" spans="3:9" customFormat="1" x14ac:dyDescent="0.35">
      <c r="C2383" s="7"/>
      <c r="E2383" s="7"/>
      <c r="G2383" s="7"/>
      <c r="I2383" s="7"/>
    </row>
    <row r="2384" spans="3:9" customFormat="1" x14ac:dyDescent="0.35">
      <c r="C2384" s="7"/>
      <c r="E2384" s="7"/>
      <c r="G2384" s="7"/>
      <c r="I2384" s="7"/>
    </row>
    <row r="2385" spans="3:9" customFormat="1" x14ac:dyDescent="0.35">
      <c r="C2385" s="7"/>
      <c r="E2385" s="7"/>
      <c r="G2385" s="7"/>
      <c r="I2385" s="7"/>
    </row>
    <row r="2386" spans="3:9" customFormat="1" x14ac:dyDescent="0.35">
      <c r="C2386" s="7"/>
      <c r="E2386" s="7"/>
      <c r="G2386" s="7"/>
      <c r="I2386" s="7"/>
    </row>
    <row r="2387" spans="3:9" customFormat="1" x14ac:dyDescent="0.35">
      <c r="C2387" s="7"/>
      <c r="E2387" s="7"/>
      <c r="G2387" s="7"/>
      <c r="I2387" s="7"/>
    </row>
    <row r="2388" spans="3:9" customFormat="1" x14ac:dyDescent="0.35">
      <c r="C2388" s="7"/>
      <c r="E2388" s="7"/>
      <c r="G2388" s="7"/>
      <c r="I2388" s="7"/>
    </row>
    <row r="2389" spans="3:9" customFormat="1" x14ac:dyDescent="0.35">
      <c r="C2389" s="7"/>
      <c r="E2389" s="7"/>
      <c r="G2389" s="7"/>
      <c r="I2389" s="7"/>
    </row>
    <row r="2390" spans="3:9" customFormat="1" x14ac:dyDescent="0.35">
      <c r="C2390" s="7"/>
      <c r="E2390" s="7"/>
      <c r="G2390" s="7"/>
      <c r="I2390" s="7"/>
    </row>
    <row r="2391" spans="3:9" customFormat="1" x14ac:dyDescent="0.35">
      <c r="C2391" s="7"/>
      <c r="E2391" s="7"/>
      <c r="G2391" s="7"/>
      <c r="I2391" s="7"/>
    </row>
    <row r="2392" spans="3:9" customFormat="1" x14ac:dyDescent="0.35">
      <c r="C2392" s="7"/>
      <c r="E2392" s="7"/>
      <c r="G2392" s="7"/>
      <c r="I2392" s="7"/>
    </row>
    <row r="2393" spans="3:9" customFormat="1" x14ac:dyDescent="0.35">
      <c r="C2393" s="7"/>
      <c r="E2393" s="7"/>
      <c r="G2393" s="7"/>
      <c r="I2393" s="7"/>
    </row>
    <row r="2394" spans="3:9" customFormat="1" x14ac:dyDescent="0.35">
      <c r="C2394" s="7"/>
      <c r="E2394" s="7"/>
      <c r="G2394" s="7"/>
      <c r="I2394" s="7"/>
    </row>
    <row r="2395" spans="3:9" customFormat="1" x14ac:dyDescent="0.35">
      <c r="C2395" s="7"/>
      <c r="E2395" s="7"/>
      <c r="G2395" s="7"/>
      <c r="I2395" s="7"/>
    </row>
    <row r="2396" spans="3:9" customFormat="1" x14ac:dyDescent="0.35">
      <c r="C2396" s="7"/>
      <c r="E2396" s="7"/>
      <c r="G2396" s="7"/>
      <c r="I2396" s="7"/>
    </row>
    <row r="2397" spans="3:9" customFormat="1" x14ac:dyDescent="0.35">
      <c r="C2397" s="7"/>
      <c r="E2397" s="7"/>
      <c r="G2397" s="7"/>
      <c r="I2397" s="7"/>
    </row>
    <row r="2398" spans="3:9" customFormat="1" x14ac:dyDescent="0.35">
      <c r="C2398" s="7"/>
      <c r="E2398" s="7"/>
      <c r="G2398" s="7"/>
      <c r="I2398" s="7"/>
    </row>
    <row r="2399" spans="3:9" customFormat="1" x14ac:dyDescent="0.35">
      <c r="C2399" s="7"/>
      <c r="E2399" s="7"/>
      <c r="G2399" s="7"/>
      <c r="I2399" s="7"/>
    </row>
    <row r="2400" spans="3:9" customFormat="1" x14ac:dyDescent="0.35">
      <c r="C2400" s="7"/>
      <c r="E2400" s="7"/>
      <c r="G2400" s="7"/>
      <c r="I2400" s="7"/>
    </row>
    <row r="2401" spans="3:9" customFormat="1" x14ac:dyDescent="0.35">
      <c r="C2401" s="7"/>
      <c r="E2401" s="7"/>
      <c r="G2401" s="7"/>
      <c r="I2401" s="7"/>
    </row>
    <row r="2402" spans="3:9" customFormat="1" x14ac:dyDescent="0.35">
      <c r="C2402" s="7"/>
      <c r="E2402" s="7"/>
      <c r="G2402" s="7"/>
      <c r="I2402" s="7"/>
    </row>
    <row r="2403" spans="3:9" customFormat="1" x14ac:dyDescent="0.35">
      <c r="C2403" s="7"/>
      <c r="E2403" s="7"/>
      <c r="G2403" s="7"/>
      <c r="I2403" s="7"/>
    </row>
    <row r="2404" spans="3:9" customFormat="1" x14ac:dyDescent="0.35">
      <c r="C2404" s="7"/>
      <c r="E2404" s="7"/>
      <c r="G2404" s="7"/>
      <c r="I2404" s="7"/>
    </row>
    <row r="2405" spans="3:9" customFormat="1" x14ac:dyDescent="0.35">
      <c r="C2405" s="7"/>
      <c r="E2405" s="7"/>
      <c r="G2405" s="7"/>
      <c r="I2405" s="7"/>
    </row>
    <row r="2406" spans="3:9" customFormat="1" x14ac:dyDescent="0.35">
      <c r="C2406" s="7"/>
      <c r="E2406" s="7"/>
      <c r="G2406" s="7"/>
      <c r="I2406" s="7"/>
    </row>
    <row r="2407" spans="3:9" customFormat="1" x14ac:dyDescent="0.35">
      <c r="C2407" s="7"/>
      <c r="E2407" s="7"/>
      <c r="G2407" s="7"/>
      <c r="I2407" s="7"/>
    </row>
    <row r="2408" spans="3:9" customFormat="1" x14ac:dyDescent="0.35">
      <c r="C2408" s="7"/>
      <c r="E2408" s="7"/>
      <c r="G2408" s="7"/>
      <c r="I2408" s="7"/>
    </row>
    <row r="2409" spans="3:9" customFormat="1" x14ac:dyDescent="0.35">
      <c r="C2409" s="7"/>
      <c r="E2409" s="7"/>
      <c r="G2409" s="7"/>
      <c r="I2409" s="7"/>
    </row>
    <row r="2410" spans="3:9" customFormat="1" x14ac:dyDescent="0.35">
      <c r="C2410" s="7"/>
      <c r="E2410" s="7"/>
      <c r="G2410" s="7"/>
      <c r="I2410" s="7"/>
    </row>
    <row r="2411" spans="3:9" customFormat="1" x14ac:dyDescent="0.35">
      <c r="C2411" s="7"/>
      <c r="E2411" s="7"/>
      <c r="G2411" s="7"/>
      <c r="I2411" s="7"/>
    </row>
    <row r="2412" spans="3:9" customFormat="1" x14ac:dyDescent="0.35">
      <c r="C2412" s="7"/>
      <c r="E2412" s="7"/>
      <c r="G2412" s="7"/>
      <c r="I2412" s="7"/>
    </row>
    <row r="2413" spans="3:9" customFormat="1" x14ac:dyDescent="0.35">
      <c r="C2413" s="7"/>
      <c r="E2413" s="7"/>
      <c r="G2413" s="7"/>
      <c r="I2413" s="7"/>
    </row>
    <row r="2414" spans="3:9" customFormat="1" x14ac:dyDescent="0.35">
      <c r="C2414" s="7"/>
      <c r="E2414" s="7"/>
      <c r="G2414" s="7"/>
      <c r="I2414" s="7"/>
    </row>
    <row r="2415" spans="3:9" customFormat="1" x14ac:dyDescent="0.35">
      <c r="C2415" s="7"/>
      <c r="E2415" s="7"/>
      <c r="G2415" s="7"/>
      <c r="I2415" s="7"/>
    </row>
    <row r="2416" spans="3:9" customFormat="1" x14ac:dyDescent="0.35">
      <c r="C2416" s="7"/>
      <c r="E2416" s="7"/>
      <c r="G2416" s="7"/>
      <c r="I2416" s="7"/>
    </row>
    <row r="2417" spans="3:9" customFormat="1" x14ac:dyDescent="0.35">
      <c r="C2417" s="7"/>
      <c r="E2417" s="7"/>
      <c r="G2417" s="7"/>
      <c r="I2417" s="7"/>
    </row>
    <row r="2418" spans="3:9" customFormat="1" x14ac:dyDescent="0.35">
      <c r="C2418" s="7"/>
      <c r="E2418" s="7"/>
      <c r="G2418" s="7"/>
      <c r="I2418" s="7"/>
    </row>
    <row r="2419" spans="3:9" customFormat="1" x14ac:dyDescent="0.35">
      <c r="C2419" s="7"/>
      <c r="E2419" s="7"/>
      <c r="G2419" s="7"/>
      <c r="I2419" s="7"/>
    </row>
    <row r="2420" spans="3:9" customFormat="1" x14ac:dyDescent="0.35">
      <c r="C2420" s="7"/>
      <c r="E2420" s="7"/>
      <c r="G2420" s="7"/>
      <c r="I2420" s="7"/>
    </row>
    <row r="2421" spans="3:9" customFormat="1" x14ac:dyDescent="0.35">
      <c r="C2421" s="7"/>
      <c r="E2421" s="7"/>
      <c r="G2421" s="7"/>
      <c r="I2421" s="7"/>
    </row>
    <row r="2422" spans="3:9" customFormat="1" x14ac:dyDescent="0.35">
      <c r="C2422" s="7"/>
      <c r="E2422" s="7"/>
      <c r="G2422" s="7"/>
      <c r="I2422" s="7"/>
    </row>
    <row r="2423" spans="3:9" customFormat="1" x14ac:dyDescent="0.35">
      <c r="C2423" s="7"/>
      <c r="E2423" s="7"/>
      <c r="G2423" s="7"/>
      <c r="I2423" s="7"/>
    </row>
    <row r="2424" spans="3:9" customFormat="1" x14ac:dyDescent="0.35">
      <c r="C2424" s="7"/>
      <c r="E2424" s="7"/>
      <c r="G2424" s="7"/>
      <c r="I2424" s="7"/>
    </row>
    <row r="2425" spans="3:9" customFormat="1" x14ac:dyDescent="0.35">
      <c r="C2425" s="7"/>
      <c r="E2425" s="7"/>
      <c r="G2425" s="7"/>
      <c r="I2425" s="7"/>
    </row>
    <row r="2426" spans="3:9" customFormat="1" x14ac:dyDescent="0.35">
      <c r="C2426" s="7"/>
      <c r="E2426" s="7"/>
      <c r="G2426" s="7"/>
      <c r="I2426" s="7"/>
    </row>
    <row r="2427" spans="3:9" customFormat="1" x14ac:dyDescent="0.35">
      <c r="C2427" s="7"/>
      <c r="E2427" s="7"/>
      <c r="G2427" s="7"/>
      <c r="I2427" s="7"/>
    </row>
    <row r="2428" spans="3:9" customFormat="1" x14ac:dyDescent="0.35">
      <c r="C2428" s="7"/>
      <c r="E2428" s="7"/>
      <c r="G2428" s="7"/>
      <c r="I2428" s="7"/>
    </row>
    <row r="2429" spans="3:9" customFormat="1" x14ac:dyDescent="0.35">
      <c r="C2429" s="7"/>
      <c r="E2429" s="7"/>
      <c r="G2429" s="7"/>
      <c r="I2429" s="7"/>
    </row>
    <row r="2430" spans="3:9" customFormat="1" x14ac:dyDescent="0.35">
      <c r="C2430" s="7"/>
      <c r="E2430" s="7"/>
      <c r="G2430" s="7"/>
      <c r="I2430" s="7"/>
    </row>
    <row r="2431" spans="3:9" customFormat="1" x14ac:dyDescent="0.35">
      <c r="C2431" s="7"/>
      <c r="E2431" s="7"/>
      <c r="G2431" s="7"/>
      <c r="I2431" s="7"/>
    </row>
    <row r="2432" spans="3:9" customFormat="1" x14ac:dyDescent="0.35">
      <c r="C2432" s="7"/>
      <c r="E2432" s="7"/>
      <c r="G2432" s="7"/>
      <c r="I2432" s="7"/>
    </row>
    <row r="2433" spans="3:9" customFormat="1" x14ac:dyDescent="0.35">
      <c r="C2433" s="7"/>
      <c r="E2433" s="7"/>
      <c r="G2433" s="7"/>
      <c r="I2433" s="7"/>
    </row>
    <row r="2434" spans="3:9" customFormat="1" x14ac:dyDescent="0.35">
      <c r="C2434" s="7"/>
      <c r="E2434" s="7"/>
      <c r="G2434" s="7"/>
      <c r="I2434" s="7"/>
    </row>
    <row r="2435" spans="3:9" customFormat="1" x14ac:dyDescent="0.35">
      <c r="C2435" s="7"/>
      <c r="E2435" s="7"/>
      <c r="G2435" s="7"/>
      <c r="I2435" s="7"/>
    </row>
    <row r="2436" spans="3:9" customFormat="1" x14ac:dyDescent="0.35">
      <c r="C2436" s="7"/>
      <c r="E2436" s="7"/>
      <c r="G2436" s="7"/>
      <c r="I2436" s="7"/>
    </row>
    <row r="2437" spans="3:9" customFormat="1" x14ac:dyDescent="0.35">
      <c r="C2437" s="7"/>
      <c r="E2437" s="7"/>
      <c r="G2437" s="7"/>
      <c r="I2437" s="7"/>
    </row>
    <row r="2438" spans="3:9" customFormat="1" x14ac:dyDescent="0.35">
      <c r="C2438" s="7"/>
      <c r="E2438" s="7"/>
      <c r="G2438" s="7"/>
      <c r="I2438" s="7"/>
    </row>
    <row r="2439" spans="3:9" customFormat="1" x14ac:dyDescent="0.35">
      <c r="C2439" s="7"/>
      <c r="E2439" s="7"/>
      <c r="G2439" s="7"/>
      <c r="I2439" s="7"/>
    </row>
    <row r="2440" spans="3:9" customFormat="1" x14ac:dyDescent="0.35">
      <c r="C2440" s="7"/>
      <c r="E2440" s="7"/>
      <c r="G2440" s="7"/>
      <c r="I2440" s="7"/>
    </row>
    <row r="2441" spans="3:9" customFormat="1" x14ac:dyDescent="0.35">
      <c r="C2441" s="7"/>
      <c r="E2441" s="7"/>
      <c r="G2441" s="7"/>
      <c r="I2441" s="7"/>
    </row>
    <row r="2442" spans="3:9" customFormat="1" x14ac:dyDescent="0.35">
      <c r="C2442" s="7"/>
      <c r="E2442" s="7"/>
      <c r="G2442" s="7"/>
      <c r="I2442" s="7"/>
    </row>
    <row r="2443" spans="3:9" customFormat="1" x14ac:dyDescent="0.35">
      <c r="C2443" s="7"/>
      <c r="E2443" s="7"/>
      <c r="G2443" s="7"/>
      <c r="I2443" s="7"/>
    </row>
    <row r="2444" spans="3:9" customFormat="1" x14ac:dyDescent="0.35">
      <c r="C2444" s="7"/>
      <c r="E2444" s="7"/>
      <c r="G2444" s="7"/>
      <c r="I2444" s="7"/>
    </row>
    <row r="2445" spans="3:9" customFormat="1" x14ac:dyDescent="0.35">
      <c r="C2445" s="7"/>
      <c r="E2445" s="7"/>
      <c r="G2445" s="7"/>
      <c r="I2445" s="7"/>
    </row>
    <row r="2446" spans="3:9" customFormat="1" x14ac:dyDescent="0.35">
      <c r="C2446" s="7"/>
      <c r="E2446" s="7"/>
      <c r="G2446" s="7"/>
      <c r="I2446" s="7"/>
    </row>
    <row r="2447" spans="3:9" customFormat="1" x14ac:dyDescent="0.35">
      <c r="C2447" s="7"/>
      <c r="E2447" s="7"/>
      <c r="G2447" s="7"/>
      <c r="I2447" s="7"/>
    </row>
    <row r="2448" spans="3:9" customFormat="1" x14ac:dyDescent="0.35">
      <c r="C2448" s="7"/>
      <c r="E2448" s="7"/>
      <c r="G2448" s="7"/>
      <c r="I2448" s="7"/>
    </row>
    <row r="2449" spans="3:9" customFormat="1" x14ac:dyDescent="0.35">
      <c r="C2449" s="7"/>
      <c r="E2449" s="7"/>
      <c r="G2449" s="7"/>
      <c r="I2449" s="7"/>
    </row>
    <row r="2450" spans="3:9" customFormat="1" x14ac:dyDescent="0.35">
      <c r="C2450" s="7"/>
      <c r="E2450" s="7"/>
      <c r="G2450" s="7"/>
      <c r="I2450" s="7"/>
    </row>
    <row r="2451" spans="3:9" customFormat="1" x14ac:dyDescent="0.35">
      <c r="C2451" s="7"/>
      <c r="E2451" s="7"/>
      <c r="G2451" s="7"/>
      <c r="I2451" s="7"/>
    </row>
    <row r="2452" spans="3:9" customFormat="1" x14ac:dyDescent="0.35">
      <c r="C2452" s="7"/>
      <c r="E2452" s="7"/>
      <c r="G2452" s="7"/>
      <c r="I2452" s="7"/>
    </row>
    <row r="2453" spans="3:9" customFormat="1" x14ac:dyDescent="0.35">
      <c r="C2453" s="7"/>
      <c r="E2453" s="7"/>
      <c r="G2453" s="7"/>
      <c r="I2453" s="7"/>
    </row>
    <row r="2454" spans="3:9" customFormat="1" x14ac:dyDescent="0.35">
      <c r="C2454" s="7"/>
      <c r="E2454" s="7"/>
      <c r="G2454" s="7"/>
      <c r="I2454" s="7"/>
    </row>
    <row r="2455" spans="3:9" customFormat="1" x14ac:dyDescent="0.35">
      <c r="C2455" s="7"/>
      <c r="E2455" s="7"/>
      <c r="G2455" s="7"/>
      <c r="I2455" s="7"/>
    </row>
    <row r="2456" spans="3:9" customFormat="1" x14ac:dyDescent="0.35">
      <c r="C2456" s="7"/>
      <c r="E2456" s="7"/>
      <c r="G2456" s="7"/>
      <c r="I2456" s="7"/>
    </row>
    <row r="2457" spans="3:9" customFormat="1" x14ac:dyDescent="0.35">
      <c r="C2457" s="7"/>
      <c r="E2457" s="7"/>
      <c r="G2457" s="7"/>
      <c r="I2457" s="7"/>
    </row>
    <row r="2458" spans="3:9" customFormat="1" x14ac:dyDescent="0.35">
      <c r="C2458" s="7"/>
      <c r="E2458" s="7"/>
      <c r="G2458" s="7"/>
      <c r="I2458" s="7"/>
    </row>
    <row r="2459" spans="3:9" customFormat="1" x14ac:dyDescent="0.35">
      <c r="C2459" s="7"/>
      <c r="E2459" s="7"/>
      <c r="G2459" s="7"/>
      <c r="I2459" s="7"/>
    </row>
    <row r="2460" spans="3:9" customFormat="1" x14ac:dyDescent="0.35">
      <c r="C2460" s="7"/>
      <c r="E2460" s="7"/>
      <c r="G2460" s="7"/>
      <c r="I2460" s="7"/>
    </row>
    <row r="2461" spans="3:9" customFormat="1" x14ac:dyDescent="0.35">
      <c r="C2461" s="7"/>
      <c r="E2461" s="7"/>
      <c r="G2461" s="7"/>
      <c r="I2461" s="7"/>
    </row>
    <row r="2462" spans="3:9" customFormat="1" x14ac:dyDescent="0.35">
      <c r="C2462" s="7"/>
      <c r="E2462" s="7"/>
      <c r="G2462" s="7"/>
      <c r="I2462" s="7"/>
    </row>
    <row r="2463" spans="3:9" customFormat="1" x14ac:dyDescent="0.35">
      <c r="C2463" s="7"/>
      <c r="E2463" s="7"/>
      <c r="G2463" s="7"/>
      <c r="I2463" s="7"/>
    </row>
    <row r="2464" spans="3:9" customFormat="1" x14ac:dyDescent="0.35">
      <c r="C2464" s="7"/>
      <c r="E2464" s="7"/>
      <c r="G2464" s="7"/>
      <c r="I2464" s="7"/>
    </row>
    <row r="2465" spans="3:9" customFormat="1" x14ac:dyDescent="0.35">
      <c r="C2465" s="7"/>
      <c r="E2465" s="7"/>
      <c r="G2465" s="7"/>
      <c r="I2465" s="7"/>
    </row>
    <row r="2466" spans="3:9" customFormat="1" x14ac:dyDescent="0.35">
      <c r="C2466" s="7"/>
      <c r="E2466" s="7"/>
      <c r="G2466" s="7"/>
      <c r="I2466" s="7"/>
    </row>
    <row r="2467" spans="3:9" customFormat="1" x14ac:dyDescent="0.35">
      <c r="C2467" s="7"/>
      <c r="E2467" s="7"/>
      <c r="G2467" s="7"/>
      <c r="I2467" s="7"/>
    </row>
    <row r="2468" spans="3:9" customFormat="1" x14ac:dyDescent="0.35">
      <c r="C2468" s="7"/>
      <c r="E2468" s="7"/>
      <c r="G2468" s="7"/>
      <c r="I2468" s="7"/>
    </row>
    <row r="2469" spans="3:9" customFormat="1" x14ac:dyDescent="0.35">
      <c r="C2469" s="7"/>
      <c r="E2469" s="7"/>
      <c r="G2469" s="7"/>
      <c r="I2469" s="7"/>
    </row>
    <row r="2470" spans="3:9" customFormat="1" x14ac:dyDescent="0.35">
      <c r="C2470" s="7"/>
      <c r="E2470" s="7"/>
      <c r="G2470" s="7"/>
      <c r="I2470" s="7"/>
    </row>
    <row r="2471" spans="3:9" customFormat="1" x14ac:dyDescent="0.35">
      <c r="C2471" s="7"/>
      <c r="E2471" s="7"/>
      <c r="G2471" s="7"/>
      <c r="I2471" s="7"/>
    </row>
    <row r="2472" spans="3:9" customFormat="1" x14ac:dyDescent="0.35">
      <c r="C2472" s="7"/>
      <c r="E2472" s="7"/>
      <c r="G2472" s="7"/>
      <c r="I2472" s="7"/>
    </row>
    <row r="2473" spans="3:9" customFormat="1" x14ac:dyDescent="0.35">
      <c r="C2473" s="7"/>
      <c r="E2473" s="7"/>
      <c r="G2473" s="7"/>
      <c r="I2473" s="7"/>
    </row>
    <row r="2474" spans="3:9" customFormat="1" x14ac:dyDescent="0.35">
      <c r="C2474" s="7"/>
      <c r="E2474" s="7"/>
      <c r="G2474" s="7"/>
      <c r="I2474" s="7"/>
    </row>
    <row r="2475" spans="3:9" customFormat="1" x14ac:dyDescent="0.35">
      <c r="C2475" s="7"/>
      <c r="E2475" s="7"/>
      <c r="G2475" s="7"/>
      <c r="I2475" s="7"/>
    </row>
    <row r="2476" spans="3:9" customFormat="1" x14ac:dyDescent="0.35">
      <c r="C2476" s="7"/>
      <c r="E2476" s="7"/>
      <c r="G2476" s="7"/>
      <c r="I2476" s="7"/>
    </row>
    <row r="2477" spans="3:9" customFormat="1" x14ac:dyDescent="0.35">
      <c r="C2477" s="7"/>
      <c r="E2477" s="7"/>
      <c r="G2477" s="7"/>
      <c r="I2477" s="7"/>
    </row>
    <row r="2478" spans="3:9" customFormat="1" x14ac:dyDescent="0.35">
      <c r="C2478" s="7"/>
      <c r="E2478" s="7"/>
      <c r="G2478" s="7"/>
      <c r="I2478" s="7"/>
    </row>
    <row r="2479" spans="3:9" customFormat="1" x14ac:dyDescent="0.35">
      <c r="C2479" s="7"/>
      <c r="E2479" s="7"/>
      <c r="G2479" s="7"/>
      <c r="I2479" s="7"/>
    </row>
    <row r="2480" spans="3:9" customFormat="1" x14ac:dyDescent="0.35">
      <c r="C2480" s="7"/>
      <c r="E2480" s="7"/>
      <c r="G2480" s="7"/>
      <c r="I2480" s="7"/>
    </row>
    <row r="2481" spans="3:9" customFormat="1" x14ac:dyDescent="0.35">
      <c r="C2481" s="7"/>
      <c r="E2481" s="7"/>
      <c r="G2481" s="7"/>
      <c r="I2481" s="7"/>
    </row>
    <row r="2482" spans="3:9" customFormat="1" x14ac:dyDescent="0.35">
      <c r="C2482" s="7"/>
      <c r="E2482" s="7"/>
      <c r="G2482" s="7"/>
      <c r="I2482" s="7"/>
    </row>
    <row r="2483" spans="3:9" customFormat="1" x14ac:dyDescent="0.35">
      <c r="C2483" s="7"/>
      <c r="E2483" s="7"/>
      <c r="G2483" s="7"/>
      <c r="I2483" s="7"/>
    </row>
    <row r="2484" spans="3:9" customFormat="1" x14ac:dyDescent="0.35">
      <c r="C2484" s="7"/>
      <c r="E2484" s="7"/>
      <c r="G2484" s="7"/>
      <c r="I2484" s="7"/>
    </row>
    <row r="2485" spans="3:9" customFormat="1" x14ac:dyDescent="0.35">
      <c r="C2485" s="7"/>
      <c r="E2485" s="7"/>
      <c r="G2485" s="7"/>
      <c r="I2485" s="7"/>
    </row>
    <row r="2486" spans="3:9" customFormat="1" x14ac:dyDescent="0.35">
      <c r="C2486" s="7"/>
      <c r="E2486" s="7"/>
      <c r="G2486" s="7"/>
      <c r="I2486" s="7"/>
    </row>
    <row r="2487" spans="3:9" customFormat="1" x14ac:dyDescent="0.35">
      <c r="C2487" s="7"/>
      <c r="E2487" s="7"/>
      <c r="G2487" s="7"/>
      <c r="I2487" s="7"/>
    </row>
    <row r="2488" spans="3:9" customFormat="1" x14ac:dyDescent="0.35">
      <c r="C2488" s="7"/>
      <c r="E2488" s="7"/>
      <c r="G2488" s="7"/>
      <c r="I2488" s="7"/>
    </row>
    <row r="2489" spans="3:9" customFormat="1" x14ac:dyDescent="0.35">
      <c r="C2489" s="7"/>
      <c r="E2489" s="7"/>
      <c r="G2489" s="7"/>
      <c r="I2489" s="7"/>
    </row>
    <row r="2490" spans="3:9" customFormat="1" x14ac:dyDescent="0.35">
      <c r="C2490" s="7"/>
      <c r="E2490" s="7"/>
      <c r="G2490" s="7"/>
      <c r="I2490" s="7"/>
    </row>
    <row r="2491" spans="3:9" customFormat="1" x14ac:dyDescent="0.35">
      <c r="C2491" s="7"/>
      <c r="E2491" s="7"/>
      <c r="G2491" s="7"/>
      <c r="I2491" s="7"/>
    </row>
    <row r="2492" spans="3:9" customFormat="1" x14ac:dyDescent="0.35">
      <c r="C2492" s="7"/>
      <c r="E2492" s="7"/>
      <c r="G2492" s="7"/>
      <c r="I2492" s="7"/>
    </row>
    <row r="2493" spans="3:9" customFormat="1" x14ac:dyDescent="0.35">
      <c r="C2493" s="7"/>
      <c r="E2493" s="7"/>
      <c r="G2493" s="7"/>
      <c r="I2493" s="7"/>
    </row>
    <row r="2494" spans="3:9" customFormat="1" x14ac:dyDescent="0.35">
      <c r="C2494" s="7"/>
      <c r="E2494" s="7"/>
      <c r="G2494" s="7"/>
      <c r="I2494" s="7"/>
    </row>
    <row r="2495" spans="3:9" customFormat="1" x14ac:dyDescent="0.35">
      <c r="C2495" s="7"/>
      <c r="E2495" s="7"/>
      <c r="G2495" s="7"/>
      <c r="I2495" s="7"/>
    </row>
    <row r="2496" spans="3:9" customFormat="1" x14ac:dyDescent="0.35">
      <c r="C2496" s="7"/>
      <c r="E2496" s="7"/>
      <c r="G2496" s="7"/>
      <c r="I2496" s="7"/>
    </row>
    <row r="2497" spans="3:9" customFormat="1" x14ac:dyDescent="0.35">
      <c r="C2497" s="7"/>
      <c r="E2497" s="7"/>
      <c r="G2497" s="7"/>
      <c r="I2497" s="7"/>
    </row>
    <row r="2498" spans="3:9" customFormat="1" x14ac:dyDescent="0.35">
      <c r="C2498" s="7"/>
      <c r="E2498" s="7"/>
      <c r="G2498" s="7"/>
      <c r="I2498" s="7"/>
    </row>
    <row r="2499" spans="3:9" customFormat="1" x14ac:dyDescent="0.35">
      <c r="C2499" s="7"/>
      <c r="E2499" s="7"/>
      <c r="G2499" s="7"/>
      <c r="I2499" s="7"/>
    </row>
    <row r="2500" spans="3:9" customFormat="1" x14ac:dyDescent="0.35">
      <c r="C2500" s="7"/>
      <c r="E2500" s="7"/>
      <c r="G2500" s="7"/>
      <c r="I2500" s="7"/>
    </row>
    <row r="2501" spans="3:9" customFormat="1" x14ac:dyDescent="0.35">
      <c r="C2501" s="7"/>
      <c r="E2501" s="7"/>
      <c r="G2501" s="7"/>
      <c r="I2501" s="7"/>
    </row>
    <row r="2502" spans="3:9" customFormat="1" x14ac:dyDescent="0.35">
      <c r="C2502" s="7"/>
      <c r="E2502" s="7"/>
      <c r="G2502" s="7"/>
      <c r="I2502" s="7"/>
    </row>
    <row r="2503" spans="3:9" customFormat="1" x14ac:dyDescent="0.35">
      <c r="C2503" s="7"/>
      <c r="E2503" s="7"/>
      <c r="G2503" s="7"/>
      <c r="I2503" s="7"/>
    </row>
    <row r="2504" spans="3:9" customFormat="1" x14ac:dyDescent="0.35">
      <c r="C2504" s="7"/>
      <c r="E2504" s="7"/>
      <c r="G2504" s="7"/>
      <c r="I2504" s="7"/>
    </row>
    <row r="2505" spans="3:9" customFormat="1" x14ac:dyDescent="0.35">
      <c r="C2505" s="7"/>
      <c r="E2505" s="7"/>
      <c r="G2505" s="7"/>
      <c r="I2505" s="7"/>
    </row>
    <row r="2506" spans="3:9" customFormat="1" x14ac:dyDescent="0.35">
      <c r="C2506" s="7"/>
      <c r="E2506" s="7"/>
      <c r="G2506" s="7"/>
      <c r="I2506" s="7"/>
    </row>
    <row r="2507" spans="3:9" customFormat="1" x14ac:dyDescent="0.35">
      <c r="C2507" s="7"/>
      <c r="E2507" s="7"/>
      <c r="G2507" s="7"/>
      <c r="I2507" s="7"/>
    </row>
    <row r="2508" spans="3:9" customFormat="1" x14ac:dyDescent="0.35">
      <c r="C2508" s="7"/>
      <c r="E2508" s="7"/>
      <c r="G2508" s="7"/>
      <c r="I2508" s="7"/>
    </row>
    <row r="2509" spans="3:9" customFormat="1" x14ac:dyDescent="0.35">
      <c r="C2509" s="7"/>
      <c r="E2509" s="7"/>
      <c r="G2509" s="7"/>
      <c r="I2509" s="7"/>
    </row>
    <row r="2510" spans="3:9" customFormat="1" x14ac:dyDescent="0.35">
      <c r="C2510" s="7"/>
      <c r="E2510" s="7"/>
      <c r="G2510" s="7"/>
      <c r="I2510" s="7"/>
    </row>
    <row r="2511" spans="3:9" customFormat="1" x14ac:dyDescent="0.35">
      <c r="C2511" s="7"/>
      <c r="E2511" s="7"/>
      <c r="G2511" s="7"/>
      <c r="I2511" s="7"/>
    </row>
    <row r="2512" spans="3:9" customFormat="1" x14ac:dyDescent="0.35">
      <c r="C2512" s="7"/>
      <c r="E2512" s="7"/>
      <c r="G2512" s="7"/>
      <c r="I2512" s="7"/>
    </row>
    <row r="2513" spans="3:9" customFormat="1" x14ac:dyDescent="0.35">
      <c r="C2513" s="7"/>
      <c r="E2513" s="7"/>
      <c r="G2513" s="7"/>
      <c r="I2513" s="7"/>
    </row>
    <row r="2514" spans="3:9" customFormat="1" x14ac:dyDescent="0.35">
      <c r="C2514" s="7"/>
      <c r="E2514" s="7"/>
      <c r="G2514" s="7"/>
      <c r="I2514" s="7"/>
    </row>
    <row r="2515" spans="3:9" customFormat="1" x14ac:dyDescent="0.35">
      <c r="C2515" s="7"/>
      <c r="E2515" s="7"/>
      <c r="G2515" s="7"/>
      <c r="I2515" s="7"/>
    </row>
    <row r="2516" spans="3:9" customFormat="1" x14ac:dyDescent="0.35">
      <c r="C2516" s="7"/>
      <c r="E2516" s="7"/>
      <c r="G2516" s="7"/>
      <c r="I2516" s="7"/>
    </row>
    <row r="2517" spans="3:9" customFormat="1" x14ac:dyDescent="0.35">
      <c r="C2517" s="7"/>
      <c r="E2517" s="7"/>
      <c r="G2517" s="7"/>
      <c r="I2517" s="7"/>
    </row>
    <row r="2518" spans="3:9" customFormat="1" x14ac:dyDescent="0.35">
      <c r="C2518" s="7"/>
      <c r="E2518" s="7"/>
      <c r="G2518" s="7"/>
      <c r="I2518" s="7"/>
    </row>
    <row r="2519" spans="3:9" customFormat="1" x14ac:dyDescent="0.35">
      <c r="C2519" s="7"/>
      <c r="E2519" s="7"/>
      <c r="G2519" s="7"/>
      <c r="I2519" s="7"/>
    </row>
    <row r="2520" spans="3:9" customFormat="1" x14ac:dyDescent="0.35">
      <c r="C2520" s="7"/>
      <c r="E2520" s="7"/>
      <c r="G2520" s="7"/>
      <c r="I2520" s="7"/>
    </row>
    <row r="2521" spans="3:9" customFormat="1" x14ac:dyDescent="0.35">
      <c r="C2521" s="7"/>
      <c r="E2521" s="7"/>
      <c r="G2521" s="7"/>
      <c r="I2521" s="7"/>
    </row>
    <row r="2522" spans="3:9" customFormat="1" x14ac:dyDescent="0.35">
      <c r="C2522" s="7"/>
      <c r="E2522" s="7"/>
      <c r="G2522" s="7"/>
      <c r="I2522" s="7"/>
    </row>
    <row r="2523" spans="3:9" customFormat="1" x14ac:dyDescent="0.35">
      <c r="C2523" s="7"/>
      <c r="E2523" s="7"/>
      <c r="G2523" s="7"/>
      <c r="I2523" s="7"/>
    </row>
    <row r="2524" spans="3:9" customFormat="1" x14ac:dyDescent="0.35">
      <c r="C2524" s="7"/>
      <c r="E2524" s="7"/>
      <c r="G2524" s="7"/>
      <c r="I2524" s="7"/>
    </row>
    <row r="2525" spans="3:9" customFormat="1" x14ac:dyDescent="0.35">
      <c r="C2525" s="7"/>
      <c r="E2525" s="7"/>
      <c r="G2525" s="7"/>
      <c r="I2525" s="7"/>
    </row>
    <row r="2526" spans="3:9" customFormat="1" x14ac:dyDescent="0.35">
      <c r="C2526" s="7"/>
      <c r="E2526" s="7"/>
      <c r="G2526" s="7"/>
      <c r="I2526" s="7"/>
    </row>
    <row r="2527" spans="3:9" customFormat="1" x14ac:dyDescent="0.35">
      <c r="C2527" s="7"/>
      <c r="E2527" s="7"/>
      <c r="G2527" s="7"/>
      <c r="I2527" s="7"/>
    </row>
    <row r="2528" spans="3:9" customFormat="1" x14ac:dyDescent="0.35">
      <c r="C2528" s="7"/>
      <c r="E2528" s="7"/>
      <c r="G2528" s="7"/>
      <c r="I2528" s="7"/>
    </row>
    <row r="2529" spans="3:9" customFormat="1" x14ac:dyDescent="0.35">
      <c r="C2529" s="7"/>
      <c r="E2529" s="7"/>
      <c r="G2529" s="7"/>
      <c r="I2529" s="7"/>
    </row>
    <row r="2530" spans="3:9" customFormat="1" x14ac:dyDescent="0.35">
      <c r="C2530" s="7"/>
      <c r="E2530" s="7"/>
      <c r="G2530" s="7"/>
      <c r="I2530" s="7"/>
    </row>
    <row r="2531" spans="3:9" customFormat="1" x14ac:dyDescent="0.35">
      <c r="C2531" s="7"/>
      <c r="E2531" s="7"/>
      <c r="G2531" s="7"/>
      <c r="I2531" s="7"/>
    </row>
    <row r="2532" spans="3:9" customFormat="1" x14ac:dyDescent="0.35">
      <c r="C2532" s="7"/>
      <c r="E2532" s="7"/>
      <c r="G2532" s="7"/>
      <c r="I2532" s="7"/>
    </row>
    <row r="2533" spans="3:9" customFormat="1" x14ac:dyDescent="0.35">
      <c r="C2533" s="7"/>
      <c r="E2533" s="7"/>
      <c r="G2533" s="7"/>
      <c r="I2533" s="7"/>
    </row>
    <row r="2534" spans="3:9" customFormat="1" x14ac:dyDescent="0.35">
      <c r="C2534" s="7"/>
      <c r="E2534" s="7"/>
      <c r="G2534" s="7"/>
      <c r="I2534" s="7"/>
    </row>
    <row r="2535" spans="3:9" customFormat="1" x14ac:dyDescent="0.35">
      <c r="C2535" s="7"/>
      <c r="E2535" s="7"/>
      <c r="G2535" s="7"/>
      <c r="I2535" s="7"/>
    </row>
    <row r="2536" spans="3:9" customFormat="1" x14ac:dyDescent="0.35">
      <c r="C2536" s="7"/>
      <c r="E2536" s="7"/>
      <c r="G2536" s="7"/>
      <c r="I2536" s="7"/>
    </row>
    <row r="2537" spans="3:9" customFormat="1" x14ac:dyDescent="0.35">
      <c r="C2537" s="7"/>
      <c r="E2537" s="7"/>
      <c r="G2537" s="7"/>
      <c r="I2537" s="7"/>
    </row>
    <row r="2538" spans="3:9" customFormat="1" x14ac:dyDescent="0.35">
      <c r="C2538" s="7"/>
      <c r="E2538" s="7"/>
      <c r="G2538" s="7"/>
      <c r="I2538" s="7"/>
    </row>
    <row r="2539" spans="3:9" customFormat="1" x14ac:dyDescent="0.35">
      <c r="C2539" s="7"/>
      <c r="E2539" s="7"/>
      <c r="G2539" s="7"/>
      <c r="I2539" s="7"/>
    </row>
    <row r="2540" spans="3:9" customFormat="1" x14ac:dyDescent="0.35">
      <c r="C2540" s="7"/>
      <c r="E2540" s="7"/>
      <c r="G2540" s="7"/>
      <c r="I2540" s="7"/>
    </row>
    <row r="2541" spans="3:9" customFormat="1" x14ac:dyDescent="0.35">
      <c r="C2541" s="7"/>
      <c r="E2541" s="7"/>
      <c r="G2541" s="7"/>
      <c r="I2541" s="7"/>
    </row>
    <row r="2542" spans="3:9" customFormat="1" x14ac:dyDescent="0.35">
      <c r="C2542" s="7"/>
      <c r="E2542" s="7"/>
      <c r="G2542" s="7"/>
      <c r="I2542" s="7"/>
    </row>
    <row r="2543" spans="3:9" customFormat="1" x14ac:dyDescent="0.35">
      <c r="C2543" s="7"/>
      <c r="E2543" s="7"/>
      <c r="G2543" s="7"/>
      <c r="I2543" s="7"/>
    </row>
    <row r="2544" spans="3:9" customFormat="1" x14ac:dyDescent="0.35">
      <c r="C2544" s="7"/>
      <c r="E2544" s="7"/>
      <c r="G2544" s="7"/>
      <c r="I2544" s="7"/>
    </row>
    <row r="2545" spans="3:9" customFormat="1" x14ac:dyDescent="0.35">
      <c r="C2545" s="7"/>
      <c r="E2545" s="7"/>
      <c r="G2545" s="7"/>
      <c r="I2545" s="7"/>
    </row>
    <row r="2546" spans="3:9" customFormat="1" x14ac:dyDescent="0.35">
      <c r="C2546" s="7"/>
      <c r="E2546" s="7"/>
      <c r="G2546" s="7"/>
      <c r="I2546" s="7"/>
    </row>
    <row r="2547" spans="3:9" customFormat="1" x14ac:dyDescent="0.35">
      <c r="C2547" s="7"/>
      <c r="E2547" s="7"/>
      <c r="G2547" s="7"/>
      <c r="I2547" s="7"/>
    </row>
    <row r="2548" spans="3:9" customFormat="1" x14ac:dyDescent="0.35">
      <c r="C2548" s="7"/>
      <c r="E2548" s="7"/>
      <c r="G2548" s="7"/>
      <c r="I2548" s="7"/>
    </row>
    <row r="2549" spans="3:9" customFormat="1" x14ac:dyDescent="0.35">
      <c r="C2549" s="7"/>
      <c r="E2549" s="7"/>
      <c r="G2549" s="7"/>
      <c r="I2549" s="7"/>
    </row>
    <row r="2550" spans="3:9" customFormat="1" x14ac:dyDescent="0.35">
      <c r="C2550" s="7"/>
      <c r="E2550" s="7"/>
      <c r="G2550" s="7"/>
      <c r="I2550" s="7"/>
    </row>
    <row r="2551" spans="3:9" customFormat="1" x14ac:dyDescent="0.35">
      <c r="C2551" s="7"/>
      <c r="E2551" s="7"/>
      <c r="G2551" s="7"/>
      <c r="I2551" s="7"/>
    </row>
    <row r="2552" spans="3:9" customFormat="1" x14ac:dyDescent="0.35">
      <c r="C2552" s="7"/>
      <c r="E2552" s="7"/>
      <c r="G2552" s="7"/>
      <c r="I2552" s="7"/>
    </row>
    <row r="2553" spans="3:9" customFormat="1" x14ac:dyDescent="0.35">
      <c r="C2553" s="7"/>
      <c r="E2553" s="7"/>
      <c r="G2553" s="7"/>
      <c r="I2553" s="7"/>
    </row>
    <row r="2554" spans="3:9" customFormat="1" x14ac:dyDescent="0.35">
      <c r="C2554" s="7"/>
      <c r="E2554" s="7"/>
      <c r="G2554" s="7"/>
      <c r="I2554" s="7"/>
    </row>
    <row r="2555" spans="3:9" customFormat="1" x14ac:dyDescent="0.35">
      <c r="C2555" s="7"/>
      <c r="E2555" s="7"/>
      <c r="G2555" s="7"/>
      <c r="I2555" s="7"/>
    </row>
    <row r="2556" spans="3:9" customFormat="1" x14ac:dyDescent="0.35">
      <c r="C2556" s="7"/>
      <c r="E2556" s="7"/>
      <c r="G2556" s="7"/>
      <c r="I2556" s="7"/>
    </row>
    <row r="2557" spans="3:9" customFormat="1" x14ac:dyDescent="0.35">
      <c r="C2557" s="7"/>
      <c r="E2557" s="7"/>
      <c r="G2557" s="7"/>
      <c r="I2557" s="7"/>
    </row>
    <row r="2558" spans="3:9" customFormat="1" x14ac:dyDescent="0.35">
      <c r="C2558" s="7"/>
      <c r="E2558" s="7"/>
      <c r="G2558" s="7"/>
      <c r="I2558" s="7"/>
    </row>
    <row r="2559" spans="3:9" customFormat="1" x14ac:dyDescent="0.35">
      <c r="C2559" s="7"/>
      <c r="E2559" s="7"/>
      <c r="G2559" s="7"/>
      <c r="I2559" s="7"/>
    </row>
    <row r="2560" spans="3:9" customFormat="1" x14ac:dyDescent="0.35">
      <c r="C2560" s="7"/>
      <c r="E2560" s="7"/>
      <c r="G2560" s="7"/>
      <c r="I2560" s="7"/>
    </row>
    <row r="2561" spans="3:9" customFormat="1" x14ac:dyDescent="0.35">
      <c r="C2561" s="7"/>
      <c r="E2561" s="7"/>
      <c r="G2561" s="7"/>
      <c r="I2561" s="7"/>
    </row>
    <row r="2562" spans="3:9" customFormat="1" x14ac:dyDescent="0.35">
      <c r="C2562" s="7"/>
      <c r="E2562" s="7"/>
      <c r="G2562" s="7"/>
      <c r="I2562" s="7"/>
    </row>
    <row r="2563" spans="3:9" customFormat="1" x14ac:dyDescent="0.35">
      <c r="C2563" s="7"/>
      <c r="E2563" s="7"/>
      <c r="G2563" s="7"/>
      <c r="I2563" s="7"/>
    </row>
    <row r="2564" spans="3:9" customFormat="1" x14ac:dyDescent="0.35">
      <c r="C2564" s="7"/>
      <c r="E2564" s="7"/>
      <c r="G2564" s="7"/>
      <c r="I2564" s="7"/>
    </row>
    <row r="2565" spans="3:9" customFormat="1" x14ac:dyDescent="0.35">
      <c r="C2565" s="7"/>
      <c r="E2565" s="7"/>
      <c r="G2565" s="7"/>
      <c r="I2565" s="7"/>
    </row>
    <row r="2566" spans="3:9" customFormat="1" x14ac:dyDescent="0.35">
      <c r="C2566" s="7"/>
      <c r="E2566" s="7"/>
      <c r="G2566" s="7"/>
      <c r="I2566" s="7"/>
    </row>
    <row r="2567" spans="3:9" customFormat="1" x14ac:dyDescent="0.35">
      <c r="C2567" s="7"/>
      <c r="E2567" s="7"/>
      <c r="G2567" s="7"/>
      <c r="I2567" s="7"/>
    </row>
    <row r="2568" spans="3:9" customFormat="1" x14ac:dyDescent="0.35">
      <c r="C2568" s="7"/>
      <c r="E2568" s="7"/>
      <c r="G2568" s="7"/>
      <c r="I2568" s="7"/>
    </row>
    <row r="2569" spans="3:9" customFormat="1" x14ac:dyDescent="0.35">
      <c r="C2569" s="7"/>
      <c r="E2569" s="7"/>
      <c r="G2569" s="7"/>
      <c r="I2569" s="7"/>
    </row>
    <row r="2570" spans="3:9" customFormat="1" x14ac:dyDescent="0.35">
      <c r="C2570" s="7"/>
      <c r="E2570" s="7"/>
      <c r="G2570" s="7"/>
      <c r="I2570" s="7"/>
    </row>
    <row r="2571" spans="3:9" customFormat="1" x14ac:dyDescent="0.35">
      <c r="C2571" s="7"/>
      <c r="E2571" s="7"/>
      <c r="G2571" s="7"/>
      <c r="I2571" s="7"/>
    </row>
    <row r="2572" spans="3:9" customFormat="1" x14ac:dyDescent="0.35">
      <c r="C2572" s="7"/>
      <c r="E2572" s="7"/>
      <c r="G2572" s="7"/>
      <c r="I2572" s="7"/>
    </row>
    <row r="2573" spans="3:9" customFormat="1" x14ac:dyDescent="0.35">
      <c r="C2573" s="7"/>
      <c r="E2573" s="7"/>
      <c r="G2573" s="7"/>
      <c r="I2573" s="7"/>
    </row>
    <row r="2574" spans="3:9" customFormat="1" x14ac:dyDescent="0.35">
      <c r="C2574" s="7"/>
      <c r="E2574" s="7"/>
      <c r="G2574" s="7"/>
      <c r="I2574" s="7"/>
    </row>
    <row r="2575" spans="3:9" customFormat="1" x14ac:dyDescent="0.35">
      <c r="C2575" s="7"/>
      <c r="E2575" s="7"/>
      <c r="G2575" s="7"/>
      <c r="I2575" s="7"/>
    </row>
    <row r="2576" spans="3:9" customFormat="1" x14ac:dyDescent="0.35">
      <c r="C2576" s="7"/>
      <c r="E2576" s="7"/>
      <c r="G2576" s="7"/>
      <c r="I2576" s="7"/>
    </row>
    <row r="2577" spans="3:9" customFormat="1" x14ac:dyDescent="0.35">
      <c r="C2577" s="7"/>
      <c r="E2577" s="7"/>
      <c r="G2577" s="7"/>
      <c r="I2577" s="7"/>
    </row>
    <row r="2578" spans="3:9" customFormat="1" x14ac:dyDescent="0.35">
      <c r="C2578" s="7"/>
      <c r="E2578" s="7"/>
      <c r="G2578" s="7"/>
      <c r="I2578" s="7"/>
    </row>
    <row r="2579" spans="3:9" customFormat="1" x14ac:dyDescent="0.35">
      <c r="C2579" s="7"/>
      <c r="E2579" s="7"/>
      <c r="G2579" s="7"/>
      <c r="I2579" s="7"/>
    </row>
    <row r="2580" spans="3:9" customFormat="1" x14ac:dyDescent="0.35">
      <c r="C2580" s="7"/>
      <c r="E2580" s="7"/>
      <c r="G2580" s="7"/>
      <c r="I2580" s="7"/>
    </row>
    <row r="2581" spans="3:9" customFormat="1" x14ac:dyDescent="0.35">
      <c r="C2581" s="7"/>
      <c r="E2581" s="7"/>
      <c r="G2581" s="7"/>
      <c r="I2581" s="7"/>
    </row>
    <row r="2582" spans="3:9" customFormat="1" x14ac:dyDescent="0.35">
      <c r="C2582" s="7"/>
      <c r="E2582" s="7"/>
      <c r="G2582" s="7"/>
      <c r="I2582" s="7"/>
    </row>
    <row r="2583" spans="3:9" customFormat="1" x14ac:dyDescent="0.35">
      <c r="C2583" s="7"/>
      <c r="E2583" s="7"/>
      <c r="G2583" s="7"/>
      <c r="I2583" s="7"/>
    </row>
    <row r="2584" spans="3:9" customFormat="1" x14ac:dyDescent="0.35">
      <c r="C2584" s="7"/>
      <c r="E2584" s="7"/>
      <c r="G2584" s="7"/>
      <c r="I2584" s="7"/>
    </row>
    <row r="2585" spans="3:9" customFormat="1" x14ac:dyDescent="0.35">
      <c r="C2585" s="7"/>
      <c r="E2585" s="7"/>
      <c r="G2585" s="7"/>
      <c r="I2585" s="7"/>
    </row>
    <row r="2586" spans="3:9" customFormat="1" x14ac:dyDescent="0.35">
      <c r="C2586" s="7"/>
      <c r="E2586" s="7"/>
      <c r="G2586" s="7"/>
      <c r="I2586" s="7"/>
    </row>
    <row r="2587" spans="3:9" customFormat="1" x14ac:dyDescent="0.35">
      <c r="C2587" s="7"/>
      <c r="E2587" s="7"/>
      <c r="G2587" s="7"/>
      <c r="I2587" s="7"/>
    </row>
    <row r="2588" spans="3:9" customFormat="1" x14ac:dyDescent="0.35">
      <c r="C2588" s="7"/>
      <c r="E2588" s="7"/>
      <c r="G2588" s="7"/>
      <c r="I2588" s="7"/>
    </row>
    <row r="2589" spans="3:9" customFormat="1" x14ac:dyDescent="0.35">
      <c r="C2589" s="7"/>
      <c r="E2589" s="7"/>
      <c r="G2589" s="7"/>
      <c r="I2589" s="7"/>
    </row>
    <row r="2590" spans="3:9" customFormat="1" x14ac:dyDescent="0.35">
      <c r="C2590" s="7"/>
      <c r="E2590" s="7"/>
      <c r="G2590" s="7"/>
      <c r="I2590" s="7"/>
    </row>
    <row r="2591" spans="3:9" customFormat="1" x14ac:dyDescent="0.35">
      <c r="C2591" s="7"/>
      <c r="E2591" s="7"/>
      <c r="G2591" s="7"/>
      <c r="I2591" s="7"/>
    </row>
    <row r="2592" spans="3:9" customFormat="1" x14ac:dyDescent="0.35">
      <c r="C2592" s="7"/>
      <c r="E2592" s="7"/>
      <c r="G2592" s="7"/>
      <c r="I2592" s="7"/>
    </row>
    <row r="2593" spans="3:9" customFormat="1" x14ac:dyDescent="0.35">
      <c r="C2593" s="7"/>
      <c r="E2593" s="7"/>
      <c r="G2593" s="7"/>
      <c r="I2593" s="7"/>
    </row>
    <row r="2594" spans="3:9" customFormat="1" x14ac:dyDescent="0.35">
      <c r="C2594" s="7"/>
      <c r="E2594" s="7"/>
      <c r="G2594" s="7"/>
      <c r="I2594" s="7"/>
    </row>
    <row r="2595" spans="3:9" customFormat="1" x14ac:dyDescent="0.35">
      <c r="C2595" s="7"/>
      <c r="E2595" s="7"/>
      <c r="G2595" s="7"/>
      <c r="I2595" s="7"/>
    </row>
    <row r="2596" spans="3:9" customFormat="1" x14ac:dyDescent="0.35">
      <c r="C2596" s="7"/>
      <c r="E2596" s="7"/>
      <c r="G2596" s="7"/>
      <c r="I2596" s="7"/>
    </row>
    <row r="2597" spans="3:9" customFormat="1" x14ac:dyDescent="0.35">
      <c r="C2597" s="7"/>
      <c r="E2597" s="7"/>
      <c r="G2597" s="7"/>
      <c r="I2597" s="7"/>
    </row>
    <row r="2598" spans="3:9" customFormat="1" x14ac:dyDescent="0.35">
      <c r="C2598" s="7"/>
      <c r="E2598" s="7"/>
      <c r="G2598" s="7"/>
      <c r="I2598" s="7"/>
    </row>
    <row r="2599" spans="3:9" customFormat="1" x14ac:dyDescent="0.35">
      <c r="C2599" s="7"/>
      <c r="E2599" s="7"/>
      <c r="G2599" s="7"/>
      <c r="I2599" s="7"/>
    </row>
    <row r="2600" spans="3:9" customFormat="1" x14ac:dyDescent="0.35">
      <c r="C2600" s="7"/>
      <c r="E2600" s="7"/>
      <c r="G2600" s="7"/>
      <c r="I2600" s="7"/>
    </row>
    <row r="2601" spans="3:9" customFormat="1" x14ac:dyDescent="0.35">
      <c r="C2601" s="7"/>
      <c r="E2601" s="7"/>
      <c r="G2601" s="7"/>
      <c r="I2601" s="7"/>
    </row>
    <row r="2602" spans="3:9" customFormat="1" x14ac:dyDescent="0.35">
      <c r="C2602" s="7"/>
      <c r="E2602" s="7"/>
      <c r="G2602" s="7"/>
      <c r="I2602" s="7"/>
    </row>
    <row r="2603" spans="3:9" customFormat="1" x14ac:dyDescent="0.35">
      <c r="C2603" s="7"/>
      <c r="E2603" s="7"/>
      <c r="G2603" s="7"/>
      <c r="I2603" s="7"/>
    </row>
    <row r="2604" spans="3:9" customFormat="1" x14ac:dyDescent="0.35">
      <c r="C2604" s="7"/>
      <c r="E2604" s="7"/>
      <c r="G2604" s="7"/>
      <c r="I2604" s="7"/>
    </row>
    <row r="2605" spans="3:9" customFormat="1" x14ac:dyDescent="0.35">
      <c r="C2605" s="7"/>
      <c r="E2605" s="7"/>
      <c r="G2605" s="7"/>
      <c r="I2605" s="7"/>
    </row>
    <row r="2606" spans="3:9" customFormat="1" x14ac:dyDescent="0.35">
      <c r="C2606" s="7"/>
      <c r="E2606" s="7"/>
      <c r="G2606" s="7"/>
      <c r="I2606" s="7"/>
    </row>
    <row r="2607" spans="3:9" customFormat="1" x14ac:dyDescent="0.35">
      <c r="C2607" s="7"/>
      <c r="E2607" s="7"/>
      <c r="G2607" s="7"/>
      <c r="I2607" s="7"/>
    </row>
    <row r="2608" spans="3:9" customFormat="1" x14ac:dyDescent="0.35">
      <c r="C2608" s="7"/>
      <c r="E2608" s="7"/>
      <c r="G2608" s="7"/>
      <c r="I2608" s="7"/>
    </row>
    <row r="2609" spans="3:9" customFormat="1" x14ac:dyDescent="0.35">
      <c r="C2609" s="7"/>
      <c r="E2609" s="7"/>
      <c r="G2609" s="7"/>
      <c r="I2609" s="7"/>
    </row>
    <row r="2610" spans="3:9" customFormat="1" x14ac:dyDescent="0.35">
      <c r="C2610" s="7"/>
      <c r="E2610" s="7"/>
      <c r="G2610" s="7"/>
      <c r="I2610" s="7"/>
    </row>
    <row r="2611" spans="3:9" customFormat="1" x14ac:dyDescent="0.35">
      <c r="C2611" s="7"/>
      <c r="E2611" s="7"/>
      <c r="G2611" s="7"/>
      <c r="I2611" s="7"/>
    </row>
    <row r="2612" spans="3:9" customFormat="1" x14ac:dyDescent="0.35">
      <c r="C2612" s="7"/>
      <c r="E2612" s="7"/>
      <c r="G2612" s="7"/>
      <c r="I2612" s="7"/>
    </row>
    <row r="2613" spans="3:9" customFormat="1" x14ac:dyDescent="0.35">
      <c r="C2613" s="7"/>
      <c r="E2613" s="7"/>
      <c r="G2613" s="7"/>
      <c r="I2613" s="7"/>
    </row>
    <row r="2614" spans="3:9" customFormat="1" x14ac:dyDescent="0.35">
      <c r="C2614" s="7"/>
      <c r="E2614" s="7"/>
      <c r="G2614" s="7"/>
      <c r="I2614" s="7"/>
    </row>
    <row r="2615" spans="3:9" customFormat="1" x14ac:dyDescent="0.35">
      <c r="C2615" s="7"/>
      <c r="E2615" s="7"/>
      <c r="G2615" s="7"/>
      <c r="I2615" s="7"/>
    </row>
    <row r="2616" spans="3:9" customFormat="1" x14ac:dyDescent="0.35">
      <c r="C2616" s="7"/>
      <c r="E2616" s="7"/>
      <c r="G2616" s="7"/>
      <c r="I2616" s="7"/>
    </row>
    <row r="2617" spans="3:9" customFormat="1" x14ac:dyDescent="0.35">
      <c r="C2617" s="7"/>
      <c r="E2617" s="7"/>
      <c r="G2617" s="7"/>
      <c r="I2617" s="7"/>
    </row>
    <row r="2618" spans="3:9" customFormat="1" x14ac:dyDescent="0.35">
      <c r="C2618" s="7"/>
      <c r="E2618" s="7"/>
      <c r="G2618" s="7"/>
      <c r="I2618" s="7"/>
    </row>
    <row r="2619" spans="3:9" customFormat="1" x14ac:dyDescent="0.35">
      <c r="C2619" s="7"/>
      <c r="E2619" s="7"/>
      <c r="G2619" s="7"/>
      <c r="I2619" s="7"/>
    </row>
    <row r="2620" spans="3:9" customFormat="1" x14ac:dyDescent="0.35">
      <c r="C2620" s="7"/>
      <c r="E2620" s="7"/>
      <c r="G2620" s="7"/>
      <c r="I2620" s="7"/>
    </row>
    <row r="2621" spans="3:9" customFormat="1" x14ac:dyDescent="0.35">
      <c r="C2621" s="7"/>
      <c r="E2621" s="7"/>
      <c r="G2621" s="7"/>
      <c r="I2621" s="7"/>
    </row>
    <row r="2622" spans="3:9" customFormat="1" x14ac:dyDescent="0.35">
      <c r="C2622" s="7"/>
      <c r="E2622" s="7"/>
      <c r="G2622" s="7"/>
      <c r="I2622" s="7"/>
    </row>
    <row r="2623" spans="3:9" customFormat="1" x14ac:dyDescent="0.35">
      <c r="C2623" s="7"/>
      <c r="E2623" s="7"/>
      <c r="G2623" s="7"/>
      <c r="I2623" s="7"/>
    </row>
    <row r="2624" spans="3:9" customFormat="1" x14ac:dyDescent="0.35">
      <c r="C2624" s="7"/>
      <c r="E2624" s="7"/>
      <c r="G2624" s="7"/>
      <c r="I2624" s="7"/>
    </row>
    <row r="2625" spans="3:9" customFormat="1" x14ac:dyDescent="0.35">
      <c r="C2625" s="7"/>
      <c r="E2625" s="7"/>
      <c r="G2625" s="7"/>
      <c r="I2625" s="7"/>
    </row>
    <row r="2626" spans="3:9" customFormat="1" x14ac:dyDescent="0.35">
      <c r="C2626" s="7"/>
      <c r="E2626" s="7"/>
      <c r="G2626" s="7"/>
      <c r="I2626" s="7"/>
    </row>
    <row r="2627" spans="3:9" customFormat="1" x14ac:dyDescent="0.35">
      <c r="C2627" s="7"/>
      <c r="E2627" s="7"/>
      <c r="G2627" s="7"/>
      <c r="I2627" s="7"/>
    </row>
    <row r="2628" spans="3:9" customFormat="1" x14ac:dyDescent="0.35">
      <c r="C2628" s="7"/>
      <c r="E2628" s="7"/>
      <c r="G2628" s="7"/>
      <c r="I2628" s="7"/>
    </row>
    <row r="2629" spans="3:9" customFormat="1" x14ac:dyDescent="0.35">
      <c r="C2629" s="7"/>
      <c r="E2629" s="7"/>
      <c r="G2629" s="7"/>
      <c r="I2629" s="7"/>
    </row>
    <row r="2630" spans="3:9" customFormat="1" x14ac:dyDescent="0.35">
      <c r="C2630" s="7"/>
      <c r="E2630" s="7"/>
      <c r="G2630" s="7"/>
      <c r="I2630" s="7"/>
    </row>
    <row r="2631" spans="3:9" customFormat="1" x14ac:dyDescent="0.35">
      <c r="C2631" s="7"/>
      <c r="E2631" s="7"/>
      <c r="G2631" s="7"/>
      <c r="I2631" s="7"/>
    </row>
    <row r="2632" spans="3:9" customFormat="1" x14ac:dyDescent="0.35">
      <c r="C2632" s="7"/>
      <c r="E2632" s="7"/>
      <c r="G2632" s="7"/>
      <c r="I2632" s="7"/>
    </row>
    <row r="2633" spans="3:9" customFormat="1" x14ac:dyDescent="0.35">
      <c r="C2633" s="7"/>
      <c r="E2633" s="7"/>
      <c r="G2633" s="7"/>
      <c r="I2633" s="7"/>
    </row>
    <row r="2634" spans="3:9" customFormat="1" x14ac:dyDescent="0.35">
      <c r="C2634" s="7"/>
      <c r="E2634" s="7"/>
      <c r="G2634" s="7"/>
      <c r="I2634" s="7"/>
    </row>
    <row r="2635" spans="3:9" customFormat="1" x14ac:dyDescent="0.35">
      <c r="C2635" s="7"/>
      <c r="E2635" s="7"/>
      <c r="G2635" s="7"/>
      <c r="I2635" s="7"/>
    </row>
    <row r="2636" spans="3:9" customFormat="1" x14ac:dyDescent="0.35">
      <c r="C2636" s="7"/>
      <c r="E2636" s="7"/>
      <c r="G2636" s="7"/>
      <c r="I2636" s="7"/>
    </row>
    <row r="2637" spans="3:9" customFormat="1" x14ac:dyDescent="0.35">
      <c r="C2637" s="7"/>
      <c r="E2637" s="7"/>
      <c r="G2637" s="7"/>
      <c r="I2637" s="7"/>
    </row>
    <row r="2638" spans="3:9" customFormat="1" x14ac:dyDescent="0.35">
      <c r="C2638" s="7"/>
      <c r="E2638" s="7"/>
      <c r="G2638" s="7"/>
      <c r="I2638" s="7"/>
    </row>
    <row r="2639" spans="3:9" customFormat="1" x14ac:dyDescent="0.35">
      <c r="C2639" s="7"/>
      <c r="E2639" s="7"/>
      <c r="G2639" s="7"/>
      <c r="I2639" s="7"/>
    </row>
    <row r="2640" spans="3:9" customFormat="1" x14ac:dyDescent="0.35">
      <c r="C2640" s="7"/>
      <c r="E2640" s="7"/>
      <c r="G2640" s="7"/>
      <c r="I2640" s="7"/>
    </row>
    <row r="2641" spans="3:9" customFormat="1" x14ac:dyDescent="0.35">
      <c r="C2641" s="7"/>
      <c r="E2641" s="7"/>
      <c r="G2641" s="7"/>
      <c r="I2641" s="7"/>
    </row>
    <row r="2642" spans="3:9" customFormat="1" x14ac:dyDescent="0.35">
      <c r="C2642" s="7"/>
      <c r="E2642" s="7"/>
      <c r="G2642" s="7"/>
      <c r="I2642" s="7"/>
    </row>
    <row r="2643" spans="3:9" customFormat="1" x14ac:dyDescent="0.35">
      <c r="C2643" s="7"/>
      <c r="E2643" s="7"/>
      <c r="G2643" s="7"/>
      <c r="I2643" s="7"/>
    </row>
    <row r="2644" spans="3:9" customFormat="1" x14ac:dyDescent="0.35">
      <c r="C2644" s="7"/>
      <c r="E2644" s="7"/>
      <c r="G2644" s="7"/>
      <c r="I2644" s="7"/>
    </row>
    <row r="2645" spans="3:9" customFormat="1" x14ac:dyDescent="0.35">
      <c r="C2645" s="7"/>
      <c r="E2645" s="7"/>
      <c r="G2645" s="7"/>
      <c r="I2645" s="7"/>
    </row>
    <row r="2646" spans="3:9" customFormat="1" x14ac:dyDescent="0.35">
      <c r="C2646" s="7"/>
      <c r="E2646" s="7"/>
      <c r="G2646" s="7"/>
      <c r="I2646" s="7"/>
    </row>
    <row r="2647" spans="3:9" customFormat="1" x14ac:dyDescent="0.35">
      <c r="C2647" s="7"/>
      <c r="E2647" s="7"/>
      <c r="G2647" s="7"/>
      <c r="I2647" s="7"/>
    </row>
    <row r="2648" spans="3:9" customFormat="1" x14ac:dyDescent="0.35">
      <c r="C2648" s="7"/>
      <c r="E2648" s="7"/>
      <c r="G2648" s="7"/>
      <c r="I2648" s="7"/>
    </row>
    <row r="2649" spans="3:9" customFormat="1" x14ac:dyDescent="0.35">
      <c r="C2649" s="7"/>
      <c r="E2649" s="7"/>
      <c r="G2649" s="7"/>
      <c r="I2649" s="7"/>
    </row>
    <row r="2650" spans="3:9" customFormat="1" x14ac:dyDescent="0.35">
      <c r="C2650" s="7"/>
      <c r="E2650" s="7"/>
      <c r="G2650" s="7"/>
      <c r="I2650" s="7"/>
    </row>
    <row r="2651" spans="3:9" customFormat="1" x14ac:dyDescent="0.35">
      <c r="C2651" s="7"/>
      <c r="E2651" s="7"/>
      <c r="G2651" s="7"/>
      <c r="I2651" s="7"/>
    </row>
    <row r="2652" spans="3:9" customFormat="1" x14ac:dyDescent="0.35">
      <c r="C2652" s="7"/>
      <c r="E2652" s="7"/>
      <c r="G2652" s="7"/>
      <c r="I2652" s="7"/>
    </row>
    <row r="2653" spans="3:9" customFormat="1" x14ac:dyDescent="0.35">
      <c r="C2653" s="7"/>
      <c r="E2653" s="7"/>
      <c r="G2653" s="7"/>
      <c r="I2653" s="7"/>
    </row>
    <row r="2654" spans="3:9" customFormat="1" x14ac:dyDescent="0.35">
      <c r="C2654" s="7"/>
      <c r="E2654" s="7"/>
      <c r="G2654" s="7"/>
      <c r="I2654" s="7"/>
    </row>
    <row r="2655" spans="3:9" customFormat="1" x14ac:dyDescent="0.35">
      <c r="C2655" s="7"/>
      <c r="E2655" s="7"/>
      <c r="G2655" s="7"/>
      <c r="I2655" s="7"/>
    </row>
    <row r="2656" spans="3:9" customFormat="1" x14ac:dyDescent="0.35">
      <c r="C2656" s="7"/>
      <c r="E2656" s="7"/>
      <c r="G2656" s="7"/>
      <c r="I2656" s="7"/>
    </row>
    <row r="2657" spans="3:9" customFormat="1" x14ac:dyDescent="0.35">
      <c r="C2657" s="7"/>
      <c r="E2657" s="7"/>
      <c r="G2657" s="7"/>
      <c r="I2657" s="7"/>
    </row>
    <row r="2658" spans="3:9" customFormat="1" x14ac:dyDescent="0.35">
      <c r="C2658" s="7"/>
      <c r="E2658" s="7"/>
      <c r="G2658" s="7"/>
      <c r="I2658" s="7"/>
    </row>
    <row r="2659" spans="3:9" customFormat="1" x14ac:dyDescent="0.35">
      <c r="C2659" s="7"/>
      <c r="E2659" s="7"/>
      <c r="G2659" s="7"/>
      <c r="I2659" s="7"/>
    </row>
    <row r="2660" spans="3:9" customFormat="1" x14ac:dyDescent="0.35">
      <c r="C2660" s="7"/>
      <c r="E2660" s="7"/>
      <c r="G2660" s="7"/>
      <c r="I2660" s="7"/>
    </row>
    <row r="2661" spans="3:9" customFormat="1" x14ac:dyDescent="0.35">
      <c r="C2661" s="7"/>
      <c r="E2661" s="7"/>
      <c r="G2661" s="7"/>
      <c r="I2661" s="7"/>
    </row>
    <row r="2662" spans="3:9" customFormat="1" x14ac:dyDescent="0.35">
      <c r="C2662" s="7"/>
      <c r="E2662" s="7"/>
      <c r="G2662" s="7"/>
      <c r="I2662" s="7"/>
    </row>
    <row r="2663" spans="3:9" customFormat="1" x14ac:dyDescent="0.35">
      <c r="C2663" s="7"/>
      <c r="E2663" s="7"/>
      <c r="G2663" s="7"/>
      <c r="I2663" s="7"/>
    </row>
    <row r="2664" spans="3:9" customFormat="1" x14ac:dyDescent="0.35">
      <c r="C2664" s="7"/>
      <c r="E2664" s="7"/>
      <c r="G2664" s="7"/>
      <c r="I2664" s="7"/>
    </row>
    <row r="2665" spans="3:9" customFormat="1" x14ac:dyDescent="0.35">
      <c r="C2665" s="7"/>
      <c r="E2665" s="7"/>
      <c r="G2665" s="7"/>
      <c r="I2665" s="7"/>
    </row>
    <row r="2666" spans="3:9" customFormat="1" x14ac:dyDescent="0.35">
      <c r="C2666" s="7"/>
      <c r="E2666" s="7"/>
      <c r="G2666" s="7"/>
      <c r="I2666" s="7"/>
    </row>
    <row r="2667" spans="3:9" customFormat="1" x14ac:dyDescent="0.35">
      <c r="C2667" s="7"/>
      <c r="E2667" s="7"/>
      <c r="G2667" s="7"/>
      <c r="I2667" s="7"/>
    </row>
    <row r="2668" spans="3:9" customFormat="1" x14ac:dyDescent="0.35">
      <c r="C2668" s="7"/>
      <c r="E2668" s="7"/>
      <c r="G2668" s="7"/>
      <c r="I2668" s="7"/>
    </row>
    <row r="2669" spans="3:9" customFormat="1" x14ac:dyDescent="0.35">
      <c r="C2669" s="7"/>
      <c r="E2669" s="7"/>
      <c r="G2669" s="7"/>
      <c r="I2669" s="7"/>
    </row>
    <row r="2670" spans="3:9" customFormat="1" x14ac:dyDescent="0.35">
      <c r="C2670" s="7"/>
      <c r="E2670" s="7"/>
      <c r="G2670" s="7"/>
      <c r="I2670" s="7"/>
    </row>
    <row r="2671" spans="3:9" customFormat="1" x14ac:dyDescent="0.35">
      <c r="C2671" s="7"/>
      <c r="E2671" s="7"/>
      <c r="G2671" s="7"/>
      <c r="I2671" s="7"/>
    </row>
    <row r="2672" spans="3:9" customFormat="1" x14ac:dyDescent="0.35">
      <c r="C2672" s="7"/>
      <c r="E2672" s="7"/>
      <c r="G2672" s="7"/>
      <c r="I2672" s="7"/>
    </row>
    <row r="2673" spans="3:9" customFormat="1" x14ac:dyDescent="0.35">
      <c r="C2673" s="7"/>
      <c r="E2673" s="7"/>
      <c r="G2673" s="7"/>
      <c r="I2673" s="7"/>
    </row>
    <row r="2674" spans="3:9" customFormat="1" x14ac:dyDescent="0.35">
      <c r="C2674" s="7"/>
      <c r="E2674" s="7"/>
      <c r="G2674" s="7"/>
      <c r="I2674" s="7"/>
    </row>
    <row r="2675" spans="3:9" customFormat="1" x14ac:dyDescent="0.35">
      <c r="C2675" s="7"/>
      <c r="E2675" s="7"/>
      <c r="G2675" s="7"/>
      <c r="I2675" s="7"/>
    </row>
    <row r="2676" spans="3:9" customFormat="1" x14ac:dyDescent="0.35">
      <c r="C2676" s="7"/>
      <c r="E2676" s="7"/>
      <c r="G2676" s="7"/>
      <c r="I2676" s="7"/>
    </row>
    <row r="2677" spans="3:9" customFormat="1" x14ac:dyDescent="0.35">
      <c r="C2677" s="7"/>
      <c r="E2677" s="7"/>
      <c r="G2677" s="7"/>
      <c r="I2677" s="7"/>
    </row>
    <row r="2678" spans="3:9" customFormat="1" x14ac:dyDescent="0.35">
      <c r="C2678" s="7"/>
      <c r="E2678" s="7"/>
      <c r="G2678" s="7"/>
      <c r="I2678" s="7"/>
    </row>
    <row r="2679" spans="3:9" customFormat="1" x14ac:dyDescent="0.35">
      <c r="C2679" s="7"/>
      <c r="E2679" s="7"/>
      <c r="G2679" s="7"/>
      <c r="I2679" s="7"/>
    </row>
    <row r="2680" spans="3:9" customFormat="1" x14ac:dyDescent="0.35">
      <c r="C2680" s="7"/>
      <c r="E2680" s="7"/>
      <c r="G2680" s="7"/>
      <c r="I2680" s="7"/>
    </row>
    <row r="2681" spans="3:9" customFormat="1" x14ac:dyDescent="0.35">
      <c r="C2681" s="7"/>
      <c r="E2681" s="7"/>
      <c r="G2681" s="7"/>
      <c r="I2681" s="7"/>
    </row>
    <row r="2682" spans="3:9" customFormat="1" x14ac:dyDescent="0.35">
      <c r="C2682" s="7"/>
      <c r="E2682" s="7"/>
      <c r="G2682" s="7"/>
      <c r="I2682" s="7"/>
    </row>
    <row r="2683" spans="3:9" customFormat="1" x14ac:dyDescent="0.35">
      <c r="C2683" s="7"/>
      <c r="E2683" s="7"/>
      <c r="G2683" s="7"/>
      <c r="I2683" s="7"/>
    </row>
    <row r="2684" spans="3:9" customFormat="1" x14ac:dyDescent="0.35">
      <c r="C2684" s="7"/>
      <c r="E2684" s="7"/>
      <c r="G2684" s="7"/>
      <c r="I2684" s="7"/>
    </row>
    <row r="2685" spans="3:9" customFormat="1" x14ac:dyDescent="0.35">
      <c r="C2685" s="7"/>
      <c r="E2685" s="7"/>
      <c r="G2685" s="7"/>
      <c r="I2685" s="7"/>
    </row>
    <row r="2686" spans="3:9" customFormat="1" x14ac:dyDescent="0.35">
      <c r="C2686" s="7"/>
      <c r="E2686" s="7"/>
      <c r="G2686" s="7"/>
      <c r="I2686" s="7"/>
    </row>
    <row r="2687" spans="3:9" customFormat="1" x14ac:dyDescent="0.35">
      <c r="C2687" s="7"/>
      <c r="E2687" s="7"/>
      <c r="G2687" s="7"/>
      <c r="I2687" s="7"/>
    </row>
    <row r="2688" spans="3:9" customFormat="1" x14ac:dyDescent="0.35">
      <c r="C2688" s="7"/>
      <c r="E2688" s="7"/>
      <c r="G2688" s="7"/>
      <c r="I2688" s="7"/>
    </row>
    <row r="2689" spans="3:9" customFormat="1" x14ac:dyDescent="0.35">
      <c r="C2689" s="7"/>
      <c r="E2689" s="7"/>
      <c r="G2689" s="7"/>
      <c r="I2689" s="7"/>
    </row>
    <row r="2690" spans="3:9" customFormat="1" x14ac:dyDescent="0.35">
      <c r="C2690" s="7"/>
      <c r="E2690" s="7"/>
      <c r="G2690" s="7"/>
      <c r="I2690" s="7"/>
    </row>
    <row r="2691" spans="3:9" customFormat="1" x14ac:dyDescent="0.35">
      <c r="C2691" s="7"/>
      <c r="E2691" s="7"/>
      <c r="G2691" s="7"/>
      <c r="I2691" s="7"/>
    </row>
    <row r="2692" spans="3:9" customFormat="1" x14ac:dyDescent="0.35">
      <c r="C2692" s="7"/>
      <c r="E2692" s="7"/>
      <c r="G2692" s="7"/>
      <c r="I2692" s="7"/>
    </row>
    <row r="2693" spans="3:9" customFormat="1" x14ac:dyDescent="0.35">
      <c r="C2693" s="7"/>
      <c r="E2693" s="7"/>
      <c r="G2693" s="7"/>
      <c r="I2693" s="7"/>
    </row>
    <row r="2694" spans="3:9" customFormat="1" x14ac:dyDescent="0.35">
      <c r="C2694" s="7"/>
      <c r="E2694" s="7"/>
      <c r="G2694" s="7"/>
      <c r="I2694" s="7"/>
    </row>
    <row r="2695" spans="3:9" customFormat="1" x14ac:dyDescent="0.35">
      <c r="C2695" s="7"/>
      <c r="E2695" s="7"/>
      <c r="G2695" s="7"/>
      <c r="I2695" s="7"/>
    </row>
    <row r="2696" spans="3:9" customFormat="1" x14ac:dyDescent="0.35">
      <c r="C2696" s="7"/>
      <c r="E2696" s="7"/>
      <c r="G2696" s="7"/>
      <c r="I2696" s="7"/>
    </row>
    <row r="2697" spans="3:9" customFormat="1" x14ac:dyDescent="0.35">
      <c r="C2697" s="7"/>
      <c r="E2697" s="7"/>
      <c r="G2697" s="7"/>
      <c r="I2697" s="7"/>
    </row>
    <row r="2698" spans="3:9" customFormat="1" x14ac:dyDescent="0.35">
      <c r="C2698" s="7"/>
      <c r="E2698" s="7"/>
      <c r="G2698" s="7"/>
      <c r="I2698" s="7"/>
    </row>
    <row r="2699" spans="3:9" customFormat="1" x14ac:dyDescent="0.35">
      <c r="C2699" s="7"/>
      <c r="E2699" s="7"/>
      <c r="G2699" s="7"/>
      <c r="I2699" s="7"/>
    </row>
    <row r="2700" spans="3:9" customFormat="1" x14ac:dyDescent="0.35">
      <c r="C2700" s="7"/>
      <c r="E2700" s="7"/>
      <c r="G2700" s="7"/>
      <c r="I2700" s="7"/>
    </row>
    <row r="2701" spans="3:9" customFormat="1" x14ac:dyDescent="0.35">
      <c r="C2701" s="7"/>
      <c r="E2701" s="7"/>
      <c r="G2701" s="7"/>
      <c r="I2701" s="7"/>
    </row>
    <row r="2702" spans="3:9" customFormat="1" x14ac:dyDescent="0.35">
      <c r="C2702" s="7"/>
      <c r="E2702" s="7"/>
      <c r="G2702" s="7"/>
      <c r="I2702" s="7"/>
    </row>
    <row r="2703" spans="3:9" customFormat="1" x14ac:dyDescent="0.35">
      <c r="C2703" s="7"/>
      <c r="E2703" s="7"/>
      <c r="G2703" s="7"/>
      <c r="I2703" s="7"/>
    </row>
    <row r="2704" spans="3:9" customFormat="1" x14ac:dyDescent="0.35">
      <c r="C2704" s="7"/>
      <c r="E2704" s="7"/>
      <c r="G2704" s="7"/>
      <c r="I2704" s="7"/>
    </row>
    <row r="2705" spans="3:9" customFormat="1" x14ac:dyDescent="0.35">
      <c r="C2705" s="7"/>
      <c r="E2705" s="7"/>
      <c r="G2705" s="7"/>
      <c r="I2705" s="7"/>
    </row>
    <row r="2706" spans="3:9" customFormat="1" x14ac:dyDescent="0.35">
      <c r="C2706" s="7"/>
      <c r="E2706" s="7"/>
      <c r="G2706" s="7"/>
      <c r="I2706" s="7"/>
    </row>
    <row r="2707" spans="3:9" customFormat="1" x14ac:dyDescent="0.35">
      <c r="C2707" s="7"/>
      <c r="E2707" s="7"/>
      <c r="G2707" s="7"/>
      <c r="I2707" s="7"/>
    </row>
    <row r="2708" spans="3:9" customFormat="1" x14ac:dyDescent="0.35">
      <c r="C2708" s="7"/>
      <c r="E2708" s="7"/>
      <c r="G2708" s="7"/>
      <c r="I2708" s="7"/>
    </row>
    <row r="2709" spans="3:9" customFormat="1" x14ac:dyDescent="0.35">
      <c r="C2709" s="7"/>
      <c r="E2709" s="7"/>
      <c r="G2709" s="7"/>
      <c r="I2709" s="7"/>
    </row>
    <row r="2710" spans="3:9" customFormat="1" x14ac:dyDescent="0.35">
      <c r="C2710" s="7"/>
      <c r="E2710" s="7"/>
      <c r="G2710" s="7"/>
      <c r="I2710" s="7"/>
    </row>
    <row r="2711" spans="3:9" customFormat="1" x14ac:dyDescent="0.35">
      <c r="C2711" s="7"/>
      <c r="E2711" s="7"/>
      <c r="G2711" s="7"/>
      <c r="I2711" s="7"/>
    </row>
    <row r="2712" spans="3:9" customFormat="1" x14ac:dyDescent="0.35">
      <c r="C2712" s="7"/>
      <c r="E2712" s="7"/>
      <c r="G2712" s="7"/>
      <c r="I2712" s="7"/>
    </row>
    <row r="2713" spans="3:9" customFormat="1" x14ac:dyDescent="0.35">
      <c r="C2713" s="7"/>
      <c r="E2713" s="7"/>
      <c r="G2713" s="7"/>
      <c r="I2713" s="7"/>
    </row>
    <row r="2714" spans="3:9" customFormat="1" x14ac:dyDescent="0.35">
      <c r="C2714" s="7"/>
      <c r="E2714" s="7"/>
      <c r="G2714" s="7"/>
      <c r="I2714" s="7"/>
    </row>
    <row r="2715" spans="3:9" customFormat="1" x14ac:dyDescent="0.35">
      <c r="C2715" s="7"/>
      <c r="E2715" s="7"/>
      <c r="G2715" s="7"/>
      <c r="I2715" s="7"/>
    </row>
    <row r="2716" spans="3:9" customFormat="1" x14ac:dyDescent="0.35">
      <c r="C2716" s="7"/>
      <c r="E2716" s="7"/>
      <c r="G2716" s="7"/>
      <c r="I2716" s="7"/>
    </row>
    <row r="2717" spans="3:9" customFormat="1" x14ac:dyDescent="0.35">
      <c r="C2717" s="7"/>
      <c r="E2717" s="7"/>
      <c r="G2717" s="7"/>
      <c r="I2717" s="7"/>
    </row>
    <row r="2718" spans="3:9" customFormat="1" x14ac:dyDescent="0.35">
      <c r="C2718" s="7"/>
      <c r="E2718" s="7"/>
      <c r="G2718" s="7"/>
      <c r="I2718" s="7"/>
    </row>
    <row r="2719" spans="3:9" customFormat="1" x14ac:dyDescent="0.35">
      <c r="C2719" s="7"/>
      <c r="E2719" s="7"/>
      <c r="G2719" s="7"/>
      <c r="I2719" s="7"/>
    </row>
    <row r="2720" spans="3:9" customFormat="1" x14ac:dyDescent="0.35">
      <c r="C2720" s="7"/>
      <c r="E2720" s="7"/>
      <c r="G2720" s="7"/>
      <c r="I2720" s="7"/>
    </row>
    <row r="2721" spans="3:9" customFormat="1" x14ac:dyDescent="0.35">
      <c r="C2721" s="7"/>
      <c r="E2721" s="7"/>
      <c r="G2721" s="7"/>
      <c r="I2721" s="7"/>
    </row>
    <row r="2722" spans="3:9" customFormat="1" x14ac:dyDescent="0.35">
      <c r="C2722" s="7"/>
      <c r="E2722" s="7"/>
      <c r="G2722" s="7"/>
      <c r="I2722" s="7"/>
    </row>
    <row r="2723" spans="3:9" customFormat="1" x14ac:dyDescent="0.35">
      <c r="C2723" s="7"/>
      <c r="E2723" s="7"/>
      <c r="G2723" s="7"/>
      <c r="I2723" s="7"/>
    </row>
    <row r="2724" spans="3:9" customFormat="1" x14ac:dyDescent="0.35">
      <c r="C2724" s="7"/>
      <c r="E2724" s="7"/>
      <c r="G2724" s="7"/>
      <c r="I2724" s="7"/>
    </row>
    <row r="2725" spans="3:9" customFormat="1" x14ac:dyDescent="0.35">
      <c r="C2725" s="7"/>
      <c r="E2725" s="7"/>
      <c r="G2725" s="7"/>
      <c r="I2725" s="7"/>
    </row>
    <row r="2726" spans="3:9" customFormat="1" x14ac:dyDescent="0.35">
      <c r="C2726" s="7"/>
      <c r="E2726" s="7"/>
      <c r="G2726" s="7"/>
      <c r="I2726" s="7"/>
    </row>
    <row r="2727" spans="3:9" customFormat="1" x14ac:dyDescent="0.35">
      <c r="C2727" s="7"/>
      <c r="E2727" s="7"/>
      <c r="G2727" s="7"/>
      <c r="I2727" s="7"/>
    </row>
    <row r="2728" spans="3:9" customFormat="1" x14ac:dyDescent="0.35">
      <c r="C2728" s="7"/>
      <c r="E2728" s="7"/>
      <c r="G2728" s="7"/>
      <c r="I2728" s="7"/>
    </row>
    <row r="2729" spans="3:9" customFormat="1" x14ac:dyDescent="0.35">
      <c r="C2729" s="7"/>
      <c r="E2729" s="7"/>
      <c r="G2729" s="7"/>
      <c r="I2729" s="7"/>
    </row>
    <row r="2730" spans="3:9" customFormat="1" x14ac:dyDescent="0.35">
      <c r="C2730" s="7"/>
      <c r="E2730" s="7"/>
      <c r="G2730" s="7"/>
      <c r="I2730" s="7"/>
    </row>
    <row r="2731" spans="3:9" customFormat="1" x14ac:dyDescent="0.35">
      <c r="C2731" s="7"/>
      <c r="E2731" s="7"/>
      <c r="G2731" s="7"/>
      <c r="I2731" s="7"/>
    </row>
    <row r="2732" spans="3:9" customFormat="1" x14ac:dyDescent="0.35">
      <c r="C2732" s="7"/>
      <c r="E2732" s="7"/>
      <c r="G2732" s="7"/>
      <c r="I2732" s="7"/>
    </row>
    <row r="2733" spans="3:9" customFormat="1" x14ac:dyDescent="0.35">
      <c r="C2733" s="7"/>
      <c r="E2733" s="7"/>
      <c r="G2733" s="7"/>
      <c r="I2733" s="7"/>
    </row>
    <row r="2734" spans="3:9" customFormat="1" x14ac:dyDescent="0.35">
      <c r="C2734" s="7"/>
      <c r="E2734" s="7"/>
      <c r="G2734" s="7"/>
      <c r="I2734" s="7"/>
    </row>
    <row r="2735" spans="3:9" customFormat="1" x14ac:dyDescent="0.35">
      <c r="C2735" s="7"/>
      <c r="E2735" s="7"/>
      <c r="G2735" s="7"/>
      <c r="I2735" s="7"/>
    </row>
    <row r="2736" spans="3:9" customFormat="1" x14ac:dyDescent="0.35">
      <c r="C2736" s="7"/>
      <c r="E2736" s="7"/>
      <c r="G2736" s="7"/>
      <c r="I2736" s="7"/>
    </row>
    <row r="2737" spans="3:9" customFormat="1" x14ac:dyDescent="0.35">
      <c r="C2737" s="7"/>
      <c r="E2737" s="7"/>
      <c r="G2737" s="7"/>
      <c r="I2737" s="7"/>
    </row>
    <row r="2738" spans="3:9" customFormat="1" x14ac:dyDescent="0.35">
      <c r="C2738" s="7"/>
      <c r="E2738" s="7"/>
      <c r="G2738" s="7"/>
      <c r="I2738" s="7"/>
    </row>
    <row r="2739" spans="3:9" customFormat="1" x14ac:dyDescent="0.35">
      <c r="C2739" s="7"/>
      <c r="E2739" s="7"/>
      <c r="G2739" s="7"/>
      <c r="I2739" s="7"/>
    </row>
    <row r="2740" spans="3:9" customFormat="1" x14ac:dyDescent="0.35">
      <c r="C2740" s="7"/>
      <c r="E2740" s="7"/>
      <c r="G2740" s="7"/>
      <c r="I2740" s="7"/>
    </row>
    <row r="2741" spans="3:9" customFormat="1" x14ac:dyDescent="0.35">
      <c r="C2741" s="7"/>
      <c r="E2741" s="7"/>
      <c r="G2741" s="7"/>
      <c r="I2741" s="7"/>
    </row>
    <row r="2742" spans="3:9" customFormat="1" x14ac:dyDescent="0.35">
      <c r="C2742" s="7"/>
      <c r="E2742" s="7"/>
      <c r="G2742" s="7"/>
      <c r="I2742" s="7"/>
    </row>
    <row r="2743" spans="3:9" customFormat="1" x14ac:dyDescent="0.35">
      <c r="C2743" s="7"/>
      <c r="E2743" s="7"/>
      <c r="G2743" s="7"/>
      <c r="I2743" s="7"/>
    </row>
    <row r="2744" spans="3:9" customFormat="1" x14ac:dyDescent="0.35">
      <c r="C2744" s="7"/>
      <c r="E2744" s="7"/>
      <c r="G2744" s="7"/>
      <c r="I2744" s="7"/>
    </row>
    <row r="2745" spans="3:9" customFormat="1" x14ac:dyDescent="0.35">
      <c r="C2745" s="7"/>
      <c r="E2745" s="7"/>
      <c r="G2745" s="7"/>
      <c r="I2745" s="7"/>
    </row>
    <row r="2746" spans="3:9" customFormat="1" x14ac:dyDescent="0.35">
      <c r="C2746" s="7"/>
      <c r="E2746" s="7"/>
      <c r="G2746" s="7"/>
      <c r="I2746" s="7"/>
    </row>
    <row r="2747" spans="3:9" customFormat="1" x14ac:dyDescent="0.35">
      <c r="C2747" s="7"/>
      <c r="E2747" s="7"/>
      <c r="G2747" s="7"/>
      <c r="I2747" s="7"/>
    </row>
    <row r="2748" spans="3:9" customFormat="1" x14ac:dyDescent="0.35">
      <c r="C2748" s="7"/>
      <c r="E2748" s="7"/>
      <c r="G2748" s="7"/>
      <c r="I2748" s="7"/>
    </row>
    <row r="2749" spans="3:9" customFormat="1" x14ac:dyDescent="0.35">
      <c r="C2749" s="7"/>
      <c r="E2749" s="7"/>
      <c r="G2749" s="7"/>
      <c r="I2749" s="7"/>
    </row>
    <row r="2750" spans="3:9" customFormat="1" x14ac:dyDescent="0.35">
      <c r="C2750" s="7"/>
      <c r="E2750" s="7"/>
      <c r="G2750" s="7"/>
      <c r="I2750" s="7"/>
    </row>
    <row r="2751" spans="3:9" customFormat="1" x14ac:dyDescent="0.35">
      <c r="C2751" s="7"/>
      <c r="E2751" s="7"/>
      <c r="G2751" s="7"/>
      <c r="I2751" s="7"/>
    </row>
    <row r="2752" spans="3:9" customFormat="1" x14ac:dyDescent="0.35">
      <c r="C2752" s="7"/>
      <c r="E2752" s="7"/>
      <c r="G2752" s="7"/>
      <c r="I2752" s="7"/>
    </row>
    <row r="2753" spans="3:9" customFormat="1" x14ac:dyDescent="0.35">
      <c r="C2753" s="7"/>
      <c r="E2753" s="7"/>
      <c r="G2753" s="7"/>
      <c r="I2753" s="7"/>
    </row>
    <row r="2754" spans="3:9" customFormat="1" x14ac:dyDescent="0.35">
      <c r="C2754" s="7"/>
      <c r="E2754" s="7"/>
      <c r="G2754" s="7"/>
      <c r="I2754" s="7"/>
    </row>
    <row r="2755" spans="3:9" customFormat="1" x14ac:dyDescent="0.35">
      <c r="C2755" s="7"/>
      <c r="E2755" s="7"/>
      <c r="G2755" s="7"/>
      <c r="I2755" s="7"/>
    </row>
    <row r="2756" spans="3:9" customFormat="1" x14ac:dyDescent="0.35">
      <c r="C2756" s="7"/>
      <c r="E2756" s="7"/>
      <c r="G2756" s="7"/>
      <c r="I2756" s="7"/>
    </row>
    <row r="2757" spans="3:9" customFormat="1" x14ac:dyDescent="0.35">
      <c r="C2757" s="7"/>
      <c r="E2757" s="7"/>
      <c r="G2757" s="7"/>
      <c r="I2757" s="7"/>
    </row>
    <row r="2758" spans="3:9" customFormat="1" x14ac:dyDescent="0.35">
      <c r="C2758" s="7"/>
      <c r="E2758" s="7"/>
      <c r="G2758" s="7"/>
      <c r="I2758" s="7"/>
    </row>
    <row r="2759" spans="3:9" customFormat="1" x14ac:dyDescent="0.35">
      <c r="C2759" s="7"/>
      <c r="E2759" s="7"/>
      <c r="G2759" s="7"/>
      <c r="I2759" s="7"/>
    </row>
    <row r="2760" spans="3:9" customFormat="1" x14ac:dyDescent="0.35">
      <c r="C2760" s="7"/>
      <c r="E2760" s="7"/>
      <c r="G2760" s="7"/>
      <c r="I2760" s="7"/>
    </row>
    <row r="2761" spans="3:9" customFormat="1" x14ac:dyDescent="0.35">
      <c r="C2761" s="7"/>
      <c r="E2761" s="7"/>
      <c r="G2761" s="7"/>
      <c r="I2761" s="7"/>
    </row>
    <row r="2762" spans="3:9" customFormat="1" x14ac:dyDescent="0.35">
      <c r="C2762" s="7"/>
      <c r="E2762" s="7"/>
      <c r="G2762" s="7"/>
      <c r="I2762" s="7"/>
    </row>
    <row r="2763" spans="3:9" customFormat="1" x14ac:dyDescent="0.35">
      <c r="C2763" s="7"/>
      <c r="E2763" s="7"/>
      <c r="G2763" s="7"/>
      <c r="I2763" s="7"/>
    </row>
    <row r="2764" spans="3:9" customFormat="1" x14ac:dyDescent="0.35">
      <c r="C2764" s="7"/>
      <c r="E2764" s="7"/>
      <c r="G2764" s="7"/>
      <c r="I2764" s="7"/>
    </row>
    <row r="2765" spans="3:9" customFormat="1" x14ac:dyDescent="0.35">
      <c r="C2765" s="7"/>
      <c r="E2765" s="7"/>
      <c r="G2765" s="7"/>
      <c r="I2765" s="7"/>
    </row>
    <row r="2766" spans="3:9" customFormat="1" x14ac:dyDescent="0.35">
      <c r="C2766" s="7"/>
      <c r="E2766" s="7"/>
      <c r="G2766" s="7"/>
      <c r="I2766" s="7"/>
    </row>
    <row r="2767" spans="3:9" customFormat="1" x14ac:dyDescent="0.35">
      <c r="C2767" s="7"/>
      <c r="E2767" s="7"/>
      <c r="G2767" s="7"/>
      <c r="I2767" s="7"/>
    </row>
    <row r="2768" spans="3:9" customFormat="1" x14ac:dyDescent="0.35">
      <c r="C2768" s="7"/>
      <c r="E2768" s="7"/>
      <c r="G2768" s="7"/>
      <c r="I2768" s="7"/>
    </row>
    <row r="2769" spans="3:9" customFormat="1" x14ac:dyDescent="0.35">
      <c r="C2769" s="7"/>
      <c r="E2769" s="7"/>
      <c r="G2769" s="7"/>
      <c r="I2769" s="7"/>
    </row>
    <row r="2770" spans="3:9" customFormat="1" x14ac:dyDescent="0.35">
      <c r="C2770" s="7"/>
      <c r="E2770" s="7"/>
      <c r="G2770" s="7"/>
      <c r="I2770" s="7"/>
    </row>
    <row r="2771" spans="3:9" customFormat="1" x14ac:dyDescent="0.35">
      <c r="C2771" s="7"/>
      <c r="E2771" s="7"/>
      <c r="G2771" s="7"/>
      <c r="I2771" s="7"/>
    </row>
    <row r="2772" spans="3:9" customFormat="1" x14ac:dyDescent="0.35">
      <c r="C2772" s="7"/>
      <c r="E2772" s="7"/>
      <c r="G2772" s="7"/>
      <c r="I2772" s="7"/>
    </row>
    <row r="2773" spans="3:9" customFormat="1" x14ac:dyDescent="0.35">
      <c r="C2773" s="7"/>
      <c r="E2773" s="7"/>
      <c r="G2773" s="7"/>
      <c r="I2773" s="7"/>
    </row>
    <row r="2774" spans="3:9" customFormat="1" x14ac:dyDescent="0.35">
      <c r="C2774" s="7"/>
      <c r="E2774" s="7"/>
      <c r="G2774" s="7"/>
      <c r="I2774" s="7"/>
    </row>
    <row r="2775" spans="3:9" customFormat="1" x14ac:dyDescent="0.35">
      <c r="C2775" s="7"/>
      <c r="E2775" s="7"/>
      <c r="G2775" s="7"/>
      <c r="I2775" s="7"/>
    </row>
    <row r="2776" spans="3:9" customFormat="1" x14ac:dyDescent="0.35">
      <c r="C2776" s="7"/>
      <c r="E2776" s="7"/>
      <c r="G2776" s="7"/>
      <c r="I2776" s="7"/>
    </row>
    <row r="2777" spans="3:9" customFormat="1" x14ac:dyDescent="0.35">
      <c r="C2777" s="7"/>
      <c r="E2777" s="7"/>
      <c r="G2777" s="7"/>
      <c r="I2777" s="7"/>
    </row>
    <row r="2778" spans="3:9" customFormat="1" x14ac:dyDescent="0.35">
      <c r="C2778" s="7"/>
      <c r="E2778" s="7"/>
      <c r="G2778" s="7"/>
      <c r="I2778" s="7"/>
    </row>
    <row r="2779" spans="3:9" customFormat="1" x14ac:dyDescent="0.35">
      <c r="C2779" s="7"/>
      <c r="E2779" s="7"/>
      <c r="G2779" s="7"/>
      <c r="I2779" s="7"/>
    </row>
    <row r="2780" spans="3:9" customFormat="1" x14ac:dyDescent="0.35">
      <c r="C2780" s="7"/>
      <c r="E2780" s="7"/>
      <c r="G2780" s="7"/>
      <c r="I2780" s="7"/>
    </row>
    <row r="2781" spans="3:9" customFormat="1" x14ac:dyDescent="0.35">
      <c r="C2781" s="7"/>
      <c r="E2781" s="7"/>
      <c r="G2781" s="7"/>
      <c r="I2781" s="7"/>
    </row>
    <row r="2782" spans="3:9" customFormat="1" x14ac:dyDescent="0.35">
      <c r="C2782" s="7"/>
      <c r="E2782" s="7"/>
      <c r="G2782" s="7"/>
      <c r="I2782" s="7"/>
    </row>
    <row r="2783" spans="3:9" customFormat="1" x14ac:dyDescent="0.35">
      <c r="C2783" s="7"/>
      <c r="E2783" s="7"/>
      <c r="G2783" s="7"/>
      <c r="I2783" s="7"/>
    </row>
    <row r="2784" spans="3:9" customFormat="1" x14ac:dyDescent="0.35">
      <c r="C2784" s="7"/>
      <c r="E2784" s="7"/>
      <c r="G2784" s="7"/>
      <c r="I2784" s="7"/>
    </row>
    <row r="2785" spans="3:9" customFormat="1" x14ac:dyDescent="0.35">
      <c r="C2785" s="7"/>
      <c r="E2785" s="7"/>
      <c r="G2785" s="7"/>
      <c r="I2785" s="7"/>
    </row>
    <row r="2786" spans="3:9" customFormat="1" x14ac:dyDescent="0.35">
      <c r="C2786" s="7"/>
      <c r="E2786" s="7"/>
      <c r="G2786" s="7"/>
      <c r="I2786" s="7"/>
    </row>
    <row r="2787" spans="3:9" customFormat="1" x14ac:dyDescent="0.35">
      <c r="C2787" s="7"/>
      <c r="E2787" s="7"/>
      <c r="G2787" s="7"/>
      <c r="I2787" s="7"/>
    </row>
    <row r="2788" spans="3:9" customFormat="1" x14ac:dyDescent="0.35">
      <c r="C2788" s="7"/>
      <c r="E2788" s="7"/>
      <c r="G2788" s="7"/>
      <c r="I2788" s="7"/>
    </row>
    <row r="2789" spans="3:9" customFormat="1" x14ac:dyDescent="0.35">
      <c r="C2789" s="7"/>
      <c r="E2789" s="7"/>
      <c r="G2789" s="7"/>
      <c r="I2789" s="7"/>
    </row>
    <row r="2790" spans="3:9" customFormat="1" x14ac:dyDescent="0.35">
      <c r="C2790" s="7"/>
      <c r="E2790" s="7"/>
      <c r="G2790" s="7"/>
      <c r="I2790" s="7"/>
    </row>
    <row r="2791" spans="3:9" customFormat="1" x14ac:dyDescent="0.35">
      <c r="C2791" s="7"/>
      <c r="E2791" s="7"/>
      <c r="G2791" s="7"/>
      <c r="I2791" s="7"/>
    </row>
    <row r="2792" spans="3:9" customFormat="1" x14ac:dyDescent="0.35">
      <c r="C2792" s="7"/>
      <c r="E2792" s="7"/>
      <c r="G2792" s="7"/>
      <c r="I2792" s="7"/>
    </row>
    <row r="2793" spans="3:9" customFormat="1" x14ac:dyDescent="0.35">
      <c r="C2793" s="7"/>
      <c r="E2793" s="7"/>
      <c r="G2793" s="7"/>
      <c r="I2793" s="7"/>
    </row>
    <row r="2794" spans="3:9" customFormat="1" x14ac:dyDescent="0.35">
      <c r="C2794" s="7"/>
      <c r="E2794" s="7"/>
      <c r="G2794" s="7"/>
      <c r="I2794" s="7"/>
    </row>
    <row r="2795" spans="3:9" customFormat="1" x14ac:dyDescent="0.35">
      <c r="C2795" s="7"/>
      <c r="E2795" s="7"/>
      <c r="G2795" s="7"/>
      <c r="I2795" s="7"/>
    </row>
    <row r="2796" spans="3:9" customFormat="1" x14ac:dyDescent="0.35">
      <c r="C2796" s="7"/>
      <c r="E2796" s="7"/>
      <c r="G2796" s="7"/>
      <c r="I2796" s="7"/>
    </row>
    <row r="2797" spans="3:9" customFormat="1" x14ac:dyDescent="0.35">
      <c r="C2797" s="7"/>
      <c r="E2797" s="7"/>
      <c r="G2797" s="7"/>
      <c r="I2797" s="7"/>
    </row>
    <row r="2798" spans="3:9" customFormat="1" x14ac:dyDescent="0.35">
      <c r="C2798" s="7"/>
      <c r="E2798" s="7"/>
      <c r="G2798" s="7"/>
      <c r="I2798" s="7"/>
    </row>
    <row r="2799" spans="3:9" customFormat="1" x14ac:dyDescent="0.35">
      <c r="C2799" s="7"/>
      <c r="E2799" s="7"/>
      <c r="G2799" s="7"/>
      <c r="I2799" s="7"/>
    </row>
    <row r="2800" spans="3:9" customFormat="1" x14ac:dyDescent="0.35">
      <c r="C2800" s="7"/>
      <c r="E2800" s="7"/>
      <c r="G2800" s="7"/>
      <c r="I2800" s="7"/>
    </row>
    <row r="2801" spans="3:9" customFormat="1" x14ac:dyDescent="0.35">
      <c r="C2801" s="7"/>
      <c r="E2801" s="7"/>
      <c r="G2801" s="7"/>
      <c r="I2801" s="7"/>
    </row>
    <row r="2802" spans="3:9" customFormat="1" x14ac:dyDescent="0.35">
      <c r="C2802" s="7"/>
      <c r="E2802" s="7"/>
      <c r="G2802" s="7"/>
      <c r="I2802" s="7"/>
    </row>
    <row r="2803" spans="3:9" customFormat="1" x14ac:dyDescent="0.35">
      <c r="C2803" s="7"/>
      <c r="E2803" s="7"/>
      <c r="G2803" s="7"/>
      <c r="I2803" s="7"/>
    </row>
    <row r="2804" spans="3:9" customFormat="1" x14ac:dyDescent="0.35">
      <c r="C2804" s="7"/>
      <c r="E2804" s="7"/>
      <c r="G2804" s="7"/>
      <c r="I2804" s="7"/>
    </row>
    <row r="2805" spans="3:9" customFormat="1" x14ac:dyDescent="0.35">
      <c r="C2805" s="7"/>
      <c r="E2805" s="7"/>
      <c r="G2805" s="7"/>
      <c r="I2805" s="7"/>
    </row>
    <row r="2806" spans="3:9" customFormat="1" x14ac:dyDescent="0.35">
      <c r="C2806" s="7"/>
      <c r="E2806" s="7"/>
      <c r="G2806" s="7"/>
      <c r="I2806" s="7"/>
    </row>
    <row r="2807" spans="3:9" customFormat="1" x14ac:dyDescent="0.35">
      <c r="C2807" s="7"/>
      <c r="E2807" s="7"/>
      <c r="G2807" s="7"/>
      <c r="I2807" s="7"/>
    </row>
    <row r="2808" spans="3:9" customFormat="1" x14ac:dyDescent="0.35">
      <c r="C2808" s="7"/>
      <c r="E2808" s="7"/>
      <c r="G2808" s="7"/>
      <c r="I2808" s="7"/>
    </row>
    <row r="2809" spans="3:9" customFormat="1" x14ac:dyDescent="0.35">
      <c r="C2809" s="7"/>
      <c r="E2809" s="7"/>
      <c r="G2809" s="7"/>
      <c r="I2809" s="7"/>
    </row>
    <row r="2810" spans="3:9" customFormat="1" x14ac:dyDescent="0.35">
      <c r="C2810" s="7"/>
      <c r="E2810" s="7"/>
      <c r="G2810" s="7"/>
      <c r="I2810" s="7"/>
    </row>
    <row r="2811" spans="3:9" customFormat="1" x14ac:dyDescent="0.35">
      <c r="C2811" s="7"/>
      <c r="E2811" s="7"/>
      <c r="G2811" s="7"/>
      <c r="I2811" s="7"/>
    </row>
    <row r="2812" spans="3:9" customFormat="1" x14ac:dyDescent="0.35">
      <c r="C2812" s="7"/>
      <c r="E2812" s="7"/>
      <c r="G2812" s="7"/>
      <c r="I2812" s="7"/>
    </row>
    <row r="2813" spans="3:9" customFormat="1" x14ac:dyDescent="0.35">
      <c r="C2813" s="7"/>
      <c r="E2813" s="7"/>
      <c r="G2813" s="7"/>
      <c r="I2813" s="7"/>
    </row>
    <row r="2814" spans="3:9" customFormat="1" x14ac:dyDescent="0.35">
      <c r="C2814" s="7"/>
      <c r="E2814" s="7"/>
      <c r="G2814" s="7"/>
      <c r="I2814" s="7"/>
    </row>
    <row r="2815" spans="3:9" customFormat="1" x14ac:dyDescent="0.35">
      <c r="C2815" s="7"/>
      <c r="E2815" s="7"/>
      <c r="G2815" s="7"/>
      <c r="I2815" s="7"/>
    </row>
    <row r="2816" spans="3:9" customFormat="1" x14ac:dyDescent="0.35">
      <c r="C2816" s="7"/>
      <c r="E2816" s="7"/>
      <c r="G2816" s="7"/>
      <c r="I2816" s="7"/>
    </row>
    <row r="2817" spans="3:9" customFormat="1" x14ac:dyDescent="0.35">
      <c r="C2817" s="7"/>
      <c r="E2817" s="7"/>
      <c r="G2817" s="7"/>
      <c r="I2817" s="7"/>
    </row>
    <row r="2818" spans="3:9" customFormat="1" x14ac:dyDescent="0.35">
      <c r="C2818" s="7"/>
      <c r="E2818" s="7"/>
      <c r="G2818" s="7"/>
      <c r="I2818" s="7"/>
    </row>
    <row r="2819" spans="3:9" customFormat="1" x14ac:dyDescent="0.35">
      <c r="C2819" s="7"/>
      <c r="E2819" s="7"/>
      <c r="G2819" s="7"/>
      <c r="I2819" s="7"/>
    </row>
    <row r="2820" spans="3:9" customFormat="1" x14ac:dyDescent="0.35">
      <c r="C2820" s="7"/>
      <c r="E2820" s="7"/>
      <c r="G2820" s="7"/>
      <c r="I2820" s="7"/>
    </row>
    <row r="2821" spans="3:9" customFormat="1" x14ac:dyDescent="0.35">
      <c r="C2821" s="7"/>
      <c r="E2821" s="7"/>
      <c r="G2821" s="7"/>
      <c r="I2821" s="7"/>
    </row>
    <row r="2822" spans="3:9" customFormat="1" x14ac:dyDescent="0.35">
      <c r="C2822" s="7"/>
      <c r="E2822" s="7"/>
      <c r="G2822" s="7"/>
      <c r="I2822" s="7"/>
    </row>
    <row r="2823" spans="3:9" customFormat="1" x14ac:dyDescent="0.35">
      <c r="C2823" s="7"/>
      <c r="E2823" s="7"/>
      <c r="G2823" s="7"/>
      <c r="I2823" s="7"/>
    </row>
    <row r="2824" spans="3:9" customFormat="1" x14ac:dyDescent="0.35">
      <c r="C2824" s="7"/>
      <c r="E2824" s="7"/>
      <c r="G2824" s="7"/>
      <c r="I2824" s="7"/>
    </row>
    <row r="2825" spans="3:9" customFormat="1" x14ac:dyDescent="0.35">
      <c r="C2825" s="7"/>
      <c r="E2825" s="7"/>
      <c r="G2825" s="7"/>
      <c r="I2825" s="7"/>
    </row>
    <row r="2826" spans="3:9" customFormat="1" x14ac:dyDescent="0.35">
      <c r="C2826" s="7"/>
      <c r="E2826" s="7"/>
      <c r="G2826" s="7"/>
      <c r="I2826" s="7"/>
    </row>
    <row r="2827" spans="3:9" customFormat="1" x14ac:dyDescent="0.35">
      <c r="C2827" s="7"/>
      <c r="E2827" s="7"/>
      <c r="G2827" s="7"/>
      <c r="I2827" s="7"/>
    </row>
    <row r="2828" spans="3:9" customFormat="1" x14ac:dyDescent="0.35">
      <c r="C2828" s="7"/>
      <c r="E2828" s="7"/>
      <c r="G2828" s="7"/>
      <c r="I2828" s="7"/>
    </row>
    <row r="2829" spans="3:9" customFormat="1" x14ac:dyDescent="0.35">
      <c r="C2829" s="7"/>
      <c r="E2829" s="7"/>
      <c r="G2829" s="7"/>
      <c r="I2829" s="7"/>
    </row>
    <row r="2830" spans="3:9" customFormat="1" x14ac:dyDescent="0.35">
      <c r="C2830" s="7"/>
      <c r="E2830" s="7"/>
      <c r="G2830" s="7"/>
      <c r="I2830" s="7"/>
    </row>
    <row r="2831" spans="3:9" customFormat="1" x14ac:dyDescent="0.35">
      <c r="C2831" s="7"/>
      <c r="E2831" s="7"/>
      <c r="G2831" s="7"/>
      <c r="I2831" s="7"/>
    </row>
    <row r="2832" spans="3:9" customFormat="1" x14ac:dyDescent="0.35">
      <c r="C2832" s="7"/>
      <c r="E2832" s="7"/>
      <c r="G2832" s="7"/>
      <c r="I2832" s="7"/>
    </row>
    <row r="2833" spans="3:9" customFormat="1" x14ac:dyDescent="0.35">
      <c r="C2833" s="7"/>
      <c r="E2833" s="7"/>
      <c r="G2833" s="7"/>
      <c r="I2833" s="7"/>
    </row>
    <row r="2834" spans="3:9" customFormat="1" x14ac:dyDescent="0.35">
      <c r="C2834" s="7"/>
      <c r="E2834" s="7"/>
      <c r="G2834" s="7"/>
      <c r="I2834" s="7"/>
    </row>
    <row r="2835" spans="3:9" customFormat="1" x14ac:dyDescent="0.35">
      <c r="C2835" s="7"/>
      <c r="E2835" s="7"/>
      <c r="G2835" s="7"/>
      <c r="I2835" s="7"/>
    </row>
    <row r="2836" spans="3:9" customFormat="1" x14ac:dyDescent="0.35">
      <c r="C2836" s="7"/>
      <c r="E2836" s="7"/>
      <c r="G2836" s="7"/>
      <c r="I2836" s="7"/>
    </row>
    <row r="2837" spans="3:9" customFormat="1" x14ac:dyDescent="0.35">
      <c r="C2837" s="7"/>
      <c r="E2837" s="7"/>
      <c r="G2837" s="7"/>
      <c r="I2837" s="7"/>
    </row>
    <row r="2838" spans="3:9" customFormat="1" x14ac:dyDescent="0.35">
      <c r="C2838" s="7"/>
      <c r="E2838" s="7"/>
      <c r="G2838" s="7"/>
      <c r="I2838" s="7"/>
    </row>
    <row r="2839" spans="3:9" customFormat="1" x14ac:dyDescent="0.35">
      <c r="C2839" s="7"/>
      <c r="E2839" s="7"/>
      <c r="G2839" s="7"/>
      <c r="I2839" s="7"/>
    </row>
    <row r="2840" spans="3:9" customFormat="1" x14ac:dyDescent="0.35">
      <c r="C2840" s="7"/>
      <c r="E2840" s="7"/>
      <c r="G2840" s="7"/>
      <c r="I2840" s="7"/>
    </row>
    <row r="2841" spans="3:9" customFormat="1" x14ac:dyDescent="0.35">
      <c r="C2841" s="7"/>
      <c r="E2841" s="7"/>
      <c r="G2841" s="7"/>
      <c r="I2841" s="7"/>
    </row>
    <row r="2842" spans="3:9" customFormat="1" x14ac:dyDescent="0.35">
      <c r="C2842" s="7"/>
      <c r="E2842" s="7"/>
      <c r="G2842" s="7"/>
      <c r="I2842" s="7"/>
    </row>
    <row r="2843" spans="3:9" customFormat="1" x14ac:dyDescent="0.35">
      <c r="C2843" s="7"/>
      <c r="E2843" s="7"/>
      <c r="G2843" s="7"/>
      <c r="I2843" s="7"/>
    </row>
    <row r="2844" spans="3:9" customFormat="1" x14ac:dyDescent="0.35">
      <c r="C2844" s="7"/>
      <c r="E2844" s="7"/>
      <c r="G2844" s="7"/>
      <c r="I2844" s="7"/>
    </row>
    <row r="2845" spans="3:9" customFormat="1" x14ac:dyDescent="0.35">
      <c r="C2845" s="7"/>
      <c r="E2845" s="7"/>
      <c r="G2845" s="7"/>
      <c r="I2845" s="7"/>
    </row>
    <row r="2846" spans="3:9" customFormat="1" x14ac:dyDescent="0.35">
      <c r="C2846" s="7"/>
      <c r="E2846" s="7"/>
      <c r="G2846" s="7"/>
      <c r="I2846" s="7"/>
    </row>
    <row r="2847" spans="3:9" customFormat="1" x14ac:dyDescent="0.35">
      <c r="C2847" s="7"/>
      <c r="E2847" s="7"/>
      <c r="G2847" s="7"/>
      <c r="I2847" s="7"/>
    </row>
    <row r="2848" spans="3:9" customFormat="1" x14ac:dyDescent="0.35">
      <c r="C2848" s="7"/>
      <c r="E2848" s="7"/>
      <c r="G2848" s="7"/>
      <c r="I2848" s="7"/>
    </row>
    <row r="2849" spans="3:9" customFormat="1" x14ac:dyDescent="0.35">
      <c r="C2849" s="7"/>
      <c r="E2849" s="7"/>
      <c r="G2849" s="7"/>
      <c r="I2849" s="7"/>
    </row>
    <row r="2850" spans="3:9" customFormat="1" x14ac:dyDescent="0.35">
      <c r="C2850" s="7"/>
      <c r="E2850" s="7"/>
      <c r="G2850" s="7"/>
      <c r="I2850" s="7"/>
    </row>
    <row r="2851" spans="3:9" customFormat="1" x14ac:dyDescent="0.35">
      <c r="C2851" s="7"/>
      <c r="E2851" s="7"/>
      <c r="G2851" s="7"/>
      <c r="I2851" s="7"/>
    </row>
    <row r="2852" spans="3:9" customFormat="1" x14ac:dyDescent="0.35">
      <c r="C2852" s="7"/>
      <c r="E2852" s="7"/>
      <c r="G2852" s="7"/>
      <c r="I2852" s="7"/>
    </row>
    <row r="2853" spans="3:9" customFormat="1" x14ac:dyDescent="0.35">
      <c r="C2853" s="7"/>
      <c r="E2853" s="7"/>
      <c r="G2853" s="7"/>
      <c r="I2853" s="7"/>
    </row>
    <row r="2854" spans="3:9" customFormat="1" x14ac:dyDescent="0.35">
      <c r="C2854" s="7"/>
      <c r="E2854" s="7"/>
      <c r="G2854" s="7"/>
      <c r="I2854" s="7"/>
    </row>
    <row r="2855" spans="3:9" customFormat="1" x14ac:dyDescent="0.35">
      <c r="C2855" s="7"/>
      <c r="E2855" s="7"/>
      <c r="G2855" s="7"/>
      <c r="I2855" s="7"/>
    </row>
    <row r="2856" spans="3:9" customFormat="1" x14ac:dyDescent="0.35">
      <c r="C2856" s="7"/>
      <c r="E2856" s="7"/>
      <c r="G2856" s="7"/>
      <c r="I2856" s="7"/>
    </row>
    <row r="2857" spans="3:9" customFormat="1" x14ac:dyDescent="0.35">
      <c r="C2857" s="7"/>
      <c r="E2857" s="7"/>
      <c r="G2857" s="7"/>
      <c r="I2857" s="7"/>
    </row>
    <row r="2858" spans="3:9" customFormat="1" x14ac:dyDescent="0.35">
      <c r="C2858" s="7"/>
      <c r="E2858" s="7"/>
      <c r="G2858" s="7"/>
      <c r="I2858" s="7"/>
    </row>
    <row r="2859" spans="3:9" customFormat="1" x14ac:dyDescent="0.35">
      <c r="C2859" s="7"/>
      <c r="E2859" s="7"/>
      <c r="G2859" s="7"/>
      <c r="I2859" s="7"/>
    </row>
    <row r="2860" spans="3:9" customFormat="1" x14ac:dyDescent="0.35">
      <c r="C2860" s="7"/>
      <c r="E2860" s="7"/>
      <c r="G2860" s="7"/>
      <c r="I2860" s="7"/>
    </row>
    <row r="2861" spans="3:9" customFormat="1" x14ac:dyDescent="0.35">
      <c r="C2861" s="7"/>
      <c r="E2861" s="7"/>
      <c r="G2861" s="7"/>
      <c r="I2861" s="7"/>
    </row>
    <row r="2862" spans="3:9" customFormat="1" x14ac:dyDescent="0.35">
      <c r="C2862" s="7"/>
      <c r="E2862" s="7"/>
      <c r="G2862" s="7"/>
      <c r="I2862" s="7"/>
    </row>
    <row r="2863" spans="3:9" customFormat="1" x14ac:dyDescent="0.35">
      <c r="C2863" s="7"/>
      <c r="E2863" s="7"/>
      <c r="G2863" s="7"/>
      <c r="I2863" s="7"/>
    </row>
    <row r="2864" spans="3:9" customFormat="1" x14ac:dyDescent="0.35">
      <c r="C2864" s="7"/>
      <c r="E2864" s="7"/>
      <c r="G2864" s="7"/>
      <c r="I2864" s="7"/>
    </row>
    <row r="2865" spans="3:9" customFormat="1" x14ac:dyDescent="0.35">
      <c r="C2865" s="7"/>
      <c r="E2865" s="7"/>
      <c r="G2865" s="7"/>
      <c r="I2865" s="7"/>
    </row>
    <row r="2866" spans="3:9" customFormat="1" x14ac:dyDescent="0.35">
      <c r="C2866" s="7"/>
      <c r="E2866" s="7"/>
      <c r="G2866" s="7"/>
      <c r="I2866" s="7"/>
    </row>
    <row r="2867" spans="3:9" customFormat="1" x14ac:dyDescent="0.35">
      <c r="C2867" s="7"/>
      <c r="E2867" s="7"/>
      <c r="G2867" s="7"/>
      <c r="I2867" s="7"/>
    </row>
    <row r="2868" spans="3:9" customFormat="1" x14ac:dyDescent="0.35">
      <c r="C2868" s="7"/>
      <c r="E2868" s="7"/>
      <c r="G2868" s="7"/>
      <c r="I2868" s="7"/>
    </row>
    <row r="2869" spans="3:9" customFormat="1" x14ac:dyDescent="0.35">
      <c r="C2869" s="7"/>
      <c r="E2869" s="7"/>
      <c r="G2869" s="7"/>
      <c r="I2869" s="7"/>
    </row>
    <row r="2870" spans="3:9" customFormat="1" x14ac:dyDescent="0.35">
      <c r="C2870" s="7"/>
      <c r="E2870" s="7"/>
      <c r="G2870" s="7"/>
      <c r="I2870" s="7"/>
    </row>
    <row r="2871" spans="3:9" customFormat="1" x14ac:dyDescent="0.35">
      <c r="C2871" s="7"/>
      <c r="E2871" s="7"/>
      <c r="G2871" s="7"/>
      <c r="I2871" s="7"/>
    </row>
    <row r="2872" spans="3:9" customFormat="1" x14ac:dyDescent="0.35">
      <c r="C2872" s="7"/>
      <c r="E2872" s="7"/>
      <c r="G2872" s="7"/>
      <c r="I2872" s="7"/>
    </row>
    <row r="2873" spans="3:9" customFormat="1" x14ac:dyDescent="0.35">
      <c r="C2873" s="7"/>
      <c r="E2873" s="7"/>
      <c r="G2873" s="7"/>
      <c r="I2873" s="7"/>
    </row>
    <row r="2874" spans="3:9" customFormat="1" x14ac:dyDescent="0.35">
      <c r="C2874" s="7"/>
      <c r="E2874" s="7"/>
      <c r="G2874" s="7"/>
      <c r="I2874" s="7"/>
    </row>
    <row r="2875" spans="3:9" customFormat="1" x14ac:dyDescent="0.35">
      <c r="C2875" s="7"/>
      <c r="E2875" s="7"/>
      <c r="G2875" s="7"/>
      <c r="I2875" s="7"/>
    </row>
    <row r="2876" spans="3:9" customFormat="1" x14ac:dyDescent="0.35">
      <c r="C2876" s="7"/>
      <c r="E2876" s="7"/>
      <c r="G2876" s="7"/>
      <c r="I2876" s="7"/>
    </row>
    <row r="2877" spans="3:9" customFormat="1" x14ac:dyDescent="0.35">
      <c r="C2877" s="7"/>
      <c r="E2877" s="7"/>
      <c r="G2877" s="7"/>
      <c r="I2877" s="7"/>
    </row>
    <row r="2878" spans="3:9" customFormat="1" x14ac:dyDescent="0.35">
      <c r="C2878" s="7"/>
      <c r="E2878" s="7"/>
      <c r="G2878" s="7"/>
      <c r="I2878" s="7"/>
    </row>
    <row r="2879" spans="3:9" customFormat="1" x14ac:dyDescent="0.35">
      <c r="C2879" s="7"/>
      <c r="E2879" s="7"/>
      <c r="G2879" s="7"/>
      <c r="I2879" s="7"/>
    </row>
    <row r="2880" spans="3:9" customFormat="1" x14ac:dyDescent="0.35">
      <c r="C2880" s="7"/>
      <c r="E2880" s="7"/>
      <c r="G2880" s="7"/>
      <c r="I2880" s="7"/>
    </row>
    <row r="2881" spans="3:9" customFormat="1" x14ac:dyDescent="0.35">
      <c r="C2881" s="7"/>
      <c r="E2881" s="7"/>
      <c r="G2881" s="7"/>
      <c r="I2881" s="7"/>
    </row>
    <row r="2882" spans="3:9" customFormat="1" x14ac:dyDescent="0.35">
      <c r="C2882" s="7"/>
      <c r="E2882" s="7"/>
      <c r="G2882" s="7"/>
      <c r="I2882" s="7"/>
    </row>
    <row r="2883" spans="3:9" customFormat="1" x14ac:dyDescent="0.35">
      <c r="C2883" s="7"/>
      <c r="E2883" s="7"/>
      <c r="G2883" s="7"/>
      <c r="I2883" s="7"/>
    </row>
    <row r="2884" spans="3:9" customFormat="1" x14ac:dyDescent="0.35">
      <c r="C2884" s="7"/>
      <c r="E2884" s="7"/>
      <c r="G2884" s="7"/>
      <c r="I2884" s="7"/>
    </row>
    <row r="2885" spans="3:9" customFormat="1" x14ac:dyDescent="0.35">
      <c r="C2885" s="7"/>
      <c r="E2885" s="7"/>
      <c r="G2885" s="7"/>
      <c r="I2885" s="7"/>
    </row>
    <row r="2886" spans="3:9" customFormat="1" x14ac:dyDescent="0.35">
      <c r="C2886" s="7"/>
      <c r="E2886" s="7"/>
      <c r="G2886" s="7"/>
      <c r="I2886" s="7"/>
    </row>
    <row r="2887" spans="3:9" customFormat="1" x14ac:dyDescent="0.35">
      <c r="C2887" s="7"/>
      <c r="E2887" s="7"/>
      <c r="G2887" s="7"/>
      <c r="I2887" s="7"/>
    </row>
    <row r="2888" spans="3:9" customFormat="1" x14ac:dyDescent="0.35">
      <c r="C2888" s="7"/>
      <c r="E2888" s="7"/>
      <c r="G2888" s="7"/>
      <c r="I2888" s="7"/>
    </row>
    <row r="2889" spans="3:9" customFormat="1" x14ac:dyDescent="0.35">
      <c r="C2889" s="7"/>
      <c r="E2889" s="7"/>
      <c r="G2889" s="7"/>
      <c r="I2889" s="7"/>
    </row>
    <row r="2890" spans="3:9" customFormat="1" x14ac:dyDescent="0.35">
      <c r="C2890" s="7"/>
      <c r="E2890" s="7"/>
      <c r="G2890" s="7"/>
      <c r="I2890" s="7"/>
    </row>
    <row r="2891" spans="3:9" customFormat="1" x14ac:dyDescent="0.35">
      <c r="C2891" s="7"/>
      <c r="E2891" s="7"/>
      <c r="G2891" s="7"/>
      <c r="I2891" s="7"/>
    </row>
    <row r="2892" spans="3:9" customFormat="1" x14ac:dyDescent="0.35">
      <c r="C2892" s="7"/>
      <c r="E2892" s="7"/>
      <c r="G2892" s="7"/>
      <c r="I2892" s="7"/>
    </row>
    <row r="2893" spans="3:9" customFormat="1" x14ac:dyDescent="0.35">
      <c r="C2893" s="7"/>
      <c r="E2893" s="7"/>
      <c r="G2893" s="7"/>
      <c r="I2893" s="7"/>
    </row>
    <row r="2894" spans="3:9" customFormat="1" x14ac:dyDescent="0.35">
      <c r="C2894" s="7"/>
      <c r="E2894" s="7"/>
      <c r="G2894" s="7"/>
      <c r="I2894" s="7"/>
    </row>
    <row r="2895" spans="3:9" customFormat="1" x14ac:dyDescent="0.35">
      <c r="C2895" s="7"/>
      <c r="E2895" s="7"/>
      <c r="G2895" s="7"/>
      <c r="I2895" s="7"/>
    </row>
    <row r="2896" spans="3:9" customFormat="1" x14ac:dyDescent="0.35">
      <c r="C2896" s="7"/>
      <c r="E2896" s="7"/>
      <c r="G2896" s="7"/>
      <c r="I2896" s="7"/>
    </row>
    <row r="2897" spans="3:9" customFormat="1" x14ac:dyDescent="0.35">
      <c r="C2897" s="7"/>
      <c r="E2897" s="7"/>
      <c r="G2897" s="7"/>
      <c r="I2897" s="7"/>
    </row>
    <row r="2898" spans="3:9" customFormat="1" x14ac:dyDescent="0.35">
      <c r="C2898" s="7"/>
      <c r="E2898" s="7"/>
      <c r="G2898" s="7"/>
      <c r="I2898" s="7"/>
    </row>
    <row r="2899" spans="3:9" customFormat="1" x14ac:dyDescent="0.35">
      <c r="C2899" s="7"/>
      <c r="E2899" s="7"/>
      <c r="G2899" s="7"/>
      <c r="I2899" s="7"/>
    </row>
    <row r="2900" spans="3:9" customFormat="1" x14ac:dyDescent="0.35">
      <c r="C2900" s="7"/>
      <c r="E2900" s="7"/>
      <c r="G2900" s="7"/>
      <c r="I2900" s="7"/>
    </row>
    <row r="2901" spans="3:9" customFormat="1" x14ac:dyDescent="0.35">
      <c r="C2901" s="7"/>
      <c r="E2901" s="7"/>
      <c r="G2901" s="7"/>
      <c r="I2901" s="7"/>
    </row>
    <row r="2902" spans="3:9" customFormat="1" x14ac:dyDescent="0.35">
      <c r="C2902" s="7"/>
      <c r="E2902" s="7"/>
      <c r="G2902" s="7"/>
      <c r="I2902" s="7"/>
    </row>
    <row r="2903" spans="3:9" customFormat="1" x14ac:dyDescent="0.35">
      <c r="C2903" s="7"/>
      <c r="E2903" s="7"/>
      <c r="G2903" s="7"/>
      <c r="I2903" s="7"/>
    </row>
    <row r="2904" spans="3:9" customFormat="1" x14ac:dyDescent="0.35">
      <c r="C2904" s="7"/>
      <c r="E2904" s="7"/>
      <c r="G2904" s="7"/>
      <c r="I2904" s="7"/>
    </row>
    <row r="2905" spans="3:9" customFormat="1" x14ac:dyDescent="0.35">
      <c r="C2905" s="7"/>
      <c r="E2905" s="7"/>
      <c r="G2905" s="7"/>
      <c r="I2905" s="7"/>
    </row>
    <row r="2906" spans="3:9" customFormat="1" x14ac:dyDescent="0.35">
      <c r="C2906" s="7"/>
      <c r="E2906" s="7"/>
      <c r="G2906" s="7"/>
      <c r="I2906" s="7"/>
    </row>
    <row r="2907" spans="3:9" customFormat="1" x14ac:dyDescent="0.35">
      <c r="C2907" s="7"/>
      <c r="E2907" s="7"/>
      <c r="G2907" s="7"/>
      <c r="I2907" s="7"/>
    </row>
    <row r="2908" spans="3:9" customFormat="1" x14ac:dyDescent="0.35">
      <c r="C2908" s="7"/>
      <c r="E2908" s="7"/>
      <c r="G2908" s="7"/>
      <c r="I2908" s="7"/>
    </row>
    <row r="2909" spans="3:9" customFormat="1" x14ac:dyDescent="0.35">
      <c r="C2909" s="7"/>
      <c r="E2909" s="7"/>
      <c r="G2909" s="7"/>
      <c r="I2909" s="7"/>
    </row>
    <row r="2910" spans="3:9" customFormat="1" x14ac:dyDescent="0.35">
      <c r="C2910" s="7"/>
      <c r="E2910" s="7"/>
      <c r="G2910" s="7"/>
      <c r="I2910" s="7"/>
    </row>
    <row r="2911" spans="3:9" customFormat="1" x14ac:dyDescent="0.35">
      <c r="C2911" s="7"/>
      <c r="E2911" s="7"/>
      <c r="G2911" s="7"/>
      <c r="I2911" s="7"/>
    </row>
    <row r="2912" spans="3:9" customFormat="1" x14ac:dyDescent="0.35">
      <c r="C2912" s="7"/>
      <c r="E2912" s="7"/>
      <c r="G2912" s="7"/>
      <c r="I2912" s="7"/>
    </row>
    <row r="2913" spans="3:9" customFormat="1" x14ac:dyDescent="0.35">
      <c r="C2913" s="7"/>
      <c r="E2913" s="7"/>
      <c r="G2913" s="7"/>
      <c r="I2913" s="7"/>
    </row>
    <row r="2914" spans="3:9" customFormat="1" x14ac:dyDescent="0.35">
      <c r="C2914" s="7"/>
      <c r="E2914" s="7"/>
      <c r="G2914" s="7"/>
      <c r="I2914" s="7"/>
    </row>
    <row r="2915" spans="3:9" customFormat="1" x14ac:dyDescent="0.35">
      <c r="C2915" s="7"/>
      <c r="E2915" s="7"/>
      <c r="G2915" s="7"/>
      <c r="I2915" s="7"/>
    </row>
    <row r="2916" spans="3:9" customFormat="1" x14ac:dyDescent="0.35">
      <c r="C2916" s="7"/>
      <c r="E2916" s="7"/>
      <c r="G2916" s="7"/>
      <c r="I2916" s="7"/>
    </row>
    <row r="2917" spans="3:9" customFormat="1" x14ac:dyDescent="0.35">
      <c r="C2917" s="7"/>
      <c r="E2917" s="7"/>
      <c r="G2917" s="7"/>
      <c r="I2917" s="7"/>
    </row>
    <row r="2918" spans="3:9" customFormat="1" x14ac:dyDescent="0.35">
      <c r="C2918" s="7"/>
      <c r="E2918" s="7"/>
      <c r="G2918" s="7"/>
      <c r="I2918" s="7"/>
    </row>
    <row r="2919" spans="3:9" customFormat="1" x14ac:dyDescent="0.35">
      <c r="C2919" s="7"/>
      <c r="E2919" s="7"/>
      <c r="G2919" s="7"/>
      <c r="I2919" s="7"/>
    </row>
    <row r="2920" spans="3:9" customFormat="1" x14ac:dyDescent="0.35">
      <c r="C2920" s="7"/>
      <c r="E2920" s="7"/>
      <c r="G2920" s="7"/>
      <c r="I2920" s="7"/>
    </row>
    <row r="2921" spans="3:9" customFormat="1" x14ac:dyDescent="0.35">
      <c r="C2921" s="7"/>
      <c r="E2921" s="7"/>
      <c r="G2921" s="7"/>
      <c r="I2921" s="7"/>
    </row>
    <row r="2922" spans="3:9" customFormat="1" x14ac:dyDescent="0.35">
      <c r="C2922" s="7"/>
      <c r="E2922" s="7"/>
      <c r="G2922" s="7"/>
      <c r="I2922" s="7"/>
    </row>
    <row r="2923" spans="3:9" customFormat="1" x14ac:dyDescent="0.35">
      <c r="C2923" s="7"/>
      <c r="E2923" s="7"/>
      <c r="G2923" s="7"/>
      <c r="I2923" s="7"/>
    </row>
    <row r="2924" spans="3:9" customFormat="1" x14ac:dyDescent="0.35">
      <c r="C2924" s="7"/>
      <c r="E2924" s="7"/>
      <c r="G2924" s="7"/>
      <c r="I2924" s="7"/>
    </row>
    <row r="2925" spans="3:9" customFormat="1" x14ac:dyDescent="0.35">
      <c r="C2925" s="7"/>
      <c r="E2925" s="7"/>
      <c r="G2925" s="7"/>
      <c r="I2925" s="7"/>
    </row>
    <row r="2926" spans="3:9" customFormat="1" x14ac:dyDescent="0.35">
      <c r="C2926" s="7"/>
      <c r="E2926" s="7"/>
      <c r="G2926" s="7"/>
      <c r="I2926" s="7"/>
    </row>
    <row r="2927" spans="3:9" customFormat="1" x14ac:dyDescent="0.35">
      <c r="C2927" s="7"/>
      <c r="E2927" s="7"/>
      <c r="G2927" s="7"/>
      <c r="I2927" s="7"/>
    </row>
    <row r="2928" spans="3:9" customFormat="1" x14ac:dyDescent="0.35">
      <c r="C2928" s="7"/>
      <c r="E2928" s="7"/>
      <c r="G2928" s="7"/>
      <c r="I2928" s="7"/>
    </row>
    <row r="2929" spans="3:9" customFormat="1" x14ac:dyDescent="0.35">
      <c r="C2929" s="7"/>
      <c r="E2929" s="7"/>
      <c r="G2929" s="7"/>
      <c r="I2929" s="7"/>
    </row>
    <row r="2930" spans="3:9" customFormat="1" x14ac:dyDescent="0.35">
      <c r="C2930" s="7"/>
      <c r="E2930" s="7"/>
      <c r="G2930" s="7"/>
      <c r="I2930" s="7"/>
    </row>
    <row r="2931" spans="3:9" customFormat="1" x14ac:dyDescent="0.35">
      <c r="C2931" s="7"/>
      <c r="E2931" s="7"/>
      <c r="G2931" s="7"/>
      <c r="I2931" s="7"/>
    </row>
    <row r="2932" spans="3:9" customFormat="1" x14ac:dyDescent="0.35">
      <c r="C2932" s="7"/>
      <c r="E2932" s="7"/>
      <c r="G2932" s="7"/>
      <c r="I2932" s="7"/>
    </row>
    <row r="2933" spans="3:9" customFormat="1" x14ac:dyDescent="0.35">
      <c r="C2933" s="7"/>
      <c r="E2933" s="7"/>
      <c r="G2933" s="7"/>
      <c r="I2933" s="7"/>
    </row>
    <row r="2934" spans="3:9" customFormat="1" x14ac:dyDescent="0.35">
      <c r="C2934" s="7"/>
      <c r="E2934" s="7"/>
      <c r="G2934" s="7"/>
      <c r="I2934" s="7"/>
    </row>
    <row r="2935" spans="3:9" customFormat="1" x14ac:dyDescent="0.35">
      <c r="C2935" s="7"/>
      <c r="E2935" s="7"/>
      <c r="G2935" s="7"/>
      <c r="I2935" s="7"/>
    </row>
    <row r="2936" spans="3:9" customFormat="1" x14ac:dyDescent="0.35">
      <c r="C2936" s="7"/>
      <c r="E2936" s="7"/>
      <c r="G2936" s="7"/>
      <c r="I2936" s="7"/>
    </row>
    <row r="2937" spans="3:9" customFormat="1" x14ac:dyDescent="0.35">
      <c r="C2937" s="7"/>
      <c r="E2937" s="7"/>
      <c r="G2937" s="7"/>
      <c r="I2937" s="7"/>
    </row>
    <row r="2938" spans="3:9" customFormat="1" x14ac:dyDescent="0.35">
      <c r="C2938" s="7"/>
      <c r="E2938" s="7"/>
      <c r="G2938" s="7"/>
      <c r="I2938" s="7"/>
    </row>
    <row r="2939" spans="3:9" customFormat="1" x14ac:dyDescent="0.35">
      <c r="C2939" s="7"/>
      <c r="E2939" s="7"/>
      <c r="G2939" s="7"/>
      <c r="I2939" s="7"/>
    </row>
    <row r="2940" spans="3:9" customFormat="1" x14ac:dyDescent="0.35">
      <c r="C2940" s="7"/>
      <c r="E2940" s="7"/>
      <c r="G2940" s="7"/>
      <c r="I2940" s="7"/>
    </row>
    <row r="2941" spans="3:9" customFormat="1" x14ac:dyDescent="0.35">
      <c r="C2941" s="7"/>
      <c r="E2941" s="7"/>
      <c r="G2941" s="7"/>
      <c r="I2941" s="7"/>
    </row>
    <row r="2942" spans="3:9" customFormat="1" x14ac:dyDescent="0.35">
      <c r="C2942" s="7"/>
      <c r="E2942" s="7"/>
      <c r="G2942" s="7"/>
      <c r="I2942" s="7"/>
    </row>
    <row r="2943" spans="3:9" customFormat="1" x14ac:dyDescent="0.35">
      <c r="C2943" s="7"/>
      <c r="E2943" s="7"/>
      <c r="G2943" s="7"/>
      <c r="I2943" s="7"/>
    </row>
    <row r="2944" spans="3:9" customFormat="1" x14ac:dyDescent="0.35">
      <c r="C2944" s="7"/>
      <c r="E2944" s="7"/>
      <c r="G2944" s="7"/>
      <c r="I2944" s="7"/>
    </row>
    <row r="2945" spans="3:9" customFormat="1" x14ac:dyDescent="0.35">
      <c r="C2945" s="7"/>
      <c r="E2945" s="7"/>
      <c r="G2945" s="7"/>
      <c r="I2945" s="7"/>
    </row>
    <row r="2946" spans="3:9" customFormat="1" x14ac:dyDescent="0.35">
      <c r="C2946" s="7"/>
      <c r="E2946" s="7"/>
      <c r="G2946" s="7"/>
      <c r="I2946" s="7"/>
    </row>
    <row r="2947" spans="3:9" customFormat="1" x14ac:dyDescent="0.35">
      <c r="C2947" s="7"/>
      <c r="E2947" s="7"/>
      <c r="G2947" s="7"/>
      <c r="I2947" s="7"/>
    </row>
    <row r="2948" spans="3:9" customFormat="1" x14ac:dyDescent="0.35">
      <c r="C2948" s="7"/>
      <c r="E2948" s="7"/>
      <c r="G2948" s="7"/>
      <c r="I2948" s="7"/>
    </row>
    <row r="2949" spans="3:9" customFormat="1" x14ac:dyDescent="0.35">
      <c r="C2949" s="7"/>
      <c r="E2949" s="7"/>
      <c r="G2949" s="7"/>
      <c r="I2949" s="7"/>
    </row>
    <row r="2950" spans="3:9" customFormat="1" x14ac:dyDescent="0.35">
      <c r="C2950" s="7"/>
      <c r="E2950" s="7"/>
      <c r="G2950" s="7"/>
      <c r="I2950" s="7"/>
    </row>
    <row r="2951" spans="3:9" customFormat="1" x14ac:dyDescent="0.35">
      <c r="C2951" s="7"/>
      <c r="E2951" s="7"/>
      <c r="G2951" s="7"/>
      <c r="I2951" s="7"/>
    </row>
    <row r="2952" spans="3:9" customFormat="1" x14ac:dyDescent="0.35">
      <c r="C2952" s="7"/>
      <c r="E2952" s="7"/>
      <c r="G2952" s="7"/>
      <c r="I2952" s="7"/>
    </row>
    <row r="2953" spans="3:9" customFormat="1" x14ac:dyDescent="0.35">
      <c r="C2953" s="7"/>
      <c r="E2953" s="7"/>
      <c r="G2953" s="7"/>
      <c r="I2953" s="7"/>
    </row>
    <row r="2954" spans="3:9" customFormat="1" x14ac:dyDescent="0.35">
      <c r="C2954" s="7"/>
      <c r="E2954" s="7"/>
      <c r="G2954" s="7"/>
      <c r="I2954" s="7"/>
    </row>
    <row r="2955" spans="3:9" customFormat="1" x14ac:dyDescent="0.35">
      <c r="C2955" s="7"/>
      <c r="E2955" s="7"/>
      <c r="G2955" s="7"/>
      <c r="I2955" s="7"/>
    </row>
    <row r="2956" spans="3:9" customFormat="1" x14ac:dyDescent="0.35">
      <c r="C2956" s="7"/>
      <c r="E2956" s="7"/>
      <c r="G2956" s="7"/>
      <c r="I2956" s="7"/>
    </row>
    <row r="2957" spans="3:9" customFormat="1" x14ac:dyDescent="0.35">
      <c r="C2957" s="7"/>
      <c r="E2957" s="7"/>
      <c r="G2957" s="7"/>
      <c r="I2957" s="7"/>
    </row>
    <row r="2958" spans="3:9" customFormat="1" x14ac:dyDescent="0.35">
      <c r="C2958" s="7"/>
      <c r="E2958" s="7"/>
      <c r="G2958" s="7"/>
      <c r="I2958" s="7"/>
    </row>
    <row r="2959" spans="3:9" customFormat="1" x14ac:dyDescent="0.35">
      <c r="C2959" s="7"/>
      <c r="E2959" s="7"/>
      <c r="G2959" s="7"/>
      <c r="I2959" s="7"/>
    </row>
    <row r="2960" spans="3:9" customFormat="1" x14ac:dyDescent="0.35">
      <c r="C2960" s="7"/>
      <c r="E2960" s="7"/>
      <c r="G2960" s="7"/>
      <c r="I2960" s="7"/>
    </row>
    <row r="2961" spans="3:9" customFormat="1" x14ac:dyDescent="0.35">
      <c r="C2961" s="7"/>
      <c r="E2961" s="7"/>
      <c r="G2961" s="7"/>
      <c r="I2961" s="7"/>
    </row>
    <row r="2962" spans="3:9" customFormat="1" x14ac:dyDescent="0.35">
      <c r="C2962" s="7"/>
      <c r="E2962" s="7"/>
      <c r="G2962" s="7"/>
      <c r="I2962" s="7"/>
    </row>
    <row r="2963" spans="3:9" customFormat="1" x14ac:dyDescent="0.35">
      <c r="C2963" s="7"/>
      <c r="E2963" s="7"/>
      <c r="G2963" s="7"/>
      <c r="I2963" s="7"/>
    </row>
    <row r="2964" spans="3:9" customFormat="1" x14ac:dyDescent="0.35">
      <c r="C2964" s="7"/>
      <c r="E2964" s="7"/>
      <c r="G2964" s="7"/>
      <c r="I2964" s="7"/>
    </row>
    <row r="2965" spans="3:9" customFormat="1" x14ac:dyDescent="0.35">
      <c r="C2965" s="7"/>
      <c r="E2965" s="7"/>
      <c r="G2965" s="7"/>
      <c r="I2965" s="7"/>
    </row>
    <row r="2966" spans="3:9" customFormat="1" x14ac:dyDescent="0.35">
      <c r="C2966" s="7"/>
      <c r="E2966" s="7"/>
      <c r="G2966" s="7"/>
      <c r="I2966" s="7"/>
    </row>
    <row r="2967" spans="3:9" customFormat="1" x14ac:dyDescent="0.35">
      <c r="C2967" s="7"/>
      <c r="E2967" s="7"/>
      <c r="G2967" s="7"/>
      <c r="I2967" s="7"/>
    </row>
    <row r="2968" spans="3:9" customFormat="1" x14ac:dyDescent="0.35">
      <c r="C2968" s="7"/>
      <c r="E2968" s="7"/>
      <c r="G2968" s="7"/>
      <c r="I2968" s="7"/>
    </row>
    <row r="2969" spans="3:9" customFormat="1" x14ac:dyDescent="0.35">
      <c r="C2969" s="7"/>
      <c r="E2969" s="7"/>
      <c r="G2969" s="7"/>
      <c r="I2969" s="7"/>
    </row>
    <row r="2970" spans="3:9" customFormat="1" x14ac:dyDescent="0.35">
      <c r="C2970" s="7"/>
      <c r="E2970" s="7"/>
      <c r="G2970" s="7"/>
      <c r="I2970" s="7"/>
    </row>
    <row r="2971" spans="3:9" customFormat="1" x14ac:dyDescent="0.35">
      <c r="C2971" s="7"/>
      <c r="E2971" s="7"/>
      <c r="G2971" s="7"/>
      <c r="I2971" s="7"/>
    </row>
    <row r="2972" spans="3:9" customFormat="1" x14ac:dyDescent="0.35">
      <c r="C2972" s="7"/>
      <c r="E2972" s="7"/>
      <c r="G2972" s="7"/>
      <c r="I2972" s="7"/>
    </row>
    <row r="2973" spans="3:9" customFormat="1" x14ac:dyDescent="0.35">
      <c r="C2973" s="7"/>
      <c r="E2973" s="7"/>
      <c r="G2973" s="7"/>
      <c r="I2973" s="7"/>
    </row>
    <row r="2974" spans="3:9" customFormat="1" x14ac:dyDescent="0.35">
      <c r="C2974" s="7"/>
      <c r="E2974" s="7"/>
      <c r="G2974" s="7"/>
      <c r="I2974" s="7"/>
    </row>
    <row r="2975" spans="3:9" customFormat="1" x14ac:dyDescent="0.35">
      <c r="C2975" s="7"/>
      <c r="E2975" s="7"/>
      <c r="G2975" s="7"/>
      <c r="I2975" s="7"/>
    </row>
    <row r="2976" spans="3:9" customFormat="1" x14ac:dyDescent="0.35">
      <c r="C2976" s="7"/>
      <c r="E2976" s="7"/>
      <c r="G2976" s="7"/>
      <c r="I2976" s="7"/>
    </row>
    <row r="2977" spans="3:9" customFormat="1" x14ac:dyDescent="0.35">
      <c r="C2977" s="7"/>
      <c r="E2977" s="7"/>
      <c r="G2977" s="7"/>
      <c r="I2977" s="7"/>
    </row>
    <row r="2978" spans="3:9" customFormat="1" x14ac:dyDescent="0.35">
      <c r="C2978" s="7"/>
      <c r="E2978" s="7"/>
      <c r="G2978" s="7"/>
      <c r="I2978" s="7"/>
    </row>
    <row r="2979" spans="3:9" customFormat="1" x14ac:dyDescent="0.35">
      <c r="C2979" s="7"/>
      <c r="E2979" s="7"/>
      <c r="G2979" s="7"/>
      <c r="I2979" s="7"/>
    </row>
    <row r="2980" spans="3:9" customFormat="1" x14ac:dyDescent="0.35">
      <c r="C2980" s="7"/>
      <c r="E2980" s="7"/>
      <c r="G2980" s="7"/>
      <c r="I2980" s="7"/>
    </row>
    <row r="2981" spans="3:9" customFormat="1" x14ac:dyDescent="0.35">
      <c r="C2981" s="7"/>
      <c r="E2981" s="7"/>
      <c r="G2981" s="7"/>
      <c r="I2981" s="7"/>
    </row>
    <row r="2982" spans="3:9" customFormat="1" x14ac:dyDescent="0.35">
      <c r="C2982" s="7"/>
      <c r="E2982" s="7"/>
      <c r="G2982" s="7"/>
      <c r="I2982" s="7"/>
    </row>
    <row r="2983" spans="3:9" customFormat="1" x14ac:dyDescent="0.35">
      <c r="C2983" s="7"/>
      <c r="E2983" s="7"/>
      <c r="G2983" s="7"/>
      <c r="I2983" s="7"/>
    </row>
    <row r="2984" spans="3:9" customFormat="1" x14ac:dyDescent="0.35">
      <c r="C2984" s="7"/>
      <c r="E2984" s="7"/>
      <c r="G2984" s="7"/>
      <c r="I2984" s="7"/>
    </row>
    <row r="2985" spans="3:9" customFormat="1" x14ac:dyDescent="0.35">
      <c r="C2985" s="7"/>
      <c r="E2985" s="7"/>
      <c r="G2985" s="7"/>
      <c r="I2985" s="7"/>
    </row>
    <row r="2986" spans="3:9" customFormat="1" x14ac:dyDescent="0.35">
      <c r="C2986" s="7"/>
      <c r="E2986" s="7"/>
      <c r="G2986" s="7"/>
      <c r="I2986" s="7"/>
    </row>
    <row r="2987" spans="3:9" customFormat="1" x14ac:dyDescent="0.35">
      <c r="C2987" s="7"/>
      <c r="E2987" s="7"/>
      <c r="G2987" s="7"/>
      <c r="I2987" s="7"/>
    </row>
    <row r="2988" spans="3:9" customFormat="1" x14ac:dyDescent="0.35">
      <c r="C2988" s="7"/>
      <c r="E2988" s="7"/>
      <c r="G2988" s="7"/>
      <c r="I2988" s="7"/>
    </row>
    <row r="2989" spans="3:9" customFormat="1" x14ac:dyDescent="0.35">
      <c r="C2989" s="7"/>
      <c r="E2989" s="7"/>
      <c r="G2989" s="7"/>
      <c r="I2989" s="7"/>
    </row>
    <row r="2990" spans="3:9" customFormat="1" x14ac:dyDescent="0.35">
      <c r="C2990" s="7"/>
      <c r="E2990" s="7"/>
      <c r="G2990" s="7"/>
      <c r="I2990" s="7"/>
    </row>
    <row r="2991" spans="3:9" customFormat="1" x14ac:dyDescent="0.35">
      <c r="C2991" s="7"/>
      <c r="E2991" s="7"/>
      <c r="G2991" s="7"/>
      <c r="I2991" s="7"/>
    </row>
    <row r="2992" spans="3:9" customFormat="1" x14ac:dyDescent="0.35">
      <c r="C2992" s="7"/>
      <c r="E2992" s="7"/>
      <c r="G2992" s="7"/>
      <c r="I2992" s="7"/>
    </row>
    <row r="2993" spans="3:9" customFormat="1" x14ac:dyDescent="0.35">
      <c r="C2993" s="7"/>
      <c r="E2993" s="7"/>
      <c r="G2993" s="7"/>
      <c r="I2993" s="7"/>
    </row>
    <row r="2994" spans="3:9" customFormat="1" x14ac:dyDescent="0.35">
      <c r="C2994" s="7"/>
      <c r="E2994" s="7"/>
      <c r="G2994" s="7"/>
      <c r="I2994" s="7"/>
    </row>
    <row r="2995" spans="3:9" customFormat="1" x14ac:dyDescent="0.35">
      <c r="C2995" s="7"/>
      <c r="E2995" s="7"/>
      <c r="G2995" s="7"/>
      <c r="I2995" s="7"/>
    </row>
    <row r="2996" spans="3:9" customFormat="1" x14ac:dyDescent="0.35">
      <c r="C2996" s="7"/>
      <c r="E2996" s="7"/>
      <c r="G2996" s="7"/>
      <c r="I2996" s="7"/>
    </row>
    <row r="2997" spans="3:9" customFormat="1" x14ac:dyDescent="0.35">
      <c r="C2997" s="7"/>
      <c r="E2997" s="7"/>
      <c r="G2997" s="7"/>
      <c r="I2997" s="7"/>
    </row>
    <row r="2998" spans="3:9" customFormat="1" x14ac:dyDescent="0.35">
      <c r="C2998" s="7"/>
      <c r="E2998" s="7"/>
      <c r="G2998" s="7"/>
      <c r="I2998" s="7"/>
    </row>
    <row r="2999" spans="3:9" customFormat="1" x14ac:dyDescent="0.35">
      <c r="C2999" s="7"/>
      <c r="E2999" s="7"/>
      <c r="G2999" s="7"/>
      <c r="I2999" s="7"/>
    </row>
    <row r="3000" spans="3:9" customFormat="1" x14ac:dyDescent="0.35">
      <c r="C3000" s="7"/>
      <c r="E3000" s="7"/>
      <c r="G3000" s="7"/>
      <c r="I3000" s="7"/>
    </row>
    <row r="3001" spans="3:9" customFormat="1" x14ac:dyDescent="0.35">
      <c r="C3001" s="7"/>
      <c r="E3001" s="7"/>
      <c r="G3001" s="7"/>
      <c r="I3001" s="7"/>
    </row>
    <row r="3002" spans="3:9" customFormat="1" x14ac:dyDescent="0.35">
      <c r="C3002" s="7"/>
      <c r="E3002" s="7"/>
      <c r="G3002" s="7"/>
      <c r="I3002" s="7"/>
    </row>
    <row r="3003" spans="3:9" customFormat="1" x14ac:dyDescent="0.35">
      <c r="C3003" s="7"/>
      <c r="E3003" s="7"/>
      <c r="G3003" s="7"/>
      <c r="I3003" s="7"/>
    </row>
    <row r="3004" spans="3:9" customFormat="1" x14ac:dyDescent="0.35">
      <c r="C3004" s="7"/>
      <c r="E3004" s="7"/>
      <c r="G3004" s="7"/>
      <c r="I3004" s="7"/>
    </row>
    <row r="3005" spans="3:9" customFormat="1" x14ac:dyDescent="0.35">
      <c r="C3005" s="7"/>
      <c r="E3005" s="7"/>
      <c r="G3005" s="7"/>
      <c r="I3005" s="7"/>
    </row>
    <row r="3006" spans="3:9" customFormat="1" x14ac:dyDescent="0.35">
      <c r="C3006" s="7"/>
      <c r="E3006" s="7"/>
      <c r="G3006" s="7"/>
      <c r="I3006" s="7"/>
    </row>
    <row r="3007" spans="3:9" customFormat="1" x14ac:dyDescent="0.35">
      <c r="C3007" s="7"/>
      <c r="E3007" s="7"/>
      <c r="G3007" s="7"/>
      <c r="I3007" s="7"/>
    </row>
    <row r="3008" spans="3:9" customFormat="1" x14ac:dyDescent="0.35">
      <c r="C3008" s="7"/>
      <c r="E3008" s="7"/>
      <c r="G3008" s="7"/>
      <c r="I3008" s="7"/>
    </row>
    <row r="3009" spans="3:9" customFormat="1" x14ac:dyDescent="0.35">
      <c r="C3009" s="7"/>
      <c r="E3009" s="7"/>
      <c r="G3009" s="7"/>
      <c r="I3009" s="7"/>
    </row>
    <row r="3010" spans="3:9" customFormat="1" x14ac:dyDescent="0.35">
      <c r="C3010" s="7"/>
      <c r="E3010" s="7"/>
      <c r="G3010" s="7"/>
      <c r="I3010" s="7"/>
    </row>
    <row r="3011" spans="3:9" customFormat="1" x14ac:dyDescent="0.35">
      <c r="C3011" s="7"/>
      <c r="E3011" s="7"/>
      <c r="G3011" s="7"/>
      <c r="I3011" s="7"/>
    </row>
    <row r="3012" spans="3:9" customFormat="1" x14ac:dyDescent="0.35">
      <c r="C3012" s="7"/>
      <c r="E3012" s="7"/>
      <c r="G3012" s="7"/>
      <c r="I3012" s="7"/>
    </row>
    <row r="3013" spans="3:9" customFormat="1" x14ac:dyDescent="0.35">
      <c r="C3013" s="7"/>
      <c r="E3013" s="7"/>
      <c r="G3013" s="7"/>
      <c r="I3013" s="7"/>
    </row>
    <row r="3014" spans="3:9" customFormat="1" x14ac:dyDescent="0.35">
      <c r="C3014" s="7"/>
      <c r="E3014" s="7"/>
      <c r="G3014" s="7"/>
      <c r="I3014" s="7"/>
    </row>
    <row r="3015" spans="3:9" customFormat="1" x14ac:dyDescent="0.35">
      <c r="C3015" s="7"/>
      <c r="E3015" s="7"/>
      <c r="G3015" s="7"/>
      <c r="I3015" s="7"/>
    </row>
    <row r="3016" spans="3:9" customFormat="1" x14ac:dyDescent="0.35">
      <c r="C3016" s="7"/>
      <c r="E3016" s="7"/>
      <c r="G3016" s="7"/>
      <c r="I3016" s="7"/>
    </row>
    <row r="3017" spans="3:9" customFormat="1" x14ac:dyDescent="0.35">
      <c r="C3017" s="7"/>
      <c r="E3017" s="7"/>
      <c r="G3017" s="7"/>
      <c r="I3017" s="7"/>
    </row>
    <row r="3018" spans="3:9" customFormat="1" x14ac:dyDescent="0.35">
      <c r="C3018" s="7"/>
      <c r="E3018" s="7"/>
      <c r="G3018" s="7"/>
      <c r="I3018" s="7"/>
    </row>
    <row r="3019" spans="3:9" customFormat="1" x14ac:dyDescent="0.35">
      <c r="C3019" s="7"/>
      <c r="E3019" s="7"/>
      <c r="G3019" s="7"/>
      <c r="I3019" s="7"/>
    </row>
    <row r="3020" spans="3:9" customFormat="1" x14ac:dyDescent="0.35">
      <c r="C3020" s="7"/>
      <c r="E3020" s="7"/>
      <c r="G3020" s="7"/>
      <c r="I3020" s="7"/>
    </row>
    <row r="3021" spans="3:9" customFormat="1" x14ac:dyDescent="0.35">
      <c r="C3021" s="7"/>
      <c r="E3021" s="7"/>
      <c r="G3021" s="7"/>
      <c r="I3021" s="7"/>
    </row>
    <row r="3022" spans="3:9" customFormat="1" x14ac:dyDescent="0.35">
      <c r="C3022" s="7"/>
      <c r="E3022" s="7"/>
      <c r="G3022" s="7"/>
      <c r="I3022" s="7"/>
    </row>
    <row r="3023" spans="3:9" customFormat="1" x14ac:dyDescent="0.35">
      <c r="C3023" s="7"/>
      <c r="E3023" s="7"/>
      <c r="G3023" s="7"/>
      <c r="I3023" s="7"/>
    </row>
    <row r="3024" spans="3:9" customFormat="1" x14ac:dyDescent="0.35">
      <c r="C3024" s="7"/>
      <c r="E3024" s="7"/>
      <c r="G3024" s="7"/>
      <c r="I3024" s="7"/>
    </row>
    <row r="3025" spans="3:9" customFormat="1" x14ac:dyDescent="0.35">
      <c r="C3025" s="7"/>
      <c r="E3025" s="7"/>
      <c r="G3025" s="7"/>
      <c r="I3025" s="7"/>
    </row>
    <row r="3026" spans="3:9" customFormat="1" x14ac:dyDescent="0.35">
      <c r="C3026" s="7"/>
      <c r="E3026" s="7"/>
      <c r="G3026" s="7"/>
      <c r="I3026" s="7"/>
    </row>
    <row r="3027" spans="3:9" customFormat="1" x14ac:dyDescent="0.35">
      <c r="C3027" s="7"/>
      <c r="E3027" s="7"/>
      <c r="G3027" s="7"/>
      <c r="I3027" s="7"/>
    </row>
    <row r="3028" spans="3:9" customFormat="1" x14ac:dyDescent="0.35">
      <c r="C3028" s="7"/>
      <c r="E3028" s="7"/>
      <c r="G3028" s="7"/>
      <c r="I3028" s="7"/>
    </row>
    <row r="3029" spans="3:9" customFormat="1" x14ac:dyDescent="0.35">
      <c r="C3029" s="7"/>
      <c r="E3029" s="7"/>
      <c r="G3029" s="7"/>
      <c r="I3029" s="7"/>
    </row>
    <row r="3030" spans="3:9" customFormat="1" x14ac:dyDescent="0.35">
      <c r="C3030" s="7"/>
      <c r="E3030" s="7"/>
      <c r="G3030" s="7"/>
      <c r="I3030" s="7"/>
    </row>
    <row r="3031" spans="3:9" customFormat="1" x14ac:dyDescent="0.35">
      <c r="C3031" s="7"/>
      <c r="E3031" s="7"/>
      <c r="G3031" s="7"/>
      <c r="I3031" s="7"/>
    </row>
    <row r="3032" spans="3:9" customFormat="1" x14ac:dyDescent="0.35">
      <c r="C3032" s="7"/>
      <c r="E3032" s="7"/>
      <c r="G3032" s="7"/>
      <c r="I3032" s="7"/>
    </row>
    <row r="3033" spans="3:9" customFormat="1" x14ac:dyDescent="0.35">
      <c r="C3033" s="7"/>
      <c r="E3033" s="7"/>
      <c r="G3033" s="7"/>
      <c r="I3033" s="7"/>
    </row>
    <row r="3034" spans="3:9" customFormat="1" x14ac:dyDescent="0.35">
      <c r="C3034" s="7"/>
      <c r="E3034" s="7"/>
      <c r="G3034" s="7"/>
      <c r="I3034" s="7"/>
    </row>
    <row r="3035" spans="3:9" customFormat="1" x14ac:dyDescent="0.35">
      <c r="C3035" s="7"/>
      <c r="E3035" s="7"/>
      <c r="G3035" s="7"/>
      <c r="I3035" s="7"/>
    </row>
    <row r="3036" spans="3:9" customFormat="1" x14ac:dyDescent="0.35">
      <c r="C3036" s="7"/>
      <c r="E3036" s="7"/>
      <c r="G3036" s="7"/>
      <c r="I3036" s="7"/>
    </row>
    <row r="3037" spans="3:9" customFormat="1" x14ac:dyDescent="0.35">
      <c r="C3037" s="7"/>
      <c r="E3037" s="7"/>
      <c r="G3037" s="7"/>
      <c r="I3037" s="7"/>
    </row>
    <row r="3038" spans="3:9" customFormat="1" x14ac:dyDescent="0.35">
      <c r="C3038" s="7"/>
      <c r="E3038" s="7"/>
      <c r="G3038" s="7"/>
      <c r="I3038" s="7"/>
    </row>
    <row r="3039" spans="3:9" customFormat="1" x14ac:dyDescent="0.35">
      <c r="C3039" s="7"/>
      <c r="E3039" s="7"/>
      <c r="G3039" s="7"/>
      <c r="I3039" s="7"/>
    </row>
    <row r="3040" spans="3:9" customFormat="1" x14ac:dyDescent="0.35">
      <c r="C3040" s="7"/>
      <c r="E3040" s="7"/>
      <c r="G3040" s="7"/>
      <c r="I3040" s="7"/>
    </row>
    <row r="3041" spans="1:8" x14ac:dyDescent="0.35">
      <c r="A3041"/>
      <c r="C3041" s="7"/>
      <c r="E3041" s="7"/>
      <c r="G3041" s="7"/>
      <c r="H3041"/>
    </row>
    <row r="3042" spans="1:8" x14ac:dyDescent="0.35">
      <c r="A3042"/>
      <c r="C3042" s="7"/>
      <c r="E3042" s="7"/>
      <c r="G3042" s="7"/>
      <c r="H3042"/>
    </row>
    <row r="3043" spans="1:8" x14ac:dyDescent="0.35">
      <c r="A3043"/>
      <c r="C3043" s="7"/>
      <c r="E3043" s="7"/>
      <c r="G3043" s="7"/>
      <c r="H3043"/>
    </row>
    <row r="3044" spans="1:8" x14ac:dyDescent="0.35">
      <c r="A3044"/>
      <c r="C3044" s="7"/>
      <c r="E3044" s="7"/>
      <c r="G3044" s="7"/>
      <c r="H3044"/>
    </row>
    <row r="3045" spans="1:8" x14ac:dyDescent="0.35">
      <c r="A3045"/>
      <c r="C3045" s="7"/>
      <c r="E3045" s="7"/>
      <c r="G3045" s="7"/>
      <c r="H3045"/>
    </row>
    <row r="3046" spans="1:8" x14ac:dyDescent="0.35">
      <c r="A3046"/>
      <c r="C3046" s="7"/>
      <c r="E3046" s="7"/>
      <c r="G3046" s="7"/>
      <c r="H3046"/>
    </row>
    <row r="3047" spans="1:8" x14ac:dyDescent="0.35">
      <c r="A3047"/>
      <c r="C3047" s="7"/>
      <c r="E3047" s="7"/>
      <c r="G3047" s="7"/>
      <c r="H3047"/>
    </row>
    <row r="3048" spans="1:8" x14ac:dyDescent="0.35">
      <c r="C3048" s="7"/>
      <c r="E3048" s="7"/>
      <c r="G3048" s="7"/>
      <c r="H3048"/>
    </row>
    <row r="3049" spans="1:8" x14ac:dyDescent="0.35">
      <c r="E3049" s="7"/>
      <c r="G3049" s="7"/>
      <c r="H3049"/>
    </row>
    <row r="3050" spans="1:8" x14ac:dyDescent="0.35">
      <c r="G3050" s="7"/>
      <c r="H3050"/>
    </row>
    <row r="3051" spans="1:8" x14ac:dyDescent="0.35">
      <c r="G3051" s="7"/>
      <c r="H3051"/>
    </row>
    <row r="3052" spans="1:8" x14ac:dyDescent="0.35">
      <c r="G3052" s="7"/>
      <c r="H3052"/>
    </row>
    <row r="3053" spans="1:8" x14ac:dyDescent="0.35">
      <c r="G3053" s="7"/>
      <c r="H3053"/>
    </row>
  </sheetData>
  <sortState xmlns:xlrd2="http://schemas.microsoft.com/office/spreadsheetml/2017/richdata2" ref="G2:H3052">
    <sortCondition ref="G2:G3052"/>
  </sortState>
  <dataValidations count="1">
    <dataValidation type="list" allowBlank="1" showInputMessage="1" showErrorMessage="1" errorTitle="Valor no valido." error="El valor ingresado no es valido." promptTitle="Selecciona un valor." prompt="Selecciona un valor de la lista desplegable." sqref="G3054:G1048576" xr:uid="{00000000-0002-0000-0200-000000000000}">
      <formula1>$C$2:$C$21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41"/>
  <sheetViews>
    <sheetView showGridLines="0" topLeftCell="C1" workbookViewId="0">
      <selection activeCell="K1" sqref="K1"/>
    </sheetView>
  </sheetViews>
  <sheetFormatPr baseColWidth="10" defaultRowHeight="14.5" x14ac:dyDescent="0.35"/>
  <cols>
    <col min="1" max="1" width="31.6328125" style="7" customWidth="1"/>
    <col min="2" max="3" width="20.6328125" style="7" customWidth="1"/>
    <col min="4" max="4" width="2.6328125" style="7" customWidth="1"/>
    <col min="5" max="5" width="31.6328125" style="7" customWidth="1"/>
    <col min="6" max="6" width="20.6328125" style="7" customWidth="1"/>
    <col min="7" max="7" width="2.6328125" style="7" customWidth="1"/>
    <col min="8" max="9" width="31.6328125" style="7" customWidth="1"/>
    <col min="10" max="10" width="2.6328125" style="7" customWidth="1"/>
    <col min="11" max="11" width="31.6328125" style="13" customWidth="1"/>
    <col min="12" max="13" width="20.6328125" style="13" customWidth="1"/>
    <col min="14" max="14" width="2.6328125" style="7" customWidth="1"/>
    <col min="15" max="15" width="31.6328125" style="7" customWidth="1"/>
    <col min="16" max="18" width="20.6328125" style="7" customWidth="1"/>
    <col min="19" max="19" width="31.6328125" customWidth="1"/>
  </cols>
  <sheetData>
    <row r="1" spans="1:18" ht="15" thickBot="1" x14ac:dyDescent="0.4">
      <c r="A1" s="17" t="s">
        <v>3191</v>
      </c>
      <c r="B1" s="18" t="s">
        <v>3176</v>
      </c>
      <c r="C1" s="19" t="s">
        <v>3175</v>
      </c>
      <c r="E1" s="17" t="s">
        <v>3180</v>
      </c>
      <c r="F1" s="19" t="s">
        <v>3181</v>
      </c>
      <c r="H1" s="17" t="s">
        <v>3179</v>
      </c>
      <c r="I1" s="19" t="s">
        <v>3182</v>
      </c>
      <c r="K1" s="17" t="s">
        <v>3191</v>
      </c>
      <c r="L1" s="18" t="s">
        <v>3186</v>
      </c>
      <c r="M1" s="19" t="s">
        <v>3187</v>
      </c>
      <c r="O1" s="20" t="s">
        <v>3182</v>
      </c>
      <c r="P1" s="21" t="s">
        <v>3183</v>
      </c>
      <c r="Q1" s="21" t="s">
        <v>3184</v>
      </c>
      <c r="R1" s="22" t="s">
        <v>3185</v>
      </c>
    </row>
    <row r="2" spans="1:18" x14ac:dyDescent="0.35">
      <c r="A2" s="23" t="s">
        <v>3065</v>
      </c>
      <c r="B2" s="24">
        <v>2000</v>
      </c>
      <c r="C2" s="25">
        <f>(B2-(B2*0.2))*20</f>
        <v>32000</v>
      </c>
      <c r="E2" s="23" t="s">
        <v>3043</v>
      </c>
      <c r="F2" s="32">
        <v>6</v>
      </c>
      <c r="H2" s="23" t="s">
        <v>3042</v>
      </c>
      <c r="I2" s="35" t="s">
        <v>3042</v>
      </c>
      <c r="K2" s="23" t="s">
        <v>3045</v>
      </c>
      <c r="L2" s="38" t="s">
        <v>3044</v>
      </c>
      <c r="M2" s="35" t="s">
        <v>3046</v>
      </c>
      <c r="O2" s="41" t="s">
        <v>3042</v>
      </c>
      <c r="P2" s="42">
        <v>6056</v>
      </c>
      <c r="Q2" s="42">
        <v>-38789246</v>
      </c>
      <c r="R2" s="43">
        <v>-62272499</v>
      </c>
    </row>
    <row r="3" spans="1:18" x14ac:dyDescent="0.35">
      <c r="A3" s="26" t="s">
        <v>3074</v>
      </c>
      <c r="B3" s="27">
        <v>1800</v>
      </c>
      <c r="C3" s="28">
        <f t="shared" ref="C3:C66" si="0">(B3-(B3*0.2))*20</f>
        <v>28800</v>
      </c>
      <c r="E3" s="26" t="s">
        <v>3062</v>
      </c>
      <c r="F3" s="33">
        <v>26</v>
      </c>
      <c r="H3" s="26" t="s">
        <v>3154</v>
      </c>
      <c r="I3" s="36" t="s">
        <v>3063</v>
      </c>
      <c r="K3" s="26" t="s">
        <v>3064</v>
      </c>
      <c r="L3" s="39" t="s">
        <v>3044</v>
      </c>
      <c r="M3" s="36" t="s">
        <v>3064</v>
      </c>
      <c r="O3" s="44" t="s">
        <v>3118</v>
      </c>
      <c r="P3" s="45">
        <v>26007</v>
      </c>
      <c r="Q3" s="45">
        <v>-42723398</v>
      </c>
      <c r="R3" s="46">
        <v>-6503362</v>
      </c>
    </row>
    <row r="4" spans="1:18" x14ac:dyDescent="0.35">
      <c r="A4" s="26" t="s">
        <v>3168</v>
      </c>
      <c r="B4" s="27">
        <v>3500</v>
      </c>
      <c r="C4" s="28">
        <f t="shared" si="0"/>
        <v>56000</v>
      </c>
      <c r="E4" s="26" t="s">
        <v>3124</v>
      </c>
      <c r="F4" s="33">
        <v>62</v>
      </c>
      <c r="H4" s="26" t="s">
        <v>3048</v>
      </c>
      <c r="I4" s="36" t="s">
        <v>3050</v>
      </c>
      <c r="K4" s="26" t="s">
        <v>3071</v>
      </c>
      <c r="L4" s="39" t="s">
        <v>3044</v>
      </c>
      <c r="M4" s="36" t="s">
        <v>3046</v>
      </c>
      <c r="O4" s="44" t="s">
        <v>3144</v>
      </c>
      <c r="P4" s="45">
        <v>6168</v>
      </c>
      <c r="Q4" s="45">
        <v>-35745949</v>
      </c>
      <c r="R4" s="46">
        <v>-57380561</v>
      </c>
    </row>
    <row r="5" spans="1:18" x14ac:dyDescent="0.35">
      <c r="A5" s="26" t="s">
        <v>3076</v>
      </c>
      <c r="B5" s="27">
        <v>2900</v>
      </c>
      <c r="C5" s="28">
        <f t="shared" si="0"/>
        <v>46400</v>
      </c>
      <c r="E5" s="26" t="s">
        <v>3049</v>
      </c>
      <c r="F5" s="33">
        <v>78</v>
      </c>
      <c r="H5" s="26" t="s">
        <v>3148</v>
      </c>
      <c r="I5" s="36" t="s">
        <v>3149</v>
      </c>
      <c r="K5" s="26" t="s">
        <v>3101</v>
      </c>
      <c r="L5" s="39" t="s">
        <v>3044</v>
      </c>
      <c r="M5" s="36" t="s">
        <v>3101</v>
      </c>
      <c r="O5" s="44" t="s">
        <v>3122</v>
      </c>
      <c r="P5" s="45">
        <v>6182</v>
      </c>
      <c r="Q5" s="45">
        <v>-3889977</v>
      </c>
      <c r="R5" s="46">
        <v>-62079012</v>
      </c>
    </row>
    <row r="6" spans="1:18" ht="15" thickBot="1" x14ac:dyDescent="0.4">
      <c r="A6" s="26" t="s">
        <v>3077</v>
      </c>
      <c r="B6" s="27">
        <v>1900</v>
      </c>
      <c r="C6" s="28">
        <f t="shared" si="0"/>
        <v>30400</v>
      </c>
      <c r="E6" s="29" t="s">
        <v>3133</v>
      </c>
      <c r="F6" s="34">
        <v>94</v>
      </c>
      <c r="H6" s="26" t="s">
        <v>3061</v>
      </c>
      <c r="I6" s="36" t="s">
        <v>3063</v>
      </c>
      <c r="K6" s="26" t="s">
        <v>3153</v>
      </c>
      <c r="L6" s="39" t="s">
        <v>3044</v>
      </c>
      <c r="M6" s="36" t="s">
        <v>3046</v>
      </c>
      <c r="O6" s="44" t="s">
        <v>3050</v>
      </c>
      <c r="P6" s="45">
        <v>78014</v>
      </c>
      <c r="Q6" s="45">
        <v>-46436049</v>
      </c>
      <c r="R6" s="46">
        <v>-67514904</v>
      </c>
    </row>
    <row r="7" spans="1:18" x14ac:dyDescent="0.35">
      <c r="A7" s="26" t="s">
        <v>3078</v>
      </c>
      <c r="B7" s="27">
        <v>1700</v>
      </c>
      <c r="C7" s="28">
        <f t="shared" si="0"/>
        <v>27200</v>
      </c>
      <c r="H7" s="26" t="s">
        <v>3150</v>
      </c>
      <c r="I7" s="36" t="s">
        <v>3150</v>
      </c>
      <c r="K7" s="26" t="s">
        <v>3052</v>
      </c>
      <c r="L7" s="39" t="s">
        <v>3051</v>
      </c>
      <c r="M7" s="36" t="s">
        <v>3052</v>
      </c>
      <c r="O7" s="44" t="s">
        <v>3050</v>
      </c>
      <c r="P7" s="45">
        <v>78014</v>
      </c>
      <c r="Q7" s="45">
        <v>-47753106</v>
      </c>
      <c r="R7" s="46">
        <v>-65911745</v>
      </c>
    </row>
    <row r="8" spans="1:18" x14ac:dyDescent="0.35">
      <c r="A8" s="26" t="s">
        <v>3140</v>
      </c>
      <c r="B8" s="27">
        <v>1800</v>
      </c>
      <c r="C8" s="28">
        <f t="shared" si="0"/>
        <v>28800</v>
      </c>
      <c r="H8" s="26" t="s">
        <v>3068</v>
      </c>
      <c r="I8" s="36" t="s">
        <v>3069</v>
      </c>
      <c r="K8" s="26" t="s">
        <v>3070</v>
      </c>
      <c r="L8" s="39" t="s">
        <v>3051</v>
      </c>
      <c r="M8" s="36" t="s">
        <v>3070</v>
      </c>
      <c r="O8" s="44" t="s">
        <v>3063</v>
      </c>
      <c r="P8" s="45">
        <v>26021</v>
      </c>
      <c r="Q8" s="45">
        <v>-45862528</v>
      </c>
      <c r="R8" s="46">
        <v>-6746664</v>
      </c>
    </row>
    <row r="9" spans="1:18" x14ac:dyDescent="0.35">
      <c r="A9" s="26" t="s">
        <v>3079</v>
      </c>
      <c r="B9" s="27">
        <v>2100</v>
      </c>
      <c r="C9" s="28">
        <f t="shared" si="0"/>
        <v>33600</v>
      </c>
      <c r="H9" s="26" t="s">
        <v>3107</v>
      </c>
      <c r="I9" s="36" t="s">
        <v>3108</v>
      </c>
      <c r="K9" s="26" t="s">
        <v>3072</v>
      </c>
      <c r="L9" s="39" t="s">
        <v>3051</v>
      </c>
      <c r="M9" s="36" t="s">
        <v>3046</v>
      </c>
      <c r="O9" s="44" t="s">
        <v>3063</v>
      </c>
      <c r="P9" s="45">
        <v>26021</v>
      </c>
      <c r="Q9" s="45">
        <v>-45748762</v>
      </c>
      <c r="R9" s="46">
        <v>-67377537</v>
      </c>
    </row>
    <row r="10" spans="1:18" x14ac:dyDescent="0.35">
      <c r="A10" s="26" t="s">
        <v>3080</v>
      </c>
      <c r="B10" s="27">
        <v>1599</v>
      </c>
      <c r="C10" s="28">
        <f t="shared" si="0"/>
        <v>25584</v>
      </c>
      <c r="H10" s="26" t="s">
        <v>3111</v>
      </c>
      <c r="I10" s="36" t="s">
        <v>3112</v>
      </c>
      <c r="K10" s="26" t="s">
        <v>3073</v>
      </c>
      <c r="L10" s="39" t="s">
        <v>3051</v>
      </c>
      <c r="M10" s="36" t="s">
        <v>3046</v>
      </c>
      <c r="O10" s="44" t="s">
        <v>3149</v>
      </c>
      <c r="P10" s="45">
        <v>26028</v>
      </c>
      <c r="Q10" s="45">
        <v>-44798941</v>
      </c>
      <c r="R10" s="46">
        <v>-65709705</v>
      </c>
    </row>
    <row r="11" spans="1:18" x14ac:dyDescent="0.35">
      <c r="A11" s="26" t="s">
        <v>3157</v>
      </c>
      <c r="B11" s="27">
        <v>1800</v>
      </c>
      <c r="C11" s="28">
        <f t="shared" si="0"/>
        <v>28800</v>
      </c>
      <c r="H11" s="26" t="s">
        <v>3115</v>
      </c>
      <c r="I11" s="36" t="s">
        <v>3050</v>
      </c>
      <c r="K11" s="26" t="s">
        <v>3156</v>
      </c>
      <c r="L11" s="39" t="s">
        <v>3051</v>
      </c>
      <c r="M11" s="36" t="s">
        <v>3046</v>
      </c>
      <c r="O11" s="44" t="s">
        <v>3150</v>
      </c>
      <c r="P11" s="45">
        <v>6336</v>
      </c>
      <c r="Q11" s="45">
        <v>-36398453</v>
      </c>
      <c r="R11" s="46">
        <v>-56946467</v>
      </c>
    </row>
    <row r="12" spans="1:18" x14ac:dyDescent="0.35">
      <c r="A12" s="26" t="s">
        <v>3052</v>
      </c>
      <c r="B12" s="27">
        <v>3299</v>
      </c>
      <c r="C12" s="28">
        <f t="shared" si="0"/>
        <v>52784</v>
      </c>
      <c r="H12" s="26" t="s">
        <v>3117</v>
      </c>
      <c r="I12" s="36" t="s">
        <v>3118</v>
      </c>
      <c r="K12" s="26" t="s">
        <v>3158</v>
      </c>
      <c r="L12" s="39" t="s">
        <v>3051</v>
      </c>
      <c r="M12" s="36" t="s">
        <v>3046</v>
      </c>
      <c r="O12" s="44" t="s">
        <v>3069</v>
      </c>
      <c r="P12" s="45">
        <v>6357</v>
      </c>
      <c r="Q12" s="45">
        <v>-3804915</v>
      </c>
      <c r="R12" s="46">
        <v>-57536848</v>
      </c>
    </row>
    <row r="13" spans="1:18" x14ac:dyDescent="0.35">
      <c r="A13" s="26" t="s">
        <v>3072</v>
      </c>
      <c r="B13" s="27">
        <v>3150</v>
      </c>
      <c r="C13" s="28">
        <f t="shared" si="0"/>
        <v>50400</v>
      </c>
      <c r="H13" s="26" t="s">
        <v>3142</v>
      </c>
      <c r="I13" s="36" t="s">
        <v>3125</v>
      </c>
      <c r="K13" s="26" t="s">
        <v>3166</v>
      </c>
      <c r="L13" s="39" t="s">
        <v>3051</v>
      </c>
      <c r="M13" s="36" t="s">
        <v>3046</v>
      </c>
      <c r="O13" s="44" t="s">
        <v>3129</v>
      </c>
      <c r="P13" s="45">
        <v>6420</v>
      </c>
      <c r="Q13" s="45">
        <v>-36342328</v>
      </c>
      <c r="R13" s="46">
        <v>-56746143</v>
      </c>
    </row>
    <row r="14" spans="1:18" x14ac:dyDescent="0.35">
      <c r="A14" s="26" t="s">
        <v>3169</v>
      </c>
      <c r="B14" s="27">
        <v>3190</v>
      </c>
      <c r="C14" s="28">
        <f t="shared" si="0"/>
        <v>51040</v>
      </c>
      <c r="H14" s="26" t="s">
        <v>3120</v>
      </c>
      <c r="I14" s="36" t="s">
        <v>3120</v>
      </c>
      <c r="K14" s="26" t="s">
        <v>3169</v>
      </c>
      <c r="L14" s="39" t="s">
        <v>3051</v>
      </c>
      <c r="M14" s="36" t="s">
        <v>3046</v>
      </c>
      <c r="O14" s="44" t="s">
        <v>3131</v>
      </c>
      <c r="P14" s="45">
        <v>78042</v>
      </c>
      <c r="Q14" s="45">
        <v>-49300594</v>
      </c>
      <c r="R14" s="46">
        <v>-67721019</v>
      </c>
    </row>
    <row r="15" spans="1:18" x14ac:dyDescent="0.35">
      <c r="A15" s="26" t="s">
        <v>3045</v>
      </c>
      <c r="B15" s="27">
        <v>3000</v>
      </c>
      <c r="C15" s="28">
        <f t="shared" si="0"/>
        <v>48000</v>
      </c>
      <c r="H15" s="26" t="s">
        <v>3143</v>
      </c>
      <c r="I15" s="36" t="s">
        <v>3144</v>
      </c>
      <c r="K15" s="26" t="s">
        <v>3055</v>
      </c>
      <c r="L15" s="39" t="s">
        <v>3054</v>
      </c>
      <c r="M15" s="36" t="s">
        <v>3056</v>
      </c>
      <c r="O15" s="44" t="s">
        <v>3108</v>
      </c>
      <c r="P15" s="45">
        <v>6581</v>
      </c>
      <c r="Q15" s="45">
        <v>-38576184</v>
      </c>
      <c r="R15" s="46">
        <v>-58701949</v>
      </c>
    </row>
    <row r="16" spans="1:18" x14ac:dyDescent="0.35">
      <c r="A16" s="26" t="s">
        <v>3071</v>
      </c>
      <c r="B16" s="27">
        <v>4300</v>
      </c>
      <c r="C16" s="28">
        <f t="shared" si="0"/>
        <v>68800</v>
      </c>
      <c r="H16" s="26" t="s">
        <v>3121</v>
      </c>
      <c r="I16" s="36" t="s">
        <v>3122</v>
      </c>
      <c r="K16" s="26" t="s">
        <v>3057</v>
      </c>
      <c r="L16" s="39" t="s">
        <v>3054</v>
      </c>
      <c r="M16" s="36" t="s">
        <v>3058</v>
      </c>
      <c r="O16" s="44" t="s">
        <v>3120</v>
      </c>
      <c r="P16" s="45">
        <v>26077</v>
      </c>
      <c r="Q16" s="45">
        <v>-43336741</v>
      </c>
      <c r="R16" s="46">
        <v>-65061964</v>
      </c>
    </row>
    <row r="17" spans="1:18" x14ac:dyDescent="0.35">
      <c r="A17" s="26" t="s">
        <v>3073</v>
      </c>
      <c r="B17" s="27">
        <v>1800</v>
      </c>
      <c r="C17" s="28">
        <f t="shared" si="0"/>
        <v>28800</v>
      </c>
      <c r="H17" s="26" t="s">
        <v>3123</v>
      </c>
      <c r="I17" s="36" t="s">
        <v>3125</v>
      </c>
      <c r="K17" s="26" t="s">
        <v>3060</v>
      </c>
      <c r="L17" s="39" t="s">
        <v>3054</v>
      </c>
      <c r="M17" s="36" t="s">
        <v>3046</v>
      </c>
      <c r="O17" s="44" t="s">
        <v>3125</v>
      </c>
      <c r="P17" s="45">
        <v>62077</v>
      </c>
      <c r="Q17" s="45">
        <v>-4079875</v>
      </c>
      <c r="R17" s="46">
        <v>-64883536</v>
      </c>
    </row>
    <row r="18" spans="1:18" x14ac:dyDescent="0.35">
      <c r="A18" s="26" t="s">
        <v>3081</v>
      </c>
      <c r="B18" s="27">
        <v>2900</v>
      </c>
      <c r="C18" s="28">
        <f t="shared" si="0"/>
        <v>46400</v>
      </c>
      <c r="H18" s="26" t="s">
        <v>3127</v>
      </c>
      <c r="I18" s="36" t="s">
        <v>3125</v>
      </c>
      <c r="K18" s="26" t="s">
        <v>3065</v>
      </c>
      <c r="L18" s="39" t="s">
        <v>3054</v>
      </c>
      <c r="M18" s="36" t="s">
        <v>3065</v>
      </c>
      <c r="O18" s="44" t="s">
        <v>3125</v>
      </c>
      <c r="P18" s="45">
        <v>62077</v>
      </c>
      <c r="Q18" s="45">
        <v>-40725698</v>
      </c>
      <c r="R18" s="46">
        <v>-64934194</v>
      </c>
    </row>
    <row r="19" spans="1:18" x14ac:dyDescent="0.35">
      <c r="A19" s="26" t="s">
        <v>3102</v>
      </c>
      <c r="B19" s="27">
        <v>1500</v>
      </c>
      <c r="C19" s="28">
        <f t="shared" si="0"/>
        <v>24000</v>
      </c>
      <c r="H19" s="26" t="s">
        <v>3128</v>
      </c>
      <c r="I19" s="36" t="s">
        <v>3129</v>
      </c>
      <c r="K19" s="26" t="s">
        <v>3066</v>
      </c>
      <c r="L19" s="39" t="s">
        <v>3054</v>
      </c>
      <c r="M19" s="36" t="s">
        <v>3046</v>
      </c>
      <c r="O19" s="44" t="s">
        <v>3125</v>
      </c>
      <c r="P19" s="45">
        <v>62077</v>
      </c>
      <c r="Q19" s="45">
        <v>-41697354</v>
      </c>
      <c r="R19" s="46">
        <v>-65027413</v>
      </c>
    </row>
    <row r="20" spans="1:18" x14ac:dyDescent="0.35">
      <c r="A20" s="26" t="s">
        <v>3064</v>
      </c>
      <c r="B20" s="27">
        <v>2890</v>
      </c>
      <c r="C20" s="28">
        <f t="shared" si="0"/>
        <v>46240</v>
      </c>
      <c r="H20" s="26" t="s">
        <v>3130</v>
      </c>
      <c r="I20" s="36" t="s">
        <v>3131</v>
      </c>
      <c r="K20" s="26" t="s">
        <v>3074</v>
      </c>
      <c r="L20" s="39" t="s">
        <v>3054</v>
      </c>
      <c r="M20" s="36" t="s">
        <v>3075</v>
      </c>
      <c r="O20" s="44" t="s">
        <v>3112</v>
      </c>
      <c r="P20" s="45">
        <v>6999</v>
      </c>
      <c r="Q20" s="47"/>
      <c r="R20" s="48"/>
    </row>
    <row r="21" spans="1:18" ht="15" thickBot="1" x14ac:dyDescent="0.4">
      <c r="A21" s="26" t="s">
        <v>3105</v>
      </c>
      <c r="B21" s="27">
        <v>1890</v>
      </c>
      <c r="C21" s="28">
        <f t="shared" si="0"/>
        <v>30240</v>
      </c>
      <c r="H21" s="29" t="s">
        <v>3132</v>
      </c>
      <c r="I21" s="37" t="s">
        <v>3132</v>
      </c>
      <c r="K21" s="26" t="s">
        <v>3076</v>
      </c>
      <c r="L21" s="39" t="s">
        <v>3054</v>
      </c>
      <c r="M21" s="36" t="s">
        <v>3046</v>
      </c>
      <c r="O21" s="49" t="s">
        <v>3132</v>
      </c>
      <c r="P21" s="50">
        <v>94015</v>
      </c>
      <c r="Q21" s="50">
        <v>-54808106</v>
      </c>
      <c r="R21" s="51">
        <v>-68304301</v>
      </c>
    </row>
    <row r="22" spans="1:18" x14ac:dyDescent="0.35">
      <c r="A22" s="26" t="s">
        <v>3159</v>
      </c>
      <c r="B22" s="27">
        <v>1999</v>
      </c>
      <c r="C22" s="28">
        <f t="shared" si="0"/>
        <v>31984</v>
      </c>
      <c r="K22" s="26" t="s">
        <v>3077</v>
      </c>
      <c r="L22" s="39" t="s">
        <v>3054</v>
      </c>
      <c r="M22" s="36" t="s">
        <v>3046</v>
      </c>
    </row>
    <row r="23" spans="1:18" x14ac:dyDescent="0.35">
      <c r="A23" s="26" t="s">
        <v>3152</v>
      </c>
      <c r="B23" s="27">
        <v>2500</v>
      </c>
      <c r="C23" s="28">
        <f t="shared" si="0"/>
        <v>40000</v>
      </c>
      <c r="K23" s="26" t="s">
        <v>3078</v>
      </c>
      <c r="L23" s="39" t="s">
        <v>3054</v>
      </c>
      <c r="M23" s="36" t="s">
        <v>3046</v>
      </c>
    </row>
    <row r="24" spans="1:18" x14ac:dyDescent="0.35">
      <c r="A24" s="26" t="s">
        <v>3160</v>
      </c>
      <c r="B24" s="27">
        <v>2780</v>
      </c>
      <c r="C24" s="28">
        <f t="shared" si="0"/>
        <v>44480</v>
      </c>
      <c r="K24" s="26" t="s">
        <v>3078</v>
      </c>
      <c r="L24" s="39" t="s">
        <v>3054</v>
      </c>
      <c r="M24" s="36" t="s">
        <v>3075</v>
      </c>
    </row>
    <row r="25" spans="1:18" x14ac:dyDescent="0.35">
      <c r="A25" s="26" t="s">
        <v>3151</v>
      </c>
      <c r="B25" s="27">
        <v>2300</v>
      </c>
      <c r="C25" s="28">
        <f t="shared" si="0"/>
        <v>36800</v>
      </c>
      <c r="K25" s="26" t="s">
        <v>3079</v>
      </c>
      <c r="L25" s="39" t="s">
        <v>3054</v>
      </c>
      <c r="M25" s="36" t="s">
        <v>3046</v>
      </c>
    </row>
    <row r="26" spans="1:18" x14ac:dyDescent="0.35">
      <c r="A26" s="26" t="s">
        <v>3082</v>
      </c>
      <c r="B26" s="27">
        <v>2100</v>
      </c>
      <c r="C26" s="28">
        <f t="shared" si="0"/>
        <v>33600</v>
      </c>
      <c r="K26" s="26" t="s">
        <v>3079</v>
      </c>
      <c r="L26" s="39" t="s">
        <v>3054</v>
      </c>
      <c r="M26" s="36" t="s">
        <v>3075</v>
      </c>
    </row>
    <row r="27" spans="1:18" x14ac:dyDescent="0.35">
      <c r="A27" s="26" t="s">
        <v>3083</v>
      </c>
      <c r="B27" s="27">
        <v>2300</v>
      </c>
      <c r="C27" s="28">
        <f t="shared" si="0"/>
        <v>36800</v>
      </c>
      <c r="K27" s="26" t="s">
        <v>3080</v>
      </c>
      <c r="L27" s="39" t="s">
        <v>3054</v>
      </c>
      <c r="M27" s="36" t="s">
        <v>3046</v>
      </c>
    </row>
    <row r="28" spans="1:18" x14ac:dyDescent="0.35">
      <c r="A28" s="26" t="s">
        <v>3084</v>
      </c>
      <c r="B28" s="27">
        <v>1890</v>
      </c>
      <c r="C28" s="28">
        <f t="shared" si="0"/>
        <v>30240</v>
      </c>
      <c r="K28" s="26" t="s">
        <v>3081</v>
      </c>
      <c r="L28" s="39" t="s">
        <v>3054</v>
      </c>
      <c r="M28" s="36" t="s">
        <v>3075</v>
      </c>
    </row>
    <row r="29" spans="1:18" x14ac:dyDescent="0.35">
      <c r="A29" s="26" t="s">
        <v>3134</v>
      </c>
      <c r="B29" s="27">
        <v>2500</v>
      </c>
      <c r="C29" s="28">
        <f t="shared" si="0"/>
        <v>40000</v>
      </c>
      <c r="K29" s="26" t="s">
        <v>3082</v>
      </c>
      <c r="L29" s="39" t="s">
        <v>3054</v>
      </c>
      <c r="M29" s="36" t="s">
        <v>3046</v>
      </c>
    </row>
    <row r="30" spans="1:18" x14ac:dyDescent="0.35">
      <c r="A30" s="26" t="s">
        <v>3110</v>
      </c>
      <c r="B30" s="27">
        <v>3200</v>
      </c>
      <c r="C30" s="28">
        <f t="shared" si="0"/>
        <v>51200</v>
      </c>
      <c r="K30" s="26" t="s">
        <v>3082</v>
      </c>
      <c r="L30" s="39" t="s">
        <v>3054</v>
      </c>
      <c r="M30" s="36" t="s">
        <v>3075</v>
      </c>
    </row>
    <row r="31" spans="1:18" x14ac:dyDescent="0.35">
      <c r="A31" s="26" t="s">
        <v>3101</v>
      </c>
      <c r="B31" s="27">
        <v>3000</v>
      </c>
      <c r="C31" s="28">
        <f t="shared" si="0"/>
        <v>48000</v>
      </c>
      <c r="K31" s="26" t="s">
        <v>3083</v>
      </c>
      <c r="L31" s="39" t="s">
        <v>3054</v>
      </c>
      <c r="M31" s="36" t="s">
        <v>3075</v>
      </c>
    </row>
    <row r="32" spans="1:18" x14ac:dyDescent="0.35">
      <c r="A32" s="26" t="s">
        <v>3085</v>
      </c>
      <c r="B32" s="27">
        <v>1900</v>
      </c>
      <c r="C32" s="28">
        <f t="shared" si="0"/>
        <v>30400</v>
      </c>
      <c r="K32" s="26" t="s">
        <v>3084</v>
      </c>
      <c r="L32" s="39" t="s">
        <v>3054</v>
      </c>
      <c r="M32" s="36" t="s">
        <v>3046</v>
      </c>
    </row>
    <row r="33" spans="1:13" x14ac:dyDescent="0.35">
      <c r="A33" s="26" t="s">
        <v>3113</v>
      </c>
      <c r="B33" s="27">
        <v>2100</v>
      </c>
      <c r="C33" s="28">
        <f t="shared" si="0"/>
        <v>33600</v>
      </c>
      <c r="K33" s="26" t="s">
        <v>3084</v>
      </c>
      <c r="L33" s="39" t="s">
        <v>3054</v>
      </c>
      <c r="M33" s="36" t="s">
        <v>3075</v>
      </c>
    </row>
    <row r="34" spans="1:13" x14ac:dyDescent="0.35">
      <c r="A34" s="26" t="s">
        <v>3135</v>
      </c>
      <c r="B34" s="27">
        <v>2200</v>
      </c>
      <c r="C34" s="28">
        <f t="shared" si="0"/>
        <v>35200</v>
      </c>
      <c r="K34" s="26" t="s">
        <v>3085</v>
      </c>
      <c r="L34" s="39" t="s">
        <v>3054</v>
      </c>
      <c r="M34" s="36" t="s">
        <v>3046</v>
      </c>
    </row>
    <row r="35" spans="1:13" x14ac:dyDescent="0.35">
      <c r="A35" s="26" t="s">
        <v>3136</v>
      </c>
      <c r="B35" s="27">
        <v>2000</v>
      </c>
      <c r="C35" s="28">
        <f t="shared" si="0"/>
        <v>32000</v>
      </c>
      <c r="K35" s="26" t="s">
        <v>3085</v>
      </c>
      <c r="L35" s="39" t="s">
        <v>3054</v>
      </c>
      <c r="M35" s="36" t="s">
        <v>3075</v>
      </c>
    </row>
    <row r="36" spans="1:13" x14ac:dyDescent="0.35">
      <c r="A36" s="26" t="s">
        <v>3055</v>
      </c>
      <c r="B36" s="27">
        <v>2300</v>
      </c>
      <c r="C36" s="28">
        <f t="shared" si="0"/>
        <v>36800</v>
      </c>
      <c r="K36" s="26" t="s">
        <v>3055</v>
      </c>
      <c r="L36" s="39" t="s">
        <v>3054</v>
      </c>
      <c r="M36" s="36" t="s">
        <v>3086</v>
      </c>
    </row>
    <row r="37" spans="1:13" x14ac:dyDescent="0.35">
      <c r="A37" s="26" t="s">
        <v>3137</v>
      </c>
      <c r="B37" s="27">
        <v>2900</v>
      </c>
      <c r="C37" s="28">
        <f t="shared" si="0"/>
        <v>46400</v>
      </c>
      <c r="K37" s="26" t="s">
        <v>3087</v>
      </c>
      <c r="L37" s="39" t="s">
        <v>3054</v>
      </c>
      <c r="M37" s="36" t="s">
        <v>3046</v>
      </c>
    </row>
    <row r="38" spans="1:13" x14ac:dyDescent="0.35">
      <c r="A38" s="26" t="s">
        <v>3087</v>
      </c>
      <c r="B38" s="27">
        <v>2500</v>
      </c>
      <c r="C38" s="28">
        <f t="shared" si="0"/>
        <v>40000</v>
      </c>
      <c r="K38" s="26" t="s">
        <v>3087</v>
      </c>
      <c r="L38" s="39" t="s">
        <v>3054</v>
      </c>
      <c r="M38" s="36" t="s">
        <v>3075</v>
      </c>
    </row>
    <row r="39" spans="1:13" x14ac:dyDescent="0.35">
      <c r="A39" s="26" t="s">
        <v>3066</v>
      </c>
      <c r="B39" s="27">
        <v>2200</v>
      </c>
      <c r="C39" s="28">
        <f t="shared" si="0"/>
        <v>35200</v>
      </c>
      <c r="K39" s="26" t="s">
        <v>3088</v>
      </c>
      <c r="L39" s="39" t="s">
        <v>3054</v>
      </c>
      <c r="M39" s="36" t="s">
        <v>3075</v>
      </c>
    </row>
    <row r="40" spans="1:13" x14ac:dyDescent="0.35">
      <c r="A40" s="26" t="s">
        <v>3153</v>
      </c>
      <c r="B40" s="27">
        <v>1989</v>
      </c>
      <c r="C40" s="28">
        <f t="shared" si="0"/>
        <v>31824</v>
      </c>
      <c r="K40" s="26" t="s">
        <v>3089</v>
      </c>
      <c r="L40" s="39" t="s">
        <v>3054</v>
      </c>
      <c r="M40" s="36" t="s">
        <v>3046</v>
      </c>
    </row>
    <row r="41" spans="1:13" x14ac:dyDescent="0.35">
      <c r="A41" s="26" t="s">
        <v>3158</v>
      </c>
      <c r="B41" s="27">
        <v>2100</v>
      </c>
      <c r="C41" s="28">
        <f t="shared" si="0"/>
        <v>33600</v>
      </c>
      <c r="K41" s="26" t="s">
        <v>3089</v>
      </c>
      <c r="L41" s="39" t="s">
        <v>3054</v>
      </c>
      <c r="M41" s="36" t="s">
        <v>3075</v>
      </c>
    </row>
    <row r="42" spans="1:13" x14ac:dyDescent="0.35">
      <c r="A42" s="26" t="s">
        <v>3114</v>
      </c>
      <c r="B42" s="27">
        <v>1500</v>
      </c>
      <c r="C42" s="28">
        <f t="shared" si="0"/>
        <v>24000</v>
      </c>
      <c r="K42" s="26" t="s">
        <v>3090</v>
      </c>
      <c r="L42" s="39" t="s">
        <v>3054</v>
      </c>
      <c r="M42" s="36" t="s">
        <v>3046</v>
      </c>
    </row>
    <row r="43" spans="1:13" x14ac:dyDescent="0.35">
      <c r="A43" s="26" t="s">
        <v>3088</v>
      </c>
      <c r="B43" s="27">
        <v>2500</v>
      </c>
      <c r="C43" s="28">
        <f t="shared" si="0"/>
        <v>40000</v>
      </c>
      <c r="K43" s="26" t="s">
        <v>3090</v>
      </c>
      <c r="L43" s="39" t="s">
        <v>3054</v>
      </c>
      <c r="M43" s="36" t="s">
        <v>3075</v>
      </c>
    </row>
    <row r="44" spans="1:13" x14ac:dyDescent="0.35">
      <c r="A44" s="26" t="s">
        <v>3119</v>
      </c>
      <c r="B44" s="27">
        <v>2900</v>
      </c>
      <c r="C44" s="28">
        <f t="shared" si="0"/>
        <v>46400</v>
      </c>
      <c r="K44" s="26" t="s">
        <v>3091</v>
      </c>
      <c r="L44" s="39" t="s">
        <v>3054</v>
      </c>
      <c r="M44" s="36" t="s">
        <v>3075</v>
      </c>
    </row>
    <row r="45" spans="1:13" x14ac:dyDescent="0.35">
      <c r="A45" s="26" t="s">
        <v>3139</v>
      </c>
      <c r="B45" s="27">
        <v>3000</v>
      </c>
      <c r="C45" s="28">
        <f t="shared" si="0"/>
        <v>48000</v>
      </c>
      <c r="K45" s="26" t="s">
        <v>3060</v>
      </c>
      <c r="L45" s="39" t="s">
        <v>3054</v>
      </c>
      <c r="M45" s="36" t="s">
        <v>3075</v>
      </c>
    </row>
    <row r="46" spans="1:13" x14ac:dyDescent="0.35">
      <c r="A46" s="26" t="s">
        <v>3089</v>
      </c>
      <c r="B46" s="27">
        <v>2200</v>
      </c>
      <c r="C46" s="28">
        <f t="shared" si="0"/>
        <v>35200</v>
      </c>
      <c r="K46" s="26" t="s">
        <v>3092</v>
      </c>
      <c r="L46" s="39" t="s">
        <v>3054</v>
      </c>
      <c r="M46" s="36" t="s">
        <v>3046</v>
      </c>
    </row>
    <row r="47" spans="1:13" x14ac:dyDescent="0.35">
      <c r="A47" s="26" t="s">
        <v>3106</v>
      </c>
      <c r="B47" s="27">
        <v>3500</v>
      </c>
      <c r="C47" s="28">
        <f t="shared" si="0"/>
        <v>56000</v>
      </c>
      <c r="K47" s="26" t="s">
        <v>3092</v>
      </c>
      <c r="L47" s="39" t="s">
        <v>3054</v>
      </c>
      <c r="M47" s="36" t="s">
        <v>3075</v>
      </c>
    </row>
    <row r="48" spans="1:13" x14ac:dyDescent="0.35">
      <c r="A48" s="26" t="s">
        <v>3090</v>
      </c>
      <c r="B48" s="27">
        <v>2200</v>
      </c>
      <c r="C48" s="28">
        <f t="shared" si="0"/>
        <v>35200</v>
      </c>
      <c r="K48" s="26" t="s">
        <v>3093</v>
      </c>
      <c r="L48" s="39" t="s">
        <v>3054</v>
      </c>
      <c r="M48" s="36" t="s">
        <v>3075</v>
      </c>
    </row>
    <row r="49" spans="1:13" x14ac:dyDescent="0.35">
      <c r="A49" s="26" t="s">
        <v>3091</v>
      </c>
      <c r="B49" s="27">
        <v>2300</v>
      </c>
      <c r="C49" s="28">
        <f t="shared" si="0"/>
        <v>36800</v>
      </c>
      <c r="K49" s="26" t="s">
        <v>3094</v>
      </c>
      <c r="L49" s="39" t="s">
        <v>3054</v>
      </c>
      <c r="M49" s="36" t="s">
        <v>3046</v>
      </c>
    </row>
    <row r="50" spans="1:13" x14ac:dyDescent="0.35">
      <c r="A50" s="26" t="s">
        <v>3094</v>
      </c>
      <c r="B50" s="27">
        <v>2180</v>
      </c>
      <c r="C50" s="28">
        <f t="shared" si="0"/>
        <v>34880</v>
      </c>
      <c r="K50" s="26" t="s">
        <v>3094</v>
      </c>
      <c r="L50" s="39" t="s">
        <v>3054</v>
      </c>
      <c r="M50" s="36" t="s">
        <v>3075</v>
      </c>
    </row>
    <row r="51" spans="1:13" x14ac:dyDescent="0.35">
      <c r="A51" s="26" t="s">
        <v>3060</v>
      </c>
      <c r="B51" s="27">
        <v>2910</v>
      </c>
      <c r="C51" s="28">
        <f t="shared" si="0"/>
        <v>46560</v>
      </c>
      <c r="K51" s="26" t="s">
        <v>3057</v>
      </c>
      <c r="L51" s="39" t="s">
        <v>3054</v>
      </c>
      <c r="M51" s="36" t="s">
        <v>3075</v>
      </c>
    </row>
    <row r="52" spans="1:13" x14ac:dyDescent="0.35">
      <c r="A52" s="26" t="s">
        <v>3141</v>
      </c>
      <c r="B52" s="27">
        <v>2150</v>
      </c>
      <c r="C52" s="28">
        <f t="shared" si="0"/>
        <v>34400</v>
      </c>
      <c r="K52" s="26" t="s">
        <v>3095</v>
      </c>
      <c r="L52" s="39" t="s">
        <v>3054</v>
      </c>
      <c r="M52" s="36" t="s">
        <v>3046</v>
      </c>
    </row>
    <row r="53" spans="1:13" x14ac:dyDescent="0.35">
      <c r="A53" s="26" t="s">
        <v>3092</v>
      </c>
      <c r="B53" s="27">
        <v>2200</v>
      </c>
      <c r="C53" s="28">
        <f t="shared" si="0"/>
        <v>35200</v>
      </c>
      <c r="K53" s="26" t="s">
        <v>3096</v>
      </c>
      <c r="L53" s="39" t="s">
        <v>3054</v>
      </c>
      <c r="M53" s="36" t="s">
        <v>3046</v>
      </c>
    </row>
    <row r="54" spans="1:13" x14ac:dyDescent="0.35">
      <c r="A54" s="26" t="s">
        <v>3093</v>
      </c>
      <c r="B54" s="27">
        <v>2100</v>
      </c>
      <c r="C54" s="28">
        <f t="shared" si="0"/>
        <v>33600</v>
      </c>
      <c r="K54" s="26" t="s">
        <v>3097</v>
      </c>
      <c r="L54" s="39" t="s">
        <v>3054</v>
      </c>
      <c r="M54" s="36" t="s">
        <v>3046</v>
      </c>
    </row>
    <row r="55" spans="1:13" x14ac:dyDescent="0.35">
      <c r="A55" s="26" t="s">
        <v>3138</v>
      </c>
      <c r="B55" s="27">
        <v>2300</v>
      </c>
      <c r="C55" s="28">
        <f t="shared" si="0"/>
        <v>36800</v>
      </c>
      <c r="K55" s="26" t="s">
        <v>3098</v>
      </c>
      <c r="L55" s="39" t="s">
        <v>3054</v>
      </c>
      <c r="M55" s="36" t="s">
        <v>3046</v>
      </c>
    </row>
    <row r="56" spans="1:13" x14ac:dyDescent="0.35">
      <c r="A56" s="26" t="s">
        <v>3156</v>
      </c>
      <c r="B56" s="27">
        <v>4200</v>
      </c>
      <c r="C56" s="28">
        <f t="shared" si="0"/>
        <v>67200</v>
      </c>
      <c r="K56" s="26" t="s">
        <v>3098</v>
      </c>
      <c r="L56" s="39" t="s">
        <v>3054</v>
      </c>
      <c r="M56" s="36" t="s">
        <v>3075</v>
      </c>
    </row>
    <row r="57" spans="1:13" x14ac:dyDescent="0.35">
      <c r="A57" s="26" t="s">
        <v>3166</v>
      </c>
      <c r="B57" s="27">
        <v>4000</v>
      </c>
      <c r="C57" s="28">
        <f t="shared" si="0"/>
        <v>64000</v>
      </c>
      <c r="K57" s="26" t="s">
        <v>3099</v>
      </c>
      <c r="L57" s="39" t="s">
        <v>3054</v>
      </c>
      <c r="M57" s="36" t="s">
        <v>3046</v>
      </c>
    </row>
    <row r="58" spans="1:13" x14ac:dyDescent="0.35">
      <c r="A58" s="26" t="s">
        <v>3165</v>
      </c>
      <c r="B58" s="27">
        <v>3900</v>
      </c>
      <c r="C58" s="28">
        <f t="shared" si="0"/>
        <v>62400</v>
      </c>
      <c r="K58" s="26" t="s">
        <v>3099</v>
      </c>
      <c r="L58" s="39" t="s">
        <v>3054</v>
      </c>
      <c r="M58" s="36" t="s">
        <v>3075</v>
      </c>
    </row>
    <row r="59" spans="1:13" x14ac:dyDescent="0.35">
      <c r="A59" s="26" t="s">
        <v>3155</v>
      </c>
      <c r="B59" s="27">
        <v>3180</v>
      </c>
      <c r="C59" s="28">
        <f t="shared" si="0"/>
        <v>50880</v>
      </c>
      <c r="K59" s="26" t="s">
        <v>3100</v>
      </c>
      <c r="L59" s="39" t="s">
        <v>3054</v>
      </c>
      <c r="M59" s="36" t="s">
        <v>3046</v>
      </c>
    </row>
    <row r="60" spans="1:13" x14ac:dyDescent="0.35">
      <c r="A60" s="26" t="s">
        <v>3109</v>
      </c>
      <c r="B60" s="27">
        <v>3000</v>
      </c>
      <c r="C60" s="28">
        <f t="shared" si="0"/>
        <v>48000</v>
      </c>
      <c r="K60" s="26" t="s">
        <v>3102</v>
      </c>
      <c r="L60" s="39" t="s">
        <v>3054</v>
      </c>
      <c r="M60" s="36" t="s">
        <v>3075</v>
      </c>
    </row>
    <row r="61" spans="1:13" x14ac:dyDescent="0.35">
      <c r="A61" s="26" t="s">
        <v>3145</v>
      </c>
      <c r="B61" s="27">
        <v>3190</v>
      </c>
      <c r="C61" s="28">
        <f t="shared" si="0"/>
        <v>51040</v>
      </c>
      <c r="K61" s="26" t="s">
        <v>3055</v>
      </c>
      <c r="L61" s="39" t="s">
        <v>3054</v>
      </c>
      <c r="M61" s="36" t="s">
        <v>3103</v>
      </c>
    </row>
    <row r="62" spans="1:13" x14ac:dyDescent="0.35">
      <c r="A62" s="26" t="s">
        <v>3146</v>
      </c>
      <c r="B62" s="27">
        <v>3280</v>
      </c>
      <c r="C62" s="28">
        <f t="shared" si="0"/>
        <v>52480</v>
      </c>
      <c r="K62" s="26" t="s">
        <v>3104</v>
      </c>
      <c r="L62" s="39" t="s">
        <v>3054</v>
      </c>
      <c r="M62" s="36" t="s">
        <v>3046</v>
      </c>
    </row>
    <row r="63" spans="1:13" x14ac:dyDescent="0.35">
      <c r="A63" s="26" t="s">
        <v>3164</v>
      </c>
      <c r="B63" s="27">
        <v>3120</v>
      </c>
      <c r="C63" s="28">
        <f t="shared" si="0"/>
        <v>49920</v>
      </c>
      <c r="K63" s="26" t="s">
        <v>3105</v>
      </c>
      <c r="L63" s="39" t="s">
        <v>3054</v>
      </c>
      <c r="M63" s="36" t="s">
        <v>3075</v>
      </c>
    </row>
    <row r="64" spans="1:13" x14ac:dyDescent="0.35">
      <c r="A64" s="26" t="s">
        <v>3162</v>
      </c>
      <c r="B64" s="27">
        <v>3000</v>
      </c>
      <c r="C64" s="28">
        <f t="shared" si="0"/>
        <v>48000</v>
      </c>
      <c r="K64" s="26" t="s">
        <v>3106</v>
      </c>
      <c r="L64" s="39" t="s">
        <v>3054</v>
      </c>
      <c r="M64" s="36" t="s">
        <v>3046</v>
      </c>
    </row>
    <row r="65" spans="1:13" x14ac:dyDescent="0.35">
      <c r="A65" s="26" t="s">
        <v>3057</v>
      </c>
      <c r="B65" s="27">
        <v>3900</v>
      </c>
      <c r="C65" s="28">
        <f t="shared" si="0"/>
        <v>62400</v>
      </c>
      <c r="K65" s="26" t="s">
        <v>3109</v>
      </c>
      <c r="L65" s="39" t="s">
        <v>3054</v>
      </c>
      <c r="M65" s="36" t="s">
        <v>3058</v>
      </c>
    </row>
    <row r="66" spans="1:13" x14ac:dyDescent="0.35">
      <c r="A66" s="26" t="s">
        <v>3096</v>
      </c>
      <c r="B66" s="27">
        <v>1900</v>
      </c>
      <c r="C66" s="28">
        <f t="shared" si="0"/>
        <v>30400</v>
      </c>
      <c r="K66" s="26" t="s">
        <v>3110</v>
      </c>
      <c r="L66" s="39" t="s">
        <v>3054</v>
      </c>
      <c r="M66" s="36" t="s">
        <v>3046</v>
      </c>
    </row>
    <row r="67" spans="1:13" x14ac:dyDescent="0.35">
      <c r="A67" s="26" t="s">
        <v>3095</v>
      </c>
      <c r="B67" s="27">
        <v>1980</v>
      </c>
      <c r="C67" s="28">
        <f t="shared" ref="C67:C80" si="1">(B67-(B67*0.2))*20</f>
        <v>31680</v>
      </c>
      <c r="K67" s="26" t="s">
        <v>3113</v>
      </c>
      <c r="L67" s="39" t="s">
        <v>3054</v>
      </c>
      <c r="M67" s="36" t="s">
        <v>3075</v>
      </c>
    </row>
    <row r="68" spans="1:13" x14ac:dyDescent="0.35">
      <c r="A68" s="26" t="s">
        <v>3098</v>
      </c>
      <c r="B68" s="27">
        <v>4500</v>
      </c>
      <c r="C68" s="28">
        <f t="shared" si="1"/>
        <v>72000</v>
      </c>
      <c r="K68" s="26" t="s">
        <v>3114</v>
      </c>
      <c r="L68" s="39" t="s">
        <v>3054</v>
      </c>
      <c r="M68" s="36" t="s">
        <v>3046</v>
      </c>
    </row>
    <row r="69" spans="1:13" x14ac:dyDescent="0.35">
      <c r="A69" s="26" t="s">
        <v>3097</v>
      </c>
      <c r="B69" s="27">
        <v>3980</v>
      </c>
      <c r="C69" s="28">
        <f t="shared" si="1"/>
        <v>63680</v>
      </c>
      <c r="K69" s="26" t="s">
        <v>3119</v>
      </c>
      <c r="L69" s="39" t="s">
        <v>3054</v>
      </c>
      <c r="M69" s="36" t="s">
        <v>3046</v>
      </c>
    </row>
    <row r="70" spans="1:13" x14ac:dyDescent="0.35">
      <c r="A70" s="26" t="s">
        <v>3161</v>
      </c>
      <c r="B70" s="27">
        <v>2000</v>
      </c>
      <c r="C70" s="28">
        <f t="shared" si="1"/>
        <v>32000</v>
      </c>
      <c r="K70" s="26" t="s">
        <v>3088</v>
      </c>
      <c r="L70" s="39" t="s">
        <v>3054</v>
      </c>
      <c r="M70" s="36" t="s">
        <v>3046</v>
      </c>
    </row>
    <row r="71" spans="1:13" x14ac:dyDescent="0.35">
      <c r="A71" s="26" t="s">
        <v>3167</v>
      </c>
      <c r="B71" s="27">
        <v>2100</v>
      </c>
      <c r="C71" s="28">
        <f t="shared" si="1"/>
        <v>33600</v>
      </c>
      <c r="K71" s="26" t="s">
        <v>3055</v>
      </c>
      <c r="L71" s="39" t="s">
        <v>3054</v>
      </c>
      <c r="M71" s="36" t="s">
        <v>3126</v>
      </c>
    </row>
    <row r="72" spans="1:13" x14ac:dyDescent="0.35">
      <c r="A72" s="26" t="s">
        <v>3104</v>
      </c>
      <c r="B72" s="27">
        <v>2800</v>
      </c>
      <c r="C72" s="28">
        <f t="shared" si="1"/>
        <v>44800</v>
      </c>
      <c r="K72" s="26" t="s">
        <v>3134</v>
      </c>
      <c r="L72" s="39" t="s">
        <v>3054</v>
      </c>
      <c r="M72" s="36" t="s">
        <v>3046</v>
      </c>
    </row>
    <row r="73" spans="1:13" x14ac:dyDescent="0.35">
      <c r="A73" s="26" t="s">
        <v>3174</v>
      </c>
      <c r="B73" s="27">
        <v>3500</v>
      </c>
      <c r="C73" s="28">
        <f t="shared" si="1"/>
        <v>56000</v>
      </c>
      <c r="K73" s="26" t="s">
        <v>3135</v>
      </c>
      <c r="L73" s="39" t="s">
        <v>3054</v>
      </c>
      <c r="M73" s="36" t="s">
        <v>3046</v>
      </c>
    </row>
    <row r="74" spans="1:13" x14ac:dyDescent="0.35">
      <c r="A74" s="26" t="s">
        <v>3173</v>
      </c>
      <c r="B74" s="27">
        <v>3580</v>
      </c>
      <c r="C74" s="28">
        <f t="shared" si="1"/>
        <v>57280</v>
      </c>
      <c r="K74" s="26" t="s">
        <v>3136</v>
      </c>
      <c r="L74" s="39" t="s">
        <v>3054</v>
      </c>
      <c r="M74" s="36" t="s">
        <v>3136</v>
      </c>
    </row>
    <row r="75" spans="1:13" x14ac:dyDescent="0.35">
      <c r="A75" s="26" t="s">
        <v>3171</v>
      </c>
      <c r="B75" s="27">
        <v>2999</v>
      </c>
      <c r="C75" s="28">
        <f t="shared" si="1"/>
        <v>47984</v>
      </c>
      <c r="K75" s="26" t="s">
        <v>3137</v>
      </c>
      <c r="L75" s="39" t="s">
        <v>3054</v>
      </c>
      <c r="M75" s="36" t="s">
        <v>3137</v>
      </c>
    </row>
    <row r="76" spans="1:13" x14ac:dyDescent="0.35">
      <c r="A76" s="26" t="s">
        <v>3100</v>
      </c>
      <c r="B76" s="27">
        <v>2900</v>
      </c>
      <c r="C76" s="28">
        <f t="shared" si="1"/>
        <v>46400</v>
      </c>
      <c r="K76" s="26" t="s">
        <v>3138</v>
      </c>
      <c r="L76" s="39" t="s">
        <v>3054</v>
      </c>
      <c r="M76" s="36" t="s">
        <v>3138</v>
      </c>
    </row>
    <row r="77" spans="1:13" x14ac:dyDescent="0.35">
      <c r="A77" s="26" t="s">
        <v>3163</v>
      </c>
      <c r="B77" s="27">
        <v>3590</v>
      </c>
      <c r="C77" s="28">
        <f t="shared" si="1"/>
        <v>57440</v>
      </c>
      <c r="K77" s="26" t="s">
        <v>3119</v>
      </c>
      <c r="L77" s="39" t="s">
        <v>3054</v>
      </c>
      <c r="M77" s="36" t="s">
        <v>3075</v>
      </c>
    </row>
    <row r="78" spans="1:13" x14ac:dyDescent="0.35">
      <c r="A78" s="26" t="s">
        <v>3172</v>
      </c>
      <c r="B78" s="27">
        <v>2890</v>
      </c>
      <c r="C78" s="28">
        <f t="shared" si="1"/>
        <v>46240</v>
      </c>
      <c r="K78" s="26" t="s">
        <v>3139</v>
      </c>
      <c r="L78" s="39" t="s">
        <v>3054</v>
      </c>
      <c r="M78" s="36" t="s">
        <v>3046</v>
      </c>
    </row>
    <row r="79" spans="1:13" x14ac:dyDescent="0.35">
      <c r="A79" s="26" t="s">
        <v>3099</v>
      </c>
      <c r="B79" s="27">
        <v>2100</v>
      </c>
      <c r="C79" s="28">
        <f t="shared" si="1"/>
        <v>33600</v>
      </c>
      <c r="K79" s="26" t="s">
        <v>3074</v>
      </c>
      <c r="L79" s="39" t="s">
        <v>3054</v>
      </c>
      <c r="M79" s="36" t="s">
        <v>3046</v>
      </c>
    </row>
    <row r="80" spans="1:13" ht="15" thickBot="1" x14ac:dyDescent="0.4">
      <c r="A80" s="29" t="s">
        <v>3070</v>
      </c>
      <c r="B80" s="30">
        <v>2999</v>
      </c>
      <c r="C80" s="31">
        <f t="shared" si="1"/>
        <v>47984</v>
      </c>
      <c r="K80" s="26" t="s">
        <v>3109</v>
      </c>
      <c r="L80" s="39" t="s">
        <v>3054</v>
      </c>
      <c r="M80" s="36" t="s">
        <v>3075</v>
      </c>
    </row>
    <row r="81" spans="11:13" x14ac:dyDescent="0.35">
      <c r="K81" s="26" t="s">
        <v>3102</v>
      </c>
      <c r="L81" s="39" t="s">
        <v>3054</v>
      </c>
      <c r="M81" s="36" t="s">
        <v>3046</v>
      </c>
    </row>
    <row r="82" spans="11:13" x14ac:dyDescent="0.35">
      <c r="K82" s="26" t="s">
        <v>3140</v>
      </c>
      <c r="L82" s="39" t="s">
        <v>3054</v>
      </c>
      <c r="M82" s="36" t="s">
        <v>3046</v>
      </c>
    </row>
    <row r="83" spans="11:13" x14ac:dyDescent="0.35">
      <c r="K83" s="26" t="s">
        <v>3081</v>
      </c>
      <c r="L83" s="39" t="s">
        <v>3054</v>
      </c>
      <c r="M83" s="36" t="s">
        <v>3046</v>
      </c>
    </row>
    <row r="84" spans="11:13" x14ac:dyDescent="0.35">
      <c r="K84" s="26" t="s">
        <v>3141</v>
      </c>
      <c r="L84" s="39" t="s">
        <v>3054</v>
      </c>
      <c r="M84" s="36" t="s">
        <v>3046</v>
      </c>
    </row>
    <row r="85" spans="11:13" x14ac:dyDescent="0.35">
      <c r="K85" s="26" t="s">
        <v>3114</v>
      </c>
      <c r="L85" s="39" t="s">
        <v>3054</v>
      </c>
      <c r="M85" s="36" t="s">
        <v>3075</v>
      </c>
    </row>
    <row r="86" spans="11:13" x14ac:dyDescent="0.35">
      <c r="K86" s="26" t="s">
        <v>3145</v>
      </c>
      <c r="L86" s="39" t="s">
        <v>3054</v>
      </c>
      <c r="M86" s="36" t="s">
        <v>3075</v>
      </c>
    </row>
    <row r="87" spans="11:13" x14ac:dyDescent="0.35">
      <c r="K87" s="26" t="s">
        <v>3145</v>
      </c>
      <c r="L87" s="39" t="s">
        <v>3054</v>
      </c>
      <c r="M87" s="36" t="s">
        <v>3058</v>
      </c>
    </row>
    <row r="88" spans="11:13" x14ac:dyDescent="0.35">
      <c r="K88" s="26" t="s">
        <v>3146</v>
      </c>
      <c r="L88" s="39" t="s">
        <v>3054</v>
      </c>
      <c r="M88" s="36" t="s">
        <v>3058</v>
      </c>
    </row>
    <row r="89" spans="11:13" x14ac:dyDescent="0.35">
      <c r="K89" s="26" t="s">
        <v>3151</v>
      </c>
      <c r="L89" s="39" t="s">
        <v>3054</v>
      </c>
      <c r="M89" s="36" t="s">
        <v>3046</v>
      </c>
    </row>
    <row r="90" spans="11:13" x14ac:dyDescent="0.35">
      <c r="K90" s="26" t="s">
        <v>3152</v>
      </c>
      <c r="L90" s="39" t="s">
        <v>3054</v>
      </c>
      <c r="M90" s="36" t="s">
        <v>3075</v>
      </c>
    </row>
    <row r="91" spans="11:13" x14ac:dyDescent="0.35">
      <c r="K91" s="26" t="s">
        <v>3113</v>
      </c>
      <c r="L91" s="39" t="s">
        <v>3054</v>
      </c>
      <c r="M91" s="36" t="s">
        <v>3046</v>
      </c>
    </row>
    <row r="92" spans="11:13" x14ac:dyDescent="0.35">
      <c r="K92" s="26" t="s">
        <v>3155</v>
      </c>
      <c r="L92" s="39" t="s">
        <v>3054</v>
      </c>
      <c r="M92" s="36" t="s">
        <v>3075</v>
      </c>
    </row>
    <row r="93" spans="11:13" x14ac:dyDescent="0.35">
      <c r="K93" s="26" t="s">
        <v>3146</v>
      </c>
      <c r="L93" s="39" t="s">
        <v>3054</v>
      </c>
      <c r="M93" s="36" t="s">
        <v>3075</v>
      </c>
    </row>
    <row r="94" spans="11:13" x14ac:dyDescent="0.35">
      <c r="K94" s="26" t="s">
        <v>3093</v>
      </c>
      <c r="L94" s="39" t="s">
        <v>3054</v>
      </c>
      <c r="M94" s="36" t="s">
        <v>3046</v>
      </c>
    </row>
    <row r="95" spans="11:13" x14ac:dyDescent="0.35">
      <c r="K95" s="26" t="s">
        <v>3157</v>
      </c>
      <c r="L95" s="39" t="s">
        <v>3054</v>
      </c>
      <c r="M95" s="36" t="s">
        <v>3046</v>
      </c>
    </row>
    <row r="96" spans="11:13" x14ac:dyDescent="0.35">
      <c r="K96" s="26" t="s">
        <v>3159</v>
      </c>
      <c r="L96" s="39" t="s">
        <v>3054</v>
      </c>
      <c r="M96" s="36" t="s">
        <v>3075</v>
      </c>
    </row>
    <row r="97" spans="11:13" x14ac:dyDescent="0.35">
      <c r="K97" s="26" t="s">
        <v>3160</v>
      </c>
      <c r="L97" s="39" t="s">
        <v>3054</v>
      </c>
      <c r="M97" s="36" t="s">
        <v>3046</v>
      </c>
    </row>
    <row r="98" spans="11:13" x14ac:dyDescent="0.35">
      <c r="K98" s="26" t="s">
        <v>3161</v>
      </c>
      <c r="L98" s="39" t="s">
        <v>3054</v>
      </c>
      <c r="M98" s="36" t="s">
        <v>3075</v>
      </c>
    </row>
    <row r="99" spans="11:13" x14ac:dyDescent="0.35">
      <c r="K99" s="26" t="s">
        <v>3162</v>
      </c>
      <c r="L99" s="39" t="s">
        <v>3054</v>
      </c>
      <c r="M99" s="36" t="s">
        <v>3058</v>
      </c>
    </row>
    <row r="100" spans="11:13" x14ac:dyDescent="0.35">
      <c r="K100" s="26" t="s">
        <v>3162</v>
      </c>
      <c r="L100" s="39" t="s">
        <v>3054</v>
      </c>
      <c r="M100" s="36" t="s">
        <v>3075</v>
      </c>
    </row>
    <row r="101" spans="11:13" x14ac:dyDescent="0.35">
      <c r="K101" s="26" t="s">
        <v>3163</v>
      </c>
      <c r="L101" s="39" t="s">
        <v>3054</v>
      </c>
      <c r="M101" s="36" t="s">
        <v>3046</v>
      </c>
    </row>
    <row r="102" spans="11:13" x14ac:dyDescent="0.35">
      <c r="K102" s="26" t="s">
        <v>3164</v>
      </c>
      <c r="L102" s="39" t="s">
        <v>3054</v>
      </c>
      <c r="M102" s="36" t="s">
        <v>3058</v>
      </c>
    </row>
    <row r="103" spans="11:13" x14ac:dyDescent="0.35">
      <c r="K103" s="26" t="s">
        <v>3165</v>
      </c>
      <c r="L103" s="39" t="s">
        <v>3054</v>
      </c>
      <c r="M103" s="36" t="s">
        <v>3058</v>
      </c>
    </row>
    <row r="104" spans="11:13" x14ac:dyDescent="0.35">
      <c r="K104" s="26" t="s">
        <v>3105</v>
      </c>
      <c r="L104" s="39" t="s">
        <v>3054</v>
      </c>
      <c r="M104" s="36" t="s">
        <v>3046</v>
      </c>
    </row>
    <row r="105" spans="11:13" x14ac:dyDescent="0.35">
      <c r="K105" s="26" t="s">
        <v>3091</v>
      </c>
      <c r="L105" s="39" t="s">
        <v>3054</v>
      </c>
      <c r="M105" s="36" t="s">
        <v>3046</v>
      </c>
    </row>
    <row r="106" spans="11:13" x14ac:dyDescent="0.35">
      <c r="K106" s="26" t="s">
        <v>3152</v>
      </c>
      <c r="L106" s="39" t="s">
        <v>3054</v>
      </c>
      <c r="M106" s="36" t="s">
        <v>3046</v>
      </c>
    </row>
    <row r="107" spans="11:13" x14ac:dyDescent="0.35">
      <c r="K107" s="26" t="s">
        <v>3167</v>
      </c>
      <c r="L107" s="39" t="s">
        <v>3054</v>
      </c>
      <c r="M107" s="36" t="s">
        <v>3075</v>
      </c>
    </row>
    <row r="108" spans="11:13" x14ac:dyDescent="0.35">
      <c r="K108" s="26" t="s">
        <v>3168</v>
      </c>
      <c r="L108" s="39" t="s">
        <v>3054</v>
      </c>
      <c r="M108" s="36" t="s">
        <v>3168</v>
      </c>
    </row>
    <row r="109" spans="11:13" x14ac:dyDescent="0.35">
      <c r="K109" s="26" t="s">
        <v>3164</v>
      </c>
      <c r="L109" s="39" t="s">
        <v>3054</v>
      </c>
      <c r="M109" s="36" t="s">
        <v>3075</v>
      </c>
    </row>
    <row r="110" spans="11:13" x14ac:dyDescent="0.35">
      <c r="K110" s="26" t="s">
        <v>3171</v>
      </c>
      <c r="L110" s="39" t="s">
        <v>3054</v>
      </c>
      <c r="M110" s="36" t="s">
        <v>3075</v>
      </c>
    </row>
    <row r="111" spans="11:13" x14ac:dyDescent="0.35">
      <c r="K111" s="26" t="s">
        <v>3172</v>
      </c>
      <c r="L111" s="39" t="s">
        <v>3054</v>
      </c>
      <c r="M111" s="36" t="s">
        <v>3046</v>
      </c>
    </row>
    <row r="112" spans="11:13" x14ac:dyDescent="0.35">
      <c r="K112" s="26" t="s">
        <v>3173</v>
      </c>
      <c r="L112" s="39" t="s">
        <v>3054</v>
      </c>
      <c r="M112" s="36" t="s">
        <v>3046</v>
      </c>
    </row>
    <row r="113" spans="11:13" ht="15" thickBot="1" x14ac:dyDescent="0.4">
      <c r="K113" s="29" t="s">
        <v>3174</v>
      </c>
      <c r="L113" s="40" t="s">
        <v>3054</v>
      </c>
      <c r="M113" s="37" t="s">
        <v>3046</v>
      </c>
    </row>
    <row r="114" spans="11:13" x14ac:dyDescent="0.35">
      <c r="K114" s="7"/>
      <c r="L114" s="7"/>
      <c r="M114" s="7"/>
    </row>
    <row r="115" spans="11:13" x14ac:dyDescent="0.35">
      <c r="K115" s="7"/>
      <c r="L115" s="7"/>
      <c r="M115" s="7"/>
    </row>
    <row r="116" spans="11:13" x14ac:dyDescent="0.35">
      <c r="K116" s="7"/>
      <c r="L116" s="7"/>
      <c r="M116" s="7"/>
    </row>
    <row r="117" spans="11:13" x14ac:dyDescent="0.35">
      <c r="K117" s="7"/>
      <c r="L117" s="7"/>
      <c r="M117" s="7"/>
    </row>
    <row r="118" spans="11:13" x14ac:dyDescent="0.35">
      <c r="K118" s="7"/>
      <c r="L118" s="7"/>
      <c r="M118" s="7"/>
    </row>
    <row r="119" spans="11:13" x14ac:dyDescent="0.35">
      <c r="K119" s="7"/>
      <c r="L119" s="7"/>
      <c r="M119" s="7"/>
    </row>
    <row r="120" spans="11:13" x14ac:dyDescent="0.35">
      <c r="K120" s="7"/>
      <c r="L120" s="7"/>
      <c r="M120" s="7"/>
    </row>
    <row r="121" spans="11:13" x14ac:dyDescent="0.35">
      <c r="K121" s="7"/>
      <c r="L121" s="7"/>
      <c r="M121" s="7"/>
    </row>
    <row r="122" spans="11:13" x14ac:dyDescent="0.35">
      <c r="K122" s="7"/>
      <c r="L122" s="7"/>
      <c r="M122" s="7"/>
    </row>
    <row r="123" spans="11:13" x14ac:dyDescent="0.35">
      <c r="K123" s="7"/>
      <c r="L123" s="7"/>
      <c r="M123" s="7"/>
    </row>
    <row r="124" spans="11:13" x14ac:dyDescent="0.35">
      <c r="K124" s="7"/>
      <c r="L124" s="7"/>
      <c r="M124" s="7"/>
    </row>
    <row r="125" spans="11:13" x14ac:dyDescent="0.35">
      <c r="K125" s="7"/>
      <c r="L125" s="7"/>
      <c r="M125" s="7"/>
    </row>
    <row r="126" spans="11:13" x14ac:dyDescent="0.35">
      <c r="K126" s="7"/>
      <c r="L126" s="7"/>
      <c r="M126" s="7"/>
    </row>
    <row r="127" spans="11:13" x14ac:dyDescent="0.35">
      <c r="K127" s="7"/>
      <c r="L127" s="7"/>
      <c r="M127" s="7"/>
    </row>
    <row r="128" spans="11:13" x14ac:dyDescent="0.35">
      <c r="K128" s="7"/>
      <c r="L128" s="7"/>
      <c r="M128" s="7"/>
    </row>
    <row r="129" spans="11:13" x14ac:dyDescent="0.35">
      <c r="K129" s="7"/>
      <c r="L129" s="7"/>
      <c r="M129" s="7"/>
    </row>
    <row r="130" spans="11:13" x14ac:dyDescent="0.35">
      <c r="K130" s="7"/>
      <c r="L130" s="7"/>
      <c r="M130" s="7"/>
    </row>
    <row r="131" spans="11:13" x14ac:dyDescent="0.35">
      <c r="K131" s="7"/>
      <c r="L131" s="7"/>
      <c r="M131" s="7"/>
    </row>
    <row r="132" spans="11:13" x14ac:dyDescent="0.35">
      <c r="K132" s="7"/>
      <c r="L132" s="7"/>
      <c r="M132" s="7"/>
    </row>
    <row r="133" spans="11:13" x14ac:dyDescent="0.35">
      <c r="K133" s="7"/>
      <c r="L133" s="7"/>
      <c r="M133" s="7"/>
    </row>
    <row r="134" spans="11:13" x14ac:dyDescent="0.35">
      <c r="K134" s="7"/>
      <c r="L134" s="7"/>
      <c r="M134" s="7"/>
    </row>
    <row r="135" spans="11:13" x14ac:dyDescent="0.35">
      <c r="K135" s="7"/>
      <c r="L135" s="7"/>
      <c r="M135" s="7"/>
    </row>
    <row r="136" spans="11:13" x14ac:dyDescent="0.35">
      <c r="K136" s="7"/>
      <c r="L136" s="7"/>
      <c r="M136" s="7"/>
    </row>
    <row r="137" spans="11:13" x14ac:dyDescent="0.35">
      <c r="K137" s="7"/>
      <c r="L137" s="7"/>
      <c r="M137" s="7"/>
    </row>
    <row r="138" spans="11:13" x14ac:dyDescent="0.35">
      <c r="K138" s="7"/>
      <c r="L138" s="7"/>
      <c r="M138" s="7"/>
    </row>
    <row r="139" spans="11:13" x14ac:dyDescent="0.35">
      <c r="K139" s="7"/>
      <c r="L139" s="7"/>
      <c r="M139" s="7"/>
    </row>
    <row r="140" spans="11:13" x14ac:dyDescent="0.35">
      <c r="K140" s="7"/>
      <c r="L140" s="7"/>
      <c r="M140" s="7"/>
    </row>
    <row r="141" spans="11:13" x14ac:dyDescent="0.35">
      <c r="K141" s="7"/>
      <c r="L141" s="7"/>
      <c r="M141" s="7"/>
    </row>
    <row r="142" spans="11:13" x14ac:dyDescent="0.35">
      <c r="K142" s="7"/>
      <c r="L142" s="7"/>
      <c r="M142" s="7"/>
    </row>
    <row r="143" spans="11:13" x14ac:dyDescent="0.35">
      <c r="K143" s="7"/>
      <c r="L143" s="7"/>
      <c r="M143" s="7"/>
    </row>
    <row r="144" spans="11:13" x14ac:dyDescent="0.35">
      <c r="K144" s="7"/>
      <c r="L144" s="7"/>
      <c r="M144" s="7"/>
    </row>
    <row r="145" spans="11:13" x14ac:dyDescent="0.35">
      <c r="K145" s="7"/>
      <c r="L145" s="7"/>
      <c r="M145" s="7"/>
    </row>
    <row r="146" spans="11:13" x14ac:dyDescent="0.35">
      <c r="K146" s="7"/>
      <c r="L146" s="7"/>
      <c r="M146" s="7"/>
    </row>
    <row r="147" spans="11:13" x14ac:dyDescent="0.35">
      <c r="K147" s="7"/>
      <c r="L147" s="7"/>
      <c r="M147" s="7"/>
    </row>
    <row r="148" spans="11:13" x14ac:dyDescent="0.35">
      <c r="K148" s="7"/>
      <c r="L148" s="7"/>
      <c r="M148" s="7"/>
    </row>
    <row r="149" spans="11:13" x14ac:dyDescent="0.35">
      <c r="K149" s="7"/>
      <c r="L149" s="7"/>
      <c r="M149" s="7"/>
    </row>
    <row r="150" spans="11:13" x14ac:dyDescent="0.35">
      <c r="K150" s="7"/>
      <c r="L150" s="7"/>
      <c r="M150" s="7"/>
    </row>
    <row r="151" spans="11:13" x14ac:dyDescent="0.35">
      <c r="K151" s="7"/>
      <c r="L151" s="7"/>
      <c r="M151" s="7"/>
    </row>
    <row r="152" spans="11:13" x14ac:dyDescent="0.35">
      <c r="K152" s="7"/>
      <c r="L152" s="7"/>
      <c r="M152" s="7"/>
    </row>
    <row r="153" spans="11:13" x14ac:dyDescent="0.35">
      <c r="K153" s="7"/>
      <c r="L153" s="7"/>
      <c r="M153" s="7"/>
    </row>
    <row r="154" spans="11:13" x14ac:dyDescent="0.35">
      <c r="K154" s="7"/>
      <c r="L154" s="7"/>
      <c r="M154" s="7"/>
    </row>
    <row r="155" spans="11:13" x14ac:dyDescent="0.35">
      <c r="K155" s="7"/>
      <c r="L155" s="7"/>
      <c r="M155" s="7"/>
    </row>
    <row r="156" spans="11:13" x14ac:dyDescent="0.35">
      <c r="K156" s="7"/>
      <c r="L156" s="7"/>
      <c r="M156" s="7"/>
    </row>
    <row r="157" spans="11:13" x14ac:dyDescent="0.35">
      <c r="K157" s="7"/>
      <c r="L157" s="7"/>
      <c r="M157" s="7"/>
    </row>
    <row r="158" spans="11:13" x14ac:dyDescent="0.35">
      <c r="K158" s="7"/>
      <c r="L158" s="7"/>
      <c r="M158" s="7"/>
    </row>
    <row r="159" spans="11:13" x14ac:dyDescent="0.35">
      <c r="K159" s="7"/>
      <c r="L159" s="7"/>
      <c r="M159" s="7"/>
    </row>
    <row r="160" spans="11:13" x14ac:dyDescent="0.35">
      <c r="K160" s="7"/>
      <c r="L160" s="7"/>
      <c r="M160" s="7"/>
    </row>
    <row r="161" spans="11:13" x14ac:dyDescent="0.35">
      <c r="K161" s="7"/>
      <c r="L161" s="7"/>
      <c r="M161" s="7"/>
    </row>
    <row r="162" spans="11:13" x14ac:dyDescent="0.35">
      <c r="K162" s="7"/>
      <c r="L162" s="7"/>
      <c r="M162" s="7"/>
    </row>
    <row r="163" spans="11:13" x14ac:dyDescent="0.35">
      <c r="K163" s="7"/>
      <c r="L163" s="7"/>
      <c r="M163" s="7"/>
    </row>
    <row r="164" spans="11:13" x14ac:dyDescent="0.35">
      <c r="K164" s="7"/>
      <c r="L164" s="7"/>
      <c r="M164" s="7"/>
    </row>
    <row r="165" spans="11:13" x14ac:dyDescent="0.35">
      <c r="K165" s="7"/>
      <c r="L165" s="7"/>
      <c r="M165" s="7"/>
    </row>
    <row r="166" spans="11:13" x14ac:dyDescent="0.35">
      <c r="K166" s="7"/>
      <c r="L166" s="7"/>
      <c r="M166" s="7"/>
    </row>
    <row r="167" spans="11:13" x14ac:dyDescent="0.35">
      <c r="K167" s="7"/>
      <c r="L167" s="7"/>
      <c r="M167" s="7"/>
    </row>
    <row r="168" spans="11:13" x14ac:dyDescent="0.35">
      <c r="K168" s="7"/>
      <c r="L168" s="7"/>
      <c r="M168" s="7"/>
    </row>
    <row r="169" spans="11:13" x14ac:dyDescent="0.35">
      <c r="K169" s="7"/>
      <c r="L169" s="7"/>
      <c r="M169" s="7"/>
    </row>
    <row r="170" spans="11:13" x14ac:dyDescent="0.35">
      <c r="K170" s="7"/>
      <c r="L170" s="7"/>
      <c r="M170" s="7"/>
    </row>
    <row r="171" spans="11:13" x14ac:dyDescent="0.35">
      <c r="K171" s="7"/>
      <c r="L171" s="7"/>
      <c r="M171" s="7"/>
    </row>
    <row r="172" spans="11:13" x14ac:dyDescent="0.35">
      <c r="K172" s="7"/>
      <c r="L172" s="7"/>
      <c r="M172" s="7"/>
    </row>
    <row r="173" spans="11:13" x14ac:dyDescent="0.35">
      <c r="K173" s="7"/>
      <c r="L173" s="7"/>
      <c r="M173" s="7"/>
    </row>
    <row r="174" spans="11:13" x14ac:dyDescent="0.35">
      <c r="K174" s="7"/>
      <c r="L174" s="7"/>
      <c r="M174" s="7"/>
    </row>
    <row r="175" spans="11:13" x14ac:dyDescent="0.35">
      <c r="K175" s="7"/>
      <c r="L175" s="7"/>
      <c r="M175" s="7"/>
    </row>
    <row r="176" spans="11:13" x14ac:dyDescent="0.35">
      <c r="K176" s="7"/>
      <c r="L176" s="7"/>
      <c r="M176" s="7"/>
    </row>
    <row r="177" spans="11:13" x14ac:dyDescent="0.35">
      <c r="K177" s="7"/>
      <c r="L177" s="7"/>
      <c r="M177" s="7"/>
    </row>
    <row r="178" spans="11:13" x14ac:dyDescent="0.35">
      <c r="K178" s="7"/>
      <c r="L178" s="7"/>
      <c r="M178" s="7"/>
    </row>
    <row r="179" spans="11:13" x14ac:dyDescent="0.35">
      <c r="K179" s="7"/>
      <c r="L179" s="7"/>
      <c r="M179" s="7"/>
    </row>
    <row r="180" spans="11:13" x14ac:dyDescent="0.35">
      <c r="K180" s="7"/>
      <c r="L180" s="7"/>
      <c r="M180" s="7"/>
    </row>
    <row r="181" spans="11:13" x14ac:dyDescent="0.35">
      <c r="K181" s="7"/>
      <c r="L181" s="7"/>
      <c r="M181" s="7"/>
    </row>
    <row r="182" spans="11:13" x14ac:dyDescent="0.35">
      <c r="K182" s="7"/>
      <c r="L182" s="7"/>
      <c r="M182" s="7"/>
    </row>
    <row r="183" spans="11:13" x14ac:dyDescent="0.35">
      <c r="K183" s="7"/>
      <c r="L183" s="7"/>
      <c r="M183" s="7"/>
    </row>
    <row r="184" spans="11:13" x14ac:dyDescent="0.35">
      <c r="K184" s="7"/>
      <c r="L184" s="7"/>
      <c r="M184" s="7"/>
    </row>
    <row r="185" spans="11:13" x14ac:dyDescent="0.35">
      <c r="K185" s="7"/>
      <c r="L185" s="7"/>
      <c r="M185" s="7"/>
    </row>
    <row r="186" spans="11:13" x14ac:dyDescent="0.35">
      <c r="K186" s="7"/>
      <c r="L186" s="7"/>
      <c r="M186" s="7"/>
    </row>
    <row r="187" spans="11:13" x14ac:dyDescent="0.35">
      <c r="K187" s="7"/>
      <c r="L187" s="7"/>
      <c r="M187" s="7"/>
    </row>
    <row r="188" spans="11:13" x14ac:dyDescent="0.35">
      <c r="K188" s="7"/>
      <c r="L188" s="7"/>
      <c r="M188" s="7"/>
    </row>
    <row r="189" spans="11:13" x14ac:dyDescent="0.35">
      <c r="K189" s="7"/>
      <c r="L189" s="7"/>
      <c r="M189" s="7"/>
    </row>
    <row r="190" spans="11:13" x14ac:dyDescent="0.35">
      <c r="K190" s="7"/>
      <c r="L190" s="7"/>
      <c r="M190" s="7"/>
    </row>
    <row r="191" spans="11:13" x14ac:dyDescent="0.35">
      <c r="K191" s="7"/>
      <c r="L191" s="7"/>
      <c r="M191" s="7"/>
    </row>
    <row r="192" spans="11:13" x14ac:dyDescent="0.35">
      <c r="K192" s="7"/>
      <c r="L192" s="7"/>
      <c r="M192" s="7"/>
    </row>
    <row r="193" spans="11:13" x14ac:dyDescent="0.35">
      <c r="K193" s="7"/>
      <c r="L193" s="7"/>
      <c r="M193" s="7"/>
    </row>
    <row r="194" spans="11:13" x14ac:dyDescent="0.35">
      <c r="K194" s="7"/>
      <c r="L194" s="7"/>
      <c r="M194" s="7"/>
    </row>
    <row r="195" spans="11:13" x14ac:dyDescent="0.35">
      <c r="K195" s="7"/>
      <c r="L195" s="7"/>
      <c r="M195" s="7"/>
    </row>
    <row r="196" spans="11:13" x14ac:dyDescent="0.35">
      <c r="K196" s="7"/>
      <c r="L196" s="7"/>
      <c r="M196" s="7"/>
    </row>
    <row r="197" spans="11:13" x14ac:dyDescent="0.35">
      <c r="K197" s="7"/>
      <c r="L197" s="7"/>
      <c r="M197" s="7"/>
    </row>
    <row r="198" spans="11:13" x14ac:dyDescent="0.35">
      <c r="K198" s="7"/>
      <c r="L198" s="7"/>
      <c r="M198" s="7"/>
    </row>
    <row r="199" spans="11:13" x14ac:dyDescent="0.35">
      <c r="K199" s="7"/>
      <c r="L199" s="7"/>
      <c r="M199" s="7"/>
    </row>
    <row r="200" spans="11:13" x14ac:dyDescent="0.35">
      <c r="K200" s="7"/>
      <c r="L200" s="7"/>
      <c r="M200" s="7"/>
    </row>
    <row r="201" spans="11:13" x14ac:dyDescent="0.35">
      <c r="K201" s="7"/>
      <c r="L201" s="7"/>
      <c r="M201" s="7"/>
    </row>
    <row r="202" spans="11:13" x14ac:dyDescent="0.35">
      <c r="K202" s="7"/>
      <c r="L202" s="7"/>
      <c r="M202" s="7"/>
    </row>
    <row r="203" spans="11:13" x14ac:dyDescent="0.35">
      <c r="K203" s="7"/>
      <c r="L203" s="7"/>
      <c r="M203" s="7"/>
    </row>
    <row r="204" spans="11:13" x14ac:dyDescent="0.35">
      <c r="K204" s="7"/>
      <c r="L204" s="7"/>
      <c r="M204" s="7"/>
    </row>
    <row r="205" spans="11:13" x14ac:dyDescent="0.35">
      <c r="K205" s="7"/>
      <c r="L205" s="7"/>
      <c r="M205" s="7"/>
    </row>
    <row r="206" spans="11:13" x14ac:dyDescent="0.35">
      <c r="K206" s="7"/>
      <c r="L206" s="7"/>
      <c r="M206" s="7"/>
    </row>
    <row r="207" spans="11:13" x14ac:dyDescent="0.35">
      <c r="K207" s="7"/>
      <c r="L207" s="7"/>
      <c r="M207" s="7"/>
    </row>
    <row r="208" spans="11:13" x14ac:dyDescent="0.35">
      <c r="K208" s="7"/>
      <c r="L208" s="7"/>
      <c r="M208" s="7"/>
    </row>
    <row r="209" spans="11:13" x14ac:dyDescent="0.35">
      <c r="K209" s="7"/>
      <c r="L209" s="7"/>
      <c r="M209" s="7"/>
    </row>
    <row r="210" spans="11:13" x14ac:dyDescent="0.35">
      <c r="K210" s="7"/>
      <c r="L210" s="7"/>
      <c r="M210" s="7"/>
    </row>
    <row r="211" spans="11:13" x14ac:dyDescent="0.35">
      <c r="K211" s="7"/>
      <c r="L211" s="7"/>
      <c r="M211" s="7"/>
    </row>
    <row r="212" spans="11:13" x14ac:dyDescent="0.35">
      <c r="K212" s="7"/>
      <c r="L212" s="7"/>
      <c r="M212" s="7"/>
    </row>
    <row r="213" spans="11:13" x14ac:dyDescent="0.35">
      <c r="K213" s="7"/>
      <c r="L213" s="7"/>
      <c r="M213" s="7"/>
    </row>
    <row r="214" spans="11:13" x14ac:dyDescent="0.35">
      <c r="K214" s="7"/>
      <c r="L214" s="7"/>
      <c r="M214" s="7"/>
    </row>
    <row r="215" spans="11:13" x14ac:dyDescent="0.35">
      <c r="K215" s="7"/>
      <c r="L215" s="7"/>
      <c r="M215" s="7"/>
    </row>
    <row r="216" spans="11:13" x14ac:dyDescent="0.35">
      <c r="K216" s="7"/>
      <c r="L216" s="7"/>
      <c r="M216" s="7"/>
    </row>
    <row r="217" spans="11:13" x14ac:dyDescent="0.35">
      <c r="K217" s="7"/>
      <c r="L217" s="7"/>
      <c r="M217" s="7"/>
    </row>
    <row r="218" spans="11:13" x14ac:dyDescent="0.35">
      <c r="K218" s="7"/>
      <c r="L218" s="7"/>
      <c r="M218" s="7"/>
    </row>
    <row r="219" spans="11:13" x14ac:dyDescent="0.35">
      <c r="K219" s="7"/>
      <c r="L219" s="7"/>
      <c r="M219" s="7"/>
    </row>
    <row r="220" spans="11:13" x14ac:dyDescent="0.35">
      <c r="K220" s="7"/>
      <c r="L220" s="7"/>
      <c r="M220" s="7"/>
    </row>
    <row r="221" spans="11:13" x14ac:dyDescent="0.35">
      <c r="K221" s="7"/>
      <c r="L221" s="7"/>
      <c r="M221" s="7"/>
    </row>
    <row r="222" spans="11:13" x14ac:dyDescent="0.35">
      <c r="K222" s="7"/>
      <c r="L222" s="7"/>
      <c r="M222" s="7"/>
    </row>
    <row r="223" spans="11:13" x14ac:dyDescent="0.35">
      <c r="K223" s="7"/>
      <c r="L223" s="7"/>
      <c r="M223" s="7"/>
    </row>
    <row r="224" spans="11:13" x14ac:dyDescent="0.35">
      <c r="K224" s="7"/>
      <c r="L224" s="7"/>
      <c r="M224" s="7"/>
    </row>
    <row r="225" spans="11:13" x14ac:dyDescent="0.35">
      <c r="K225" s="7"/>
      <c r="L225" s="7"/>
      <c r="M225" s="7"/>
    </row>
    <row r="226" spans="11:13" x14ac:dyDescent="0.35">
      <c r="K226" s="7"/>
      <c r="L226" s="7"/>
      <c r="M226" s="7"/>
    </row>
    <row r="227" spans="11:13" x14ac:dyDescent="0.35">
      <c r="K227" s="7"/>
      <c r="L227" s="7"/>
      <c r="M227" s="7"/>
    </row>
    <row r="228" spans="11:13" x14ac:dyDescent="0.35">
      <c r="K228" s="7"/>
      <c r="L228" s="7"/>
      <c r="M228" s="7"/>
    </row>
    <row r="229" spans="11:13" x14ac:dyDescent="0.35">
      <c r="K229" s="7"/>
      <c r="L229" s="7"/>
      <c r="M229" s="7"/>
    </row>
    <row r="230" spans="11:13" x14ac:dyDescent="0.35">
      <c r="K230" s="7"/>
      <c r="L230" s="7"/>
      <c r="M230" s="7"/>
    </row>
    <row r="231" spans="11:13" x14ac:dyDescent="0.35">
      <c r="K231" s="7"/>
      <c r="L231" s="7"/>
      <c r="M231" s="7"/>
    </row>
    <row r="232" spans="11:13" x14ac:dyDescent="0.35">
      <c r="K232" s="7"/>
      <c r="L232" s="7"/>
      <c r="M232" s="7"/>
    </row>
    <row r="233" spans="11:13" x14ac:dyDescent="0.35">
      <c r="K233" s="7"/>
      <c r="L233" s="7"/>
      <c r="M233" s="7"/>
    </row>
    <row r="234" spans="11:13" x14ac:dyDescent="0.35">
      <c r="K234" s="7"/>
      <c r="L234" s="7"/>
      <c r="M234" s="7"/>
    </row>
    <row r="235" spans="11:13" x14ac:dyDescent="0.35">
      <c r="K235" s="7"/>
      <c r="L235" s="7"/>
      <c r="M235" s="7"/>
    </row>
    <row r="236" spans="11:13" x14ac:dyDescent="0.35">
      <c r="K236" s="7"/>
      <c r="L236" s="7"/>
      <c r="M236" s="7"/>
    </row>
    <row r="237" spans="11:13" x14ac:dyDescent="0.35">
      <c r="K237" s="7"/>
      <c r="L237" s="7"/>
      <c r="M237" s="7"/>
    </row>
    <row r="238" spans="11:13" x14ac:dyDescent="0.35">
      <c r="K238" s="7"/>
      <c r="L238" s="7"/>
      <c r="M238" s="7"/>
    </row>
    <row r="239" spans="11:13" x14ac:dyDescent="0.35">
      <c r="K239" s="7"/>
      <c r="L239" s="7"/>
      <c r="M239" s="7"/>
    </row>
    <row r="240" spans="11:13" x14ac:dyDescent="0.35">
      <c r="K240" s="7"/>
      <c r="L240" s="7"/>
      <c r="M240" s="7"/>
    </row>
    <row r="241" spans="11:13" x14ac:dyDescent="0.35">
      <c r="K241" s="7"/>
      <c r="L241" s="7"/>
      <c r="M241" s="7"/>
    </row>
    <row r="242" spans="11:13" x14ac:dyDescent="0.35">
      <c r="K242" s="7"/>
      <c r="L242" s="7"/>
      <c r="M242" s="7"/>
    </row>
    <row r="243" spans="11:13" x14ac:dyDescent="0.35">
      <c r="K243" s="7"/>
      <c r="L243" s="7"/>
      <c r="M243" s="7"/>
    </row>
    <row r="244" spans="11:13" x14ac:dyDescent="0.35">
      <c r="K244" s="7"/>
      <c r="L244" s="7"/>
      <c r="M244" s="7"/>
    </row>
    <row r="245" spans="11:13" x14ac:dyDescent="0.35">
      <c r="K245" s="7"/>
      <c r="L245" s="7"/>
      <c r="M245" s="7"/>
    </row>
    <row r="246" spans="11:13" x14ac:dyDescent="0.35">
      <c r="K246" s="7"/>
      <c r="L246" s="7"/>
      <c r="M246" s="7"/>
    </row>
    <row r="247" spans="11:13" x14ac:dyDescent="0.35">
      <c r="K247" s="7"/>
      <c r="L247" s="7"/>
      <c r="M247" s="7"/>
    </row>
    <row r="248" spans="11:13" x14ac:dyDescent="0.35">
      <c r="K248" s="7"/>
      <c r="L248" s="7"/>
      <c r="M248" s="7"/>
    </row>
    <row r="249" spans="11:13" x14ac:dyDescent="0.35">
      <c r="K249" s="7"/>
      <c r="L249" s="7"/>
      <c r="M249" s="7"/>
    </row>
    <row r="250" spans="11:13" x14ac:dyDescent="0.35">
      <c r="K250" s="7"/>
      <c r="L250" s="7"/>
      <c r="M250" s="7"/>
    </row>
    <row r="251" spans="11:13" x14ac:dyDescent="0.35">
      <c r="K251" s="7"/>
      <c r="L251" s="7"/>
      <c r="M251" s="7"/>
    </row>
    <row r="252" spans="11:13" x14ac:dyDescent="0.35">
      <c r="K252" s="7"/>
      <c r="L252" s="7"/>
      <c r="M252" s="7"/>
    </row>
    <row r="253" spans="11:13" x14ac:dyDescent="0.35">
      <c r="K253" s="7"/>
      <c r="L253" s="7"/>
      <c r="M253" s="7"/>
    </row>
    <row r="254" spans="11:13" x14ac:dyDescent="0.35">
      <c r="K254" s="7"/>
      <c r="L254" s="7"/>
      <c r="M254" s="7"/>
    </row>
    <row r="255" spans="11:13" x14ac:dyDescent="0.35">
      <c r="K255" s="7"/>
      <c r="L255" s="7"/>
      <c r="M255" s="7"/>
    </row>
    <row r="256" spans="11:13" x14ac:dyDescent="0.35">
      <c r="K256" s="7"/>
      <c r="L256" s="7"/>
      <c r="M256" s="7"/>
    </row>
    <row r="257" spans="11:13" x14ac:dyDescent="0.35">
      <c r="K257" s="7"/>
      <c r="L257" s="7"/>
      <c r="M257" s="7"/>
    </row>
    <row r="258" spans="11:13" x14ac:dyDescent="0.35">
      <c r="K258" s="7"/>
      <c r="L258" s="7"/>
      <c r="M258" s="7"/>
    </row>
    <row r="259" spans="11:13" x14ac:dyDescent="0.35">
      <c r="K259" s="7"/>
      <c r="L259" s="7"/>
      <c r="M259" s="7"/>
    </row>
    <row r="260" spans="11:13" x14ac:dyDescent="0.35">
      <c r="K260" s="7"/>
      <c r="L260" s="7"/>
      <c r="M260" s="7"/>
    </row>
    <row r="261" spans="11:13" x14ac:dyDescent="0.35">
      <c r="K261" s="7"/>
      <c r="L261" s="7"/>
      <c r="M261" s="7"/>
    </row>
    <row r="262" spans="11:13" x14ac:dyDescent="0.35">
      <c r="K262" s="7"/>
      <c r="L262" s="7"/>
      <c r="M262" s="7"/>
    </row>
    <row r="263" spans="11:13" x14ac:dyDescent="0.35">
      <c r="K263" s="7"/>
      <c r="L263" s="7"/>
      <c r="M263" s="7"/>
    </row>
    <row r="264" spans="11:13" x14ac:dyDescent="0.35">
      <c r="K264" s="7"/>
      <c r="L264" s="7"/>
      <c r="M264" s="7"/>
    </row>
    <row r="265" spans="11:13" x14ac:dyDescent="0.35">
      <c r="K265" s="7"/>
      <c r="L265" s="7"/>
      <c r="M265" s="7"/>
    </row>
    <row r="266" spans="11:13" x14ac:dyDescent="0.35">
      <c r="K266" s="7"/>
      <c r="L266" s="7"/>
      <c r="M266" s="7"/>
    </row>
    <row r="267" spans="11:13" x14ac:dyDescent="0.35">
      <c r="K267" s="7"/>
      <c r="L267" s="7"/>
      <c r="M267" s="7"/>
    </row>
    <row r="268" spans="11:13" x14ac:dyDescent="0.35">
      <c r="K268" s="7"/>
      <c r="L268" s="7"/>
      <c r="M268" s="7"/>
    </row>
    <row r="269" spans="11:13" x14ac:dyDescent="0.35">
      <c r="K269" s="7"/>
      <c r="L269" s="7"/>
      <c r="M269" s="7"/>
    </row>
    <row r="270" spans="11:13" x14ac:dyDescent="0.35">
      <c r="K270" s="7"/>
      <c r="L270" s="7"/>
      <c r="M270" s="7"/>
    </row>
    <row r="271" spans="11:13" x14ac:dyDescent="0.35">
      <c r="K271" s="7"/>
      <c r="L271" s="7"/>
      <c r="M271" s="7"/>
    </row>
    <row r="272" spans="11:13" x14ac:dyDescent="0.35">
      <c r="K272" s="7"/>
      <c r="L272" s="7"/>
      <c r="M272" s="7"/>
    </row>
    <row r="273" spans="11:13" x14ac:dyDescent="0.35">
      <c r="K273" s="7"/>
      <c r="L273" s="7"/>
      <c r="M273" s="7"/>
    </row>
    <row r="274" spans="11:13" x14ac:dyDescent="0.35">
      <c r="K274" s="7"/>
      <c r="L274" s="7"/>
      <c r="M274" s="7"/>
    </row>
    <row r="275" spans="11:13" x14ac:dyDescent="0.35">
      <c r="K275" s="7"/>
      <c r="L275" s="7"/>
      <c r="M275" s="7"/>
    </row>
    <row r="276" spans="11:13" x14ac:dyDescent="0.35">
      <c r="K276" s="7"/>
      <c r="L276" s="7"/>
      <c r="M276" s="7"/>
    </row>
    <row r="277" spans="11:13" x14ac:dyDescent="0.35">
      <c r="K277" s="7"/>
      <c r="L277" s="7"/>
      <c r="M277" s="7"/>
    </row>
    <row r="278" spans="11:13" x14ac:dyDescent="0.35">
      <c r="K278" s="7"/>
      <c r="L278" s="7"/>
      <c r="M278" s="7"/>
    </row>
    <row r="279" spans="11:13" x14ac:dyDescent="0.35">
      <c r="K279" s="7"/>
      <c r="L279" s="7"/>
      <c r="M279" s="7"/>
    </row>
    <row r="280" spans="11:13" x14ac:dyDescent="0.35">
      <c r="K280" s="7"/>
      <c r="L280" s="7"/>
      <c r="M280" s="7"/>
    </row>
    <row r="281" spans="11:13" x14ac:dyDescent="0.35">
      <c r="K281" s="7"/>
      <c r="L281" s="7"/>
      <c r="M281" s="7"/>
    </row>
    <row r="282" spans="11:13" x14ac:dyDescent="0.35">
      <c r="K282" s="7"/>
      <c r="L282" s="7"/>
      <c r="M282" s="7"/>
    </row>
    <row r="283" spans="11:13" x14ac:dyDescent="0.35">
      <c r="K283" s="7"/>
      <c r="L283" s="7"/>
      <c r="M283" s="7"/>
    </row>
    <row r="284" spans="11:13" x14ac:dyDescent="0.35">
      <c r="K284" s="7"/>
      <c r="L284" s="7"/>
      <c r="M284" s="7"/>
    </row>
    <row r="285" spans="11:13" x14ac:dyDescent="0.35">
      <c r="K285" s="7"/>
      <c r="L285" s="7"/>
      <c r="M285" s="7"/>
    </row>
    <row r="286" spans="11:13" x14ac:dyDescent="0.35">
      <c r="K286" s="7"/>
      <c r="L286" s="7"/>
      <c r="M286" s="7"/>
    </row>
    <row r="287" spans="11:13" x14ac:dyDescent="0.35">
      <c r="K287" s="7"/>
      <c r="L287" s="7"/>
      <c r="M287" s="7"/>
    </row>
    <row r="288" spans="11:13" x14ac:dyDescent="0.35">
      <c r="K288" s="7"/>
      <c r="L288" s="7"/>
      <c r="M288" s="7"/>
    </row>
    <row r="289" spans="11:13" x14ac:dyDescent="0.35">
      <c r="K289" s="7"/>
      <c r="L289" s="7"/>
      <c r="M289" s="7"/>
    </row>
    <row r="290" spans="11:13" x14ac:dyDescent="0.35">
      <c r="K290" s="7"/>
      <c r="L290" s="7"/>
      <c r="M290" s="7"/>
    </row>
    <row r="291" spans="11:13" x14ac:dyDescent="0.35">
      <c r="K291" s="7"/>
      <c r="L291" s="7"/>
      <c r="M291" s="7"/>
    </row>
    <row r="292" spans="11:13" x14ac:dyDescent="0.35">
      <c r="K292" s="7"/>
      <c r="L292" s="7"/>
      <c r="M292" s="7"/>
    </row>
    <row r="293" spans="11:13" x14ac:dyDescent="0.35">
      <c r="K293" s="7"/>
      <c r="L293" s="7"/>
      <c r="M293" s="7"/>
    </row>
    <row r="294" spans="11:13" x14ac:dyDescent="0.35">
      <c r="K294" s="7"/>
      <c r="L294" s="7"/>
      <c r="M294" s="7"/>
    </row>
    <row r="295" spans="11:13" x14ac:dyDescent="0.35">
      <c r="K295" s="7"/>
      <c r="L295" s="7"/>
      <c r="M295" s="7"/>
    </row>
    <row r="296" spans="11:13" x14ac:dyDescent="0.35">
      <c r="K296" s="7"/>
      <c r="L296" s="7"/>
      <c r="M296" s="7"/>
    </row>
    <row r="297" spans="11:13" x14ac:dyDescent="0.35">
      <c r="K297" s="7"/>
      <c r="L297" s="7"/>
      <c r="M297" s="7"/>
    </row>
    <row r="298" spans="11:13" x14ac:dyDescent="0.35">
      <c r="K298" s="7"/>
      <c r="L298" s="7"/>
      <c r="M298" s="7"/>
    </row>
    <row r="299" spans="11:13" x14ac:dyDescent="0.35">
      <c r="K299" s="7"/>
      <c r="L299" s="7"/>
      <c r="M299" s="7"/>
    </row>
    <row r="300" spans="11:13" x14ac:dyDescent="0.35">
      <c r="K300" s="7"/>
      <c r="L300" s="7"/>
      <c r="M300" s="7"/>
    </row>
    <row r="301" spans="11:13" x14ac:dyDescent="0.35">
      <c r="K301" s="7"/>
      <c r="L301" s="7"/>
      <c r="M301" s="7"/>
    </row>
    <row r="302" spans="11:13" x14ac:dyDescent="0.35">
      <c r="K302" s="7"/>
      <c r="L302" s="7"/>
      <c r="M302" s="7"/>
    </row>
    <row r="303" spans="11:13" x14ac:dyDescent="0.35">
      <c r="K303" s="7"/>
      <c r="L303" s="7"/>
      <c r="M303" s="7"/>
    </row>
    <row r="304" spans="11:13" x14ac:dyDescent="0.35">
      <c r="K304" s="7"/>
      <c r="L304" s="7"/>
      <c r="M304" s="7"/>
    </row>
    <row r="305" spans="11:13" x14ac:dyDescent="0.35">
      <c r="K305" s="7"/>
      <c r="L305" s="7"/>
      <c r="M305" s="7"/>
    </row>
    <row r="306" spans="11:13" x14ac:dyDescent="0.35">
      <c r="K306" s="7"/>
      <c r="L306" s="7"/>
      <c r="M306" s="7"/>
    </row>
    <row r="307" spans="11:13" x14ac:dyDescent="0.35">
      <c r="K307" s="7"/>
      <c r="L307" s="7"/>
      <c r="M307" s="7"/>
    </row>
    <row r="308" spans="11:13" x14ac:dyDescent="0.35">
      <c r="K308" s="7"/>
      <c r="L308" s="7"/>
      <c r="M308" s="7"/>
    </row>
    <row r="309" spans="11:13" x14ac:dyDescent="0.35">
      <c r="K309" s="7"/>
      <c r="L309" s="7"/>
      <c r="M309" s="7"/>
    </row>
    <row r="310" spans="11:13" x14ac:dyDescent="0.35">
      <c r="K310" s="7"/>
      <c r="L310" s="7"/>
      <c r="M310" s="7"/>
    </row>
    <row r="311" spans="11:13" x14ac:dyDescent="0.35">
      <c r="K311" s="7"/>
      <c r="L311" s="7"/>
      <c r="M311" s="7"/>
    </row>
    <row r="312" spans="11:13" x14ac:dyDescent="0.35">
      <c r="K312" s="7"/>
      <c r="L312" s="7"/>
      <c r="M312" s="7"/>
    </row>
    <row r="313" spans="11:13" x14ac:dyDescent="0.35">
      <c r="K313" s="7"/>
      <c r="L313" s="7"/>
      <c r="M313" s="7"/>
    </row>
    <row r="314" spans="11:13" x14ac:dyDescent="0.35">
      <c r="K314" s="7"/>
      <c r="L314" s="7"/>
      <c r="M314" s="7"/>
    </row>
    <row r="315" spans="11:13" x14ac:dyDescent="0.35">
      <c r="K315" s="7"/>
      <c r="L315" s="7"/>
      <c r="M315" s="7"/>
    </row>
    <row r="316" spans="11:13" x14ac:dyDescent="0.35">
      <c r="K316" s="7"/>
      <c r="L316" s="7"/>
      <c r="M316" s="7"/>
    </row>
    <row r="317" spans="11:13" x14ac:dyDescent="0.35">
      <c r="K317" s="7"/>
      <c r="L317" s="7"/>
      <c r="M317" s="7"/>
    </row>
    <row r="318" spans="11:13" x14ac:dyDescent="0.35">
      <c r="K318" s="7"/>
      <c r="L318" s="7"/>
      <c r="M318" s="7"/>
    </row>
    <row r="319" spans="11:13" x14ac:dyDescent="0.35">
      <c r="K319" s="7"/>
      <c r="L319" s="7"/>
      <c r="M319" s="7"/>
    </row>
    <row r="320" spans="11:13" x14ac:dyDescent="0.35">
      <c r="K320" s="7"/>
      <c r="L320" s="7"/>
      <c r="M320" s="7"/>
    </row>
    <row r="321" spans="11:13" x14ac:dyDescent="0.35">
      <c r="K321" s="7"/>
      <c r="L321" s="7"/>
      <c r="M321" s="7"/>
    </row>
    <row r="322" spans="11:13" x14ac:dyDescent="0.35">
      <c r="K322" s="7"/>
      <c r="L322" s="7"/>
      <c r="M322" s="7"/>
    </row>
    <row r="323" spans="11:13" x14ac:dyDescent="0.35">
      <c r="K323" s="7"/>
      <c r="L323" s="7"/>
      <c r="M323" s="7"/>
    </row>
    <row r="324" spans="11:13" x14ac:dyDescent="0.35">
      <c r="K324" s="7"/>
      <c r="L324" s="7"/>
      <c r="M324" s="7"/>
    </row>
    <row r="325" spans="11:13" x14ac:dyDescent="0.35">
      <c r="K325" s="7"/>
      <c r="L325" s="7"/>
      <c r="M325" s="7"/>
    </row>
    <row r="326" spans="11:13" x14ac:dyDescent="0.35">
      <c r="K326" s="7"/>
      <c r="L326" s="7"/>
      <c r="M326" s="7"/>
    </row>
    <row r="327" spans="11:13" x14ac:dyDescent="0.35">
      <c r="K327" s="7"/>
      <c r="L327" s="7"/>
      <c r="M327" s="7"/>
    </row>
    <row r="328" spans="11:13" x14ac:dyDescent="0.35">
      <c r="K328" s="7"/>
      <c r="L328" s="7"/>
      <c r="M328" s="7"/>
    </row>
    <row r="329" spans="11:13" x14ac:dyDescent="0.35">
      <c r="K329" s="7"/>
      <c r="L329" s="7"/>
      <c r="M329" s="7"/>
    </row>
    <row r="330" spans="11:13" x14ac:dyDescent="0.35">
      <c r="K330" s="7"/>
      <c r="L330" s="7"/>
      <c r="M330" s="7"/>
    </row>
    <row r="331" spans="11:13" x14ac:dyDescent="0.35">
      <c r="K331" s="7"/>
      <c r="L331" s="7"/>
      <c r="M331" s="7"/>
    </row>
    <row r="332" spans="11:13" x14ac:dyDescent="0.35">
      <c r="K332" s="7"/>
      <c r="L332" s="7"/>
      <c r="M332" s="7"/>
    </row>
    <row r="333" spans="11:13" x14ac:dyDescent="0.35">
      <c r="K333" s="7"/>
      <c r="L333" s="7"/>
      <c r="M333" s="7"/>
    </row>
    <row r="334" spans="11:13" x14ac:dyDescent="0.35">
      <c r="K334" s="7"/>
      <c r="L334" s="7"/>
      <c r="M334" s="7"/>
    </row>
    <row r="335" spans="11:13" x14ac:dyDescent="0.35">
      <c r="K335" s="7"/>
      <c r="L335" s="7"/>
      <c r="M335" s="7"/>
    </row>
    <row r="336" spans="11:13" x14ac:dyDescent="0.35">
      <c r="K336" s="7"/>
      <c r="L336" s="7"/>
      <c r="M336" s="7"/>
    </row>
    <row r="337" spans="11:13" x14ac:dyDescent="0.35">
      <c r="K337" s="7"/>
      <c r="L337" s="7"/>
      <c r="M337" s="7"/>
    </row>
    <row r="338" spans="11:13" x14ac:dyDescent="0.35">
      <c r="K338" s="7"/>
      <c r="L338" s="7"/>
      <c r="M338" s="7"/>
    </row>
    <row r="339" spans="11:13" x14ac:dyDescent="0.35">
      <c r="K339" s="7"/>
      <c r="L339" s="7"/>
      <c r="M339" s="7"/>
    </row>
    <row r="340" spans="11:13" x14ac:dyDescent="0.35">
      <c r="K340" s="7"/>
      <c r="L340" s="7"/>
      <c r="M340" s="7"/>
    </row>
    <row r="341" spans="11:13" x14ac:dyDescent="0.35">
      <c r="K341" s="7"/>
      <c r="L341" s="7"/>
      <c r="M341" s="7"/>
    </row>
    <row r="342" spans="11:13" x14ac:dyDescent="0.35">
      <c r="K342" s="7"/>
      <c r="L342" s="7"/>
      <c r="M342" s="7"/>
    </row>
    <row r="343" spans="11:13" x14ac:dyDescent="0.35">
      <c r="K343" s="7"/>
      <c r="L343" s="7"/>
      <c r="M343" s="7"/>
    </row>
    <row r="344" spans="11:13" x14ac:dyDescent="0.35">
      <c r="K344" s="7"/>
      <c r="L344" s="7"/>
      <c r="M344" s="7"/>
    </row>
    <row r="345" spans="11:13" x14ac:dyDescent="0.35">
      <c r="K345" s="7"/>
      <c r="L345" s="7"/>
      <c r="M345" s="7"/>
    </row>
    <row r="346" spans="11:13" x14ac:dyDescent="0.35">
      <c r="K346" s="7"/>
      <c r="L346" s="7"/>
      <c r="M346" s="7"/>
    </row>
    <row r="347" spans="11:13" x14ac:dyDescent="0.35">
      <c r="K347" s="7"/>
      <c r="L347" s="7"/>
      <c r="M347" s="7"/>
    </row>
    <row r="348" spans="11:13" x14ac:dyDescent="0.35">
      <c r="K348" s="7"/>
      <c r="L348" s="7"/>
      <c r="M348" s="7"/>
    </row>
    <row r="349" spans="11:13" x14ac:dyDescent="0.35">
      <c r="K349" s="7"/>
      <c r="L349" s="7"/>
      <c r="M349" s="7"/>
    </row>
    <row r="350" spans="11:13" x14ac:dyDescent="0.35">
      <c r="K350" s="7"/>
      <c r="L350" s="7"/>
      <c r="M350" s="7"/>
    </row>
    <row r="351" spans="11:13" x14ac:dyDescent="0.35">
      <c r="K351" s="7"/>
      <c r="L351" s="7"/>
      <c r="M351" s="7"/>
    </row>
    <row r="352" spans="11:13" x14ac:dyDescent="0.35">
      <c r="K352" s="7"/>
      <c r="L352" s="7"/>
      <c r="M352" s="7"/>
    </row>
    <row r="353" spans="11:13" x14ac:dyDescent="0.35">
      <c r="K353" s="7"/>
      <c r="L353" s="7"/>
      <c r="M353" s="7"/>
    </row>
    <row r="354" spans="11:13" x14ac:dyDescent="0.35">
      <c r="K354" s="7"/>
      <c r="L354" s="7"/>
      <c r="M354" s="7"/>
    </row>
    <row r="355" spans="11:13" x14ac:dyDescent="0.35">
      <c r="K355" s="7"/>
      <c r="L355" s="7"/>
      <c r="M355" s="7"/>
    </row>
    <row r="356" spans="11:13" x14ac:dyDescent="0.35">
      <c r="K356" s="7"/>
      <c r="L356" s="7"/>
      <c r="M356" s="7"/>
    </row>
    <row r="357" spans="11:13" x14ac:dyDescent="0.35">
      <c r="K357" s="7"/>
      <c r="L357" s="7"/>
      <c r="M357" s="7"/>
    </row>
    <row r="358" spans="11:13" x14ac:dyDescent="0.35">
      <c r="K358" s="7"/>
      <c r="L358" s="7"/>
      <c r="M358" s="7"/>
    </row>
    <row r="359" spans="11:13" x14ac:dyDescent="0.35">
      <c r="K359" s="7"/>
      <c r="L359" s="7"/>
      <c r="M359" s="7"/>
    </row>
    <row r="360" spans="11:13" x14ac:dyDescent="0.35">
      <c r="K360" s="7"/>
      <c r="L360" s="7"/>
      <c r="M360" s="7"/>
    </row>
    <row r="361" spans="11:13" x14ac:dyDescent="0.35">
      <c r="K361" s="7"/>
      <c r="L361" s="7"/>
      <c r="M361" s="7"/>
    </row>
    <row r="362" spans="11:13" x14ac:dyDescent="0.35">
      <c r="K362" s="7"/>
      <c r="L362" s="7"/>
      <c r="M362" s="7"/>
    </row>
    <row r="363" spans="11:13" x14ac:dyDescent="0.35">
      <c r="K363" s="7"/>
      <c r="L363" s="7"/>
      <c r="M363" s="7"/>
    </row>
    <row r="364" spans="11:13" x14ac:dyDescent="0.35">
      <c r="K364" s="7"/>
      <c r="L364" s="7"/>
      <c r="M364" s="7"/>
    </row>
    <row r="365" spans="11:13" x14ac:dyDescent="0.35">
      <c r="K365" s="7"/>
      <c r="L365" s="7"/>
      <c r="M365" s="7"/>
    </row>
    <row r="366" spans="11:13" x14ac:dyDescent="0.35">
      <c r="K366" s="7"/>
      <c r="L366" s="7"/>
      <c r="M366" s="7"/>
    </row>
    <row r="367" spans="11:13" x14ac:dyDescent="0.35">
      <c r="K367" s="7"/>
      <c r="L367" s="7"/>
      <c r="M367" s="7"/>
    </row>
    <row r="368" spans="11:13" x14ac:dyDescent="0.35">
      <c r="K368" s="7"/>
      <c r="L368" s="7"/>
      <c r="M368" s="7"/>
    </row>
    <row r="369" spans="11:13" x14ac:dyDescent="0.35">
      <c r="K369" s="7"/>
      <c r="L369" s="7"/>
      <c r="M369" s="7"/>
    </row>
    <row r="370" spans="11:13" x14ac:dyDescent="0.35">
      <c r="K370" s="7"/>
      <c r="L370" s="7"/>
      <c r="M370" s="7"/>
    </row>
    <row r="371" spans="11:13" x14ac:dyDescent="0.35">
      <c r="K371" s="7"/>
      <c r="L371" s="7"/>
      <c r="M371" s="7"/>
    </row>
    <row r="372" spans="11:13" x14ac:dyDescent="0.35">
      <c r="K372" s="7"/>
      <c r="L372" s="7"/>
      <c r="M372" s="7"/>
    </row>
    <row r="373" spans="11:13" x14ac:dyDescent="0.35">
      <c r="K373" s="7"/>
      <c r="L373" s="7"/>
      <c r="M373" s="7"/>
    </row>
    <row r="374" spans="11:13" x14ac:dyDescent="0.35">
      <c r="K374" s="7"/>
      <c r="L374" s="7"/>
      <c r="M374" s="7"/>
    </row>
    <row r="375" spans="11:13" x14ac:dyDescent="0.35">
      <c r="K375" s="7"/>
      <c r="L375" s="7"/>
      <c r="M375" s="7"/>
    </row>
    <row r="376" spans="11:13" x14ac:dyDescent="0.35">
      <c r="K376" s="7"/>
      <c r="L376" s="7"/>
      <c r="M376" s="7"/>
    </row>
    <row r="377" spans="11:13" x14ac:dyDescent="0.35">
      <c r="K377" s="7"/>
      <c r="L377" s="7"/>
      <c r="M377" s="7"/>
    </row>
    <row r="378" spans="11:13" x14ac:dyDescent="0.35">
      <c r="K378" s="7"/>
      <c r="L378" s="7"/>
      <c r="M378" s="7"/>
    </row>
    <row r="379" spans="11:13" x14ac:dyDescent="0.35">
      <c r="K379" s="7"/>
      <c r="L379" s="7"/>
      <c r="M379" s="7"/>
    </row>
    <row r="380" spans="11:13" x14ac:dyDescent="0.35">
      <c r="K380" s="7"/>
      <c r="L380" s="7"/>
      <c r="M380" s="7"/>
    </row>
    <row r="381" spans="11:13" x14ac:dyDescent="0.35">
      <c r="K381" s="7"/>
      <c r="L381" s="7"/>
      <c r="M381" s="7"/>
    </row>
    <row r="382" spans="11:13" x14ac:dyDescent="0.35">
      <c r="K382" s="7"/>
      <c r="L382" s="7"/>
      <c r="M382" s="7"/>
    </row>
    <row r="383" spans="11:13" x14ac:dyDescent="0.35">
      <c r="K383" s="7"/>
      <c r="L383" s="7"/>
      <c r="M383" s="7"/>
    </row>
    <row r="384" spans="11:13" x14ac:dyDescent="0.35">
      <c r="K384" s="7"/>
      <c r="L384" s="7"/>
      <c r="M384" s="7"/>
    </row>
    <row r="385" spans="11:13" x14ac:dyDescent="0.35">
      <c r="K385" s="7"/>
      <c r="L385" s="7"/>
      <c r="M385" s="7"/>
    </row>
    <row r="386" spans="11:13" x14ac:dyDescent="0.35">
      <c r="K386" s="7"/>
      <c r="L386" s="7"/>
      <c r="M386" s="7"/>
    </row>
    <row r="387" spans="11:13" x14ac:dyDescent="0.35">
      <c r="K387" s="7"/>
      <c r="L387" s="7"/>
      <c r="M387" s="7"/>
    </row>
    <row r="388" spans="11:13" x14ac:dyDescent="0.35">
      <c r="K388" s="7"/>
      <c r="L388" s="7"/>
      <c r="M388" s="7"/>
    </row>
    <row r="389" spans="11:13" x14ac:dyDescent="0.35">
      <c r="K389" s="7"/>
      <c r="L389" s="7"/>
      <c r="M389" s="7"/>
    </row>
    <row r="390" spans="11:13" x14ac:dyDescent="0.35">
      <c r="K390" s="7"/>
      <c r="L390" s="7"/>
      <c r="M390" s="7"/>
    </row>
    <row r="391" spans="11:13" x14ac:dyDescent="0.35">
      <c r="K391" s="7"/>
      <c r="L391" s="7"/>
      <c r="M391" s="7"/>
    </row>
    <row r="392" spans="11:13" x14ac:dyDescent="0.35">
      <c r="K392" s="7"/>
      <c r="L392" s="7"/>
      <c r="M392" s="7"/>
    </row>
    <row r="393" spans="11:13" x14ac:dyDescent="0.35">
      <c r="K393" s="7"/>
      <c r="L393" s="7"/>
      <c r="M393" s="7"/>
    </row>
    <row r="394" spans="11:13" x14ac:dyDescent="0.35">
      <c r="K394" s="7"/>
      <c r="L394" s="7"/>
      <c r="M394" s="7"/>
    </row>
    <row r="395" spans="11:13" x14ac:dyDescent="0.35">
      <c r="K395" s="7"/>
      <c r="L395" s="7"/>
      <c r="M395" s="7"/>
    </row>
    <row r="396" spans="11:13" x14ac:dyDescent="0.35">
      <c r="K396" s="7"/>
      <c r="L396" s="7"/>
      <c r="M396" s="7"/>
    </row>
    <row r="397" spans="11:13" x14ac:dyDescent="0.35">
      <c r="K397" s="7"/>
      <c r="L397" s="7"/>
      <c r="M397" s="7"/>
    </row>
    <row r="398" spans="11:13" x14ac:dyDescent="0.35">
      <c r="K398" s="7"/>
      <c r="L398" s="7"/>
      <c r="M398" s="7"/>
    </row>
    <row r="399" spans="11:13" x14ac:dyDescent="0.35">
      <c r="K399" s="7"/>
      <c r="L399" s="7"/>
      <c r="M399" s="7"/>
    </row>
    <row r="400" spans="11:13" x14ac:dyDescent="0.35">
      <c r="K400" s="7"/>
      <c r="L400" s="7"/>
      <c r="M400" s="7"/>
    </row>
    <row r="401" spans="11:13" x14ac:dyDescent="0.35">
      <c r="K401" s="7"/>
      <c r="L401" s="7"/>
      <c r="M401" s="7"/>
    </row>
    <row r="402" spans="11:13" x14ac:dyDescent="0.35">
      <c r="K402" s="7"/>
      <c r="L402" s="7"/>
      <c r="M402" s="7"/>
    </row>
    <row r="403" spans="11:13" x14ac:dyDescent="0.35">
      <c r="K403" s="7"/>
      <c r="L403" s="7"/>
      <c r="M403" s="7"/>
    </row>
    <row r="404" spans="11:13" x14ac:dyDescent="0.35">
      <c r="K404" s="7"/>
      <c r="L404" s="7"/>
      <c r="M404" s="7"/>
    </row>
    <row r="405" spans="11:13" x14ac:dyDescent="0.35">
      <c r="K405" s="7"/>
      <c r="L405" s="7"/>
      <c r="M405" s="7"/>
    </row>
    <row r="406" spans="11:13" x14ac:dyDescent="0.35">
      <c r="K406" s="7"/>
      <c r="L406" s="7"/>
      <c r="M406" s="7"/>
    </row>
    <row r="407" spans="11:13" x14ac:dyDescent="0.35">
      <c r="K407" s="7"/>
      <c r="L407" s="7"/>
      <c r="M407" s="7"/>
    </row>
    <row r="408" spans="11:13" x14ac:dyDescent="0.35">
      <c r="K408" s="7"/>
      <c r="L408" s="7"/>
      <c r="M408" s="7"/>
    </row>
    <row r="409" spans="11:13" x14ac:dyDescent="0.35">
      <c r="K409" s="7"/>
      <c r="L409" s="7"/>
      <c r="M409" s="7"/>
    </row>
    <row r="410" spans="11:13" x14ac:dyDescent="0.35">
      <c r="K410" s="7"/>
      <c r="L410" s="7"/>
      <c r="M410" s="7"/>
    </row>
    <row r="411" spans="11:13" x14ac:dyDescent="0.35">
      <c r="K411" s="7"/>
      <c r="L411" s="7"/>
      <c r="M411" s="7"/>
    </row>
    <row r="412" spans="11:13" x14ac:dyDescent="0.35">
      <c r="K412" s="7"/>
      <c r="L412" s="7"/>
      <c r="M412" s="7"/>
    </row>
    <row r="413" spans="11:13" x14ac:dyDescent="0.35">
      <c r="K413" s="7"/>
      <c r="L413" s="7"/>
      <c r="M413" s="7"/>
    </row>
    <row r="414" spans="11:13" x14ac:dyDescent="0.35">
      <c r="K414" s="7"/>
      <c r="L414" s="7"/>
      <c r="M414" s="7"/>
    </row>
    <row r="415" spans="11:13" x14ac:dyDescent="0.35">
      <c r="K415" s="7"/>
      <c r="L415" s="7"/>
      <c r="M415" s="7"/>
    </row>
    <row r="416" spans="11:13" x14ac:dyDescent="0.35">
      <c r="K416" s="7"/>
      <c r="L416" s="7"/>
      <c r="M416" s="7"/>
    </row>
    <row r="417" spans="11:13" x14ac:dyDescent="0.35">
      <c r="K417" s="7"/>
      <c r="L417" s="7"/>
      <c r="M417" s="7"/>
    </row>
    <row r="418" spans="11:13" x14ac:dyDescent="0.35">
      <c r="K418" s="7"/>
      <c r="L418" s="7"/>
      <c r="M418" s="7"/>
    </row>
    <row r="419" spans="11:13" x14ac:dyDescent="0.35">
      <c r="K419" s="7"/>
      <c r="L419" s="7"/>
      <c r="M419" s="7"/>
    </row>
    <row r="420" spans="11:13" x14ac:dyDescent="0.35">
      <c r="K420" s="7"/>
      <c r="L420" s="7"/>
      <c r="M420" s="7"/>
    </row>
    <row r="421" spans="11:13" x14ac:dyDescent="0.35">
      <c r="K421" s="7"/>
      <c r="L421" s="7"/>
      <c r="M421" s="7"/>
    </row>
    <row r="422" spans="11:13" x14ac:dyDescent="0.35">
      <c r="K422" s="7"/>
      <c r="L422" s="7"/>
      <c r="M422" s="7"/>
    </row>
    <row r="423" spans="11:13" x14ac:dyDescent="0.35">
      <c r="K423" s="7"/>
      <c r="L423" s="7"/>
      <c r="M423" s="7"/>
    </row>
    <row r="424" spans="11:13" x14ac:dyDescent="0.35">
      <c r="K424" s="7"/>
      <c r="L424" s="7"/>
      <c r="M424" s="7"/>
    </row>
    <row r="425" spans="11:13" x14ac:dyDescent="0.35">
      <c r="K425" s="7"/>
      <c r="L425" s="7"/>
      <c r="M425" s="7"/>
    </row>
    <row r="426" spans="11:13" x14ac:dyDescent="0.35">
      <c r="K426" s="7"/>
      <c r="L426" s="7"/>
      <c r="M426" s="7"/>
    </row>
    <row r="427" spans="11:13" x14ac:dyDescent="0.35">
      <c r="K427" s="7"/>
      <c r="L427" s="7"/>
      <c r="M427" s="7"/>
    </row>
    <row r="428" spans="11:13" x14ac:dyDescent="0.35">
      <c r="K428" s="7"/>
      <c r="L428" s="7"/>
      <c r="M428" s="7"/>
    </row>
    <row r="429" spans="11:13" x14ac:dyDescent="0.35">
      <c r="K429" s="7"/>
      <c r="L429" s="7"/>
      <c r="M429" s="7"/>
    </row>
    <row r="430" spans="11:13" x14ac:dyDescent="0.35">
      <c r="K430" s="7"/>
      <c r="L430" s="7"/>
      <c r="M430" s="7"/>
    </row>
    <row r="431" spans="11:13" x14ac:dyDescent="0.35">
      <c r="K431" s="7"/>
      <c r="L431" s="7"/>
      <c r="M431" s="7"/>
    </row>
    <row r="432" spans="11:13" x14ac:dyDescent="0.35">
      <c r="K432" s="7"/>
      <c r="L432" s="7"/>
      <c r="M432" s="7"/>
    </row>
    <row r="433" spans="11:13" x14ac:dyDescent="0.35">
      <c r="K433" s="7"/>
      <c r="L433" s="7"/>
      <c r="M433" s="7"/>
    </row>
    <row r="434" spans="11:13" x14ac:dyDescent="0.35">
      <c r="K434" s="7"/>
      <c r="L434" s="7"/>
      <c r="M434" s="7"/>
    </row>
    <row r="435" spans="11:13" x14ac:dyDescent="0.35">
      <c r="K435" s="7"/>
      <c r="L435" s="7"/>
      <c r="M435" s="7"/>
    </row>
    <row r="436" spans="11:13" x14ac:dyDescent="0.35">
      <c r="K436" s="7"/>
      <c r="L436" s="7"/>
      <c r="M436" s="7"/>
    </row>
    <row r="437" spans="11:13" x14ac:dyDescent="0.35">
      <c r="K437" s="7"/>
      <c r="L437" s="7"/>
      <c r="M437" s="7"/>
    </row>
    <row r="438" spans="11:13" x14ac:dyDescent="0.35">
      <c r="K438" s="7"/>
      <c r="L438" s="7"/>
      <c r="M438" s="7"/>
    </row>
    <row r="439" spans="11:13" x14ac:dyDescent="0.35">
      <c r="K439" s="7"/>
      <c r="L439" s="7"/>
      <c r="M439" s="7"/>
    </row>
    <row r="440" spans="11:13" x14ac:dyDescent="0.35">
      <c r="K440" s="7"/>
      <c r="L440" s="7"/>
      <c r="M440" s="7"/>
    </row>
    <row r="441" spans="11:13" x14ac:dyDescent="0.35">
      <c r="K441" s="7"/>
      <c r="L441" s="7"/>
      <c r="M441" s="7"/>
    </row>
    <row r="442" spans="11:13" x14ac:dyDescent="0.35">
      <c r="K442" s="7"/>
      <c r="L442" s="7"/>
      <c r="M442" s="7"/>
    </row>
    <row r="443" spans="11:13" x14ac:dyDescent="0.35">
      <c r="K443" s="7"/>
      <c r="L443" s="7"/>
      <c r="M443" s="7"/>
    </row>
    <row r="444" spans="11:13" x14ac:dyDescent="0.35">
      <c r="K444" s="7"/>
      <c r="L444" s="7"/>
      <c r="M444" s="7"/>
    </row>
    <row r="445" spans="11:13" x14ac:dyDescent="0.35">
      <c r="K445" s="7"/>
      <c r="L445" s="7"/>
      <c r="M445" s="7"/>
    </row>
    <row r="446" spans="11:13" x14ac:dyDescent="0.35">
      <c r="K446" s="7"/>
      <c r="L446" s="7"/>
      <c r="M446" s="7"/>
    </row>
    <row r="447" spans="11:13" x14ac:dyDescent="0.35">
      <c r="K447" s="7"/>
      <c r="L447" s="7"/>
      <c r="M447" s="7"/>
    </row>
    <row r="448" spans="11:13" x14ac:dyDescent="0.35">
      <c r="K448" s="7"/>
      <c r="L448" s="7"/>
      <c r="M448" s="7"/>
    </row>
    <row r="449" spans="11:13" x14ac:dyDescent="0.35">
      <c r="K449" s="7"/>
      <c r="L449" s="7"/>
      <c r="M449" s="7"/>
    </row>
    <row r="450" spans="11:13" x14ac:dyDescent="0.35">
      <c r="K450" s="7"/>
      <c r="L450" s="7"/>
      <c r="M450" s="7"/>
    </row>
    <row r="451" spans="11:13" x14ac:dyDescent="0.35">
      <c r="K451" s="7"/>
      <c r="L451" s="7"/>
      <c r="M451" s="7"/>
    </row>
    <row r="452" spans="11:13" x14ac:dyDescent="0.35">
      <c r="K452" s="7"/>
      <c r="L452" s="7"/>
      <c r="M452" s="7"/>
    </row>
    <row r="453" spans="11:13" x14ac:dyDescent="0.35">
      <c r="K453" s="7"/>
      <c r="L453" s="7"/>
      <c r="M453" s="7"/>
    </row>
    <row r="454" spans="11:13" x14ac:dyDescent="0.35">
      <c r="K454" s="7"/>
      <c r="L454" s="7"/>
      <c r="M454" s="7"/>
    </row>
    <row r="455" spans="11:13" x14ac:dyDescent="0.35">
      <c r="K455" s="7"/>
      <c r="L455" s="7"/>
      <c r="M455" s="7"/>
    </row>
    <row r="456" spans="11:13" x14ac:dyDescent="0.35">
      <c r="K456" s="7"/>
      <c r="L456" s="7"/>
      <c r="M456" s="7"/>
    </row>
    <row r="457" spans="11:13" x14ac:dyDescent="0.35">
      <c r="K457" s="7"/>
      <c r="L457" s="7"/>
      <c r="M457" s="7"/>
    </row>
    <row r="458" spans="11:13" x14ac:dyDescent="0.35">
      <c r="K458" s="7"/>
      <c r="L458" s="7"/>
      <c r="M458" s="7"/>
    </row>
    <row r="459" spans="11:13" x14ac:dyDescent="0.35">
      <c r="K459" s="7"/>
      <c r="L459" s="7"/>
      <c r="M459" s="7"/>
    </row>
    <row r="460" spans="11:13" x14ac:dyDescent="0.35">
      <c r="K460" s="7"/>
      <c r="L460" s="7"/>
      <c r="M460" s="7"/>
    </row>
    <row r="461" spans="11:13" x14ac:dyDescent="0.35">
      <c r="K461" s="7"/>
      <c r="L461" s="7"/>
      <c r="M461" s="7"/>
    </row>
    <row r="462" spans="11:13" x14ac:dyDescent="0.35">
      <c r="K462" s="7"/>
      <c r="L462" s="7"/>
      <c r="M462" s="7"/>
    </row>
    <row r="463" spans="11:13" x14ac:dyDescent="0.35">
      <c r="K463" s="7"/>
      <c r="L463" s="7"/>
      <c r="M463" s="7"/>
    </row>
    <row r="464" spans="11:13" x14ac:dyDescent="0.35">
      <c r="K464" s="7"/>
      <c r="L464" s="7"/>
      <c r="M464" s="7"/>
    </row>
    <row r="465" spans="11:13" x14ac:dyDescent="0.35">
      <c r="K465" s="7"/>
      <c r="L465" s="7"/>
      <c r="M465" s="7"/>
    </row>
    <row r="466" spans="11:13" x14ac:dyDescent="0.35">
      <c r="K466" s="7"/>
      <c r="L466" s="7"/>
      <c r="M466" s="7"/>
    </row>
    <row r="467" spans="11:13" x14ac:dyDescent="0.35">
      <c r="K467" s="7"/>
      <c r="L467" s="7"/>
      <c r="M467" s="7"/>
    </row>
    <row r="468" spans="11:13" x14ac:dyDescent="0.35">
      <c r="K468" s="7"/>
      <c r="L468" s="7"/>
      <c r="M468" s="7"/>
    </row>
    <row r="469" spans="11:13" x14ac:dyDescent="0.35">
      <c r="K469" s="7"/>
      <c r="L469" s="7"/>
      <c r="M469" s="7"/>
    </row>
    <row r="470" spans="11:13" x14ac:dyDescent="0.35">
      <c r="K470" s="7"/>
      <c r="L470" s="7"/>
      <c r="M470" s="7"/>
    </row>
    <row r="471" spans="11:13" x14ac:dyDescent="0.35">
      <c r="K471" s="7"/>
      <c r="L471" s="7"/>
      <c r="M471" s="7"/>
    </row>
    <row r="472" spans="11:13" x14ac:dyDescent="0.35">
      <c r="K472" s="7"/>
      <c r="L472" s="7"/>
      <c r="M472" s="7"/>
    </row>
    <row r="473" spans="11:13" x14ac:dyDescent="0.35">
      <c r="K473" s="7"/>
      <c r="L473" s="7"/>
      <c r="M473" s="7"/>
    </row>
    <row r="474" spans="11:13" x14ac:dyDescent="0.35">
      <c r="K474" s="7"/>
      <c r="L474" s="7"/>
      <c r="M474" s="7"/>
    </row>
    <row r="475" spans="11:13" x14ac:dyDescent="0.35">
      <c r="K475" s="7"/>
      <c r="L475" s="7"/>
      <c r="M475" s="7"/>
    </row>
    <row r="476" spans="11:13" x14ac:dyDescent="0.35">
      <c r="K476" s="7"/>
      <c r="L476" s="7"/>
      <c r="M476" s="7"/>
    </row>
    <row r="477" spans="11:13" x14ac:dyDescent="0.35">
      <c r="K477" s="7"/>
      <c r="L477" s="7"/>
      <c r="M477" s="7"/>
    </row>
    <row r="478" spans="11:13" x14ac:dyDescent="0.35">
      <c r="K478" s="7"/>
      <c r="L478" s="7"/>
      <c r="M478" s="7"/>
    </row>
    <row r="479" spans="11:13" x14ac:dyDescent="0.35">
      <c r="K479" s="7"/>
      <c r="L479" s="7"/>
      <c r="M479" s="7"/>
    </row>
    <row r="480" spans="11:13" x14ac:dyDescent="0.35">
      <c r="K480" s="7"/>
      <c r="L480" s="7"/>
      <c r="M480" s="7"/>
    </row>
    <row r="481" spans="11:13" x14ac:dyDescent="0.35">
      <c r="K481" s="7"/>
      <c r="L481" s="7"/>
      <c r="M481" s="7"/>
    </row>
    <row r="482" spans="11:13" x14ac:dyDescent="0.35">
      <c r="K482" s="7"/>
      <c r="L482" s="7"/>
      <c r="M482" s="7"/>
    </row>
    <row r="483" spans="11:13" x14ac:dyDescent="0.35">
      <c r="K483" s="7"/>
      <c r="L483" s="7"/>
      <c r="M483" s="7"/>
    </row>
    <row r="484" spans="11:13" x14ac:dyDescent="0.35">
      <c r="K484" s="7"/>
      <c r="L484" s="7"/>
      <c r="M484" s="7"/>
    </row>
    <row r="485" spans="11:13" x14ac:dyDescent="0.35">
      <c r="K485" s="7"/>
      <c r="L485" s="7"/>
      <c r="M485" s="7"/>
    </row>
    <row r="486" spans="11:13" x14ac:dyDescent="0.35">
      <c r="K486" s="7"/>
      <c r="L486" s="7"/>
      <c r="M486" s="7"/>
    </row>
    <row r="487" spans="11:13" x14ac:dyDescent="0.35">
      <c r="K487" s="7"/>
      <c r="L487" s="7"/>
      <c r="M487" s="7"/>
    </row>
    <row r="488" spans="11:13" x14ac:dyDescent="0.35">
      <c r="K488" s="7"/>
      <c r="L488" s="7"/>
      <c r="M488" s="7"/>
    </row>
    <row r="489" spans="11:13" x14ac:dyDescent="0.35">
      <c r="K489" s="7"/>
      <c r="L489" s="7"/>
      <c r="M489" s="7"/>
    </row>
    <row r="490" spans="11:13" x14ac:dyDescent="0.35">
      <c r="K490" s="7"/>
      <c r="L490" s="7"/>
      <c r="M490" s="7"/>
    </row>
    <row r="491" spans="11:13" x14ac:dyDescent="0.35">
      <c r="K491" s="7"/>
      <c r="L491" s="7"/>
      <c r="M491" s="7"/>
    </row>
    <row r="492" spans="11:13" x14ac:dyDescent="0.35">
      <c r="K492" s="7"/>
      <c r="L492" s="7"/>
      <c r="M492" s="7"/>
    </row>
    <row r="493" spans="11:13" x14ac:dyDescent="0.35">
      <c r="K493" s="7"/>
      <c r="L493" s="7"/>
      <c r="M493" s="7"/>
    </row>
    <row r="494" spans="11:13" x14ac:dyDescent="0.35">
      <c r="K494" s="7"/>
      <c r="L494" s="7"/>
      <c r="M494" s="7"/>
    </row>
    <row r="495" spans="11:13" x14ac:dyDescent="0.35">
      <c r="K495" s="7"/>
      <c r="L495" s="7"/>
      <c r="M495" s="7"/>
    </row>
    <row r="496" spans="11:13" x14ac:dyDescent="0.35">
      <c r="K496" s="7"/>
      <c r="L496" s="7"/>
      <c r="M496" s="7"/>
    </row>
    <row r="497" spans="11:13" x14ac:dyDescent="0.35">
      <c r="K497" s="7"/>
      <c r="L497" s="7"/>
      <c r="M497" s="7"/>
    </row>
    <row r="498" spans="11:13" x14ac:dyDescent="0.35">
      <c r="K498" s="7"/>
      <c r="L498" s="7"/>
      <c r="M498" s="7"/>
    </row>
    <row r="499" spans="11:13" x14ac:dyDescent="0.35">
      <c r="K499" s="7"/>
      <c r="L499" s="7"/>
      <c r="M499" s="7"/>
    </row>
    <row r="500" spans="11:13" x14ac:dyDescent="0.35">
      <c r="K500" s="7"/>
      <c r="L500" s="7"/>
      <c r="M500" s="7"/>
    </row>
    <row r="501" spans="11:13" x14ac:dyDescent="0.35">
      <c r="K501" s="7"/>
      <c r="L501" s="7"/>
      <c r="M501" s="7"/>
    </row>
    <row r="502" spans="11:13" x14ac:dyDescent="0.35">
      <c r="K502" s="7"/>
      <c r="L502" s="7"/>
      <c r="M502" s="7"/>
    </row>
    <row r="503" spans="11:13" x14ac:dyDescent="0.35">
      <c r="K503" s="7"/>
      <c r="L503" s="7"/>
      <c r="M503" s="7"/>
    </row>
    <row r="504" spans="11:13" x14ac:dyDescent="0.35">
      <c r="K504" s="7"/>
      <c r="L504" s="7"/>
      <c r="M504" s="7"/>
    </row>
    <row r="505" spans="11:13" x14ac:dyDescent="0.35">
      <c r="K505" s="7"/>
      <c r="L505" s="7"/>
      <c r="M505" s="7"/>
    </row>
    <row r="506" spans="11:13" x14ac:dyDescent="0.35">
      <c r="K506" s="7"/>
      <c r="L506" s="7"/>
      <c r="M506" s="7"/>
    </row>
    <row r="507" spans="11:13" x14ac:dyDescent="0.35">
      <c r="K507" s="7"/>
      <c r="L507" s="7"/>
      <c r="M507" s="7"/>
    </row>
    <row r="508" spans="11:13" x14ac:dyDescent="0.35">
      <c r="K508" s="7"/>
      <c r="L508" s="7"/>
      <c r="M508" s="7"/>
    </row>
    <row r="509" spans="11:13" x14ac:dyDescent="0.35">
      <c r="K509" s="7"/>
      <c r="L509" s="7"/>
      <c r="M509" s="7"/>
    </row>
    <row r="510" spans="11:13" x14ac:dyDescent="0.35">
      <c r="K510" s="7"/>
      <c r="L510" s="7"/>
      <c r="M510" s="7"/>
    </row>
    <row r="511" spans="11:13" x14ac:dyDescent="0.35">
      <c r="K511" s="7"/>
      <c r="L511" s="7"/>
      <c r="M511" s="7"/>
    </row>
    <row r="512" spans="11:13" x14ac:dyDescent="0.35">
      <c r="K512" s="7"/>
      <c r="L512" s="7"/>
      <c r="M512" s="7"/>
    </row>
    <row r="513" spans="11:13" x14ac:dyDescent="0.35">
      <c r="K513" s="7"/>
      <c r="L513" s="7"/>
      <c r="M513" s="7"/>
    </row>
    <row r="514" spans="11:13" x14ac:dyDescent="0.35">
      <c r="K514" s="7"/>
      <c r="L514" s="7"/>
      <c r="M514" s="7"/>
    </row>
    <row r="515" spans="11:13" x14ac:dyDescent="0.35">
      <c r="K515" s="7"/>
      <c r="L515" s="7"/>
      <c r="M515" s="7"/>
    </row>
    <row r="516" spans="11:13" x14ac:dyDescent="0.35">
      <c r="K516" s="7"/>
      <c r="L516" s="7"/>
      <c r="M516" s="7"/>
    </row>
    <row r="517" spans="11:13" x14ac:dyDescent="0.35">
      <c r="K517" s="7"/>
      <c r="L517" s="7"/>
      <c r="M517" s="7"/>
    </row>
    <row r="518" spans="11:13" x14ac:dyDescent="0.35">
      <c r="K518" s="7"/>
      <c r="L518" s="7"/>
      <c r="M518" s="7"/>
    </row>
    <row r="519" spans="11:13" x14ac:dyDescent="0.35">
      <c r="K519" s="7"/>
      <c r="L519" s="7"/>
      <c r="M519" s="7"/>
    </row>
    <row r="520" spans="11:13" x14ac:dyDescent="0.35">
      <c r="K520" s="7"/>
      <c r="L520" s="7"/>
      <c r="M520" s="7"/>
    </row>
    <row r="521" spans="11:13" x14ac:dyDescent="0.35">
      <c r="K521" s="7"/>
      <c r="L521" s="7"/>
      <c r="M521" s="7"/>
    </row>
    <row r="522" spans="11:13" x14ac:dyDescent="0.35">
      <c r="K522" s="7"/>
      <c r="L522" s="7"/>
      <c r="M522" s="7"/>
    </row>
    <row r="523" spans="11:13" x14ac:dyDescent="0.35">
      <c r="K523" s="7"/>
      <c r="L523" s="7"/>
      <c r="M523" s="7"/>
    </row>
    <row r="524" spans="11:13" x14ac:dyDescent="0.35">
      <c r="K524" s="7"/>
      <c r="L524" s="7"/>
      <c r="M524" s="7"/>
    </row>
    <row r="525" spans="11:13" x14ac:dyDescent="0.35">
      <c r="K525" s="7"/>
      <c r="L525" s="7"/>
      <c r="M525" s="7"/>
    </row>
    <row r="526" spans="11:13" x14ac:dyDescent="0.35">
      <c r="K526" s="7"/>
      <c r="L526" s="7"/>
      <c r="M526" s="7"/>
    </row>
    <row r="527" spans="11:13" x14ac:dyDescent="0.35">
      <c r="K527" s="7"/>
      <c r="L527" s="7"/>
      <c r="M527" s="7"/>
    </row>
    <row r="528" spans="11:13" x14ac:dyDescent="0.35">
      <c r="K528" s="7"/>
      <c r="L528" s="7"/>
      <c r="M528" s="7"/>
    </row>
    <row r="529" spans="11:13" x14ac:dyDescent="0.35">
      <c r="K529" s="7"/>
      <c r="L529" s="7"/>
      <c r="M529" s="7"/>
    </row>
    <row r="530" spans="11:13" x14ac:dyDescent="0.35">
      <c r="K530" s="7"/>
      <c r="L530" s="7"/>
      <c r="M530" s="7"/>
    </row>
    <row r="531" spans="11:13" x14ac:dyDescent="0.35">
      <c r="K531" s="7"/>
      <c r="L531" s="7"/>
      <c r="M531" s="7"/>
    </row>
    <row r="532" spans="11:13" x14ac:dyDescent="0.35">
      <c r="K532" s="7"/>
      <c r="L532" s="7"/>
      <c r="M532" s="7"/>
    </row>
    <row r="533" spans="11:13" x14ac:dyDescent="0.35">
      <c r="K533" s="7"/>
      <c r="L533" s="7"/>
      <c r="M533" s="7"/>
    </row>
    <row r="534" spans="11:13" x14ac:dyDescent="0.35">
      <c r="K534" s="7"/>
      <c r="L534" s="7"/>
      <c r="M534" s="7"/>
    </row>
    <row r="535" spans="11:13" x14ac:dyDescent="0.35">
      <c r="K535" s="7"/>
      <c r="L535" s="7"/>
      <c r="M535" s="7"/>
    </row>
    <row r="536" spans="11:13" x14ac:dyDescent="0.35">
      <c r="K536" s="7"/>
      <c r="L536" s="7"/>
      <c r="M536" s="7"/>
    </row>
    <row r="537" spans="11:13" x14ac:dyDescent="0.35">
      <c r="K537" s="7"/>
      <c r="L537" s="7"/>
      <c r="M537" s="7"/>
    </row>
    <row r="538" spans="11:13" x14ac:dyDescent="0.35">
      <c r="K538" s="7"/>
      <c r="L538" s="7"/>
      <c r="M538" s="7"/>
    </row>
    <row r="539" spans="11:13" x14ac:dyDescent="0.35">
      <c r="K539" s="7"/>
      <c r="L539" s="7"/>
      <c r="M539" s="7"/>
    </row>
    <row r="540" spans="11:13" x14ac:dyDescent="0.35">
      <c r="K540" s="7"/>
      <c r="L540" s="7"/>
      <c r="M540" s="7"/>
    </row>
    <row r="541" spans="11:13" x14ac:dyDescent="0.35">
      <c r="K541" s="7"/>
      <c r="L541" s="7"/>
      <c r="M541" s="7"/>
    </row>
    <row r="542" spans="11:13" x14ac:dyDescent="0.35">
      <c r="K542" s="7"/>
      <c r="L542" s="7"/>
      <c r="M542" s="7"/>
    </row>
    <row r="543" spans="11:13" x14ac:dyDescent="0.35">
      <c r="K543" s="7"/>
      <c r="L543" s="7"/>
      <c r="M543" s="7"/>
    </row>
    <row r="544" spans="11:13" x14ac:dyDescent="0.35">
      <c r="K544" s="7"/>
      <c r="L544" s="7"/>
      <c r="M544" s="7"/>
    </row>
    <row r="545" spans="11:13" x14ac:dyDescent="0.35">
      <c r="K545" s="7"/>
      <c r="L545" s="7"/>
      <c r="M545" s="7"/>
    </row>
    <row r="546" spans="11:13" x14ac:dyDescent="0.35">
      <c r="K546" s="7"/>
      <c r="L546" s="7"/>
      <c r="M546" s="7"/>
    </row>
    <row r="547" spans="11:13" x14ac:dyDescent="0.35">
      <c r="K547" s="7"/>
      <c r="L547" s="7"/>
      <c r="M547" s="7"/>
    </row>
    <row r="548" spans="11:13" x14ac:dyDescent="0.35">
      <c r="K548" s="7"/>
      <c r="L548" s="7"/>
      <c r="M548" s="7"/>
    </row>
    <row r="549" spans="11:13" x14ac:dyDescent="0.35">
      <c r="K549" s="7"/>
      <c r="L549" s="7"/>
      <c r="M549" s="7"/>
    </row>
    <row r="550" spans="11:13" x14ac:dyDescent="0.35">
      <c r="K550" s="7"/>
      <c r="L550" s="7"/>
      <c r="M550" s="7"/>
    </row>
    <row r="551" spans="11:13" x14ac:dyDescent="0.35">
      <c r="K551" s="7"/>
      <c r="L551" s="7"/>
      <c r="M551" s="7"/>
    </row>
    <row r="552" spans="11:13" x14ac:dyDescent="0.35">
      <c r="K552" s="7"/>
      <c r="L552" s="7"/>
      <c r="M552" s="7"/>
    </row>
    <row r="553" spans="11:13" x14ac:dyDescent="0.35">
      <c r="K553" s="7"/>
      <c r="L553" s="7"/>
      <c r="M553" s="7"/>
    </row>
    <row r="554" spans="11:13" x14ac:dyDescent="0.35">
      <c r="K554" s="7"/>
      <c r="L554" s="7"/>
      <c r="M554" s="7"/>
    </row>
    <row r="555" spans="11:13" x14ac:dyDescent="0.35">
      <c r="K555" s="7"/>
      <c r="L555" s="7"/>
      <c r="M555" s="7"/>
    </row>
    <row r="556" spans="11:13" x14ac:dyDescent="0.35">
      <c r="K556" s="7"/>
      <c r="L556" s="7"/>
      <c r="M556" s="7"/>
    </row>
    <row r="557" spans="11:13" x14ac:dyDescent="0.35">
      <c r="K557" s="7"/>
      <c r="L557" s="7"/>
      <c r="M557" s="7"/>
    </row>
    <row r="558" spans="11:13" x14ac:dyDescent="0.35">
      <c r="K558" s="7"/>
      <c r="L558" s="7"/>
      <c r="M558" s="7"/>
    </row>
    <row r="559" spans="11:13" x14ac:dyDescent="0.35">
      <c r="K559" s="7"/>
      <c r="L559" s="7"/>
      <c r="M559" s="7"/>
    </row>
    <row r="560" spans="11:13" x14ac:dyDescent="0.35">
      <c r="K560" s="7"/>
      <c r="L560" s="7"/>
      <c r="M560" s="7"/>
    </row>
    <row r="561" spans="11:13" x14ac:dyDescent="0.35">
      <c r="K561" s="7"/>
      <c r="L561" s="7"/>
      <c r="M561" s="7"/>
    </row>
    <row r="562" spans="11:13" x14ac:dyDescent="0.35">
      <c r="K562" s="7"/>
      <c r="L562" s="7"/>
      <c r="M562" s="7"/>
    </row>
    <row r="563" spans="11:13" x14ac:dyDescent="0.35">
      <c r="K563" s="7"/>
      <c r="L563" s="7"/>
      <c r="M563" s="7"/>
    </row>
    <row r="564" spans="11:13" x14ac:dyDescent="0.35">
      <c r="K564" s="7"/>
      <c r="L564" s="7"/>
      <c r="M564" s="7"/>
    </row>
    <row r="565" spans="11:13" x14ac:dyDescent="0.35">
      <c r="K565" s="7"/>
      <c r="L565" s="7"/>
      <c r="M565" s="7"/>
    </row>
    <row r="566" spans="11:13" x14ac:dyDescent="0.35">
      <c r="K566" s="7"/>
      <c r="L566" s="7"/>
      <c r="M566" s="7"/>
    </row>
    <row r="567" spans="11:13" x14ac:dyDescent="0.35">
      <c r="K567" s="7"/>
      <c r="L567" s="7"/>
      <c r="M567" s="7"/>
    </row>
    <row r="568" spans="11:13" x14ac:dyDescent="0.35">
      <c r="K568" s="7"/>
      <c r="L568" s="7"/>
      <c r="M568" s="7"/>
    </row>
    <row r="569" spans="11:13" x14ac:dyDescent="0.35">
      <c r="K569" s="7"/>
      <c r="L569" s="7"/>
      <c r="M569" s="7"/>
    </row>
    <row r="570" spans="11:13" x14ac:dyDescent="0.35">
      <c r="K570" s="7"/>
      <c r="L570" s="7"/>
      <c r="M570" s="7"/>
    </row>
    <row r="571" spans="11:13" x14ac:dyDescent="0.35">
      <c r="K571" s="7"/>
      <c r="L571" s="7"/>
      <c r="M571" s="7"/>
    </row>
    <row r="572" spans="11:13" x14ac:dyDescent="0.35">
      <c r="K572" s="7"/>
      <c r="L572" s="7"/>
      <c r="M572" s="7"/>
    </row>
    <row r="573" spans="11:13" x14ac:dyDescent="0.35">
      <c r="K573" s="7"/>
      <c r="L573" s="7"/>
      <c r="M573" s="7"/>
    </row>
    <row r="574" spans="11:13" x14ac:dyDescent="0.35">
      <c r="K574" s="7"/>
      <c r="L574" s="7"/>
      <c r="M574" s="7"/>
    </row>
    <row r="575" spans="11:13" x14ac:dyDescent="0.35">
      <c r="K575" s="7"/>
      <c r="L575" s="7"/>
      <c r="M575" s="7"/>
    </row>
    <row r="576" spans="11:13" x14ac:dyDescent="0.35">
      <c r="K576" s="7"/>
      <c r="L576" s="7"/>
      <c r="M576" s="7"/>
    </row>
    <row r="577" spans="11:13" x14ac:dyDescent="0.35">
      <c r="K577" s="7"/>
      <c r="L577" s="7"/>
      <c r="M577" s="7"/>
    </row>
    <row r="578" spans="11:13" x14ac:dyDescent="0.35">
      <c r="K578" s="7"/>
      <c r="L578" s="7"/>
      <c r="M578" s="7"/>
    </row>
    <row r="579" spans="11:13" x14ac:dyDescent="0.35">
      <c r="K579" s="7"/>
      <c r="L579" s="7"/>
      <c r="M579" s="7"/>
    </row>
    <row r="580" spans="11:13" x14ac:dyDescent="0.35">
      <c r="K580" s="7"/>
      <c r="L580" s="7"/>
      <c r="M580" s="7"/>
    </row>
    <row r="581" spans="11:13" x14ac:dyDescent="0.35">
      <c r="K581" s="7"/>
      <c r="L581" s="7"/>
      <c r="M581" s="7"/>
    </row>
    <row r="582" spans="11:13" x14ac:dyDescent="0.35">
      <c r="K582" s="7"/>
      <c r="L582" s="7"/>
      <c r="M582" s="7"/>
    </row>
    <row r="583" spans="11:13" x14ac:dyDescent="0.35">
      <c r="K583" s="7"/>
      <c r="L583" s="7"/>
      <c r="M583" s="7"/>
    </row>
    <row r="584" spans="11:13" x14ac:dyDescent="0.35">
      <c r="K584" s="7"/>
      <c r="L584" s="7"/>
      <c r="M584" s="7"/>
    </row>
    <row r="585" spans="11:13" x14ac:dyDescent="0.35">
      <c r="K585" s="7"/>
      <c r="L585" s="7"/>
      <c r="M585" s="7"/>
    </row>
    <row r="586" spans="11:13" x14ac:dyDescent="0.35">
      <c r="K586" s="7"/>
      <c r="L586" s="7"/>
      <c r="M586" s="7"/>
    </row>
    <row r="587" spans="11:13" x14ac:dyDescent="0.35">
      <c r="K587" s="7"/>
      <c r="L587" s="7"/>
      <c r="M587" s="7"/>
    </row>
    <row r="588" spans="11:13" x14ac:dyDescent="0.35">
      <c r="K588" s="7"/>
      <c r="L588" s="7"/>
      <c r="M588" s="7"/>
    </row>
    <row r="589" spans="11:13" x14ac:dyDescent="0.35">
      <c r="K589" s="7"/>
      <c r="L589" s="7"/>
      <c r="M589" s="7"/>
    </row>
    <row r="590" spans="11:13" x14ac:dyDescent="0.35">
      <c r="K590" s="7"/>
      <c r="L590" s="7"/>
      <c r="M590" s="7"/>
    </row>
    <row r="591" spans="11:13" x14ac:dyDescent="0.35">
      <c r="K591" s="7"/>
      <c r="L591" s="7"/>
      <c r="M591" s="7"/>
    </row>
    <row r="592" spans="11:13" x14ac:dyDescent="0.35">
      <c r="K592" s="7"/>
      <c r="L592" s="7"/>
      <c r="M592" s="7"/>
    </row>
    <row r="593" spans="11:13" x14ac:dyDescent="0.35">
      <c r="K593" s="7"/>
      <c r="L593" s="7"/>
      <c r="M593" s="7"/>
    </row>
    <row r="594" spans="11:13" x14ac:dyDescent="0.35">
      <c r="K594" s="7"/>
      <c r="L594" s="7"/>
      <c r="M594" s="7"/>
    </row>
    <row r="595" spans="11:13" x14ac:dyDescent="0.35">
      <c r="K595" s="7"/>
      <c r="L595" s="7"/>
      <c r="M595" s="7"/>
    </row>
    <row r="596" spans="11:13" x14ac:dyDescent="0.35">
      <c r="K596" s="7"/>
      <c r="L596" s="7"/>
      <c r="M596" s="7"/>
    </row>
    <row r="597" spans="11:13" x14ac:dyDescent="0.35">
      <c r="K597" s="7"/>
      <c r="L597" s="7"/>
      <c r="M597" s="7"/>
    </row>
    <row r="598" spans="11:13" x14ac:dyDescent="0.35">
      <c r="K598" s="7"/>
      <c r="L598" s="7"/>
      <c r="M598" s="7"/>
    </row>
    <row r="599" spans="11:13" x14ac:dyDescent="0.35">
      <c r="K599" s="7"/>
      <c r="L599" s="7"/>
      <c r="M599" s="7"/>
    </row>
    <row r="600" spans="11:13" x14ac:dyDescent="0.35">
      <c r="K600" s="7"/>
      <c r="L600" s="7"/>
      <c r="M600" s="7"/>
    </row>
    <row r="601" spans="11:13" x14ac:dyDescent="0.35">
      <c r="K601" s="7"/>
      <c r="L601" s="7"/>
      <c r="M601" s="7"/>
    </row>
    <row r="602" spans="11:13" x14ac:dyDescent="0.35">
      <c r="K602" s="7"/>
      <c r="L602" s="7"/>
      <c r="M602" s="7"/>
    </row>
    <row r="603" spans="11:13" x14ac:dyDescent="0.35">
      <c r="K603" s="7"/>
      <c r="L603" s="7"/>
      <c r="M603" s="7"/>
    </row>
    <row r="604" spans="11:13" x14ac:dyDescent="0.35">
      <c r="K604" s="7"/>
      <c r="L604" s="7"/>
      <c r="M604" s="7"/>
    </row>
    <row r="605" spans="11:13" x14ac:dyDescent="0.35">
      <c r="K605" s="7"/>
      <c r="L605" s="7"/>
      <c r="M605" s="7"/>
    </row>
    <row r="606" spans="11:13" x14ac:dyDescent="0.35">
      <c r="K606" s="7"/>
      <c r="L606" s="7"/>
      <c r="M606" s="7"/>
    </row>
    <row r="607" spans="11:13" x14ac:dyDescent="0.35">
      <c r="K607" s="7"/>
      <c r="L607" s="7"/>
      <c r="M607" s="7"/>
    </row>
    <row r="608" spans="11:13" x14ac:dyDescent="0.35">
      <c r="K608" s="7"/>
      <c r="L608" s="7"/>
      <c r="M608" s="7"/>
    </row>
    <row r="609" spans="11:13" x14ac:dyDescent="0.35">
      <c r="K609" s="7"/>
      <c r="L609" s="7"/>
      <c r="M609" s="7"/>
    </row>
    <row r="610" spans="11:13" x14ac:dyDescent="0.35">
      <c r="K610" s="7"/>
      <c r="L610" s="7"/>
      <c r="M610" s="7"/>
    </row>
    <row r="611" spans="11:13" x14ac:dyDescent="0.35">
      <c r="K611" s="7"/>
      <c r="L611" s="7"/>
      <c r="M611" s="7"/>
    </row>
    <row r="612" spans="11:13" x14ac:dyDescent="0.35">
      <c r="K612" s="7"/>
      <c r="L612" s="7"/>
      <c r="M612" s="7"/>
    </row>
    <row r="613" spans="11:13" x14ac:dyDescent="0.35">
      <c r="K613" s="7"/>
      <c r="L613" s="7"/>
      <c r="M613" s="7"/>
    </row>
    <row r="614" spans="11:13" x14ac:dyDescent="0.35">
      <c r="K614" s="7"/>
      <c r="L614" s="7"/>
      <c r="M614" s="7"/>
    </row>
    <row r="615" spans="11:13" x14ac:dyDescent="0.35">
      <c r="K615" s="7"/>
      <c r="L615" s="7"/>
      <c r="M615" s="7"/>
    </row>
    <row r="616" spans="11:13" x14ac:dyDescent="0.35">
      <c r="K616" s="7"/>
      <c r="L616" s="7"/>
      <c r="M616" s="7"/>
    </row>
    <row r="617" spans="11:13" x14ac:dyDescent="0.35">
      <c r="K617" s="7"/>
      <c r="L617" s="7"/>
      <c r="M617" s="7"/>
    </row>
    <row r="618" spans="11:13" x14ac:dyDescent="0.35">
      <c r="K618" s="7"/>
      <c r="L618" s="7"/>
      <c r="M618" s="7"/>
    </row>
    <row r="619" spans="11:13" x14ac:dyDescent="0.35">
      <c r="K619" s="7"/>
      <c r="L619" s="7"/>
      <c r="M619" s="7"/>
    </row>
    <row r="620" spans="11:13" x14ac:dyDescent="0.35">
      <c r="K620" s="7"/>
      <c r="L620" s="7"/>
      <c r="M620" s="7"/>
    </row>
    <row r="621" spans="11:13" x14ac:dyDescent="0.35">
      <c r="K621" s="7"/>
      <c r="L621" s="7"/>
      <c r="M621" s="7"/>
    </row>
    <row r="622" spans="11:13" x14ac:dyDescent="0.35">
      <c r="K622" s="7"/>
      <c r="L622" s="7"/>
      <c r="M622" s="7"/>
    </row>
    <row r="623" spans="11:13" x14ac:dyDescent="0.35">
      <c r="K623" s="7"/>
      <c r="L623" s="7"/>
      <c r="M623" s="7"/>
    </row>
    <row r="624" spans="11:13" x14ac:dyDescent="0.35">
      <c r="K624" s="7"/>
      <c r="L624" s="7"/>
      <c r="M624" s="7"/>
    </row>
    <row r="625" spans="11:13" x14ac:dyDescent="0.35">
      <c r="K625" s="7"/>
      <c r="L625" s="7"/>
      <c r="M625" s="7"/>
    </row>
    <row r="626" spans="11:13" x14ac:dyDescent="0.35">
      <c r="K626" s="7"/>
      <c r="L626" s="7"/>
      <c r="M626" s="7"/>
    </row>
    <row r="627" spans="11:13" x14ac:dyDescent="0.35">
      <c r="K627" s="7"/>
      <c r="L627" s="7"/>
      <c r="M627" s="7"/>
    </row>
    <row r="628" spans="11:13" x14ac:dyDescent="0.35">
      <c r="K628" s="7"/>
      <c r="L628" s="7"/>
      <c r="M628" s="7"/>
    </row>
    <row r="629" spans="11:13" x14ac:dyDescent="0.35">
      <c r="K629" s="7"/>
      <c r="L629" s="7"/>
      <c r="M629" s="7"/>
    </row>
    <row r="630" spans="11:13" x14ac:dyDescent="0.35">
      <c r="K630" s="7"/>
      <c r="L630" s="7"/>
      <c r="M630" s="7"/>
    </row>
    <row r="631" spans="11:13" x14ac:dyDescent="0.35">
      <c r="K631" s="7"/>
      <c r="L631" s="7"/>
      <c r="M631" s="7"/>
    </row>
    <row r="632" spans="11:13" x14ac:dyDescent="0.35">
      <c r="K632" s="7"/>
      <c r="L632" s="7"/>
      <c r="M632" s="7"/>
    </row>
    <row r="633" spans="11:13" x14ac:dyDescent="0.35">
      <c r="K633" s="7"/>
      <c r="L633" s="7"/>
      <c r="M633" s="7"/>
    </row>
    <row r="634" spans="11:13" x14ac:dyDescent="0.35">
      <c r="K634" s="7"/>
      <c r="L634" s="7"/>
      <c r="M634" s="7"/>
    </row>
    <row r="635" spans="11:13" x14ac:dyDescent="0.35">
      <c r="K635" s="7"/>
      <c r="L635" s="7"/>
      <c r="M635" s="7"/>
    </row>
    <row r="636" spans="11:13" x14ac:dyDescent="0.35">
      <c r="K636" s="7"/>
      <c r="L636" s="7"/>
      <c r="M636" s="7"/>
    </row>
    <row r="637" spans="11:13" x14ac:dyDescent="0.35">
      <c r="K637" s="7"/>
      <c r="L637" s="7"/>
      <c r="M637" s="7"/>
    </row>
    <row r="638" spans="11:13" x14ac:dyDescent="0.35">
      <c r="K638" s="7"/>
      <c r="L638" s="7"/>
      <c r="M638" s="7"/>
    </row>
    <row r="639" spans="11:13" x14ac:dyDescent="0.35">
      <c r="K639" s="7"/>
      <c r="L639" s="7"/>
      <c r="M639" s="7"/>
    </row>
    <row r="640" spans="11:13" x14ac:dyDescent="0.35">
      <c r="K640" s="7"/>
      <c r="L640" s="7"/>
      <c r="M640" s="7"/>
    </row>
    <row r="641" spans="11:13" x14ac:dyDescent="0.35">
      <c r="K641" s="7"/>
      <c r="L641" s="7"/>
      <c r="M641" s="7"/>
    </row>
    <row r="642" spans="11:13" x14ac:dyDescent="0.35">
      <c r="K642" s="7"/>
      <c r="L642" s="7"/>
      <c r="M642" s="7"/>
    </row>
    <row r="643" spans="11:13" x14ac:dyDescent="0.35">
      <c r="K643" s="7"/>
      <c r="L643" s="7"/>
      <c r="M643" s="7"/>
    </row>
    <row r="644" spans="11:13" x14ac:dyDescent="0.35">
      <c r="K644" s="7"/>
      <c r="L644" s="7"/>
      <c r="M644" s="7"/>
    </row>
    <row r="645" spans="11:13" x14ac:dyDescent="0.35">
      <c r="K645" s="7"/>
      <c r="L645" s="7"/>
      <c r="M645" s="7"/>
    </row>
    <row r="646" spans="11:13" x14ac:dyDescent="0.35">
      <c r="K646" s="7"/>
      <c r="L646" s="7"/>
      <c r="M646" s="7"/>
    </row>
    <row r="647" spans="11:13" x14ac:dyDescent="0.35">
      <c r="K647" s="7"/>
      <c r="L647" s="7"/>
      <c r="M647" s="7"/>
    </row>
    <row r="648" spans="11:13" x14ac:dyDescent="0.35">
      <c r="K648" s="7"/>
      <c r="L648" s="7"/>
      <c r="M648" s="7"/>
    </row>
    <row r="649" spans="11:13" x14ac:dyDescent="0.35">
      <c r="K649" s="7"/>
      <c r="L649" s="7"/>
      <c r="M649" s="7"/>
    </row>
    <row r="650" spans="11:13" x14ac:dyDescent="0.35">
      <c r="K650" s="7"/>
      <c r="L650" s="7"/>
      <c r="M650" s="7"/>
    </row>
    <row r="651" spans="11:13" x14ac:dyDescent="0.35">
      <c r="K651" s="7"/>
      <c r="L651" s="7"/>
      <c r="M651" s="7"/>
    </row>
    <row r="652" spans="11:13" x14ac:dyDescent="0.35">
      <c r="K652" s="7"/>
      <c r="L652" s="7"/>
      <c r="M652" s="7"/>
    </row>
    <row r="653" spans="11:13" x14ac:dyDescent="0.35">
      <c r="K653" s="7"/>
      <c r="L653" s="7"/>
      <c r="M653" s="7"/>
    </row>
    <row r="654" spans="11:13" x14ac:dyDescent="0.35">
      <c r="K654" s="7"/>
      <c r="L654" s="7"/>
      <c r="M654" s="7"/>
    </row>
    <row r="655" spans="11:13" x14ac:dyDescent="0.35">
      <c r="K655" s="7"/>
      <c r="L655" s="7"/>
      <c r="M655" s="7"/>
    </row>
    <row r="656" spans="11:13" x14ac:dyDescent="0.35">
      <c r="K656" s="7"/>
      <c r="L656" s="7"/>
      <c r="M656" s="7"/>
    </row>
    <row r="657" spans="11:13" x14ac:dyDescent="0.35">
      <c r="K657" s="7"/>
      <c r="L657" s="7"/>
      <c r="M657" s="7"/>
    </row>
    <row r="658" spans="11:13" x14ac:dyDescent="0.35">
      <c r="K658" s="7"/>
      <c r="L658" s="7"/>
      <c r="M658" s="7"/>
    </row>
    <row r="659" spans="11:13" x14ac:dyDescent="0.35">
      <c r="K659" s="7"/>
      <c r="L659" s="7"/>
      <c r="M659" s="7"/>
    </row>
    <row r="660" spans="11:13" x14ac:dyDescent="0.35">
      <c r="K660" s="7"/>
      <c r="L660" s="7"/>
      <c r="M660" s="7"/>
    </row>
    <row r="661" spans="11:13" x14ac:dyDescent="0.35">
      <c r="K661" s="7"/>
      <c r="L661" s="7"/>
      <c r="M661" s="7"/>
    </row>
    <row r="662" spans="11:13" x14ac:dyDescent="0.35">
      <c r="K662" s="7"/>
      <c r="L662" s="7"/>
      <c r="M662" s="7"/>
    </row>
    <row r="663" spans="11:13" x14ac:dyDescent="0.35">
      <c r="K663" s="7"/>
      <c r="L663" s="7"/>
      <c r="M663" s="7"/>
    </row>
    <row r="664" spans="11:13" x14ac:dyDescent="0.35">
      <c r="K664" s="7"/>
      <c r="L664" s="7"/>
      <c r="M664" s="7"/>
    </row>
    <row r="665" spans="11:13" x14ac:dyDescent="0.35">
      <c r="K665" s="7"/>
      <c r="L665" s="7"/>
      <c r="M665" s="7"/>
    </row>
    <row r="666" spans="11:13" x14ac:dyDescent="0.35">
      <c r="K666" s="7"/>
      <c r="L666" s="7"/>
      <c r="M666" s="7"/>
    </row>
    <row r="667" spans="11:13" x14ac:dyDescent="0.35">
      <c r="K667" s="7"/>
      <c r="L667" s="7"/>
      <c r="M667" s="7"/>
    </row>
    <row r="668" spans="11:13" x14ac:dyDescent="0.35">
      <c r="K668" s="7"/>
      <c r="L668" s="7"/>
      <c r="M668" s="7"/>
    </row>
    <row r="669" spans="11:13" x14ac:dyDescent="0.35">
      <c r="K669" s="7"/>
      <c r="L669" s="7"/>
      <c r="M669" s="7"/>
    </row>
    <row r="670" spans="11:13" x14ac:dyDescent="0.35">
      <c r="K670" s="7"/>
      <c r="L670" s="7"/>
      <c r="M670" s="7"/>
    </row>
    <row r="671" spans="11:13" x14ac:dyDescent="0.35">
      <c r="K671" s="7"/>
      <c r="L671" s="7"/>
      <c r="M671" s="7"/>
    </row>
    <row r="672" spans="11:13" x14ac:dyDescent="0.35">
      <c r="K672" s="7"/>
      <c r="L672" s="7"/>
      <c r="M672" s="7"/>
    </row>
    <row r="673" spans="11:13" x14ac:dyDescent="0.35">
      <c r="K673" s="7"/>
      <c r="L673" s="7"/>
      <c r="M673" s="7"/>
    </row>
    <row r="674" spans="11:13" x14ac:dyDescent="0.35">
      <c r="K674" s="7"/>
      <c r="L674" s="7"/>
      <c r="M674" s="7"/>
    </row>
    <row r="675" spans="11:13" x14ac:dyDescent="0.35">
      <c r="K675" s="7"/>
      <c r="L675" s="7"/>
      <c r="M675" s="7"/>
    </row>
    <row r="676" spans="11:13" x14ac:dyDescent="0.35">
      <c r="K676" s="7"/>
      <c r="L676" s="7"/>
      <c r="M676" s="7"/>
    </row>
    <row r="677" spans="11:13" x14ac:dyDescent="0.35">
      <c r="K677" s="7"/>
      <c r="L677" s="7"/>
      <c r="M677" s="7"/>
    </row>
    <row r="678" spans="11:13" x14ac:dyDescent="0.35">
      <c r="K678" s="7"/>
      <c r="L678" s="7"/>
      <c r="M678" s="7"/>
    </row>
    <row r="679" spans="11:13" x14ac:dyDescent="0.35">
      <c r="K679" s="7"/>
      <c r="L679" s="7"/>
      <c r="M679" s="7"/>
    </row>
    <row r="680" spans="11:13" x14ac:dyDescent="0.35">
      <c r="K680" s="7"/>
      <c r="L680" s="7"/>
      <c r="M680" s="7"/>
    </row>
    <row r="681" spans="11:13" x14ac:dyDescent="0.35">
      <c r="K681" s="7"/>
      <c r="L681" s="7"/>
      <c r="M681" s="7"/>
    </row>
    <row r="682" spans="11:13" x14ac:dyDescent="0.35">
      <c r="K682" s="7"/>
      <c r="L682" s="7"/>
      <c r="M682" s="7"/>
    </row>
    <row r="683" spans="11:13" x14ac:dyDescent="0.35">
      <c r="K683" s="7"/>
      <c r="L683" s="7"/>
      <c r="M683" s="7"/>
    </row>
    <row r="684" spans="11:13" x14ac:dyDescent="0.35">
      <c r="K684" s="7"/>
      <c r="L684" s="7"/>
      <c r="M684" s="7"/>
    </row>
    <row r="685" spans="11:13" x14ac:dyDescent="0.35">
      <c r="K685" s="7"/>
      <c r="L685" s="7"/>
      <c r="M685" s="7"/>
    </row>
    <row r="686" spans="11:13" x14ac:dyDescent="0.35">
      <c r="K686" s="7"/>
      <c r="L686" s="7"/>
      <c r="M686" s="7"/>
    </row>
    <row r="687" spans="11:13" x14ac:dyDescent="0.35">
      <c r="K687" s="7"/>
      <c r="L687" s="7"/>
      <c r="M687" s="7"/>
    </row>
    <row r="688" spans="11:13" x14ac:dyDescent="0.35">
      <c r="K688" s="7"/>
      <c r="L688" s="7"/>
      <c r="M688" s="7"/>
    </row>
    <row r="689" spans="11:13" x14ac:dyDescent="0.35">
      <c r="K689" s="7"/>
      <c r="L689" s="7"/>
      <c r="M689" s="7"/>
    </row>
    <row r="690" spans="11:13" x14ac:dyDescent="0.35">
      <c r="K690" s="7"/>
      <c r="L690" s="7"/>
      <c r="M690" s="7"/>
    </row>
    <row r="691" spans="11:13" x14ac:dyDescent="0.35">
      <c r="K691" s="7"/>
      <c r="L691" s="7"/>
      <c r="M691" s="7"/>
    </row>
    <row r="692" spans="11:13" x14ac:dyDescent="0.35">
      <c r="K692" s="7"/>
      <c r="L692" s="7"/>
      <c r="M692" s="7"/>
    </row>
    <row r="693" spans="11:13" x14ac:dyDescent="0.35">
      <c r="K693" s="7"/>
      <c r="L693" s="7"/>
      <c r="M693" s="7"/>
    </row>
    <row r="694" spans="11:13" x14ac:dyDescent="0.35">
      <c r="K694" s="7"/>
      <c r="L694" s="7"/>
      <c r="M694" s="7"/>
    </row>
    <row r="695" spans="11:13" x14ac:dyDescent="0.35">
      <c r="K695" s="7"/>
      <c r="L695" s="7"/>
      <c r="M695" s="7"/>
    </row>
    <row r="696" spans="11:13" x14ac:dyDescent="0.35">
      <c r="K696" s="7"/>
      <c r="L696" s="7"/>
      <c r="M696" s="7"/>
    </row>
    <row r="697" spans="11:13" x14ac:dyDescent="0.35">
      <c r="K697" s="7"/>
      <c r="L697" s="7"/>
      <c r="M697" s="7"/>
    </row>
    <row r="698" spans="11:13" x14ac:dyDescent="0.35">
      <c r="K698" s="7"/>
      <c r="L698" s="7"/>
      <c r="M698" s="7"/>
    </row>
    <row r="699" spans="11:13" x14ac:dyDescent="0.35">
      <c r="K699" s="7"/>
      <c r="L699" s="7"/>
      <c r="M699" s="7"/>
    </row>
    <row r="700" spans="11:13" x14ac:dyDescent="0.35">
      <c r="K700" s="7"/>
      <c r="L700" s="7"/>
      <c r="M700" s="7"/>
    </row>
    <row r="701" spans="11:13" x14ac:dyDescent="0.35">
      <c r="K701" s="7"/>
      <c r="L701" s="7"/>
      <c r="M701" s="7"/>
    </row>
    <row r="702" spans="11:13" x14ac:dyDescent="0.35">
      <c r="K702" s="7"/>
      <c r="L702" s="7"/>
      <c r="M702" s="7"/>
    </row>
    <row r="703" spans="11:13" x14ac:dyDescent="0.35">
      <c r="K703" s="7"/>
      <c r="L703" s="7"/>
      <c r="M703" s="7"/>
    </row>
    <row r="704" spans="11:13" x14ac:dyDescent="0.35">
      <c r="K704" s="7"/>
      <c r="L704" s="7"/>
      <c r="M704" s="7"/>
    </row>
    <row r="705" spans="11:13" x14ac:dyDescent="0.35">
      <c r="K705" s="7"/>
      <c r="L705" s="7"/>
      <c r="M705" s="7"/>
    </row>
    <row r="706" spans="11:13" x14ac:dyDescent="0.35">
      <c r="K706" s="7"/>
      <c r="L706" s="7"/>
      <c r="M706" s="7"/>
    </row>
    <row r="707" spans="11:13" x14ac:dyDescent="0.35">
      <c r="K707" s="7"/>
      <c r="L707" s="7"/>
      <c r="M707" s="7"/>
    </row>
    <row r="708" spans="11:13" x14ac:dyDescent="0.35">
      <c r="K708" s="7"/>
      <c r="L708" s="7"/>
      <c r="M708" s="7"/>
    </row>
    <row r="709" spans="11:13" x14ac:dyDescent="0.35">
      <c r="K709" s="7"/>
      <c r="L709" s="7"/>
      <c r="M709" s="7"/>
    </row>
    <row r="710" spans="11:13" x14ac:dyDescent="0.35">
      <c r="K710" s="7"/>
      <c r="L710" s="7"/>
      <c r="M710" s="7"/>
    </row>
    <row r="711" spans="11:13" x14ac:dyDescent="0.35">
      <c r="K711" s="7"/>
      <c r="L711" s="7"/>
      <c r="M711" s="7"/>
    </row>
    <row r="712" spans="11:13" x14ac:dyDescent="0.35">
      <c r="K712" s="7"/>
      <c r="L712" s="7"/>
      <c r="M712" s="7"/>
    </row>
    <row r="713" spans="11:13" x14ac:dyDescent="0.35">
      <c r="K713" s="7"/>
      <c r="L713" s="7"/>
      <c r="M713" s="7"/>
    </row>
    <row r="714" spans="11:13" x14ac:dyDescent="0.35">
      <c r="K714" s="7"/>
      <c r="L714" s="7"/>
      <c r="M714" s="7"/>
    </row>
    <row r="715" spans="11:13" x14ac:dyDescent="0.35">
      <c r="K715" s="7"/>
      <c r="L715" s="7"/>
      <c r="M715" s="7"/>
    </row>
    <row r="716" spans="11:13" x14ac:dyDescent="0.35">
      <c r="K716" s="7"/>
      <c r="L716" s="7"/>
      <c r="M716" s="7"/>
    </row>
    <row r="717" spans="11:13" x14ac:dyDescent="0.35">
      <c r="K717" s="7"/>
      <c r="L717" s="7"/>
      <c r="M717" s="7"/>
    </row>
    <row r="718" spans="11:13" x14ac:dyDescent="0.35">
      <c r="K718" s="7"/>
      <c r="L718" s="7"/>
      <c r="M718" s="7"/>
    </row>
    <row r="719" spans="11:13" x14ac:dyDescent="0.35">
      <c r="K719" s="7"/>
      <c r="L719" s="7"/>
      <c r="M719" s="7"/>
    </row>
    <row r="720" spans="11:13" x14ac:dyDescent="0.35">
      <c r="K720" s="7"/>
      <c r="L720" s="7"/>
      <c r="M720" s="7"/>
    </row>
    <row r="721" spans="11:13" x14ac:dyDescent="0.35">
      <c r="K721" s="7"/>
      <c r="L721" s="7"/>
      <c r="M721" s="7"/>
    </row>
    <row r="722" spans="11:13" x14ac:dyDescent="0.35">
      <c r="K722" s="7"/>
      <c r="L722" s="7"/>
      <c r="M722" s="7"/>
    </row>
    <row r="723" spans="11:13" x14ac:dyDescent="0.35">
      <c r="K723" s="7"/>
      <c r="L723" s="7"/>
      <c r="M723" s="7"/>
    </row>
    <row r="724" spans="11:13" x14ac:dyDescent="0.35">
      <c r="K724" s="7"/>
      <c r="L724" s="7"/>
      <c r="M724" s="7"/>
    </row>
    <row r="725" spans="11:13" x14ac:dyDescent="0.35">
      <c r="K725" s="7"/>
      <c r="L725" s="7"/>
      <c r="M725" s="7"/>
    </row>
    <row r="726" spans="11:13" x14ac:dyDescent="0.35">
      <c r="K726" s="7"/>
      <c r="L726" s="7"/>
      <c r="M726" s="7"/>
    </row>
    <row r="727" spans="11:13" x14ac:dyDescent="0.35">
      <c r="K727" s="7"/>
      <c r="L727" s="7"/>
      <c r="M727" s="7"/>
    </row>
    <row r="728" spans="11:13" x14ac:dyDescent="0.35">
      <c r="K728" s="7"/>
      <c r="L728" s="7"/>
      <c r="M728" s="7"/>
    </row>
    <row r="729" spans="11:13" x14ac:dyDescent="0.35">
      <c r="K729" s="7"/>
      <c r="L729" s="7"/>
      <c r="M729" s="7"/>
    </row>
    <row r="730" spans="11:13" x14ac:dyDescent="0.35">
      <c r="K730" s="7"/>
      <c r="L730" s="7"/>
      <c r="M730" s="7"/>
    </row>
    <row r="731" spans="11:13" x14ac:dyDescent="0.35">
      <c r="K731" s="7"/>
      <c r="L731" s="7"/>
      <c r="M731" s="7"/>
    </row>
    <row r="732" spans="11:13" x14ac:dyDescent="0.35">
      <c r="K732" s="7"/>
      <c r="L732" s="7"/>
      <c r="M732" s="7"/>
    </row>
    <row r="733" spans="11:13" x14ac:dyDescent="0.35">
      <c r="K733" s="7"/>
      <c r="L733" s="7"/>
      <c r="M733" s="7"/>
    </row>
    <row r="734" spans="11:13" x14ac:dyDescent="0.35">
      <c r="K734" s="7"/>
      <c r="L734" s="7"/>
      <c r="M734" s="7"/>
    </row>
    <row r="735" spans="11:13" x14ac:dyDescent="0.35">
      <c r="K735" s="7"/>
      <c r="L735" s="7"/>
      <c r="M735" s="7"/>
    </row>
    <row r="736" spans="11:13" x14ac:dyDescent="0.35">
      <c r="K736" s="7"/>
      <c r="L736" s="7"/>
      <c r="M736" s="7"/>
    </row>
    <row r="737" spans="11:13" x14ac:dyDescent="0.35">
      <c r="K737" s="7"/>
      <c r="L737" s="7"/>
      <c r="M737" s="7"/>
    </row>
    <row r="738" spans="11:13" x14ac:dyDescent="0.35">
      <c r="K738" s="7"/>
      <c r="L738" s="7"/>
      <c r="M738" s="7"/>
    </row>
    <row r="739" spans="11:13" x14ac:dyDescent="0.35">
      <c r="K739" s="7"/>
      <c r="L739" s="7"/>
      <c r="M739" s="7"/>
    </row>
    <row r="740" spans="11:13" x14ac:dyDescent="0.35">
      <c r="K740" s="7"/>
      <c r="L740" s="7"/>
      <c r="M740" s="7"/>
    </row>
    <row r="741" spans="11:13" x14ac:dyDescent="0.35">
      <c r="K741" s="7"/>
      <c r="L741" s="7"/>
      <c r="M741" s="7"/>
    </row>
    <row r="742" spans="11:13" x14ac:dyDescent="0.35">
      <c r="K742" s="7"/>
      <c r="L742" s="7"/>
      <c r="M742" s="7"/>
    </row>
    <row r="743" spans="11:13" x14ac:dyDescent="0.35">
      <c r="K743" s="7"/>
      <c r="L743" s="7"/>
      <c r="M743" s="7"/>
    </row>
    <row r="744" spans="11:13" x14ac:dyDescent="0.35">
      <c r="K744" s="7"/>
      <c r="L744" s="7"/>
      <c r="M744" s="7"/>
    </row>
    <row r="745" spans="11:13" x14ac:dyDescent="0.35">
      <c r="K745" s="7"/>
      <c r="L745" s="7"/>
      <c r="M745" s="7"/>
    </row>
    <row r="746" spans="11:13" x14ac:dyDescent="0.35">
      <c r="K746" s="7"/>
      <c r="L746" s="7"/>
      <c r="M746" s="7"/>
    </row>
    <row r="747" spans="11:13" x14ac:dyDescent="0.35">
      <c r="K747" s="7"/>
      <c r="L747" s="7"/>
      <c r="M747" s="7"/>
    </row>
    <row r="748" spans="11:13" x14ac:dyDescent="0.35">
      <c r="K748" s="7"/>
      <c r="L748" s="7"/>
      <c r="M748" s="7"/>
    </row>
    <row r="749" spans="11:13" x14ac:dyDescent="0.35">
      <c r="K749" s="7"/>
      <c r="L749" s="7"/>
      <c r="M749" s="7"/>
    </row>
    <row r="750" spans="11:13" x14ac:dyDescent="0.35">
      <c r="K750" s="7"/>
      <c r="L750" s="7"/>
      <c r="M750" s="7"/>
    </row>
    <row r="751" spans="11:13" x14ac:dyDescent="0.35">
      <c r="K751" s="7"/>
      <c r="L751" s="7"/>
      <c r="M751" s="7"/>
    </row>
    <row r="752" spans="11:13" x14ac:dyDescent="0.35">
      <c r="K752" s="7"/>
      <c r="L752" s="7"/>
      <c r="M752" s="7"/>
    </row>
    <row r="753" spans="11:13" x14ac:dyDescent="0.35">
      <c r="K753" s="7"/>
      <c r="L753" s="7"/>
      <c r="M753" s="7"/>
    </row>
    <row r="754" spans="11:13" x14ac:dyDescent="0.35">
      <c r="K754" s="7"/>
      <c r="L754" s="7"/>
      <c r="M754" s="7"/>
    </row>
    <row r="755" spans="11:13" x14ac:dyDescent="0.35">
      <c r="K755" s="7"/>
      <c r="L755" s="7"/>
      <c r="M755" s="7"/>
    </row>
    <row r="756" spans="11:13" x14ac:dyDescent="0.35">
      <c r="K756" s="7"/>
      <c r="L756" s="7"/>
      <c r="M756" s="7"/>
    </row>
    <row r="757" spans="11:13" x14ac:dyDescent="0.35">
      <c r="K757" s="7"/>
      <c r="L757" s="7"/>
      <c r="M757" s="7"/>
    </row>
    <row r="758" spans="11:13" x14ac:dyDescent="0.35">
      <c r="K758" s="7"/>
      <c r="L758" s="7"/>
      <c r="M758" s="7"/>
    </row>
    <row r="759" spans="11:13" x14ac:dyDescent="0.35">
      <c r="K759" s="7"/>
      <c r="L759" s="7"/>
      <c r="M759" s="7"/>
    </row>
    <row r="760" spans="11:13" x14ac:dyDescent="0.35">
      <c r="K760" s="7"/>
      <c r="L760" s="7"/>
      <c r="M760" s="7"/>
    </row>
    <row r="761" spans="11:13" x14ac:dyDescent="0.35">
      <c r="K761" s="7"/>
      <c r="L761" s="7"/>
      <c r="M761" s="7"/>
    </row>
    <row r="762" spans="11:13" x14ac:dyDescent="0.35">
      <c r="K762" s="7"/>
      <c r="L762" s="7"/>
      <c r="M762" s="7"/>
    </row>
    <row r="763" spans="11:13" x14ac:dyDescent="0.35">
      <c r="K763" s="7"/>
      <c r="L763" s="7"/>
      <c r="M763" s="7"/>
    </row>
    <row r="764" spans="11:13" x14ac:dyDescent="0.35">
      <c r="K764" s="7"/>
      <c r="L764" s="7"/>
      <c r="M764" s="7"/>
    </row>
    <row r="765" spans="11:13" x14ac:dyDescent="0.35">
      <c r="K765" s="7"/>
      <c r="L765" s="7"/>
      <c r="M765" s="7"/>
    </row>
    <row r="766" spans="11:13" x14ac:dyDescent="0.35">
      <c r="K766" s="7"/>
      <c r="L766" s="7"/>
      <c r="M766" s="7"/>
    </row>
    <row r="767" spans="11:13" x14ac:dyDescent="0.35">
      <c r="K767" s="7"/>
      <c r="L767" s="7"/>
      <c r="M767" s="7"/>
    </row>
    <row r="768" spans="11:13" x14ac:dyDescent="0.35">
      <c r="K768" s="7"/>
      <c r="L768" s="7"/>
      <c r="M768" s="7"/>
    </row>
    <row r="769" spans="11:13" x14ac:dyDescent="0.35">
      <c r="K769" s="7"/>
      <c r="L769" s="7"/>
      <c r="M769" s="7"/>
    </row>
    <row r="770" spans="11:13" x14ac:dyDescent="0.35">
      <c r="K770" s="7"/>
      <c r="L770" s="7"/>
      <c r="M770" s="7"/>
    </row>
    <row r="771" spans="11:13" x14ac:dyDescent="0.35">
      <c r="K771" s="7"/>
      <c r="L771" s="7"/>
      <c r="M771" s="7"/>
    </row>
    <row r="772" spans="11:13" x14ac:dyDescent="0.35">
      <c r="K772" s="7"/>
      <c r="L772" s="7"/>
      <c r="M772" s="7"/>
    </row>
    <row r="773" spans="11:13" x14ac:dyDescent="0.35">
      <c r="K773" s="7"/>
      <c r="L773" s="7"/>
      <c r="M773" s="7"/>
    </row>
    <row r="774" spans="11:13" x14ac:dyDescent="0.35">
      <c r="K774" s="7"/>
      <c r="L774" s="7"/>
      <c r="M774" s="7"/>
    </row>
    <row r="775" spans="11:13" x14ac:dyDescent="0.35">
      <c r="K775" s="7"/>
      <c r="L775" s="7"/>
      <c r="M775" s="7"/>
    </row>
    <row r="776" spans="11:13" x14ac:dyDescent="0.35">
      <c r="K776" s="7"/>
      <c r="L776" s="7"/>
      <c r="M776" s="7"/>
    </row>
    <row r="777" spans="11:13" x14ac:dyDescent="0.35">
      <c r="K777" s="7"/>
      <c r="L777" s="7"/>
      <c r="M777" s="7"/>
    </row>
    <row r="778" spans="11:13" x14ac:dyDescent="0.35">
      <c r="K778" s="7"/>
      <c r="L778" s="7"/>
      <c r="M778" s="7"/>
    </row>
    <row r="779" spans="11:13" x14ac:dyDescent="0.35">
      <c r="K779" s="7"/>
      <c r="L779" s="7"/>
      <c r="M779" s="7"/>
    </row>
    <row r="780" spans="11:13" x14ac:dyDescent="0.35">
      <c r="K780" s="7"/>
      <c r="L780" s="7"/>
      <c r="M780" s="7"/>
    </row>
    <row r="781" spans="11:13" x14ac:dyDescent="0.35">
      <c r="K781" s="7"/>
      <c r="L781" s="7"/>
      <c r="M781" s="7"/>
    </row>
    <row r="782" spans="11:13" x14ac:dyDescent="0.35">
      <c r="K782" s="7"/>
      <c r="L782" s="7"/>
      <c r="M782" s="7"/>
    </row>
    <row r="783" spans="11:13" x14ac:dyDescent="0.35">
      <c r="K783" s="7"/>
      <c r="L783" s="7"/>
      <c r="M783" s="7"/>
    </row>
    <row r="784" spans="11:13" x14ac:dyDescent="0.35">
      <c r="K784" s="7"/>
      <c r="L784" s="7"/>
      <c r="M784" s="7"/>
    </row>
    <row r="785" spans="11:13" x14ac:dyDescent="0.35">
      <c r="K785" s="7"/>
      <c r="L785" s="7"/>
      <c r="M785" s="7"/>
    </row>
    <row r="786" spans="11:13" x14ac:dyDescent="0.35">
      <c r="K786" s="7"/>
      <c r="L786" s="7"/>
      <c r="M786" s="7"/>
    </row>
    <row r="787" spans="11:13" x14ac:dyDescent="0.35">
      <c r="K787" s="7"/>
      <c r="L787" s="7"/>
      <c r="M787" s="7"/>
    </row>
    <row r="788" spans="11:13" x14ac:dyDescent="0.35">
      <c r="K788" s="7"/>
      <c r="L788" s="7"/>
      <c r="M788" s="7"/>
    </row>
    <row r="789" spans="11:13" x14ac:dyDescent="0.35">
      <c r="K789" s="7"/>
      <c r="L789" s="7"/>
      <c r="M789" s="7"/>
    </row>
    <row r="790" spans="11:13" x14ac:dyDescent="0.35">
      <c r="K790" s="7"/>
      <c r="L790" s="7"/>
      <c r="M790" s="7"/>
    </row>
    <row r="791" spans="11:13" x14ac:dyDescent="0.35">
      <c r="K791" s="7"/>
      <c r="L791" s="7"/>
      <c r="M791" s="7"/>
    </row>
    <row r="792" spans="11:13" x14ac:dyDescent="0.35">
      <c r="K792" s="7"/>
      <c r="L792" s="7"/>
      <c r="M792" s="7"/>
    </row>
    <row r="793" spans="11:13" x14ac:dyDescent="0.35">
      <c r="K793" s="7"/>
      <c r="L793" s="7"/>
      <c r="M793" s="7"/>
    </row>
    <row r="794" spans="11:13" x14ac:dyDescent="0.35">
      <c r="K794" s="7"/>
      <c r="L794" s="7"/>
      <c r="M794" s="7"/>
    </row>
    <row r="795" spans="11:13" x14ac:dyDescent="0.35">
      <c r="K795" s="7"/>
      <c r="L795" s="7"/>
      <c r="M795" s="7"/>
    </row>
    <row r="796" spans="11:13" x14ac:dyDescent="0.35">
      <c r="K796" s="7"/>
      <c r="L796" s="7"/>
      <c r="M796" s="7"/>
    </row>
    <row r="797" spans="11:13" x14ac:dyDescent="0.35">
      <c r="K797" s="7"/>
      <c r="L797" s="7"/>
      <c r="M797" s="7"/>
    </row>
    <row r="798" spans="11:13" x14ac:dyDescent="0.35">
      <c r="K798" s="7"/>
      <c r="L798" s="7"/>
      <c r="M798" s="7"/>
    </row>
    <row r="799" spans="11:13" x14ac:dyDescent="0.35">
      <c r="K799" s="7"/>
      <c r="L799" s="7"/>
      <c r="M799" s="7"/>
    </row>
    <row r="800" spans="11:13" x14ac:dyDescent="0.35">
      <c r="K800" s="7"/>
      <c r="L800" s="7"/>
      <c r="M800" s="7"/>
    </row>
    <row r="801" spans="11:13" x14ac:dyDescent="0.35">
      <c r="K801" s="7"/>
      <c r="L801" s="7"/>
      <c r="M801" s="7"/>
    </row>
    <row r="802" spans="11:13" x14ac:dyDescent="0.35">
      <c r="K802" s="7"/>
      <c r="L802" s="7"/>
      <c r="M802" s="7"/>
    </row>
    <row r="803" spans="11:13" x14ac:dyDescent="0.35">
      <c r="K803" s="7"/>
      <c r="L803" s="7"/>
      <c r="M803" s="7"/>
    </row>
    <row r="804" spans="11:13" x14ac:dyDescent="0.35">
      <c r="K804" s="7"/>
      <c r="L804" s="7"/>
      <c r="M804" s="7"/>
    </row>
    <row r="805" spans="11:13" x14ac:dyDescent="0.35">
      <c r="K805" s="7"/>
      <c r="L805" s="7"/>
      <c r="M805" s="7"/>
    </row>
    <row r="806" spans="11:13" x14ac:dyDescent="0.35">
      <c r="K806" s="7"/>
      <c r="L806" s="7"/>
      <c r="M806" s="7"/>
    </row>
    <row r="807" spans="11:13" x14ac:dyDescent="0.35">
      <c r="K807" s="7"/>
      <c r="L807" s="7"/>
      <c r="M807" s="7"/>
    </row>
    <row r="808" spans="11:13" x14ac:dyDescent="0.35">
      <c r="K808" s="7"/>
      <c r="L808" s="7"/>
      <c r="M808" s="7"/>
    </row>
    <row r="809" spans="11:13" x14ac:dyDescent="0.35">
      <c r="K809" s="7"/>
      <c r="L809" s="7"/>
      <c r="M809" s="7"/>
    </row>
    <row r="810" spans="11:13" x14ac:dyDescent="0.35">
      <c r="K810" s="7"/>
      <c r="L810" s="7"/>
      <c r="M810" s="7"/>
    </row>
    <row r="811" spans="11:13" x14ac:dyDescent="0.35">
      <c r="K811" s="7"/>
      <c r="L811" s="7"/>
      <c r="M811" s="7"/>
    </row>
    <row r="812" spans="11:13" x14ac:dyDescent="0.35">
      <c r="K812" s="7"/>
      <c r="L812" s="7"/>
      <c r="M812" s="7"/>
    </row>
    <row r="813" spans="11:13" x14ac:dyDescent="0.35">
      <c r="K813" s="7"/>
      <c r="L813" s="7"/>
      <c r="M813" s="7"/>
    </row>
    <row r="814" spans="11:13" x14ac:dyDescent="0.35">
      <c r="K814" s="7"/>
      <c r="L814" s="7"/>
      <c r="M814" s="7"/>
    </row>
    <row r="815" spans="11:13" x14ac:dyDescent="0.35">
      <c r="K815" s="7"/>
      <c r="L815" s="7"/>
      <c r="M815" s="7"/>
    </row>
    <row r="816" spans="11:13" x14ac:dyDescent="0.35">
      <c r="K816" s="7"/>
      <c r="L816" s="7"/>
      <c r="M816" s="7"/>
    </row>
    <row r="817" spans="11:13" x14ac:dyDescent="0.35">
      <c r="K817" s="7"/>
      <c r="L817" s="7"/>
      <c r="M817" s="7"/>
    </row>
    <row r="818" spans="11:13" x14ac:dyDescent="0.35">
      <c r="K818" s="7"/>
      <c r="L818" s="7"/>
      <c r="M818" s="7"/>
    </row>
    <row r="819" spans="11:13" x14ac:dyDescent="0.35">
      <c r="K819" s="7"/>
      <c r="L819" s="7"/>
      <c r="M819" s="7"/>
    </row>
    <row r="820" spans="11:13" x14ac:dyDescent="0.35">
      <c r="K820" s="7"/>
      <c r="L820" s="7"/>
      <c r="M820" s="7"/>
    </row>
    <row r="821" spans="11:13" x14ac:dyDescent="0.35">
      <c r="K821" s="7"/>
      <c r="L821" s="7"/>
      <c r="M821" s="7"/>
    </row>
    <row r="822" spans="11:13" x14ac:dyDescent="0.35">
      <c r="K822" s="7"/>
      <c r="L822" s="7"/>
      <c r="M822" s="7"/>
    </row>
    <row r="823" spans="11:13" x14ac:dyDescent="0.35">
      <c r="K823" s="7"/>
      <c r="L823" s="7"/>
      <c r="M823" s="7"/>
    </row>
    <row r="824" spans="11:13" x14ac:dyDescent="0.35">
      <c r="K824" s="7"/>
      <c r="L824" s="7"/>
      <c r="M824" s="7"/>
    </row>
    <row r="825" spans="11:13" x14ac:dyDescent="0.35">
      <c r="K825" s="7"/>
      <c r="L825" s="7"/>
      <c r="M825" s="7"/>
    </row>
    <row r="826" spans="11:13" x14ac:dyDescent="0.35">
      <c r="K826" s="7"/>
      <c r="L826" s="7"/>
      <c r="M826" s="7"/>
    </row>
    <row r="827" spans="11:13" x14ac:dyDescent="0.35">
      <c r="K827" s="7"/>
      <c r="L827" s="7"/>
      <c r="M827" s="7"/>
    </row>
    <row r="828" spans="11:13" x14ac:dyDescent="0.35">
      <c r="K828" s="7"/>
      <c r="L828" s="7"/>
      <c r="M828" s="7"/>
    </row>
    <row r="829" spans="11:13" x14ac:dyDescent="0.35">
      <c r="K829" s="7"/>
      <c r="L829" s="7"/>
      <c r="M829" s="7"/>
    </row>
    <row r="830" spans="11:13" x14ac:dyDescent="0.35">
      <c r="K830" s="7"/>
      <c r="L830" s="7"/>
      <c r="M830" s="7"/>
    </row>
    <row r="831" spans="11:13" x14ac:dyDescent="0.35">
      <c r="K831" s="7"/>
      <c r="L831" s="7"/>
      <c r="M831" s="7"/>
    </row>
    <row r="832" spans="11:13" x14ac:dyDescent="0.35">
      <c r="K832" s="7"/>
      <c r="L832" s="7"/>
      <c r="M832" s="7"/>
    </row>
    <row r="833" spans="11:13" x14ac:dyDescent="0.35">
      <c r="K833" s="7"/>
      <c r="L833" s="7"/>
      <c r="M833" s="7"/>
    </row>
    <row r="834" spans="11:13" x14ac:dyDescent="0.35">
      <c r="K834" s="7"/>
      <c r="L834" s="7"/>
      <c r="M834" s="7"/>
    </row>
    <row r="835" spans="11:13" x14ac:dyDescent="0.35">
      <c r="K835" s="7"/>
      <c r="L835" s="7"/>
      <c r="M835" s="7"/>
    </row>
    <row r="836" spans="11:13" x14ac:dyDescent="0.35">
      <c r="K836" s="7"/>
      <c r="L836" s="7"/>
      <c r="M836" s="7"/>
    </row>
    <row r="837" spans="11:13" x14ac:dyDescent="0.35">
      <c r="K837" s="7"/>
      <c r="L837" s="7"/>
      <c r="M837" s="7"/>
    </row>
    <row r="838" spans="11:13" x14ac:dyDescent="0.35">
      <c r="K838" s="7"/>
      <c r="L838" s="7"/>
      <c r="M838" s="7"/>
    </row>
    <row r="839" spans="11:13" x14ac:dyDescent="0.35">
      <c r="K839" s="7"/>
      <c r="L839" s="7"/>
      <c r="M839" s="7"/>
    </row>
    <row r="840" spans="11:13" x14ac:dyDescent="0.35">
      <c r="K840" s="7"/>
      <c r="L840" s="7"/>
      <c r="M840" s="7"/>
    </row>
    <row r="841" spans="11:13" x14ac:dyDescent="0.35">
      <c r="K841" s="7"/>
      <c r="L841" s="7"/>
      <c r="M841" s="7"/>
    </row>
    <row r="842" spans="11:13" x14ac:dyDescent="0.35">
      <c r="K842" s="7"/>
      <c r="L842" s="7"/>
      <c r="M842" s="7"/>
    </row>
    <row r="843" spans="11:13" x14ac:dyDescent="0.35">
      <c r="K843" s="7"/>
      <c r="L843" s="7"/>
      <c r="M843" s="7"/>
    </row>
    <row r="844" spans="11:13" x14ac:dyDescent="0.35">
      <c r="K844" s="7"/>
      <c r="L844" s="7"/>
      <c r="M844" s="7"/>
    </row>
    <row r="845" spans="11:13" x14ac:dyDescent="0.35">
      <c r="K845" s="7"/>
      <c r="L845" s="7"/>
      <c r="M845" s="7"/>
    </row>
    <row r="846" spans="11:13" x14ac:dyDescent="0.35">
      <c r="K846" s="7"/>
      <c r="L846" s="7"/>
      <c r="M846" s="7"/>
    </row>
    <row r="847" spans="11:13" x14ac:dyDescent="0.35">
      <c r="K847" s="7"/>
      <c r="L847" s="7"/>
      <c r="M847" s="7"/>
    </row>
    <row r="848" spans="11:13" x14ac:dyDescent="0.35">
      <c r="K848" s="7"/>
      <c r="L848" s="7"/>
      <c r="M848" s="7"/>
    </row>
    <row r="849" spans="11:13" x14ac:dyDescent="0.35">
      <c r="K849" s="7"/>
      <c r="L849" s="7"/>
      <c r="M849" s="7"/>
    </row>
    <row r="850" spans="11:13" x14ac:dyDescent="0.35">
      <c r="K850" s="7"/>
      <c r="L850" s="7"/>
      <c r="M850" s="7"/>
    </row>
    <row r="851" spans="11:13" x14ac:dyDescent="0.35">
      <c r="K851" s="7"/>
      <c r="L851" s="7"/>
      <c r="M851" s="7"/>
    </row>
    <row r="852" spans="11:13" x14ac:dyDescent="0.35">
      <c r="K852" s="7"/>
      <c r="L852" s="7"/>
      <c r="M852" s="7"/>
    </row>
    <row r="853" spans="11:13" x14ac:dyDescent="0.35">
      <c r="K853" s="7"/>
      <c r="L853" s="7"/>
      <c r="M853" s="7"/>
    </row>
    <row r="854" spans="11:13" x14ac:dyDescent="0.35">
      <c r="K854" s="7"/>
      <c r="L854" s="7"/>
      <c r="M854" s="7"/>
    </row>
    <row r="855" spans="11:13" x14ac:dyDescent="0.35">
      <c r="K855" s="7"/>
      <c r="L855" s="7"/>
      <c r="M855" s="7"/>
    </row>
    <row r="856" spans="11:13" x14ac:dyDescent="0.35">
      <c r="K856" s="7"/>
      <c r="L856" s="7"/>
      <c r="M856" s="7"/>
    </row>
    <row r="857" spans="11:13" x14ac:dyDescent="0.35">
      <c r="K857" s="7"/>
      <c r="L857" s="7"/>
      <c r="M857" s="7"/>
    </row>
    <row r="858" spans="11:13" x14ac:dyDescent="0.35">
      <c r="K858" s="7"/>
      <c r="L858" s="7"/>
      <c r="M858" s="7"/>
    </row>
    <row r="859" spans="11:13" x14ac:dyDescent="0.35">
      <c r="K859" s="7"/>
      <c r="L859" s="7"/>
      <c r="M859" s="7"/>
    </row>
    <row r="860" spans="11:13" x14ac:dyDescent="0.35">
      <c r="K860" s="7"/>
      <c r="L860" s="7"/>
      <c r="M860" s="7"/>
    </row>
    <row r="861" spans="11:13" x14ac:dyDescent="0.35">
      <c r="K861" s="7"/>
      <c r="L861" s="7"/>
      <c r="M861" s="7"/>
    </row>
    <row r="862" spans="11:13" x14ac:dyDescent="0.35">
      <c r="K862" s="7"/>
      <c r="L862" s="7"/>
      <c r="M862" s="7"/>
    </row>
    <row r="863" spans="11:13" x14ac:dyDescent="0.35">
      <c r="K863" s="7"/>
      <c r="L863" s="7"/>
      <c r="M863" s="7"/>
    </row>
    <row r="864" spans="11:13" x14ac:dyDescent="0.35">
      <c r="K864" s="7"/>
      <c r="L864" s="7"/>
      <c r="M864" s="7"/>
    </row>
    <row r="865" spans="11:13" x14ac:dyDescent="0.35">
      <c r="K865" s="7"/>
      <c r="L865" s="7"/>
      <c r="M865" s="7"/>
    </row>
    <row r="866" spans="11:13" x14ac:dyDescent="0.35">
      <c r="K866" s="7"/>
      <c r="L866" s="7"/>
      <c r="M866" s="7"/>
    </row>
    <row r="867" spans="11:13" x14ac:dyDescent="0.35">
      <c r="K867" s="7"/>
      <c r="L867" s="7"/>
      <c r="M867" s="7"/>
    </row>
    <row r="868" spans="11:13" x14ac:dyDescent="0.35">
      <c r="K868" s="7"/>
      <c r="L868" s="7"/>
      <c r="M868" s="7"/>
    </row>
    <row r="869" spans="11:13" x14ac:dyDescent="0.35">
      <c r="K869" s="7"/>
      <c r="L869" s="7"/>
      <c r="M869" s="7"/>
    </row>
    <row r="870" spans="11:13" x14ac:dyDescent="0.35">
      <c r="K870" s="7"/>
      <c r="L870" s="7"/>
      <c r="M870" s="7"/>
    </row>
    <row r="871" spans="11:13" x14ac:dyDescent="0.35">
      <c r="K871" s="7"/>
      <c r="L871" s="7"/>
      <c r="M871" s="7"/>
    </row>
    <row r="872" spans="11:13" x14ac:dyDescent="0.35">
      <c r="K872" s="7"/>
      <c r="L872" s="7"/>
      <c r="M872" s="7"/>
    </row>
    <row r="873" spans="11:13" x14ac:dyDescent="0.35">
      <c r="K873" s="7"/>
      <c r="L873" s="7"/>
      <c r="M873" s="7"/>
    </row>
    <row r="874" spans="11:13" x14ac:dyDescent="0.35">
      <c r="K874" s="7"/>
      <c r="L874" s="7"/>
      <c r="M874" s="7"/>
    </row>
    <row r="875" spans="11:13" x14ac:dyDescent="0.35">
      <c r="K875" s="7"/>
      <c r="L875" s="7"/>
      <c r="M875" s="7"/>
    </row>
    <row r="876" spans="11:13" x14ac:dyDescent="0.35">
      <c r="K876" s="7"/>
      <c r="L876" s="7"/>
      <c r="M876" s="7"/>
    </row>
    <row r="877" spans="11:13" x14ac:dyDescent="0.35">
      <c r="K877" s="7"/>
      <c r="L877" s="7"/>
      <c r="M877" s="7"/>
    </row>
    <row r="878" spans="11:13" x14ac:dyDescent="0.35">
      <c r="K878" s="7"/>
      <c r="L878" s="7"/>
      <c r="M878" s="7"/>
    </row>
    <row r="879" spans="11:13" x14ac:dyDescent="0.35">
      <c r="K879" s="7"/>
      <c r="L879" s="7"/>
      <c r="M879" s="7"/>
    </row>
    <row r="880" spans="11:13" x14ac:dyDescent="0.35">
      <c r="K880" s="7"/>
      <c r="L880" s="7"/>
      <c r="M880" s="7"/>
    </row>
    <row r="881" spans="11:13" x14ac:dyDescent="0.35">
      <c r="K881" s="7"/>
      <c r="L881" s="7"/>
      <c r="M881" s="7"/>
    </row>
    <row r="882" spans="11:13" x14ac:dyDescent="0.35">
      <c r="K882" s="7"/>
      <c r="L882" s="7"/>
      <c r="M882" s="7"/>
    </row>
    <row r="883" spans="11:13" x14ac:dyDescent="0.35">
      <c r="K883" s="7"/>
      <c r="L883" s="7"/>
      <c r="M883" s="7"/>
    </row>
    <row r="884" spans="11:13" x14ac:dyDescent="0.35">
      <c r="K884" s="7"/>
      <c r="L884" s="7"/>
      <c r="M884" s="7"/>
    </row>
    <row r="885" spans="11:13" x14ac:dyDescent="0.35">
      <c r="K885" s="7"/>
      <c r="L885" s="7"/>
      <c r="M885" s="7"/>
    </row>
    <row r="886" spans="11:13" x14ac:dyDescent="0.35">
      <c r="K886" s="7"/>
      <c r="L886" s="7"/>
      <c r="M886" s="7"/>
    </row>
    <row r="887" spans="11:13" x14ac:dyDescent="0.35">
      <c r="K887" s="7"/>
      <c r="L887" s="7"/>
      <c r="M887" s="7"/>
    </row>
    <row r="888" spans="11:13" x14ac:dyDescent="0.35">
      <c r="K888" s="7"/>
      <c r="L888" s="7"/>
      <c r="M888" s="7"/>
    </row>
    <row r="889" spans="11:13" x14ac:dyDescent="0.35">
      <c r="K889" s="7"/>
      <c r="L889" s="7"/>
      <c r="M889" s="7"/>
    </row>
    <row r="890" spans="11:13" x14ac:dyDescent="0.35">
      <c r="K890" s="7"/>
      <c r="L890" s="7"/>
      <c r="M890" s="7"/>
    </row>
    <row r="891" spans="11:13" x14ac:dyDescent="0.35">
      <c r="K891" s="7"/>
      <c r="L891" s="7"/>
      <c r="M891" s="7"/>
    </row>
    <row r="892" spans="11:13" x14ac:dyDescent="0.35">
      <c r="K892" s="7"/>
      <c r="L892" s="7"/>
      <c r="M892" s="7"/>
    </row>
    <row r="893" spans="11:13" x14ac:dyDescent="0.35">
      <c r="K893" s="7"/>
      <c r="L893" s="7"/>
      <c r="M893" s="7"/>
    </row>
    <row r="894" spans="11:13" x14ac:dyDescent="0.35">
      <c r="K894" s="7"/>
      <c r="L894" s="7"/>
      <c r="M894" s="7"/>
    </row>
    <row r="895" spans="11:13" x14ac:dyDescent="0.35">
      <c r="K895" s="7"/>
      <c r="L895" s="7"/>
      <c r="M895" s="7"/>
    </row>
    <row r="896" spans="11:13" x14ac:dyDescent="0.35">
      <c r="K896" s="7"/>
      <c r="L896" s="7"/>
      <c r="M896" s="7"/>
    </row>
    <row r="897" spans="11:13" x14ac:dyDescent="0.35">
      <c r="K897" s="7"/>
      <c r="L897" s="7"/>
      <c r="M897" s="7"/>
    </row>
    <row r="898" spans="11:13" x14ac:dyDescent="0.35">
      <c r="K898" s="7"/>
      <c r="L898" s="7"/>
      <c r="M898" s="7"/>
    </row>
    <row r="899" spans="11:13" x14ac:dyDescent="0.35">
      <c r="K899" s="7"/>
      <c r="L899" s="7"/>
      <c r="M899" s="7"/>
    </row>
    <row r="900" spans="11:13" x14ac:dyDescent="0.35">
      <c r="K900" s="7"/>
      <c r="L900" s="7"/>
      <c r="M900" s="7"/>
    </row>
    <row r="901" spans="11:13" x14ac:dyDescent="0.35">
      <c r="K901" s="7"/>
      <c r="L901" s="7"/>
      <c r="M901" s="7"/>
    </row>
    <row r="902" spans="11:13" x14ac:dyDescent="0.35">
      <c r="K902" s="7"/>
      <c r="L902" s="7"/>
      <c r="M902" s="7"/>
    </row>
    <row r="903" spans="11:13" x14ac:dyDescent="0.35">
      <c r="K903" s="7"/>
      <c r="L903" s="7"/>
      <c r="M903" s="7"/>
    </row>
    <row r="904" spans="11:13" x14ac:dyDescent="0.35">
      <c r="K904" s="7"/>
      <c r="L904" s="7"/>
      <c r="M904" s="7"/>
    </row>
    <row r="905" spans="11:13" x14ac:dyDescent="0.35">
      <c r="K905" s="7"/>
      <c r="L905" s="7"/>
      <c r="M905" s="7"/>
    </row>
    <row r="906" spans="11:13" x14ac:dyDescent="0.35">
      <c r="K906" s="7"/>
      <c r="L906" s="7"/>
      <c r="M906" s="7"/>
    </row>
    <row r="907" spans="11:13" x14ac:dyDescent="0.35">
      <c r="K907" s="7"/>
      <c r="L907" s="7"/>
      <c r="M907" s="7"/>
    </row>
    <row r="908" spans="11:13" x14ac:dyDescent="0.35">
      <c r="K908" s="7"/>
      <c r="L908" s="7"/>
      <c r="M908" s="7"/>
    </row>
    <row r="909" spans="11:13" x14ac:dyDescent="0.35">
      <c r="K909" s="7"/>
      <c r="L909" s="7"/>
      <c r="M909" s="7"/>
    </row>
    <row r="910" spans="11:13" x14ac:dyDescent="0.35">
      <c r="K910" s="7"/>
      <c r="L910" s="7"/>
      <c r="M910" s="7"/>
    </row>
    <row r="911" spans="11:13" x14ac:dyDescent="0.35">
      <c r="K911" s="7"/>
      <c r="L911" s="7"/>
      <c r="M911" s="7"/>
    </row>
    <row r="912" spans="11:13" x14ac:dyDescent="0.35">
      <c r="K912" s="7"/>
      <c r="L912" s="7"/>
      <c r="M912" s="7"/>
    </row>
    <row r="913" spans="11:13" x14ac:dyDescent="0.35">
      <c r="K913" s="7"/>
      <c r="L913" s="7"/>
      <c r="M913" s="7"/>
    </row>
    <row r="914" spans="11:13" x14ac:dyDescent="0.35">
      <c r="K914" s="7"/>
      <c r="L914" s="7"/>
      <c r="M914" s="7"/>
    </row>
    <row r="915" spans="11:13" x14ac:dyDescent="0.35">
      <c r="K915" s="7"/>
      <c r="L915" s="7"/>
      <c r="M915" s="7"/>
    </row>
    <row r="916" spans="11:13" x14ac:dyDescent="0.35">
      <c r="K916" s="7"/>
      <c r="L916" s="7"/>
      <c r="M916" s="7"/>
    </row>
    <row r="917" spans="11:13" x14ac:dyDescent="0.35">
      <c r="K917" s="7"/>
      <c r="L917" s="7"/>
      <c r="M917" s="7"/>
    </row>
    <row r="918" spans="11:13" x14ac:dyDescent="0.35">
      <c r="K918" s="7"/>
      <c r="L918" s="7"/>
      <c r="M918" s="7"/>
    </row>
    <row r="919" spans="11:13" x14ac:dyDescent="0.35">
      <c r="K919" s="7"/>
      <c r="L919" s="7"/>
      <c r="M919" s="7"/>
    </row>
    <row r="920" spans="11:13" x14ac:dyDescent="0.35">
      <c r="K920" s="7"/>
      <c r="L920" s="7"/>
      <c r="M920" s="7"/>
    </row>
    <row r="921" spans="11:13" x14ac:dyDescent="0.35">
      <c r="K921" s="7"/>
      <c r="L921" s="7"/>
      <c r="M921" s="7"/>
    </row>
    <row r="922" spans="11:13" x14ac:dyDescent="0.35">
      <c r="K922" s="7"/>
      <c r="L922" s="7"/>
      <c r="M922" s="7"/>
    </row>
    <row r="923" spans="11:13" x14ac:dyDescent="0.35">
      <c r="K923" s="7"/>
      <c r="L923" s="7"/>
      <c r="M923" s="7"/>
    </row>
    <row r="924" spans="11:13" x14ac:dyDescent="0.35">
      <c r="K924" s="7"/>
      <c r="L924" s="7"/>
      <c r="M924" s="7"/>
    </row>
    <row r="925" spans="11:13" x14ac:dyDescent="0.35">
      <c r="K925" s="7"/>
      <c r="L925" s="7"/>
      <c r="M925" s="7"/>
    </row>
    <row r="926" spans="11:13" x14ac:dyDescent="0.35">
      <c r="K926" s="7"/>
      <c r="L926" s="7"/>
      <c r="M926" s="7"/>
    </row>
    <row r="927" spans="11:13" x14ac:dyDescent="0.35">
      <c r="K927" s="7"/>
      <c r="L927" s="7"/>
      <c r="M927" s="7"/>
    </row>
    <row r="928" spans="11:13" x14ac:dyDescent="0.35">
      <c r="K928" s="7"/>
      <c r="L928" s="7"/>
      <c r="M928" s="7"/>
    </row>
    <row r="929" spans="11:13" x14ac:dyDescent="0.35">
      <c r="K929" s="7"/>
      <c r="L929" s="7"/>
      <c r="M929" s="7"/>
    </row>
    <row r="930" spans="11:13" x14ac:dyDescent="0.35">
      <c r="K930" s="7"/>
      <c r="L930" s="7"/>
      <c r="M930" s="7"/>
    </row>
    <row r="931" spans="11:13" x14ac:dyDescent="0.35">
      <c r="K931" s="7"/>
      <c r="L931" s="7"/>
      <c r="M931" s="7"/>
    </row>
    <row r="932" spans="11:13" x14ac:dyDescent="0.35">
      <c r="K932" s="7"/>
      <c r="L932" s="7"/>
      <c r="M932" s="7"/>
    </row>
    <row r="933" spans="11:13" x14ac:dyDescent="0.35">
      <c r="K933" s="7"/>
      <c r="L933" s="7"/>
      <c r="M933" s="7"/>
    </row>
    <row r="934" spans="11:13" x14ac:dyDescent="0.35">
      <c r="K934" s="7"/>
      <c r="L934" s="7"/>
      <c r="M934" s="7"/>
    </row>
    <row r="935" spans="11:13" x14ac:dyDescent="0.35">
      <c r="K935" s="7"/>
      <c r="L935" s="7"/>
      <c r="M935" s="7"/>
    </row>
    <row r="936" spans="11:13" x14ac:dyDescent="0.35">
      <c r="K936" s="7"/>
      <c r="L936" s="7"/>
      <c r="M936" s="7"/>
    </row>
    <row r="937" spans="11:13" x14ac:dyDescent="0.35">
      <c r="K937" s="7"/>
      <c r="L937" s="7"/>
      <c r="M937" s="7"/>
    </row>
    <row r="938" spans="11:13" x14ac:dyDescent="0.35">
      <c r="K938" s="7"/>
      <c r="L938" s="7"/>
      <c r="M938" s="7"/>
    </row>
    <row r="939" spans="11:13" x14ac:dyDescent="0.35">
      <c r="K939" s="7"/>
      <c r="L939" s="7"/>
      <c r="M939" s="7"/>
    </row>
    <row r="940" spans="11:13" x14ac:dyDescent="0.35">
      <c r="K940" s="7"/>
      <c r="L940" s="7"/>
      <c r="M940" s="7"/>
    </row>
    <row r="941" spans="11:13" x14ac:dyDescent="0.35">
      <c r="K941" s="7"/>
      <c r="L941" s="7"/>
      <c r="M941" s="7"/>
    </row>
    <row r="942" spans="11:13" x14ac:dyDescent="0.35">
      <c r="K942" s="7"/>
      <c r="L942" s="7"/>
      <c r="M942" s="7"/>
    </row>
    <row r="943" spans="11:13" x14ac:dyDescent="0.35">
      <c r="K943" s="7"/>
      <c r="L943" s="7"/>
      <c r="M943" s="7"/>
    </row>
    <row r="944" spans="11:13" x14ac:dyDescent="0.35">
      <c r="K944" s="7"/>
      <c r="L944" s="7"/>
      <c r="M944" s="7"/>
    </row>
    <row r="945" spans="11:13" x14ac:dyDescent="0.35">
      <c r="K945" s="7"/>
      <c r="L945" s="7"/>
      <c r="M945" s="7"/>
    </row>
    <row r="946" spans="11:13" x14ac:dyDescent="0.35">
      <c r="K946" s="7"/>
      <c r="L946" s="7"/>
      <c r="M946" s="7"/>
    </row>
    <row r="947" spans="11:13" x14ac:dyDescent="0.35">
      <c r="K947" s="7"/>
      <c r="L947" s="7"/>
      <c r="M947" s="7"/>
    </row>
    <row r="948" spans="11:13" x14ac:dyDescent="0.35">
      <c r="K948" s="7"/>
      <c r="L948" s="7"/>
      <c r="M948" s="7"/>
    </row>
    <row r="949" spans="11:13" x14ac:dyDescent="0.35">
      <c r="K949" s="7"/>
      <c r="L949" s="7"/>
      <c r="M949" s="7"/>
    </row>
    <row r="950" spans="11:13" x14ac:dyDescent="0.35">
      <c r="K950" s="7"/>
      <c r="L950" s="7"/>
      <c r="M950" s="7"/>
    </row>
    <row r="951" spans="11:13" x14ac:dyDescent="0.35">
      <c r="K951" s="7"/>
      <c r="L951" s="7"/>
      <c r="M951" s="7"/>
    </row>
    <row r="952" spans="11:13" x14ac:dyDescent="0.35">
      <c r="K952" s="7"/>
      <c r="L952" s="7"/>
      <c r="M952" s="7"/>
    </row>
    <row r="953" spans="11:13" x14ac:dyDescent="0.35">
      <c r="K953" s="7"/>
      <c r="L953" s="7"/>
      <c r="M953" s="7"/>
    </row>
    <row r="954" spans="11:13" x14ac:dyDescent="0.35">
      <c r="K954" s="7"/>
      <c r="L954" s="7"/>
      <c r="M954" s="7"/>
    </row>
    <row r="955" spans="11:13" x14ac:dyDescent="0.35">
      <c r="K955" s="7"/>
      <c r="L955" s="7"/>
      <c r="M955" s="7"/>
    </row>
    <row r="956" spans="11:13" x14ac:dyDescent="0.35">
      <c r="K956" s="7"/>
      <c r="L956" s="7"/>
      <c r="M956" s="7"/>
    </row>
    <row r="957" spans="11:13" x14ac:dyDescent="0.35">
      <c r="K957" s="7"/>
      <c r="L957" s="7"/>
      <c r="M957" s="7"/>
    </row>
    <row r="958" spans="11:13" x14ac:dyDescent="0.35">
      <c r="K958" s="7"/>
      <c r="L958" s="7"/>
      <c r="M958" s="7"/>
    </row>
    <row r="959" spans="11:13" x14ac:dyDescent="0.35">
      <c r="K959" s="7"/>
      <c r="L959" s="7"/>
      <c r="M959" s="7"/>
    </row>
    <row r="960" spans="11:13" x14ac:dyDescent="0.35">
      <c r="K960" s="7"/>
      <c r="L960" s="7"/>
      <c r="M960" s="7"/>
    </row>
    <row r="961" spans="11:13" x14ac:dyDescent="0.35">
      <c r="K961" s="7"/>
      <c r="L961" s="7"/>
      <c r="M961" s="7"/>
    </row>
    <row r="962" spans="11:13" x14ac:dyDescent="0.35">
      <c r="K962" s="7"/>
      <c r="L962" s="7"/>
      <c r="M962" s="7"/>
    </row>
    <row r="963" spans="11:13" x14ac:dyDescent="0.35">
      <c r="K963" s="7"/>
      <c r="L963" s="7"/>
      <c r="M963" s="7"/>
    </row>
    <row r="964" spans="11:13" x14ac:dyDescent="0.35">
      <c r="K964" s="7"/>
      <c r="L964" s="7"/>
      <c r="M964" s="7"/>
    </row>
    <row r="965" spans="11:13" x14ac:dyDescent="0.35">
      <c r="K965" s="7"/>
      <c r="L965" s="7"/>
      <c r="M965" s="7"/>
    </row>
    <row r="966" spans="11:13" x14ac:dyDescent="0.35">
      <c r="K966" s="7"/>
      <c r="L966" s="7"/>
      <c r="M966" s="7"/>
    </row>
    <row r="967" spans="11:13" x14ac:dyDescent="0.35">
      <c r="K967" s="7"/>
      <c r="L967" s="7"/>
      <c r="M967" s="7"/>
    </row>
    <row r="968" spans="11:13" x14ac:dyDescent="0.35">
      <c r="K968" s="7"/>
      <c r="L968" s="7"/>
      <c r="M968" s="7"/>
    </row>
    <row r="969" spans="11:13" x14ac:dyDescent="0.35">
      <c r="K969" s="7"/>
      <c r="L969" s="7"/>
      <c r="M969" s="7"/>
    </row>
    <row r="970" spans="11:13" x14ac:dyDescent="0.35">
      <c r="K970" s="7"/>
      <c r="L970" s="7"/>
      <c r="M970" s="7"/>
    </row>
    <row r="971" spans="11:13" x14ac:dyDescent="0.35">
      <c r="K971" s="7"/>
      <c r="L971" s="7"/>
      <c r="M971" s="7"/>
    </row>
    <row r="972" spans="11:13" x14ac:dyDescent="0.35">
      <c r="K972" s="7"/>
      <c r="L972" s="7"/>
      <c r="M972" s="7"/>
    </row>
    <row r="973" spans="11:13" x14ac:dyDescent="0.35">
      <c r="K973" s="7"/>
      <c r="L973" s="7"/>
      <c r="M973" s="7"/>
    </row>
    <row r="974" spans="11:13" x14ac:dyDescent="0.35">
      <c r="K974" s="7"/>
      <c r="L974" s="7"/>
      <c r="M974" s="7"/>
    </row>
    <row r="975" spans="11:13" x14ac:dyDescent="0.35">
      <c r="K975" s="7"/>
      <c r="L975" s="7"/>
      <c r="M975" s="7"/>
    </row>
    <row r="976" spans="11:13" x14ac:dyDescent="0.35">
      <c r="K976" s="7"/>
      <c r="L976" s="7"/>
      <c r="M976" s="7"/>
    </row>
    <row r="977" spans="11:13" x14ac:dyDescent="0.35">
      <c r="K977" s="7"/>
      <c r="L977" s="7"/>
      <c r="M977" s="7"/>
    </row>
    <row r="978" spans="11:13" x14ac:dyDescent="0.35">
      <c r="K978" s="7"/>
      <c r="L978" s="7"/>
      <c r="M978" s="7"/>
    </row>
    <row r="979" spans="11:13" x14ac:dyDescent="0.35">
      <c r="K979" s="7"/>
      <c r="L979" s="7"/>
      <c r="M979" s="7"/>
    </row>
    <row r="980" spans="11:13" x14ac:dyDescent="0.35">
      <c r="K980" s="7"/>
      <c r="L980" s="7"/>
      <c r="M980" s="7"/>
    </row>
    <row r="981" spans="11:13" x14ac:dyDescent="0.35">
      <c r="K981" s="7"/>
      <c r="L981" s="7"/>
      <c r="M981" s="7"/>
    </row>
    <row r="982" spans="11:13" x14ac:dyDescent="0.35">
      <c r="K982" s="7"/>
      <c r="L982" s="7"/>
      <c r="M982" s="7"/>
    </row>
    <row r="983" spans="11:13" x14ac:dyDescent="0.35">
      <c r="K983" s="7"/>
      <c r="L983" s="7"/>
      <c r="M983" s="7"/>
    </row>
    <row r="984" spans="11:13" x14ac:dyDescent="0.35">
      <c r="K984" s="7"/>
      <c r="L984" s="7"/>
      <c r="M984" s="7"/>
    </row>
    <row r="985" spans="11:13" x14ac:dyDescent="0.35">
      <c r="K985" s="7"/>
      <c r="L985" s="7"/>
      <c r="M985" s="7"/>
    </row>
    <row r="986" spans="11:13" x14ac:dyDescent="0.35">
      <c r="K986" s="7"/>
      <c r="L986" s="7"/>
      <c r="M986" s="7"/>
    </row>
    <row r="987" spans="11:13" x14ac:dyDescent="0.35">
      <c r="K987" s="7"/>
      <c r="L987" s="7"/>
      <c r="M987" s="7"/>
    </row>
    <row r="988" spans="11:13" x14ac:dyDescent="0.35">
      <c r="K988" s="7"/>
      <c r="L988" s="7"/>
      <c r="M988" s="7"/>
    </row>
    <row r="989" spans="11:13" x14ac:dyDescent="0.35">
      <c r="K989" s="7"/>
      <c r="L989" s="7"/>
      <c r="M989" s="7"/>
    </row>
    <row r="990" spans="11:13" x14ac:dyDescent="0.35">
      <c r="K990" s="7"/>
      <c r="L990" s="7"/>
      <c r="M990" s="7"/>
    </row>
    <row r="991" spans="11:13" x14ac:dyDescent="0.35">
      <c r="K991" s="7"/>
      <c r="L991" s="7"/>
      <c r="M991" s="7"/>
    </row>
    <row r="992" spans="11:13" x14ac:dyDescent="0.35">
      <c r="K992" s="7"/>
      <c r="L992" s="7"/>
      <c r="M992" s="7"/>
    </row>
    <row r="993" spans="11:13" x14ac:dyDescent="0.35">
      <c r="K993" s="7"/>
      <c r="L993" s="7"/>
      <c r="M993" s="7"/>
    </row>
    <row r="994" spans="11:13" x14ac:dyDescent="0.35">
      <c r="K994" s="7"/>
      <c r="L994" s="7"/>
      <c r="M994" s="7"/>
    </row>
    <row r="995" spans="11:13" x14ac:dyDescent="0.35">
      <c r="K995" s="7"/>
      <c r="L995" s="7"/>
      <c r="M995" s="7"/>
    </row>
    <row r="996" spans="11:13" x14ac:dyDescent="0.35">
      <c r="K996" s="7"/>
      <c r="L996" s="7"/>
      <c r="M996" s="7"/>
    </row>
    <row r="997" spans="11:13" x14ac:dyDescent="0.35">
      <c r="K997" s="7"/>
      <c r="L997" s="7"/>
      <c r="M997" s="7"/>
    </row>
    <row r="998" spans="11:13" x14ac:dyDescent="0.35">
      <c r="K998" s="7"/>
      <c r="L998" s="7"/>
      <c r="M998" s="7"/>
    </row>
    <row r="999" spans="11:13" x14ac:dyDescent="0.35">
      <c r="K999" s="7"/>
      <c r="L999" s="7"/>
      <c r="M999" s="7"/>
    </row>
    <row r="1000" spans="11:13" x14ac:dyDescent="0.35">
      <c r="K1000" s="7"/>
      <c r="L1000" s="7"/>
      <c r="M1000" s="7"/>
    </row>
    <row r="1001" spans="11:13" x14ac:dyDescent="0.35">
      <c r="K1001" s="7"/>
      <c r="L1001" s="7"/>
      <c r="M1001" s="7"/>
    </row>
    <row r="1002" spans="11:13" x14ac:dyDescent="0.35">
      <c r="K1002" s="7"/>
      <c r="L1002" s="7"/>
      <c r="M1002" s="7"/>
    </row>
    <row r="1003" spans="11:13" x14ac:dyDescent="0.35">
      <c r="K1003" s="7"/>
      <c r="L1003" s="7"/>
      <c r="M1003" s="7"/>
    </row>
    <row r="1004" spans="11:13" x14ac:dyDescent="0.35">
      <c r="K1004" s="7"/>
      <c r="L1004" s="7"/>
      <c r="M1004" s="7"/>
    </row>
    <row r="1005" spans="11:13" x14ac:dyDescent="0.35">
      <c r="K1005" s="7"/>
      <c r="L1005" s="7"/>
      <c r="M1005" s="7"/>
    </row>
    <row r="1006" spans="11:13" x14ac:dyDescent="0.35">
      <c r="K1006" s="7"/>
      <c r="L1006" s="7"/>
      <c r="M1006" s="7"/>
    </row>
    <row r="1007" spans="11:13" x14ac:dyDescent="0.35">
      <c r="K1007" s="7"/>
      <c r="L1007" s="7"/>
      <c r="M1007" s="7"/>
    </row>
    <row r="1008" spans="11:13" x14ac:dyDescent="0.35">
      <c r="K1008" s="7"/>
      <c r="L1008" s="7"/>
      <c r="M1008" s="7"/>
    </row>
    <row r="1009" spans="11:13" x14ac:dyDescent="0.35">
      <c r="K1009" s="7"/>
      <c r="L1009" s="7"/>
      <c r="M1009" s="7"/>
    </row>
    <row r="1010" spans="11:13" x14ac:dyDescent="0.35">
      <c r="K1010" s="7"/>
      <c r="L1010" s="7"/>
      <c r="M1010" s="7"/>
    </row>
    <row r="1011" spans="11:13" x14ac:dyDescent="0.35">
      <c r="K1011" s="7"/>
      <c r="L1011" s="7"/>
      <c r="M1011" s="7"/>
    </row>
    <row r="1012" spans="11:13" x14ac:dyDescent="0.35">
      <c r="K1012" s="7"/>
      <c r="L1012" s="7"/>
      <c r="M1012" s="7"/>
    </row>
    <row r="1013" spans="11:13" x14ac:dyDescent="0.35">
      <c r="K1013" s="7"/>
      <c r="L1013" s="7"/>
      <c r="M1013" s="7"/>
    </row>
    <row r="1014" spans="11:13" x14ac:dyDescent="0.35">
      <c r="K1014" s="7"/>
      <c r="L1014" s="7"/>
      <c r="M1014" s="7"/>
    </row>
    <row r="1015" spans="11:13" x14ac:dyDescent="0.35">
      <c r="K1015" s="7"/>
      <c r="L1015" s="7"/>
      <c r="M1015" s="7"/>
    </row>
    <row r="1016" spans="11:13" x14ac:dyDescent="0.35">
      <c r="K1016" s="7"/>
      <c r="L1016" s="7"/>
      <c r="M1016" s="7"/>
    </row>
    <row r="1017" spans="11:13" x14ac:dyDescent="0.35">
      <c r="K1017" s="7"/>
      <c r="L1017" s="7"/>
      <c r="M1017" s="7"/>
    </row>
    <row r="1018" spans="11:13" x14ac:dyDescent="0.35">
      <c r="K1018" s="7"/>
      <c r="L1018" s="7"/>
      <c r="M1018" s="7"/>
    </row>
    <row r="1019" spans="11:13" x14ac:dyDescent="0.35">
      <c r="K1019" s="7"/>
      <c r="L1019" s="7"/>
      <c r="M1019" s="7"/>
    </row>
    <row r="1020" spans="11:13" x14ac:dyDescent="0.35">
      <c r="K1020" s="7"/>
      <c r="L1020" s="7"/>
      <c r="M1020" s="7"/>
    </row>
    <row r="1021" spans="11:13" x14ac:dyDescent="0.35">
      <c r="K1021" s="7"/>
      <c r="L1021" s="7"/>
      <c r="M1021" s="7"/>
    </row>
    <row r="1022" spans="11:13" x14ac:dyDescent="0.35">
      <c r="K1022" s="7"/>
      <c r="L1022" s="7"/>
      <c r="M1022" s="7"/>
    </row>
    <row r="1023" spans="11:13" x14ac:dyDescent="0.35">
      <c r="K1023" s="7"/>
      <c r="L1023" s="7"/>
      <c r="M1023" s="7"/>
    </row>
    <row r="1024" spans="11:13" x14ac:dyDescent="0.35">
      <c r="K1024" s="7"/>
      <c r="L1024" s="7"/>
      <c r="M1024" s="7"/>
    </row>
    <row r="1025" spans="11:13" x14ac:dyDescent="0.35">
      <c r="K1025" s="7"/>
      <c r="L1025" s="7"/>
      <c r="M1025" s="7"/>
    </row>
    <row r="1026" spans="11:13" x14ac:dyDescent="0.35">
      <c r="K1026" s="7"/>
      <c r="L1026" s="7"/>
      <c r="M1026" s="7"/>
    </row>
    <row r="1027" spans="11:13" x14ac:dyDescent="0.35">
      <c r="K1027" s="7"/>
      <c r="L1027" s="7"/>
      <c r="M1027" s="7"/>
    </row>
    <row r="1028" spans="11:13" x14ac:dyDescent="0.35">
      <c r="K1028" s="7"/>
      <c r="L1028" s="7"/>
      <c r="M1028" s="7"/>
    </row>
    <row r="1029" spans="11:13" x14ac:dyDescent="0.35">
      <c r="K1029" s="7"/>
      <c r="L1029" s="7"/>
      <c r="M1029" s="7"/>
    </row>
    <row r="1030" spans="11:13" x14ac:dyDescent="0.35">
      <c r="K1030" s="7"/>
      <c r="L1030" s="7"/>
      <c r="M1030" s="7"/>
    </row>
    <row r="1031" spans="11:13" x14ac:dyDescent="0.35">
      <c r="K1031" s="7"/>
      <c r="L1031" s="7"/>
      <c r="M1031" s="7"/>
    </row>
    <row r="1032" spans="11:13" x14ac:dyDescent="0.35">
      <c r="K1032" s="7"/>
      <c r="L1032" s="7"/>
      <c r="M1032" s="7"/>
    </row>
    <row r="1033" spans="11:13" x14ac:dyDescent="0.35">
      <c r="K1033" s="7"/>
      <c r="L1033" s="7"/>
      <c r="M1033" s="7"/>
    </row>
    <row r="1034" spans="11:13" x14ac:dyDescent="0.35">
      <c r="K1034" s="7"/>
      <c r="L1034" s="7"/>
      <c r="M1034" s="7"/>
    </row>
    <row r="1035" spans="11:13" x14ac:dyDescent="0.35">
      <c r="K1035" s="7"/>
      <c r="L1035" s="7"/>
      <c r="M1035" s="7"/>
    </row>
    <row r="1036" spans="11:13" x14ac:dyDescent="0.35">
      <c r="K1036" s="7"/>
      <c r="L1036" s="7"/>
      <c r="M1036" s="7"/>
    </row>
    <row r="1037" spans="11:13" x14ac:dyDescent="0.35">
      <c r="K1037" s="7"/>
      <c r="L1037" s="7"/>
      <c r="M1037" s="7"/>
    </row>
    <row r="1038" spans="11:13" x14ac:dyDescent="0.35">
      <c r="K1038" s="7"/>
      <c r="L1038" s="7"/>
      <c r="M1038" s="7"/>
    </row>
    <row r="1039" spans="11:13" x14ac:dyDescent="0.35">
      <c r="K1039" s="7"/>
      <c r="L1039" s="7"/>
      <c r="M1039" s="7"/>
    </row>
    <row r="1040" spans="11:13" x14ac:dyDescent="0.35">
      <c r="K1040" s="7"/>
      <c r="L1040" s="7"/>
      <c r="M1040" s="7"/>
    </row>
    <row r="1041" spans="11:13" x14ac:dyDescent="0.35">
      <c r="K1041" s="7"/>
      <c r="L1041" s="7"/>
      <c r="M1041" s="7"/>
    </row>
    <row r="1042" spans="11:13" x14ac:dyDescent="0.35">
      <c r="K1042" s="7"/>
      <c r="L1042" s="7"/>
      <c r="M1042" s="7"/>
    </row>
    <row r="1043" spans="11:13" x14ac:dyDescent="0.35">
      <c r="K1043" s="7"/>
      <c r="L1043" s="7"/>
      <c r="M1043" s="7"/>
    </row>
    <row r="1044" spans="11:13" x14ac:dyDescent="0.35">
      <c r="K1044" s="7"/>
      <c r="L1044" s="7"/>
      <c r="M1044" s="7"/>
    </row>
    <row r="1045" spans="11:13" x14ac:dyDescent="0.35">
      <c r="K1045" s="7"/>
      <c r="L1045" s="7"/>
      <c r="M1045" s="7"/>
    </row>
    <row r="1046" spans="11:13" x14ac:dyDescent="0.35">
      <c r="K1046" s="7"/>
      <c r="L1046" s="7"/>
      <c r="M1046" s="7"/>
    </row>
    <row r="1047" spans="11:13" x14ac:dyDescent="0.35">
      <c r="K1047" s="7"/>
      <c r="L1047" s="7"/>
      <c r="M1047" s="7"/>
    </row>
    <row r="1048" spans="11:13" x14ac:dyDescent="0.35">
      <c r="K1048" s="7"/>
      <c r="L1048" s="7"/>
      <c r="M1048" s="7"/>
    </row>
    <row r="1049" spans="11:13" x14ac:dyDescent="0.35">
      <c r="K1049" s="7"/>
      <c r="L1049" s="7"/>
      <c r="M1049" s="7"/>
    </row>
    <row r="1050" spans="11:13" x14ac:dyDescent="0.35">
      <c r="K1050" s="7"/>
      <c r="L1050" s="7"/>
      <c r="M1050" s="7"/>
    </row>
    <row r="1051" spans="11:13" x14ac:dyDescent="0.35">
      <c r="K1051" s="7"/>
      <c r="L1051" s="7"/>
      <c r="M1051" s="7"/>
    </row>
    <row r="1052" spans="11:13" x14ac:dyDescent="0.35">
      <c r="K1052" s="7"/>
      <c r="L1052" s="7"/>
      <c r="M1052" s="7"/>
    </row>
    <row r="1053" spans="11:13" x14ac:dyDescent="0.35">
      <c r="K1053" s="7"/>
      <c r="L1053" s="7"/>
      <c r="M1053" s="7"/>
    </row>
    <row r="1054" spans="11:13" x14ac:dyDescent="0.35">
      <c r="K1054" s="7"/>
      <c r="L1054" s="7"/>
      <c r="M1054" s="7"/>
    </row>
    <row r="1055" spans="11:13" x14ac:dyDescent="0.35">
      <c r="K1055" s="7"/>
      <c r="L1055" s="7"/>
      <c r="M1055" s="7"/>
    </row>
    <row r="1056" spans="11:13" x14ac:dyDescent="0.35">
      <c r="K1056" s="7"/>
      <c r="L1056" s="7"/>
      <c r="M1056" s="7"/>
    </row>
    <row r="1057" spans="11:13" x14ac:dyDescent="0.35">
      <c r="K1057" s="7"/>
      <c r="L1057" s="7"/>
      <c r="M1057" s="7"/>
    </row>
    <row r="1058" spans="11:13" x14ac:dyDescent="0.35">
      <c r="K1058" s="7"/>
      <c r="L1058" s="7"/>
      <c r="M1058" s="7"/>
    </row>
    <row r="1059" spans="11:13" x14ac:dyDescent="0.35">
      <c r="K1059" s="7"/>
      <c r="L1059" s="7"/>
      <c r="M1059" s="7"/>
    </row>
    <row r="1060" spans="11:13" x14ac:dyDescent="0.35">
      <c r="K1060" s="7"/>
      <c r="L1060" s="7"/>
      <c r="M1060" s="7"/>
    </row>
    <row r="1061" spans="11:13" x14ac:dyDescent="0.35">
      <c r="K1061" s="7"/>
      <c r="L1061" s="7"/>
      <c r="M1061" s="7"/>
    </row>
    <row r="1062" spans="11:13" x14ac:dyDescent="0.35">
      <c r="K1062" s="7"/>
      <c r="L1062" s="7"/>
      <c r="M1062" s="7"/>
    </row>
    <row r="1063" spans="11:13" x14ac:dyDescent="0.35">
      <c r="K1063" s="7"/>
      <c r="L1063" s="7"/>
      <c r="M1063" s="7"/>
    </row>
    <row r="1064" spans="11:13" x14ac:dyDescent="0.35">
      <c r="K1064" s="7"/>
      <c r="L1064" s="7"/>
      <c r="M1064" s="7"/>
    </row>
    <row r="1065" spans="11:13" x14ac:dyDescent="0.35">
      <c r="K1065" s="7"/>
      <c r="L1065" s="7"/>
      <c r="M1065" s="7"/>
    </row>
    <row r="1066" spans="11:13" x14ac:dyDescent="0.35">
      <c r="K1066" s="7"/>
      <c r="L1066" s="7"/>
      <c r="M1066" s="7"/>
    </row>
    <row r="1067" spans="11:13" x14ac:dyDescent="0.35">
      <c r="K1067" s="7"/>
      <c r="L1067" s="7"/>
      <c r="M1067" s="7"/>
    </row>
    <row r="1068" spans="11:13" x14ac:dyDescent="0.35">
      <c r="K1068" s="7"/>
      <c r="L1068" s="7"/>
      <c r="M1068" s="7"/>
    </row>
    <row r="1069" spans="11:13" x14ac:dyDescent="0.35">
      <c r="K1069" s="7"/>
      <c r="L1069" s="7"/>
      <c r="M1069" s="7"/>
    </row>
    <row r="1070" spans="11:13" x14ac:dyDescent="0.35">
      <c r="K1070" s="7"/>
      <c r="L1070" s="7"/>
      <c r="M1070" s="7"/>
    </row>
    <row r="1071" spans="11:13" x14ac:dyDescent="0.35">
      <c r="K1071" s="7"/>
      <c r="L1071" s="7"/>
      <c r="M1071" s="7"/>
    </row>
    <row r="1072" spans="11:13" x14ac:dyDescent="0.35">
      <c r="K1072" s="7"/>
      <c r="L1072" s="7"/>
      <c r="M1072" s="7"/>
    </row>
    <row r="1073" spans="11:13" x14ac:dyDescent="0.35">
      <c r="K1073" s="7"/>
      <c r="L1073" s="7"/>
      <c r="M1073" s="7"/>
    </row>
    <row r="1074" spans="11:13" x14ac:dyDescent="0.35">
      <c r="K1074" s="7"/>
      <c r="L1074" s="7"/>
      <c r="M1074" s="7"/>
    </row>
    <row r="1075" spans="11:13" x14ac:dyDescent="0.35">
      <c r="K1075" s="7"/>
      <c r="L1075" s="7"/>
      <c r="M1075" s="7"/>
    </row>
    <row r="1076" spans="11:13" x14ac:dyDescent="0.35">
      <c r="K1076" s="7"/>
      <c r="L1076" s="7"/>
      <c r="M1076" s="7"/>
    </row>
    <row r="1077" spans="11:13" x14ac:dyDescent="0.35">
      <c r="K1077" s="7"/>
      <c r="L1077" s="7"/>
      <c r="M1077" s="7"/>
    </row>
    <row r="1078" spans="11:13" x14ac:dyDescent="0.35">
      <c r="K1078" s="7"/>
      <c r="L1078" s="7"/>
      <c r="M1078" s="7"/>
    </row>
    <row r="1079" spans="11:13" x14ac:dyDescent="0.35">
      <c r="K1079" s="7"/>
      <c r="L1079" s="7"/>
      <c r="M1079" s="7"/>
    </row>
    <row r="1080" spans="11:13" x14ac:dyDescent="0.35">
      <c r="K1080" s="7"/>
      <c r="L1080" s="7"/>
      <c r="M1080" s="7"/>
    </row>
    <row r="1081" spans="11:13" x14ac:dyDescent="0.35">
      <c r="K1081" s="7"/>
      <c r="L1081" s="7"/>
      <c r="M1081" s="7"/>
    </row>
    <row r="1082" spans="11:13" x14ac:dyDescent="0.35">
      <c r="K1082" s="7"/>
      <c r="L1082" s="7"/>
      <c r="M1082" s="7"/>
    </row>
    <row r="1083" spans="11:13" x14ac:dyDescent="0.35">
      <c r="K1083" s="7"/>
      <c r="L1083" s="7"/>
      <c r="M1083" s="7"/>
    </row>
    <row r="1084" spans="11:13" x14ac:dyDescent="0.35">
      <c r="K1084" s="7"/>
      <c r="L1084" s="7"/>
      <c r="M1084" s="7"/>
    </row>
    <row r="1085" spans="11:13" x14ac:dyDescent="0.35">
      <c r="K1085" s="7"/>
      <c r="L1085" s="7"/>
      <c r="M1085" s="7"/>
    </row>
    <row r="1086" spans="11:13" x14ac:dyDescent="0.35">
      <c r="K1086" s="7"/>
      <c r="L1086" s="7"/>
      <c r="M1086" s="7"/>
    </row>
    <row r="1087" spans="11:13" x14ac:dyDescent="0.35">
      <c r="K1087" s="7"/>
      <c r="L1087" s="7"/>
      <c r="M1087" s="7"/>
    </row>
    <row r="1088" spans="11:13" x14ac:dyDescent="0.35">
      <c r="K1088" s="7"/>
      <c r="L1088" s="7"/>
      <c r="M1088" s="7"/>
    </row>
    <row r="1089" spans="11:13" x14ac:dyDescent="0.35">
      <c r="K1089" s="7"/>
      <c r="L1089" s="7"/>
      <c r="M1089" s="7"/>
    </row>
    <row r="1090" spans="11:13" x14ac:dyDescent="0.35">
      <c r="K1090" s="7"/>
      <c r="L1090" s="7"/>
      <c r="M1090" s="7"/>
    </row>
    <row r="1091" spans="11:13" x14ac:dyDescent="0.35">
      <c r="K1091" s="7"/>
      <c r="L1091" s="7"/>
      <c r="M1091" s="7"/>
    </row>
    <row r="1092" spans="11:13" x14ac:dyDescent="0.35">
      <c r="K1092" s="7"/>
      <c r="L1092" s="7"/>
      <c r="M1092" s="7"/>
    </row>
    <row r="1093" spans="11:13" x14ac:dyDescent="0.35">
      <c r="K1093" s="7"/>
      <c r="L1093" s="7"/>
      <c r="M1093" s="7"/>
    </row>
    <row r="1094" spans="11:13" x14ac:dyDescent="0.35">
      <c r="K1094" s="7"/>
      <c r="L1094" s="7"/>
      <c r="M1094" s="7"/>
    </row>
    <row r="1095" spans="11:13" x14ac:dyDescent="0.35">
      <c r="K1095" s="7"/>
      <c r="L1095" s="7"/>
      <c r="M1095" s="7"/>
    </row>
    <row r="1096" spans="11:13" x14ac:dyDescent="0.35">
      <c r="K1096" s="7"/>
      <c r="L1096" s="7"/>
      <c r="M1096" s="7"/>
    </row>
    <row r="1097" spans="11:13" x14ac:dyDescent="0.35">
      <c r="K1097" s="7"/>
      <c r="L1097" s="7"/>
      <c r="M1097" s="7"/>
    </row>
    <row r="1098" spans="11:13" x14ac:dyDescent="0.35">
      <c r="K1098" s="7"/>
      <c r="L1098" s="7"/>
      <c r="M1098" s="7"/>
    </row>
    <row r="1099" spans="11:13" x14ac:dyDescent="0.35">
      <c r="K1099" s="7"/>
      <c r="L1099" s="7"/>
      <c r="M1099" s="7"/>
    </row>
    <row r="1100" spans="11:13" x14ac:dyDescent="0.35">
      <c r="K1100" s="7"/>
      <c r="L1100" s="7"/>
      <c r="M1100" s="7"/>
    </row>
    <row r="1101" spans="11:13" x14ac:dyDescent="0.35">
      <c r="K1101" s="7"/>
      <c r="L1101" s="7"/>
      <c r="M1101" s="7"/>
    </row>
    <row r="1102" spans="11:13" x14ac:dyDescent="0.35">
      <c r="K1102" s="7"/>
      <c r="L1102" s="7"/>
      <c r="M1102" s="7"/>
    </row>
    <row r="1103" spans="11:13" x14ac:dyDescent="0.35">
      <c r="K1103" s="7"/>
      <c r="L1103" s="7"/>
      <c r="M1103" s="7"/>
    </row>
    <row r="1104" spans="11:13" x14ac:dyDescent="0.35">
      <c r="K1104" s="7"/>
      <c r="L1104" s="7"/>
      <c r="M1104" s="7"/>
    </row>
    <row r="1105" spans="11:13" x14ac:dyDescent="0.35">
      <c r="K1105" s="7"/>
      <c r="L1105" s="7"/>
      <c r="M1105" s="7"/>
    </row>
    <row r="1106" spans="11:13" x14ac:dyDescent="0.35">
      <c r="K1106" s="7"/>
      <c r="L1106" s="7"/>
      <c r="M1106" s="7"/>
    </row>
    <row r="1107" spans="11:13" x14ac:dyDescent="0.35">
      <c r="K1107" s="7"/>
      <c r="L1107" s="7"/>
      <c r="M1107" s="7"/>
    </row>
    <row r="1108" spans="11:13" x14ac:dyDescent="0.35">
      <c r="K1108" s="7"/>
      <c r="L1108" s="7"/>
      <c r="M1108" s="7"/>
    </row>
    <row r="1109" spans="11:13" x14ac:dyDescent="0.35">
      <c r="K1109" s="7"/>
      <c r="L1109" s="7"/>
      <c r="M1109" s="7"/>
    </row>
    <row r="1110" spans="11:13" x14ac:dyDescent="0.35">
      <c r="K1110" s="7"/>
      <c r="L1110" s="7"/>
      <c r="M1110" s="7"/>
    </row>
    <row r="1111" spans="11:13" x14ac:dyDescent="0.35">
      <c r="K1111" s="7"/>
      <c r="L1111" s="7"/>
      <c r="M1111" s="7"/>
    </row>
    <row r="1112" spans="11:13" x14ac:dyDescent="0.35">
      <c r="K1112" s="7"/>
      <c r="L1112" s="7"/>
      <c r="M1112" s="7"/>
    </row>
    <row r="1113" spans="11:13" x14ac:dyDescent="0.35">
      <c r="K1113" s="7"/>
      <c r="L1113" s="7"/>
      <c r="M1113" s="7"/>
    </row>
    <row r="1114" spans="11:13" x14ac:dyDescent="0.35">
      <c r="K1114" s="7"/>
      <c r="L1114" s="7"/>
      <c r="M1114" s="7"/>
    </row>
    <row r="1115" spans="11:13" x14ac:dyDescent="0.35">
      <c r="K1115" s="7"/>
      <c r="L1115" s="7"/>
      <c r="M1115" s="7"/>
    </row>
    <row r="1116" spans="11:13" x14ac:dyDescent="0.35">
      <c r="K1116" s="7"/>
      <c r="L1116" s="7"/>
      <c r="M1116" s="7"/>
    </row>
    <row r="1117" spans="11:13" x14ac:dyDescent="0.35">
      <c r="K1117" s="7"/>
      <c r="L1117" s="7"/>
      <c r="M1117" s="7"/>
    </row>
    <row r="1118" spans="11:13" x14ac:dyDescent="0.35">
      <c r="K1118" s="7"/>
      <c r="L1118" s="7"/>
      <c r="M1118" s="7"/>
    </row>
    <row r="1119" spans="11:13" x14ac:dyDescent="0.35">
      <c r="K1119" s="7"/>
      <c r="L1119" s="7"/>
      <c r="M1119" s="7"/>
    </row>
    <row r="1120" spans="11:13" x14ac:dyDescent="0.35">
      <c r="K1120" s="7"/>
      <c r="L1120" s="7"/>
      <c r="M1120" s="7"/>
    </row>
    <row r="1121" spans="11:13" x14ac:dyDescent="0.35">
      <c r="K1121" s="7"/>
      <c r="L1121" s="7"/>
      <c r="M1121" s="7"/>
    </row>
    <row r="1122" spans="11:13" x14ac:dyDescent="0.35">
      <c r="K1122" s="7"/>
      <c r="L1122" s="7"/>
      <c r="M1122" s="7"/>
    </row>
    <row r="1123" spans="11:13" x14ac:dyDescent="0.35">
      <c r="K1123" s="7"/>
      <c r="L1123" s="7"/>
      <c r="M1123" s="7"/>
    </row>
    <row r="1124" spans="11:13" x14ac:dyDescent="0.35">
      <c r="K1124" s="7"/>
      <c r="L1124" s="7"/>
      <c r="M1124" s="7"/>
    </row>
    <row r="1125" spans="11:13" x14ac:dyDescent="0.35">
      <c r="K1125" s="7"/>
      <c r="L1125" s="7"/>
      <c r="M1125" s="7"/>
    </row>
    <row r="1126" spans="11:13" x14ac:dyDescent="0.35">
      <c r="K1126" s="7"/>
      <c r="L1126" s="7"/>
      <c r="M1126" s="7"/>
    </row>
    <row r="1127" spans="11:13" x14ac:dyDescent="0.35">
      <c r="K1127" s="7"/>
      <c r="L1127" s="7"/>
      <c r="M1127" s="7"/>
    </row>
    <row r="1128" spans="11:13" x14ac:dyDescent="0.35">
      <c r="K1128" s="7"/>
      <c r="L1128" s="7"/>
      <c r="M1128" s="7"/>
    </row>
    <row r="1129" spans="11:13" x14ac:dyDescent="0.35">
      <c r="K1129" s="7"/>
      <c r="L1129" s="7"/>
      <c r="M1129" s="7"/>
    </row>
    <row r="1130" spans="11:13" x14ac:dyDescent="0.35">
      <c r="K1130" s="7"/>
      <c r="L1130" s="7"/>
      <c r="M1130" s="7"/>
    </row>
    <row r="1131" spans="11:13" x14ac:dyDescent="0.35">
      <c r="K1131" s="7"/>
      <c r="L1131" s="7"/>
      <c r="M1131" s="7"/>
    </row>
    <row r="1132" spans="11:13" x14ac:dyDescent="0.35">
      <c r="K1132" s="7"/>
      <c r="L1132" s="7"/>
      <c r="M1132" s="7"/>
    </row>
    <row r="1133" spans="11:13" x14ac:dyDescent="0.35">
      <c r="K1133" s="7"/>
      <c r="L1133" s="7"/>
      <c r="M1133" s="7"/>
    </row>
    <row r="1134" spans="11:13" x14ac:dyDescent="0.35">
      <c r="K1134" s="7"/>
      <c r="L1134" s="7"/>
      <c r="M1134" s="7"/>
    </row>
    <row r="1135" spans="11:13" x14ac:dyDescent="0.35">
      <c r="K1135" s="7"/>
      <c r="L1135" s="7"/>
      <c r="M1135" s="7"/>
    </row>
    <row r="1136" spans="11:13" x14ac:dyDescent="0.35">
      <c r="K1136" s="7"/>
      <c r="L1136" s="7"/>
      <c r="M1136" s="7"/>
    </row>
    <row r="1137" spans="11:13" x14ac:dyDescent="0.35">
      <c r="K1137" s="7"/>
      <c r="L1137" s="7"/>
      <c r="M1137" s="7"/>
    </row>
    <row r="1138" spans="11:13" x14ac:dyDescent="0.35">
      <c r="K1138" s="7"/>
      <c r="L1138" s="7"/>
      <c r="M1138" s="7"/>
    </row>
    <row r="1139" spans="11:13" x14ac:dyDescent="0.35">
      <c r="K1139" s="7"/>
      <c r="L1139" s="7"/>
      <c r="M1139" s="7"/>
    </row>
    <row r="1140" spans="11:13" x14ac:dyDescent="0.35">
      <c r="K1140" s="7"/>
      <c r="L1140" s="7"/>
      <c r="M1140" s="7"/>
    </row>
    <row r="1141" spans="11:13" x14ac:dyDescent="0.35">
      <c r="K1141" s="7"/>
      <c r="L1141" s="7"/>
      <c r="M1141" s="7"/>
    </row>
    <row r="1142" spans="11:13" x14ac:dyDescent="0.35">
      <c r="K1142" s="7"/>
      <c r="L1142" s="7"/>
      <c r="M1142" s="7"/>
    </row>
    <row r="1143" spans="11:13" x14ac:dyDescent="0.35">
      <c r="K1143" s="7"/>
      <c r="L1143" s="7"/>
      <c r="M1143" s="7"/>
    </row>
    <row r="1144" spans="11:13" x14ac:dyDescent="0.35">
      <c r="K1144" s="7"/>
      <c r="L1144" s="7"/>
      <c r="M1144" s="7"/>
    </row>
    <row r="1145" spans="11:13" x14ac:dyDescent="0.35">
      <c r="K1145" s="7"/>
      <c r="L1145" s="7"/>
      <c r="M1145" s="7"/>
    </row>
    <row r="1146" spans="11:13" x14ac:dyDescent="0.35">
      <c r="K1146" s="7"/>
      <c r="L1146" s="7"/>
      <c r="M1146" s="7"/>
    </row>
    <row r="1147" spans="11:13" x14ac:dyDescent="0.35">
      <c r="K1147" s="7"/>
      <c r="L1147" s="7"/>
      <c r="M1147" s="7"/>
    </row>
    <row r="1148" spans="11:13" x14ac:dyDescent="0.35">
      <c r="K1148" s="7"/>
      <c r="L1148" s="7"/>
      <c r="M1148" s="7"/>
    </row>
    <row r="1149" spans="11:13" x14ac:dyDescent="0.35">
      <c r="K1149" s="7"/>
      <c r="L1149" s="7"/>
      <c r="M1149" s="7"/>
    </row>
    <row r="1150" spans="11:13" x14ac:dyDescent="0.35">
      <c r="K1150" s="7"/>
      <c r="L1150" s="7"/>
      <c r="M1150" s="7"/>
    </row>
    <row r="1151" spans="11:13" x14ac:dyDescent="0.35">
      <c r="K1151" s="7"/>
      <c r="L1151" s="7"/>
      <c r="M1151" s="7"/>
    </row>
    <row r="1152" spans="11:13" x14ac:dyDescent="0.35">
      <c r="K1152" s="7"/>
      <c r="L1152" s="7"/>
      <c r="M1152" s="7"/>
    </row>
    <row r="1153" spans="11:13" x14ac:dyDescent="0.35">
      <c r="K1153" s="7"/>
      <c r="L1153" s="7"/>
      <c r="M1153" s="7"/>
    </row>
    <row r="1154" spans="11:13" x14ac:dyDescent="0.35">
      <c r="K1154" s="7"/>
      <c r="L1154" s="7"/>
      <c r="M1154" s="7"/>
    </row>
    <row r="1155" spans="11:13" x14ac:dyDescent="0.35">
      <c r="K1155" s="7"/>
      <c r="L1155" s="7"/>
      <c r="M1155" s="7"/>
    </row>
    <row r="1156" spans="11:13" x14ac:dyDescent="0.35">
      <c r="K1156" s="7"/>
      <c r="L1156" s="7"/>
      <c r="M1156" s="7"/>
    </row>
    <row r="1157" spans="11:13" x14ac:dyDescent="0.35">
      <c r="K1157" s="7"/>
      <c r="L1157" s="7"/>
      <c r="M1157" s="7"/>
    </row>
    <row r="1158" spans="11:13" x14ac:dyDescent="0.35">
      <c r="K1158" s="7"/>
      <c r="L1158" s="7"/>
      <c r="M1158" s="7"/>
    </row>
    <row r="1159" spans="11:13" x14ac:dyDescent="0.35">
      <c r="K1159" s="7"/>
      <c r="L1159" s="7"/>
      <c r="M1159" s="7"/>
    </row>
    <row r="1160" spans="11:13" x14ac:dyDescent="0.35">
      <c r="K1160" s="7"/>
      <c r="L1160" s="7"/>
      <c r="M1160" s="7"/>
    </row>
    <row r="1161" spans="11:13" x14ac:dyDescent="0.35">
      <c r="K1161" s="7"/>
      <c r="L1161" s="7"/>
      <c r="M1161" s="7"/>
    </row>
    <row r="1162" spans="11:13" x14ac:dyDescent="0.35">
      <c r="K1162" s="7"/>
      <c r="L1162" s="7"/>
      <c r="M1162" s="7"/>
    </row>
    <row r="1163" spans="11:13" x14ac:dyDescent="0.35">
      <c r="K1163" s="7"/>
      <c r="L1163" s="7"/>
      <c r="M1163" s="7"/>
    </row>
    <row r="1164" spans="11:13" x14ac:dyDescent="0.35">
      <c r="K1164" s="7"/>
      <c r="L1164" s="7"/>
      <c r="M1164" s="7"/>
    </row>
    <row r="1165" spans="11:13" x14ac:dyDescent="0.35">
      <c r="K1165" s="7"/>
      <c r="L1165" s="7"/>
      <c r="M1165" s="7"/>
    </row>
    <row r="1166" spans="11:13" x14ac:dyDescent="0.35">
      <c r="K1166" s="7"/>
      <c r="L1166" s="7"/>
      <c r="M1166" s="7"/>
    </row>
    <row r="1167" spans="11:13" x14ac:dyDescent="0.35">
      <c r="K1167" s="7"/>
      <c r="L1167" s="7"/>
      <c r="M1167" s="7"/>
    </row>
    <row r="1168" spans="11:13" x14ac:dyDescent="0.35">
      <c r="K1168" s="7"/>
      <c r="L1168" s="7"/>
      <c r="M1168" s="7"/>
    </row>
    <row r="1169" spans="11:13" x14ac:dyDescent="0.35">
      <c r="K1169" s="7"/>
      <c r="L1169" s="7"/>
      <c r="M1169" s="7"/>
    </row>
    <row r="1170" spans="11:13" x14ac:dyDescent="0.35">
      <c r="K1170" s="7"/>
      <c r="L1170" s="7"/>
      <c r="M1170" s="7"/>
    </row>
    <row r="1171" spans="11:13" x14ac:dyDescent="0.35">
      <c r="K1171" s="7"/>
      <c r="L1171" s="7"/>
      <c r="M1171" s="7"/>
    </row>
    <row r="1172" spans="11:13" x14ac:dyDescent="0.35">
      <c r="K1172" s="7"/>
      <c r="L1172" s="7"/>
      <c r="M1172" s="7"/>
    </row>
    <row r="1173" spans="11:13" x14ac:dyDescent="0.35">
      <c r="K1173" s="7"/>
      <c r="L1173" s="7"/>
      <c r="M1173" s="7"/>
    </row>
    <row r="1174" spans="11:13" x14ac:dyDescent="0.35">
      <c r="K1174" s="7"/>
      <c r="L1174" s="7"/>
      <c r="M1174" s="7"/>
    </row>
    <row r="1175" spans="11:13" x14ac:dyDescent="0.35">
      <c r="K1175" s="7"/>
      <c r="L1175" s="7"/>
      <c r="M1175" s="7"/>
    </row>
    <row r="1176" spans="11:13" x14ac:dyDescent="0.35">
      <c r="K1176" s="7"/>
      <c r="L1176" s="7"/>
      <c r="M1176" s="7"/>
    </row>
    <row r="1177" spans="11:13" x14ac:dyDescent="0.35">
      <c r="K1177" s="7"/>
      <c r="L1177" s="7"/>
      <c r="M1177" s="7"/>
    </row>
    <row r="1178" spans="11:13" x14ac:dyDescent="0.35">
      <c r="K1178" s="7"/>
      <c r="L1178" s="7"/>
      <c r="M1178" s="7"/>
    </row>
    <row r="1179" spans="11:13" x14ac:dyDescent="0.35">
      <c r="K1179" s="7"/>
      <c r="L1179" s="7"/>
      <c r="M1179" s="7"/>
    </row>
    <row r="1180" spans="11:13" x14ac:dyDescent="0.35">
      <c r="K1180" s="7"/>
      <c r="L1180" s="7"/>
      <c r="M1180" s="7"/>
    </row>
    <row r="1181" spans="11:13" x14ac:dyDescent="0.35">
      <c r="K1181" s="7"/>
      <c r="L1181" s="7"/>
      <c r="M1181" s="7"/>
    </row>
    <row r="1182" spans="11:13" x14ac:dyDescent="0.35">
      <c r="K1182" s="7"/>
      <c r="L1182" s="7"/>
      <c r="M1182" s="7"/>
    </row>
    <row r="1183" spans="11:13" x14ac:dyDescent="0.35">
      <c r="K1183" s="7"/>
      <c r="L1183" s="7"/>
      <c r="M1183" s="7"/>
    </row>
    <row r="1184" spans="11:13" x14ac:dyDescent="0.35">
      <c r="K1184" s="7"/>
      <c r="L1184" s="7"/>
      <c r="M1184" s="7"/>
    </row>
    <row r="1185" spans="11:13" x14ac:dyDescent="0.35">
      <c r="K1185" s="7"/>
      <c r="L1185" s="7"/>
      <c r="M1185" s="7"/>
    </row>
    <row r="1186" spans="11:13" x14ac:dyDescent="0.35">
      <c r="K1186" s="7"/>
      <c r="L1186" s="7"/>
      <c r="M1186" s="7"/>
    </row>
    <row r="1187" spans="11:13" x14ac:dyDescent="0.35">
      <c r="K1187" s="7"/>
      <c r="L1187" s="7"/>
      <c r="M1187" s="7"/>
    </row>
    <row r="1188" spans="11:13" x14ac:dyDescent="0.35">
      <c r="K1188" s="7"/>
      <c r="L1188" s="7"/>
      <c r="M1188" s="7"/>
    </row>
    <row r="1189" spans="11:13" x14ac:dyDescent="0.35">
      <c r="K1189" s="7"/>
      <c r="L1189" s="7"/>
      <c r="M1189" s="7"/>
    </row>
    <row r="1190" spans="11:13" x14ac:dyDescent="0.35">
      <c r="K1190" s="7"/>
      <c r="L1190" s="7"/>
      <c r="M1190" s="7"/>
    </row>
    <row r="1191" spans="11:13" x14ac:dyDescent="0.35">
      <c r="K1191" s="7"/>
      <c r="L1191" s="7"/>
      <c r="M1191" s="7"/>
    </row>
    <row r="1192" spans="11:13" x14ac:dyDescent="0.35">
      <c r="K1192" s="7"/>
      <c r="L1192" s="7"/>
      <c r="M1192" s="7"/>
    </row>
    <row r="1193" spans="11:13" x14ac:dyDescent="0.35">
      <c r="K1193" s="7"/>
      <c r="L1193" s="7"/>
      <c r="M1193" s="7"/>
    </row>
    <row r="1194" spans="11:13" x14ac:dyDescent="0.35">
      <c r="K1194" s="7"/>
      <c r="L1194" s="7"/>
      <c r="M1194" s="7"/>
    </row>
    <row r="1195" spans="11:13" x14ac:dyDescent="0.35">
      <c r="K1195" s="7"/>
      <c r="L1195" s="7"/>
      <c r="M1195" s="7"/>
    </row>
    <row r="1196" spans="11:13" x14ac:dyDescent="0.35">
      <c r="K1196" s="7"/>
      <c r="L1196" s="7"/>
      <c r="M1196" s="7"/>
    </row>
    <row r="1197" spans="11:13" x14ac:dyDescent="0.35">
      <c r="K1197" s="7"/>
      <c r="L1197" s="7"/>
      <c r="M1197" s="7"/>
    </row>
    <row r="1198" spans="11:13" x14ac:dyDescent="0.35">
      <c r="K1198" s="7"/>
      <c r="L1198" s="7"/>
      <c r="M1198" s="7"/>
    </row>
    <row r="1199" spans="11:13" x14ac:dyDescent="0.35">
      <c r="K1199" s="7"/>
      <c r="L1199" s="7"/>
      <c r="M1199" s="7"/>
    </row>
    <row r="1200" spans="11:13" x14ac:dyDescent="0.35">
      <c r="K1200" s="7"/>
      <c r="L1200" s="7"/>
      <c r="M1200" s="7"/>
    </row>
    <row r="1201" spans="11:13" x14ac:dyDescent="0.35">
      <c r="K1201" s="7"/>
      <c r="L1201" s="7"/>
      <c r="M1201" s="7"/>
    </row>
    <row r="1202" spans="11:13" x14ac:dyDescent="0.35">
      <c r="K1202" s="7"/>
      <c r="L1202" s="7"/>
      <c r="M1202" s="7"/>
    </row>
    <row r="1203" spans="11:13" x14ac:dyDescent="0.35">
      <c r="K1203" s="7"/>
      <c r="L1203" s="7"/>
      <c r="M1203" s="7"/>
    </row>
    <row r="1204" spans="11:13" x14ac:dyDescent="0.35">
      <c r="K1204" s="7"/>
      <c r="L1204" s="7"/>
      <c r="M1204" s="7"/>
    </row>
    <row r="1205" spans="11:13" x14ac:dyDescent="0.35">
      <c r="K1205" s="7"/>
      <c r="L1205" s="7"/>
      <c r="M1205" s="7"/>
    </row>
    <row r="1206" spans="11:13" x14ac:dyDescent="0.35">
      <c r="K1206" s="7"/>
      <c r="L1206" s="7"/>
      <c r="M1206" s="7"/>
    </row>
    <row r="1207" spans="11:13" x14ac:dyDescent="0.35">
      <c r="K1207" s="7"/>
      <c r="L1207" s="7"/>
      <c r="M1207" s="7"/>
    </row>
    <row r="1208" spans="11:13" x14ac:dyDescent="0.35">
      <c r="K1208" s="7"/>
      <c r="L1208" s="7"/>
      <c r="M1208" s="7"/>
    </row>
    <row r="1209" spans="11:13" x14ac:dyDescent="0.35">
      <c r="K1209" s="7"/>
      <c r="L1209" s="7"/>
      <c r="M1209" s="7"/>
    </row>
    <row r="1210" spans="11:13" x14ac:dyDescent="0.35">
      <c r="K1210" s="7"/>
      <c r="L1210" s="7"/>
      <c r="M1210" s="7"/>
    </row>
    <row r="1211" spans="11:13" x14ac:dyDescent="0.35">
      <c r="K1211" s="7"/>
      <c r="L1211" s="7"/>
      <c r="M1211" s="7"/>
    </row>
    <row r="1212" spans="11:13" x14ac:dyDescent="0.35">
      <c r="K1212" s="7"/>
      <c r="L1212" s="7"/>
      <c r="M1212" s="7"/>
    </row>
    <row r="1213" spans="11:13" x14ac:dyDescent="0.35">
      <c r="K1213" s="7"/>
      <c r="L1213" s="7"/>
      <c r="M1213" s="7"/>
    </row>
    <row r="1214" spans="11:13" x14ac:dyDescent="0.35">
      <c r="K1214" s="7"/>
      <c r="L1214" s="7"/>
      <c r="M1214" s="7"/>
    </row>
    <row r="1215" spans="11:13" x14ac:dyDescent="0.35">
      <c r="K1215" s="7"/>
      <c r="L1215" s="7"/>
      <c r="M1215" s="7"/>
    </row>
    <row r="1216" spans="11:13" x14ac:dyDescent="0.35">
      <c r="K1216" s="7"/>
      <c r="L1216" s="7"/>
      <c r="M1216" s="7"/>
    </row>
    <row r="1217" spans="11:13" x14ac:dyDescent="0.35">
      <c r="K1217" s="7"/>
      <c r="L1217" s="7"/>
      <c r="M1217" s="7"/>
    </row>
    <row r="1218" spans="11:13" x14ac:dyDescent="0.35">
      <c r="K1218" s="7"/>
      <c r="L1218" s="7"/>
      <c r="M1218" s="7"/>
    </row>
    <row r="1219" spans="11:13" x14ac:dyDescent="0.35">
      <c r="K1219" s="7"/>
      <c r="L1219" s="7"/>
      <c r="M1219" s="7"/>
    </row>
    <row r="1220" spans="11:13" x14ac:dyDescent="0.35">
      <c r="K1220" s="7"/>
      <c r="L1220" s="7"/>
      <c r="M1220" s="7"/>
    </row>
    <row r="1221" spans="11:13" x14ac:dyDescent="0.35">
      <c r="K1221" s="7"/>
      <c r="L1221" s="7"/>
      <c r="M1221" s="7"/>
    </row>
    <row r="1222" spans="11:13" x14ac:dyDescent="0.35">
      <c r="K1222" s="7"/>
      <c r="L1222" s="7"/>
      <c r="M1222" s="7"/>
    </row>
    <row r="1223" spans="11:13" x14ac:dyDescent="0.35">
      <c r="K1223" s="7"/>
      <c r="L1223" s="7"/>
      <c r="M1223" s="7"/>
    </row>
    <row r="1224" spans="11:13" x14ac:dyDescent="0.35">
      <c r="K1224" s="7"/>
      <c r="L1224" s="7"/>
      <c r="M1224" s="7"/>
    </row>
    <row r="1225" spans="11:13" x14ac:dyDescent="0.35">
      <c r="K1225" s="7"/>
      <c r="L1225" s="7"/>
      <c r="M1225" s="7"/>
    </row>
    <row r="1226" spans="11:13" x14ac:dyDescent="0.35">
      <c r="K1226" s="7"/>
      <c r="L1226" s="7"/>
      <c r="M1226" s="7"/>
    </row>
    <row r="1227" spans="11:13" x14ac:dyDescent="0.35">
      <c r="K1227" s="7"/>
      <c r="L1227" s="7"/>
      <c r="M1227" s="7"/>
    </row>
    <row r="1228" spans="11:13" x14ac:dyDescent="0.35">
      <c r="K1228" s="7"/>
      <c r="L1228" s="7"/>
      <c r="M1228" s="7"/>
    </row>
    <row r="1229" spans="11:13" x14ac:dyDescent="0.35">
      <c r="K1229" s="7"/>
      <c r="L1229" s="7"/>
      <c r="M1229" s="7"/>
    </row>
    <row r="1230" spans="11:13" x14ac:dyDescent="0.35">
      <c r="K1230" s="7"/>
      <c r="L1230" s="7"/>
      <c r="M1230" s="7"/>
    </row>
    <row r="1231" spans="11:13" x14ac:dyDescent="0.35">
      <c r="K1231" s="7"/>
      <c r="L1231" s="7"/>
      <c r="M1231" s="7"/>
    </row>
    <row r="1232" spans="11:13" x14ac:dyDescent="0.35">
      <c r="K1232" s="7"/>
      <c r="L1232" s="7"/>
      <c r="M1232" s="7"/>
    </row>
    <row r="1233" spans="11:13" x14ac:dyDescent="0.35">
      <c r="K1233" s="7"/>
      <c r="L1233" s="7"/>
      <c r="M1233" s="7"/>
    </row>
    <row r="1234" spans="11:13" x14ac:dyDescent="0.35">
      <c r="K1234" s="7"/>
      <c r="L1234" s="7"/>
      <c r="M1234" s="7"/>
    </row>
    <row r="1235" spans="11:13" x14ac:dyDescent="0.35">
      <c r="K1235" s="7"/>
      <c r="L1235" s="7"/>
      <c r="M1235" s="7"/>
    </row>
    <row r="1236" spans="11:13" x14ac:dyDescent="0.35">
      <c r="K1236" s="7"/>
      <c r="L1236" s="7"/>
      <c r="M1236" s="7"/>
    </row>
    <row r="1237" spans="11:13" x14ac:dyDescent="0.35">
      <c r="K1237" s="7"/>
      <c r="L1237" s="7"/>
      <c r="M1237" s="7"/>
    </row>
    <row r="1238" spans="11:13" x14ac:dyDescent="0.35">
      <c r="K1238" s="7"/>
      <c r="L1238" s="7"/>
      <c r="M1238" s="7"/>
    </row>
    <row r="1239" spans="11:13" x14ac:dyDescent="0.35">
      <c r="K1239" s="7"/>
      <c r="L1239" s="7"/>
      <c r="M1239" s="7"/>
    </row>
    <row r="1240" spans="11:13" x14ac:dyDescent="0.35">
      <c r="K1240" s="7"/>
      <c r="L1240" s="7"/>
      <c r="M1240" s="7"/>
    </row>
    <row r="1241" spans="11:13" x14ac:dyDescent="0.35">
      <c r="K1241" s="7"/>
      <c r="L1241" s="7"/>
      <c r="M1241" s="7"/>
    </row>
    <row r="1242" spans="11:13" x14ac:dyDescent="0.35">
      <c r="K1242" s="7"/>
      <c r="L1242" s="7"/>
      <c r="M1242" s="7"/>
    </row>
    <row r="1243" spans="11:13" x14ac:dyDescent="0.35">
      <c r="K1243" s="7"/>
      <c r="L1243" s="7"/>
      <c r="M1243" s="7"/>
    </row>
    <row r="1244" spans="11:13" x14ac:dyDescent="0.35">
      <c r="K1244" s="7"/>
      <c r="L1244" s="7"/>
      <c r="M1244" s="7"/>
    </row>
    <row r="1245" spans="11:13" x14ac:dyDescent="0.35">
      <c r="K1245" s="7"/>
      <c r="L1245" s="7"/>
      <c r="M1245" s="7"/>
    </row>
    <row r="1246" spans="11:13" x14ac:dyDescent="0.35">
      <c r="K1246" s="7"/>
      <c r="L1246" s="7"/>
      <c r="M1246" s="7"/>
    </row>
    <row r="1247" spans="11:13" x14ac:dyDescent="0.35">
      <c r="K1247" s="7"/>
      <c r="L1247" s="7"/>
      <c r="M1247" s="7"/>
    </row>
    <row r="1248" spans="11:13" x14ac:dyDescent="0.35">
      <c r="K1248" s="7"/>
      <c r="L1248" s="7"/>
      <c r="M1248" s="7"/>
    </row>
    <row r="1249" spans="11:13" x14ac:dyDescent="0.35">
      <c r="K1249" s="7"/>
      <c r="L1249" s="7"/>
      <c r="M1249" s="7"/>
    </row>
    <row r="1250" spans="11:13" x14ac:dyDescent="0.35">
      <c r="K1250" s="7"/>
      <c r="L1250" s="7"/>
      <c r="M1250" s="7"/>
    </row>
    <row r="1251" spans="11:13" x14ac:dyDescent="0.35">
      <c r="K1251" s="7"/>
      <c r="L1251" s="7"/>
      <c r="M1251" s="7"/>
    </row>
    <row r="1252" spans="11:13" x14ac:dyDescent="0.35">
      <c r="K1252" s="7"/>
      <c r="L1252" s="7"/>
      <c r="M1252" s="7"/>
    </row>
    <row r="1253" spans="11:13" x14ac:dyDescent="0.35">
      <c r="K1253" s="7"/>
      <c r="L1253" s="7"/>
      <c r="M1253" s="7"/>
    </row>
    <row r="1254" spans="11:13" x14ac:dyDescent="0.35">
      <c r="K1254" s="7"/>
      <c r="L1254" s="7"/>
      <c r="M1254" s="7"/>
    </row>
    <row r="1255" spans="11:13" x14ac:dyDescent="0.35">
      <c r="K1255" s="7"/>
      <c r="L1255" s="7"/>
      <c r="M1255" s="7"/>
    </row>
    <row r="1256" spans="11:13" x14ac:dyDescent="0.35">
      <c r="K1256" s="7"/>
      <c r="L1256" s="7"/>
      <c r="M1256" s="7"/>
    </row>
    <row r="1257" spans="11:13" x14ac:dyDescent="0.35">
      <c r="K1257" s="7"/>
      <c r="L1257" s="7"/>
      <c r="M1257" s="7"/>
    </row>
    <row r="1258" spans="11:13" x14ac:dyDescent="0.35">
      <c r="K1258" s="7"/>
      <c r="L1258" s="7"/>
      <c r="M1258" s="7"/>
    </row>
    <row r="1259" spans="11:13" x14ac:dyDescent="0.35">
      <c r="K1259" s="7"/>
      <c r="L1259" s="7"/>
      <c r="M1259" s="7"/>
    </row>
    <row r="1260" spans="11:13" x14ac:dyDescent="0.35">
      <c r="K1260" s="7"/>
      <c r="L1260" s="7"/>
      <c r="M1260" s="7"/>
    </row>
    <row r="1261" spans="11:13" x14ac:dyDescent="0.35">
      <c r="K1261" s="7"/>
      <c r="L1261" s="7"/>
      <c r="M1261" s="7"/>
    </row>
    <row r="1262" spans="11:13" x14ac:dyDescent="0.35">
      <c r="K1262" s="7"/>
      <c r="L1262" s="7"/>
      <c r="M1262" s="7"/>
    </row>
    <row r="1263" spans="11:13" x14ac:dyDescent="0.35">
      <c r="K1263" s="7"/>
      <c r="L1263" s="7"/>
      <c r="M1263" s="7"/>
    </row>
    <row r="1264" spans="11:13" x14ac:dyDescent="0.35">
      <c r="K1264" s="7"/>
      <c r="L1264" s="7"/>
      <c r="M1264" s="7"/>
    </row>
    <row r="1265" spans="11:13" x14ac:dyDescent="0.35">
      <c r="K1265" s="7"/>
      <c r="L1265" s="7"/>
      <c r="M1265" s="7"/>
    </row>
    <row r="1266" spans="11:13" x14ac:dyDescent="0.35">
      <c r="K1266" s="7"/>
      <c r="L1266" s="7"/>
      <c r="M1266" s="7"/>
    </row>
    <row r="1267" spans="11:13" x14ac:dyDescent="0.35">
      <c r="K1267" s="7"/>
      <c r="L1267" s="7"/>
      <c r="M1267" s="7"/>
    </row>
    <row r="1268" spans="11:13" x14ac:dyDescent="0.35">
      <c r="K1268" s="7"/>
      <c r="L1268" s="7"/>
      <c r="M1268" s="7"/>
    </row>
    <row r="1269" spans="11:13" x14ac:dyDescent="0.35">
      <c r="K1269" s="7"/>
      <c r="L1269" s="7"/>
      <c r="M1269" s="7"/>
    </row>
    <row r="1270" spans="11:13" x14ac:dyDescent="0.35">
      <c r="K1270" s="7"/>
      <c r="L1270" s="7"/>
      <c r="M1270" s="7"/>
    </row>
    <row r="1271" spans="11:13" x14ac:dyDescent="0.35">
      <c r="K1271" s="7"/>
      <c r="L1271" s="7"/>
      <c r="M1271" s="7"/>
    </row>
    <row r="1272" spans="11:13" x14ac:dyDescent="0.35">
      <c r="K1272" s="7"/>
      <c r="L1272" s="7"/>
      <c r="M1272" s="7"/>
    </row>
    <row r="1273" spans="11:13" x14ac:dyDescent="0.35">
      <c r="K1273" s="7"/>
      <c r="L1273" s="7"/>
      <c r="M1273" s="7"/>
    </row>
    <row r="1274" spans="11:13" x14ac:dyDescent="0.35">
      <c r="K1274" s="7"/>
      <c r="L1274" s="7"/>
      <c r="M1274" s="7"/>
    </row>
    <row r="1275" spans="11:13" x14ac:dyDescent="0.35">
      <c r="K1275" s="7"/>
      <c r="L1275" s="7"/>
      <c r="M1275" s="7"/>
    </row>
    <row r="1276" spans="11:13" x14ac:dyDescent="0.35">
      <c r="K1276" s="7"/>
      <c r="L1276" s="7"/>
      <c r="M1276" s="7"/>
    </row>
    <row r="1277" spans="11:13" x14ac:dyDescent="0.35">
      <c r="K1277" s="7"/>
      <c r="L1277" s="7"/>
      <c r="M1277" s="7"/>
    </row>
    <row r="1278" spans="11:13" x14ac:dyDescent="0.35">
      <c r="K1278" s="7"/>
      <c r="L1278" s="7"/>
      <c r="M1278" s="7"/>
    </row>
    <row r="1279" spans="11:13" x14ac:dyDescent="0.35">
      <c r="K1279" s="7"/>
      <c r="L1279" s="7"/>
      <c r="M1279" s="7"/>
    </row>
    <row r="1280" spans="11:13" x14ac:dyDescent="0.35">
      <c r="K1280" s="7"/>
      <c r="L1280" s="7"/>
      <c r="M1280" s="7"/>
    </row>
    <row r="1281" spans="11:13" x14ac:dyDescent="0.35">
      <c r="K1281" s="7"/>
      <c r="L1281" s="7"/>
      <c r="M1281" s="7"/>
    </row>
    <row r="1282" spans="11:13" x14ac:dyDescent="0.35">
      <c r="K1282" s="7"/>
      <c r="L1282" s="7"/>
      <c r="M1282" s="7"/>
    </row>
    <row r="1283" spans="11:13" x14ac:dyDescent="0.35">
      <c r="K1283" s="7"/>
      <c r="L1283" s="7"/>
      <c r="M1283" s="7"/>
    </row>
    <row r="1284" spans="11:13" x14ac:dyDescent="0.35">
      <c r="K1284" s="7"/>
      <c r="L1284" s="7"/>
      <c r="M1284" s="7"/>
    </row>
    <row r="1285" spans="11:13" x14ac:dyDescent="0.35">
      <c r="K1285" s="7"/>
      <c r="L1285" s="7"/>
      <c r="M1285" s="7"/>
    </row>
    <row r="1286" spans="11:13" x14ac:dyDescent="0.35">
      <c r="K1286" s="7"/>
      <c r="L1286" s="7"/>
      <c r="M1286" s="7"/>
    </row>
    <row r="1287" spans="11:13" x14ac:dyDescent="0.35">
      <c r="K1287" s="7"/>
      <c r="L1287" s="7"/>
      <c r="M1287" s="7"/>
    </row>
    <row r="1288" spans="11:13" x14ac:dyDescent="0.35">
      <c r="K1288" s="7"/>
      <c r="L1288" s="7"/>
      <c r="M1288" s="7"/>
    </row>
    <row r="1289" spans="11:13" x14ac:dyDescent="0.35">
      <c r="K1289" s="7"/>
      <c r="L1289" s="7"/>
      <c r="M1289" s="7"/>
    </row>
    <row r="1290" spans="11:13" x14ac:dyDescent="0.35">
      <c r="K1290" s="7"/>
      <c r="L1290" s="7"/>
      <c r="M1290" s="7"/>
    </row>
    <row r="1291" spans="11:13" x14ac:dyDescent="0.35">
      <c r="K1291" s="7"/>
      <c r="L1291" s="7"/>
      <c r="M1291" s="7"/>
    </row>
    <row r="1292" spans="11:13" x14ac:dyDescent="0.35">
      <c r="K1292" s="7"/>
      <c r="L1292" s="7"/>
      <c r="M1292" s="7"/>
    </row>
    <row r="1293" spans="11:13" x14ac:dyDescent="0.35">
      <c r="K1293" s="7"/>
      <c r="L1293" s="7"/>
      <c r="M1293" s="7"/>
    </row>
    <row r="1294" spans="11:13" x14ac:dyDescent="0.35">
      <c r="K1294" s="7"/>
      <c r="L1294" s="7"/>
      <c r="M1294" s="7"/>
    </row>
    <row r="1295" spans="11:13" x14ac:dyDescent="0.35">
      <c r="K1295" s="7"/>
      <c r="L1295" s="7"/>
      <c r="M1295" s="7"/>
    </row>
    <row r="1296" spans="11:13" x14ac:dyDescent="0.35">
      <c r="K1296" s="7"/>
      <c r="L1296" s="7"/>
      <c r="M1296" s="7"/>
    </row>
    <row r="1297" spans="11:13" x14ac:dyDescent="0.35">
      <c r="K1297" s="7"/>
      <c r="L1297" s="7"/>
      <c r="M1297" s="7"/>
    </row>
    <row r="1298" spans="11:13" x14ac:dyDescent="0.35">
      <c r="K1298" s="7"/>
      <c r="L1298" s="7"/>
      <c r="M1298" s="7"/>
    </row>
    <row r="1299" spans="11:13" x14ac:dyDescent="0.35">
      <c r="K1299" s="7"/>
      <c r="L1299" s="7"/>
      <c r="M1299" s="7"/>
    </row>
    <row r="1300" spans="11:13" x14ac:dyDescent="0.35">
      <c r="K1300" s="7"/>
      <c r="L1300" s="7"/>
      <c r="M1300" s="7"/>
    </row>
    <row r="1301" spans="11:13" x14ac:dyDescent="0.35">
      <c r="K1301" s="7"/>
      <c r="L1301" s="7"/>
      <c r="M1301" s="7"/>
    </row>
    <row r="1302" spans="11:13" x14ac:dyDescent="0.35">
      <c r="K1302" s="7"/>
      <c r="L1302" s="7"/>
      <c r="M1302" s="7"/>
    </row>
    <row r="1303" spans="11:13" x14ac:dyDescent="0.35">
      <c r="K1303" s="7"/>
      <c r="L1303" s="7"/>
      <c r="M1303" s="7"/>
    </row>
    <row r="1304" spans="11:13" x14ac:dyDescent="0.35">
      <c r="K1304" s="7"/>
      <c r="L1304" s="7"/>
      <c r="M1304" s="7"/>
    </row>
    <row r="1305" spans="11:13" x14ac:dyDescent="0.35">
      <c r="K1305" s="7"/>
      <c r="L1305" s="7"/>
      <c r="M1305" s="7"/>
    </row>
    <row r="1306" spans="11:13" x14ac:dyDescent="0.35">
      <c r="K1306" s="7"/>
      <c r="L1306" s="7"/>
      <c r="M1306" s="7"/>
    </row>
    <row r="1307" spans="11:13" x14ac:dyDescent="0.35">
      <c r="K1307" s="7"/>
      <c r="L1307" s="7"/>
      <c r="M1307" s="7"/>
    </row>
    <row r="1308" spans="11:13" x14ac:dyDescent="0.35">
      <c r="K1308" s="7"/>
      <c r="L1308" s="7"/>
      <c r="M1308" s="7"/>
    </row>
    <row r="1309" spans="11:13" x14ac:dyDescent="0.35">
      <c r="K1309" s="7"/>
      <c r="L1309" s="7"/>
      <c r="M1309" s="7"/>
    </row>
    <row r="1310" spans="11:13" x14ac:dyDescent="0.35">
      <c r="K1310" s="7"/>
      <c r="L1310" s="7"/>
      <c r="M1310" s="7"/>
    </row>
    <row r="1311" spans="11:13" x14ac:dyDescent="0.35">
      <c r="K1311" s="7"/>
      <c r="L1311" s="7"/>
      <c r="M1311" s="7"/>
    </row>
    <row r="1312" spans="11:13" x14ac:dyDescent="0.35">
      <c r="K1312" s="7"/>
      <c r="L1312" s="7"/>
      <c r="M1312" s="7"/>
    </row>
    <row r="1313" spans="11:13" x14ac:dyDescent="0.35">
      <c r="K1313" s="7"/>
      <c r="L1313" s="7"/>
      <c r="M1313" s="7"/>
    </row>
    <row r="1314" spans="11:13" x14ac:dyDescent="0.35">
      <c r="K1314" s="7"/>
      <c r="L1314" s="7"/>
      <c r="M1314" s="7"/>
    </row>
    <row r="1315" spans="11:13" x14ac:dyDescent="0.35">
      <c r="K1315" s="7"/>
      <c r="L1315" s="7"/>
      <c r="M1315" s="7"/>
    </row>
    <row r="1316" spans="11:13" x14ac:dyDescent="0.35">
      <c r="K1316" s="7"/>
      <c r="L1316" s="7"/>
      <c r="M1316" s="7"/>
    </row>
    <row r="1317" spans="11:13" x14ac:dyDescent="0.35">
      <c r="K1317" s="7"/>
      <c r="L1317" s="7"/>
      <c r="M1317" s="7"/>
    </row>
    <row r="1318" spans="11:13" x14ac:dyDescent="0.35">
      <c r="K1318" s="7"/>
      <c r="L1318" s="7"/>
      <c r="M1318" s="7"/>
    </row>
    <row r="1319" spans="11:13" x14ac:dyDescent="0.35">
      <c r="K1319" s="7"/>
      <c r="L1319" s="7"/>
      <c r="M1319" s="7"/>
    </row>
    <row r="1320" spans="11:13" x14ac:dyDescent="0.35">
      <c r="K1320" s="7"/>
      <c r="L1320" s="7"/>
      <c r="M1320" s="7"/>
    </row>
    <row r="1321" spans="11:13" x14ac:dyDescent="0.35">
      <c r="K1321" s="7"/>
      <c r="L1321" s="7"/>
      <c r="M1321" s="7"/>
    </row>
    <row r="1322" spans="11:13" x14ac:dyDescent="0.35">
      <c r="K1322" s="7"/>
      <c r="L1322" s="7"/>
      <c r="M1322" s="7"/>
    </row>
    <row r="1323" spans="11:13" x14ac:dyDescent="0.35">
      <c r="K1323" s="7"/>
      <c r="L1323" s="7"/>
      <c r="M1323" s="7"/>
    </row>
    <row r="1324" spans="11:13" x14ac:dyDescent="0.35">
      <c r="K1324" s="7"/>
      <c r="L1324" s="7"/>
      <c r="M1324" s="7"/>
    </row>
    <row r="1325" spans="11:13" x14ac:dyDescent="0.35">
      <c r="K1325" s="7"/>
      <c r="L1325" s="7"/>
      <c r="M1325" s="7"/>
    </row>
    <row r="1326" spans="11:13" x14ac:dyDescent="0.35">
      <c r="K1326" s="7"/>
      <c r="L1326" s="7"/>
      <c r="M1326" s="7"/>
    </row>
    <row r="1327" spans="11:13" x14ac:dyDescent="0.35">
      <c r="K1327" s="7"/>
      <c r="L1327" s="7"/>
      <c r="M1327" s="7"/>
    </row>
    <row r="1328" spans="11:13" x14ac:dyDescent="0.35">
      <c r="K1328" s="7"/>
      <c r="L1328" s="7"/>
      <c r="M1328" s="7"/>
    </row>
    <row r="1329" spans="11:13" x14ac:dyDescent="0.35">
      <c r="K1329" s="7"/>
      <c r="L1329" s="7"/>
      <c r="M1329" s="7"/>
    </row>
    <row r="1330" spans="11:13" x14ac:dyDescent="0.35">
      <c r="K1330" s="7"/>
      <c r="L1330" s="7"/>
      <c r="M1330" s="7"/>
    </row>
    <row r="1331" spans="11:13" x14ac:dyDescent="0.35">
      <c r="K1331" s="7"/>
      <c r="L1331" s="7"/>
      <c r="M1331" s="7"/>
    </row>
    <row r="1332" spans="11:13" x14ac:dyDescent="0.35">
      <c r="K1332" s="7"/>
      <c r="L1332" s="7"/>
      <c r="M1332" s="7"/>
    </row>
    <row r="1333" spans="11:13" x14ac:dyDescent="0.35">
      <c r="K1333" s="7"/>
      <c r="L1333" s="7"/>
      <c r="M1333" s="7"/>
    </row>
    <row r="1334" spans="11:13" x14ac:dyDescent="0.35">
      <c r="K1334" s="7"/>
      <c r="L1334" s="7"/>
      <c r="M1334" s="7"/>
    </row>
    <row r="1335" spans="11:13" x14ac:dyDescent="0.35">
      <c r="K1335" s="7"/>
      <c r="L1335" s="7"/>
      <c r="M1335" s="7"/>
    </row>
    <row r="1336" spans="11:13" x14ac:dyDescent="0.35">
      <c r="K1336" s="7"/>
      <c r="L1336" s="7"/>
      <c r="M1336" s="7"/>
    </row>
    <row r="1337" spans="11:13" x14ac:dyDescent="0.35">
      <c r="K1337" s="7"/>
      <c r="L1337" s="7"/>
      <c r="M1337" s="7"/>
    </row>
    <row r="1338" spans="11:13" x14ac:dyDescent="0.35">
      <c r="K1338" s="7"/>
      <c r="L1338" s="7"/>
      <c r="M1338" s="7"/>
    </row>
    <row r="1339" spans="11:13" x14ac:dyDescent="0.35">
      <c r="K1339" s="7"/>
      <c r="L1339" s="7"/>
      <c r="M1339" s="7"/>
    </row>
    <row r="1340" spans="11:13" x14ac:dyDescent="0.35">
      <c r="K1340" s="7"/>
      <c r="L1340" s="7"/>
      <c r="M1340" s="7"/>
    </row>
    <row r="1341" spans="11:13" x14ac:dyDescent="0.35">
      <c r="K1341" s="7"/>
      <c r="L1341" s="7"/>
      <c r="M1341" s="7"/>
    </row>
    <row r="1342" spans="11:13" x14ac:dyDescent="0.35">
      <c r="K1342" s="7"/>
      <c r="L1342" s="7"/>
      <c r="M1342" s="7"/>
    </row>
    <row r="1343" spans="11:13" x14ac:dyDescent="0.35">
      <c r="K1343" s="7"/>
      <c r="L1343" s="7"/>
      <c r="M1343" s="7"/>
    </row>
    <row r="1344" spans="11:13" x14ac:dyDescent="0.35">
      <c r="K1344" s="7"/>
      <c r="L1344" s="7"/>
      <c r="M1344" s="7"/>
    </row>
    <row r="1345" spans="11:13" x14ac:dyDescent="0.35">
      <c r="K1345" s="7"/>
      <c r="L1345" s="7"/>
      <c r="M1345" s="7"/>
    </row>
    <row r="1346" spans="11:13" x14ac:dyDescent="0.35">
      <c r="K1346" s="7"/>
      <c r="L1346" s="7"/>
      <c r="M1346" s="7"/>
    </row>
    <row r="1347" spans="11:13" x14ac:dyDescent="0.35">
      <c r="K1347" s="7"/>
      <c r="L1347" s="7"/>
      <c r="M1347" s="7"/>
    </row>
    <row r="1348" spans="11:13" x14ac:dyDescent="0.35">
      <c r="K1348" s="7"/>
      <c r="L1348" s="7"/>
      <c r="M1348" s="7"/>
    </row>
    <row r="1349" spans="11:13" x14ac:dyDescent="0.35">
      <c r="K1349" s="7"/>
      <c r="L1349" s="7"/>
      <c r="M1349" s="7"/>
    </row>
    <row r="1350" spans="11:13" x14ac:dyDescent="0.35">
      <c r="K1350" s="7"/>
      <c r="L1350" s="7"/>
      <c r="M1350" s="7"/>
    </row>
    <row r="1351" spans="11:13" x14ac:dyDescent="0.35">
      <c r="K1351" s="7"/>
      <c r="L1351" s="7"/>
      <c r="M1351" s="7"/>
    </row>
    <row r="1352" spans="11:13" x14ac:dyDescent="0.35">
      <c r="K1352" s="7"/>
      <c r="L1352" s="7"/>
      <c r="M1352" s="7"/>
    </row>
    <row r="1353" spans="11:13" x14ac:dyDescent="0.35">
      <c r="K1353" s="7"/>
      <c r="L1353" s="7"/>
      <c r="M1353" s="7"/>
    </row>
    <row r="1354" spans="11:13" x14ac:dyDescent="0.35">
      <c r="K1354" s="7"/>
      <c r="L1354" s="7"/>
      <c r="M1354" s="7"/>
    </row>
    <row r="1355" spans="11:13" x14ac:dyDescent="0.35">
      <c r="K1355" s="7"/>
      <c r="L1355" s="7"/>
      <c r="M1355" s="7"/>
    </row>
    <row r="1356" spans="11:13" x14ac:dyDescent="0.35">
      <c r="K1356" s="7"/>
      <c r="L1356" s="7"/>
      <c r="M1356" s="7"/>
    </row>
    <row r="1357" spans="11:13" x14ac:dyDescent="0.35">
      <c r="K1357" s="7"/>
      <c r="L1357" s="7"/>
      <c r="M1357" s="7"/>
    </row>
    <row r="1358" spans="11:13" x14ac:dyDescent="0.35">
      <c r="K1358" s="7"/>
      <c r="L1358" s="7"/>
      <c r="M1358" s="7"/>
    </row>
    <row r="1359" spans="11:13" x14ac:dyDescent="0.35">
      <c r="K1359" s="7"/>
      <c r="L1359" s="7"/>
      <c r="M1359" s="7"/>
    </row>
    <row r="1360" spans="11:13" x14ac:dyDescent="0.35">
      <c r="K1360" s="7"/>
      <c r="L1360" s="7"/>
      <c r="M1360" s="7"/>
    </row>
    <row r="1361" spans="11:13" x14ac:dyDescent="0.35">
      <c r="K1361" s="7"/>
      <c r="L1361" s="7"/>
      <c r="M1361" s="7"/>
    </row>
    <row r="1362" spans="11:13" x14ac:dyDescent="0.35">
      <c r="K1362" s="7"/>
      <c r="L1362" s="7"/>
      <c r="M1362" s="7"/>
    </row>
    <row r="1363" spans="11:13" x14ac:dyDescent="0.35">
      <c r="K1363" s="7"/>
      <c r="L1363" s="7"/>
      <c r="M1363" s="7"/>
    </row>
    <row r="1364" spans="11:13" x14ac:dyDescent="0.35">
      <c r="K1364" s="7"/>
      <c r="L1364" s="7"/>
      <c r="M1364" s="7"/>
    </row>
    <row r="1365" spans="11:13" x14ac:dyDescent="0.35">
      <c r="K1365" s="7"/>
      <c r="L1365" s="7"/>
      <c r="M1365" s="7"/>
    </row>
    <row r="1366" spans="11:13" x14ac:dyDescent="0.35">
      <c r="K1366" s="7"/>
      <c r="L1366" s="7"/>
      <c r="M1366" s="7"/>
    </row>
    <row r="1367" spans="11:13" x14ac:dyDescent="0.35">
      <c r="K1367" s="7"/>
      <c r="L1367" s="7"/>
      <c r="M1367" s="7"/>
    </row>
    <row r="1368" spans="11:13" x14ac:dyDescent="0.35">
      <c r="K1368" s="7"/>
      <c r="L1368" s="7"/>
      <c r="M1368" s="7"/>
    </row>
    <row r="1369" spans="11:13" x14ac:dyDescent="0.35">
      <c r="K1369" s="7"/>
      <c r="L1369" s="7"/>
      <c r="M1369" s="7"/>
    </row>
    <row r="1370" spans="11:13" x14ac:dyDescent="0.35">
      <c r="K1370" s="7"/>
      <c r="L1370" s="7"/>
      <c r="M1370" s="7"/>
    </row>
    <row r="1371" spans="11:13" x14ac:dyDescent="0.35">
      <c r="K1371" s="7"/>
      <c r="L1371" s="7"/>
      <c r="M1371" s="7"/>
    </row>
    <row r="1372" spans="11:13" x14ac:dyDescent="0.35">
      <c r="K1372" s="7"/>
      <c r="L1372" s="7"/>
      <c r="M1372" s="7"/>
    </row>
    <row r="1373" spans="11:13" x14ac:dyDescent="0.35">
      <c r="K1373" s="7"/>
      <c r="L1373" s="7"/>
      <c r="M1373" s="7"/>
    </row>
    <row r="1374" spans="11:13" x14ac:dyDescent="0.35">
      <c r="K1374" s="7"/>
      <c r="L1374" s="7"/>
      <c r="M1374" s="7"/>
    </row>
    <row r="1375" spans="11:13" x14ac:dyDescent="0.35">
      <c r="K1375" s="7"/>
      <c r="L1375" s="7"/>
      <c r="M1375" s="7"/>
    </row>
    <row r="1376" spans="11:13" x14ac:dyDescent="0.35">
      <c r="K1376" s="7"/>
      <c r="L1376" s="7"/>
      <c r="M1376" s="7"/>
    </row>
    <row r="1377" spans="11:13" x14ac:dyDescent="0.35">
      <c r="K1377" s="7"/>
      <c r="L1377" s="7"/>
      <c r="M1377" s="7"/>
    </row>
    <row r="1378" spans="11:13" x14ac:dyDescent="0.35">
      <c r="K1378" s="7"/>
      <c r="L1378" s="7"/>
      <c r="M1378" s="7"/>
    </row>
    <row r="1379" spans="11:13" x14ac:dyDescent="0.35">
      <c r="K1379" s="7"/>
      <c r="L1379" s="7"/>
      <c r="M1379" s="7"/>
    </row>
    <row r="1380" spans="11:13" x14ac:dyDescent="0.35">
      <c r="K1380" s="7"/>
      <c r="L1380" s="7"/>
      <c r="M1380" s="7"/>
    </row>
    <row r="1381" spans="11:13" x14ac:dyDescent="0.35">
      <c r="K1381" s="7"/>
      <c r="L1381" s="7"/>
      <c r="M1381" s="7"/>
    </row>
    <row r="1382" spans="11:13" x14ac:dyDescent="0.35">
      <c r="K1382" s="7"/>
      <c r="L1382" s="7"/>
      <c r="M1382" s="7"/>
    </row>
    <row r="1383" spans="11:13" x14ac:dyDescent="0.35">
      <c r="K1383" s="7"/>
      <c r="L1383" s="7"/>
      <c r="M1383" s="7"/>
    </row>
    <row r="1384" spans="11:13" x14ac:dyDescent="0.35">
      <c r="K1384" s="7"/>
      <c r="L1384" s="7"/>
      <c r="M1384" s="7"/>
    </row>
    <row r="1385" spans="11:13" x14ac:dyDescent="0.35">
      <c r="K1385" s="7"/>
      <c r="L1385" s="7"/>
      <c r="M1385" s="7"/>
    </row>
    <row r="1386" spans="11:13" x14ac:dyDescent="0.35">
      <c r="K1386" s="7"/>
      <c r="L1386" s="7"/>
      <c r="M1386" s="7"/>
    </row>
    <row r="1387" spans="11:13" x14ac:dyDescent="0.35">
      <c r="K1387" s="7"/>
      <c r="L1387" s="7"/>
      <c r="M1387" s="7"/>
    </row>
    <row r="1388" spans="11:13" x14ac:dyDescent="0.35">
      <c r="K1388" s="7"/>
      <c r="L1388" s="7"/>
      <c r="M1388" s="7"/>
    </row>
    <row r="1389" spans="11:13" x14ac:dyDescent="0.35">
      <c r="K1389" s="7"/>
      <c r="L1389" s="7"/>
      <c r="M1389" s="7"/>
    </row>
    <row r="1390" spans="11:13" x14ac:dyDescent="0.35">
      <c r="K1390" s="7"/>
      <c r="L1390" s="7"/>
      <c r="M1390" s="7"/>
    </row>
    <row r="1391" spans="11:13" x14ac:dyDescent="0.35">
      <c r="K1391" s="7"/>
      <c r="L1391" s="7"/>
      <c r="M1391" s="7"/>
    </row>
    <row r="1392" spans="11:13" x14ac:dyDescent="0.35">
      <c r="K1392" s="7"/>
      <c r="L1392" s="7"/>
      <c r="M1392" s="7"/>
    </row>
    <row r="1393" spans="11:13" x14ac:dyDescent="0.35">
      <c r="K1393" s="7"/>
      <c r="L1393" s="7"/>
      <c r="M1393" s="7"/>
    </row>
    <row r="1394" spans="11:13" x14ac:dyDescent="0.35">
      <c r="K1394" s="7"/>
      <c r="L1394" s="7"/>
      <c r="M1394" s="7"/>
    </row>
    <row r="1395" spans="11:13" x14ac:dyDescent="0.35">
      <c r="K1395" s="7"/>
      <c r="L1395" s="7"/>
      <c r="M1395" s="7"/>
    </row>
    <row r="1396" spans="11:13" x14ac:dyDescent="0.35">
      <c r="K1396" s="7"/>
      <c r="L1396" s="7"/>
      <c r="M1396" s="7"/>
    </row>
    <row r="1397" spans="11:13" x14ac:dyDescent="0.35">
      <c r="K1397" s="7"/>
      <c r="L1397" s="7"/>
      <c r="M1397" s="7"/>
    </row>
    <row r="1398" spans="11:13" x14ac:dyDescent="0.35">
      <c r="K1398" s="7"/>
      <c r="L1398" s="7"/>
      <c r="M1398" s="7"/>
    </row>
    <row r="1399" spans="11:13" x14ac:dyDescent="0.35">
      <c r="K1399" s="7"/>
      <c r="L1399" s="7"/>
      <c r="M1399" s="7"/>
    </row>
    <row r="1400" spans="11:13" x14ac:dyDescent="0.35">
      <c r="K1400" s="7"/>
      <c r="L1400" s="7"/>
      <c r="M1400" s="7"/>
    </row>
    <row r="1401" spans="11:13" x14ac:dyDescent="0.35">
      <c r="K1401" s="7"/>
      <c r="L1401" s="7"/>
      <c r="M1401" s="7"/>
    </row>
    <row r="1402" spans="11:13" x14ac:dyDescent="0.35">
      <c r="K1402" s="7"/>
      <c r="L1402" s="7"/>
      <c r="M1402" s="7"/>
    </row>
    <row r="1403" spans="11:13" x14ac:dyDescent="0.35">
      <c r="K1403" s="7"/>
      <c r="L1403" s="7"/>
      <c r="M1403" s="7"/>
    </row>
    <row r="1404" spans="11:13" x14ac:dyDescent="0.35">
      <c r="K1404" s="7"/>
      <c r="L1404" s="7"/>
      <c r="M1404" s="7"/>
    </row>
    <row r="1405" spans="11:13" x14ac:dyDescent="0.35">
      <c r="K1405" s="7"/>
      <c r="L1405" s="7"/>
      <c r="M1405" s="7"/>
    </row>
    <row r="1406" spans="11:13" x14ac:dyDescent="0.35">
      <c r="K1406" s="7"/>
      <c r="L1406" s="7"/>
      <c r="M1406" s="7"/>
    </row>
    <row r="1407" spans="11:13" x14ac:dyDescent="0.35">
      <c r="K1407" s="7"/>
      <c r="L1407" s="7"/>
      <c r="M1407" s="7"/>
    </row>
    <row r="1408" spans="11:13" x14ac:dyDescent="0.35">
      <c r="K1408" s="7"/>
      <c r="L1408" s="7"/>
      <c r="M1408" s="7"/>
    </row>
    <row r="1409" spans="11:13" x14ac:dyDescent="0.35">
      <c r="K1409" s="7"/>
      <c r="L1409" s="7"/>
      <c r="M1409" s="7"/>
    </row>
    <row r="1410" spans="11:13" x14ac:dyDescent="0.35">
      <c r="K1410" s="7"/>
      <c r="L1410" s="7"/>
      <c r="M1410" s="7"/>
    </row>
    <row r="1411" spans="11:13" x14ac:dyDescent="0.35">
      <c r="K1411" s="7"/>
      <c r="L1411" s="7"/>
      <c r="M1411" s="7"/>
    </row>
    <row r="1412" spans="11:13" x14ac:dyDescent="0.35">
      <c r="K1412" s="7"/>
      <c r="L1412" s="7"/>
      <c r="M1412" s="7"/>
    </row>
    <row r="1413" spans="11:13" x14ac:dyDescent="0.35">
      <c r="K1413" s="7"/>
      <c r="L1413" s="7"/>
      <c r="M1413" s="7"/>
    </row>
    <row r="1414" spans="11:13" x14ac:dyDescent="0.35">
      <c r="K1414" s="7"/>
      <c r="L1414" s="7"/>
      <c r="M1414" s="7"/>
    </row>
    <row r="1415" spans="11:13" x14ac:dyDescent="0.35">
      <c r="K1415" s="7"/>
      <c r="L1415" s="7"/>
      <c r="M1415" s="7"/>
    </row>
    <row r="1416" spans="11:13" x14ac:dyDescent="0.35">
      <c r="K1416" s="7"/>
      <c r="L1416" s="7"/>
      <c r="M1416" s="7"/>
    </row>
    <row r="1417" spans="11:13" x14ac:dyDescent="0.35">
      <c r="K1417" s="7"/>
      <c r="L1417" s="7"/>
      <c r="M1417" s="7"/>
    </row>
    <row r="1418" spans="11:13" x14ac:dyDescent="0.35">
      <c r="K1418" s="7"/>
      <c r="L1418" s="7"/>
      <c r="M1418" s="7"/>
    </row>
    <row r="1419" spans="11:13" x14ac:dyDescent="0.35">
      <c r="K1419" s="7"/>
      <c r="L1419" s="7"/>
      <c r="M1419" s="7"/>
    </row>
    <row r="1420" spans="11:13" x14ac:dyDescent="0.35">
      <c r="K1420" s="7"/>
      <c r="L1420" s="7"/>
      <c r="M1420" s="7"/>
    </row>
    <row r="1421" spans="11:13" x14ac:dyDescent="0.35">
      <c r="K1421" s="7"/>
      <c r="L1421" s="7"/>
      <c r="M1421" s="7"/>
    </row>
    <row r="1422" spans="11:13" x14ac:dyDescent="0.35">
      <c r="K1422" s="7"/>
      <c r="L1422" s="7"/>
      <c r="M1422" s="7"/>
    </row>
    <row r="1423" spans="11:13" x14ac:dyDescent="0.35">
      <c r="K1423" s="7"/>
      <c r="L1423" s="7"/>
      <c r="M1423" s="7"/>
    </row>
    <row r="1424" spans="11:13" x14ac:dyDescent="0.35">
      <c r="K1424" s="7"/>
      <c r="L1424" s="7"/>
      <c r="M1424" s="7"/>
    </row>
    <row r="1425" spans="11:13" x14ac:dyDescent="0.35">
      <c r="K1425" s="7"/>
      <c r="L1425" s="7"/>
      <c r="M1425" s="7"/>
    </row>
    <row r="1426" spans="11:13" x14ac:dyDescent="0.35">
      <c r="K1426" s="7"/>
      <c r="L1426" s="7"/>
      <c r="M1426" s="7"/>
    </row>
    <row r="1427" spans="11:13" x14ac:dyDescent="0.35">
      <c r="K1427" s="7"/>
      <c r="L1427" s="7"/>
      <c r="M1427" s="7"/>
    </row>
    <row r="1428" spans="11:13" x14ac:dyDescent="0.35">
      <c r="K1428" s="7"/>
      <c r="L1428" s="7"/>
      <c r="M1428" s="7"/>
    </row>
    <row r="1429" spans="11:13" x14ac:dyDescent="0.35">
      <c r="K1429" s="7"/>
      <c r="L1429" s="7"/>
      <c r="M1429" s="7"/>
    </row>
    <row r="1430" spans="11:13" x14ac:dyDescent="0.35">
      <c r="K1430" s="7"/>
      <c r="L1430" s="7"/>
      <c r="M1430" s="7"/>
    </row>
    <row r="1431" spans="11:13" x14ac:dyDescent="0.35">
      <c r="K1431" s="7"/>
      <c r="L1431" s="7"/>
      <c r="M1431" s="7"/>
    </row>
    <row r="1432" spans="11:13" x14ac:dyDescent="0.35">
      <c r="K1432" s="7"/>
      <c r="L1432" s="7"/>
      <c r="M1432" s="7"/>
    </row>
    <row r="1433" spans="11:13" x14ac:dyDescent="0.35">
      <c r="K1433" s="7"/>
      <c r="L1433" s="7"/>
      <c r="M1433" s="7"/>
    </row>
    <row r="1434" spans="11:13" x14ac:dyDescent="0.35">
      <c r="K1434" s="7"/>
      <c r="L1434" s="7"/>
      <c r="M1434" s="7"/>
    </row>
    <row r="1435" spans="11:13" x14ac:dyDescent="0.35">
      <c r="K1435" s="7"/>
      <c r="L1435" s="7"/>
      <c r="M1435" s="7"/>
    </row>
    <row r="1436" spans="11:13" x14ac:dyDescent="0.35">
      <c r="K1436" s="7"/>
      <c r="L1436" s="7"/>
      <c r="M1436" s="7"/>
    </row>
    <row r="1437" spans="11:13" x14ac:dyDescent="0.35">
      <c r="K1437" s="7"/>
      <c r="L1437" s="7"/>
      <c r="M1437" s="7"/>
    </row>
    <row r="1438" spans="11:13" x14ac:dyDescent="0.35">
      <c r="K1438" s="7"/>
      <c r="L1438" s="7"/>
      <c r="M1438" s="7"/>
    </row>
    <row r="1439" spans="11:13" x14ac:dyDescent="0.35">
      <c r="K1439" s="7"/>
      <c r="L1439" s="7"/>
      <c r="M1439" s="7"/>
    </row>
    <row r="1440" spans="11:13" x14ac:dyDescent="0.35">
      <c r="K1440" s="7"/>
      <c r="L1440" s="7"/>
      <c r="M1440" s="7"/>
    </row>
    <row r="1441" spans="11:13" x14ac:dyDescent="0.35">
      <c r="K1441" s="7"/>
      <c r="L1441" s="7"/>
      <c r="M1441" s="7"/>
    </row>
    <row r="1442" spans="11:13" x14ac:dyDescent="0.35">
      <c r="K1442" s="7"/>
      <c r="L1442" s="7"/>
      <c r="M1442" s="7"/>
    </row>
    <row r="1443" spans="11:13" x14ac:dyDescent="0.35">
      <c r="K1443" s="7"/>
      <c r="L1443" s="7"/>
      <c r="M1443" s="7"/>
    </row>
    <row r="1444" spans="11:13" x14ac:dyDescent="0.35">
      <c r="K1444" s="7"/>
      <c r="L1444" s="7"/>
      <c r="M1444" s="7"/>
    </row>
    <row r="1445" spans="11:13" x14ac:dyDescent="0.35">
      <c r="K1445" s="7"/>
      <c r="L1445" s="7"/>
      <c r="M1445" s="7"/>
    </row>
    <row r="1446" spans="11:13" x14ac:dyDescent="0.35">
      <c r="K1446" s="7"/>
      <c r="L1446" s="7"/>
      <c r="M1446" s="7"/>
    </row>
    <row r="1447" spans="11:13" x14ac:dyDescent="0.35">
      <c r="K1447" s="7"/>
      <c r="L1447" s="7"/>
      <c r="M1447" s="7"/>
    </row>
    <row r="1448" spans="11:13" x14ac:dyDescent="0.35">
      <c r="K1448" s="7"/>
      <c r="L1448" s="7"/>
      <c r="M1448" s="7"/>
    </row>
    <row r="1449" spans="11:13" x14ac:dyDescent="0.35">
      <c r="K1449" s="7"/>
      <c r="L1449" s="7"/>
      <c r="M1449" s="7"/>
    </row>
    <row r="1450" spans="11:13" x14ac:dyDescent="0.35">
      <c r="K1450" s="7"/>
      <c r="L1450" s="7"/>
      <c r="M1450" s="7"/>
    </row>
    <row r="1451" spans="11:13" x14ac:dyDescent="0.35">
      <c r="K1451" s="7"/>
      <c r="L1451" s="7"/>
      <c r="M1451" s="7"/>
    </row>
    <row r="1452" spans="11:13" x14ac:dyDescent="0.35">
      <c r="K1452" s="7"/>
      <c r="L1452" s="7"/>
      <c r="M1452" s="7"/>
    </row>
    <row r="1453" spans="11:13" x14ac:dyDescent="0.35">
      <c r="K1453" s="7"/>
      <c r="L1453" s="7"/>
      <c r="M1453" s="7"/>
    </row>
    <row r="1454" spans="11:13" x14ac:dyDescent="0.35">
      <c r="K1454" s="7"/>
      <c r="L1454" s="7"/>
      <c r="M1454" s="7"/>
    </row>
    <row r="1455" spans="11:13" x14ac:dyDescent="0.35">
      <c r="K1455" s="7"/>
      <c r="L1455" s="7"/>
      <c r="M1455" s="7"/>
    </row>
    <row r="1456" spans="11:13" x14ac:dyDescent="0.35">
      <c r="K1456" s="7"/>
      <c r="L1456" s="7"/>
      <c r="M1456" s="7"/>
    </row>
    <row r="1457" spans="11:13" x14ac:dyDescent="0.35">
      <c r="K1457" s="7"/>
      <c r="L1457" s="7"/>
      <c r="M1457" s="7"/>
    </row>
    <row r="1458" spans="11:13" x14ac:dyDescent="0.35">
      <c r="K1458" s="7"/>
      <c r="L1458" s="7"/>
      <c r="M1458" s="7"/>
    </row>
    <row r="1459" spans="11:13" x14ac:dyDescent="0.35">
      <c r="K1459" s="7"/>
      <c r="L1459" s="7"/>
      <c r="M1459" s="7"/>
    </row>
    <row r="1460" spans="11:13" x14ac:dyDescent="0.35">
      <c r="K1460" s="7"/>
      <c r="L1460" s="7"/>
      <c r="M1460" s="7"/>
    </row>
    <row r="1461" spans="11:13" x14ac:dyDescent="0.35">
      <c r="K1461" s="7"/>
      <c r="L1461" s="7"/>
      <c r="M1461" s="7"/>
    </row>
    <row r="1462" spans="11:13" x14ac:dyDescent="0.35">
      <c r="K1462" s="7"/>
      <c r="L1462" s="7"/>
      <c r="M1462" s="7"/>
    </row>
    <row r="1463" spans="11:13" x14ac:dyDescent="0.35">
      <c r="K1463" s="7"/>
      <c r="L1463" s="7"/>
      <c r="M1463" s="7"/>
    </row>
    <row r="1464" spans="11:13" x14ac:dyDescent="0.35">
      <c r="K1464" s="7"/>
      <c r="L1464" s="7"/>
      <c r="M1464" s="7"/>
    </row>
    <row r="1465" spans="11:13" x14ac:dyDescent="0.35">
      <c r="K1465" s="7"/>
      <c r="L1465" s="7"/>
      <c r="M1465" s="7"/>
    </row>
    <row r="1466" spans="11:13" x14ac:dyDescent="0.35">
      <c r="K1466" s="7"/>
      <c r="L1466" s="7"/>
      <c r="M1466" s="7"/>
    </row>
    <row r="1467" spans="11:13" x14ac:dyDescent="0.35">
      <c r="K1467" s="7"/>
      <c r="L1467" s="7"/>
      <c r="M1467" s="7"/>
    </row>
    <row r="1468" spans="11:13" x14ac:dyDescent="0.35">
      <c r="K1468" s="7"/>
      <c r="L1468" s="7"/>
      <c r="M1468" s="7"/>
    </row>
    <row r="1469" spans="11:13" x14ac:dyDescent="0.35">
      <c r="K1469" s="7"/>
      <c r="L1469" s="7"/>
      <c r="M1469" s="7"/>
    </row>
    <row r="1470" spans="11:13" x14ac:dyDescent="0.35">
      <c r="K1470" s="7"/>
      <c r="L1470" s="7"/>
      <c r="M1470" s="7"/>
    </row>
    <row r="1471" spans="11:13" x14ac:dyDescent="0.35">
      <c r="K1471" s="7"/>
      <c r="L1471" s="7"/>
      <c r="M1471" s="7"/>
    </row>
    <row r="1472" spans="11:13" x14ac:dyDescent="0.35">
      <c r="K1472" s="7"/>
      <c r="L1472" s="7"/>
      <c r="M1472" s="7"/>
    </row>
    <row r="1473" spans="11:13" x14ac:dyDescent="0.35">
      <c r="K1473" s="7"/>
      <c r="L1473" s="7"/>
      <c r="M1473" s="7"/>
    </row>
    <row r="1474" spans="11:13" x14ac:dyDescent="0.35">
      <c r="K1474" s="7"/>
      <c r="L1474" s="7"/>
      <c r="M1474" s="7"/>
    </row>
    <row r="1475" spans="11:13" x14ac:dyDescent="0.35">
      <c r="K1475" s="7"/>
      <c r="L1475" s="7"/>
      <c r="M1475" s="7"/>
    </row>
    <row r="1476" spans="11:13" x14ac:dyDescent="0.35">
      <c r="K1476" s="7"/>
      <c r="L1476" s="7"/>
      <c r="M1476" s="7"/>
    </row>
    <row r="1477" spans="11:13" x14ac:dyDescent="0.35">
      <c r="K1477" s="7"/>
      <c r="L1477" s="7"/>
      <c r="M1477" s="7"/>
    </row>
    <row r="1478" spans="11:13" x14ac:dyDescent="0.35">
      <c r="K1478" s="7"/>
      <c r="L1478" s="7"/>
      <c r="M1478" s="7"/>
    </row>
    <row r="1479" spans="11:13" x14ac:dyDescent="0.35">
      <c r="K1479" s="7"/>
      <c r="L1479" s="7"/>
      <c r="M1479" s="7"/>
    </row>
    <row r="1480" spans="11:13" x14ac:dyDescent="0.35">
      <c r="K1480" s="7"/>
      <c r="L1480" s="7"/>
      <c r="M1480" s="7"/>
    </row>
    <row r="1481" spans="11:13" x14ac:dyDescent="0.35">
      <c r="K1481" s="7"/>
      <c r="L1481" s="7"/>
      <c r="M1481" s="7"/>
    </row>
    <row r="1482" spans="11:13" x14ac:dyDescent="0.35">
      <c r="K1482" s="7"/>
      <c r="L1482" s="7"/>
      <c r="M1482" s="7"/>
    </row>
    <row r="1483" spans="11:13" x14ac:dyDescent="0.35">
      <c r="K1483" s="7"/>
      <c r="L1483" s="7"/>
      <c r="M1483" s="7"/>
    </row>
    <row r="1484" spans="11:13" x14ac:dyDescent="0.35">
      <c r="K1484" s="7"/>
      <c r="L1484" s="7"/>
      <c r="M1484" s="7"/>
    </row>
    <row r="1485" spans="11:13" x14ac:dyDescent="0.35">
      <c r="K1485" s="7"/>
      <c r="L1485" s="7"/>
      <c r="M1485" s="7"/>
    </row>
    <row r="1486" spans="11:13" x14ac:dyDescent="0.35">
      <c r="K1486" s="7"/>
      <c r="L1486" s="7"/>
      <c r="M1486" s="7"/>
    </row>
    <row r="1487" spans="11:13" x14ac:dyDescent="0.35">
      <c r="K1487" s="7"/>
      <c r="L1487" s="7"/>
      <c r="M1487" s="7"/>
    </row>
    <row r="1488" spans="11:13" x14ac:dyDescent="0.35">
      <c r="K1488" s="7"/>
      <c r="L1488" s="7"/>
      <c r="M1488" s="7"/>
    </row>
    <row r="1489" spans="11:13" x14ac:dyDescent="0.35">
      <c r="K1489" s="7"/>
      <c r="L1489" s="7"/>
      <c r="M1489" s="7"/>
    </row>
    <row r="1490" spans="11:13" x14ac:dyDescent="0.35">
      <c r="K1490" s="7"/>
      <c r="L1490" s="7"/>
      <c r="M1490" s="7"/>
    </row>
    <row r="1491" spans="11:13" x14ac:dyDescent="0.35">
      <c r="K1491" s="7"/>
      <c r="L1491" s="7"/>
      <c r="M1491" s="7"/>
    </row>
    <row r="1492" spans="11:13" x14ac:dyDescent="0.35">
      <c r="K1492" s="7"/>
      <c r="L1492" s="7"/>
      <c r="M1492" s="7"/>
    </row>
    <row r="1493" spans="11:13" x14ac:dyDescent="0.35">
      <c r="K1493" s="7"/>
      <c r="L1493" s="7"/>
      <c r="M1493" s="7"/>
    </row>
    <row r="1494" spans="11:13" x14ac:dyDescent="0.35">
      <c r="K1494" s="7"/>
      <c r="L1494" s="7"/>
      <c r="M1494" s="7"/>
    </row>
    <row r="1495" spans="11:13" x14ac:dyDescent="0.35">
      <c r="K1495" s="7"/>
      <c r="L1495" s="7"/>
      <c r="M1495" s="7"/>
    </row>
    <row r="1496" spans="11:13" x14ac:dyDescent="0.35">
      <c r="K1496" s="7"/>
      <c r="L1496" s="7"/>
      <c r="M1496" s="7"/>
    </row>
    <row r="1497" spans="11:13" x14ac:dyDescent="0.35">
      <c r="K1497" s="7"/>
      <c r="L1497" s="7"/>
      <c r="M1497" s="7"/>
    </row>
    <row r="1498" spans="11:13" x14ac:dyDescent="0.35">
      <c r="K1498" s="7"/>
      <c r="L1498" s="7"/>
      <c r="M1498" s="7"/>
    </row>
    <row r="1499" spans="11:13" x14ac:dyDescent="0.35">
      <c r="K1499" s="7"/>
      <c r="L1499" s="7"/>
      <c r="M1499" s="7"/>
    </row>
    <row r="1500" spans="11:13" x14ac:dyDescent="0.35">
      <c r="K1500" s="7"/>
      <c r="L1500" s="7"/>
      <c r="M1500" s="7"/>
    </row>
    <row r="1501" spans="11:13" x14ac:dyDescent="0.35">
      <c r="K1501" s="7"/>
      <c r="L1501" s="7"/>
      <c r="M1501" s="7"/>
    </row>
    <row r="1502" spans="11:13" x14ac:dyDescent="0.35">
      <c r="K1502" s="7"/>
      <c r="L1502" s="7"/>
      <c r="M1502" s="7"/>
    </row>
    <row r="1503" spans="11:13" x14ac:dyDescent="0.35">
      <c r="K1503" s="7"/>
      <c r="L1503" s="7"/>
      <c r="M1503" s="7"/>
    </row>
    <row r="1504" spans="11:13" x14ac:dyDescent="0.35">
      <c r="K1504" s="7"/>
      <c r="L1504" s="7"/>
      <c r="M1504" s="7"/>
    </row>
    <row r="1505" spans="11:13" x14ac:dyDescent="0.35">
      <c r="K1505" s="7"/>
      <c r="L1505" s="7"/>
      <c r="M1505" s="7"/>
    </row>
    <row r="1506" spans="11:13" x14ac:dyDescent="0.35">
      <c r="K1506" s="7"/>
      <c r="L1506" s="7"/>
      <c r="M1506" s="7"/>
    </row>
    <row r="1507" spans="11:13" x14ac:dyDescent="0.35">
      <c r="K1507" s="7"/>
      <c r="L1507" s="7"/>
      <c r="M1507" s="7"/>
    </row>
    <row r="1508" spans="11:13" x14ac:dyDescent="0.35">
      <c r="K1508" s="7"/>
      <c r="L1508" s="7"/>
      <c r="M1508" s="7"/>
    </row>
    <row r="1509" spans="11:13" x14ac:dyDescent="0.35">
      <c r="K1509" s="7"/>
      <c r="L1509" s="7"/>
      <c r="M1509" s="7"/>
    </row>
    <row r="1510" spans="11:13" x14ac:dyDescent="0.35">
      <c r="K1510" s="7"/>
      <c r="L1510" s="7"/>
      <c r="M1510" s="7"/>
    </row>
    <row r="1511" spans="11:13" x14ac:dyDescent="0.35">
      <c r="K1511" s="7"/>
      <c r="L1511" s="7"/>
      <c r="M1511" s="7"/>
    </row>
    <row r="1512" spans="11:13" x14ac:dyDescent="0.35">
      <c r="K1512" s="7"/>
      <c r="L1512" s="7"/>
      <c r="M1512" s="7"/>
    </row>
    <row r="1513" spans="11:13" x14ac:dyDescent="0.35">
      <c r="K1513" s="7"/>
      <c r="L1513" s="7"/>
      <c r="M1513" s="7"/>
    </row>
    <row r="1514" spans="11:13" x14ac:dyDescent="0.35">
      <c r="K1514" s="7"/>
      <c r="L1514" s="7"/>
      <c r="M1514" s="7"/>
    </row>
    <row r="1515" spans="11:13" x14ac:dyDescent="0.35">
      <c r="K1515" s="7"/>
      <c r="L1515" s="7"/>
      <c r="M1515" s="7"/>
    </row>
    <row r="1516" spans="11:13" x14ac:dyDescent="0.35">
      <c r="K1516" s="7"/>
      <c r="L1516" s="7"/>
      <c r="M1516" s="7"/>
    </row>
    <row r="1517" spans="11:13" x14ac:dyDescent="0.35">
      <c r="K1517" s="7"/>
      <c r="L1517" s="7"/>
      <c r="M1517" s="7"/>
    </row>
    <row r="1518" spans="11:13" x14ac:dyDescent="0.35">
      <c r="K1518" s="7"/>
      <c r="L1518" s="7"/>
      <c r="M1518" s="7"/>
    </row>
    <row r="1519" spans="11:13" x14ac:dyDescent="0.35">
      <c r="K1519" s="7"/>
      <c r="L1519" s="7"/>
      <c r="M1519" s="7"/>
    </row>
    <row r="1520" spans="11:13" x14ac:dyDescent="0.35">
      <c r="K1520" s="7"/>
      <c r="L1520" s="7"/>
      <c r="M1520" s="7"/>
    </row>
    <row r="1521" spans="11:13" x14ac:dyDescent="0.35">
      <c r="K1521" s="7"/>
      <c r="L1521" s="7"/>
      <c r="M1521" s="7"/>
    </row>
    <row r="1522" spans="11:13" x14ac:dyDescent="0.35">
      <c r="K1522" s="7"/>
      <c r="L1522" s="7"/>
      <c r="M1522" s="7"/>
    </row>
    <row r="1523" spans="11:13" x14ac:dyDescent="0.35">
      <c r="K1523" s="7"/>
      <c r="L1523" s="7"/>
      <c r="M1523" s="7"/>
    </row>
    <row r="1524" spans="11:13" x14ac:dyDescent="0.35">
      <c r="K1524" s="7"/>
      <c r="L1524" s="7"/>
      <c r="M1524" s="7"/>
    </row>
    <row r="1525" spans="11:13" x14ac:dyDescent="0.35">
      <c r="K1525" s="7"/>
      <c r="L1525" s="7"/>
      <c r="M1525" s="7"/>
    </row>
    <row r="1526" spans="11:13" x14ac:dyDescent="0.35">
      <c r="K1526" s="7"/>
      <c r="L1526" s="7"/>
      <c r="M1526" s="7"/>
    </row>
    <row r="1527" spans="11:13" x14ac:dyDescent="0.35">
      <c r="K1527" s="7"/>
      <c r="L1527" s="7"/>
      <c r="M1527" s="7"/>
    </row>
    <row r="1528" spans="11:13" x14ac:dyDescent="0.35">
      <c r="K1528" s="7"/>
      <c r="L1528" s="7"/>
      <c r="M1528" s="7"/>
    </row>
    <row r="1529" spans="11:13" x14ac:dyDescent="0.35">
      <c r="K1529" s="7"/>
      <c r="L1529" s="7"/>
      <c r="M1529" s="7"/>
    </row>
    <row r="1530" spans="11:13" x14ac:dyDescent="0.35">
      <c r="K1530" s="7"/>
      <c r="L1530" s="7"/>
      <c r="M1530" s="7"/>
    </row>
    <row r="1531" spans="11:13" x14ac:dyDescent="0.35">
      <c r="K1531" s="7"/>
      <c r="L1531" s="7"/>
      <c r="M1531" s="7"/>
    </row>
    <row r="1532" spans="11:13" x14ac:dyDescent="0.35">
      <c r="K1532" s="7"/>
      <c r="L1532" s="7"/>
      <c r="M1532" s="7"/>
    </row>
    <row r="1533" spans="11:13" x14ac:dyDescent="0.35">
      <c r="K1533" s="7"/>
      <c r="L1533" s="7"/>
      <c r="M1533" s="7"/>
    </row>
    <row r="1534" spans="11:13" x14ac:dyDescent="0.35">
      <c r="K1534" s="7"/>
      <c r="L1534" s="7"/>
      <c r="M1534" s="7"/>
    </row>
    <row r="1535" spans="11:13" x14ac:dyDescent="0.35">
      <c r="K1535" s="7"/>
      <c r="L1535" s="7"/>
      <c r="M1535" s="7"/>
    </row>
    <row r="1536" spans="11:13" x14ac:dyDescent="0.35">
      <c r="K1536" s="7"/>
      <c r="L1536" s="7"/>
      <c r="M1536" s="7"/>
    </row>
    <row r="1537" spans="11:13" x14ac:dyDescent="0.35">
      <c r="K1537" s="7"/>
      <c r="L1537" s="7"/>
      <c r="M1537" s="7"/>
    </row>
    <row r="1538" spans="11:13" x14ac:dyDescent="0.35">
      <c r="K1538" s="7"/>
      <c r="L1538" s="7"/>
      <c r="M1538" s="7"/>
    </row>
    <row r="1539" spans="11:13" x14ac:dyDescent="0.35">
      <c r="K1539" s="7"/>
      <c r="L1539" s="7"/>
      <c r="M1539" s="7"/>
    </row>
    <row r="1540" spans="11:13" x14ac:dyDescent="0.35">
      <c r="K1540" s="7"/>
      <c r="L1540" s="7"/>
      <c r="M1540" s="7"/>
    </row>
    <row r="1541" spans="11:13" x14ac:dyDescent="0.35">
      <c r="K1541" s="7"/>
      <c r="L1541" s="7"/>
      <c r="M1541" s="7"/>
    </row>
    <row r="1542" spans="11:13" x14ac:dyDescent="0.35">
      <c r="K1542" s="7"/>
      <c r="L1542" s="7"/>
      <c r="M1542" s="7"/>
    </row>
    <row r="1543" spans="11:13" x14ac:dyDescent="0.35">
      <c r="K1543" s="7"/>
      <c r="L1543" s="7"/>
      <c r="M1543" s="7"/>
    </row>
    <row r="1544" spans="11:13" x14ac:dyDescent="0.35">
      <c r="K1544" s="7"/>
      <c r="L1544" s="7"/>
      <c r="M1544" s="7"/>
    </row>
    <row r="1545" spans="11:13" x14ac:dyDescent="0.35">
      <c r="K1545" s="7"/>
      <c r="L1545" s="7"/>
      <c r="M1545" s="7"/>
    </row>
    <row r="1546" spans="11:13" x14ac:dyDescent="0.35">
      <c r="K1546" s="7"/>
      <c r="L1546" s="7"/>
      <c r="M1546" s="7"/>
    </row>
    <row r="1547" spans="11:13" x14ac:dyDescent="0.35">
      <c r="K1547" s="7"/>
      <c r="L1547" s="7"/>
      <c r="M1547" s="7"/>
    </row>
    <row r="1548" spans="11:13" x14ac:dyDescent="0.35">
      <c r="K1548" s="7"/>
      <c r="L1548" s="7"/>
      <c r="M1548" s="7"/>
    </row>
    <row r="1549" spans="11:13" x14ac:dyDescent="0.35">
      <c r="K1549" s="7"/>
      <c r="L1549" s="7"/>
      <c r="M1549" s="7"/>
    </row>
    <row r="1550" spans="11:13" x14ac:dyDescent="0.35">
      <c r="K1550" s="7"/>
      <c r="L1550" s="7"/>
      <c r="M1550" s="7"/>
    </row>
    <row r="1551" spans="11:13" x14ac:dyDescent="0.35">
      <c r="K1551" s="7"/>
      <c r="L1551" s="7"/>
      <c r="M1551" s="7"/>
    </row>
    <row r="1552" spans="11:13" x14ac:dyDescent="0.35">
      <c r="K1552" s="7"/>
      <c r="L1552" s="7"/>
      <c r="M1552" s="7"/>
    </row>
    <row r="1553" spans="11:13" x14ac:dyDescent="0.35">
      <c r="K1553" s="7"/>
      <c r="L1553" s="7"/>
      <c r="M1553" s="7"/>
    </row>
    <row r="1554" spans="11:13" x14ac:dyDescent="0.35">
      <c r="K1554" s="7"/>
      <c r="L1554" s="7"/>
      <c r="M1554" s="7"/>
    </row>
    <row r="1555" spans="11:13" x14ac:dyDescent="0.35">
      <c r="K1555" s="7"/>
      <c r="L1555" s="7"/>
      <c r="M1555" s="7"/>
    </row>
    <row r="1556" spans="11:13" x14ac:dyDescent="0.35">
      <c r="K1556" s="7"/>
      <c r="L1556" s="7"/>
      <c r="M1556" s="7"/>
    </row>
    <row r="1557" spans="11:13" x14ac:dyDescent="0.35">
      <c r="K1557" s="7"/>
      <c r="L1557" s="7"/>
      <c r="M1557" s="7"/>
    </row>
    <row r="1558" spans="11:13" x14ac:dyDescent="0.35">
      <c r="K1558" s="7"/>
      <c r="L1558" s="7"/>
      <c r="M1558" s="7"/>
    </row>
    <row r="1559" spans="11:13" x14ac:dyDescent="0.35">
      <c r="K1559" s="7"/>
      <c r="L1559" s="7"/>
      <c r="M1559" s="7"/>
    </row>
    <row r="1560" spans="11:13" x14ac:dyDescent="0.35">
      <c r="K1560" s="7"/>
      <c r="L1560" s="7"/>
      <c r="M1560" s="7"/>
    </row>
    <row r="1561" spans="11:13" x14ac:dyDescent="0.35">
      <c r="K1561" s="7"/>
      <c r="L1561" s="7"/>
      <c r="M1561" s="7"/>
    </row>
    <row r="1562" spans="11:13" x14ac:dyDescent="0.35">
      <c r="K1562" s="7"/>
      <c r="L1562" s="7"/>
      <c r="M1562" s="7"/>
    </row>
    <row r="1563" spans="11:13" x14ac:dyDescent="0.35">
      <c r="K1563" s="7"/>
      <c r="L1563" s="7"/>
      <c r="M1563" s="7"/>
    </row>
    <row r="1564" spans="11:13" x14ac:dyDescent="0.35">
      <c r="K1564" s="7"/>
      <c r="L1564" s="7"/>
      <c r="M1564" s="7"/>
    </row>
    <row r="1565" spans="11:13" x14ac:dyDescent="0.35">
      <c r="K1565" s="7"/>
      <c r="L1565" s="7"/>
      <c r="M1565" s="7"/>
    </row>
    <row r="1566" spans="11:13" x14ac:dyDescent="0.35">
      <c r="K1566" s="7"/>
      <c r="L1566" s="7"/>
      <c r="M1566" s="7"/>
    </row>
    <row r="1567" spans="11:13" x14ac:dyDescent="0.35">
      <c r="K1567" s="7"/>
      <c r="L1567" s="7"/>
      <c r="M1567" s="7"/>
    </row>
    <row r="1568" spans="11:13" x14ac:dyDescent="0.35">
      <c r="K1568" s="7"/>
      <c r="L1568" s="7"/>
      <c r="M1568" s="7"/>
    </row>
    <row r="1569" spans="11:13" x14ac:dyDescent="0.35">
      <c r="K1569" s="7"/>
      <c r="L1569" s="7"/>
      <c r="M1569" s="7"/>
    </row>
    <row r="1570" spans="11:13" x14ac:dyDescent="0.35">
      <c r="K1570" s="7"/>
      <c r="L1570" s="7"/>
      <c r="M1570" s="7"/>
    </row>
    <row r="1571" spans="11:13" x14ac:dyDescent="0.35">
      <c r="K1571" s="7"/>
      <c r="L1571" s="7"/>
      <c r="M1571" s="7"/>
    </row>
    <row r="1572" spans="11:13" x14ac:dyDescent="0.35">
      <c r="K1572" s="7"/>
      <c r="L1572" s="7"/>
      <c r="M1572" s="7"/>
    </row>
    <row r="1573" spans="11:13" x14ac:dyDescent="0.35">
      <c r="K1573" s="7"/>
      <c r="L1573" s="7"/>
      <c r="M1573" s="7"/>
    </row>
    <row r="1574" spans="11:13" x14ac:dyDescent="0.35">
      <c r="K1574" s="7"/>
      <c r="L1574" s="7"/>
      <c r="M1574" s="7"/>
    </row>
    <row r="1575" spans="11:13" x14ac:dyDescent="0.35">
      <c r="K1575" s="7"/>
      <c r="L1575" s="7"/>
      <c r="M1575" s="7"/>
    </row>
    <row r="1576" spans="11:13" x14ac:dyDescent="0.35">
      <c r="K1576" s="7"/>
      <c r="L1576" s="7"/>
      <c r="M1576" s="7"/>
    </row>
    <row r="1577" spans="11:13" x14ac:dyDescent="0.35">
      <c r="K1577" s="7"/>
      <c r="L1577" s="7"/>
      <c r="M1577" s="7"/>
    </row>
    <row r="1578" spans="11:13" x14ac:dyDescent="0.35">
      <c r="K1578" s="7"/>
      <c r="L1578" s="7"/>
      <c r="M1578" s="7"/>
    </row>
    <row r="1579" spans="11:13" x14ac:dyDescent="0.35">
      <c r="K1579" s="7"/>
      <c r="L1579" s="7"/>
      <c r="M1579" s="7"/>
    </row>
    <row r="1580" spans="11:13" x14ac:dyDescent="0.35">
      <c r="K1580" s="7"/>
      <c r="L1580" s="7"/>
      <c r="M1580" s="7"/>
    </row>
    <row r="1581" spans="11:13" x14ac:dyDescent="0.35">
      <c r="K1581" s="7"/>
      <c r="L1581" s="7"/>
      <c r="M1581" s="7"/>
    </row>
    <row r="1582" spans="11:13" x14ac:dyDescent="0.35">
      <c r="K1582" s="7"/>
      <c r="L1582" s="7"/>
      <c r="M1582" s="7"/>
    </row>
    <row r="1583" spans="11:13" x14ac:dyDescent="0.35">
      <c r="K1583" s="7"/>
      <c r="L1583" s="7"/>
      <c r="M1583" s="7"/>
    </row>
    <row r="1584" spans="11:13" x14ac:dyDescent="0.35">
      <c r="K1584" s="7"/>
      <c r="L1584" s="7"/>
      <c r="M1584" s="7"/>
    </row>
    <row r="1585" spans="11:13" x14ac:dyDescent="0.35">
      <c r="K1585" s="7"/>
      <c r="L1585" s="7"/>
      <c r="M1585" s="7"/>
    </row>
    <row r="1586" spans="11:13" x14ac:dyDescent="0.35">
      <c r="K1586" s="7"/>
      <c r="L1586" s="7"/>
      <c r="M1586" s="7"/>
    </row>
    <row r="1587" spans="11:13" x14ac:dyDescent="0.35">
      <c r="K1587" s="7"/>
      <c r="L1587" s="7"/>
      <c r="M1587" s="7"/>
    </row>
    <row r="1588" spans="11:13" x14ac:dyDescent="0.35">
      <c r="K1588" s="7"/>
      <c r="L1588" s="7"/>
      <c r="M1588" s="7"/>
    </row>
    <row r="1589" spans="11:13" x14ac:dyDescent="0.35">
      <c r="K1589" s="7"/>
      <c r="L1589" s="7"/>
      <c r="M1589" s="7"/>
    </row>
    <row r="1590" spans="11:13" x14ac:dyDescent="0.35">
      <c r="K1590" s="7"/>
      <c r="L1590" s="7"/>
      <c r="M1590" s="7"/>
    </row>
    <row r="1591" spans="11:13" x14ac:dyDescent="0.35">
      <c r="K1591" s="7"/>
      <c r="L1591" s="7"/>
      <c r="M1591" s="7"/>
    </row>
    <row r="1592" spans="11:13" x14ac:dyDescent="0.35">
      <c r="K1592" s="7"/>
      <c r="L1592" s="7"/>
      <c r="M1592" s="7"/>
    </row>
    <row r="1593" spans="11:13" x14ac:dyDescent="0.35">
      <c r="K1593" s="7"/>
      <c r="L1593" s="7"/>
      <c r="M1593" s="7"/>
    </row>
    <row r="1594" spans="11:13" x14ac:dyDescent="0.35">
      <c r="K1594" s="7"/>
      <c r="L1594" s="7"/>
      <c r="M1594" s="7"/>
    </row>
    <row r="1595" spans="11:13" x14ac:dyDescent="0.35">
      <c r="K1595" s="7"/>
      <c r="L1595" s="7"/>
      <c r="M1595" s="7"/>
    </row>
    <row r="1596" spans="11:13" x14ac:dyDescent="0.35">
      <c r="K1596" s="7"/>
      <c r="L1596" s="7"/>
      <c r="M1596" s="7"/>
    </row>
    <row r="1597" spans="11:13" x14ac:dyDescent="0.35">
      <c r="K1597" s="7"/>
      <c r="L1597" s="7"/>
      <c r="M1597" s="7"/>
    </row>
    <row r="1598" spans="11:13" x14ac:dyDescent="0.35">
      <c r="K1598" s="7"/>
      <c r="L1598" s="7"/>
      <c r="M1598" s="7"/>
    </row>
    <row r="1599" spans="11:13" x14ac:dyDescent="0.35">
      <c r="K1599" s="7"/>
      <c r="L1599" s="7"/>
      <c r="M1599" s="7"/>
    </row>
    <row r="1600" spans="11:13" x14ac:dyDescent="0.35">
      <c r="K1600" s="7"/>
      <c r="L1600" s="7"/>
      <c r="M1600" s="7"/>
    </row>
    <row r="1601" spans="11:13" x14ac:dyDescent="0.35">
      <c r="K1601" s="7"/>
      <c r="L1601" s="7"/>
      <c r="M1601" s="7"/>
    </row>
    <row r="1602" spans="11:13" x14ac:dyDescent="0.35">
      <c r="K1602" s="7"/>
      <c r="L1602" s="7"/>
      <c r="M1602" s="7"/>
    </row>
    <row r="1603" spans="11:13" x14ac:dyDescent="0.35">
      <c r="K1603" s="7"/>
      <c r="L1603" s="7"/>
      <c r="M1603" s="7"/>
    </row>
    <row r="1604" spans="11:13" x14ac:dyDescent="0.35">
      <c r="K1604" s="7"/>
      <c r="L1604" s="7"/>
      <c r="M1604" s="7"/>
    </row>
    <row r="1605" spans="11:13" x14ac:dyDescent="0.35">
      <c r="K1605" s="7"/>
      <c r="L1605" s="7"/>
      <c r="M1605" s="7"/>
    </row>
    <row r="1606" spans="11:13" x14ac:dyDescent="0.35">
      <c r="K1606" s="7"/>
      <c r="L1606" s="7"/>
      <c r="M1606" s="7"/>
    </row>
    <row r="1607" spans="11:13" x14ac:dyDescent="0.35">
      <c r="K1607" s="7"/>
      <c r="L1607" s="7"/>
      <c r="M1607" s="7"/>
    </row>
    <row r="1608" spans="11:13" x14ac:dyDescent="0.35">
      <c r="K1608" s="7"/>
      <c r="L1608" s="7"/>
      <c r="M1608" s="7"/>
    </row>
    <row r="1609" spans="11:13" x14ac:dyDescent="0.35">
      <c r="K1609" s="7"/>
      <c r="L1609" s="7"/>
      <c r="M1609" s="7"/>
    </row>
    <row r="1610" spans="11:13" x14ac:dyDescent="0.35">
      <c r="K1610" s="7"/>
      <c r="L1610" s="7"/>
      <c r="M1610" s="7"/>
    </row>
    <row r="1611" spans="11:13" x14ac:dyDescent="0.35">
      <c r="K1611" s="7"/>
      <c r="L1611" s="7"/>
      <c r="M1611" s="7"/>
    </row>
    <row r="1612" spans="11:13" x14ac:dyDescent="0.35">
      <c r="K1612" s="7"/>
      <c r="L1612" s="7"/>
      <c r="M1612" s="7"/>
    </row>
    <row r="1613" spans="11:13" x14ac:dyDescent="0.35">
      <c r="K1613" s="7"/>
      <c r="L1613" s="7"/>
      <c r="M1613" s="7"/>
    </row>
    <row r="1614" spans="11:13" x14ac:dyDescent="0.35">
      <c r="K1614" s="7"/>
      <c r="L1614" s="7"/>
      <c r="M1614" s="7"/>
    </row>
    <row r="1615" spans="11:13" x14ac:dyDescent="0.35">
      <c r="K1615" s="7"/>
      <c r="L1615" s="7"/>
      <c r="M1615" s="7"/>
    </row>
    <row r="1616" spans="11:13" x14ac:dyDescent="0.35">
      <c r="K1616" s="7"/>
      <c r="L1616" s="7"/>
      <c r="M1616" s="7"/>
    </row>
    <row r="1617" spans="11:13" x14ac:dyDescent="0.35">
      <c r="K1617" s="7"/>
      <c r="L1617" s="7"/>
      <c r="M1617" s="7"/>
    </row>
    <row r="1618" spans="11:13" x14ac:dyDescent="0.35">
      <c r="K1618" s="7"/>
      <c r="L1618" s="7"/>
      <c r="M1618" s="7"/>
    </row>
    <row r="1619" spans="11:13" x14ac:dyDescent="0.35">
      <c r="K1619" s="7"/>
      <c r="L1619" s="7"/>
      <c r="M1619" s="7"/>
    </row>
    <row r="1620" spans="11:13" x14ac:dyDescent="0.35">
      <c r="K1620" s="7"/>
      <c r="L1620" s="7"/>
      <c r="M1620" s="7"/>
    </row>
    <row r="1621" spans="11:13" x14ac:dyDescent="0.35">
      <c r="K1621" s="7"/>
      <c r="L1621" s="7"/>
      <c r="M1621" s="7"/>
    </row>
    <row r="1622" spans="11:13" x14ac:dyDescent="0.35">
      <c r="K1622" s="7"/>
      <c r="L1622" s="7"/>
      <c r="M1622" s="7"/>
    </row>
    <row r="1623" spans="11:13" x14ac:dyDescent="0.35">
      <c r="K1623" s="7"/>
      <c r="L1623" s="7"/>
      <c r="M1623" s="7"/>
    </row>
    <row r="1624" spans="11:13" x14ac:dyDescent="0.35">
      <c r="K1624" s="7"/>
      <c r="L1624" s="7"/>
      <c r="M1624" s="7"/>
    </row>
    <row r="1625" spans="11:13" x14ac:dyDescent="0.35">
      <c r="K1625" s="7"/>
      <c r="L1625" s="7"/>
      <c r="M1625" s="7"/>
    </row>
    <row r="1626" spans="11:13" x14ac:dyDescent="0.35">
      <c r="K1626" s="7"/>
      <c r="L1626" s="7"/>
      <c r="M1626" s="7"/>
    </row>
    <row r="1627" spans="11:13" x14ac:dyDescent="0.35">
      <c r="K1627" s="7"/>
      <c r="L1627" s="7"/>
      <c r="M1627" s="7"/>
    </row>
    <row r="1628" spans="11:13" x14ac:dyDescent="0.35">
      <c r="K1628" s="7"/>
      <c r="L1628" s="7"/>
      <c r="M1628" s="7"/>
    </row>
    <row r="1629" spans="11:13" x14ac:dyDescent="0.35">
      <c r="K1629" s="7"/>
      <c r="L1629" s="7"/>
      <c r="M1629" s="7"/>
    </row>
    <row r="1630" spans="11:13" x14ac:dyDescent="0.35">
      <c r="K1630" s="7"/>
      <c r="L1630" s="7"/>
      <c r="M1630" s="7"/>
    </row>
    <row r="1631" spans="11:13" x14ac:dyDescent="0.35">
      <c r="K1631" s="7"/>
      <c r="L1631" s="7"/>
      <c r="M1631" s="7"/>
    </row>
    <row r="1632" spans="11:13" x14ac:dyDescent="0.35">
      <c r="K1632" s="7"/>
      <c r="L1632" s="7"/>
      <c r="M1632" s="7"/>
    </row>
    <row r="1633" spans="11:13" x14ac:dyDescent="0.35">
      <c r="K1633" s="7"/>
      <c r="L1633" s="7"/>
      <c r="M1633" s="7"/>
    </row>
    <row r="1634" spans="11:13" x14ac:dyDescent="0.35">
      <c r="K1634" s="7"/>
      <c r="L1634" s="7"/>
      <c r="M1634" s="7"/>
    </row>
    <row r="1635" spans="11:13" x14ac:dyDescent="0.35">
      <c r="K1635" s="7"/>
      <c r="L1635" s="7"/>
      <c r="M1635" s="7"/>
    </row>
    <row r="1636" spans="11:13" x14ac:dyDescent="0.35">
      <c r="K1636" s="7"/>
      <c r="L1636" s="7"/>
      <c r="M1636" s="7"/>
    </row>
    <row r="1637" spans="11:13" x14ac:dyDescent="0.35">
      <c r="K1637" s="7"/>
      <c r="L1637" s="7"/>
      <c r="M1637" s="7"/>
    </row>
    <row r="1638" spans="11:13" x14ac:dyDescent="0.35">
      <c r="K1638" s="7"/>
      <c r="L1638" s="7"/>
      <c r="M1638" s="7"/>
    </row>
    <row r="1639" spans="11:13" x14ac:dyDescent="0.35">
      <c r="K1639" s="7"/>
      <c r="L1639" s="7"/>
      <c r="M1639" s="7"/>
    </row>
    <row r="1640" spans="11:13" x14ac:dyDescent="0.35">
      <c r="K1640" s="7"/>
      <c r="L1640" s="7"/>
      <c r="M1640" s="7"/>
    </row>
    <row r="1641" spans="11:13" x14ac:dyDescent="0.35">
      <c r="K1641" s="7"/>
      <c r="L1641" s="7"/>
      <c r="M1641" s="7"/>
    </row>
    <row r="1642" spans="11:13" x14ac:dyDescent="0.35">
      <c r="K1642" s="7"/>
      <c r="L1642" s="7"/>
      <c r="M1642" s="7"/>
    </row>
    <row r="1643" spans="11:13" x14ac:dyDescent="0.35">
      <c r="K1643" s="7"/>
      <c r="L1643" s="7"/>
      <c r="M1643" s="7"/>
    </row>
    <row r="1644" spans="11:13" x14ac:dyDescent="0.35">
      <c r="K1644" s="7"/>
      <c r="L1644" s="7"/>
      <c r="M1644" s="7"/>
    </row>
    <row r="1645" spans="11:13" x14ac:dyDescent="0.35">
      <c r="K1645" s="7"/>
      <c r="L1645" s="7"/>
      <c r="M1645" s="7"/>
    </row>
    <row r="1646" spans="11:13" x14ac:dyDescent="0.35">
      <c r="K1646" s="7"/>
      <c r="L1646" s="7"/>
      <c r="M1646" s="7"/>
    </row>
    <row r="1647" spans="11:13" x14ac:dyDescent="0.35">
      <c r="K1647" s="7"/>
      <c r="L1647" s="7"/>
      <c r="M1647" s="7"/>
    </row>
    <row r="1648" spans="11:13" x14ac:dyDescent="0.35">
      <c r="K1648" s="7"/>
      <c r="L1648" s="7"/>
      <c r="M1648" s="7"/>
    </row>
    <row r="1649" spans="11:13" x14ac:dyDescent="0.35">
      <c r="K1649" s="7"/>
      <c r="L1649" s="7"/>
      <c r="M1649" s="7"/>
    </row>
    <row r="1650" spans="11:13" x14ac:dyDescent="0.35">
      <c r="K1650" s="7"/>
      <c r="L1650" s="7"/>
      <c r="M1650" s="7"/>
    </row>
    <row r="1651" spans="11:13" x14ac:dyDescent="0.35">
      <c r="K1651" s="7"/>
      <c r="L1651" s="7"/>
      <c r="M1651" s="7"/>
    </row>
    <row r="1652" spans="11:13" x14ac:dyDescent="0.35">
      <c r="K1652" s="7"/>
      <c r="L1652" s="7"/>
      <c r="M1652" s="7"/>
    </row>
    <row r="1653" spans="11:13" x14ac:dyDescent="0.35">
      <c r="K1653" s="7"/>
      <c r="L1653" s="7"/>
      <c r="M1653" s="7"/>
    </row>
    <row r="1654" spans="11:13" x14ac:dyDescent="0.35">
      <c r="K1654" s="7"/>
      <c r="L1654" s="7"/>
      <c r="M1654" s="7"/>
    </row>
    <row r="1655" spans="11:13" x14ac:dyDescent="0.35">
      <c r="K1655" s="7"/>
      <c r="L1655" s="7"/>
      <c r="M1655" s="7"/>
    </row>
    <row r="1656" spans="11:13" x14ac:dyDescent="0.35">
      <c r="K1656" s="7"/>
      <c r="L1656" s="7"/>
      <c r="M1656" s="7"/>
    </row>
    <row r="1657" spans="11:13" x14ac:dyDescent="0.35">
      <c r="K1657" s="7"/>
      <c r="L1657" s="7"/>
      <c r="M1657" s="7"/>
    </row>
    <row r="1658" spans="11:13" x14ac:dyDescent="0.35">
      <c r="K1658" s="7"/>
      <c r="L1658" s="7"/>
      <c r="M1658" s="7"/>
    </row>
    <row r="1659" spans="11:13" x14ac:dyDescent="0.35">
      <c r="K1659" s="7"/>
      <c r="L1659" s="7"/>
      <c r="M1659" s="7"/>
    </row>
    <row r="1660" spans="11:13" x14ac:dyDescent="0.35">
      <c r="K1660" s="7"/>
      <c r="L1660" s="7"/>
      <c r="M1660" s="7"/>
    </row>
    <row r="1661" spans="11:13" x14ac:dyDescent="0.35">
      <c r="K1661" s="7"/>
      <c r="L1661" s="7"/>
      <c r="M1661" s="7"/>
    </row>
    <row r="1662" spans="11:13" x14ac:dyDescent="0.35">
      <c r="K1662" s="7"/>
      <c r="L1662" s="7"/>
      <c r="M1662" s="7"/>
    </row>
    <row r="1663" spans="11:13" x14ac:dyDescent="0.35">
      <c r="K1663" s="7"/>
      <c r="L1663" s="7"/>
      <c r="M1663" s="7"/>
    </row>
    <row r="1664" spans="11:13" x14ac:dyDescent="0.35">
      <c r="K1664" s="7"/>
      <c r="L1664" s="7"/>
      <c r="M1664" s="7"/>
    </row>
    <row r="1665" spans="11:13" x14ac:dyDescent="0.35">
      <c r="K1665" s="7"/>
      <c r="L1665" s="7"/>
      <c r="M1665" s="7"/>
    </row>
    <row r="1666" spans="11:13" x14ac:dyDescent="0.35">
      <c r="K1666" s="7"/>
      <c r="L1666" s="7"/>
      <c r="M1666" s="7"/>
    </row>
    <row r="1667" spans="11:13" x14ac:dyDescent="0.35">
      <c r="K1667" s="7"/>
      <c r="L1667" s="7"/>
      <c r="M1667" s="7"/>
    </row>
    <row r="1668" spans="11:13" x14ac:dyDescent="0.35">
      <c r="K1668" s="7"/>
      <c r="L1668" s="7"/>
      <c r="M1668" s="7"/>
    </row>
    <row r="1669" spans="11:13" x14ac:dyDescent="0.35">
      <c r="K1669" s="7"/>
      <c r="L1669" s="7"/>
      <c r="M1669" s="7"/>
    </row>
    <row r="1670" spans="11:13" x14ac:dyDescent="0.35">
      <c r="K1670" s="7"/>
      <c r="L1670" s="7"/>
      <c r="M1670" s="7"/>
    </row>
    <row r="1671" spans="11:13" x14ac:dyDescent="0.35">
      <c r="K1671" s="7"/>
      <c r="L1671" s="7"/>
      <c r="M1671" s="7"/>
    </row>
    <row r="1672" spans="11:13" x14ac:dyDescent="0.35">
      <c r="K1672" s="7"/>
      <c r="L1672" s="7"/>
      <c r="M1672" s="7"/>
    </row>
    <row r="1673" spans="11:13" x14ac:dyDescent="0.35">
      <c r="K1673" s="7"/>
      <c r="L1673" s="7"/>
      <c r="M1673" s="7"/>
    </row>
    <row r="1674" spans="11:13" x14ac:dyDescent="0.35">
      <c r="K1674" s="7"/>
      <c r="L1674" s="7"/>
      <c r="M1674" s="7"/>
    </row>
    <row r="1675" spans="11:13" x14ac:dyDescent="0.35">
      <c r="K1675" s="7"/>
      <c r="L1675" s="7"/>
      <c r="M1675" s="7"/>
    </row>
    <row r="1676" spans="11:13" x14ac:dyDescent="0.35">
      <c r="K1676" s="7"/>
      <c r="L1676" s="7"/>
      <c r="M1676" s="7"/>
    </row>
    <row r="1677" spans="11:13" x14ac:dyDescent="0.35">
      <c r="K1677" s="7"/>
      <c r="L1677" s="7"/>
      <c r="M1677" s="7"/>
    </row>
    <row r="1678" spans="11:13" x14ac:dyDescent="0.35">
      <c r="K1678" s="7"/>
      <c r="L1678" s="7"/>
      <c r="M1678" s="7"/>
    </row>
    <row r="1679" spans="11:13" x14ac:dyDescent="0.35">
      <c r="K1679" s="7"/>
      <c r="L1679" s="7"/>
      <c r="M1679" s="7"/>
    </row>
    <row r="1680" spans="11:13" x14ac:dyDescent="0.35">
      <c r="K1680" s="7"/>
      <c r="L1680" s="7"/>
      <c r="M1680" s="7"/>
    </row>
    <row r="1681" spans="11:13" x14ac:dyDescent="0.35">
      <c r="K1681" s="7"/>
      <c r="L1681" s="7"/>
      <c r="M1681" s="7"/>
    </row>
    <row r="1682" spans="11:13" x14ac:dyDescent="0.35">
      <c r="K1682" s="7"/>
      <c r="L1682" s="7"/>
      <c r="M1682" s="7"/>
    </row>
    <row r="1683" spans="11:13" x14ac:dyDescent="0.35">
      <c r="K1683" s="7"/>
      <c r="L1683" s="7"/>
      <c r="M1683" s="7"/>
    </row>
    <row r="1684" spans="11:13" x14ac:dyDescent="0.35">
      <c r="K1684" s="7"/>
      <c r="L1684" s="7"/>
      <c r="M1684" s="7"/>
    </row>
    <row r="1685" spans="11:13" x14ac:dyDescent="0.35">
      <c r="K1685" s="7"/>
      <c r="L1685" s="7"/>
      <c r="M1685" s="7"/>
    </row>
    <row r="1686" spans="11:13" x14ac:dyDescent="0.35">
      <c r="K1686" s="7"/>
      <c r="L1686" s="7"/>
      <c r="M1686" s="7"/>
    </row>
    <row r="1687" spans="11:13" x14ac:dyDescent="0.35">
      <c r="K1687" s="7"/>
      <c r="L1687" s="7"/>
      <c r="M1687" s="7"/>
    </row>
    <row r="1688" spans="11:13" x14ac:dyDescent="0.35">
      <c r="K1688" s="7"/>
      <c r="L1688" s="7"/>
      <c r="M1688" s="7"/>
    </row>
    <row r="1689" spans="11:13" x14ac:dyDescent="0.35">
      <c r="K1689" s="7"/>
      <c r="L1689" s="7"/>
      <c r="M1689" s="7"/>
    </row>
    <row r="1690" spans="11:13" x14ac:dyDescent="0.35">
      <c r="K1690" s="7"/>
      <c r="L1690" s="7"/>
      <c r="M1690" s="7"/>
    </row>
    <row r="1691" spans="11:13" x14ac:dyDescent="0.35">
      <c r="K1691" s="7"/>
      <c r="L1691" s="7"/>
      <c r="M1691" s="7"/>
    </row>
    <row r="1692" spans="11:13" x14ac:dyDescent="0.35">
      <c r="K1692" s="7"/>
      <c r="L1692" s="7"/>
      <c r="M1692" s="7"/>
    </row>
    <row r="1693" spans="11:13" x14ac:dyDescent="0.35">
      <c r="K1693" s="7"/>
      <c r="L1693" s="7"/>
      <c r="M1693" s="7"/>
    </row>
    <row r="1694" spans="11:13" x14ac:dyDescent="0.35">
      <c r="K1694" s="7"/>
      <c r="L1694" s="7"/>
      <c r="M1694" s="7"/>
    </row>
    <row r="1695" spans="11:13" x14ac:dyDescent="0.35">
      <c r="K1695" s="7"/>
      <c r="L1695" s="7"/>
      <c r="M1695" s="7"/>
    </row>
    <row r="1696" spans="11:13" x14ac:dyDescent="0.35">
      <c r="K1696" s="7"/>
      <c r="L1696" s="7"/>
      <c r="M1696" s="7"/>
    </row>
    <row r="1697" spans="11:13" x14ac:dyDescent="0.35">
      <c r="K1697" s="7"/>
      <c r="L1697" s="7"/>
      <c r="M1697" s="7"/>
    </row>
    <row r="1698" spans="11:13" x14ac:dyDescent="0.35">
      <c r="K1698" s="7"/>
      <c r="L1698" s="7"/>
      <c r="M1698" s="7"/>
    </row>
    <row r="1699" spans="11:13" x14ac:dyDescent="0.35">
      <c r="K1699" s="7"/>
      <c r="L1699" s="7"/>
      <c r="M1699" s="7"/>
    </row>
    <row r="1700" spans="11:13" x14ac:dyDescent="0.35">
      <c r="K1700" s="7"/>
      <c r="L1700" s="7"/>
      <c r="M1700" s="7"/>
    </row>
    <row r="1701" spans="11:13" x14ac:dyDescent="0.35">
      <c r="K1701" s="7"/>
      <c r="L1701" s="7"/>
      <c r="M1701" s="7"/>
    </row>
    <row r="1702" spans="11:13" x14ac:dyDescent="0.35">
      <c r="K1702" s="7"/>
      <c r="L1702" s="7"/>
      <c r="M1702" s="7"/>
    </row>
    <row r="1703" spans="11:13" x14ac:dyDescent="0.35">
      <c r="K1703" s="7"/>
      <c r="L1703" s="7"/>
      <c r="M1703" s="7"/>
    </row>
    <row r="1704" spans="11:13" x14ac:dyDescent="0.35">
      <c r="K1704" s="7"/>
      <c r="L1704" s="7"/>
      <c r="M1704" s="7"/>
    </row>
    <row r="1705" spans="11:13" x14ac:dyDescent="0.35">
      <c r="K1705" s="7"/>
      <c r="L1705" s="7"/>
      <c r="M1705" s="7"/>
    </row>
    <row r="1706" spans="11:13" x14ac:dyDescent="0.35">
      <c r="K1706" s="7"/>
      <c r="L1706" s="7"/>
      <c r="M1706" s="7"/>
    </row>
    <row r="1707" spans="11:13" x14ac:dyDescent="0.35">
      <c r="K1707" s="7"/>
      <c r="L1707" s="7"/>
      <c r="M1707" s="7"/>
    </row>
    <row r="1708" spans="11:13" x14ac:dyDescent="0.35">
      <c r="K1708" s="7"/>
      <c r="L1708" s="7"/>
      <c r="M1708" s="7"/>
    </row>
    <row r="1709" spans="11:13" x14ac:dyDescent="0.35">
      <c r="K1709" s="7"/>
      <c r="L1709" s="7"/>
      <c r="M1709" s="7"/>
    </row>
    <row r="1710" spans="11:13" x14ac:dyDescent="0.35">
      <c r="K1710" s="7"/>
      <c r="L1710" s="7"/>
      <c r="M1710" s="7"/>
    </row>
    <row r="1711" spans="11:13" x14ac:dyDescent="0.35">
      <c r="K1711" s="7"/>
      <c r="L1711" s="7"/>
      <c r="M1711" s="7"/>
    </row>
    <row r="1712" spans="11:13" x14ac:dyDescent="0.35">
      <c r="K1712" s="7"/>
      <c r="L1712" s="7"/>
      <c r="M1712" s="7"/>
    </row>
    <row r="1713" spans="11:13" x14ac:dyDescent="0.35">
      <c r="K1713" s="7"/>
      <c r="L1713" s="7"/>
      <c r="M1713" s="7"/>
    </row>
    <row r="1714" spans="11:13" x14ac:dyDescent="0.35">
      <c r="K1714" s="7"/>
      <c r="L1714" s="7"/>
      <c r="M1714" s="7"/>
    </row>
    <row r="1715" spans="11:13" x14ac:dyDescent="0.35">
      <c r="K1715" s="7"/>
      <c r="L1715" s="7"/>
      <c r="M1715" s="7"/>
    </row>
    <row r="1716" spans="11:13" x14ac:dyDescent="0.35">
      <c r="K1716" s="7"/>
      <c r="L1716" s="7"/>
      <c r="M1716" s="7"/>
    </row>
    <row r="1717" spans="11:13" x14ac:dyDescent="0.35">
      <c r="K1717" s="7"/>
      <c r="L1717" s="7"/>
      <c r="M1717" s="7"/>
    </row>
    <row r="1718" spans="11:13" x14ac:dyDescent="0.35">
      <c r="K1718" s="7"/>
      <c r="L1718" s="7"/>
      <c r="M1718" s="7"/>
    </row>
    <row r="1719" spans="11:13" x14ac:dyDescent="0.35">
      <c r="K1719" s="7"/>
      <c r="L1719" s="7"/>
      <c r="M1719" s="7"/>
    </row>
    <row r="1720" spans="11:13" x14ac:dyDescent="0.35">
      <c r="K1720" s="7"/>
      <c r="L1720" s="7"/>
      <c r="M1720" s="7"/>
    </row>
    <row r="1721" spans="11:13" x14ac:dyDescent="0.35">
      <c r="K1721" s="7"/>
      <c r="L1721" s="7"/>
      <c r="M1721" s="7"/>
    </row>
    <row r="1722" spans="11:13" x14ac:dyDescent="0.35">
      <c r="K1722" s="7"/>
      <c r="L1722" s="7"/>
      <c r="M1722" s="7"/>
    </row>
    <row r="1723" spans="11:13" x14ac:dyDescent="0.35">
      <c r="K1723" s="7"/>
      <c r="L1723" s="7"/>
      <c r="M1723" s="7"/>
    </row>
    <row r="1724" spans="11:13" x14ac:dyDescent="0.35">
      <c r="K1724" s="7"/>
      <c r="L1724" s="7"/>
      <c r="M1724" s="7"/>
    </row>
    <row r="1725" spans="11:13" x14ac:dyDescent="0.35">
      <c r="K1725" s="7"/>
      <c r="L1725" s="7"/>
      <c r="M1725" s="7"/>
    </row>
    <row r="1726" spans="11:13" x14ac:dyDescent="0.35">
      <c r="K1726" s="7"/>
      <c r="L1726" s="7"/>
      <c r="M1726" s="7"/>
    </row>
    <row r="1727" spans="11:13" x14ac:dyDescent="0.35">
      <c r="K1727" s="7"/>
      <c r="L1727" s="7"/>
      <c r="M1727" s="7"/>
    </row>
    <row r="1728" spans="11:13" x14ac:dyDescent="0.35">
      <c r="K1728" s="7"/>
      <c r="L1728" s="7"/>
      <c r="M1728" s="7"/>
    </row>
    <row r="1729" spans="11:13" x14ac:dyDescent="0.35">
      <c r="K1729" s="7"/>
      <c r="L1729" s="7"/>
      <c r="M1729" s="7"/>
    </row>
    <row r="1730" spans="11:13" x14ac:dyDescent="0.35">
      <c r="K1730" s="7"/>
      <c r="L1730" s="7"/>
      <c r="M1730" s="7"/>
    </row>
    <row r="1731" spans="11:13" x14ac:dyDescent="0.35">
      <c r="K1731" s="7"/>
      <c r="L1731" s="7"/>
      <c r="M1731" s="7"/>
    </row>
    <row r="1732" spans="11:13" x14ac:dyDescent="0.35">
      <c r="K1732" s="7"/>
      <c r="L1732" s="7"/>
      <c r="M1732" s="7"/>
    </row>
    <row r="1733" spans="11:13" x14ac:dyDescent="0.35">
      <c r="K1733" s="7"/>
      <c r="L1733" s="7"/>
      <c r="M1733" s="7"/>
    </row>
    <row r="1734" spans="11:13" x14ac:dyDescent="0.35">
      <c r="K1734" s="7"/>
      <c r="L1734" s="7"/>
      <c r="M1734" s="7"/>
    </row>
    <row r="1735" spans="11:13" x14ac:dyDescent="0.35">
      <c r="K1735" s="7"/>
      <c r="L1735" s="7"/>
      <c r="M1735" s="7"/>
    </row>
    <row r="1736" spans="11:13" x14ac:dyDescent="0.35">
      <c r="K1736" s="7"/>
      <c r="L1736" s="7"/>
      <c r="M1736" s="7"/>
    </row>
    <row r="1737" spans="11:13" x14ac:dyDescent="0.35">
      <c r="K1737" s="7"/>
      <c r="L1737" s="7"/>
      <c r="M1737" s="7"/>
    </row>
    <row r="1738" spans="11:13" x14ac:dyDescent="0.35">
      <c r="K1738" s="7"/>
      <c r="L1738" s="7"/>
      <c r="M1738" s="7"/>
    </row>
    <row r="1739" spans="11:13" x14ac:dyDescent="0.35">
      <c r="K1739" s="7"/>
      <c r="L1739" s="7"/>
      <c r="M1739" s="7"/>
    </row>
    <row r="1740" spans="11:13" x14ac:dyDescent="0.35">
      <c r="K1740" s="7"/>
      <c r="L1740" s="7"/>
      <c r="M1740" s="7"/>
    </row>
    <row r="1741" spans="11:13" x14ac:dyDescent="0.35">
      <c r="K1741" s="7"/>
      <c r="L1741" s="7"/>
      <c r="M1741" s="7"/>
    </row>
    <row r="1742" spans="11:13" x14ac:dyDescent="0.35">
      <c r="K1742" s="7"/>
      <c r="L1742" s="7"/>
      <c r="M1742" s="7"/>
    </row>
    <row r="1743" spans="11:13" x14ac:dyDescent="0.35">
      <c r="K1743" s="7"/>
      <c r="L1743" s="7"/>
      <c r="M1743" s="7"/>
    </row>
    <row r="1744" spans="11:13" x14ac:dyDescent="0.35">
      <c r="K1744" s="7"/>
      <c r="L1744" s="7"/>
      <c r="M1744" s="7"/>
    </row>
    <row r="1745" spans="11:13" x14ac:dyDescent="0.35">
      <c r="K1745" s="7"/>
      <c r="L1745" s="7"/>
      <c r="M1745" s="7"/>
    </row>
    <row r="1746" spans="11:13" x14ac:dyDescent="0.35">
      <c r="K1746" s="7"/>
      <c r="L1746" s="7"/>
      <c r="M1746" s="7"/>
    </row>
    <row r="1747" spans="11:13" x14ac:dyDescent="0.35">
      <c r="K1747" s="7"/>
      <c r="L1747" s="7"/>
      <c r="M1747" s="7"/>
    </row>
    <row r="1748" spans="11:13" x14ac:dyDescent="0.35">
      <c r="K1748" s="7"/>
      <c r="L1748" s="7"/>
      <c r="M1748" s="7"/>
    </row>
    <row r="1749" spans="11:13" x14ac:dyDescent="0.35">
      <c r="K1749" s="7"/>
      <c r="L1749" s="7"/>
      <c r="M1749" s="7"/>
    </row>
    <row r="1750" spans="11:13" x14ac:dyDescent="0.35">
      <c r="K1750" s="7"/>
      <c r="L1750" s="7"/>
      <c r="M1750" s="7"/>
    </row>
    <row r="1751" spans="11:13" x14ac:dyDescent="0.35">
      <c r="K1751" s="7"/>
      <c r="L1751" s="7"/>
      <c r="M1751" s="7"/>
    </row>
    <row r="1752" spans="11:13" x14ac:dyDescent="0.35">
      <c r="K1752" s="7"/>
      <c r="L1752" s="7"/>
      <c r="M1752" s="7"/>
    </row>
    <row r="1753" spans="11:13" x14ac:dyDescent="0.35">
      <c r="K1753" s="7"/>
      <c r="L1753" s="7"/>
      <c r="M1753" s="7"/>
    </row>
    <row r="1754" spans="11:13" x14ac:dyDescent="0.35">
      <c r="K1754" s="7"/>
      <c r="L1754" s="7"/>
      <c r="M1754" s="7"/>
    </row>
    <row r="1755" spans="11:13" x14ac:dyDescent="0.35">
      <c r="K1755" s="7"/>
      <c r="L1755" s="7"/>
      <c r="M1755" s="7"/>
    </row>
    <row r="1756" spans="11:13" x14ac:dyDescent="0.35">
      <c r="K1756" s="7"/>
      <c r="L1756" s="7"/>
      <c r="M1756" s="7"/>
    </row>
    <row r="1757" spans="11:13" x14ac:dyDescent="0.35">
      <c r="K1757" s="7"/>
      <c r="L1757" s="7"/>
      <c r="M1757" s="7"/>
    </row>
    <row r="1758" spans="11:13" x14ac:dyDescent="0.35">
      <c r="K1758" s="7"/>
      <c r="L1758" s="7"/>
      <c r="M1758" s="7"/>
    </row>
    <row r="1759" spans="11:13" x14ac:dyDescent="0.35">
      <c r="K1759" s="7"/>
      <c r="L1759" s="7"/>
      <c r="M1759" s="7"/>
    </row>
    <row r="1760" spans="11:13" x14ac:dyDescent="0.35">
      <c r="K1760" s="7"/>
      <c r="L1760" s="7"/>
      <c r="M1760" s="7"/>
    </row>
    <row r="1761" spans="11:13" x14ac:dyDescent="0.35">
      <c r="K1761" s="7"/>
      <c r="L1761" s="7"/>
      <c r="M1761" s="7"/>
    </row>
    <row r="1762" spans="11:13" x14ac:dyDescent="0.35">
      <c r="K1762" s="7"/>
      <c r="L1762" s="7"/>
      <c r="M1762" s="7"/>
    </row>
    <row r="1763" spans="11:13" x14ac:dyDescent="0.35">
      <c r="K1763" s="7"/>
      <c r="L1763" s="7"/>
      <c r="M1763" s="7"/>
    </row>
    <row r="1764" spans="11:13" x14ac:dyDescent="0.35">
      <c r="K1764" s="7"/>
      <c r="L1764" s="7"/>
      <c r="M1764" s="7"/>
    </row>
    <row r="1765" spans="11:13" x14ac:dyDescent="0.35">
      <c r="K1765" s="7"/>
      <c r="L1765" s="7"/>
      <c r="M1765" s="7"/>
    </row>
    <row r="1766" spans="11:13" x14ac:dyDescent="0.35">
      <c r="K1766" s="7"/>
      <c r="L1766" s="7"/>
      <c r="M1766" s="7"/>
    </row>
    <row r="1767" spans="11:13" x14ac:dyDescent="0.35">
      <c r="K1767" s="7"/>
      <c r="L1767" s="7"/>
      <c r="M1767" s="7"/>
    </row>
    <row r="1768" spans="11:13" x14ac:dyDescent="0.35">
      <c r="K1768" s="7"/>
      <c r="L1768" s="7"/>
      <c r="M1768" s="7"/>
    </row>
    <row r="1769" spans="11:13" x14ac:dyDescent="0.35">
      <c r="K1769" s="7"/>
      <c r="L1769" s="7"/>
      <c r="M1769" s="7"/>
    </row>
    <row r="1770" spans="11:13" x14ac:dyDescent="0.35">
      <c r="K1770" s="7"/>
      <c r="L1770" s="7"/>
      <c r="M1770" s="7"/>
    </row>
    <row r="1771" spans="11:13" x14ac:dyDescent="0.35">
      <c r="K1771" s="7"/>
      <c r="L1771" s="7"/>
      <c r="M1771" s="7"/>
    </row>
    <row r="1772" spans="11:13" x14ac:dyDescent="0.35">
      <c r="K1772" s="7"/>
      <c r="L1772" s="7"/>
      <c r="M1772" s="7"/>
    </row>
    <row r="1773" spans="11:13" x14ac:dyDescent="0.35">
      <c r="K1773" s="7"/>
      <c r="L1773" s="7"/>
      <c r="M1773" s="7"/>
    </row>
    <row r="1774" spans="11:13" x14ac:dyDescent="0.35">
      <c r="K1774" s="7"/>
      <c r="L1774" s="7"/>
      <c r="M1774" s="7"/>
    </row>
    <row r="1775" spans="11:13" x14ac:dyDescent="0.35">
      <c r="K1775" s="7"/>
      <c r="L1775" s="7"/>
      <c r="M1775" s="7"/>
    </row>
    <row r="1776" spans="11:13" x14ac:dyDescent="0.35">
      <c r="K1776" s="7"/>
      <c r="L1776" s="7"/>
      <c r="M1776" s="7"/>
    </row>
    <row r="1777" spans="11:13" x14ac:dyDescent="0.35">
      <c r="K1777" s="7"/>
      <c r="L1777" s="7"/>
      <c r="M1777" s="7"/>
    </row>
    <row r="1778" spans="11:13" x14ac:dyDescent="0.35">
      <c r="K1778" s="7"/>
      <c r="L1778" s="7"/>
      <c r="M1778" s="7"/>
    </row>
    <row r="1779" spans="11:13" x14ac:dyDescent="0.35">
      <c r="K1779" s="7"/>
      <c r="L1779" s="7"/>
      <c r="M1779" s="7"/>
    </row>
    <row r="1780" spans="11:13" x14ac:dyDescent="0.35">
      <c r="K1780" s="7"/>
      <c r="L1780" s="7"/>
      <c r="M1780" s="7"/>
    </row>
    <row r="1781" spans="11:13" x14ac:dyDescent="0.35">
      <c r="K1781" s="7"/>
      <c r="L1781" s="7"/>
      <c r="M1781" s="7"/>
    </row>
    <row r="1782" spans="11:13" x14ac:dyDescent="0.35">
      <c r="K1782" s="7"/>
      <c r="L1782" s="7"/>
      <c r="M1782" s="7"/>
    </row>
    <row r="1783" spans="11:13" x14ac:dyDescent="0.35">
      <c r="K1783" s="7"/>
      <c r="L1783" s="7"/>
      <c r="M1783" s="7"/>
    </row>
    <row r="1784" spans="11:13" x14ac:dyDescent="0.35">
      <c r="K1784" s="7"/>
      <c r="L1784" s="7"/>
      <c r="M1784" s="7"/>
    </row>
    <row r="1785" spans="11:13" x14ac:dyDescent="0.35">
      <c r="K1785" s="7"/>
      <c r="L1785" s="7"/>
      <c r="M1785" s="7"/>
    </row>
    <row r="1786" spans="11:13" x14ac:dyDescent="0.35">
      <c r="K1786" s="7"/>
      <c r="L1786" s="7"/>
      <c r="M1786" s="7"/>
    </row>
    <row r="1787" spans="11:13" x14ac:dyDescent="0.35">
      <c r="K1787" s="7"/>
      <c r="L1787" s="7"/>
      <c r="M1787" s="7"/>
    </row>
    <row r="1788" spans="11:13" x14ac:dyDescent="0.35">
      <c r="K1788" s="7"/>
      <c r="L1788" s="7"/>
      <c r="M1788" s="7"/>
    </row>
    <row r="1789" spans="11:13" x14ac:dyDescent="0.35">
      <c r="K1789" s="7"/>
      <c r="L1789" s="7"/>
      <c r="M1789" s="7"/>
    </row>
    <row r="1790" spans="11:13" x14ac:dyDescent="0.35">
      <c r="K1790" s="7"/>
      <c r="L1790" s="7"/>
      <c r="M1790" s="7"/>
    </row>
    <row r="1791" spans="11:13" x14ac:dyDescent="0.35">
      <c r="K1791" s="7"/>
      <c r="L1791" s="7"/>
      <c r="M1791" s="7"/>
    </row>
    <row r="1792" spans="11:13" x14ac:dyDescent="0.35">
      <c r="K1792" s="7"/>
      <c r="L1792" s="7"/>
      <c r="M1792" s="7"/>
    </row>
    <row r="1793" spans="11:13" x14ac:dyDescent="0.35">
      <c r="K1793" s="7"/>
      <c r="L1793" s="7"/>
      <c r="M1793" s="7"/>
    </row>
    <row r="1794" spans="11:13" x14ac:dyDescent="0.35">
      <c r="K1794" s="7"/>
      <c r="L1794" s="7"/>
      <c r="M1794" s="7"/>
    </row>
    <row r="1795" spans="11:13" x14ac:dyDescent="0.35">
      <c r="K1795" s="7"/>
      <c r="L1795" s="7"/>
      <c r="M1795" s="7"/>
    </row>
    <row r="1796" spans="11:13" x14ac:dyDescent="0.35">
      <c r="K1796" s="7"/>
      <c r="L1796" s="7"/>
      <c r="M1796" s="7"/>
    </row>
    <row r="1797" spans="11:13" x14ac:dyDescent="0.35">
      <c r="K1797" s="7"/>
      <c r="L1797" s="7"/>
      <c r="M1797" s="7"/>
    </row>
    <row r="1798" spans="11:13" x14ac:dyDescent="0.35">
      <c r="K1798" s="7"/>
      <c r="L1798" s="7"/>
      <c r="M1798" s="7"/>
    </row>
    <row r="1799" spans="11:13" x14ac:dyDescent="0.35">
      <c r="K1799" s="7"/>
      <c r="L1799" s="7"/>
      <c r="M1799" s="7"/>
    </row>
    <row r="1800" spans="11:13" x14ac:dyDescent="0.35">
      <c r="K1800" s="7"/>
      <c r="L1800" s="7"/>
      <c r="M1800" s="7"/>
    </row>
    <row r="1801" spans="11:13" x14ac:dyDescent="0.35">
      <c r="K1801" s="7"/>
      <c r="L1801" s="7"/>
      <c r="M1801" s="7"/>
    </row>
    <row r="1802" spans="11:13" x14ac:dyDescent="0.35">
      <c r="K1802" s="7"/>
      <c r="L1802" s="7"/>
      <c r="M1802" s="7"/>
    </row>
    <row r="1803" spans="11:13" x14ac:dyDescent="0.35">
      <c r="K1803" s="7"/>
      <c r="L1803" s="7"/>
      <c r="M1803" s="7"/>
    </row>
    <row r="1804" spans="11:13" x14ac:dyDescent="0.35">
      <c r="K1804" s="7"/>
      <c r="L1804" s="7"/>
      <c r="M1804" s="7"/>
    </row>
    <row r="1805" spans="11:13" x14ac:dyDescent="0.35">
      <c r="K1805" s="7"/>
      <c r="L1805" s="7"/>
      <c r="M1805" s="7"/>
    </row>
    <row r="1806" spans="11:13" x14ac:dyDescent="0.35">
      <c r="K1806" s="7"/>
      <c r="L1806" s="7"/>
      <c r="M1806" s="7"/>
    </row>
    <row r="1807" spans="11:13" x14ac:dyDescent="0.35">
      <c r="K1807" s="7"/>
      <c r="L1807" s="7"/>
      <c r="M1807" s="7"/>
    </row>
    <row r="1808" spans="11:13" x14ac:dyDescent="0.35">
      <c r="K1808" s="7"/>
      <c r="L1808" s="7"/>
      <c r="M1808" s="7"/>
    </row>
    <row r="1809" spans="11:13" x14ac:dyDescent="0.35">
      <c r="K1809" s="7"/>
      <c r="L1809" s="7"/>
      <c r="M1809" s="7"/>
    </row>
    <row r="1810" spans="11:13" x14ac:dyDescent="0.35">
      <c r="K1810" s="7"/>
      <c r="L1810" s="7"/>
      <c r="M1810" s="7"/>
    </row>
    <row r="1811" spans="11:13" x14ac:dyDescent="0.35">
      <c r="K1811" s="7"/>
      <c r="L1811" s="7"/>
      <c r="M1811" s="7"/>
    </row>
    <row r="1812" spans="11:13" x14ac:dyDescent="0.35">
      <c r="K1812" s="7"/>
      <c r="L1812" s="7"/>
      <c r="M1812" s="7"/>
    </row>
    <row r="1813" spans="11:13" x14ac:dyDescent="0.35">
      <c r="K1813" s="7"/>
      <c r="L1813" s="7"/>
      <c r="M1813" s="7"/>
    </row>
    <row r="1814" spans="11:13" x14ac:dyDescent="0.35">
      <c r="K1814" s="7"/>
      <c r="L1814" s="7"/>
      <c r="M1814" s="7"/>
    </row>
    <row r="1815" spans="11:13" x14ac:dyDescent="0.35">
      <c r="K1815" s="7"/>
      <c r="L1815" s="7"/>
      <c r="M1815" s="7"/>
    </row>
    <row r="1816" spans="11:13" x14ac:dyDescent="0.35">
      <c r="K1816" s="7"/>
      <c r="L1816" s="7"/>
      <c r="M1816" s="7"/>
    </row>
    <row r="1817" spans="11:13" x14ac:dyDescent="0.35">
      <c r="K1817" s="7"/>
      <c r="L1817" s="7"/>
      <c r="M1817" s="7"/>
    </row>
    <row r="1818" spans="11:13" x14ac:dyDescent="0.35">
      <c r="K1818" s="7"/>
      <c r="L1818" s="7"/>
      <c r="M1818" s="7"/>
    </row>
    <row r="1819" spans="11:13" x14ac:dyDescent="0.35">
      <c r="K1819" s="7"/>
      <c r="L1819" s="7"/>
      <c r="M1819" s="7"/>
    </row>
    <row r="1820" spans="11:13" x14ac:dyDescent="0.35">
      <c r="K1820" s="7"/>
      <c r="L1820" s="7"/>
      <c r="M1820" s="7"/>
    </row>
    <row r="1821" spans="11:13" x14ac:dyDescent="0.35">
      <c r="K1821" s="7"/>
      <c r="L1821" s="7"/>
      <c r="M1821" s="7"/>
    </row>
    <row r="1822" spans="11:13" x14ac:dyDescent="0.35">
      <c r="K1822" s="7"/>
      <c r="L1822" s="7"/>
      <c r="M1822" s="7"/>
    </row>
    <row r="1823" spans="11:13" x14ac:dyDescent="0.35">
      <c r="K1823" s="7"/>
      <c r="L1823" s="7"/>
      <c r="M1823" s="7"/>
    </row>
    <row r="1824" spans="11:13" x14ac:dyDescent="0.35">
      <c r="K1824" s="7"/>
      <c r="L1824" s="7"/>
      <c r="M1824" s="7"/>
    </row>
    <row r="1825" spans="11:13" x14ac:dyDescent="0.35">
      <c r="K1825" s="7"/>
      <c r="L1825" s="7"/>
      <c r="M1825" s="7"/>
    </row>
    <row r="1826" spans="11:13" x14ac:dyDescent="0.35">
      <c r="K1826" s="7"/>
      <c r="L1826" s="7"/>
      <c r="M1826" s="7"/>
    </row>
    <row r="1827" spans="11:13" x14ac:dyDescent="0.35">
      <c r="K1827" s="7"/>
      <c r="L1827" s="7"/>
      <c r="M1827" s="7"/>
    </row>
    <row r="1828" spans="11:13" x14ac:dyDescent="0.35">
      <c r="K1828" s="7"/>
      <c r="L1828" s="7"/>
      <c r="M1828" s="7"/>
    </row>
    <row r="1829" spans="11:13" x14ac:dyDescent="0.35">
      <c r="K1829" s="7"/>
      <c r="L1829" s="7"/>
      <c r="M1829" s="7"/>
    </row>
    <row r="1830" spans="11:13" x14ac:dyDescent="0.35">
      <c r="K1830" s="7"/>
      <c r="L1830" s="7"/>
      <c r="M1830" s="7"/>
    </row>
    <row r="1831" spans="11:13" x14ac:dyDescent="0.35">
      <c r="K1831" s="7"/>
      <c r="L1831" s="7"/>
      <c r="M1831" s="7"/>
    </row>
    <row r="1832" spans="11:13" x14ac:dyDescent="0.35">
      <c r="K1832" s="7"/>
      <c r="L1832" s="7"/>
      <c r="M1832" s="7"/>
    </row>
    <row r="1833" spans="11:13" x14ac:dyDescent="0.35">
      <c r="K1833" s="7"/>
      <c r="L1833" s="7"/>
      <c r="M1833" s="7"/>
    </row>
    <row r="1834" spans="11:13" x14ac:dyDescent="0.35">
      <c r="K1834" s="7"/>
      <c r="L1834" s="7"/>
      <c r="M1834" s="7"/>
    </row>
    <row r="1835" spans="11:13" x14ac:dyDescent="0.35">
      <c r="K1835" s="7"/>
      <c r="L1835" s="7"/>
      <c r="M1835" s="7"/>
    </row>
    <row r="1836" spans="11:13" x14ac:dyDescent="0.35">
      <c r="K1836" s="7"/>
      <c r="L1836" s="7"/>
      <c r="M1836" s="7"/>
    </row>
    <row r="1837" spans="11:13" x14ac:dyDescent="0.35">
      <c r="K1837" s="7"/>
      <c r="L1837" s="7"/>
      <c r="M1837" s="7"/>
    </row>
    <row r="1838" spans="11:13" x14ac:dyDescent="0.35">
      <c r="K1838" s="7"/>
      <c r="L1838" s="7"/>
      <c r="M1838" s="7"/>
    </row>
    <row r="1839" spans="11:13" x14ac:dyDescent="0.35">
      <c r="K1839" s="7"/>
      <c r="L1839" s="7"/>
      <c r="M1839" s="7"/>
    </row>
    <row r="1840" spans="11:13" x14ac:dyDescent="0.35">
      <c r="K1840" s="7"/>
      <c r="L1840" s="7"/>
      <c r="M1840" s="7"/>
    </row>
    <row r="1841" spans="11:13" x14ac:dyDescent="0.35">
      <c r="K1841" s="7"/>
      <c r="L1841" s="7"/>
      <c r="M1841" s="7"/>
    </row>
    <row r="1842" spans="11:13" x14ac:dyDescent="0.35">
      <c r="K1842" s="7"/>
      <c r="L1842" s="7"/>
      <c r="M1842" s="7"/>
    </row>
    <row r="1843" spans="11:13" x14ac:dyDescent="0.35">
      <c r="K1843" s="7"/>
      <c r="L1843" s="7"/>
      <c r="M1843" s="7"/>
    </row>
    <row r="1844" spans="11:13" x14ac:dyDescent="0.35">
      <c r="K1844" s="7"/>
      <c r="L1844" s="7"/>
      <c r="M1844" s="7"/>
    </row>
    <row r="1845" spans="11:13" x14ac:dyDescent="0.35">
      <c r="K1845" s="7"/>
      <c r="L1845" s="7"/>
      <c r="M1845" s="7"/>
    </row>
    <row r="1846" spans="11:13" x14ac:dyDescent="0.35">
      <c r="K1846" s="7"/>
      <c r="L1846" s="7"/>
      <c r="M1846" s="7"/>
    </row>
    <row r="1847" spans="11:13" x14ac:dyDescent="0.35">
      <c r="K1847" s="7"/>
      <c r="L1847" s="7"/>
      <c r="M1847" s="7"/>
    </row>
    <row r="1848" spans="11:13" x14ac:dyDescent="0.35">
      <c r="K1848" s="7"/>
      <c r="L1848" s="7"/>
      <c r="M1848" s="7"/>
    </row>
    <row r="1849" spans="11:13" x14ac:dyDescent="0.35">
      <c r="K1849" s="7"/>
      <c r="L1849" s="7"/>
      <c r="M1849" s="7"/>
    </row>
    <row r="1850" spans="11:13" x14ac:dyDescent="0.35">
      <c r="K1850" s="7"/>
      <c r="L1850" s="7"/>
      <c r="M1850" s="7"/>
    </row>
    <row r="1851" spans="11:13" x14ac:dyDescent="0.35">
      <c r="K1851" s="7"/>
      <c r="L1851" s="7"/>
      <c r="M1851" s="7"/>
    </row>
    <row r="1852" spans="11:13" x14ac:dyDescent="0.35">
      <c r="K1852" s="7"/>
      <c r="L1852" s="7"/>
      <c r="M1852" s="7"/>
    </row>
    <row r="1853" spans="11:13" x14ac:dyDescent="0.35">
      <c r="K1853" s="7"/>
      <c r="L1853" s="7"/>
      <c r="M1853" s="7"/>
    </row>
    <row r="1854" spans="11:13" x14ac:dyDescent="0.35">
      <c r="K1854" s="7"/>
      <c r="L1854" s="7"/>
      <c r="M1854" s="7"/>
    </row>
    <row r="1855" spans="11:13" x14ac:dyDescent="0.35">
      <c r="K1855" s="7"/>
      <c r="L1855" s="7"/>
      <c r="M1855" s="7"/>
    </row>
    <row r="1856" spans="11:13" x14ac:dyDescent="0.35">
      <c r="K1856" s="7"/>
      <c r="L1856" s="7"/>
      <c r="M1856" s="7"/>
    </row>
    <row r="1857" spans="11:13" x14ac:dyDescent="0.35">
      <c r="K1857" s="7"/>
      <c r="L1857" s="7"/>
      <c r="M1857" s="7"/>
    </row>
    <row r="1858" spans="11:13" x14ac:dyDescent="0.35">
      <c r="K1858" s="7"/>
      <c r="L1858" s="7"/>
      <c r="M1858" s="7"/>
    </row>
    <row r="1859" spans="11:13" x14ac:dyDescent="0.35">
      <c r="K1859" s="7"/>
      <c r="L1859" s="7"/>
      <c r="M1859" s="7"/>
    </row>
    <row r="1860" spans="11:13" x14ac:dyDescent="0.35">
      <c r="K1860" s="7"/>
      <c r="L1860" s="7"/>
      <c r="M1860" s="7"/>
    </row>
    <row r="1861" spans="11:13" x14ac:dyDescent="0.35">
      <c r="K1861" s="7"/>
      <c r="L1861" s="7"/>
      <c r="M1861" s="7"/>
    </row>
    <row r="1862" spans="11:13" x14ac:dyDescent="0.35">
      <c r="K1862" s="7"/>
      <c r="L1862" s="7"/>
      <c r="M1862" s="7"/>
    </row>
    <row r="1863" spans="11:13" x14ac:dyDescent="0.35">
      <c r="K1863" s="7"/>
      <c r="L1863" s="7"/>
      <c r="M1863" s="7"/>
    </row>
    <row r="1864" spans="11:13" x14ac:dyDescent="0.35">
      <c r="K1864" s="7"/>
      <c r="L1864" s="7"/>
      <c r="M1864" s="7"/>
    </row>
    <row r="1865" spans="11:13" x14ac:dyDescent="0.35">
      <c r="K1865" s="7"/>
      <c r="L1865" s="7"/>
      <c r="M1865" s="7"/>
    </row>
    <row r="1866" spans="11:13" x14ac:dyDescent="0.35">
      <c r="K1866" s="7"/>
      <c r="L1866" s="7"/>
      <c r="M1866" s="7"/>
    </row>
    <row r="1867" spans="11:13" x14ac:dyDescent="0.35">
      <c r="K1867" s="7"/>
      <c r="L1867" s="7"/>
      <c r="M1867" s="7"/>
    </row>
    <row r="1868" spans="11:13" x14ac:dyDescent="0.35">
      <c r="K1868" s="7"/>
      <c r="L1868" s="7"/>
      <c r="M1868" s="7"/>
    </row>
    <row r="1869" spans="11:13" x14ac:dyDescent="0.35">
      <c r="K1869" s="7"/>
      <c r="L1869" s="7"/>
      <c r="M1869" s="7"/>
    </row>
    <row r="1870" spans="11:13" x14ac:dyDescent="0.35">
      <c r="K1870" s="7"/>
      <c r="L1870" s="7"/>
      <c r="M1870" s="7"/>
    </row>
    <row r="1871" spans="11:13" x14ac:dyDescent="0.35">
      <c r="K1871" s="7"/>
      <c r="L1871" s="7"/>
      <c r="M1871" s="7"/>
    </row>
    <row r="1872" spans="11:13" x14ac:dyDescent="0.35">
      <c r="K1872" s="7"/>
      <c r="L1872" s="7"/>
      <c r="M1872" s="7"/>
    </row>
    <row r="1873" spans="11:13" x14ac:dyDescent="0.35">
      <c r="K1873" s="7"/>
      <c r="L1873" s="7"/>
      <c r="M1873" s="7"/>
    </row>
    <row r="1874" spans="11:13" x14ac:dyDescent="0.35">
      <c r="K1874" s="7"/>
      <c r="L1874" s="7"/>
      <c r="M1874" s="7"/>
    </row>
    <row r="1875" spans="11:13" x14ac:dyDescent="0.35">
      <c r="K1875" s="7"/>
      <c r="L1875" s="7"/>
      <c r="M1875" s="7"/>
    </row>
    <row r="1876" spans="11:13" x14ac:dyDescent="0.35">
      <c r="K1876" s="7"/>
      <c r="L1876" s="7"/>
      <c r="M1876" s="7"/>
    </row>
    <row r="1877" spans="11:13" x14ac:dyDescent="0.35">
      <c r="K1877" s="7"/>
      <c r="L1877" s="7"/>
      <c r="M1877" s="7"/>
    </row>
    <row r="1878" spans="11:13" x14ac:dyDescent="0.35">
      <c r="K1878" s="7"/>
      <c r="L1878" s="7"/>
      <c r="M1878" s="7"/>
    </row>
    <row r="1879" spans="11:13" x14ac:dyDescent="0.35">
      <c r="K1879" s="7"/>
      <c r="L1879" s="7"/>
      <c r="M1879" s="7"/>
    </row>
    <row r="1880" spans="11:13" x14ac:dyDescent="0.35">
      <c r="K1880" s="7"/>
      <c r="L1880" s="7"/>
      <c r="M1880" s="7"/>
    </row>
    <row r="1881" spans="11:13" x14ac:dyDescent="0.35">
      <c r="K1881" s="7"/>
      <c r="L1881" s="7"/>
      <c r="M1881" s="7"/>
    </row>
    <row r="1882" spans="11:13" x14ac:dyDescent="0.35">
      <c r="K1882" s="7"/>
      <c r="L1882" s="7"/>
      <c r="M1882" s="7"/>
    </row>
    <row r="1883" spans="11:13" x14ac:dyDescent="0.35">
      <c r="K1883" s="7"/>
      <c r="L1883" s="7"/>
      <c r="M1883" s="7"/>
    </row>
    <row r="1884" spans="11:13" x14ac:dyDescent="0.35">
      <c r="K1884" s="7"/>
      <c r="L1884" s="7"/>
      <c r="M1884" s="7"/>
    </row>
    <row r="1885" spans="11:13" x14ac:dyDescent="0.35">
      <c r="K1885" s="7"/>
      <c r="L1885" s="7"/>
      <c r="M1885" s="7"/>
    </row>
    <row r="1886" spans="11:13" x14ac:dyDescent="0.35">
      <c r="K1886" s="7"/>
      <c r="L1886" s="7"/>
      <c r="M1886" s="7"/>
    </row>
    <row r="1887" spans="11:13" x14ac:dyDescent="0.35">
      <c r="K1887" s="7"/>
      <c r="L1887" s="7"/>
      <c r="M1887" s="7"/>
    </row>
    <row r="1888" spans="11:13" x14ac:dyDescent="0.35">
      <c r="K1888" s="7"/>
      <c r="L1888" s="7"/>
      <c r="M1888" s="7"/>
    </row>
    <row r="1889" spans="11:13" x14ac:dyDescent="0.35">
      <c r="K1889" s="7"/>
      <c r="L1889" s="7"/>
      <c r="M1889" s="7"/>
    </row>
    <row r="1890" spans="11:13" x14ac:dyDescent="0.35">
      <c r="K1890" s="7"/>
      <c r="L1890" s="7"/>
      <c r="M1890" s="7"/>
    </row>
    <row r="1891" spans="11:13" x14ac:dyDescent="0.35">
      <c r="K1891" s="7"/>
      <c r="L1891" s="7"/>
      <c r="M1891" s="7"/>
    </row>
    <row r="1892" spans="11:13" x14ac:dyDescent="0.35">
      <c r="K1892" s="7"/>
      <c r="L1892" s="7"/>
      <c r="M1892" s="7"/>
    </row>
    <row r="1893" spans="11:13" x14ac:dyDescent="0.35">
      <c r="K1893" s="7"/>
      <c r="L1893" s="7"/>
      <c r="M1893" s="7"/>
    </row>
    <row r="1894" spans="11:13" x14ac:dyDescent="0.35">
      <c r="K1894" s="7"/>
      <c r="L1894" s="7"/>
      <c r="M1894" s="7"/>
    </row>
    <row r="1895" spans="11:13" x14ac:dyDescent="0.35">
      <c r="K1895" s="7"/>
      <c r="L1895" s="7"/>
      <c r="M1895" s="7"/>
    </row>
    <row r="1896" spans="11:13" x14ac:dyDescent="0.35">
      <c r="K1896" s="7"/>
      <c r="L1896" s="7"/>
      <c r="M1896" s="7"/>
    </row>
    <row r="1897" spans="11:13" x14ac:dyDescent="0.35">
      <c r="K1897" s="7"/>
      <c r="L1897" s="7"/>
      <c r="M1897" s="7"/>
    </row>
    <row r="1898" spans="11:13" x14ac:dyDescent="0.35">
      <c r="K1898" s="7"/>
      <c r="L1898" s="7"/>
      <c r="M1898" s="7"/>
    </row>
    <row r="1899" spans="11:13" x14ac:dyDescent="0.35">
      <c r="K1899" s="7"/>
      <c r="L1899" s="7"/>
      <c r="M1899" s="7"/>
    </row>
    <row r="1900" spans="11:13" x14ac:dyDescent="0.35">
      <c r="K1900" s="7"/>
      <c r="L1900" s="7"/>
      <c r="M1900" s="7"/>
    </row>
    <row r="1901" spans="11:13" x14ac:dyDescent="0.35">
      <c r="K1901" s="7"/>
      <c r="L1901" s="7"/>
      <c r="M1901" s="7"/>
    </row>
    <row r="1902" spans="11:13" x14ac:dyDescent="0.35">
      <c r="K1902" s="7"/>
      <c r="L1902" s="7"/>
      <c r="M1902" s="7"/>
    </row>
    <row r="1903" spans="11:13" x14ac:dyDescent="0.35">
      <c r="K1903" s="7"/>
      <c r="L1903" s="7"/>
      <c r="M1903" s="7"/>
    </row>
    <row r="1904" spans="11:13" x14ac:dyDescent="0.35">
      <c r="K1904" s="7"/>
      <c r="L1904" s="7"/>
      <c r="M1904" s="7"/>
    </row>
    <row r="1905" spans="11:13" x14ac:dyDescent="0.35">
      <c r="K1905" s="7"/>
      <c r="L1905" s="7"/>
      <c r="M1905" s="7"/>
    </row>
    <row r="1906" spans="11:13" x14ac:dyDescent="0.35">
      <c r="K1906" s="7"/>
      <c r="L1906" s="7"/>
      <c r="M1906" s="7"/>
    </row>
    <row r="1907" spans="11:13" x14ac:dyDescent="0.35">
      <c r="K1907" s="7"/>
      <c r="L1907" s="7"/>
      <c r="M1907" s="7"/>
    </row>
    <row r="1908" spans="11:13" x14ac:dyDescent="0.35">
      <c r="K1908" s="7"/>
      <c r="L1908" s="7"/>
      <c r="M1908" s="7"/>
    </row>
    <row r="1909" spans="11:13" x14ac:dyDescent="0.35">
      <c r="K1909" s="7"/>
      <c r="L1909" s="7"/>
      <c r="M1909" s="7"/>
    </row>
    <row r="1910" spans="11:13" x14ac:dyDescent="0.35">
      <c r="K1910" s="7"/>
      <c r="L1910" s="7"/>
      <c r="M1910" s="7"/>
    </row>
    <row r="1911" spans="11:13" x14ac:dyDescent="0.35">
      <c r="K1911" s="7"/>
      <c r="L1911" s="7"/>
      <c r="M1911" s="7"/>
    </row>
    <row r="1912" spans="11:13" x14ac:dyDescent="0.35">
      <c r="K1912" s="7"/>
      <c r="L1912" s="7"/>
      <c r="M1912" s="7"/>
    </row>
    <row r="1913" spans="11:13" x14ac:dyDescent="0.35">
      <c r="K1913" s="7"/>
      <c r="L1913" s="7"/>
      <c r="M1913" s="7"/>
    </row>
    <row r="1914" spans="11:13" x14ac:dyDescent="0.35">
      <c r="K1914" s="7"/>
      <c r="L1914" s="7"/>
      <c r="M1914" s="7"/>
    </row>
    <row r="1915" spans="11:13" x14ac:dyDescent="0.35">
      <c r="K1915" s="7"/>
      <c r="L1915" s="7"/>
      <c r="M1915" s="7"/>
    </row>
    <row r="1916" spans="11:13" x14ac:dyDescent="0.35">
      <c r="K1916" s="7"/>
      <c r="L1916" s="7"/>
      <c r="M1916" s="7"/>
    </row>
    <row r="1917" spans="11:13" x14ac:dyDescent="0.35">
      <c r="K1917" s="7"/>
      <c r="L1917" s="7"/>
      <c r="M1917" s="7"/>
    </row>
    <row r="1918" spans="11:13" x14ac:dyDescent="0.35">
      <c r="K1918" s="7"/>
      <c r="L1918" s="7"/>
      <c r="M1918" s="7"/>
    </row>
    <row r="1919" spans="11:13" x14ac:dyDescent="0.35">
      <c r="K1919" s="7"/>
      <c r="L1919" s="7"/>
      <c r="M1919" s="7"/>
    </row>
    <row r="1920" spans="11:13" x14ac:dyDescent="0.35">
      <c r="K1920" s="7"/>
      <c r="L1920" s="7"/>
      <c r="M1920" s="7"/>
    </row>
    <row r="1921" spans="11:13" x14ac:dyDescent="0.35">
      <c r="K1921" s="7"/>
      <c r="L1921" s="7"/>
      <c r="M1921" s="7"/>
    </row>
    <row r="1922" spans="11:13" x14ac:dyDescent="0.35">
      <c r="K1922" s="7"/>
      <c r="L1922" s="7"/>
      <c r="M1922" s="7"/>
    </row>
    <row r="1923" spans="11:13" x14ac:dyDescent="0.35">
      <c r="K1923" s="7"/>
      <c r="L1923" s="7"/>
      <c r="M1923" s="7"/>
    </row>
    <row r="1924" spans="11:13" x14ac:dyDescent="0.35">
      <c r="K1924" s="7"/>
      <c r="L1924" s="7"/>
      <c r="M1924" s="7"/>
    </row>
    <row r="1925" spans="11:13" x14ac:dyDescent="0.35">
      <c r="K1925" s="7"/>
      <c r="L1925" s="7"/>
      <c r="M1925" s="7"/>
    </row>
    <row r="1926" spans="11:13" x14ac:dyDescent="0.35">
      <c r="K1926" s="7"/>
      <c r="L1926" s="7"/>
      <c r="M1926" s="7"/>
    </row>
    <row r="1927" spans="11:13" x14ac:dyDescent="0.35">
      <c r="K1927" s="7"/>
      <c r="L1927" s="7"/>
      <c r="M1927" s="7"/>
    </row>
    <row r="1928" spans="11:13" x14ac:dyDescent="0.35">
      <c r="K1928" s="7"/>
      <c r="L1928" s="7"/>
      <c r="M1928" s="7"/>
    </row>
    <row r="1929" spans="11:13" x14ac:dyDescent="0.35">
      <c r="K1929" s="7"/>
      <c r="L1929" s="7"/>
      <c r="M1929" s="7"/>
    </row>
    <row r="1930" spans="11:13" x14ac:dyDescent="0.35">
      <c r="K1930" s="7"/>
      <c r="L1930" s="7"/>
      <c r="M1930" s="7"/>
    </row>
    <row r="1931" spans="11:13" x14ac:dyDescent="0.35">
      <c r="K1931" s="7"/>
      <c r="L1931" s="7"/>
      <c r="M1931" s="7"/>
    </row>
    <row r="1932" spans="11:13" x14ac:dyDescent="0.35">
      <c r="K1932" s="7"/>
      <c r="L1932" s="7"/>
      <c r="M1932" s="7"/>
    </row>
    <row r="1933" spans="11:13" x14ac:dyDescent="0.35">
      <c r="K1933" s="7"/>
      <c r="L1933" s="7"/>
      <c r="M1933" s="7"/>
    </row>
    <row r="1934" spans="11:13" x14ac:dyDescent="0.35">
      <c r="K1934" s="7"/>
      <c r="L1934" s="7"/>
      <c r="M1934" s="7"/>
    </row>
    <row r="1935" spans="11:13" x14ac:dyDescent="0.35">
      <c r="K1935" s="7"/>
      <c r="L1935" s="7"/>
      <c r="M1935" s="7"/>
    </row>
    <row r="1936" spans="11:13" x14ac:dyDescent="0.35">
      <c r="K1936" s="7"/>
      <c r="L1936" s="7"/>
      <c r="M1936" s="7"/>
    </row>
    <row r="1937" spans="11:13" x14ac:dyDescent="0.35">
      <c r="K1937" s="7"/>
      <c r="L1937" s="7"/>
      <c r="M1937" s="7"/>
    </row>
    <row r="1938" spans="11:13" x14ac:dyDescent="0.35">
      <c r="K1938" s="7"/>
      <c r="L1938" s="7"/>
      <c r="M1938" s="7"/>
    </row>
    <row r="1939" spans="11:13" x14ac:dyDescent="0.35">
      <c r="K1939" s="7"/>
      <c r="L1939" s="7"/>
      <c r="M1939" s="7"/>
    </row>
    <row r="1940" spans="11:13" x14ac:dyDescent="0.35">
      <c r="K1940" s="7"/>
      <c r="L1940" s="7"/>
      <c r="M1940" s="7"/>
    </row>
    <row r="1941" spans="11:13" x14ac:dyDescent="0.35">
      <c r="K1941" s="7"/>
      <c r="L1941" s="7"/>
      <c r="M1941" s="7"/>
    </row>
    <row r="1942" spans="11:13" x14ac:dyDescent="0.35">
      <c r="K1942" s="7"/>
      <c r="L1942" s="7"/>
      <c r="M1942" s="7"/>
    </row>
    <row r="1943" spans="11:13" x14ac:dyDescent="0.35">
      <c r="K1943" s="7"/>
      <c r="L1943" s="7"/>
      <c r="M1943" s="7"/>
    </row>
    <row r="1944" spans="11:13" x14ac:dyDescent="0.35">
      <c r="K1944" s="7"/>
      <c r="L1944" s="7"/>
      <c r="M1944" s="7"/>
    </row>
    <row r="1945" spans="11:13" x14ac:dyDescent="0.35">
      <c r="K1945" s="7"/>
      <c r="L1945" s="7"/>
      <c r="M1945" s="7"/>
    </row>
    <row r="1946" spans="11:13" x14ac:dyDescent="0.35">
      <c r="K1946" s="7"/>
      <c r="L1946" s="7"/>
      <c r="M1946" s="7"/>
    </row>
    <row r="1947" spans="11:13" x14ac:dyDescent="0.35">
      <c r="K1947" s="7"/>
      <c r="L1947" s="7"/>
      <c r="M1947" s="7"/>
    </row>
    <row r="1948" spans="11:13" x14ac:dyDescent="0.35">
      <c r="K1948" s="7"/>
      <c r="L1948" s="7"/>
      <c r="M1948" s="7"/>
    </row>
    <row r="1949" spans="11:13" x14ac:dyDescent="0.35">
      <c r="K1949" s="7"/>
      <c r="L1949" s="7"/>
      <c r="M1949" s="7"/>
    </row>
    <row r="1950" spans="11:13" x14ac:dyDescent="0.35">
      <c r="K1950" s="7"/>
      <c r="L1950" s="7"/>
      <c r="M1950" s="7"/>
    </row>
    <row r="1951" spans="11:13" x14ac:dyDescent="0.35">
      <c r="K1951" s="7"/>
      <c r="L1951" s="7"/>
      <c r="M1951" s="7"/>
    </row>
    <row r="1952" spans="11:13" x14ac:dyDescent="0.35">
      <c r="K1952" s="7"/>
      <c r="L1952" s="7"/>
      <c r="M1952" s="7"/>
    </row>
    <row r="1953" spans="11:13" x14ac:dyDescent="0.35">
      <c r="K1953" s="7"/>
      <c r="L1953" s="7"/>
      <c r="M1953" s="7"/>
    </row>
    <row r="1954" spans="11:13" x14ac:dyDescent="0.35">
      <c r="K1954" s="7"/>
      <c r="L1954" s="7"/>
      <c r="M1954" s="7"/>
    </row>
    <row r="1955" spans="11:13" x14ac:dyDescent="0.35">
      <c r="K1955" s="7"/>
      <c r="L1955" s="7"/>
      <c r="M1955" s="7"/>
    </row>
    <row r="1956" spans="11:13" x14ac:dyDescent="0.35">
      <c r="K1956" s="7"/>
      <c r="L1956" s="7"/>
      <c r="M1956" s="7"/>
    </row>
    <row r="1957" spans="11:13" x14ac:dyDescent="0.35">
      <c r="K1957" s="7"/>
      <c r="L1957" s="7"/>
      <c r="M1957" s="7"/>
    </row>
    <row r="1958" spans="11:13" x14ac:dyDescent="0.35">
      <c r="K1958" s="7"/>
      <c r="L1958" s="7"/>
      <c r="M1958" s="7"/>
    </row>
    <row r="1959" spans="11:13" x14ac:dyDescent="0.35">
      <c r="K1959" s="7"/>
      <c r="L1959" s="7"/>
      <c r="M1959" s="7"/>
    </row>
    <row r="1960" spans="11:13" x14ac:dyDescent="0.35">
      <c r="K1960" s="7"/>
      <c r="L1960" s="7"/>
      <c r="M1960" s="7"/>
    </row>
    <row r="1961" spans="11:13" x14ac:dyDescent="0.35">
      <c r="K1961" s="7"/>
      <c r="L1961" s="7"/>
      <c r="M1961" s="7"/>
    </row>
    <row r="1962" spans="11:13" x14ac:dyDescent="0.35">
      <c r="K1962" s="7"/>
      <c r="L1962" s="7"/>
      <c r="M1962" s="7"/>
    </row>
    <row r="1963" spans="11:13" x14ac:dyDescent="0.35">
      <c r="K1963" s="7"/>
      <c r="L1963" s="7"/>
      <c r="M1963" s="7"/>
    </row>
    <row r="1964" spans="11:13" x14ac:dyDescent="0.35">
      <c r="K1964" s="7"/>
      <c r="L1964" s="7"/>
      <c r="M1964" s="7"/>
    </row>
    <row r="1965" spans="11:13" x14ac:dyDescent="0.35">
      <c r="K1965" s="7"/>
      <c r="L1965" s="7"/>
      <c r="M1965" s="7"/>
    </row>
    <row r="1966" spans="11:13" x14ac:dyDescent="0.35">
      <c r="K1966" s="7"/>
      <c r="L1966" s="7"/>
      <c r="M1966" s="7"/>
    </row>
    <row r="1967" spans="11:13" x14ac:dyDescent="0.35">
      <c r="K1967" s="7"/>
      <c r="L1967" s="7"/>
      <c r="M1967" s="7"/>
    </row>
    <row r="1968" spans="11:13" x14ac:dyDescent="0.35">
      <c r="K1968" s="7"/>
      <c r="L1968" s="7"/>
      <c r="M1968" s="7"/>
    </row>
    <row r="1969" spans="11:13" x14ac:dyDescent="0.35">
      <c r="K1969" s="7"/>
      <c r="L1969" s="7"/>
      <c r="M1969" s="7"/>
    </row>
    <row r="1970" spans="11:13" x14ac:dyDescent="0.35">
      <c r="K1970" s="7"/>
      <c r="L1970" s="7"/>
      <c r="M1970" s="7"/>
    </row>
    <row r="1971" spans="11:13" x14ac:dyDescent="0.35">
      <c r="K1971" s="7"/>
      <c r="L1971" s="7"/>
      <c r="M1971" s="7"/>
    </row>
    <row r="1972" spans="11:13" x14ac:dyDescent="0.35">
      <c r="K1972" s="7"/>
      <c r="L1972" s="7"/>
      <c r="M1972" s="7"/>
    </row>
    <row r="1973" spans="11:13" x14ac:dyDescent="0.35">
      <c r="K1973" s="7"/>
      <c r="L1973" s="7"/>
      <c r="M1973" s="7"/>
    </row>
    <row r="1974" spans="11:13" x14ac:dyDescent="0.35">
      <c r="K1974" s="7"/>
      <c r="L1974" s="7"/>
      <c r="M1974" s="7"/>
    </row>
    <row r="1975" spans="11:13" x14ac:dyDescent="0.35">
      <c r="K1975" s="7"/>
      <c r="L1975" s="7"/>
      <c r="M1975" s="7"/>
    </row>
    <row r="1976" spans="11:13" x14ac:dyDescent="0.35">
      <c r="K1976" s="7"/>
      <c r="L1976" s="7"/>
      <c r="M1976" s="7"/>
    </row>
    <row r="1977" spans="11:13" x14ac:dyDescent="0.35">
      <c r="K1977" s="7"/>
      <c r="L1977" s="7"/>
      <c r="M1977" s="7"/>
    </row>
    <row r="1978" spans="11:13" x14ac:dyDescent="0.35">
      <c r="K1978" s="7"/>
      <c r="L1978" s="7"/>
      <c r="M1978" s="7"/>
    </row>
    <row r="1979" spans="11:13" x14ac:dyDescent="0.35">
      <c r="K1979" s="7"/>
      <c r="L1979" s="7"/>
      <c r="M1979" s="7"/>
    </row>
    <row r="1980" spans="11:13" x14ac:dyDescent="0.35">
      <c r="K1980" s="7"/>
      <c r="L1980" s="7"/>
      <c r="M1980" s="7"/>
    </row>
    <row r="1981" spans="11:13" x14ac:dyDescent="0.35">
      <c r="K1981" s="7"/>
      <c r="L1981" s="7"/>
      <c r="M1981" s="7"/>
    </row>
    <row r="1982" spans="11:13" x14ac:dyDescent="0.35">
      <c r="K1982" s="7"/>
      <c r="L1982" s="7"/>
      <c r="M1982" s="7"/>
    </row>
    <row r="1983" spans="11:13" x14ac:dyDescent="0.35">
      <c r="K1983" s="7"/>
      <c r="L1983" s="7"/>
      <c r="M1983" s="7"/>
    </row>
    <row r="1984" spans="11:13" x14ac:dyDescent="0.35">
      <c r="K1984" s="7"/>
      <c r="L1984" s="7"/>
      <c r="M1984" s="7"/>
    </row>
    <row r="1985" spans="11:13" x14ac:dyDescent="0.35">
      <c r="K1985" s="7"/>
      <c r="L1985" s="7"/>
      <c r="M1985" s="7"/>
    </row>
    <row r="1986" spans="11:13" x14ac:dyDescent="0.35">
      <c r="K1986" s="7"/>
      <c r="L1986" s="7"/>
      <c r="M1986" s="7"/>
    </row>
    <row r="1987" spans="11:13" x14ac:dyDescent="0.35">
      <c r="K1987" s="7"/>
      <c r="L1987" s="7"/>
      <c r="M1987" s="7"/>
    </row>
    <row r="1988" spans="11:13" x14ac:dyDescent="0.35">
      <c r="K1988" s="7"/>
      <c r="L1988" s="7"/>
      <c r="M1988" s="7"/>
    </row>
    <row r="1989" spans="11:13" x14ac:dyDescent="0.35">
      <c r="K1989" s="7"/>
      <c r="L1989" s="7"/>
      <c r="M1989" s="7"/>
    </row>
    <row r="1990" spans="11:13" x14ac:dyDescent="0.35">
      <c r="K1990" s="7"/>
      <c r="L1990" s="7"/>
      <c r="M1990" s="7"/>
    </row>
    <row r="1991" spans="11:13" x14ac:dyDescent="0.35">
      <c r="K1991" s="7"/>
      <c r="L1991" s="7"/>
      <c r="M1991" s="7"/>
    </row>
    <row r="1992" spans="11:13" x14ac:dyDescent="0.35">
      <c r="K1992" s="7"/>
      <c r="L1992" s="7"/>
      <c r="M1992" s="7"/>
    </row>
    <row r="1993" spans="11:13" x14ac:dyDescent="0.35">
      <c r="K1993" s="7"/>
      <c r="L1993" s="7"/>
      <c r="M1993" s="7"/>
    </row>
    <row r="1994" spans="11:13" x14ac:dyDescent="0.35">
      <c r="K1994" s="7"/>
      <c r="L1994" s="7"/>
      <c r="M1994" s="7"/>
    </row>
    <row r="1995" spans="11:13" x14ac:dyDescent="0.35">
      <c r="K1995" s="7"/>
      <c r="L1995" s="7"/>
      <c r="M1995" s="7"/>
    </row>
    <row r="1996" spans="11:13" x14ac:dyDescent="0.35">
      <c r="K1996" s="7"/>
      <c r="L1996" s="7"/>
      <c r="M1996" s="7"/>
    </row>
    <row r="1997" spans="11:13" x14ac:dyDescent="0.35">
      <c r="K1997" s="7"/>
      <c r="L1997" s="7"/>
      <c r="M1997" s="7"/>
    </row>
    <row r="1998" spans="11:13" x14ac:dyDescent="0.35">
      <c r="K1998" s="7"/>
      <c r="L1998" s="7"/>
      <c r="M1998" s="7"/>
    </row>
    <row r="1999" spans="11:13" x14ac:dyDescent="0.35">
      <c r="K1999" s="7"/>
      <c r="L1999" s="7"/>
      <c r="M1999" s="7"/>
    </row>
    <row r="2000" spans="11:13" x14ac:dyDescent="0.35">
      <c r="K2000" s="7"/>
      <c r="L2000" s="7"/>
      <c r="M2000" s="7"/>
    </row>
    <row r="2001" spans="11:13" x14ac:dyDescent="0.35">
      <c r="K2001" s="7"/>
      <c r="L2001" s="7"/>
      <c r="M2001" s="7"/>
    </row>
    <row r="2002" spans="11:13" x14ac:dyDescent="0.35">
      <c r="K2002" s="7"/>
      <c r="L2002" s="7"/>
      <c r="M2002" s="7"/>
    </row>
    <row r="2003" spans="11:13" x14ac:dyDescent="0.35">
      <c r="K2003" s="7"/>
      <c r="L2003" s="7"/>
      <c r="M2003" s="7"/>
    </row>
    <row r="2004" spans="11:13" x14ac:dyDescent="0.35">
      <c r="K2004" s="7"/>
      <c r="L2004" s="7"/>
      <c r="M2004" s="7"/>
    </row>
    <row r="2005" spans="11:13" x14ac:dyDescent="0.35">
      <c r="K2005" s="7"/>
      <c r="L2005" s="7"/>
      <c r="M2005" s="7"/>
    </row>
    <row r="2006" spans="11:13" x14ac:dyDescent="0.35">
      <c r="K2006" s="7"/>
      <c r="L2006" s="7"/>
      <c r="M2006" s="7"/>
    </row>
    <row r="2007" spans="11:13" x14ac:dyDescent="0.35">
      <c r="K2007" s="7"/>
      <c r="L2007" s="7"/>
      <c r="M2007" s="7"/>
    </row>
    <row r="2008" spans="11:13" x14ac:dyDescent="0.35">
      <c r="K2008" s="7"/>
      <c r="L2008" s="7"/>
      <c r="M2008" s="7"/>
    </row>
    <row r="2009" spans="11:13" x14ac:dyDescent="0.35">
      <c r="K2009" s="7"/>
      <c r="L2009" s="7"/>
      <c r="M2009" s="7"/>
    </row>
    <row r="2010" spans="11:13" x14ac:dyDescent="0.35">
      <c r="K2010" s="7"/>
      <c r="L2010" s="7"/>
      <c r="M2010" s="7"/>
    </row>
    <row r="2011" spans="11:13" x14ac:dyDescent="0.35">
      <c r="K2011" s="7"/>
      <c r="L2011" s="7"/>
      <c r="M2011" s="7"/>
    </row>
    <row r="2012" spans="11:13" x14ac:dyDescent="0.35">
      <c r="K2012" s="7"/>
      <c r="L2012" s="7"/>
      <c r="M2012" s="7"/>
    </row>
    <row r="2013" spans="11:13" x14ac:dyDescent="0.35">
      <c r="K2013" s="7"/>
      <c r="L2013" s="7"/>
      <c r="M2013" s="7"/>
    </row>
    <row r="2014" spans="11:13" x14ac:dyDescent="0.35">
      <c r="K2014" s="7"/>
      <c r="L2014" s="7"/>
      <c r="M2014" s="7"/>
    </row>
    <row r="2015" spans="11:13" x14ac:dyDescent="0.35">
      <c r="K2015" s="7"/>
      <c r="L2015" s="7"/>
      <c r="M2015" s="7"/>
    </row>
    <row r="2016" spans="11:13" x14ac:dyDescent="0.35">
      <c r="K2016" s="7"/>
      <c r="L2016" s="7"/>
      <c r="M2016" s="7"/>
    </row>
    <row r="2017" spans="11:13" x14ac:dyDescent="0.35">
      <c r="K2017" s="7"/>
      <c r="L2017" s="7"/>
      <c r="M2017" s="7"/>
    </row>
    <row r="2018" spans="11:13" x14ac:dyDescent="0.35">
      <c r="K2018" s="7"/>
      <c r="L2018" s="7"/>
      <c r="M2018" s="7"/>
    </row>
    <row r="2019" spans="11:13" x14ac:dyDescent="0.35">
      <c r="K2019" s="7"/>
      <c r="L2019" s="7"/>
      <c r="M2019" s="7"/>
    </row>
    <row r="2020" spans="11:13" x14ac:dyDescent="0.35">
      <c r="K2020" s="7"/>
      <c r="L2020" s="7"/>
      <c r="M2020" s="7"/>
    </row>
    <row r="2021" spans="11:13" x14ac:dyDescent="0.35">
      <c r="K2021" s="7"/>
      <c r="L2021" s="7"/>
      <c r="M2021" s="7"/>
    </row>
    <row r="2022" spans="11:13" x14ac:dyDescent="0.35">
      <c r="K2022" s="7"/>
      <c r="L2022" s="7"/>
      <c r="M2022" s="7"/>
    </row>
    <row r="2023" spans="11:13" x14ac:dyDescent="0.35">
      <c r="K2023" s="7"/>
      <c r="L2023" s="7"/>
      <c r="M2023" s="7"/>
    </row>
    <row r="2024" spans="11:13" x14ac:dyDescent="0.35">
      <c r="K2024" s="7"/>
      <c r="L2024" s="7"/>
      <c r="M2024" s="7"/>
    </row>
    <row r="2025" spans="11:13" x14ac:dyDescent="0.35">
      <c r="K2025" s="7"/>
      <c r="L2025" s="7"/>
      <c r="M2025" s="7"/>
    </row>
    <row r="2026" spans="11:13" x14ac:dyDescent="0.35">
      <c r="K2026" s="7"/>
      <c r="L2026" s="7"/>
      <c r="M2026" s="7"/>
    </row>
    <row r="2027" spans="11:13" x14ac:dyDescent="0.35">
      <c r="K2027" s="7"/>
      <c r="L2027" s="7"/>
      <c r="M2027" s="7"/>
    </row>
    <row r="2028" spans="11:13" x14ac:dyDescent="0.35">
      <c r="K2028" s="7"/>
      <c r="L2028" s="7"/>
      <c r="M2028" s="7"/>
    </row>
    <row r="2029" spans="11:13" x14ac:dyDescent="0.35">
      <c r="K2029" s="7"/>
      <c r="L2029" s="7"/>
      <c r="M2029" s="7"/>
    </row>
    <row r="2030" spans="11:13" x14ac:dyDescent="0.35">
      <c r="K2030" s="7"/>
      <c r="L2030" s="7"/>
      <c r="M2030" s="7"/>
    </row>
    <row r="2031" spans="11:13" x14ac:dyDescent="0.35">
      <c r="K2031" s="7"/>
      <c r="L2031" s="7"/>
      <c r="M2031" s="7"/>
    </row>
    <row r="2032" spans="11:13" x14ac:dyDescent="0.35">
      <c r="K2032" s="7"/>
      <c r="L2032" s="7"/>
      <c r="M2032" s="7"/>
    </row>
    <row r="2033" spans="11:13" x14ac:dyDescent="0.35">
      <c r="K2033" s="7"/>
      <c r="L2033" s="7"/>
      <c r="M2033" s="7"/>
    </row>
    <row r="2034" spans="11:13" x14ac:dyDescent="0.35">
      <c r="K2034" s="7"/>
      <c r="L2034" s="7"/>
      <c r="M2034" s="7"/>
    </row>
    <row r="2035" spans="11:13" x14ac:dyDescent="0.35">
      <c r="K2035" s="7"/>
      <c r="L2035" s="7"/>
      <c r="M2035" s="7"/>
    </row>
    <row r="2036" spans="11:13" x14ac:dyDescent="0.35">
      <c r="K2036" s="7"/>
      <c r="L2036" s="7"/>
      <c r="M2036" s="7"/>
    </row>
    <row r="2037" spans="11:13" x14ac:dyDescent="0.35">
      <c r="K2037" s="7"/>
      <c r="L2037" s="7"/>
      <c r="M2037" s="7"/>
    </row>
    <row r="2038" spans="11:13" x14ac:dyDescent="0.35">
      <c r="K2038" s="7"/>
      <c r="L2038" s="7"/>
      <c r="M2038" s="7"/>
    </row>
    <row r="2039" spans="11:13" x14ac:dyDescent="0.35">
      <c r="K2039" s="7"/>
      <c r="L2039" s="7"/>
      <c r="M2039" s="7"/>
    </row>
    <row r="2040" spans="11:13" x14ac:dyDescent="0.35">
      <c r="K2040" s="7"/>
      <c r="L2040" s="7"/>
      <c r="M2040" s="7"/>
    </row>
    <row r="2041" spans="11:13" x14ac:dyDescent="0.35">
      <c r="K2041" s="7"/>
      <c r="L2041" s="7"/>
      <c r="M2041" s="7"/>
    </row>
    <row r="2042" spans="11:13" x14ac:dyDescent="0.35">
      <c r="K2042" s="7"/>
      <c r="L2042" s="7"/>
      <c r="M2042" s="7"/>
    </row>
    <row r="2043" spans="11:13" x14ac:dyDescent="0.35">
      <c r="K2043" s="7"/>
      <c r="L2043" s="7"/>
      <c r="M2043" s="7"/>
    </row>
    <row r="2044" spans="11:13" x14ac:dyDescent="0.35">
      <c r="K2044" s="7"/>
      <c r="L2044" s="7"/>
      <c r="M2044" s="7"/>
    </row>
    <row r="2045" spans="11:13" x14ac:dyDescent="0.35">
      <c r="K2045" s="7"/>
      <c r="L2045" s="7"/>
      <c r="M2045" s="7"/>
    </row>
    <row r="2046" spans="11:13" x14ac:dyDescent="0.35">
      <c r="K2046" s="7"/>
      <c r="L2046" s="7"/>
      <c r="M2046" s="7"/>
    </row>
    <row r="2047" spans="11:13" x14ac:dyDescent="0.35">
      <c r="K2047" s="7"/>
      <c r="L2047" s="7"/>
      <c r="M2047" s="7"/>
    </row>
    <row r="2048" spans="11:13" x14ac:dyDescent="0.35">
      <c r="K2048" s="7"/>
      <c r="L2048" s="7"/>
      <c r="M2048" s="7"/>
    </row>
    <row r="2049" spans="11:13" x14ac:dyDescent="0.35">
      <c r="K2049" s="7"/>
      <c r="L2049" s="7"/>
      <c r="M2049" s="7"/>
    </row>
    <row r="2050" spans="11:13" x14ac:dyDescent="0.35">
      <c r="K2050" s="7"/>
      <c r="L2050" s="7"/>
      <c r="M2050" s="7"/>
    </row>
    <row r="2051" spans="11:13" x14ac:dyDescent="0.35">
      <c r="K2051" s="7"/>
      <c r="L2051" s="7"/>
      <c r="M2051" s="7"/>
    </row>
    <row r="2052" spans="11:13" x14ac:dyDescent="0.35">
      <c r="K2052" s="7"/>
      <c r="L2052" s="7"/>
      <c r="M2052" s="7"/>
    </row>
    <row r="2053" spans="11:13" x14ac:dyDescent="0.35">
      <c r="K2053" s="7"/>
      <c r="L2053" s="7"/>
      <c r="M2053" s="7"/>
    </row>
    <row r="2054" spans="11:13" x14ac:dyDescent="0.35">
      <c r="K2054" s="7"/>
      <c r="L2054" s="7"/>
      <c r="M2054" s="7"/>
    </row>
    <row r="2055" spans="11:13" x14ac:dyDescent="0.35">
      <c r="K2055" s="7"/>
      <c r="L2055" s="7"/>
      <c r="M2055" s="7"/>
    </row>
    <row r="2056" spans="11:13" x14ac:dyDescent="0.35">
      <c r="K2056" s="7"/>
      <c r="L2056" s="7"/>
      <c r="M2056" s="7"/>
    </row>
    <row r="2057" spans="11:13" x14ac:dyDescent="0.35">
      <c r="K2057" s="7"/>
      <c r="L2057" s="7"/>
      <c r="M2057" s="7"/>
    </row>
    <row r="2058" spans="11:13" x14ac:dyDescent="0.35">
      <c r="K2058" s="7"/>
      <c r="L2058" s="7"/>
      <c r="M2058" s="7"/>
    </row>
    <row r="2059" spans="11:13" x14ac:dyDescent="0.35">
      <c r="K2059" s="7"/>
      <c r="L2059" s="7"/>
      <c r="M2059" s="7"/>
    </row>
    <row r="2060" spans="11:13" x14ac:dyDescent="0.35">
      <c r="K2060" s="7"/>
      <c r="L2060" s="7"/>
      <c r="M2060" s="7"/>
    </row>
    <row r="2061" spans="11:13" x14ac:dyDescent="0.35">
      <c r="K2061" s="7"/>
      <c r="L2061" s="7"/>
      <c r="M2061" s="7"/>
    </row>
    <row r="2062" spans="11:13" x14ac:dyDescent="0.35">
      <c r="K2062" s="7"/>
      <c r="L2062" s="7"/>
      <c r="M2062" s="7"/>
    </row>
    <row r="2063" spans="11:13" x14ac:dyDescent="0.35">
      <c r="K2063" s="7"/>
      <c r="L2063" s="7"/>
      <c r="M2063" s="7"/>
    </row>
    <row r="2064" spans="11:13" x14ac:dyDescent="0.35">
      <c r="K2064" s="7"/>
      <c r="L2064" s="7"/>
      <c r="M2064" s="7"/>
    </row>
    <row r="2065" spans="11:13" x14ac:dyDescent="0.35">
      <c r="K2065" s="7"/>
      <c r="L2065" s="7"/>
      <c r="M2065" s="7"/>
    </row>
    <row r="2066" spans="11:13" x14ac:dyDescent="0.35">
      <c r="K2066" s="7"/>
      <c r="L2066" s="7"/>
      <c r="M2066" s="7"/>
    </row>
    <row r="2067" spans="11:13" x14ac:dyDescent="0.35">
      <c r="K2067" s="7"/>
      <c r="L2067" s="7"/>
      <c r="M2067" s="7"/>
    </row>
    <row r="2068" spans="11:13" x14ac:dyDescent="0.35">
      <c r="K2068" s="7"/>
      <c r="L2068" s="7"/>
      <c r="M2068" s="7"/>
    </row>
    <row r="2069" spans="11:13" x14ac:dyDescent="0.35">
      <c r="K2069" s="7"/>
      <c r="L2069" s="7"/>
      <c r="M2069" s="7"/>
    </row>
    <row r="2070" spans="11:13" x14ac:dyDescent="0.35">
      <c r="K2070" s="7"/>
      <c r="L2070" s="7"/>
      <c r="M2070" s="7"/>
    </row>
    <row r="2071" spans="11:13" x14ac:dyDescent="0.35">
      <c r="K2071" s="7"/>
      <c r="L2071" s="7"/>
      <c r="M2071" s="7"/>
    </row>
    <row r="2072" spans="11:13" x14ac:dyDescent="0.35">
      <c r="K2072" s="7"/>
      <c r="L2072" s="7"/>
      <c r="M2072" s="7"/>
    </row>
    <row r="2073" spans="11:13" x14ac:dyDescent="0.35">
      <c r="K2073" s="7"/>
      <c r="L2073" s="7"/>
      <c r="M2073" s="7"/>
    </row>
    <row r="2074" spans="11:13" x14ac:dyDescent="0.35">
      <c r="K2074" s="7"/>
      <c r="L2074" s="7"/>
      <c r="M2074" s="7"/>
    </row>
    <row r="2075" spans="11:13" x14ac:dyDescent="0.35">
      <c r="K2075" s="7"/>
      <c r="L2075" s="7"/>
      <c r="M2075" s="7"/>
    </row>
    <row r="2076" spans="11:13" x14ac:dyDescent="0.35">
      <c r="K2076" s="7"/>
      <c r="L2076" s="7"/>
      <c r="M2076" s="7"/>
    </row>
    <row r="2077" spans="11:13" x14ac:dyDescent="0.35">
      <c r="K2077" s="7"/>
      <c r="L2077" s="7"/>
      <c r="M2077" s="7"/>
    </row>
    <row r="2078" spans="11:13" x14ac:dyDescent="0.35">
      <c r="K2078" s="7"/>
      <c r="L2078" s="7"/>
      <c r="M2078" s="7"/>
    </row>
    <row r="2079" spans="11:13" x14ac:dyDescent="0.35">
      <c r="K2079" s="7"/>
      <c r="L2079" s="7"/>
      <c r="M2079" s="7"/>
    </row>
    <row r="2080" spans="11:13" x14ac:dyDescent="0.35">
      <c r="K2080" s="7"/>
      <c r="L2080" s="7"/>
      <c r="M2080" s="7"/>
    </row>
    <row r="2081" spans="11:13" x14ac:dyDescent="0.35">
      <c r="K2081" s="7"/>
      <c r="L2081" s="7"/>
      <c r="M2081" s="7"/>
    </row>
    <row r="2082" spans="11:13" x14ac:dyDescent="0.35">
      <c r="K2082" s="7"/>
      <c r="L2082" s="7"/>
      <c r="M2082" s="7"/>
    </row>
    <row r="2083" spans="11:13" x14ac:dyDescent="0.35">
      <c r="K2083" s="7"/>
      <c r="L2083" s="7"/>
      <c r="M2083" s="7"/>
    </row>
    <row r="2084" spans="11:13" x14ac:dyDescent="0.35">
      <c r="K2084" s="7"/>
      <c r="L2084" s="7"/>
      <c r="M2084" s="7"/>
    </row>
    <row r="2085" spans="11:13" x14ac:dyDescent="0.35">
      <c r="K2085" s="7"/>
      <c r="L2085" s="7"/>
      <c r="M2085" s="7"/>
    </row>
    <row r="2086" spans="11:13" x14ac:dyDescent="0.35">
      <c r="K2086" s="7"/>
      <c r="L2086" s="7"/>
      <c r="M2086" s="7"/>
    </row>
    <row r="2087" spans="11:13" x14ac:dyDescent="0.35">
      <c r="K2087" s="7"/>
      <c r="L2087" s="7"/>
      <c r="M2087" s="7"/>
    </row>
    <row r="2088" spans="11:13" x14ac:dyDescent="0.35">
      <c r="K2088" s="7"/>
      <c r="L2088" s="7"/>
      <c r="M2088" s="7"/>
    </row>
    <row r="2089" spans="11:13" x14ac:dyDescent="0.35">
      <c r="K2089" s="7"/>
      <c r="L2089" s="7"/>
      <c r="M2089" s="7"/>
    </row>
    <row r="2090" spans="11:13" x14ac:dyDescent="0.35">
      <c r="K2090" s="7"/>
      <c r="L2090" s="7"/>
      <c r="M2090" s="7"/>
    </row>
    <row r="2091" spans="11:13" x14ac:dyDescent="0.35">
      <c r="K2091" s="7"/>
      <c r="L2091" s="7"/>
      <c r="M2091" s="7"/>
    </row>
    <row r="2092" spans="11:13" x14ac:dyDescent="0.35">
      <c r="K2092" s="7"/>
      <c r="L2092" s="7"/>
      <c r="M2092" s="7"/>
    </row>
    <row r="2093" spans="11:13" x14ac:dyDescent="0.35">
      <c r="K2093" s="7"/>
      <c r="L2093" s="7"/>
      <c r="M2093" s="7"/>
    </row>
    <row r="2094" spans="11:13" x14ac:dyDescent="0.35">
      <c r="K2094" s="7"/>
      <c r="L2094" s="7"/>
      <c r="M2094" s="7"/>
    </row>
    <row r="2095" spans="11:13" x14ac:dyDescent="0.35">
      <c r="K2095" s="7"/>
      <c r="L2095" s="7"/>
      <c r="M2095" s="7"/>
    </row>
    <row r="2096" spans="11:13" x14ac:dyDescent="0.35">
      <c r="K2096" s="7"/>
      <c r="L2096" s="7"/>
      <c r="M2096" s="7"/>
    </row>
    <row r="2097" spans="11:13" x14ac:dyDescent="0.35">
      <c r="K2097" s="7"/>
      <c r="L2097" s="7"/>
      <c r="M2097" s="7"/>
    </row>
    <row r="2098" spans="11:13" x14ac:dyDescent="0.35">
      <c r="K2098" s="7"/>
      <c r="L2098" s="7"/>
      <c r="M2098" s="7"/>
    </row>
    <row r="2099" spans="11:13" x14ac:dyDescent="0.35">
      <c r="K2099" s="7"/>
      <c r="L2099" s="7"/>
      <c r="M2099" s="7"/>
    </row>
    <row r="2100" spans="11:13" x14ac:dyDescent="0.35">
      <c r="K2100" s="7"/>
      <c r="L2100" s="7"/>
      <c r="M2100" s="7"/>
    </row>
    <row r="2101" spans="11:13" x14ac:dyDescent="0.35">
      <c r="K2101" s="7"/>
      <c r="L2101" s="7"/>
      <c r="M2101" s="7"/>
    </row>
    <row r="2102" spans="11:13" x14ac:dyDescent="0.35">
      <c r="K2102" s="7"/>
      <c r="L2102" s="7"/>
      <c r="M2102" s="7"/>
    </row>
    <row r="2103" spans="11:13" x14ac:dyDescent="0.35">
      <c r="K2103" s="7"/>
      <c r="L2103" s="7"/>
      <c r="M2103" s="7"/>
    </row>
    <row r="2104" spans="11:13" x14ac:dyDescent="0.35">
      <c r="K2104" s="7"/>
      <c r="L2104" s="7"/>
      <c r="M2104" s="7"/>
    </row>
    <row r="2105" spans="11:13" x14ac:dyDescent="0.35">
      <c r="K2105" s="7"/>
      <c r="L2105" s="7"/>
      <c r="M2105" s="7"/>
    </row>
    <row r="2106" spans="11:13" x14ac:dyDescent="0.35">
      <c r="K2106" s="7"/>
      <c r="L2106" s="7"/>
      <c r="M2106" s="7"/>
    </row>
    <row r="2107" spans="11:13" x14ac:dyDescent="0.35">
      <c r="K2107" s="7"/>
      <c r="L2107" s="7"/>
      <c r="M2107" s="7"/>
    </row>
    <row r="2108" spans="11:13" x14ac:dyDescent="0.35">
      <c r="K2108" s="7"/>
      <c r="L2108" s="7"/>
      <c r="M2108" s="7"/>
    </row>
    <row r="2109" spans="11:13" x14ac:dyDescent="0.35">
      <c r="K2109" s="7"/>
      <c r="L2109" s="7"/>
      <c r="M2109" s="7"/>
    </row>
    <row r="2110" spans="11:13" x14ac:dyDescent="0.35">
      <c r="K2110" s="7"/>
      <c r="L2110" s="7"/>
      <c r="M2110" s="7"/>
    </row>
    <row r="2111" spans="11:13" x14ac:dyDescent="0.35">
      <c r="K2111" s="7"/>
      <c r="L2111" s="7"/>
      <c r="M2111" s="7"/>
    </row>
    <row r="2112" spans="11:13" x14ac:dyDescent="0.35">
      <c r="K2112" s="7"/>
      <c r="L2112" s="7"/>
      <c r="M2112" s="7"/>
    </row>
    <row r="2113" spans="11:13" x14ac:dyDescent="0.35">
      <c r="K2113" s="7"/>
      <c r="L2113" s="7"/>
      <c r="M2113" s="7"/>
    </row>
    <row r="2114" spans="11:13" x14ac:dyDescent="0.35">
      <c r="K2114" s="7"/>
      <c r="L2114" s="7"/>
      <c r="M2114" s="7"/>
    </row>
    <row r="2115" spans="11:13" x14ac:dyDescent="0.35">
      <c r="K2115" s="7"/>
      <c r="L2115" s="7"/>
      <c r="M2115" s="7"/>
    </row>
    <row r="2116" spans="11:13" x14ac:dyDescent="0.35">
      <c r="K2116" s="7"/>
      <c r="L2116" s="7"/>
      <c r="M2116" s="7"/>
    </row>
    <row r="2117" spans="11:13" x14ac:dyDescent="0.35">
      <c r="K2117" s="7"/>
      <c r="L2117" s="7"/>
      <c r="M2117" s="7"/>
    </row>
    <row r="2118" spans="11:13" x14ac:dyDescent="0.35">
      <c r="K2118" s="7"/>
      <c r="L2118" s="7"/>
      <c r="M2118" s="7"/>
    </row>
    <row r="2119" spans="11:13" x14ac:dyDescent="0.35">
      <c r="K2119" s="7"/>
      <c r="L2119" s="7"/>
      <c r="M2119" s="7"/>
    </row>
    <row r="2120" spans="11:13" x14ac:dyDescent="0.35">
      <c r="K2120" s="7"/>
      <c r="L2120" s="7"/>
      <c r="M2120" s="7"/>
    </row>
    <row r="2121" spans="11:13" x14ac:dyDescent="0.35">
      <c r="K2121" s="7"/>
      <c r="L2121" s="7"/>
      <c r="M2121" s="7"/>
    </row>
    <row r="2122" spans="11:13" x14ac:dyDescent="0.35">
      <c r="K2122" s="7"/>
      <c r="L2122" s="7"/>
      <c r="M2122" s="7"/>
    </row>
    <row r="2123" spans="11:13" x14ac:dyDescent="0.35">
      <c r="K2123" s="7"/>
      <c r="L2123" s="7"/>
      <c r="M2123" s="7"/>
    </row>
    <row r="2124" spans="11:13" x14ac:dyDescent="0.35">
      <c r="K2124" s="7"/>
      <c r="L2124" s="7"/>
      <c r="M2124" s="7"/>
    </row>
    <row r="2125" spans="11:13" x14ac:dyDescent="0.35">
      <c r="K2125" s="7"/>
      <c r="L2125" s="7"/>
      <c r="M2125" s="7"/>
    </row>
    <row r="2126" spans="11:13" x14ac:dyDescent="0.35">
      <c r="K2126" s="7"/>
      <c r="L2126" s="7"/>
      <c r="M2126" s="7"/>
    </row>
    <row r="2127" spans="11:13" x14ac:dyDescent="0.35">
      <c r="K2127" s="7"/>
      <c r="L2127" s="7"/>
      <c r="M2127" s="7"/>
    </row>
    <row r="2128" spans="11:13" x14ac:dyDescent="0.35">
      <c r="K2128" s="7"/>
      <c r="L2128" s="7"/>
      <c r="M2128" s="7"/>
    </row>
    <row r="2129" spans="11:13" x14ac:dyDescent="0.35">
      <c r="K2129" s="7"/>
      <c r="L2129" s="7"/>
      <c r="M2129" s="7"/>
    </row>
    <row r="2130" spans="11:13" x14ac:dyDescent="0.35">
      <c r="K2130" s="7"/>
      <c r="L2130" s="7"/>
      <c r="M2130" s="7"/>
    </row>
    <row r="2131" spans="11:13" x14ac:dyDescent="0.35">
      <c r="K2131" s="7"/>
      <c r="L2131" s="7"/>
      <c r="M2131" s="7"/>
    </row>
    <row r="2132" spans="11:13" x14ac:dyDescent="0.35">
      <c r="K2132" s="7"/>
      <c r="L2132" s="7"/>
      <c r="M2132" s="7"/>
    </row>
    <row r="2133" spans="11:13" x14ac:dyDescent="0.35">
      <c r="K2133" s="7"/>
      <c r="L2133" s="7"/>
      <c r="M2133" s="7"/>
    </row>
    <row r="2134" spans="11:13" x14ac:dyDescent="0.35">
      <c r="K2134" s="7"/>
      <c r="L2134" s="7"/>
      <c r="M2134" s="7"/>
    </row>
    <row r="2135" spans="11:13" x14ac:dyDescent="0.35">
      <c r="K2135" s="7"/>
      <c r="L2135" s="7"/>
      <c r="M2135" s="7"/>
    </row>
    <row r="2136" spans="11:13" x14ac:dyDescent="0.35">
      <c r="K2136" s="7"/>
      <c r="L2136" s="7"/>
      <c r="M2136" s="7"/>
    </row>
    <row r="2137" spans="11:13" x14ac:dyDescent="0.35">
      <c r="K2137" s="7"/>
      <c r="L2137" s="7"/>
      <c r="M2137" s="7"/>
    </row>
    <row r="2138" spans="11:13" x14ac:dyDescent="0.35">
      <c r="K2138" s="7"/>
      <c r="L2138" s="7"/>
      <c r="M2138" s="7"/>
    </row>
    <row r="2139" spans="11:13" x14ac:dyDescent="0.35">
      <c r="K2139" s="7"/>
      <c r="L2139" s="7"/>
      <c r="M2139" s="7"/>
    </row>
    <row r="2140" spans="11:13" x14ac:dyDescent="0.35">
      <c r="K2140" s="7"/>
      <c r="L2140" s="7"/>
      <c r="M2140" s="7"/>
    </row>
    <row r="2141" spans="11:13" x14ac:dyDescent="0.35">
      <c r="K2141" s="7"/>
      <c r="L2141" s="7"/>
      <c r="M2141" s="7"/>
    </row>
    <row r="2142" spans="11:13" x14ac:dyDescent="0.35">
      <c r="K2142" s="7"/>
      <c r="L2142" s="7"/>
      <c r="M2142" s="7"/>
    </row>
    <row r="2143" spans="11:13" x14ac:dyDescent="0.35">
      <c r="K2143" s="7"/>
      <c r="L2143" s="7"/>
      <c r="M2143" s="7"/>
    </row>
    <row r="2144" spans="11:13" x14ac:dyDescent="0.35">
      <c r="K2144" s="7"/>
      <c r="L2144" s="7"/>
      <c r="M2144" s="7"/>
    </row>
    <row r="2145" spans="11:13" x14ac:dyDescent="0.35">
      <c r="K2145" s="7"/>
      <c r="L2145" s="7"/>
      <c r="M2145" s="7"/>
    </row>
    <row r="2146" spans="11:13" x14ac:dyDescent="0.35">
      <c r="K2146" s="7"/>
      <c r="L2146" s="7"/>
      <c r="M2146" s="7"/>
    </row>
    <row r="2147" spans="11:13" x14ac:dyDescent="0.35">
      <c r="K2147" s="7"/>
      <c r="L2147" s="7"/>
      <c r="M2147" s="7"/>
    </row>
    <row r="2148" spans="11:13" x14ac:dyDescent="0.35">
      <c r="K2148" s="7"/>
      <c r="L2148" s="7"/>
      <c r="M2148" s="7"/>
    </row>
    <row r="2149" spans="11:13" x14ac:dyDescent="0.35">
      <c r="K2149" s="7"/>
      <c r="L2149" s="7"/>
      <c r="M2149" s="7"/>
    </row>
    <row r="2150" spans="11:13" x14ac:dyDescent="0.35">
      <c r="K2150" s="7"/>
      <c r="L2150" s="7"/>
      <c r="M2150" s="7"/>
    </row>
    <row r="2151" spans="11:13" x14ac:dyDescent="0.35">
      <c r="K2151" s="7"/>
      <c r="L2151" s="7"/>
      <c r="M2151" s="7"/>
    </row>
    <row r="2152" spans="11:13" x14ac:dyDescent="0.35">
      <c r="K2152" s="7"/>
      <c r="L2152" s="7"/>
      <c r="M2152" s="7"/>
    </row>
    <row r="2153" spans="11:13" x14ac:dyDescent="0.35">
      <c r="K2153" s="7"/>
      <c r="L2153" s="7"/>
      <c r="M2153" s="7"/>
    </row>
    <row r="2154" spans="11:13" x14ac:dyDescent="0.35">
      <c r="K2154" s="7"/>
      <c r="L2154" s="7"/>
      <c r="M2154" s="7"/>
    </row>
    <row r="2155" spans="11:13" x14ac:dyDescent="0.35">
      <c r="K2155" s="7"/>
      <c r="L2155" s="7"/>
      <c r="M2155" s="7"/>
    </row>
    <row r="2156" spans="11:13" x14ac:dyDescent="0.35">
      <c r="K2156" s="7"/>
      <c r="L2156" s="7"/>
      <c r="M2156" s="7"/>
    </row>
    <row r="2157" spans="11:13" x14ac:dyDescent="0.35">
      <c r="K2157" s="7"/>
      <c r="L2157" s="7"/>
      <c r="M2157" s="7"/>
    </row>
    <row r="2158" spans="11:13" x14ac:dyDescent="0.35">
      <c r="K2158" s="7"/>
      <c r="L2158" s="7"/>
      <c r="M2158" s="7"/>
    </row>
    <row r="2159" spans="11:13" x14ac:dyDescent="0.35">
      <c r="K2159" s="7"/>
      <c r="L2159" s="7"/>
      <c r="M2159" s="7"/>
    </row>
    <row r="2160" spans="11:13" x14ac:dyDescent="0.35">
      <c r="K2160" s="7"/>
      <c r="L2160" s="7"/>
      <c r="M2160" s="7"/>
    </row>
    <row r="2161" spans="11:13" x14ac:dyDescent="0.35">
      <c r="K2161" s="7"/>
      <c r="L2161" s="7"/>
      <c r="M2161" s="7"/>
    </row>
    <row r="2162" spans="11:13" x14ac:dyDescent="0.35">
      <c r="K2162" s="7"/>
      <c r="L2162" s="7"/>
      <c r="M2162" s="7"/>
    </row>
    <row r="2163" spans="11:13" x14ac:dyDescent="0.35">
      <c r="K2163" s="7"/>
      <c r="L2163" s="7"/>
      <c r="M2163" s="7"/>
    </row>
    <row r="2164" spans="11:13" x14ac:dyDescent="0.35">
      <c r="K2164" s="7"/>
      <c r="L2164" s="7"/>
      <c r="M2164" s="7"/>
    </row>
    <row r="2165" spans="11:13" x14ac:dyDescent="0.35">
      <c r="K2165" s="7"/>
      <c r="L2165" s="7"/>
      <c r="M2165" s="7"/>
    </row>
    <row r="2166" spans="11:13" x14ac:dyDescent="0.35">
      <c r="K2166" s="7"/>
      <c r="L2166" s="7"/>
      <c r="M2166" s="7"/>
    </row>
    <row r="2167" spans="11:13" x14ac:dyDescent="0.35">
      <c r="K2167" s="7"/>
      <c r="L2167" s="7"/>
      <c r="M2167" s="7"/>
    </row>
    <row r="2168" spans="11:13" x14ac:dyDescent="0.35">
      <c r="K2168" s="7"/>
      <c r="L2168" s="7"/>
      <c r="M2168" s="7"/>
    </row>
    <row r="2169" spans="11:13" x14ac:dyDescent="0.35">
      <c r="K2169" s="7"/>
      <c r="L2169" s="7"/>
      <c r="M2169" s="7"/>
    </row>
    <row r="2170" spans="11:13" x14ac:dyDescent="0.35">
      <c r="K2170" s="7"/>
      <c r="L2170" s="7"/>
      <c r="M2170" s="7"/>
    </row>
    <row r="2171" spans="11:13" x14ac:dyDescent="0.35">
      <c r="K2171" s="7"/>
      <c r="L2171" s="7"/>
      <c r="M2171" s="7"/>
    </row>
    <row r="2172" spans="11:13" x14ac:dyDescent="0.35">
      <c r="K2172" s="7"/>
      <c r="L2172" s="7"/>
      <c r="M2172" s="7"/>
    </row>
    <row r="2173" spans="11:13" x14ac:dyDescent="0.35">
      <c r="K2173" s="7"/>
      <c r="L2173" s="7"/>
      <c r="M2173" s="7"/>
    </row>
    <row r="2174" spans="11:13" x14ac:dyDescent="0.35">
      <c r="K2174" s="7"/>
      <c r="L2174" s="7"/>
      <c r="M2174" s="7"/>
    </row>
    <row r="2175" spans="11:13" x14ac:dyDescent="0.35">
      <c r="K2175" s="7"/>
      <c r="L2175" s="7"/>
      <c r="M2175" s="7"/>
    </row>
    <row r="2176" spans="11:13" x14ac:dyDescent="0.35">
      <c r="K2176" s="7"/>
      <c r="L2176" s="7"/>
      <c r="M2176" s="7"/>
    </row>
    <row r="2177" spans="11:13" x14ac:dyDescent="0.35">
      <c r="K2177" s="7"/>
      <c r="L2177" s="7"/>
      <c r="M2177" s="7"/>
    </row>
    <row r="2178" spans="11:13" x14ac:dyDescent="0.35">
      <c r="K2178" s="7"/>
      <c r="L2178" s="7"/>
      <c r="M2178" s="7"/>
    </row>
    <row r="2179" spans="11:13" x14ac:dyDescent="0.35">
      <c r="K2179" s="7"/>
      <c r="L2179" s="7"/>
      <c r="M2179" s="7"/>
    </row>
    <row r="2180" spans="11:13" x14ac:dyDescent="0.35">
      <c r="K2180" s="7"/>
      <c r="L2180" s="7"/>
      <c r="M2180" s="7"/>
    </row>
    <row r="2181" spans="11:13" x14ac:dyDescent="0.35">
      <c r="K2181" s="7"/>
      <c r="L2181" s="7"/>
      <c r="M2181" s="7"/>
    </row>
    <row r="2182" spans="11:13" x14ac:dyDescent="0.35">
      <c r="K2182" s="7"/>
      <c r="L2182" s="7"/>
      <c r="M2182" s="7"/>
    </row>
    <row r="2183" spans="11:13" x14ac:dyDescent="0.35">
      <c r="K2183" s="7"/>
      <c r="L2183" s="7"/>
      <c r="M2183" s="7"/>
    </row>
    <row r="2184" spans="11:13" x14ac:dyDescent="0.35">
      <c r="K2184" s="7"/>
      <c r="L2184" s="7"/>
      <c r="M2184" s="7"/>
    </row>
    <row r="2185" spans="11:13" x14ac:dyDescent="0.35">
      <c r="K2185" s="7"/>
      <c r="L2185" s="7"/>
      <c r="M2185" s="7"/>
    </row>
    <row r="2186" spans="11:13" x14ac:dyDescent="0.35">
      <c r="K2186" s="7"/>
      <c r="L2186" s="7"/>
      <c r="M2186" s="7"/>
    </row>
    <row r="2187" spans="11:13" x14ac:dyDescent="0.35">
      <c r="K2187" s="7"/>
      <c r="L2187" s="7"/>
      <c r="M2187" s="7"/>
    </row>
    <row r="2188" spans="11:13" x14ac:dyDescent="0.35">
      <c r="K2188" s="7"/>
      <c r="L2188" s="7"/>
      <c r="M2188" s="7"/>
    </row>
    <row r="2189" spans="11:13" x14ac:dyDescent="0.35">
      <c r="K2189" s="7"/>
      <c r="L2189" s="7"/>
      <c r="M2189" s="7"/>
    </row>
    <row r="2190" spans="11:13" x14ac:dyDescent="0.35">
      <c r="K2190" s="7"/>
      <c r="L2190" s="7"/>
      <c r="M2190" s="7"/>
    </row>
    <row r="2191" spans="11:13" x14ac:dyDescent="0.35">
      <c r="K2191" s="7"/>
      <c r="L2191" s="7"/>
      <c r="M2191" s="7"/>
    </row>
    <row r="2192" spans="11:13" x14ac:dyDescent="0.35">
      <c r="K2192" s="7"/>
      <c r="L2192" s="7"/>
      <c r="M2192" s="7"/>
    </row>
    <row r="2193" spans="11:13" x14ac:dyDescent="0.35">
      <c r="K2193" s="7"/>
      <c r="L2193" s="7"/>
      <c r="M2193" s="7"/>
    </row>
    <row r="2194" spans="11:13" x14ac:dyDescent="0.35">
      <c r="K2194" s="7"/>
      <c r="L2194" s="7"/>
      <c r="M2194" s="7"/>
    </row>
    <row r="2195" spans="11:13" x14ac:dyDescent="0.35">
      <c r="K2195" s="7"/>
      <c r="L2195" s="7"/>
      <c r="M2195" s="7"/>
    </row>
    <row r="2196" spans="11:13" x14ac:dyDescent="0.35">
      <c r="K2196" s="7"/>
      <c r="L2196" s="7"/>
      <c r="M2196" s="7"/>
    </row>
    <row r="2197" spans="11:13" x14ac:dyDescent="0.35">
      <c r="K2197" s="7"/>
      <c r="L2197" s="7"/>
      <c r="M2197" s="7"/>
    </row>
    <row r="2198" spans="11:13" x14ac:dyDescent="0.35">
      <c r="K2198" s="7"/>
      <c r="L2198" s="7"/>
      <c r="M2198" s="7"/>
    </row>
    <row r="2199" spans="11:13" x14ac:dyDescent="0.35">
      <c r="K2199" s="7"/>
      <c r="L2199" s="7"/>
      <c r="M2199" s="7"/>
    </row>
    <row r="2200" spans="11:13" x14ac:dyDescent="0.35">
      <c r="K2200" s="7"/>
      <c r="L2200" s="7"/>
      <c r="M2200" s="7"/>
    </row>
    <row r="2201" spans="11:13" x14ac:dyDescent="0.35">
      <c r="K2201" s="7"/>
      <c r="L2201" s="7"/>
      <c r="M2201" s="7"/>
    </row>
    <row r="2202" spans="11:13" x14ac:dyDescent="0.35">
      <c r="K2202" s="7"/>
      <c r="L2202" s="7"/>
      <c r="M2202" s="7"/>
    </row>
    <row r="2203" spans="11:13" x14ac:dyDescent="0.35">
      <c r="K2203" s="7"/>
      <c r="L2203" s="7"/>
      <c r="M2203" s="7"/>
    </row>
    <row r="2204" spans="11:13" x14ac:dyDescent="0.35">
      <c r="K2204" s="7"/>
      <c r="L2204" s="7"/>
      <c r="M2204" s="7"/>
    </row>
    <row r="2205" spans="11:13" x14ac:dyDescent="0.35">
      <c r="K2205" s="7"/>
      <c r="L2205" s="7"/>
      <c r="M2205" s="7"/>
    </row>
    <row r="2206" spans="11:13" x14ac:dyDescent="0.35">
      <c r="K2206" s="7"/>
      <c r="L2206" s="7"/>
      <c r="M2206" s="7"/>
    </row>
    <row r="2207" spans="11:13" x14ac:dyDescent="0.35">
      <c r="K2207" s="7"/>
      <c r="L2207" s="7"/>
      <c r="M2207" s="7"/>
    </row>
    <row r="2208" spans="11:13" x14ac:dyDescent="0.35">
      <c r="K2208" s="7"/>
      <c r="L2208" s="7"/>
      <c r="M2208" s="7"/>
    </row>
    <row r="2209" spans="11:13" x14ac:dyDescent="0.35">
      <c r="K2209" s="7"/>
      <c r="L2209" s="7"/>
      <c r="M2209" s="7"/>
    </row>
    <row r="2210" spans="11:13" x14ac:dyDescent="0.35">
      <c r="K2210" s="7"/>
      <c r="L2210" s="7"/>
      <c r="M2210" s="7"/>
    </row>
    <row r="2211" spans="11:13" x14ac:dyDescent="0.35">
      <c r="K2211" s="7"/>
      <c r="L2211" s="7"/>
      <c r="M2211" s="7"/>
    </row>
    <row r="2212" spans="11:13" x14ac:dyDescent="0.35">
      <c r="K2212" s="7"/>
      <c r="L2212" s="7"/>
      <c r="M2212" s="7"/>
    </row>
    <row r="2213" spans="11:13" x14ac:dyDescent="0.35">
      <c r="K2213" s="7"/>
      <c r="L2213" s="7"/>
      <c r="M2213" s="7"/>
    </row>
    <row r="2214" spans="11:13" x14ac:dyDescent="0.35">
      <c r="K2214" s="7"/>
      <c r="L2214" s="7"/>
      <c r="M2214" s="7"/>
    </row>
    <row r="2215" spans="11:13" x14ac:dyDescent="0.35">
      <c r="K2215" s="7"/>
      <c r="L2215" s="7"/>
      <c r="M2215" s="7"/>
    </row>
    <row r="2216" spans="11:13" x14ac:dyDescent="0.35">
      <c r="K2216" s="7"/>
      <c r="L2216" s="7"/>
      <c r="M2216" s="7"/>
    </row>
    <row r="2217" spans="11:13" x14ac:dyDescent="0.35">
      <c r="K2217" s="7"/>
      <c r="L2217" s="7"/>
      <c r="M2217" s="7"/>
    </row>
    <row r="2218" spans="11:13" x14ac:dyDescent="0.35">
      <c r="K2218" s="7"/>
      <c r="L2218" s="7"/>
      <c r="M2218" s="7"/>
    </row>
    <row r="2219" spans="11:13" x14ac:dyDescent="0.35">
      <c r="K2219" s="7"/>
      <c r="L2219" s="7"/>
      <c r="M2219" s="7"/>
    </row>
    <row r="2220" spans="11:13" x14ac:dyDescent="0.35">
      <c r="K2220" s="7"/>
      <c r="L2220" s="7"/>
      <c r="M2220" s="7"/>
    </row>
    <row r="2221" spans="11:13" x14ac:dyDescent="0.35">
      <c r="K2221" s="7"/>
      <c r="L2221" s="7"/>
      <c r="M2221" s="7"/>
    </row>
    <row r="2222" spans="11:13" x14ac:dyDescent="0.35">
      <c r="K2222" s="7"/>
      <c r="L2222" s="7"/>
      <c r="M2222" s="7"/>
    </row>
    <row r="2223" spans="11:13" x14ac:dyDescent="0.35">
      <c r="K2223" s="7"/>
      <c r="L2223" s="7"/>
      <c r="M2223" s="7"/>
    </row>
    <row r="2224" spans="11:13" x14ac:dyDescent="0.35">
      <c r="K2224" s="7"/>
      <c r="L2224" s="7"/>
      <c r="M2224" s="7"/>
    </row>
    <row r="2225" spans="11:13" x14ac:dyDescent="0.35">
      <c r="K2225" s="7"/>
      <c r="L2225" s="7"/>
      <c r="M2225" s="7"/>
    </row>
    <row r="2226" spans="11:13" x14ac:dyDescent="0.35">
      <c r="K2226" s="7"/>
      <c r="L2226" s="7"/>
      <c r="M2226" s="7"/>
    </row>
    <row r="2227" spans="11:13" x14ac:dyDescent="0.35">
      <c r="K2227" s="7"/>
      <c r="L2227" s="7"/>
      <c r="M2227" s="7"/>
    </row>
    <row r="2228" spans="11:13" x14ac:dyDescent="0.35">
      <c r="K2228" s="7"/>
      <c r="L2228" s="7"/>
      <c r="M2228" s="7"/>
    </row>
    <row r="2229" spans="11:13" x14ac:dyDescent="0.35">
      <c r="K2229" s="7"/>
      <c r="L2229" s="7"/>
      <c r="M2229" s="7"/>
    </row>
    <row r="2230" spans="11:13" x14ac:dyDescent="0.35">
      <c r="K2230" s="7"/>
      <c r="L2230" s="7"/>
      <c r="M2230" s="7"/>
    </row>
    <row r="2231" spans="11:13" x14ac:dyDescent="0.35">
      <c r="K2231" s="7"/>
      <c r="L2231" s="7"/>
      <c r="M2231" s="7"/>
    </row>
    <row r="2232" spans="11:13" x14ac:dyDescent="0.35">
      <c r="K2232" s="7"/>
      <c r="L2232" s="7"/>
      <c r="M2232" s="7"/>
    </row>
    <row r="2233" spans="11:13" x14ac:dyDescent="0.35">
      <c r="K2233" s="7"/>
      <c r="L2233" s="7"/>
      <c r="M2233" s="7"/>
    </row>
    <row r="2234" spans="11:13" x14ac:dyDescent="0.35">
      <c r="K2234" s="7"/>
      <c r="L2234" s="7"/>
      <c r="M2234" s="7"/>
    </row>
    <row r="2235" spans="11:13" x14ac:dyDescent="0.35">
      <c r="K2235" s="7"/>
      <c r="L2235" s="7"/>
      <c r="M2235" s="7"/>
    </row>
    <row r="2236" spans="11:13" x14ac:dyDescent="0.35">
      <c r="K2236" s="7"/>
      <c r="L2236" s="7"/>
      <c r="M2236" s="7"/>
    </row>
    <row r="2237" spans="11:13" x14ac:dyDescent="0.35">
      <c r="K2237" s="7"/>
      <c r="L2237" s="7"/>
      <c r="M2237" s="7"/>
    </row>
    <row r="2238" spans="11:13" x14ac:dyDescent="0.35">
      <c r="K2238" s="7"/>
      <c r="L2238" s="7"/>
      <c r="M2238" s="7"/>
    </row>
    <row r="2239" spans="11:13" x14ac:dyDescent="0.35">
      <c r="K2239" s="7"/>
      <c r="L2239" s="7"/>
      <c r="M2239" s="7"/>
    </row>
    <row r="2240" spans="11:13" x14ac:dyDescent="0.35">
      <c r="K2240" s="7"/>
      <c r="L2240" s="7"/>
      <c r="M2240" s="7"/>
    </row>
    <row r="2241" spans="11:13" x14ac:dyDescent="0.35">
      <c r="K2241" s="7"/>
      <c r="L2241" s="7"/>
      <c r="M2241" s="7"/>
    </row>
    <row r="2242" spans="11:13" x14ac:dyDescent="0.35">
      <c r="K2242" s="7"/>
      <c r="L2242" s="7"/>
      <c r="M2242" s="7"/>
    </row>
    <row r="2243" spans="11:13" x14ac:dyDescent="0.35">
      <c r="K2243" s="7"/>
      <c r="L2243" s="7"/>
      <c r="M2243" s="7"/>
    </row>
    <row r="2244" spans="11:13" x14ac:dyDescent="0.35">
      <c r="K2244" s="7"/>
      <c r="L2244" s="7"/>
      <c r="M2244" s="7"/>
    </row>
    <row r="2245" spans="11:13" x14ac:dyDescent="0.35">
      <c r="K2245" s="7"/>
      <c r="L2245" s="7"/>
      <c r="M2245" s="7"/>
    </row>
    <row r="2246" spans="11:13" x14ac:dyDescent="0.35">
      <c r="K2246" s="7"/>
      <c r="L2246" s="7"/>
      <c r="M2246" s="7"/>
    </row>
    <row r="2247" spans="11:13" x14ac:dyDescent="0.35">
      <c r="K2247" s="7"/>
      <c r="L2247" s="7"/>
      <c r="M2247" s="7"/>
    </row>
    <row r="2248" spans="11:13" x14ac:dyDescent="0.35">
      <c r="K2248" s="7"/>
      <c r="L2248" s="7"/>
      <c r="M2248" s="7"/>
    </row>
    <row r="2249" spans="11:13" x14ac:dyDescent="0.35">
      <c r="K2249" s="7"/>
      <c r="L2249" s="7"/>
      <c r="M2249" s="7"/>
    </row>
    <row r="2250" spans="11:13" x14ac:dyDescent="0.35">
      <c r="K2250" s="7"/>
      <c r="L2250" s="7"/>
      <c r="M2250" s="7"/>
    </row>
    <row r="2251" spans="11:13" x14ac:dyDescent="0.35">
      <c r="K2251" s="7"/>
      <c r="L2251" s="7"/>
      <c r="M2251" s="7"/>
    </row>
    <row r="2252" spans="11:13" x14ac:dyDescent="0.35">
      <c r="K2252" s="7"/>
      <c r="L2252" s="7"/>
      <c r="M2252" s="7"/>
    </row>
    <row r="2253" spans="11:13" x14ac:dyDescent="0.35">
      <c r="K2253" s="7"/>
      <c r="L2253" s="7"/>
      <c r="M2253" s="7"/>
    </row>
    <row r="2254" spans="11:13" x14ac:dyDescent="0.35">
      <c r="K2254" s="7"/>
      <c r="L2254" s="7"/>
      <c r="M2254" s="7"/>
    </row>
    <row r="2255" spans="11:13" x14ac:dyDescent="0.35">
      <c r="K2255" s="7"/>
      <c r="L2255" s="7"/>
      <c r="M2255" s="7"/>
    </row>
    <row r="2256" spans="11:13" x14ac:dyDescent="0.35">
      <c r="K2256" s="7"/>
      <c r="L2256" s="7"/>
      <c r="M2256" s="7"/>
    </row>
    <row r="2257" spans="11:13" x14ac:dyDescent="0.35">
      <c r="K2257" s="7"/>
      <c r="L2257" s="7"/>
      <c r="M2257" s="7"/>
    </row>
    <row r="2258" spans="11:13" x14ac:dyDescent="0.35">
      <c r="K2258" s="7"/>
      <c r="L2258" s="7"/>
      <c r="M2258" s="7"/>
    </row>
    <row r="2259" spans="11:13" x14ac:dyDescent="0.35">
      <c r="K2259" s="7"/>
      <c r="L2259" s="7"/>
      <c r="M2259" s="7"/>
    </row>
    <row r="2260" spans="11:13" x14ac:dyDescent="0.35">
      <c r="K2260" s="7"/>
      <c r="L2260" s="7"/>
      <c r="M2260" s="7"/>
    </row>
    <row r="2261" spans="11:13" x14ac:dyDescent="0.35">
      <c r="K2261" s="7"/>
      <c r="L2261" s="7"/>
      <c r="M2261" s="7"/>
    </row>
    <row r="2262" spans="11:13" x14ac:dyDescent="0.35">
      <c r="K2262" s="7"/>
      <c r="L2262" s="7"/>
      <c r="M2262" s="7"/>
    </row>
    <row r="2263" spans="11:13" x14ac:dyDescent="0.35">
      <c r="K2263" s="7"/>
      <c r="L2263" s="7"/>
      <c r="M2263" s="7"/>
    </row>
    <row r="2264" spans="11:13" x14ac:dyDescent="0.35">
      <c r="K2264" s="7"/>
      <c r="L2264" s="7"/>
      <c r="M2264" s="7"/>
    </row>
    <row r="2265" spans="11:13" x14ac:dyDescent="0.35">
      <c r="K2265" s="7"/>
      <c r="L2265" s="7"/>
      <c r="M2265" s="7"/>
    </row>
    <row r="2266" spans="11:13" x14ac:dyDescent="0.35">
      <c r="K2266" s="7"/>
      <c r="L2266" s="7"/>
      <c r="M2266" s="7"/>
    </row>
    <row r="2267" spans="11:13" x14ac:dyDescent="0.35">
      <c r="K2267" s="7"/>
      <c r="L2267" s="7"/>
      <c r="M2267" s="7"/>
    </row>
    <row r="2268" spans="11:13" x14ac:dyDescent="0.35">
      <c r="K2268" s="7"/>
      <c r="L2268" s="7"/>
      <c r="M2268" s="7"/>
    </row>
    <row r="2269" spans="11:13" x14ac:dyDescent="0.35">
      <c r="K2269" s="7"/>
      <c r="L2269" s="7"/>
      <c r="M2269" s="7"/>
    </row>
    <row r="2270" spans="11:13" x14ac:dyDescent="0.35">
      <c r="K2270" s="7"/>
      <c r="L2270" s="7"/>
      <c r="M2270" s="7"/>
    </row>
    <row r="2271" spans="11:13" x14ac:dyDescent="0.35">
      <c r="K2271" s="7"/>
      <c r="L2271" s="7"/>
      <c r="M2271" s="7"/>
    </row>
    <row r="2272" spans="11:13" x14ac:dyDescent="0.35">
      <c r="K2272" s="7"/>
      <c r="L2272" s="7"/>
      <c r="M2272" s="7"/>
    </row>
    <row r="2273" spans="11:13" x14ac:dyDescent="0.35">
      <c r="K2273" s="7"/>
      <c r="L2273" s="7"/>
      <c r="M2273" s="7"/>
    </row>
    <row r="2274" spans="11:13" x14ac:dyDescent="0.35">
      <c r="K2274" s="7"/>
      <c r="L2274" s="7"/>
      <c r="M2274" s="7"/>
    </row>
    <row r="2275" spans="11:13" x14ac:dyDescent="0.35">
      <c r="K2275" s="7"/>
      <c r="L2275" s="7"/>
      <c r="M2275" s="7"/>
    </row>
    <row r="2276" spans="11:13" x14ac:dyDescent="0.35">
      <c r="K2276" s="7"/>
      <c r="L2276" s="7"/>
      <c r="M2276" s="7"/>
    </row>
    <row r="2277" spans="11:13" x14ac:dyDescent="0.35">
      <c r="K2277" s="7"/>
      <c r="L2277" s="7"/>
      <c r="M2277" s="7"/>
    </row>
    <row r="2278" spans="11:13" x14ac:dyDescent="0.35">
      <c r="K2278" s="7"/>
      <c r="L2278" s="7"/>
      <c r="M2278" s="7"/>
    </row>
    <row r="2279" spans="11:13" x14ac:dyDescent="0.35">
      <c r="K2279" s="7"/>
      <c r="L2279" s="7"/>
      <c r="M2279" s="7"/>
    </row>
    <row r="2280" spans="11:13" x14ac:dyDescent="0.35">
      <c r="K2280" s="7"/>
      <c r="L2280" s="7"/>
      <c r="M2280" s="7"/>
    </row>
    <row r="2281" spans="11:13" x14ac:dyDescent="0.35">
      <c r="K2281" s="7"/>
      <c r="L2281" s="7"/>
      <c r="M2281" s="7"/>
    </row>
    <row r="2282" spans="11:13" x14ac:dyDescent="0.35">
      <c r="K2282" s="7"/>
      <c r="L2282" s="7"/>
      <c r="M2282" s="7"/>
    </row>
    <row r="2283" spans="11:13" x14ac:dyDescent="0.35">
      <c r="K2283" s="7"/>
      <c r="L2283" s="7"/>
      <c r="M2283" s="7"/>
    </row>
    <row r="2284" spans="11:13" x14ac:dyDescent="0.35">
      <c r="K2284" s="7"/>
      <c r="L2284" s="7"/>
      <c r="M2284" s="7"/>
    </row>
    <row r="2285" spans="11:13" x14ac:dyDescent="0.35">
      <c r="K2285" s="7"/>
      <c r="L2285" s="7"/>
      <c r="M2285" s="7"/>
    </row>
    <row r="2286" spans="11:13" x14ac:dyDescent="0.35">
      <c r="K2286" s="7"/>
      <c r="L2286" s="7"/>
      <c r="M2286" s="7"/>
    </row>
    <row r="2287" spans="11:13" x14ac:dyDescent="0.35">
      <c r="K2287" s="7"/>
      <c r="L2287" s="7"/>
      <c r="M2287" s="7"/>
    </row>
    <row r="2288" spans="11:13" x14ac:dyDescent="0.35">
      <c r="K2288" s="7"/>
      <c r="L2288" s="7"/>
      <c r="M2288" s="7"/>
    </row>
    <row r="2289" spans="11:13" x14ac:dyDescent="0.35">
      <c r="K2289" s="7"/>
      <c r="L2289" s="7"/>
      <c r="M2289" s="7"/>
    </row>
    <row r="2290" spans="11:13" x14ac:dyDescent="0.35">
      <c r="K2290" s="7"/>
      <c r="L2290" s="7"/>
      <c r="M2290" s="7"/>
    </row>
    <row r="2291" spans="11:13" x14ac:dyDescent="0.35">
      <c r="K2291" s="7"/>
      <c r="L2291" s="7"/>
      <c r="M2291" s="7"/>
    </row>
    <row r="2292" spans="11:13" x14ac:dyDescent="0.35">
      <c r="K2292" s="7"/>
      <c r="L2292" s="7"/>
      <c r="M2292" s="7"/>
    </row>
    <row r="2293" spans="11:13" x14ac:dyDescent="0.35">
      <c r="K2293" s="7"/>
      <c r="L2293" s="7"/>
      <c r="M2293" s="7"/>
    </row>
    <row r="2294" spans="11:13" x14ac:dyDescent="0.35">
      <c r="K2294" s="7"/>
      <c r="L2294" s="7"/>
      <c r="M2294" s="7"/>
    </row>
    <row r="2295" spans="11:13" x14ac:dyDescent="0.35">
      <c r="K2295" s="7"/>
      <c r="L2295" s="7"/>
      <c r="M2295" s="7"/>
    </row>
    <row r="2296" spans="11:13" x14ac:dyDescent="0.35">
      <c r="K2296" s="7"/>
      <c r="L2296" s="7"/>
      <c r="M2296" s="7"/>
    </row>
    <row r="2297" spans="11:13" x14ac:dyDescent="0.35">
      <c r="K2297" s="7"/>
      <c r="L2297" s="7"/>
      <c r="M2297" s="7"/>
    </row>
    <row r="2298" spans="11:13" x14ac:dyDescent="0.35">
      <c r="K2298" s="7"/>
      <c r="L2298" s="7"/>
      <c r="M2298" s="7"/>
    </row>
    <row r="2299" spans="11:13" x14ac:dyDescent="0.35">
      <c r="K2299" s="7"/>
      <c r="L2299" s="7"/>
      <c r="M2299" s="7"/>
    </row>
    <row r="2300" spans="11:13" x14ac:dyDescent="0.35">
      <c r="K2300" s="7"/>
      <c r="L2300" s="7"/>
      <c r="M2300" s="7"/>
    </row>
    <row r="2301" spans="11:13" x14ac:dyDescent="0.35">
      <c r="K2301" s="7"/>
      <c r="L2301" s="7"/>
      <c r="M2301" s="7"/>
    </row>
    <row r="2302" spans="11:13" x14ac:dyDescent="0.35">
      <c r="K2302" s="7"/>
      <c r="L2302" s="7"/>
      <c r="M2302" s="7"/>
    </row>
    <row r="2303" spans="11:13" x14ac:dyDescent="0.35">
      <c r="K2303" s="7"/>
      <c r="L2303" s="7"/>
      <c r="M2303" s="7"/>
    </row>
    <row r="2304" spans="11:13" x14ac:dyDescent="0.35">
      <c r="K2304" s="7"/>
      <c r="L2304" s="7"/>
      <c r="M2304" s="7"/>
    </row>
    <row r="2305" spans="11:13" x14ac:dyDescent="0.35">
      <c r="K2305" s="7"/>
      <c r="L2305" s="7"/>
      <c r="M2305" s="7"/>
    </row>
    <row r="2306" spans="11:13" x14ac:dyDescent="0.35">
      <c r="K2306" s="7"/>
      <c r="L2306" s="7"/>
      <c r="M2306" s="7"/>
    </row>
    <row r="2307" spans="11:13" x14ac:dyDescent="0.35">
      <c r="K2307" s="7"/>
      <c r="L2307" s="7"/>
      <c r="M2307" s="7"/>
    </row>
    <row r="2308" spans="11:13" x14ac:dyDescent="0.35">
      <c r="K2308" s="7"/>
      <c r="L2308" s="7"/>
      <c r="M2308" s="7"/>
    </row>
    <row r="2309" spans="11:13" x14ac:dyDescent="0.35">
      <c r="K2309" s="7"/>
      <c r="L2309" s="7"/>
      <c r="M2309" s="7"/>
    </row>
    <row r="2310" spans="11:13" x14ac:dyDescent="0.35">
      <c r="K2310" s="7"/>
      <c r="L2310" s="7"/>
      <c r="M2310" s="7"/>
    </row>
    <row r="2311" spans="11:13" x14ac:dyDescent="0.35">
      <c r="K2311" s="7"/>
      <c r="L2311" s="7"/>
      <c r="M2311" s="7"/>
    </row>
    <row r="2312" spans="11:13" x14ac:dyDescent="0.35">
      <c r="K2312" s="7"/>
      <c r="L2312" s="7"/>
      <c r="M2312" s="7"/>
    </row>
    <row r="2313" spans="11:13" x14ac:dyDescent="0.35">
      <c r="K2313" s="7"/>
      <c r="L2313" s="7"/>
      <c r="M2313" s="7"/>
    </row>
    <row r="2314" spans="11:13" x14ac:dyDescent="0.35">
      <c r="K2314" s="7"/>
      <c r="L2314" s="7"/>
      <c r="M2314" s="7"/>
    </row>
    <row r="2315" spans="11:13" x14ac:dyDescent="0.35">
      <c r="K2315" s="7"/>
      <c r="L2315" s="7"/>
      <c r="M2315" s="7"/>
    </row>
    <row r="2316" spans="11:13" x14ac:dyDescent="0.35">
      <c r="K2316" s="7"/>
      <c r="L2316" s="7"/>
      <c r="M2316" s="7"/>
    </row>
    <row r="2317" spans="11:13" x14ac:dyDescent="0.35">
      <c r="K2317" s="7"/>
      <c r="L2317" s="7"/>
      <c r="M2317" s="7"/>
    </row>
    <row r="2318" spans="11:13" x14ac:dyDescent="0.35">
      <c r="K2318" s="7"/>
      <c r="L2318" s="7"/>
      <c r="M2318" s="7"/>
    </row>
    <row r="2319" spans="11:13" x14ac:dyDescent="0.35">
      <c r="K2319" s="7"/>
      <c r="L2319" s="7"/>
      <c r="M2319" s="7"/>
    </row>
    <row r="2320" spans="11:13" x14ac:dyDescent="0.35">
      <c r="K2320" s="7"/>
      <c r="L2320" s="7"/>
      <c r="M2320" s="7"/>
    </row>
    <row r="2321" spans="11:13" x14ac:dyDescent="0.35">
      <c r="K2321" s="7"/>
      <c r="L2321" s="7"/>
      <c r="M2321" s="7"/>
    </row>
    <row r="2322" spans="11:13" x14ac:dyDescent="0.35">
      <c r="K2322" s="7"/>
      <c r="L2322" s="7"/>
      <c r="M2322" s="7"/>
    </row>
    <row r="2323" spans="11:13" x14ac:dyDescent="0.35">
      <c r="K2323" s="7"/>
      <c r="L2323" s="7"/>
      <c r="M2323" s="7"/>
    </row>
    <row r="2324" spans="11:13" x14ac:dyDescent="0.35">
      <c r="K2324" s="7"/>
      <c r="L2324" s="7"/>
      <c r="M2324" s="7"/>
    </row>
    <row r="2325" spans="11:13" x14ac:dyDescent="0.35">
      <c r="K2325" s="7"/>
      <c r="L2325" s="7"/>
      <c r="M2325" s="7"/>
    </row>
    <row r="2326" spans="11:13" x14ac:dyDescent="0.35">
      <c r="K2326" s="7"/>
      <c r="L2326" s="7"/>
      <c r="M2326" s="7"/>
    </row>
    <row r="2327" spans="11:13" x14ac:dyDescent="0.35">
      <c r="K2327" s="7"/>
      <c r="L2327" s="7"/>
      <c r="M2327" s="7"/>
    </row>
    <row r="2328" spans="11:13" x14ac:dyDescent="0.35">
      <c r="K2328" s="7"/>
      <c r="L2328" s="7"/>
      <c r="M2328" s="7"/>
    </row>
    <row r="2329" spans="11:13" x14ac:dyDescent="0.35">
      <c r="K2329" s="7"/>
      <c r="L2329" s="7"/>
      <c r="M2329" s="7"/>
    </row>
    <row r="2330" spans="11:13" x14ac:dyDescent="0.35">
      <c r="K2330" s="7"/>
      <c r="L2330" s="7"/>
      <c r="M2330" s="7"/>
    </row>
    <row r="2331" spans="11:13" x14ac:dyDescent="0.35">
      <c r="K2331" s="7"/>
      <c r="L2331" s="7"/>
      <c r="M2331" s="7"/>
    </row>
    <row r="2332" spans="11:13" x14ac:dyDescent="0.35">
      <c r="K2332" s="7"/>
      <c r="L2332" s="7"/>
      <c r="M2332" s="7"/>
    </row>
    <row r="2333" spans="11:13" x14ac:dyDescent="0.35">
      <c r="K2333" s="7"/>
      <c r="L2333" s="7"/>
      <c r="M2333" s="7"/>
    </row>
    <row r="2334" spans="11:13" x14ac:dyDescent="0.35">
      <c r="K2334" s="7"/>
      <c r="L2334" s="7"/>
      <c r="M2334" s="7"/>
    </row>
    <row r="2335" spans="11:13" x14ac:dyDescent="0.35">
      <c r="K2335" s="7"/>
      <c r="L2335" s="7"/>
      <c r="M2335" s="7"/>
    </row>
    <row r="2336" spans="11:13" x14ac:dyDescent="0.35">
      <c r="K2336" s="7"/>
      <c r="L2336" s="7"/>
      <c r="M2336" s="7"/>
    </row>
    <row r="2337" spans="11:13" x14ac:dyDescent="0.35">
      <c r="K2337" s="7"/>
      <c r="L2337" s="7"/>
      <c r="M2337" s="7"/>
    </row>
    <row r="2338" spans="11:13" x14ac:dyDescent="0.35">
      <c r="K2338" s="7"/>
      <c r="L2338" s="7"/>
      <c r="M2338" s="7"/>
    </row>
    <row r="2339" spans="11:13" x14ac:dyDescent="0.35">
      <c r="K2339" s="7"/>
      <c r="L2339" s="7"/>
      <c r="M2339" s="7"/>
    </row>
    <row r="2340" spans="11:13" x14ac:dyDescent="0.35">
      <c r="K2340" s="7"/>
      <c r="L2340" s="7"/>
      <c r="M2340" s="7"/>
    </row>
    <row r="2341" spans="11:13" x14ac:dyDescent="0.35">
      <c r="K2341" s="7"/>
      <c r="L2341" s="7"/>
      <c r="M2341" s="7"/>
    </row>
    <row r="2342" spans="11:13" x14ac:dyDescent="0.35">
      <c r="K2342" s="7"/>
      <c r="L2342" s="7"/>
      <c r="M2342" s="7"/>
    </row>
    <row r="2343" spans="11:13" x14ac:dyDescent="0.35">
      <c r="K2343" s="7"/>
      <c r="L2343" s="7"/>
      <c r="M2343" s="7"/>
    </row>
    <row r="2344" spans="11:13" x14ac:dyDescent="0.35">
      <c r="K2344" s="7"/>
      <c r="L2344" s="7"/>
      <c r="M2344" s="7"/>
    </row>
    <row r="2345" spans="11:13" x14ac:dyDescent="0.35">
      <c r="K2345" s="7"/>
      <c r="L2345" s="7"/>
      <c r="M2345" s="7"/>
    </row>
    <row r="2346" spans="11:13" x14ac:dyDescent="0.35">
      <c r="K2346" s="7"/>
      <c r="L2346" s="7"/>
      <c r="M2346" s="7"/>
    </row>
    <row r="2347" spans="11:13" x14ac:dyDescent="0.35">
      <c r="K2347" s="7"/>
      <c r="L2347" s="7"/>
      <c r="M2347" s="7"/>
    </row>
    <row r="2348" spans="11:13" x14ac:dyDescent="0.35">
      <c r="K2348" s="7"/>
      <c r="L2348" s="7"/>
      <c r="M2348" s="7"/>
    </row>
    <row r="2349" spans="11:13" x14ac:dyDescent="0.35">
      <c r="K2349" s="7"/>
      <c r="L2349" s="7"/>
      <c r="M2349" s="7"/>
    </row>
    <row r="2350" spans="11:13" x14ac:dyDescent="0.35">
      <c r="K2350" s="7"/>
      <c r="L2350" s="7"/>
      <c r="M2350" s="7"/>
    </row>
    <row r="2351" spans="11:13" x14ac:dyDescent="0.35">
      <c r="K2351" s="7"/>
      <c r="L2351" s="7"/>
      <c r="M2351" s="7"/>
    </row>
    <row r="2352" spans="11:13" x14ac:dyDescent="0.35">
      <c r="K2352" s="7"/>
      <c r="L2352" s="7"/>
      <c r="M2352" s="7"/>
    </row>
    <row r="2353" spans="11:13" x14ac:dyDescent="0.35">
      <c r="K2353" s="7"/>
      <c r="L2353" s="7"/>
      <c r="M2353" s="7"/>
    </row>
    <row r="2354" spans="11:13" x14ac:dyDescent="0.35">
      <c r="K2354" s="7"/>
      <c r="L2354" s="7"/>
      <c r="M2354" s="7"/>
    </row>
    <row r="2355" spans="11:13" x14ac:dyDescent="0.35">
      <c r="K2355" s="7"/>
      <c r="L2355" s="7"/>
      <c r="M2355" s="7"/>
    </row>
    <row r="2356" spans="11:13" x14ac:dyDescent="0.35">
      <c r="K2356" s="7"/>
      <c r="L2356" s="7"/>
      <c r="M2356" s="7"/>
    </row>
    <row r="2357" spans="11:13" x14ac:dyDescent="0.35">
      <c r="K2357" s="7"/>
      <c r="L2357" s="7"/>
      <c r="M2357" s="7"/>
    </row>
    <row r="2358" spans="11:13" x14ac:dyDescent="0.35">
      <c r="K2358" s="7"/>
      <c r="L2358" s="7"/>
      <c r="M2358" s="7"/>
    </row>
    <row r="2359" spans="11:13" x14ac:dyDescent="0.35">
      <c r="K2359" s="7"/>
      <c r="L2359" s="7"/>
      <c r="M2359" s="7"/>
    </row>
    <row r="2360" spans="11:13" x14ac:dyDescent="0.35">
      <c r="K2360" s="7"/>
      <c r="L2360" s="7"/>
      <c r="M2360" s="7"/>
    </row>
    <row r="2361" spans="11:13" x14ac:dyDescent="0.35">
      <c r="K2361" s="7"/>
      <c r="L2361" s="7"/>
      <c r="M2361" s="7"/>
    </row>
    <row r="2362" spans="11:13" x14ac:dyDescent="0.35">
      <c r="K2362" s="7"/>
      <c r="L2362" s="7"/>
      <c r="M2362" s="7"/>
    </row>
    <row r="2363" spans="11:13" x14ac:dyDescent="0.35">
      <c r="K2363" s="7"/>
      <c r="L2363" s="7"/>
      <c r="M2363" s="7"/>
    </row>
    <row r="2364" spans="11:13" x14ac:dyDescent="0.35">
      <c r="K2364" s="7"/>
      <c r="L2364" s="7"/>
      <c r="M2364" s="7"/>
    </row>
    <row r="2365" spans="11:13" x14ac:dyDescent="0.35">
      <c r="K2365" s="7"/>
      <c r="L2365" s="7"/>
      <c r="M2365" s="7"/>
    </row>
    <row r="2366" spans="11:13" x14ac:dyDescent="0.35">
      <c r="K2366" s="7"/>
      <c r="L2366" s="7"/>
      <c r="M2366" s="7"/>
    </row>
    <row r="2367" spans="11:13" x14ac:dyDescent="0.35">
      <c r="K2367" s="7"/>
      <c r="L2367" s="7"/>
      <c r="M2367" s="7"/>
    </row>
    <row r="2368" spans="11:13" x14ac:dyDescent="0.35">
      <c r="K2368" s="7"/>
      <c r="L2368" s="7"/>
      <c r="M2368" s="7"/>
    </row>
    <row r="2369" spans="11:13" x14ac:dyDescent="0.35">
      <c r="K2369" s="7"/>
      <c r="L2369" s="7"/>
      <c r="M2369" s="7"/>
    </row>
    <row r="2370" spans="11:13" x14ac:dyDescent="0.35">
      <c r="K2370" s="7"/>
      <c r="L2370" s="7"/>
      <c r="M2370" s="7"/>
    </row>
    <row r="2371" spans="11:13" x14ac:dyDescent="0.35">
      <c r="K2371" s="7"/>
      <c r="L2371" s="7"/>
      <c r="M2371" s="7"/>
    </row>
    <row r="2372" spans="11:13" x14ac:dyDescent="0.35">
      <c r="K2372" s="7"/>
      <c r="L2372" s="7"/>
      <c r="M2372" s="7"/>
    </row>
    <row r="2373" spans="11:13" x14ac:dyDescent="0.35">
      <c r="K2373" s="7"/>
      <c r="L2373" s="7"/>
      <c r="M2373" s="7"/>
    </row>
    <row r="2374" spans="11:13" x14ac:dyDescent="0.35">
      <c r="K2374" s="7"/>
      <c r="L2374" s="7"/>
      <c r="M2374" s="7"/>
    </row>
    <row r="2375" spans="11:13" x14ac:dyDescent="0.35">
      <c r="K2375" s="7"/>
      <c r="L2375" s="7"/>
      <c r="M2375" s="7"/>
    </row>
    <row r="2376" spans="11:13" x14ac:dyDescent="0.35">
      <c r="K2376" s="7"/>
      <c r="L2376" s="7"/>
      <c r="M2376" s="7"/>
    </row>
    <row r="2377" spans="11:13" x14ac:dyDescent="0.35">
      <c r="K2377" s="7"/>
      <c r="L2377" s="7"/>
      <c r="M2377" s="7"/>
    </row>
    <row r="2378" spans="11:13" x14ac:dyDescent="0.35">
      <c r="K2378" s="7"/>
      <c r="L2378" s="7"/>
      <c r="M2378" s="7"/>
    </row>
    <row r="2379" spans="11:13" x14ac:dyDescent="0.35">
      <c r="K2379" s="7"/>
      <c r="L2379" s="7"/>
      <c r="M2379" s="7"/>
    </row>
    <row r="2380" spans="11:13" x14ac:dyDescent="0.35">
      <c r="K2380" s="7"/>
      <c r="L2380" s="7"/>
      <c r="M2380" s="7"/>
    </row>
    <row r="2381" spans="11:13" x14ac:dyDescent="0.35">
      <c r="K2381" s="7"/>
      <c r="L2381" s="7"/>
      <c r="M2381" s="7"/>
    </row>
    <row r="2382" spans="11:13" x14ac:dyDescent="0.35">
      <c r="K2382" s="7"/>
      <c r="L2382" s="7"/>
      <c r="M2382" s="7"/>
    </row>
    <row r="2383" spans="11:13" x14ac:dyDescent="0.35">
      <c r="K2383" s="7"/>
      <c r="L2383" s="7"/>
      <c r="M2383" s="7"/>
    </row>
    <row r="2384" spans="11:13" x14ac:dyDescent="0.35">
      <c r="K2384" s="7"/>
      <c r="L2384" s="7"/>
      <c r="M2384" s="7"/>
    </row>
    <row r="2385" spans="11:13" x14ac:dyDescent="0.35">
      <c r="K2385" s="7"/>
      <c r="L2385" s="7"/>
      <c r="M2385" s="7"/>
    </row>
    <row r="2386" spans="11:13" x14ac:dyDescent="0.35">
      <c r="K2386" s="7"/>
      <c r="L2386" s="7"/>
      <c r="M2386" s="7"/>
    </row>
    <row r="2387" spans="11:13" x14ac:dyDescent="0.35">
      <c r="K2387" s="7"/>
      <c r="L2387" s="7"/>
      <c r="M2387" s="7"/>
    </row>
    <row r="2388" spans="11:13" x14ac:dyDescent="0.35">
      <c r="K2388" s="7"/>
      <c r="L2388" s="7"/>
      <c r="M2388" s="7"/>
    </row>
    <row r="2389" spans="11:13" x14ac:dyDescent="0.35">
      <c r="K2389" s="7"/>
      <c r="L2389" s="7"/>
      <c r="M2389" s="7"/>
    </row>
    <row r="2390" spans="11:13" x14ac:dyDescent="0.35">
      <c r="K2390" s="7"/>
      <c r="L2390" s="7"/>
      <c r="M2390" s="7"/>
    </row>
    <row r="2391" spans="11:13" x14ac:dyDescent="0.35">
      <c r="K2391" s="7"/>
      <c r="L2391" s="7"/>
      <c r="M2391" s="7"/>
    </row>
    <row r="2392" spans="11:13" x14ac:dyDescent="0.35">
      <c r="K2392" s="7"/>
      <c r="L2392" s="7"/>
      <c r="M2392" s="7"/>
    </row>
    <row r="2393" spans="11:13" x14ac:dyDescent="0.35">
      <c r="K2393" s="7"/>
      <c r="L2393" s="7"/>
      <c r="M2393" s="7"/>
    </row>
    <row r="2394" spans="11:13" x14ac:dyDescent="0.35">
      <c r="K2394" s="7"/>
      <c r="L2394" s="7"/>
      <c r="M2394" s="7"/>
    </row>
    <row r="2395" spans="11:13" x14ac:dyDescent="0.35">
      <c r="K2395" s="7"/>
      <c r="L2395" s="7"/>
      <c r="M2395" s="7"/>
    </row>
    <row r="2396" spans="11:13" x14ac:dyDescent="0.35">
      <c r="K2396" s="7"/>
      <c r="L2396" s="7"/>
      <c r="M2396" s="7"/>
    </row>
    <row r="2397" spans="11:13" x14ac:dyDescent="0.35">
      <c r="K2397" s="7"/>
      <c r="L2397" s="7"/>
      <c r="M2397" s="7"/>
    </row>
    <row r="2398" spans="11:13" x14ac:dyDescent="0.35">
      <c r="K2398" s="7"/>
      <c r="L2398" s="7"/>
      <c r="M2398" s="7"/>
    </row>
    <row r="2399" spans="11:13" x14ac:dyDescent="0.35">
      <c r="K2399" s="7"/>
      <c r="L2399" s="7"/>
      <c r="M2399" s="7"/>
    </row>
    <row r="2400" spans="11:13" x14ac:dyDescent="0.35">
      <c r="K2400" s="7"/>
      <c r="L2400" s="7"/>
      <c r="M2400" s="7"/>
    </row>
    <row r="2401" spans="11:13" x14ac:dyDescent="0.35">
      <c r="K2401" s="7"/>
      <c r="L2401" s="7"/>
      <c r="M2401" s="7"/>
    </row>
    <row r="2402" spans="11:13" x14ac:dyDescent="0.35">
      <c r="K2402" s="7"/>
      <c r="L2402" s="7"/>
      <c r="M2402" s="7"/>
    </row>
    <row r="2403" spans="11:13" x14ac:dyDescent="0.35">
      <c r="K2403" s="7"/>
      <c r="L2403" s="7"/>
      <c r="M2403" s="7"/>
    </row>
    <row r="2404" spans="11:13" x14ac:dyDescent="0.35">
      <c r="K2404" s="7"/>
      <c r="L2404" s="7"/>
      <c r="M2404" s="7"/>
    </row>
    <row r="2405" spans="11:13" x14ac:dyDescent="0.35">
      <c r="K2405" s="7"/>
      <c r="L2405" s="7"/>
      <c r="M2405" s="7"/>
    </row>
    <row r="2406" spans="11:13" x14ac:dyDescent="0.35">
      <c r="K2406" s="7"/>
      <c r="L2406" s="7"/>
      <c r="M2406" s="7"/>
    </row>
    <row r="2407" spans="11:13" x14ac:dyDescent="0.35">
      <c r="K2407" s="7"/>
      <c r="L2407" s="7"/>
      <c r="M2407" s="7"/>
    </row>
    <row r="2408" spans="11:13" x14ac:dyDescent="0.35">
      <c r="K2408" s="7"/>
      <c r="L2408" s="7"/>
      <c r="M2408" s="7"/>
    </row>
    <row r="2409" spans="11:13" x14ac:dyDescent="0.35">
      <c r="K2409" s="7"/>
      <c r="L2409" s="7"/>
      <c r="M2409" s="7"/>
    </row>
    <row r="2410" spans="11:13" x14ac:dyDescent="0.35">
      <c r="K2410" s="7"/>
      <c r="L2410" s="7"/>
      <c r="M2410" s="7"/>
    </row>
    <row r="2411" spans="11:13" x14ac:dyDescent="0.35">
      <c r="K2411" s="7"/>
      <c r="L2411" s="7"/>
      <c r="M2411" s="7"/>
    </row>
    <row r="2412" spans="11:13" x14ac:dyDescent="0.35">
      <c r="K2412" s="7"/>
      <c r="L2412" s="7"/>
      <c r="M2412" s="7"/>
    </row>
    <row r="2413" spans="11:13" x14ac:dyDescent="0.35">
      <c r="K2413" s="7"/>
      <c r="L2413" s="7"/>
      <c r="M2413" s="7"/>
    </row>
    <row r="2414" spans="11:13" x14ac:dyDescent="0.35">
      <c r="K2414" s="7"/>
      <c r="L2414" s="7"/>
      <c r="M2414" s="7"/>
    </row>
    <row r="2415" spans="11:13" x14ac:dyDescent="0.35">
      <c r="K2415" s="7"/>
      <c r="L2415" s="7"/>
      <c r="M2415" s="7"/>
    </row>
    <row r="2416" spans="11:13" x14ac:dyDescent="0.35">
      <c r="K2416" s="7"/>
      <c r="L2416" s="7"/>
      <c r="M2416" s="7"/>
    </row>
    <row r="2417" spans="11:13" x14ac:dyDescent="0.35">
      <c r="K2417" s="7"/>
      <c r="L2417" s="7"/>
      <c r="M2417" s="7"/>
    </row>
    <row r="2418" spans="11:13" x14ac:dyDescent="0.35">
      <c r="K2418" s="7"/>
      <c r="L2418" s="7"/>
      <c r="M2418" s="7"/>
    </row>
    <row r="2419" spans="11:13" x14ac:dyDescent="0.35">
      <c r="K2419" s="7"/>
      <c r="L2419" s="7"/>
      <c r="M2419" s="7"/>
    </row>
    <row r="2420" spans="11:13" x14ac:dyDescent="0.35">
      <c r="K2420" s="7"/>
      <c r="L2420" s="7"/>
      <c r="M2420" s="7"/>
    </row>
    <row r="2421" spans="11:13" x14ac:dyDescent="0.35">
      <c r="K2421" s="7"/>
      <c r="L2421" s="7"/>
      <c r="M2421" s="7"/>
    </row>
    <row r="2422" spans="11:13" x14ac:dyDescent="0.35">
      <c r="K2422" s="7"/>
      <c r="L2422" s="7"/>
      <c r="M2422" s="7"/>
    </row>
    <row r="2423" spans="11:13" x14ac:dyDescent="0.35">
      <c r="K2423" s="7"/>
      <c r="L2423" s="7"/>
      <c r="M2423" s="7"/>
    </row>
    <row r="2424" spans="11:13" x14ac:dyDescent="0.35">
      <c r="K2424" s="7"/>
      <c r="L2424" s="7"/>
      <c r="M2424" s="7"/>
    </row>
    <row r="2425" spans="11:13" x14ac:dyDescent="0.35">
      <c r="K2425" s="7"/>
      <c r="L2425" s="7"/>
      <c r="M2425" s="7"/>
    </row>
    <row r="2426" spans="11:13" x14ac:dyDescent="0.35">
      <c r="K2426" s="7"/>
      <c r="L2426" s="7"/>
      <c r="M2426" s="7"/>
    </row>
    <row r="2427" spans="11:13" x14ac:dyDescent="0.35">
      <c r="K2427" s="7"/>
      <c r="L2427" s="7"/>
      <c r="M2427" s="7"/>
    </row>
    <row r="2428" spans="11:13" x14ac:dyDescent="0.35">
      <c r="K2428" s="7"/>
      <c r="L2428" s="7"/>
      <c r="M2428" s="7"/>
    </row>
    <row r="2429" spans="11:13" x14ac:dyDescent="0.35">
      <c r="K2429" s="7"/>
      <c r="L2429" s="7"/>
      <c r="M2429" s="7"/>
    </row>
    <row r="2430" spans="11:13" x14ac:dyDescent="0.35">
      <c r="K2430" s="7"/>
      <c r="L2430" s="7"/>
      <c r="M2430" s="7"/>
    </row>
    <row r="2431" spans="11:13" x14ac:dyDescent="0.35">
      <c r="K2431" s="7"/>
      <c r="L2431" s="7"/>
      <c r="M2431" s="7"/>
    </row>
    <row r="2432" spans="11:13" x14ac:dyDescent="0.35">
      <c r="K2432" s="7"/>
      <c r="L2432" s="7"/>
      <c r="M2432" s="7"/>
    </row>
    <row r="2433" spans="11:13" x14ac:dyDescent="0.35">
      <c r="K2433" s="7"/>
      <c r="L2433" s="7"/>
      <c r="M2433" s="7"/>
    </row>
    <row r="2434" spans="11:13" x14ac:dyDescent="0.35">
      <c r="K2434" s="7"/>
      <c r="L2434" s="7"/>
      <c r="M2434" s="7"/>
    </row>
    <row r="2435" spans="11:13" x14ac:dyDescent="0.35">
      <c r="K2435" s="7"/>
      <c r="L2435" s="7"/>
      <c r="M2435" s="7"/>
    </row>
    <row r="2436" spans="11:13" x14ac:dyDescent="0.35">
      <c r="K2436" s="7"/>
      <c r="L2436" s="7"/>
      <c r="M2436" s="7"/>
    </row>
    <row r="2437" spans="11:13" x14ac:dyDescent="0.35">
      <c r="K2437" s="7"/>
      <c r="L2437" s="7"/>
      <c r="M2437" s="7"/>
    </row>
    <row r="2438" spans="11:13" x14ac:dyDescent="0.35">
      <c r="K2438" s="7"/>
      <c r="L2438" s="7"/>
      <c r="M2438" s="7"/>
    </row>
    <row r="2439" spans="11:13" x14ac:dyDescent="0.35">
      <c r="K2439" s="7"/>
      <c r="L2439" s="7"/>
      <c r="M2439" s="7"/>
    </row>
    <row r="2440" spans="11:13" x14ac:dyDescent="0.35">
      <c r="K2440" s="7"/>
      <c r="L2440" s="7"/>
      <c r="M2440" s="7"/>
    </row>
    <row r="2441" spans="11:13" x14ac:dyDescent="0.35">
      <c r="K2441" s="7"/>
      <c r="L2441" s="7"/>
      <c r="M2441" s="7"/>
    </row>
    <row r="2442" spans="11:13" x14ac:dyDescent="0.35">
      <c r="K2442" s="7"/>
      <c r="L2442" s="7"/>
      <c r="M2442" s="7"/>
    </row>
    <row r="2443" spans="11:13" x14ac:dyDescent="0.35">
      <c r="K2443" s="7"/>
      <c r="L2443" s="7"/>
      <c r="M2443" s="7"/>
    </row>
    <row r="2444" spans="11:13" x14ac:dyDescent="0.35">
      <c r="K2444" s="7"/>
      <c r="L2444" s="7"/>
      <c r="M2444" s="7"/>
    </row>
    <row r="2445" spans="11:13" x14ac:dyDescent="0.35">
      <c r="K2445" s="7"/>
      <c r="L2445" s="7"/>
      <c r="M2445" s="7"/>
    </row>
    <row r="2446" spans="11:13" x14ac:dyDescent="0.35">
      <c r="K2446" s="7"/>
      <c r="L2446" s="7"/>
      <c r="M2446" s="7"/>
    </row>
    <row r="2447" spans="11:13" x14ac:dyDescent="0.35">
      <c r="K2447" s="7"/>
      <c r="L2447" s="7"/>
      <c r="M2447" s="7"/>
    </row>
    <row r="2448" spans="11:13" x14ac:dyDescent="0.35">
      <c r="K2448" s="7"/>
      <c r="L2448" s="7"/>
      <c r="M2448" s="7"/>
    </row>
    <row r="2449" spans="11:13" x14ac:dyDescent="0.35">
      <c r="K2449" s="7"/>
      <c r="L2449" s="7"/>
      <c r="M2449" s="7"/>
    </row>
    <row r="2450" spans="11:13" x14ac:dyDescent="0.35">
      <c r="K2450" s="7"/>
      <c r="L2450" s="7"/>
      <c r="M2450" s="7"/>
    </row>
    <row r="2451" spans="11:13" x14ac:dyDescent="0.35">
      <c r="K2451" s="7"/>
      <c r="L2451" s="7"/>
      <c r="M2451" s="7"/>
    </row>
    <row r="2452" spans="11:13" x14ac:dyDescent="0.35">
      <c r="K2452" s="7"/>
      <c r="L2452" s="7"/>
      <c r="M2452" s="7"/>
    </row>
    <row r="2453" spans="11:13" x14ac:dyDescent="0.35">
      <c r="K2453" s="7"/>
      <c r="L2453" s="7"/>
      <c r="M2453" s="7"/>
    </row>
    <row r="2454" spans="11:13" x14ac:dyDescent="0.35">
      <c r="K2454" s="7"/>
      <c r="L2454" s="7"/>
      <c r="M2454" s="7"/>
    </row>
    <row r="2455" spans="11:13" x14ac:dyDescent="0.35">
      <c r="K2455" s="7"/>
      <c r="L2455" s="7"/>
      <c r="M2455" s="7"/>
    </row>
    <row r="2456" spans="11:13" x14ac:dyDescent="0.35">
      <c r="K2456" s="7"/>
      <c r="L2456" s="7"/>
      <c r="M2456" s="7"/>
    </row>
    <row r="2457" spans="11:13" x14ac:dyDescent="0.35">
      <c r="K2457" s="7"/>
      <c r="L2457" s="7"/>
      <c r="M2457" s="7"/>
    </row>
    <row r="2458" spans="11:13" x14ac:dyDescent="0.35">
      <c r="K2458" s="7"/>
      <c r="L2458" s="7"/>
      <c r="M2458" s="7"/>
    </row>
    <row r="2459" spans="11:13" x14ac:dyDescent="0.35">
      <c r="K2459" s="7"/>
      <c r="L2459" s="7"/>
      <c r="M2459" s="7"/>
    </row>
    <row r="2460" spans="11:13" x14ac:dyDescent="0.35">
      <c r="K2460" s="7"/>
      <c r="L2460" s="7"/>
      <c r="M2460" s="7"/>
    </row>
    <row r="2461" spans="11:13" x14ac:dyDescent="0.35">
      <c r="K2461" s="7"/>
      <c r="L2461" s="7"/>
      <c r="M2461" s="7"/>
    </row>
    <row r="2462" spans="11:13" x14ac:dyDescent="0.35">
      <c r="K2462" s="7"/>
      <c r="L2462" s="7"/>
      <c r="M2462" s="7"/>
    </row>
    <row r="2463" spans="11:13" x14ac:dyDescent="0.35">
      <c r="K2463" s="7"/>
      <c r="L2463" s="7"/>
      <c r="M2463" s="7"/>
    </row>
    <row r="2464" spans="11:13" x14ac:dyDescent="0.35">
      <c r="K2464" s="7"/>
      <c r="L2464" s="7"/>
      <c r="M2464" s="7"/>
    </row>
    <row r="2465" spans="11:13" x14ac:dyDescent="0.35">
      <c r="K2465" s="7"/>
      <c r="L2465" s="7"/>
      <c r="M2465" s="7"/>
    </row>
    <row r="2466" spans="11:13" x14ac:dyDescent="0.35">
      <c r="K2466" s="7"/>
      <c r="L2466" s="7"/>
      <c r="M2466" s="7"/>
    </row>
    <row r="2467" spans="11:13" x14ac:dyDescent="0.35">
      <c r="K2467" s="7"/>
      <c r="L2467" s="7"/>
      <c r="M2467" s="7"/>
    </row>
    <row r="2468" spans="11:13" x14ac:dyDescent="0.35">
      <c r="K2468" s="7"/>
      <c r="L2468" s="7"/>
      <c r="M2468" s="7"/>
    </row>
    <row r="2469" spans="11:13" x14ac:dyDescent="0.35">
      <c r="K2469" s="7"/>
      <c r="L2469" s="7"/>
      <c r="M2469" s="7"/>
    </row>
    <row r="2470" spans="11:13" x14ac:dyDescent="0.35">
      <c r="K2470" s="7"/>
      <c r="L2470" s="7"/>
      <c r="M2470" s="7"/>
    </row>
    <row r="2471" spans="11:13" x14ac:dyDescent="0.35">
      <c r="K2471" s="7"/>
      <c r="L2471" s="7"/>
      <c r="M2471" s="7"/>
    </row>
    <row r="2472" spans="11:13" x14ac:dyDescent="0.35">
      <c r="K2472" s="7"/>
      <c r="L2472" s="7"/>
      <c r="M2472" s="7"/>
    </row>
    <row r="2473" spans="11:13" x14ac:dyDescent="0.35">
      <c r="K2473" s="7"/>
      <c r="L2473" s="7"/>
      <c r="M2473" s="7"/>
    </row>
    <row r="2474" spans="11:13" x14ac:dyDescent="0.35">
      <c r="K2474" s="7"/>
      <c r="L2474" s="7"/>
      <c r="M2474" s="7"/>
    </row>
    <row r="2475" spans="11:13" x14ac:dyDescent="0.35">
      <c r="K2475" s="7"/>
      <c r="L2475" s="7"/>
      <c r="M2475" s="7"/>
    </row>
    <row r="2476" spans="11:13" x14ac:dyDescent="0.35">
      <c r="K2476" s="7"/>
      <c r="L2476" s="7"/>
      <c r="M2476" s="7"/>
    </row>
    <row r="2477" spans="11:13" x14ac:dyDescent="0.35">
      <c r="K2477" s="7"/>
      <c r="L2477" s="7"/>
      <c r="M2477" s="7"/>
    </row>
    <row r="2478" spans="11:13" x14ac:dyDescent="0.35">
      <c r="K2478" s="7"/>
      <c r="L2478" s="7"/>
      <c r="M2478" s="7"/>
    </row>
    <row r="2479" spans="11:13" x14ac:dyDescent="0.35">
      <c r="K2479" s="7"/>
      <c r="L2479" s="7"/>
      <c r="M2479" s="7"/>
    </row>
    <row r="2480" spans="11:13" x14ac:dyDescent="0.35">
      <c r="K2480" s="7"/>
      <c r="L2480" s="7"/>
      <c r="M2480" s="7"/>
    </row>
    <row r="2481" spans="11:13" x14ac:dyDescent="0.35">
      <c r="K2481" s="7"/>
      <c r="L2481" s="7"/>
      <c r="M2481" s="7"/>
    </row>
    <row r="2482" spans="11:13" x14ac:dyDescent="0.35">
      <c r="K2482" s="7"/>
      <c r="L2482" s="7"/>
      <c r="M2482" s="7"/>
    </row>
    <row r="2483" spans="11:13" x14ac:dyDescent="0.35">
      <c r="K2483" s="7"/>
      <c r="L2483" s="7"/>
      <c r="M2483" s="7"/>
    </row>
    <row r="2484" spans="11:13" x14ac:dyDescent="0.35">
      <c r="K2484" s="7"/>
      <c r="L2484" s="7"/>
      <c r="M2484" s="7"/>
    </row>
    <row r="2485" spans="11:13" x14ac:dyDescent="0.35">
      <c r="K2485" s="7"/>
      <c r="L2485" s="7"/>
      <c r="M2485" s="7"/>
    </row>
    <row r="2486" spans="11:13" x14ac:dyDescent="0.35">
      <c r="K2486" s="7"/>
      <c r="L2486" s="7"/>
      <c r="M2486" s="7"/>
    </row>
    <row r="2487" spans="11:13" x14ac:dyDescent="0.35">
      <c r="K2487" s="7"/>
      <c r="L2487" s="7"/>
      <c r="M2487" s="7"/>
    </row>
    <row r="2488" spans="11:13" x14ac:dyDescent="0.35">
      <c r="K2488" s="7"/>
      <c r="L2488" s="7"/>
      <c r="M2488" s="7"/>
    </row>
    <row r="2489" spans="11:13" x14ac:dyDescent="0.35">
      <c r="K2489" s="7"/>
      <c r="L2489" s="7"/>
      <c r="M2489" s="7"/>
    </row>
    <row r="2490" spans="11:13" x14ac:dyDescent="0.35">
      <c r="K2490" s="7"/>
      <c r="L2490" s="7"/>
      <c r="M2490" s="7"/>
    </row>
    <row r="2491" spans="11:13" x14ac:dyDescent="0.35">
      <c r="K2491" s="7"/>
      <c r="L2491" s="7"/>
      <c r="M2491" s="7"/>
    </row>
    <row r="2492" spans="11:13" x14ac:dyDescent="0.35">
      <c r="K2492" s="7"/>
      <c r="L2492" s="7"/>
      <c r="M2492" s="7"/>
    </row>
    <row r="2493" spans="11:13" x14ac:dyDescent="0.35">
      <c r="K2493" s="7"/>
      <c r="L2493" s="7"/>
      <c r="M2493" s="7"/>
    </row>
    <row r="2494" spans="11:13" x14ac:dyDescent="0.35">
      <c r="K2494" s="7"/>
      <c r="L2494" s="7"/>
      <c r="M2494" s="7"/>
    </row>
    <row r="2495" spans="11:13" x14ac:dyDescent="0.35">
      <c r="K2495" s="7"/>
      <c r="L2495" s="7"/>
      <c r="M2495" s="7"/>
    </row>
    <row r="2496" spans="11:13" x14ac:dyDescent="0.35">
      <c r="K2496" s="7"/>
      <c r="L2496" s="7"/>
      <c r="M2496" s="7"/>
    </row>
    <row r="2497" spans="11:13" x14ac:dyDescent="0.35">
      <c r="K2497" s="7"/>
      <c r="L2497" s="7"/>
      <c r="M2497" s="7"/>
    </row>
    <row r="2498" spans="11:13" x14ac:dyDescent="0.35">
      <c r="K2498" s="7"/>
      <c r="L2498" s="7"/>
      <c r="M2498" s="7"/>
    </row>
    <row r="2499" spans="11:13" x14ac:dyDescent="0.35">
      <c r="K2499" s="7"/>
      <c r="L2499" s="7"/>
      <c r="M2499" s="7"/>
    </row>
    <row r="2500" spans="11:13" x14ac:dyDescent="0.35">
      <c r="K2500" s="7"/>
      <c r="L2500" s="7"/>
      <c r="M2500" s="7"/>
    </row>
    <row r="2501" spans="11:13" x14ac:dyDescent="0.35">
      <c r="K2501" s="7"/>
      <c r="L2501" s="7"/>
      <c r="M2501" s="7"/>
    </row>
    <row r="2502" spans="11:13" x14ac:dyDescent="0.35">
      <c r="K2502" s="7"/>
      <c r="L2502" s="7"/>
      <c r="M2502" s="7"/>
    </row>
    <row r="2503" spans="11:13" x14ac:dyDescent="0.35">
      <c r="K2503" s="7"/>
      <c r="L2503" s="7"/>
      <c r="M2503" s="7"/>
    </row>
    <row r="2504" spans="11:13" x14ac:dyDescent="0.35">
      <c r="K2504" s="7"/>
      <c r="L2504" s="7"/>
      <c r="M2504" s="7"/>
    </row>
    <row r="2505" spans="11:13" x14ac:dyDescent="0.35">
      <c r="K2505" s="7"/>
      <c r="L2505" s="7"/>
      <c r="M2505" s="7"/>
    </row>
    <row r="2506" spans="11:13" x14ac:dyDescent="0.35">
      <c r="K2506" s="7"/>
      <c r="L2506" s="7"/>
      <c r="M2506" s="7"/>
    </row>
    <row r="2507" spans="11:13" x14ac:dyDescent="0.35">
      <c r="K2507" s="7"/>
      <c r="L2507" s="7"/>
      <c r="M2507" s="7"/>
    </row>
    <row r="2508" spans="11:13" x14ac:dyDescent="0.35">
      <c r="K2508" s="7"/>
      <c r="L2508" s="7"/>
      <c r="M2508" s="7"/>
    </row>
    <row r="2509" spans="11:13" x14ac:dyDescent="0.35">
      <c r="K2509" s="7"/>
      <c r="L2509" s="7"/>
      <c r="M2509" s="7"/>
    </row>
    <row r="2510" spans="11:13" x14ac:dyDescent="0.35">
      <c r="K2510" s="7"/>
      <c r="L2510" s="7"/>
      <c r="M2510" s="7"/>
    </row>
    <row r="2511" spans="11:13" x14ac:dyDescent="0.35">
      <c r="K2511" s="7"/>
      <c r="L2511" s="7"/>
      <c r="M2511" s="7"/>
    </row>
    <row r="2512" spans="11:13" x14ac:dyDescent="0.35">
      <c r="K2512" s="7"/>
      <c r="L2512" s="7"/>
      <c r="M2512" s="7"/>
    </row>
    <row r="2513" spans="11:13" x14ac:dyDescent="0.35">
      <c r="K2513" s="7"/>
      <c r="L2513" s="7"/>
      <c r="M2513" s="7"/>
    </row>
    <row r="2514" spans="11:13" x14ac:dyDescent="0.35">
      <c r="K2514" s="7"/>
      <c r="L2514" s="7"/>
      <c r="M2514" s="7"/>
    </row>
    <row r="2515" spans="11:13" x14ac:dyDescent="0.35">
      <c r="K2515" s="7"/>
      <c r="L2515" s="7"/>
      <c r="M2515" s="7"/>
    </row>
    <row r="2516" spans="11:13" x14ac:dyDescent="0.35">
      <c r="K2516" s="7"/>
      <c r="L2516" s="7"/>
      <c r="M2516" s="7"/>
    </row>
    <row r="2517" spans="11:13" x14ac:dyDescent="0.35">
      <c r="K2517" s="7"/>
      <c r="L2517" s="7"/>
      <c r="M2517" s="7"/>
    </row>
    <row r="2518" spans="11:13" x14ac:dyDescent="0.35">
      <c r="K2518" s="7"/>
      <c r="L2518" s="7"/>
      <c r="M2518" s="7"/>
    </row>
    <row r="2519" spans="11:13" x14ac:dyDescent="0.35">
      <c r="K2519" s="7"/>
      <c r="L2519" s="7"/>
      <c r="M2519" s="7"/>
    </row>
    <row r="2520" spans="11:13" x14ac:dyDescent="0.35">
      <c r="K2520" s="7"/>
      <c r="L2520" s="7"/>
      <c r="M2520" s="7"/>
    </row>
    <row r="2521" spans="11:13" x14ac:dyDescent="0.35">
      <c r="K2521" s="7"/>
      <c r="L2521" s="7"/>
      <c r="M2521" s="7"/>
    </row>
    <row r="2522" spans="11:13" x14ac:dyDescent="0.35">
      <c r="K2522" s="7"/>
      <c r="L2522" s="7"/>
      <c r="M2522" s="7"/>
    </row>
    <row r="2523" spans="11:13" x14ac:dyDescent="0.35">
      <c r="K2523" s="7"/>
      <c r="L2523" s="7"/>
      <c r="M2523" s="7"/>
    </row>
    <row r="2524" spans="11:13" x14ac:dyDescent="0.35">
      <c r="K2524" s="7"/>
      <c r="L2524" s="7"/>
      <c r="M2524" s="7"/>
    </row>
    <row r="2525" spans="11:13" x14ac:dyDescent="0.35">
      <c r="K2525" s="7"/>
      <c r="L2525" s="7"/>
      <c r="M2525" s="7"/>
    </row>
    <row r="2526" spans="11:13" x14ac:dyDescent="0.35">
      <c r="K2526" s="7"/>
      <c r="L2526" s="7"/>
      <c r="M2526" s="7"/>
    </row>
    <row r="2527" spans="11:13" x14ac:dyDescent="0.35">
      <c r="K2527" s="7"/>
      <c r="L2527" s="7"/>
      <c r="M2527" s="7"/>
    </row>
    <row r="2528" spans="11:13" x14ac:dyDescent="0.35">
      <c r="K2528" s="7"/>
      <c r="L2528" s="7"/>
      <c r="M2528" s="7"/>
    </row>
    <row r="2529" spans="11:13" x14ac:dyDescent="0.35">
      <c r="K2529" s="7"/>
      <c r="L2529" s="7"/>
      <c r="M2529" s="7"/>
    </row>
    <row r="2530" spans="11:13" x14ac:dyDescent="0.35">
      <c r="K2530" s="7"/>
      <c r="L2530" s="7"/>
      <c r="M2530" s="7"/>
    </row>
    <row r="2531" spans="11:13" x14ac:dyDescent="0.35">
      <c r="K2531" s="7"/>
      <c r="L2531" s="7"/>
      <c r="M2531" s="7"/>
    </row>
    <row r="2532" spans="11:13" x14ac:dyDescent="0.35">
      <c r="K2532" s="7"/>
      <c r="L2532" s="7"/>
      <c r="M2532" s="7"/>
    </row>
    <row r="2533" spans="11:13" x14ac:dyDescent="0.35">
      <c r="K2533" s="7"/>
      <c r="L2533" s="7"/>
      <c r="M2533" s="7"/>
    </row>
    <row r="2534" spans="11:13" x14ac:dyDescent="0.35">
      <c r="K2534" s="7"/>
      <c r="L2534" s="7"/>
      <c r="M2534" s="7"/>
    </row>
    <row r="2535" spans="11:13" x14ac:dyDescent="0.35">
      <c r="K2535" s="7"/>
      <c r="L2535" s="7"/>
      <c r="M2535" s="7"/>
    </row>
    <row r="2536" spans="11:13" x14ac:dyDescent="0.35">
      <c r="K2536" s="7"/>
      <c r="L2536" s="7"/>
      <c r="M2536" s="7"/>
    </row>
    <row r="2537" spans="11:13" x14ac:dyDescent="0.35">
      <c r="K2537" s="7"/>
      <c r="L2537" s="7"/>
      <c r="M2537" s="7"/>
    </row>
    <row r="2538" spans="11:13" x14ac:dyDescent="0.35">
      <c r="K2538" s="7"/>
      <c r="L2538" s="7"/>
      <c r="M2538" s="7"/>
    </row>
    <row r="2539" spans="11:13" x14ac:dyDescent="0.35">
      <c r="K2539" s="7"/>
      <c r="L2539" s="7"/>
      <c r="M2539" s="7"/>
    </row>
    <row r="2540" spans="11:13" x14ac:dyDescent="0.35">
      <c r="K2540" s="7"/>
      <c r="L2540" s="7"/>
      <c r="M2540" s="7"/>
    </row>
    <row r="2541" spans="11:13" x14ac:dyDescent="0.35">
      <c r="K2541" s="7"/>
      <c r="L2541" s="7"/>
      <c r="M2541" s="7"/>
    </row>
    <row r="2542" spans="11:13" x14ac:dyDescent="0.35">
      <c r="K2542" s="7"/>
      <c r="L2542" s="7"/>
      <c r="M2542" s="7"/>
    </row>
    <row r="2543" spans="11:13" x14ac:dyDescent="0.35">
      <c r="K2543" s="7"/>
      <c r="L2543" s="7"/>
      <c r="M2543" s="7"/>
    </row>
    <row r="2544" spans="11:13" x14ac:dyDescent="0.35">
      <c r="K2544" s="7"/>
      <c r="L2544" s="7"/>
      <c r="M2544" s="7"/>
    </row>
    <row r="2545" spans="11:13" x14ac:dyDescent="0.35">
      <c r="K2545" s="7"/>
      <c r="L2545" s="7"/>
      <c r="M2545" s="7"/>
    </row>
    <row r="2546" spans="11:13" x14ac:dyDescent="0.35">
      <c r="K2546" s="7"/>
      <c r="L2546" s="7"/>
      <c r="M2546" s="7"/>
    </row>
    <row r="2547" spans="11:13" x14ac:dyDescent="0.35">
      <c r="K2547" s="7"/>
      <c r="L2547" s="7"/>
      <c r="M2547" s="7"/>
    </row>
    <row r="2548" spans="11:13" x14ac:dyDescent="0.35">
      <c r="K2548" s="7"/>
      <c r="L2548" s="7"/>
      <c r="M2548" s="7"/>
    </row>
    <row r="2549" spans="11:13" x14ac:dyDescent="0.35">
      <c r="K2549" s="7"/>
      <c r="L2549" s="7"/>
      <c r="M2549" s="7"/>
    </row>
    <row r="2550" spans="11:13" x14ac:dyDescent="0.35">
      <c r="K2550" s="7"/>
      <c r="L2550" s="7"/>
      <c r="M2550" s="7"/>
    </row>
    <row r="2551" spans="11:13" x14ac:dyDescent="0.35">
      <c r="K2551" s="7"/>
      <c r="L2551" s="7"/>
      <c r="M2551" s="7"/>
    </row>
    <row r="2552" spans="11:13" x14ac:dyDescent="0.35">
      <c r="K2552" s="7"/>
      <c r="L2552" s="7"/>
      <c r="M2552" s="7"/>
    </row>
    <row r="2553" spans="11:13" x14ac:dyDescent="0.35">
      <c r="K2553" s="7"/>
      <c r="L2553" s="7"/>
      <c r="M2553" s="7"/>
    </row>
    <row r="2554" spans="11:13" x14ac:dyDescent="0.35">
      <c r="K2554" s="7"/>
      <c r="L2554" s="7"/>
      <c r="M2554" s="7"/>
    </row>
    <row r="2555" spans="11:13" x14ac:dyDescent="0.35">
      <c r="K2555" s="7"/>
      <c r="L2555" s="7"/>
      <c r="M2555" s="7"/>
    </row>
    <row r="2556" spans="11:13" x14ac:dyDescent="0.35">
      <c r="K2556" s="7"/>
      <c r="L2556" s="7"/>
      <c r="M2556" s="7"/>
    </row>
    <row r="2557" spans="11:13" x14ac:dyDescent="0.35">
      <c r="K2557" s="7"/>
      <c r="L2557" s="7"/>
      <c r="M2557" s="7"/>
    </row>
    <row r="2558" spans="11:13" x14ac:dyDescent="0.35">
      <c r="K2558" s="7"/>
      <c r="L2558" s="7"/>
      <c r="M2558" s="7"/>
    </row>
    <row r="2559" spans="11:13" x14ac:dyDescent="0.35">
      <c r="K2559" s="7"/>
      <c r="L2559" s="7"/>
      <c r="M2559" s="7"/>
    </row>
    <row r="2560" spans="11:13" x14ac:dyDescent="0.35">
      <c r="K2560" s="7"/>
      <c r="L2560" s="7"/>
      <c r="M2560" s="7"/>
    </row>
    <row r="2561" spans="11:13" x14ac:dyDescent="0.35">
      <c r="K2561" s="7"/>
      <c r="L2561" s="7"/>
      <c r="M2561" s="7"/>
    </row>
    <row r="2562" spans="11:13" x14ac:dyDescent="0.35">
      <c r="K2562" s="7"/>
      <c r="L2562" s="7"/>
      <c r="M2562" s="7"/>
    </row>
    <row r="2563" spans="11:13" x14ac:dyDescent="0.35">
      <c r="K2563" s="7"/>
      <c r="L2563" s="7"/>
      <c r="M2563" s="7"/>
    </row>
    <row r="2564" spans="11:13" x14ac:dyDescent="0.35">
      <c r="K2564" s="7"/>
      <c r="L2564" s="7"/>
      <c r="M2564" s="7"/>
    </row>
    <row r="2565" spans="11:13" x14ac:dyDescent="0.35">
      <c r="K2565" s="7"/>
      <c r="L2565" s="7"/>
      <c r="M2565" s="7"/>
    </row>
    <row r="2566" spans="11:13" x14ac:dyDescent="0.35">
      <c r="K2566" s="7"/>
      <c r="L2566" s="7"/>
      <c r="M2566" s="7"/>
    </row>
    <row r="2567" spans="11:13" x14ac:dyDescent="0.35">
      <c r="K2567" s="7"/>
      <c r="L2567" s="7"/>
      <c r="M2567" s="7"/>
    </row>
    <row r="2568" spans="11:13" x14ac:dyDescent="0.35">
      <c r="K2568" s="7"/>
      <c r="L2568" s="7"/>
      <c r="M2568" s="7"/>
    </row>
    <row r="2569" spans="11:13" x14ac:dyDescent="0.35">
      <c r="K2569" s="7"/>
      <c r="L2569" s="7"/>
      <c r="M2569" s="7"/>
    </row>
    <row r="2570" spans="11:13" x14ac:dyDescent="0.35">
      <c r="K2570" s="7"/>
      <c r="L2570" s="7"/>
      <c r="M2570" s="7"/>
    </row>
    <row r="2571" spans="11:13" x14ac:dyDescent="0.35">
      <c r="K2571" s="7"/>
      <c r="L2571" s="7"/>
      <c r="M2571" s="7"/>
    </row>
    <row r="2572" spans="11:13" x14ac:dyDescent="0.35">
      <c r="K2572" s="7"/>
      <c r="L2572" s="7"/>
      <c r="M2572" s="7"/>
    </row>
    <row r="2573" spans="11:13" x14ac:dyDescent="0.35">
      <c r="K2573" s="7"/>
      <c r="L2573" s="7"/>
      <c r="M2573" s="7"/>
    </row>
    <row r="2574" spans="11:13" x14ac:dyDescent="0.35">
      <c r="K2574" s="7"/>
      <c r="L2574" s="7"/>
      <c r="M2574" s="7"/>
    </row>
    <row r="2575" spans="11:13" x14ac:dyDescent="0.35">
      <c r="K2575" s="7"/>
      <c r="L2575" s="7"/>
      <c r="M2575" s="7"/>
    </row>
    <row r="2576" spans="11:13" x14ac:dyDescent="0.35">
      <c r="K2576" s="7"/>
      <c r="L2576" s="7"/>
      <c r="M2576" s="7"/>
    </row>
    <row r="2577" spans="11:13" x14ac:dyDescent="0.35">
      <c r="K2577" s="7"/>
      <c r="L2577" s="7"/>
      <c r="M2577" s="7"/>
    </row>
    <row r="2578" spans="11:13" x14ac:dyDescent="0.35">
      <c r="K2578" s="7"/>
      <c r="L2578" s="7"/>
      <c r="M2578" s="7"/>
    </row>
    <row r="2579" spans="11:13" x14ac:dyDescent="0.35">
      <c r="K2579" s="7"/>
      <c r="L2579" s="7"/>
      <c r="M2579" s="7"/>
    </row>
    <row r="2580" spans="11:13" x14ac:dyDescent="0.35">
      <c r="K2580" s="7"/>
      <c r="L2580" s="7"/>
      <c r="M2580" s="7"/>
    </row>
    <row r="2581" spans="11:13" x14ac:dyDescent="0.35">
      <c r="K2581" s="7"/>
      <c r="L2581" s="7"/>
      <c r="M2581" s="7"/>
    </row>
    <row r="2582" spans="11:13" x14ac:dyDescent="0.35">
      <c r="K2582" s="7"/>
      <c r="L2582" s="7"/>
      <c r="M2582" s="7"/>
    </row>
    <row r="2583" spans="11:13" x14ac:dyDescent="0.35">
      <c r="K2583" s="7"/>
      <c r="L2583" s="7"/>
      <c r="M2583" s="7"/>
    </row>
    <row r="2584" spans="11:13" x14ac:dyDescent="0.35">
      <c r="K2584" s="7"/>
      <c r="L2584" s="7"/>
      <c r="M2584" s="7"/>
    </row>
    <row r="2585" spans="11:13" x14ac:dyDescent="0.35">
      <c r="K2585" s="7"/>
      <c r="L2585" s="7"/>
      <c r="M2585" s="7"/>
    </row>
    <row r="2586" spans="11:13" x14ac:dyDescent="0.35">
      <c r="K2586" s="7"/>
      <c r="L2586" s="7"/>
      <c r="M2586" s="7"/>
    </row>
    <row r="2587" spans="11:13" x14ac:dyDescent="0.35">
      <c r="K2587" s="7"/>
      <c r="L2587" s="7"/>
      <c r="M2587" s="7"/>
    </row>
    <row r="2588" spans="11:13" x14ac:dyDescent="0.35">
      <c r="K2588" s="7"/>
      <c r="L2588" s="7"/>
      <c r="M2588" s="7"/>
    </row>
    <row r="2589" spans="11:13" x14ac:dyDescent="0.35">
      <c r="K2589" s="7"/>
      <c r="L2589" s="7"/>
      <c r="M2589" s="7"/>
    </row>
    <row r="2590" spans="11:13" x14ac:dyDescent="0.35">
      <c r="K2590" s="7"/>
      <c r="L2590" s="7"/>
      <c r="M2590" s="7"/>
    </row>
    <row r="2591" spans="11:13" x14ac:dyDescent="0.35">
      <c r="K2591" s="7"/>
      <c r="L2591" s="7"/>
      <c r="M2591" s="7"/>
    </row>
    <row r="2592" spans="11:13" x14ac:dyDescent="0.35">
      <c r="K2592" s="7"/>
      <c r="L2592" s="7"/>
      <c r="M2592" s="7"/>
    </row>
    <row r="2593" spans="11:13" x14ac:dyDescent="0.35">
      <c r="K2593" s="7"/>
      <c r="L2593" s="7"/>
      <c r="M2593" s="7"/>
    </row>
    <row r="2594" spans="11:13" x14ac:dyDescent="0.35">
      <c r="K2594" s="7"/>
      <c r="L2594" s="7"/>
      <c r="M2594" s="7"/>
    </row>
    <row r="2595" spans="11:13" x14ac:dyDescent="0.35">
      <c r="K2595" s="7"/>
      <c r="L2595" s="7"/>
      <c r="M2595" s="7"/>
    </row>
    <row r="2596" spans="11:13" x14ac:dyDescent="0.35">
      <c r="K2596" s="7"/>
      <c r="L2596" s="7"/>
      <c r="M2596" s="7"/>
    </row>
    <row r="2597" spans="11:13" x14ac:dyDescent="0.35">
      <c r="K2597" s="7"/>
      <c r="L2597" s="7"/>
      <c r="M2597" s="7"/>
    </row>
    <row r="2598" spans="11:13" x14ac:dyDescent="0.35">
      <c r="K2598" s="7"/>
      <c r="L2598" s="7"/>
      <c r="M2598" s="7"/>
    </row>
    <row r="2599" spans="11:13" x14ac:dyDescent="0.35">
      <c r="K2599" s="7"/>
      <c r="L2599" s="7"/>
      <c r="M2599" s="7"/>
    </row>
    <row r="2600" spans="11:13" x14ac:dyDescent="0.35">
      <c r="K2600" s="7"/>
      <c r="L2600" s="7"/>
      <c r="M2600" s="7"/>
    </row>
    <row r="2601" spans="11:13" x14ac:dyDescent="0.35">
      <c r="K2601" s="7"/>
      <c r="L2601" s="7"/>
      <c r="M2601" s="7"/>
    </row>
    <row r="2602" spans="11:13" x14ac:dyDescent="0.35">
      <c r="K2602" s="7"/>
      <c r="L2602" s="7"/>
      <c r="M2602" s="7"/>
    </row>
    <row r="2603" spans="11:13" x14ac:dyDescent="0.35">
      <c r="K2603" s="7"/>
      <c r="L2603" s="7"/>
      <c r="M2603" s="7"/>
    </row>
    <row r="2604" spans="11:13" x14ac:dyDescent="0.35">
      <c r="K2604" s="7"/>
      <c r="L2604" s="7"/>
      <c r="M2604" s="7"/>
    </row>
    <row r="2605" spans="11:13" x14ac:dyDescent="0.35">
      <c r="K2605" s="7"/>
      <c r="L2605" s="7"/>
      <c r="M2605" s="7"/>
    </row>
    <row r="2606" spans="11:13" x14ac:dyDescent="0.35">
      <c r="K2606" s="7"/>
      <c r="L2606" s="7"/>
      <c r="M2606" s="7"/>
    </row>
    <row r="2607" spans="11:13" x14ac:dyDescent="0.35">
      <c r="K2607" s="7"/>
      <c r="L2607" s="7"/>
      <c r="M2607" s="7"/>
    </row>
    <row r="2608" spans="11:13" x14ac:dyDescent="0.35">
      <c r="K2608" s="7"/>
      <c r="L2608" s="7"/>
      <c r="M2608" s="7"/>
    </row>
    <row r="2609" spans="11:13" x14ac:dyDescent="0.35">
      <c r="K2609" s="7"/>
      <c r="L2609" s="7"/>
      <c r="M2609" s="7"/>
    </row>
    <row r="2610" spans="11:13" x14ac:dyDescent="0.35">
      <c r="K2610" s="7"/>
      <c r="L2610" s="7"/>
      <c r="M2610" s="7"/>
    </row>
    <row r="2611" spans="11:13" x14ac:dyDescent="0.35">
      <c r="K2611" s="7"/>
      <c r="L2611" s="7"/>
      <c r="M2611" s="7"/>
    </row>
    <row r="2612" spans="11:13" x14ac:dyDescent="0.35">
      <c r="K2612" s="7"/>
      <c r="L2612" s="7"/>
      <c r="M2612" s="7"/>
    </row>
    <row r="2613" spans="11:13" x14ac:dyDescent="0.35">
      <c r="K2613" s="7"/>
      <c r="L2613" s="7"/>
      <c r="M2613" s="7"/>
    </row>
    <row r="2614" spans="11:13" x14ac:dyDescent="0.35">
      <c r="K2614" s="7"/>
      <c r="L2614" s="7"/>
      <c r="M2614" s="7"/>
    </row>
    <row r="2615" spans="11:13" x14ac:dyDescent="0.35">
      <c r="K2615" s="7"/>
      <c r="L2615" s="7"/>
      <c r="M2615" s="7"/>
    </row>
    <row r="2616" spans="11:13" x14ac:dyDescent="0.35">
      <c r="K2616" s="7"/>
      <c r="L2616" s="7"/>
      <c r="M2616" s="7"/>
    </row>
    <row r="2617" spans="11:13" x14ac:dyDescent="0.35">
      <c r="K2617" s="7"/>
      <c r="L2617" s="7"/>
      <c r="M2617" s="7"/>
    </row>
    <row r="2618" spans="11:13" x14ac:dyDescent="0.35">
      <c r="K2618" s="7"/>
      <c r="L2618" s="7"/>
      <c r="M2618" s="7"/>
    </row>
    <row r="2619" spans="11:13" x14ac:dyDescent="0.35">
      <c r="K2619" s="7"/>
      <c r="L2619" s="7"/>
      <c r="M2619" s="7"/>
    </row>
    <row r="2620" spans="11:13" x14ac:dyDescent="0.35">
      <c r="K2620" s="7"/>
      <c r="L2620" s="7"/>
      <c r="M2620" s="7"/>
    </row>
    <row r="2621" spans="11:13" x14ac:dyDescent="0.35">
      <c r="K2621" s="7"/>
      <c r="L2621" s="7"/>
      <c r="M2621" s="7"/>
    </row>
    <row r="2622" spans="11:13" x14ac:dyDescent="0.35">
      <c r="K2622" s="7"/>
      <c r="L2622" s="7"/>
      <c r="M2622" s="7"/>
    </row>
    <row r="2623" spans="11:13" x14ac:dyDescent="0.35">
      <c r="K2623" s="7"/>
      <c r="L2623" s="7"/>
      <c r="M2623" s="7"/>
    </row>
    <row r="2624" spans="11:13" x14ac:dyDescent="0.35">
      <c r="K2624" s="7"/>
      <c r="L2624" s="7"/>
      <c r="M2624" s="7"/>
    </row>
    <row r="2625" spans="11:13" x14ac:dyDescent="0.35">
      <c r="K2625" s="7"/>
      <c r="L2625" s="7"/>
      <c r="M2625" s="7"/>
    </row>
    <row r="2626" spans="11:13" x14ac:dyDescent="0.35">
      <c r="K2626" s="7"/>
      <c r="L2626" s="7"/>
      <c r="M2626" s="7"/>
    </row>
    <row r="2627" spans="11:13" x14ac:dyDescent="0.35">
      <c r="K2627" s="7"/>
      <c r="L2627" s="7"/>
      <c r="M2627" s="7"/>
    </row>
    <row r="2628" spans="11:13" x14ac:dyDescent="0.35">
      <c r="K2628" s="7"/>
      <c r="L2628" s="7"/>
      <c r="M2628" s="7"/>
    </row>
    <row r="2629" spans="11:13" x14ac:dyDescent="0.35">
      <c r="K2629" s="7"/>
      <c r="L2629" s="7"/>
      <c r="M2629" s="7"/>
    </row>
    <row r="2630" spans="11:13" x14ac:dyDescent="0.35">
      <c r="K2630" s="7"/>
      <c r="L2630" s="7"/>
      <c r="M2630" s="7"/>
    </row>
    <row r="2631" spans="11:13" x14ac:dyDescent="0.35">
      <c r="K2631" s="7"/>
      <c r="L2631" s="7"/>
      <c r="M2631" s="7"/>
    </row>
    <row r="2632" spans="11:13" x14ac:dyDescent="0.35">
      <c r="K2632" s="7"/>
      <c r="L2632" s="7"/>
      <c r="M2632" s="7"/>
    </row>
    <row r="2633" spans="11:13" x14ac:dyDescent="0.35">
      <c r="K2633" s="7"/>
      <c r="L2633" s="7"/>
      <c r="M2633" s="7"/>
    </row>
    <row r="2634" spans="11:13" x14ac:dyDescent="0.35">
      <c r="K2634" s="7"/>
      <c r="L2634" s="7"/>
      <c r="M2634" s="7"/>
    </row>
    <row r="2635" spans="11:13" x14ac:dyDescent="0.35">
      <c r="K2635" s="7"/>
      <c r="L2635" s="7"/>
      <c r="M2635" s="7"/>
    </row>
    <row r="2636" spans="11:13" x14ac:dyDescent="0.35">
      <c r="K2636" s="7"/>
      <c r="L2636" s="7"/>
      <c r="M2636" s="7"/>
    </row>
    <row r="2637" spans="11:13" x14ac:dyDescent="0.35">
      <c r="K2637" s="7"/>
      <c r="L2637" s="7"/>
      <c r="M2637" s="7"/>
    </row>
    <row r="2638" spans="11:13" x14ac:dyDescent="0.35">
      <c r="K2638" s="7"/>
      <c r="L2638" s="7"/>
      <c r="M2638" s="7"/>
    </row>
    <row r="2639" spans="11:13" x14ac:dyDescent="0.35">
      <c r="K2639" s="7"/>
      <c r="L2639" s="7"/>
      <c r="M2639" s="7"/>
    </row>
    <row r="2640" spans="11:13" x14ac:dyDescent="0.35">
      <c r="K2640" s="7"/>
      <c r="L2640" s="7"/>
      <c r="M2640" s="7"/>
    </row>
    <row r="2641" spans="11:13" x14ac:dyDescent="0.35">
      <c r="K2641" s="7"/>
      <c r="L2641" s="7"/>
      <c r="M2641" s="7"/>
    </row>
    <row r="2642" spans="11:13" x14ac:dyDescent="0.35">
      <c r="K2642" s="7"/>
      <c r="L2642" s="7"/>
      <c r="M2642" s="7"/>
    </row>
    <row r="2643" spans="11:13" x14ac:dyDescent="0.35">
      <c r="K2643" s="7"/>
      <c r="L2643" s="7"/>
      <c r="M2643" s="7"/>
    </row>
    <row r="2644" spans="11:13" x14ac:dyDescent="0.35">
      <c r="K2644" s="7"/>
      <c r="L2644" s="7"/>
      <c r="M2644" s="7"/>
    </row>
    <row r="2645" spans="11:13" x14ac:dyDescent="0.35">
      <c r="K2645" s="7"/>
      <c r="L2645" s="7"/>
      <c r="M2645" s="7"/>
    </row>
    <row r="2646" spans="11:13" x14ac:dyDescent="0.35">
      <c r="K2646" s="7"/>
      <c r="L2646" s="7"/>
      <c r="M2646" s="7"/>
    </row>
    <row r="2647" spans="11:13" x14ac:dyDescent="0.35">
      <c r="K2647" s="7"/>
      <c r="L2647" s="7"/>
      <c r="M2647" s="7"/>
    </row>
    <row r="2648" spans="11:13" x14ac:dyDescent="0.35">
      <c r="K2648" s="7"/>
      <c r="L2648" s="7"/>
      <c r="M2648" s="7"/>
    </row>
    <row r="2649" spans="11:13" x14ac:dyDescent="0.35">
      <c r="K2649" s="7"/>
      <c r="L2649" s="7"/>
      <c r="M2649" s="7"/>
    </row>
    <row r="2650" spans="11:13" x14ac:dyDescent="0.35">
      <c r="K2650" s="7"/>
      <c r="L2650" s="7"/>
      <c r="M2650" s="7"/>
    </row>
    <row r="2651" spans="11:13" x14ac:dyDescent="0.35">
      <c r="K2651" s="7"/>
      <c r="L2651" s="7"/>
      <c r="M2651" s="7"/>
    </row>
    <row r="2652" spans="11:13" x14ac:dyDescent="0.35">
      <c r="K2652" s="7"/>
      <c r="L2652" s="7"/>
      <c r="M2652" s="7"/>
    </row>
    <row r="2653" spans="11:13" x14ac:dyDescent="0.35">
      <c r="K2653" s="7"/>
      <c r="L2653" s="7"/>
      <c r="M2653" s="7"/>
    </row>
    <row r="2654" spans="11:13" x14ac:dyDescent="0.35">
      <c r="K2654" s="7"/>
      <c r="L2654" s="7"/>
      <c r="M2654" s="7"/>
    </row>
    <row r="2655" spans="11:13" x14ac:dyDescent="0.35">
      <c r="K2655" s="7"/>
      <c r="L2655" s="7"/>
      <c r="M2655" s="7"/>
    </row>
    <row r="2656" spans="11:13" x14ac:dyDescent="0.35">
      <c r="K2656" s="7"/>
      <c r="L2656" s="7"/>
      <c r="M2656" s="7"/>
    </row>
    <row r="2657" spans="11:13" x14ac:dyDescent="0.35">
      <c r="K2657" s="7"/>
      <c r="L2657" s="7"/>
      <c r="M2657" s="7"/>
    </row>
    <row r="2658" spans="11:13" x14ac:dyDescent="0.35">
      <c r="K2658" s="7"/>
      <c r="L2658" s="7"/>
      <c r="M2658" s="7"/>
    </row>
    <row r="2659" spans="11:13" x14ac:dyDescent="0.35">
      <c r="K2659" s="7"/>
      <c r="L2659" s="7"/>
      <c r="M2659" s="7"/>
    </row>
    <row r="2660" spans="11:13" x14ac:dyDescent="0.35">
      <c r="K2660" s="7"/>
      <c r="L2660" s="7"/>
      <c r="M2660" s="7"/>
    </row>
    <row r="2661" spans="11:13" x14ac:dyDescent="0.35">
      <c r="K2661" s="7"/>
      <c r="L2661" s="7"/>
      <c r="M2661" s="7"/>
    </row>
    <row r="2662" spans="11:13" x14ac:dyDescent="0.35">
      <c r="K2662" s="7"/>
      <c r="L2662" s="7"/>
      <c r="M2662" s="7"/>
    </row>
    <row r="2663" spans="11:13" x14ac:dyDescent="0.35">
      <c r="K2663" s="7"/>
      <c r="L2663" s="7"/>
      <c r="M2663" s="7"/>
    </row>
    <row r="2664" spans="11:13" x14ac:dyDescent="0.35">
      <c r="K2664" s="7"/>
      <c r="L2664" s="7"/>
      <c r="M2664" s="7"/>
    </row>
    <row r="2665" spans="11:13" x14ac:dyDescent="0.35">
      <c r="K2665" s="7"/>
      <c r="L2665" s="7"/>
      <c r="M2665" s="7"/>
    </row>
    <row r="2666" spans="11:13" x14ac:dyDescent="0.35">
      <c r="K2666" s="7"/>
      <c r="L2666" s="7"/>
      <c r="M2666" s="7"/>
    </row>
    <row r="2667" spans="11:13" x14ac:dyDescent="0.35">
      <c r="K2667" s="7"/>
      <c r="L2667" s="7"/>
      <c r="M2667" s="7"/>
    </row>
    <row r="2668" spans="11:13" x14ac:dyDescent="0.35">
      <c r="K2668" s="7"/>
      <c r="L2668" s="7"/>
      <c r="M2668" s="7"/>
    </row>
    <row r="2669" spans="11:13" x14ac:dyDescent="0.35">
      <c r="K2669" s="7"/>
      <c r="L2669" s="7"/>
      <c r="M2669" s="7"/>
    </row>
    <row r="2670" spans="11:13" x14ac:dyDescent="0.35">
      <c r="K2670" s="7"/>
      <c r="L2670" s="7"/>
      <c r="M2670" s="7"/>
    </row>
    <row r="2671" spans="11:13" x14ac:dyDescent="0.35">
      <c r="K2671" s="7"/>
      <c r="L2671" s="7"/>
      <c r="M2671" s="7"/>
    </row>
    <row r="2672" spans="11:13" x14ac:dyDescent="0.35">
      <c r="K2672" s="7"/>
      <c r="L2672" s="7"/>
      <c r="M2672" s="7"/>
    </row>
    <row r="2673" spans="11:13" x14ac:dyDescent="0.35">
      <c r="K2673" s="7"/>
      <c r="L2673" s="7"/>
      <c r="M2673" s="7"/>
    </row>
    <row r="2674" spans="11:13" x14ac:dyDescent="0.35">
      <c r="K2674" s="7"/>
      <c r="L2674" s="7"/>
      <c r="M2674" s="7"/>
    </row>
    <row r="2675" spans="11:13" x14ac:dyDescent="0.35">
      <c r="K2675" s="7"/>
      <c r="L2675" s="7"/>
      <c r="M2675" s="7"/>
    </row>
    <row r="2676" spans="11:13" x14ac:dyDescent="0.35">
      <c r="K2676" s="7"/>
      <c r="L2676" s="7"/>
      <c r="M2676" s="7"/>
    </row>
    <row r="2677" spans="11:13" x14ac:dyDescent="0.35">
      <c r="K2677" s="7"/>
      <c r="L2677" s="7"/>
      <c r="M2677" s="7"/>
    </row>
    <row r="2678" spans="11:13" x14ac:dyDescent="0.35">
      <c r="K2678" s="7"/>
      <c r="L2678" s="7"/>
      <c r="M2678" s="7"/>
    </row>
    <row r="2679" spans="11:13" x14ac:dyDescent="0.35">
      <c r="K2679" s="7"/>
      <c r="L2679" s="7"/>
      <c r="M2679" s="7"/>
    </row>
    <row r="2680" spans="11:13" x14ac:dyDescent="0.35">
      <c r="K2680" s="7"/>
      <c r="L2680" s="7"/>
      <c r="M2680" s="7"/>
    </row>
    <row r="2681" spans="11:13" x14ac:dyDescent="0.35">
      <c r="K2681" s="7"/>
      <c r="L2681" s="7"/>
      <c r="M2681" s="7"/>
    </row>
    <row r="2682" spans="11:13" x14ac:dyDescent="0.35">
      <c r="K2682" s="7"/>
      <c r="L2682" s="7"/>
      <c r="M2682" s="7"/>
    </row>
    <row r="2683" spans="11:13" x14ac:dyDescent="0.35">
      <c r="K2683" s="7"/>
      <c r="L2683" s="7"/>
      <c r="M2683" s="7"/>
    </row>
    <row r="2684" spans="11:13" x14ac:dyDescent="0.35">
      <c r="K2684" s="7"/>
      <c r="L2684" s="7"/>
      <c r="M2684" s="7"/>
    </row>
    <row r="2685" spans="11:13" x14ac:dyDescent="0.35">
      <c r="K2685" s="7"/>
      <c r="L2685" s="7"/>
      <c r="M2685" s="7"/>
    </row>
    <row r="2686" spans="11:13" x14ac:dyDescent="0.35">
      <c r="K2686" s="7"/>
      <c r="L2686" s="7"/>
      <c r="M2686" s="7"/>
    </row>
    <row r="2687" spans="11:13" x14ac:dyDescent="0.35">
      <c r="K2687" s="7"/>
      <c r="L2687" s="7"/>
      <c r="M2687" s="7"/>
    </row>
    <row r="2688" spans="11:13" x14ac:dyDescent="0.35">
      <c r="K2688" s="7"/>
      <c r="L2688" s="7"/>
      <c r="M2688" s="7"/>
    </row>
    <row r="2689" spans="11:13" x14ac:dyDescent="0.35">
      <c r="K2689" s="7"/>
      <c r="L2689" s="7"/>
      <c r="M2689" s="7"/>
    </row>
    <row r="2690" spans="11:13" x14ac:dyDescent="0.35">
      <c r="K2690" s="7"/>
      <c r="L2690" s="7"/>
      <c r="M2690" s="7"/>
    </row>
    <row r="2691" spans="11:13" x14ac:dyDescent="0.35">
      <c r="K2691" s="7"/>
      <c r="L2691" s="7"/>
      <c r="M2691" s="7"/>
    </row>
    <row r="2692" spans="11:13" x14ac:dyDescent="0.35">
      <c r="K2692" s="7"/>
      <c r="L2692" s="7"/>
      <c r="M2692" s="7"/>
    </row>
    <row r="2693" spans="11:13" x14ac:dyDescent="0.35">
      <c r="K2693" s="7"/>
      <c r="L2693" s="7"/>
      <c r="M2693" s="7"/>
    </row>
    <row r="2694" spans="11:13" x14ac:dyDescent="0.35">
      <c r="K2694" s="7"/>
      <c r="L2694" s="7"/>
      <c r="M2694" s="7"/>
    </row>
    <row r="2695" spans="11:13" x14ac:dyDescent="0.35">
      <c r="K2695" s="7"/>
      <c r="L2695" s="7"/>
      <c r="M2695" s="7"/>
    </row>
    <row r="2696" spans="11:13" x14ac:dyDescent="0.35">
      <c r="K2696" s="7"/>
      <c r="L2696" s="7"/>
      <c r="M2696" s="7"/>
    </row>
    <row r="2697" spans="11:13" x14ac:dyDescent="0.35">
      <c r="K2697" s="7"/>
      <c r="L2697" s="7"/>
      <c r="M2697" s="7"/>
    </row>
    <row r="2698" spans="11:13" x14ac:dyDescent="0.35">
      <c r="K2698" s="7"/>
      <c r="L2698" s="7"/>
      <c r="M2698" s="7"/>
    </row>
    <row r="2699" spans="11:13" x14ac:dyDescent="0.35">
      <c r="K2699" s="7"/>
      <c r="L2699" s="7"/>
      <c r="M2699" s="7"/>
    </row>
    <row r="2700" spans="11:13" x14ac:dyDescent="0.35">
      <c r="K2700" s="7"/>
      <c r="L2700" s="7"/>
      <c r="M2700" s="7"/>
    </row>
    <row r="2701" spans="11:13" x14ac:dyDescent="0.35">
      <c r="K2701" s="7"/>
      <c r="L2701" s="7"/>
      <c r="M2701" s="7"/>
    </row>
    <row r="2702" spans="11:13" x14ac:dyDescent="0.35">
      <c r="K2702" s="7"/>
      <c r="L2702" s="7"/>
      <c r="M2702" s="7"/>
    </row>
    <row r="2703" spans="11:13" x14ac:dyDescent="0.35">
      <c r="K2703" s="7"/>
      <c r="L2703" s="7"/>
      <c r="M2703" s="7"/>
    </row>
    <row r="2704" spans="11:13" x14ac:dyDescent="0.35">
      <c r="K2704" s="7"/>
      <c r="L2704" s="7"/>
      <c r="M2704" s="7"/>
    </row>
    <row r="2705" spans="11:13" x14ac:dyDescent="0.35">
      <c r="K2705" s="7"/>
      <c r="L2705" s="7"/>
      <c r="M2705" s="7"/>
    </row>
    <row r="2706" spans="11:13" x14ac:dyDescent="0.35">
      <c r="K2706" s="7"/>
      <c r="L2706" s="7"/>
      <c r="M2706" s="7"/>
    </row>
    <row r="2707" spans="11:13" x14ac:dyDescent="0.35">
      <c r="K2707" s="7"/>
      <c r="L2707" s="7"/>
      <c r="M2707" s="7"/>
    </row>
    <row r="2708" spans="11:13" x14ac:dyDescent="0.35">
      <c r="K2708" s="7"/>
      <c r="L2708" s="7"/>
      <c r="M2708" s="7"/>
    </row>
    <row r="2709" spans="11:13" x14ac:dyDescent="0.35">
      <c r="K2709" s="7"/>
      <c r="L2709" s="7"/>
      <c r="M2709" s="7"/>
    </row>
    <row r="2710" spans="11:13" x14ac:dyDescent="0.35">
      <c r="K2710" s="7"/>
      <c r="L2710" s="7"/>
      <c r="M2710" s="7"/>
    </row>
    <row r="2711" spans="11:13" x14ac:dyDescent="0.35">
      <c r="K2711" s="7"/>
      <c r="L2711" s="7"/>
      <c r="M2711" s="7"/>
    </row>
    <row r="2712" spans="11:13" x14ac:dyDescent="0.35">
      <c r="K2712" s="7"/>
      <c r="L2712" s="7"/>
      <c r="M2712" s="7"/>
    </row>
    <row r="2713" spans="11:13" x14ac:dyDescent="0.35">
      <c r="K2713" s="7"/>
      <c r="L2713" s="7"/>
      <c r="M2713" s="7"/>
    </row>
    <row r="2714" spans="11:13" x14ac:dyDescent="0.35">
      <c r="K2714" s="7"/>
      <c r="L2714" s="7"/>
      <c r="M2714" s="7"/>
    </row>
    <row r="2715" spans="11:13" x14ac:dyDescent="0.35">
      <c r="K2715" s="7"/>
      <c r="L2715" s="7"/>
      <c r="M2715" s="7"/>
    </row>
    <row r="2716" spans="11:13" x14ac:dyDescent="0.35">
      <c r="K2716" s="7"/>
      <c r="L2716" s="7"/>
      <c r="M2716" s="7"/>
    </row>
    <row r="2717" spans="11:13" x14ac:dyDescent="0.35">
      <c r="K2717" s="7"/>
      <c r="L2717" s="7"/>
      <c r="M2717" s="7"/>
    </row>
    <row r="2718" spans="11:13" x14ac:dyDescent="0.35">
      <c r="K2718" s="7"/>
      <c r="L2718" s="7"/>
      <c r="M2718" s="7"/>
    </row>
    <row r="2719" spans="11:13" x14ac:dyDescent="0.35">
      <c r="K2719" s="7"/>
      <c r="L2719" s="7"/>
      <c r="M2719" s="7"/>
    </row>
    <row r="2720" spans="11:13" x14ac:dyDescent="0.35">
      <c r="K2720" s="7"/>
      <c r="L2720" s="7"/>
      <c r="M2720" s="7"/>
    </row>
    <row r="2721" spans="11:13" x14ac:dyDescent="0.35">
      <c r="K2721" s="7"/>
      <c r="L2721" s="7"/>
      <c r="M2721" s="7"/>
    </row>
    <row r="2722" spans="11:13" x14ac:dyDescent="0.35">
      <c r="K2722" s="7"/>
      <c r="L2722" s="7"/>
      <c r="M2722" s="7"/>
    </row>
    <row r="2723" spans="11:13" x14ac:dyDescent="0.35">
      <c r="K2723" s="7"/>
      <c r="L2723" s="7"/>
      <c r="M2723" s="7"/>
    </row>
    <row r="2724" spans="11:13" x14ac:dyDescent="0.35">
      <c r="K2724" s="7"/>
      <c r="L2724" s="7"/>
      <c r="M2724" s="7"/>
    </row>
    <row r="2725" spans="11:13" x14ac:dyDescent="0.35">
      <c r="K2725" s="7"/>
      <c r="L2725" s="7"/>
      <c r="M2725" s="7"/>
    </row>
    <row r="2726" spans="11:13" x14ac:dyDescent="0.35">
      <c r="K2726" s="7"/>
      <c r="L2726" s="7"/>
      <c r="M2726" s="7"/>
    </row>
    <row r="2727" spans="11:13" x14ac:dyDescent="0.35">
      <c r="K2727" s="7"/>
      <c r="L2727" s="7"/>
      <c r="M2727" s="7"/>
    </row>
    <row r="2728" spans="11:13" x14ac:dyDescent="0.35">
      <c r="K2728" s="7"/>
      <c r="L2728" s="7"/>
      <c r="M2728" s="7"/>
    </row>
    <row r="2729" spans="11:13" x14ac:dyDescent="0.35">
      <c r="K2729" s="7"/>
      <c r="L2729" s="7"/>
      <c r="M2729" s="7"/>
    </row>
    <row r="2730" spans="11:13" x14ac:dyDescent="0.35">
      <c r="K2730" s="7"/>
      <c r="L2730" s="7"/>
      <c r="M2730" s="7"/>
    </row>
    <row r="2731" spans="11:13" x14ac:dyDescent="0.35">
      <c r="K2731" s="7"/>
      <c r="L2731" s="7"/>
      <c r="M2731" s="7"/>
    </row>
    <row r="2732" spans="11:13" x14ac:dyDescent="0.35">
      <c r="K2732" s="7"/>
      <c r="L2732" s="7"/>
      <c r="M2732" s="7"/>
    </row>
    <row r="2733" spans="11:13" x14ac:dyDescent="0.35">
      <c r="K2733" s="7"/>
      <c r="L2733" s="7"/>
      <c r="M2733" s="7"/>
    </row>
    <row r="2734" spans="11:13" x14ac:dyDescent="0.35">
      <c r="K2734" s="7"/>
      <c r="L2734" s="7"/>
      <c r="M2734" s="7"/>
    </row>
    <row r="2735" spans="11:13" x14ac:dyDescent="0.35">
      <c r="K2735" s="7"/>
      <c r="L2735" s="7"/>
      <c r="M2735" s="7"/>
    </row>
    <row r="2736" spans="11:13" x14ac:dyDescent="0.35">
      <c r="K2736" s="7"/>
      <c r="L2736" s="7"/>
      <c r="M2736" s="7"/>
    </row>
    <row r="2737" spans="11:13" x14ac:dyDescent="0.35">
      <c r="K2737" s="7"/>
      <c r="L2737" s="7"/>
      <c r="M2737" s="7"/>
    </row>
    <row r="2738" spans="11:13" x14ac:dyDescent="0.35">
      <c r="K2738" s="7"/>
      <c r="L2738" s="7"/>
      <c r="M2738" s="7"/>
    </row>
    <row r="2739" spans="11:13" x14ac:dyDescent="0.35">
      <c r="K2739" s="7"/>
      <c r="L2739" s="7"/>
      <c r="M2739" s="7"/>
    </row>
    <row r="2740" spans="11:13" x14ac:dyDescent="0.35">
      <c r="K2740" s="7"/>
      <c r="L2740" s="7"/>
      <c r="M2740" s="7"/>
    </row>
    <row r="2741" spans="11:13" x14ac:dyDescent="0.35">
      <c r="K2741" s="7"/>
      <c r="L2741" s="7"/>
      <c r="M2741" s="7"/>
    </row>
    <row r="2742" spans="11:13" x14ac:dyDescent="0.35">
      <c r="K2742" s="7"/>
      <c r="L2742" s="7"/>
      <c r="M2742" s="7"/>
    </row>
    <row r="2743" spans="11:13" x14ac:dyDescent="0.35">
      <c r="K2743" s="7"/>
      <c r="L2743" s="7"/>
      <c r="M2743" s="7"/>
    </row>
    <row r="2744" spans="11:13" x14ac:dyDescent="0.35">
      <c r="K2744" s="7"/>
      <c r="L2744" s="7"/>
      <c r="M2744" s="7"/>
    </row>
    <row r="2745" spans="11:13" x14ac:dyDescent="0.35">
      <c r="K2745" s="7"/>
      <c r="L2745" s="7"/>
      <c r="M2745" s="7"/>
    </row>
    <row r="2746" spans="11:13" x14ac:dyDescent="0.35">
      <c r="K2746" s="7"/>
      <c r="L2746" s="7"/>
      <c r="M2746" s="7"/>
    </row>
    <row r="2747" spans="11:13" x14ac:dyDescent="0.35">
      <c r="K2747" s="7"/>
      <c r="L2747" s="7"/>
      <c r="M2747" s="7"/>
    </row>
    <row r="2748" spans="11:13" x14ac:dyDescent="0.35">
      <c r="K2748" s="7"/>
      <c r="L2748" s="7"/>
      <c r="M2748" s="7"/>
    </row>
    <row r="2749" spans="11:13" x14ac:dyDescent="0.35">
      <c r="K2749" s="7"/>
      <c r="L2749" s="7"/>
      <c r="M2749" s="7"/>
    </row>
    <row r="2750" spans="11:13" x14ac:dyDescent="0.35">
      <c r="K2750" s="7"/>
      <c r="L2750" s="7"/>
      <c r="M2750" s="7"/>
    </row>
    <row r="2751" spans="11:13" x14ac:dyDescent="0.35">
      <c r="K2751" s="7"/>
      <c r="L2751" s="7"/>
      <c r="M2751" s="7"/>
    </row>
    <row r="2752" spans="11:13" x14ac:dyDescent="0.35">
      <c r="K2752" s="7"/>
      <c r="L2752" s="7"/>
      <c r="M2752" s="7"/>
    </row>
    <row r="2753" spans="11:13" x14ac:dyDescent="0.35">
      <c r="K2753" s="7"/>
      <c r="L2753" s="7"/>
      <c r="M2753" s="7"/>
    </row>
    <row r="2754" spans="11:13" x14ac:dyDescent="0.35">
      <c r="K2754" s="7"/>
      <c r="L2754" s="7"/>
      <c r="M2754" s="7"/>
    </row>
    <row r="2755" spans="11:13" x14ac:dyDescent="0.35">
      <c r="K2755" s="7"/>
      <c r="L2755" s="7"/>
      <c r="M2755" s="7"/>
    </row>
    <row r="2756" spans="11:13" x14ac:dyDescent="0.35">
      <c r="K2756" s="7"/>
      <c r="L2756" s="7"/>
      <c r="M2756" s="7"/>
    </row>
    <row r="2757" spans="11:13" x14ac:dyDescent="0.35">
      <c r="K2757" s="7"/>
      <c r="L2757" s="7"/>
      <c r="M2757" s="7"/>
    </row>
    <row r="2758" spans="11:13" x14ac:dyDescent="0.35">
      <c r="K2758" s="7"/>
      <c r="L2758" s="7"/>
      <c r="M2758" s="7"/>
    </row>
    <row r="2759" spans="11:13" x14ac:dyDescent="0.35">
      <c r="K2759" s="7"/>
      <c r="L2759" s="7"/>
      <c r="M2759" s="7"/>
    </row>
    <row r="2760" spans="11:13" x14ac:dyDescent="0.35">
      <c r="K2760" s="7"/>
      <c r="L2760" s="7"/>
      <c r="M2760" s="7"/>
    </row>
    <row r="2761" spans="11:13" x14ac:dyDescent="0.35">
      <c r="K2761" s="7"/>
      <c r="L2761" s="7"/>
      <c r="M2761" s="7"/>
    </row>
    <row r="2762" spans="11:13" x14ac:dyDescent="0.35">
      <c r="K2762" s="7"/>
      <c r="L2762" s="7"/>
      <c r="M2762" s="7"/>
    </row>
    <row r="2763" spans="11:13" x14ac:dyDescent="0.35">
      <c r="K2763" s="7"/>
      <c r="L2763" s="7"/>
      <c r="M2763" s="7"/>
    </row>
    <row r="2764" spans="11:13" x14ac:dyDescent="0.35">
      <c r="K2764" s="7"/>
      <c r="L2764" s="7"/>
      <c r="M2764" s="7"/>
    </row>
    <row r="2765" spans="11:13" x14ac:dyDescent="0.35">
      <c r="K2765" s="7"/>
      <c r="L2765" s="7"/>
      <c r="M2765" s="7"/>
    </row>
    <row r="2766" spans="11:13" x14ac:dyDescent="0.35">
      <c r="K2766" s="7"/>
      <c r="L2766" s="7"/>
      <c r="M2766" s="7"/>
    </row>
    <row r="2767" spans="11:13" x14ac:dyDescent="0.35">
      <c r="K2767" s="7"/>
      <c r="L2767" s="7"/>
      <c r="M2767" s="7"/>
    </row>
    <row r="2768" spans="11:13" x14ac:dyDescent="0.35">
      <c r="K2768" s="7"/>
      <c r="L2768" s="7"/>
      <c r="M2768" s="7"/>
    </row>
    <row r="2769" spans="11:13" x14ac:dyDescent="0.35">
      <c r="K2769" s="7"/>
      <c r="L2769" s="7"/>
      <c r="M2769" s="7"/>
    </row>
    <row r="2770" spans="11:13" x14ac:dyDescent="0.35">
      <c r="K2770" s="7"/>
      <c r="L2770" s="7"/>
      <c r="M2770" s="7"/>
    </row>
    <row r="2771" spans="11:13" x14ac:dyDescent="0.35">
      <c r="K2771" s="7"/>
      <c r="L2771" s="7"/>
      <c r="M2771" s="7"/>
    </row>
    <row r="2772" spans="11:13" x14ac:dyDescent="0.35">
      <c r="K2772" s="7"/>
      <c r="L2772" s="7"/>
      <c r="M2772" s="7"/>
    </row>
    <row r="2773" spans="11:13" x14ac:dyDescent="0.35">
      <c r="K2773" s="7"/>
      <c r="L2773" s="7"/>
      <c r="M2773" s="7"/>
    </row>
    <row r="2774" spans="11:13" x14ac:dyDescent="0.35">
      <c r="K2774" s="7"/>
      <c r="L2774" s="7"/>
      <c r="M2774" s="7"/>
    </row>
    <row r="2775" spans="11:13" x14ac:dyDescent="0.35">
      <c r="K2775" s="7"/>
      <c r="L2775" s="7"/>
      <c r="M2775" s="7"/>
    </row>
    <row r="2776" spans="11:13" x14ac:dyDescent="0.35">
      <c r="K2776" s="7"/>
      <c r="L2776" s="7"/>
      <c r="M2776" s="7"/>
    </row>
    <row r="2777" spans="11:13" x14ac:dyDescent="0.35">
      <c r="K2777" s="7"/>
      <c r="L2777" s="7"/>
      <c r="M2777" s="7"/>
    </row>
    <row r="2778" spans="11:13" x14ac:dyDescent="0.35">
      <c r="K2778" s="7"/>
      <c r="L2778" s="7"/>
      <c r="M2778" s="7"/>
    </row>
    <row r="2779" spans="11:13" x14ac:dyDescent="0.35">
      <c r="K2779" s="7"/>
      <c r="L2779" s="7"/>
      <c r="M2779" s="7"/>
    </row>
    <row r="2780" spans="11:13" x14ac:dyDescent="0.35">
      <c r="K2780" s="7"/>
      <c r="L2780" s="7"/>
      <c r="M2780" s="7"/>
    </row>
    <row r="2781" spans="11:13" x14ac:dyDescent="0.35">
      <c r="K2781" s="7"/>
      <c r="L2781" s="7"/>
      <c r="M2781" s="7"/>
    </row>
    <row r="2782" spans="11:13" x14ac:dyDescent="0.35">
      <c r="K2782" s="7"/>
      <c r="L2782" s="7"/>
      <c r="M2782" s="7"/>
    </row>
    <row r="2783" spans="11:13" x14ac:dyDescent="0.35">
      <c r="K2783" s="7"/>
      <c r="L2783" s="7"/>
      <c r="M2783" s="7"/>
    </row>
    <row r="2784" spans="11:13" x14ac:dyDescent="0.35">
      <c r="K2784" s="7"/>
      <c r="L2784" s="7"/>
      <c r="M2784" s="7"/>
    </row>
    <row r="2785" spans="11:13" x14ac:dyDescent="0.35">
      <c r="K2785" s="7"/>
      <c r="L2785" s="7"/>
      <c r="M2785" s="7"/>
    </row>
    <row r="2786" spans="11:13" x14ac:dyDescent="0.35">
      <c r="K2786" s="7"/>
      <c r="L2786" s="7"/>
      <c r="M2786" s="7"/>
    </row>
    <row r="2787" spans="11:13" x14ac:dyDescent="0.35">
      <c r="K2787" s="7"/>
      <c r="L2787" s="7"/>
      <c r="M2787" s="7"/>
    </row>
    <row r="2788" spans="11:13" x14ac:dyDescent="0.35">
      <c r="K2788" s="7"/>
      <c r="L2788" s="7"/>
      <c r="M2788" s="7"/>
    </row>
    <row r="2789" spans="11:13" x14ac:dyDescent="0.35">
      <c r="K2789" s="7"/>
      <c r="L2789" s="7"/>
      <c r="M2789" s="7"/>
    </row>
    <row r="2790" spans="11:13" x14ac:dyDescent="0.35">
      <c r="K2790" s="7"/>
      <c r="L2790" s="7"/>
      <c r="M2790" s="7"/>
    </row>
    <row r="2791" spans="11:13" x14ac:dyDescent="0.35">
      <c r="K2791" s="7"/>
      <c r="L2791" s="7"/>
      <c r="M2791" s="7"/>
    </row>
    <row r="2792" spans="11:13" x14ac:dyDescent="0.35">
      <c r="K2792" s="7"/>
      <c r="L2792" s="7"/>
      <c r="M2792" s="7"/>
    </row>
    <row r="2793" spans="11:13" x14ac:dyDescent="0.35">
      <c r="K2793" s="7"/>
      <c r="L2793" s="7"/>
      <c r="M2793" s="7"/>
    </row>
    <row r="2794" spans="11:13" x14ac:dyDescent="0.35">
      <c r="K2794" s="7"/>
      <c r="L2794" s="7"/>
      <c r="M2794" s="7"/>
    </row>
    <row r="2795" spans="11:13" x14ac:dyDescent="0.35">
      <c r="K2795" s="7"/>
      <c r="L2795" s="7"/>
      <c r="M2795" s="7"/>
    </row>
    <row r="2796" spans="11:13" x14ac:dyDescent="0.35">
      <c r="K2796" s="7"/>
      <c r="L2796" s="7"/>
      <c r="M2796" s="7"/>
    </row>
    <row r="2797" spans="11:13" x14ac:dyDescent="0.35">
      <c r="K2797" s="7"/>
      <c r="L2797" s="7"/>
      <c r="M2797" s="7"/>
    </row>
    <row r="2798" spans="11:13" x14ac:dyDescent="0.35">
      <c r="K2798" s="7"/>
      <c r="L2798" s="7"/>
      <c r="M2798" s="7"/>
    </row>
    <row r="2799" spans="11:13" x14ac:dyDescent="0.35">
      <c r="K2799" s="7"/>
      <c r="L2799" s="7"/>
      <c r="M2799" s="7"/>
    </row>
    <row r="2800" spans="11:13" x14ac:dyDescent="0.35">
      <c r="K2800" s="7"/>
      <c r="L2800" s="7"/>
      <c r="M2800" s="7"/>
    </row>
    <row r="2801" spans="11:13" x14ac:dyDescent="0.35">
      <c r="K2801" s="7"/>
      <c r="L2801" s="7"/>
      <c r="M2801" s="7"/>
    </row>
    <row r="2802" spans="11:13" x14ac:dyDescent="0.35">
      <c r="K2802" s="7"/>
      <c r="L2802" s="7"/>
      <c r="M2802" s="7"/>
    </row>
    <row r="2803" spans="11:13" x14ac:dyDescent="0.35">
      <c r="K2803" s="7"/>
      <c r="L2803" s="7"/>
      <c r="M2803" s="7"/>
    </row>
    <row r="2804" spans="11:13" x14ac:dyDescent="0.35">
      <c r="K2804" s="7"/>
      <c r="L2804" s="7"/>
      <c r="M2804" s="7"/>
    </row>
    <row r="2805" spans="11:13" x14ac:dyDescent="0.35">
      <c r="K2805" s="7"/>
      <c r="L2805" s="7"/>
      <c r="M2805" s="7"/>
    </row>
    <row r="2806" spans="11:13" x14ac:dyDescent="0.35">
      <c r="K2806" s="7"/>
      <c r="L2806" s="7"/>
      <c r="M2806" s="7"/>
    </row>
    <row r="2807" spans="11:13" x14ac:dyDescent="0.35">
      <c r="K2807" s="7"/>
      <c r="L2807" s="7"/>
      <c r="M2807" s="7"/>
    </row>
    <row r="2808" spans="11:13" x14ac:dyDescent="0.35">
      <c r="K2808" s="7"/>
      <c r="L2808" s="7"/>
      <c r="M2808" s="7"/>
    </row>
    <row r="2809" spans="11:13" x14ac:dyDescent="0.35">
      <c r="K2809" s="7"/>
      <c r="L2809" s="7"/>
      <c r="M2809" s="7"/>
    </row>
    <row r="2810" spans="11:13" x14ac:dyDescent="0.35">
      <c r="K2810" s="7"/>
      <c r="L2810" s="7"/>
      <c r="M2810" s="7"/>
    </row>
    <row r="2811" spans="11:13" x14ac:dyDescent="0.35">
      <c r="K2811" s="7"/>
      <c r="L2811" s="7"/>
      <c r="M2811" s="7"/>
    </row>
    <row r="2812" spans="11:13" x14ac:dyDescent="0.35">
      <c r="K2812" s="7"/>
      <c r="L2812" s="7"/>
      <c r="M2812" s="7"/>
    </row>
    <row r="2813" spans="11:13" x14ac:dyDescent="0.35">
      <c r="K2813" s="7"/>
      <c r="L2813" s="7"/>
      <c r="M2813" s="7"/>
    </row>
    <row r="2814" spans="11:13" x14ac:dyDescent="0.35">
      <c r="K2814" s="7"/>
      <c r="L2814" s="7"/>
      <c r="M2814" s="7"/>
    </row>
    <row r="2815" spans="11:13" x14ac:dyDescent="0.35">
      <c r="K2815" s="7"/>
      <c r="L2815" s="7"/>
      <c r="M2815" s="7"/>
    </row>
    <row r="2816" spans="11:13" x14ac:dyDescent="0.35">
      <c r="K2816" s="7"/>
      <c r="L2816" s="7"/>
      <c r="M2816" s="7"/>
    </row>
    <row r="2817" spans="11:13" x14ac:dyDescent="0.35">
      <c r="K2817" s="7"/>
      <c r="L2817" s="7"/>
      <c r="M2817" s="7"/>
    </row>
    <row r="2818" spans="11:13" x14ac:dyDescent="0.35">
      <c r="K2818" s="7"/>
      <c r="L2818" s="7"/>
      <c r="M2818" s="7"/>
    </row>
    <row r="2819" spans="11:13" x14ac:dyDescent="0.35">
      <c r="K2819" s="7"/>
      <c r="L2819" s="7"/>
      <c r="M2819" s="7"/>
    </row>
    <row r="2820" spans="11:13" x14ac:dyDescent="0.35">
      <c r="K2820" s="7"/>
      <c r="L2820" s="7"/>
      <c r="M2820" s="7"/>
    </row>
    <row r="2821" spans="11:13" x14ac:dyDescent="0.35">
      <c r="K2821" s="7"/>
      <c r="L2821" s="7"/>
      <c r="M2821" s="7"/>
    </row>
    <row r="2822" spans="11:13" x14ac:dyDescent="0.35">
      <c r="K2822" s="7"/>
      <c r="L2822" s="7"/>
      <c r="M2822" s="7"/>
    </row>
    <row r="2823" spans="11:13" x14ac:dyDescent="0.35">
      <c r="K2823" s="7"/>
      <c r="L2823" s="7"/>
      <c r="M2823" s="7"/>
    </row>
    <row r="2824" spans="11:13" x14ac:dyDescent="0.35">
      <c r="K2824" s="7"/>
      <c r="L2824" s="7"/>
      <c r="M2824" s="7"/>
    </row>
    <row r="2825" spans="11:13" x14ac:dyDescent="0.35">
      <c r="K2825" s="7"/>
      <c r="L2825" s="7"/>
      <c r="M2825" s="7"/>
    </row>
    <row r="2826" spans="11:13" x14ac:dyDescent="0.35">
      <c r="K2826" s="7"/>
      <c r="L2826" s="7"/>
      <c r="M2826" s="7"/>
    </row>
    <row r="2827" spans="11:13" x14ac:dyDescent="0.35">
      <c r="K2827" s="7"/>
      <c r="L2827" s="7"/>
      <c r="M2827" s="7"/>
    </row>
    <row r="2828" spans="11:13" x14ac:dyDescent="0.35">
      <c r="K2828" s="7"/>
      <c r="L2828" s="7"/>
      <c r="M2828" s="7"/>
    </row>
    <row r="2829" spans="11:13" x14ac:dyDescent="0.35">
      <c r="K2829" s="7"/>
      <c r="L2829" s="7"/>
      <c r="M2829" s="7"/>
    </row>
    <row r="2830" spans="11:13" x14ac:dyDescent="0.35">
      <c r="K2830" s="7"/>
      <c r="L2830" s="7"/>
      <c r="M2830" s="7"/>
    </row>
    <row r="2831" spans="11:13" x14ac:dyDescent="0.35">
      <c r="K2831" s="7"/>
      <c r="L2831" s="7"/>
      <c r="M2831" s="7"/>
    </row>
    <row r="2832" spans="11:13" x14ac:dyDescent="0.35">
      <c r="K2832" s="7"/>
      <c r="L2832" s="7"/>
      <c r="M2832" s="7"/>
    </row>
    <row r="2833" spans="11:13" x14ac:dyDescent="0.35">
      <c r="K2833" s="7"/>
      <c r="L2833" s="7"/>
      <c r="M2833" s="7"/>
    </row>
    <row r="2834" spans="11:13" x14ac:dyDescent="0.35">
      <c r="K2834" s="7"/>
      <c r="L2834" s="7"/>
      <c r="M2834" s="7"/>
    </row>
    <row r="2835" spans="11:13" x14ac:dyDescent="0.35">
      <c r="K2835" s="7"/>
      <c r="L2835" s="7"/>
      <c r="M2835" s="7"/>
    </row>
    <row r="2836" spans="11:13" x14ac:dyDescent="0.35">
      <c r="K2836" s="7"/>
      <c r="L2836" s="7"/>
      <c r="M2836" s="7"/>
    </row>
    <row r="2837" spans="11:13" x14ac:dyDescent="0.35">
      <c r="K2837" s="7"/>
      <c r="L2837" s="7"/>
      <c r="M2837" s="7"/>
    </row>
    <row r="2838" spans="11:13" x14ac:dyDescent="0.35">
      <c r="K2838" s="7"/>
      <c r="L2838" s="7"/>
      <c r="M2838" s="7"/>
    </row>
    <row r="2839" spans="11:13" x14ac:dyDescent="0.35">
      <c r="K2839" s="7"/>
      <c r="L2839" s="7"/>
      <c r="M2839" s="7"/>
    </row>
    <row r="2840" spans="11:13" x14ac:dyDescent="0.35">
      <c r="K2840" s="7"/>
      <c r="L2840" s="7"/>
      <c r="M2840" s="7"/>
    </row>
    <row r="2841" spans="11:13" x14ac:dyDescent="0.35">
      <c r="K2841" s="7"/>
      <c r="L2841" s="7"/>
      <c r="M2841" s="7"/>
    </row>
    <row r="2842" spans="11:13" x14ac:dyDescent="0.35">
      <c r="K2842" s="7"/>
      <c r="L2842" s="7"/>
      <c r="M2842" s="7"/>
    </row>
    <row r="2843" spans="11:13" x14ac:dyDescent="0.35">
      <c r="K2843" s="7"/>
      <c r="L2843" s="7"/>
      <c r="M2843" s="7"/>
    </row>
    <row r="2844" spans="11:13" x14ac:dyDescent="0.35">
      <c r="K2844" s="7"/>
      <c r="L2844" s="7"/>
      <c r="M2844" s="7"/>
    </row>
    <row r="2845" spans="11:13" x14ac:dyDescent="0.35">
      <c r="K2845" s="7"/>
      <c r="L2845" s="7"/>
      <c r="M2845" s="7"/>
    </row>
    <row r="2846" spans="11:13" x14ac:dyDescent="0.35">
      <c r="K2846" s="7"/>
      <c r="L2846" s="7"/>
      <c r="M2846" s="7"/>
    </row>
    <row r="2847" spans="11:13" x14ac:dyDescent="0.35">
      <c r="K2847" s="7"/>
      <c r="L2847" s="7"/>
      <c r="M2847" s="7"/>
    </row>
    <row r="2848" spans="11:13" x14ac:dyDescent="0.35">
      <c r="K2848" s="7"/>
      <c r="L2848" s="7"/>
      <c r="M2848" s="7"/>
    </row>
    <row r="2849" spans="11:13" x14ac:dyDescent="0.35">
      <c r="K2849" s="7"/>
      <c r="L2849" s="7"/>
      <c r="M2849" s="7"/>
    </row>
    <row r="2850" spans="11:13" x14ac:dyDescent="0.35">
      <c r="K2850" s="7"/>
      <c r="L2850" s="7"/>
      <c r="M2850" s="7"/>
    </row>
    <row r="2851" spans="11:13" x14ac:dyDescent="0.35">
      <c r="K2851" s="7"/>
      <c r="L2851" s="7"/>
      <c r="M2851" s="7"/>
    </row>
    <row r="2852" spans="11:13" x14ac:dyDescent="0.35">
      <c r="K2852" s="7"/>
      <c r="L2852" s="7"/>
      <c r="M2852" s="7"/>
    </row>
    <row r="2853" spans="11:13" x14ac:dyDescent="0.35">
      <c r="K2853" s="7"/>
      <c r="L2853" s="7"/>
      <c r="M2853" s="7"/>
    </row>
    <row r="2854" spans="11:13" x14ac:dyDescent="0.35">
      <c r="K2854" s="7"/>
      <c r="L2854" s="7"/>
      <c r="M2854" s="7"/>
    </row>
    <row r="2855" spans="11:13" x14ac:dyDescent="0.35">
      <c r="K2855" s="7"/>
      <c r="L2855" s="7"/>
      <c r="M2855" s="7"/>
    </row>
    <row r="2856" spans="11:13" x14ac:dyDescent="0.35">
      <c r="K2856" s="7"/>
      <c r="L2856" s="7"/>
      <c r="M2856" s="7"/>
    </row>
    <row r="2857" spans="11:13" x14ac:dyDescent="0.35">
      <c r="K2857" s="7"/>
      <c r="L2857" s="7"/>
      <c r="M2857" s="7"/>
    </row>
    <row r="2858" spans="11:13" x14ac:dyDescent="0.35">
      <c r="K2858" s="7"/>
      <c r="L2858" s="7"/>
      <c r="M2858" s="7"/>
    </row>
    <row r="2859" spans="11:13" x14ac:dyDescent="0.35">
      <c r="K2859" s="7"/>
      <c r="L2859" s="7"/>
      <c r="M2859" s="7"/>
    </row>
    <row r="2860" spans="11:13" x14ac:dyDescent="0.35">
      <c r="K2860" s="7"/>
      <c r="L2860" s="7"/>
      <c r="M2860" s="7"/>
    </row>
    <row r="2861" spans="11:13" x14ac:dyDescent="0.35">
      <c r="K2861" s="7"/>
      <c r="L2861" s="7"/>
      <c r="M2861" s="7"/>
    </row>
    <row r="2862" spans="11:13" x14ac:dyDescent="0.35">
      <c r="K2862" s="7"/>
      <c r="L2862" s="7"/>
      <c r="M2862" s="7"/>
    </row>
    <row r="2863" spans="11:13" x14ac:dyDescent="0.35">
      <c r="K2863" s="7"/>
      <c r="L2863" s="7"/>
      <c r="M2863" s="7"/>
    </row>
    <row r="2864" spans="11:13" x14ac:dyDescent="0.35">
      <c r="K2864" s="7"/>
      <c r="L2864" s="7"/>
      <c r="M2864" s="7"/>
    </row>
    <row r="2865" spans="11:13" x14ac:dyDescent="0.35">
      <c r="K2865" s="7"/>
      <c r="L2865" s="7"/>
      <c r="M2865" s="7"/>
    </row>
    <row r="2866" spans="11:13" x14ac:dyDescent="0.35">
      <c r="K2866" s="7"/>
      <c r="L2866" s="7"/>
      <c r="M2866" s="7"/>
    </row>
    <row r="2867" spans="11:13" x14ac:dyDescent="0.35">
      <c r="K2867" s="7"/>
      <c r="L2867" s="7"/>
      <c r="M2867" s="7"/>
    </row>
    <row r="2868" spans="11:13" x14ac:dyDescent="0.35">
      <c r="K2868" s="7"/>
      <c r="L2868" s="7"/>
      <c r="M2868" s="7"/>
    </row>
    <row r="2869" spans="11:13" x14ac:dyDescent="0.35">
      <c r="K2869" s="7"/>
      <c r="L2869" s="7"/>
      <c r="M2869" s="7"/>
    </row>
    <row r="2870" spans="11:13" x14ac:dyDescent="0.35">
      <c r="K2870" s="7"/>
      <c r="L2870" s="7"/>
      <c r="M2870" s="7"/>
    </row>
    <row r="2871" spans="11:13" x14ac:dyDescent="0.35">
      <c r="K2871" s="7"/>
      <c r="L2871" s="7"/>
      <c r="M2871" s="7"/>
    </row>
    <row r="2872" spans="11:13" x14ac:dyDescent="0.35">
      <c r="K2872" s="7"/>
      <c r="L2872" s="7"/>
      <c r="M2872" s="7"/>
    </row>
    <row r="2873" spans="11:13" x14ac:dyDescent="0.35">
      <c r="K2873" s="7"/>
      <c r="L2873" s="7"/>
      <c r="M2873" s="7"/>
    </row>
    <row r="2874" spans="11:13" x14ac:dyDescent="0.35">
      <c r="K2874" s="7"/>
      <c r="L2874" s="7"/>
      <c r="M2874" s="7"/>
    </row>
    <row r="2875" spans="11:13" x14ac:dyDescent="0.35">
      <c r="K2875" s="7"/>
      <c r="L2875" s="7"/>
      <c r="M2875" s="7"/>
    </row>
    <row r="2876" spans="11:13" x14ac:dyDescent="0.35">
      <c r="K2876" s="7"/>
      <c r="L2876" s="7"/>
      <c r="M2876" s="7"/>
    </row>
    <row r="2877" spans="11:13" x14ac:dyDescent="0.35">
      <c r="K2877" s="7"/>
      <c r="L2877" s="7"/>
      <c r="M2877" s="7"/>
    </row>
    <row r="2878" spans="11:13" x14ac:dyDescent="0.35">
      <c r="K2878" s="7"/>
      <c r="L2878" s="7"/>
      <c r="M2878" s="7"/>
    </row>
    <row r="2879" spans="11:13" x14ac:dyDescent="0.35">
      <c r="K2879" s="7"/>
      <c r="L2879" s="7"/>
      <c r="M2879" s="7"/>
    </row>
    <row r="2880" spans="11:13" x14ac:dyDescent="0.35">
      <c r="K2880" s="7"/>
      <c r="L2880" s="7"/>
      <c r="M2880" s="7"/>
    </row>
    <row r="2881" spans="11:13" x14ac:dyDescent="0.35">
      <c r="K2881" s="7"/>
      <c r="L2881" s="7"/>
      <c r="M2881" s="7"/>
    </row>
    <row r="2882" spans="11:13" x14ac:dyDescent="0.35">
      <c r="K2882" s="7"/>
      <c r="L2882" s="7"/>
      <c r="M2882" s="7"/>
    </row>
    <row r="2883" spans="11:13" x14ac:dyDescent="0.35">
      <c r="K2883" s="7"/>
      <c r="L2883" s="7"/>
      <c r="M2883" s="7"/>
    </row>
    <row r="2884" spans="11:13" x14ac:dyDescent="0.35">
      <c r="K2884" s="7"/>
      <c r="L2884" s="7"/>
      <c r="M2884" s="7"/>
    </row>
    <row r="2885" spans="11:13" x14ac:dyDescent="0.35">
      <c r="K2885" s="7"/>
      <c r="L2885" s="7"/>
      <c r="M2885" s="7"/>
    </row>
    <row r="2886" spans="11:13" x14ac:dyDescent="0.35">
      <c r="K2886" s="7"/>
      <c r="L2886" s="7"/>
      <c r="M2886" s="7"/>
    </row>
    <row r="2887" spans="11:13" x14ac:dyDescent="0.35">
      <c r="K2887" s="7"/>
      <c r="L2887" s="7"/>
      <c r="M2887" s="7"/>
    </row>
    <row r="2888" spans="11:13" x14ac:dyDescent="0.35">
      <c r="K2888" s="7"/>
      <c r="L2888" s="7"/>
      <c r="M2888" s="7"/>
    </row>
    <row r="2889" spans="11:13" x14ac:dyDescent="0.35">
      <c r="K2889" s="7"/>
      <c r="L2889" s="7"/>
      <c r="M2889" s="7"/>
    </row>
    <row r="2890" spans="11:13" x14ac:dyDescent="0.35">
      <c r="K2890" s="7"/>
      <c r="L2890" s="7"/>
      <c r="M2890" s="7"/>
    </row>
    <row r="2891" spans="11:13" x14ac:dyDescent="0.35">
      <c r="K2891" s="7"/>
      <c r="L2891" s="7"/>
      <c r="M2891" s="7"/>
    </row>
    <row r="2892" spans="11:13" x14ac:dyDescent="0.35">
      <c r="K2892" s="7"/>
      <c r="L2892" s="7"/>
      <c r="M2892" s="7"/>
    </row>
    <row r="2893" spans="11:13" x14ac:dyDescent="0.35">
      <c r="K2893" s="7"/>
      <c r="L2893" s="7"/>
      <c r="M2893" s="7"/>
    </row>
    <row r="2894" spans="11:13" x14ac:dyDescent="0.35">
      <c r="K2894" s="7"/>
      <c r="L2894" s="7"/>
      <c r="M2894" s="7"/>
    </row>
    <row r="2895" spans="11:13" x14ac:dyDescent="0.35">
      <c r="K2895" s="7"/>
      <c r="L2895" s="7"/>
      <c r="M2895" s="7"/>
    </row>
    <row r="2896" spans="11:13" x14ac:dyDescent="0.35">
      <c r="K2896" s="7"/>
      <c r="L2896" s="7"/>
      <c r="M2896" s="7"/>
    </row>
    <row r="2897" spans="11:13" x14ac:dyDescent="0.35">
      <c r="K2897" s="7"/>
      <c r="L2897" s="7"/>
      <c r="M2897" s="7"/>
    </row>
    <row r="2898" spans="11:13" x14ac:dyDescent="0.35">
      <c r="K2898" s="7"/>
      <c r="L2898" s="7"/>
      <c r="M2898" s="7"/>
    </row>
    <row r="2899" spans="11:13" x14ac:dyDescent="0.35">
      <c r="K2899" s="7"/>
      <c r="L2899" s="7"/>
      <c r="M2899" s="7"/>
    </row>
    <row r="2900" spans="11:13" x14ac:dyDescent="0.35">
      <c r="K2900" s="7"/>
      <c r="L2900" s="7"/>
      <c r="M2900" s="7"/>
    </row>
    <row r="2901" spans="11:13" x14ac:dyDescent="0.35">
      <c r="K2901" s="7"/>
      <c r="L2901" s="7"/>
      <c r="M2901" s="7"/>
    </row>
    <row r="2902" spans="11:13" x14ac:dyDescent="0.35">
      <c r="K2902" s="7"/>
      <c r="L2902" s="7"/>
      <c r="M2902" s="7"/>
    </row>
    <row r="2903" spans="11:13" x14ac:dyDescent="0.35">
      <c r="K2903" s="7"/>
      <c r="L2903" s="7"/>
      <c r="M2903" s="7"/>
    </row>
    <row r="2904" spans="11:13" x14ac:dyDescent="0.35">
      <c r="K2904" s="7"/>
      <c r="L2904" s="7"/>
      <c r="M2904" s="7"/>
    </row>
    <row r="2905" spans="11:13" x14ac:dyDescent="0.35">
      <c r="K2905" s="7"/>
      <c r="L2905" s="7"/>
      <c r="M2905" s="7"/>
    </row>
    <row r="2906" spans="11:13" x14ac:dyDescent="0.35">
      <c r="K2906" s="7"/>
      <c r="L2906" s="7"/>
      <c r="M2906" s="7"/>
    </row>
    <row r="2907" spans="11:13" x14ac:dyDescent="0.35">
      <c r="K2907" s="7"/>
      <c r="L2907" s="7"/>
      <c r="M2907" s="7"/>
    </row>
    <row r="2908" spans="11:13" x14ac:dyDescent="0.35">
      <c r="K2908" s="7"/>
      <c r="L2908" s="7"/>
      <c r="M2908" s="7"/>
    </row>
    <row r="2909" spans="11:13" x14ac:dyDescent="0.35">
      <c r="K2909" s="7"/>
      <c r="L2909" s="7"/>
      <c r="M2909" s="7"/>
    </row>
    <row r="2910" spans="11:13" x14ac:dyDescent="0.35">
      <c r="K2910" s="7"/>
      <c r="L2910" s="7"/>
      <c r="M2910" s="7"/>
    </row>
    <row r="2911" spans="11:13" x14ac:dyDescent="0.35">
      <c r="K2911" s="7"/>
      <c r="L2911" s="7"/>
      <c r="M2911" s="7"/>
    </row>
    <row r="2912" spans="11:13" x14ac:dyDescent="0.35">
      <c r="K2912" s="7"/>
      <c r="L2912" s="7"/>
      <c r="M2912" s="7"/>
    </row>
    <row r="2913" spans="11:13" x14ac:dyDescent="0.35">
      <c r="K2913" s="7"/>
      <c r="L2913" s="7"/>
      <c r="M2913" s="7"/>
    </row>
    <row r="2914" spans="11:13" x14ac:dyDescent="0.35">
      <c r="K2914" s="7"/>
      <c r="L2914" s="7"/>
      <c r="M2914" s="7"/>
    </row>
    <row r="2915" spans="11:13" x14ac:dyDescent="0.35">
      <c r="K2915" s="7"/>
      <c r="L2915" s="7"/>
      <c r="M2915" s="7"/>
    </row>
    <row r="2916" spans="11:13" x14ac:dyDescent="0.35">
      <c r="K2916" s="7"/>
      <c r="L2916" s="7"/>
      <c r="M2916" s="7"/>
    </row>
    <row r="2917" spans="11:13" x14ac:dyDescent="0.35">
      <c r="K2917" s="7"/>
      <c r="L2917" s="7"/>
      <c r="M2917" s="7"/>
    </row>
    <row r="2918" spans="11:13" x14ac:dyDescent="0.35">
      <c r="K2918" s="7"/>
      <c r="L2918" s="7"/>
      <c r="M2918" s="7"/>
    </row>
    <row r="2919" spans="11:13" x14ac:dyDescent="0.35">
      <c r="K2919" s="7"/>
      <c r="L2919" s="7"/>
      <c r="M2919" s="7"/>
    </row>
    <row r="2920" spans="11:13" x14ac:dyDescent="0.35">
      <c r="K2920" s="7"/>
      <c r="L2920" s="7"/>
      <c r="M2920" s="7"/>
    </row>
    <row r="2921" spans="11:13" x14ac:dyDescent="0.35">
      <c r="K2921" s="7"/>
      <c r="L2921" s="7"/>
      <c r="M2921" s="7"/>
    </row>
    <row r="2922" spans="11:13" x14ac:dyDescent="0.35">
      <c r="K2922" s="7"/>
      <c r="L2922" s="7"/>
      <c r="M2922" s="7"/>
    </row>
    <row r="2923" spans="11:13" x14ac:dyDescent="0.35">
      <c r="K2923" s="7"/>
      <c r="L2923" s="7"/>
      <c r="M2923" s="7"/>
    </row>
    <row r="2924" spans="11:13" x14ac:dyDescent="0.35">
      <c r="K2924" s="7"/>
      <c r="L2924" s="7"/>
      <c r="M2924" s="7"/>
    </row>
    <row r="2925" spans="11:13" x14ac:dyDescent="0.35">
      <c r="K2925" s="7"/>
      <c r="L2925" s="7"/>
      <c r="M2925" s="7"/>
    </row>
    <row r="2926" spans="11:13" x14ac:dyDescent="0.35">
      <c r="K2926" s="7"/>
      <c r="L2926" s="7"/>
      <c r="M2926" s="7"/>
    </row>
    <row r="2927" spans="11:13" x14ac:dyDescent="0.35">
      <c r="K2927" s="7"/>
      <c r="L2927" s="7"/>
      <c r="M2927" s="7"/>
    </row>
    <row r="2928" spans="11:13" x14ac:dyDescent="0.35">
      <c r="K2928" s="7"/>
      <c r="L2928" s="7"/>
      <c r="M2928" s="7"/>
    </row>
    <row r="2929" spans="11:13" x14ac:dyDescent="0.35">
      <c r="K2929" s="7"/>
      <c r="L2929" s="7"/>
      <c r="M2929" s="7"/>
    </row>
    <row r="2930" spans="11:13" x14ac:dyDescent="0.35">
      <c r="K2930" s="7"/>
      <c r="L2930" s="7"/>
      <c r="M2930" s="7"/>
    </row>
    <row r="2931" spans="11:13" x14ac:dyDescent="0.35">
      <c r="K2931" s="7"/>
      <c r="L2931" s="7"/>
      <c r="M2931" s="7"/>
    </row>
    <row r="2932" spans="11:13" x14ac:dyDescent="0.35">
      <c r="K2932" s="7"/>
      <c r="L2932" s="7"/>
      <c r="M2932" s="7"/>
    </row>
    <row r="2933" spans="11:13" x14ac:dyDescent="0.35">
      <c r="K2933" s="7"/>
      <c r="L2933" s="7"/>
      <c r="M2933" s="7"/>
    </row>
    <row r="2934" spans="11:13" x14ac:dyDescent="0.35">
      <c r="K2934" s="7"/>
      <c r="L2934" s="7"/>
      <c r="M2934" s="7"/>
    </row>
    <row r="2935" spans="11:13" x14ac:dyDescent="0.35">
      <c r="K2935" s="7"/>
      <c r="L2935" s="7"/>
      <c r="M2935" s="7"/>
    </row>
    <row r="2936" spans="11:13" x14ac:dyDescent="0.35">
      <c r="K2936" s="7"/>
      <c r="L2936" s="7"/>
      <c r="M2936" s="7"/>
    </row>
    <row r="2937" spans="11:13" x14ac:dyDescent="0.35">
      <c r="K2937" s="7"/>
      <c r="L2937" s="7"/>
      <c r="M2937" s="7"/>
    </row>
    <row r="2938" spans="11:13" x14ac:dyDescent="0.35">
      <c r="K2938" s="7"/>
      <c r="L2938" s="7"/>
      <c r="M2938" s="7"/>
    </row>
    <row r="2939" spans="11:13" x14ac:dyDescent="0.35">
      <c r="K2939" s="7"/>
      <c r="L2939" s="7"/>
      <c r="M2939" s="7"/>
    </row>
    <row r="2940" spans="11:13" x14ac:dyDescent="0.35">
      <c r="K2940" s="7"/>
      <c r="L2940" s="7"/>
      <c r="M2940" s="7"/>
    </row>
    <row r="2941" spans="11:13" x14ac:dyDescent="0.35">
      <c r="K2941" s="7"/>
      <c r="L2941" s="7"/>
      <c r="M2941" s="7"/>
    </row>
    <row r="2942" spans="11:13" x14ac:dyDescent="0.35">
      <c r="K2942" s="7"/>
      <c r="L2942" s="7"/>
      <c r="M2942" s="7"/>
    </row>
    <row r="2943" spans="11:13" x14ac:dyDescent="0.35">
      <c r="K2943" s="7"/>
      <c r="L2943" s="7"/>
      <c r="M2943" s="7"/>
    </row>
    <row r="2944" spans="11:13" x14ac:dyDescent="0.35">
      <c r="K2944" s="7"/>
      <c r="L2944" s="7"/>
      <c r="M2944" s="7"/>
    </row>
    <row r="2945" spans="11:13" x14ac:dyDescent="0.35">
      <c r="K2945" s="7"/>
      <c r="L2945" s="7"/>
      <c r="M2945" s="7"/>
    </row>
    <row r="2946" spans="11:13" x14ac:dyDescent="0.35">
      <c r="K2946" s="7"/>
      <c r="L2946" s="7"/>
      <c r="M2946" s="7"/>
    </row>
    <row r="2947" spans="11:13" x14ac:dyDescent="0.35">
      <c r="K2947" s="7"/>
      <c r="L2947" s="7"/>
      <c r="M2947" s="7"/>
    </row>
    <row r="2948" spans="11:13" x14ac:dyDescent="0.35">
      <c r="K2948" s="7"/>
      <c r="L2948" s="7"/>
      <c r="M2948" s="7"/>
    </row>
    <row r="2949" spans="11:13" x14ac:dyDescent="0.35">
      <c r="K2949" s="7"/>
      <c r="L2949" s="7"/>
      <c r="M2949" s="7"/>
    </row>
    <row r="2950" spans="11:13" x14ac:dyDescent="0.35">
      <c r="K2950" s="7"/>
      <c r="L2950" s="7"/>
      <c r="M2950" s="7"/>
    </row>
    <row r="2951" spans="11:13" x14ac:dyDescent="0.35">
      <c r="K2951" s="7"/>
      <c r="L2951" s="7"/>
      <c r="M2951" s="7"/>
    </row>
    <row r="2952" spans="11:13" x14ac:dyDescent="0.35">
      <c r="K2952" s="7"/>
      <c r="L2952" s="7"/>
      <c r="M2952" s="7"/>
    </row>
    <row r="2953" spans="11:13" x14ac:dyDescent="0.35">
      <c r="K2953" s="7"/>
      <c r="L2953" s="7"/>
      <c r="M2953" s="7"/>
    </row>
    <row r="2954" spans="11:13" x14ac:dyDescent="0.35">
      <c r="K2954" s="7"/>
      <c r="L2954" s="7"/>
      <c r="M2954" s="7"/>
    </row>
    <row r="2955" spans="11:13" x14ac:dyDescent="0.35">
      <c r="K2955" s="7"/>
      <c r="L2955" s="7"/>
      <c r="M2955" s="7"/>
    </row>
    <row r="2956" spans="11:13" x14ac:dyDescent="0.35">
      <c r="K2956" s="7"/>
      <c r="L2956" s="7"/>
      <c r="M2956" s="7"/>
    </row>
    <row r="2957" spans="11:13" x14ac:dyDescent="0.35">
      <c r="K2957" s="7"/>
      <c r="L2957" s="7"/>
      <c r="M2957" s="7"/>
    </row>
    <row r="2958" spans="11:13" x14ac:dyDescent="0.35">
      <c r="K2958" s="7"/>
      <c r="L2958" s="7"/>
      <c r="M2958" s="7"/>
    </row>
    <row r="2959" spans="11:13" x14ac:dyDescent="0.35">
      <c r="K2959" s="7"/>
      <c r="L2959" s="7"/>
      <c r="M2959" s="7"/>
    </row>
    <row r="2960" spans="11:13" x14ac:dyDescent="0.35">
      <c r="K2960" s="7"/>
      <c r="L2960" s="7"/>
      <c r="M2960" s="7"/>
    </row>
    <row r="2961" spans="11:13" x14ac:dyDescent="0.35">
      <c r="K2961" s="7"/>
      <c r="L2961" s="7"/>
      <c r="M2961" s="7"/>
    </row>
    <row r="2962" spans="11:13" x14ac:dyDescent="0.35">
      <c r="K2962" s="7"/>
      <c r="L2962" s="7"/>
      <c r="M2962" s="7"/>
    </row>
    <row r="2963" spans="11:13" x14ac:dyDescent="0.35">
      <c r="K2963" s="7"/>
      <c r="L2963" s="7"/>
      <c r="M2963" s="7"/>
    </row>
    <row r="2964" spans="11:13" x14ac:dyDescent="0.35">
      <c r="K2964" s="7"/>
      <c r="L2964" s="7"/>
      <c r="M2964" s="7"/>
    </row>
    <row r="2965" spans="11:13" x14ac:dyDescent="0.35">
      <c r="K2965" s="7"/>
      <c r="L2965" s="7"/>
      <c r="M2965" s="7"/>
    </row>
    <row r="2966" spans="11:13" x14ac:dyDescent="0.35">
      <c r="K2966" s="7"/>
      <c r="L2966" s="7"/>
      <c r="M2966" s="7"/>
    </row>
    <row r="2967" spans="11:13" x14ac:dyDescent="0.35">
      <c r="K2967" s="7"/>
      <c r="L2967" s="7"/>
      <c r="M2967" s="7"/>
    </row>
    <row r="2968" spans="11:13" x14ac:dyDescent="0.35">
      <c r="K2968" s="7"/>
      <c r="L2968" s="7"/>
      <c r="M2968" s="7"/>
    </row>
    <row r="2969" spans="11:13" x14ac:dyDescent="0.35">
      <c r="K2969" s="7"/>
      <c r="L2969" s="7"/>
      <c r="M2969" s="7"/>
    </row>
    <row r="2970" spans="11:13" x14ac:dyDescent="0.35">
      <c r="K2970" s="7"/>
      <c r="L2970" s="7"/>
      <c r="M2970" s="7"/>
    </row>
    <row r="2971" spans="11:13" x14ac:dyDescent="0.35">
      <c r="K2971" s="7"/>
      <c r="L2971" s="7"/>
      <c r="M2971" s="7"/>
    </row>
    <row r="2972" spans="11:13" x14ac:dyDescent="0.35">
      <c r="K2972" s="7"/>
      <c r="L2972" s="7"/>
      <c r="M2972" s="7"/>
    </row>
    <row r="2973" spans="11:13" x14ac:dyDescent="0.35">
      <c r="K2973" s="7"/>
      <c r="L2973" s="7"/>
      <c r="M2973" s="7"/>
    </row>
    <row r="2974" spans="11:13" x14ac:dyDescent="0.35">
      <c r="K2974" s="7"/>
      <c r="L2974" s="7"/>
      <c r="M2974" s="7"/>
    </row>
    <row r="2975" spans="11:13" x14ac:dyDescent="0.35">
      <c r="K2975" s="7"/>
      <c r="L2975" s="7"/>
      <c r="M2975" s="7"/>
    </row>
    <row r="2976" spans="11:13" x14ac:dyDescent="0.35">
      <c r="K2976" s="7"/>
      <c r="L2976" s="7"/>
      <c r="M2976" s="7"/>
    </row>
    <row r="2977" spans="11:13" x14ac:dyDescent="0.35">
      <c r="K2977" s="7"/>
      <c r="L2977" s="7"/>
      <c r="M2977" s="7"/>
    </row>
    <row r="2978" spans="11:13" x14ac:dyDescent="0.35">
      <c r="K2978" s="7"/>
      <c r="L2978" s="7"/>
      <c r="M2978" s="7"/>
    </row>
    <row r="2979" spans="11:13" x14ac:dyDescent="0.35">
      <c r="K2979" s="7"/>
      <c r="L2979" s="7"/>
      <c r="M2979" s="7"/>
    </row>
    <row r="2980" spans="11:13" x14ac:dyDescent="0.35">
      <c r="K2980" s="7"/>
      <c r="L2980" s="7"/>
      <c r="M2980" s="7"/>
    </row>
    <row r="2981" spans="11:13" x14ac:dyDescent="0.35">
      <c r="K2981" s="7"/>
      <c r="L2981" s="7"/>
      <c r="M2981" s="7"/>
    </row>
    <row r="2982" spans="11:13" x14ac:dyDescent="0.35">
      <c r="K2982" s="7"/>
      <c r="L2982" s="7"/>
      <c r="M2982" s="7"/>
    </row>
    <row r="2983" spans="11:13" x14ac:dyDescent="0.35">
      <c r="K2983" s="7"/>
      <c r="L2983" s="7"/>
      <c r="M2983" s="7"/>
    </row>
    <row r="2984" spans="11:13" x14ac:dyDescent="0.35">
      <c r="K2984" s="7"/>
      <c r="L2984" s="7"/>
      <c r="M2984" s="7"/>
    </row>
    <row r="2985" spans="11:13" x14ac:dyDescent="0.35">
      <c r="K2985" s="7"/>
      <c r="L2985" s="7"/>
      <c r="M2985" s="7"/>
    </row>
    <row r="2986" spans="11:13" x14ac:dyDescent="0.35">
      <c r="K2986" s="7"/>
      <c r="L2986" s="7"/>
      <c r="M2986" s="7"/>
    </row>
    <row r="2987" spans="11:13" x14ac:dyDescent="0.35">
      <c r="K2987" s="7"/>
      <c r="L2987" s="7"/>
      <c r="M2987" s="7"/>
    </row>
    <row r="2988" spans="11:13" x14ac:dyDescent="0.35">
      <c r="K2988" s="7"/>
      <c r="L2988" s="7"/>
      <c r="M2988" s="7"/>
    </row>
    <row r="2989" spans="11:13" x14ac:dyDescent="0.35">
      <c r="K2989" s="7"/>
      <c r="L2989" s="7"/>
      <c r="M2989" s="7"/>
    </row>
    <row r="2990" spans="11:13" x14ac:dyDescent="0.35">
      <c r="K2990" s="7"/>
      <c r="L2990" s="7"/>
      <c r="M2990" s="7"/>
    </row>
    <row r="2991" spans="11:13" x14ac:dyDescent="0.35">
      <c r="K2991" s="7"/>
      <c r="L2991" s="7"/>
      <c r="M2991" s="7"/>
    </row>
    <row r="2992" spans="11:13" x14ac:dyDescent="0.35">
      <c r="K2992" s="7"/>
      <c r="L2992" s="7"/>
      <c r="M2992" s="7"/>
    </row>
    <row r="2993" spans="11:13" x14ac:dyDescent="0.35">
      <c r="K2993" s="7"/>
      <c r="L2993" s="7"/>
      <c r="M2993" s="7"/>
    </row>
    <row r="2994" spans="11:13" x14ac:dyDescent="0.35">
      <c r="K2994" s="7"/>
      <c r="L2994" s="7"/>
      <c r="M2994" s="7"/>
    </row>
    <row r="2995" spans="11:13" x14ac:dyDescent="0.35">
      <c r="K2995" s="7"/>
      <c r="L2995" s="7"/>
      <c r="M2995" s="7"/>
    </row>
    <row r="2996" spans="11:13" x14ac:dyDescent="0.35">
      <c r="K2996" s="7"/>
      <c r="L2996" s="7"/>
      <c r="M2996" s="7"/>
    </row>
    <row r="2997" spans="11:13" x14ac:dyDescent="0.35">
      <c r="K2997" s="7"/>
      <c r="L2997" s="7"/>
      <c r="M2997" s="7"/>
    </row>
    <row r="2998" spans="11:13" x14ac:dyDescent="0.35">
      <c r="K2998" s="7"/>
      <c r="L2998" s="7"/>
      <c r="M2998" s="7"/>
    </row>
    <row r="2999" spans="11:13" x14ac:dyDescent="0.35">
      <c r="K2999" s="7"/>
      <c r="L2999" s="7"/>
      <c r="M2999" s="7"/>
    </row>
    <row r="3000" spans="11:13" x14ac:dyDescent="0.35">
      <c r="K3000" s="7"/>
      <c r="L3000" s="7"/>
      <c r="M3000" s="7"/>
    </row>
    <row r="3001" spans="11:13" x14ac:dyDescent="0.35">
      <c r="K3001" s="7"/>
      <c r="L3001" s="7"/>
      <c r="M3001" s="7"/>
    </row>
    <row r="3002" spans="11:13" x14ac:dyDescent="0.35">
      <c r="K3002" s="7"/>
      <c r="L3002" s="7"/>
      <c r="M3002" s="7"/>
    </row>
    <row r="3003" spans="11:13" x14ac:dyDescent="0.35">
      <c r="K3003" s="7"/>
      <c r="L3003" s="7"/>
      <c r="M3003" s="7"/>
    </row>
    <row r="3004" spans="11:13" x14ac:dyDescent="0.35">
      <c r="K3004" s="7"/>
      <c r="L3004" s="7"/>
      <c r="M3004" s="7"/>
    </row>
    <row r="3005" spans="11:13" x14ac:dyDescent="0.35">
      <c r="K3005" s="7"/>
      <c r="L3005" s="7"/>
      <c r="M3005" s="7"/>
    </row>
    <row r="3006" spans="11:13" x14ac:dyDescent="0.35">
      <c r="K3006" s="7"/>
      <c r="L3006" s="7"/>
      <c r="M3006" s="7"/>
    </row>
    <row r="3007" spans="11:13" x14ac:dyDescent="0.35">
      <c r="K3007" s="7"/>
      <c r="L3007" s="7"/>
      <c r="M3007" s="7"/>
    </row>
    <row r="3008" spans="11:13" x14ac:dyDescent="0.35">
      <c r="K3008" s="7"/>
      <c r="L3008" s="7"/>
      <c r="M3008" s="7"/>
    </row>
    <row r="3009" spans="11:13" x14ac:dyDescent="0.35">
      <c r="K3009" s="7"/>
      <c r="L3009" s="7"/>
      <c r="M3009" s="7"/>
    </row>
    <row r="3010" spans="11:13" x14ac:dyDescent="0.35">
      <c r="K3010" s="7"/>
      <c r="L3010" s="7"/>
      <c r="M3010" s="7"/>
    </row>
    <row r="3011" spans="11:13" x14ac:dyDescent="0.35">
      <c r="K3011" s="7"/>
      <c r="L3011" s="7"/>
      <c r="M3011" s="7"/>
    </row>
    <row r="3012" spans="11:13" x14ac:dyDescent="0.35">
      <c r="K3012" s="7"/>
      <c r="L3012" s="7"/>
      <c r="M3012" s="7"/>
    </row>
    <row r="3013" spans="11:13" x14ac:dyDescent="0.35">
      <c r="K3013" s="7"/>
      <c r="L3013" s="7"/>
      <c r="M3013" s="7"/>
    </row>
    <row r="3014" spans="11:13" x14ac:dyDescent="0.35">
      <c r="K3014" s="7"/>
      <c r="L3014" s="7"/>
      <c r="M3014" s="7"/>
    </row>
    <row r="3015" spans="11:13" x14ac:dyDescent="0.35">
      <c r="K3015" s="7"/>
      <c r="L3015" s="7"/>
      <c r="M3015" s="7"/>
    </row>
    <row r="3016" spans="11:13" x14ac:dyDescent="0.35">
      <c r="K3016" s="7"/>
      <c r="L3016" s="7"/>
      <c r="M3016" s="7"/>
    </row>
    <row r="3017" spans="11:13" x14ac:dyDescent="0.35">
      <c r="K3017" s="7"/>
      <c r="L3017" s="7"/>
      <c r="M3017" s="7"/>
    </row>
    <row r="3018" spans="11:13" x14ac:dyDescent="0.35">
      <c r="K3018" s="7"/>
      <c r="L3018" s="7"/>
      <c r="M3018" s="7"/>
    </row>
    <row r="3019" spans="11:13" x14ac:dyDescent="0.35">
      <c r="K3019" s="7"/>
      <c r="L3019" s="7"/>
      <c r="M3019" s="7"/>
    </row>
    <row r="3020" spans="11:13" x14ac:dyDescent="0.35">
      <c r="K3020" s="7"/>
      <c r="L3020" s="7"/>
      <c r="M3020" s="7"/>
    </row>
    <row r="3021" spans="11:13" x14ac:dyDescent="0.35">
      <c r="K3021" s="7"/>
      <c r="L3021" s="7"/>
      <c r="M3021" s="7"/>
    </row>
    <row r="3022" spans="11:13" x14ac:dyDescent="0.35">
      <c r="K3022" s="7"/>
      <c r="L3022" s="7"/>
      <c r="M3022" s="7"/>
    </row>
    <row r="3023" spans="11:13" x14ac:dyDescent="0.35">
      <c r="K3023" s="7"/>
      <c r="L3023" s="7"/>
      <c r="M3023" s="7"/>
    </row>
    <row r="3024" spans="11:13" x14ac:dyDescent="0.35">
      <c r="K3024" s="7"/>
      <c r="L3024" s="7"/>
      <c r="M3024" s="7"/>
    </row>
    <row r="3025" spans="11:13" x14ac:dyDescent="0.35">
      <c r="K3025" s="7"/>
      <c r="L3025" s="7"/>
      <c r="M3025" s="7"/>
    </row>
    <row r="3026" spans="11:13" x14ac:dyDescent="0.35">
      <c r="K3026" s="7"/>
      <c r="L3026" s="7"/>
      <c r="M3026" s="7"/>
    </row>
    <row r="3027" spans="11:13" x14ac:dyDescent="0.35">
      <c r="K3027" s="7"/>
      <c r="L3027" s="7"/>
      <c r="M3027" s="7"/>
    </row>
    <row r="3028" spans="11:13" x14ac:dyDescent="0.35">
      <c r="K3028" s="7"/>
      <c r="L3028" s="7"/>
      <c r="M3028" s="7"/>
    </row>
    <row r="3029" spans="11:13" x14ac:dyDescent="0.35">
      <c r="K3029" s="7"/>
      <c r="L3029" s="7"/>
      <c r="M3029" s="7"/>
    </row>
    <row r="3030" spans="11:13" x14ac:dyDescent="0.35">
      <c r="K3030" s="7"/>
      <c r="L3030" s="7"/>
      <c r="M3030" s="7"/>
    </row>
    <row r="3031" spans="11:13" x14ac:dyDescent="0.35">
      <c r="K3031" s="7"/>
      <c r="L3031" s="7"/>
      <c r="M3031" s="7"/>
    </row>
    <row r="3032" spans="11:13" x14ac:dyDescent="0.35">
      <c r="K3032" s="7"/>
      <c r="L3032" s="7"/>
      <c r="M3032" s="7"/>
    </row>
    <row r="3033" spans="11:13" x14ac:dyDescent="0.35">
      <c r="K3033" s="7"/>
      <c r="L3033" s="7"/>
      <c r="M3033" s="7"/>
    </row>
    <row r="3034" spans="11:13" x14ac:dyDescent="0.35">
      <c r="K3034" s="7"/>
      <c r="L3034" s="7"/>
      <c r="M3034" s="7"/>
    </row>
    <row r="3035" spans="11:13" x14ac:dyDescent="0.35">
      <c r="K3035" s="7"/>
      <c r="L3035" s="7"/>
      <c r="M3035" s="7"/>
    </row>
    <row r="3036" spans="11:13" x14ac:dyDescent="0.35">
      <c r="K3036" s="7"/>
      <c r="L3036" s="7"/>
      <c r="M3036" s="7"/>
    </row>
    <row r="3037" spans="11:13" x14ac:dyDescent="0.35">
      <c r="K3037" s="7"/>
      <c r="L3037" s="7"/>
      <c r="M3037" s="7"/>
    </row>
    <row r="3038" spans="11:13" x14ac:dyDescent="0.35">
      <c r="K3038" s="7"/>
      <c r="L3038" s="7"/>
      <c r="M3038" s="7"/>
    </row>
    <row r="3039" spans="11:13" x14ac:dyDescent="0.35">
      <c r="K3039" s="7"/>
      <c r="L3039" s="7"/>
      <c r="M3039" s="7"/>
    </row>
    <row r="3040" spans="11:13" x14ac:dyDescent="0.35">
      <c r="K3040" s="7"/>
      <c r="L3040" s="7"/>
      <c r="M3040" s="7"/>
    </row>
    <row r="3041" spans="11:13" x14ac:dyDescent="0.35">
      <c r="K3041" s="7"/>
      <c r="L3041" s="7"/>
      <c r="M3041" s="7"/>
    </row>
  </sheetData>
  <sortState xmlns:xlrd2="http://schemas.microsoft.com/office/spreadsheetml/2017/richdata2" ref="O2:R3041">
    <sortCondition ref="O2:O3041"/>
  </sortState>
  <dataValidations count="2">
    <dataValidation type="list" allowBlank="1" showInputMessage="1" showErrorMessage="1" errorTitle="Valor no valido." error="El valor ingresado no es valido." promptTitle="Selecciona un valor." prompt="Selecciona un valor de la lista desplegable." sqref="H2:H21" xr:uid="{00000000-0002-0000-0300-000000000000}">
      <formula1>$C$2:$C$21</formula1>
    </dataValidation>
    <dataValidation type="list" allowBlank="1" showInputMessage="1" showErrorMessage="1" errorTitle="Valor no valido." error="Ingresaste un valor no valido." promptTitle="Selecciona un valor." prompt="Selecciona un valor PROVINCIA de la lista desplegable." sqref="E2:E6" xr:uid="{00000000-0002-0000-0300-000001000000}">
      <formula1>$E$2:$E$6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7519-3E19-4BFC-BD12-40F0009F8042}">
  <dimension ref="A1:G22"/>
  <sheetViews>
    <sheetView showGridLines="0" zoomScale="70" zoomScaleNormal="70" workbookViewId="0">
      <selection activeCell="B13" sqref="B13"/>
    </sheetView>
  </sheetViews>
  <sheetFormatPr baseColWidth="10" defaultRowHeight="14.5" x14ac:dyDescent="0.35"/>
  <cols>
    <col min="1" max="1" width="20.6328125" customWidth="1"/>
    <col min="2" max="2" width="15.6328125" customWidth="1"/>
    <col min="3" max="3" width="18.26953125" customWidth="1"/>
    <col min="4" max="4" width="15.6328125" customWidth="1"/>
    <col min="7" max="7" width="15.6328125" customWidth="1"/>
  </cols>
  <sheetData>
    <row r="1" spans="1:7" ht="20" customHeight="1" x14ac:dyDescent="0.35">
      <c r="A1" s="78" t="s">
        <v>3194</v>
      </c>
      <c r="B1" s="78"/>
    </row>
    <row r="3" spans="1:7" s="6" customFormat="1" ht="20" customHeight="1" thickBot="1" x14ac:dyDescent="0.4">
      <c r="A3" s="79" t="s">
        <v>3195</v>
      </c>
      <c r="B3" s="79"/>
    </row>
    <row r="4" spans="1:7" ht="15" thickBot="1" x14ac:dyDescent="0.4">
      <c r="A4" s="60" t="str">
        <f>_xlfn.XLOOKUP(B4,capturaFlota2019[Precio x kg],capturaFlota2019[Especie])</f>
        <v>Salmón de mar</v>
      </c>
      <c r="B4" s="61">
        <f>MAX(capturaFlota2019[Precio x kg])</f>
        <v>4500</v>
      </c>
    </row>
    <row r="6" spans="1:7" s="6" customFormat="1" ht="20" customHeight="1" thickBot="1" x14ac:dyDescent="0.4">
      <c r="A6" s="79" t="s">
        <v>3196</v>
      </c>
      <c r="B6" s="79"/>
    </row>
    <row r="7" spans="1:7" ht="15" thickBot="1" x14ac:dyDescent="0.4">
      <c r="A7" s="60" t="str">
        <f>_xlfn.XLOOKUP(B7,capturaFlota2019[Precio x bulto],capturaFlota2019[Especie])</f>
        <v>Salmón de mar</v>
      </c>
      <c r="B7" s="61">
        <f>MAX('CAPT-PUERT-FLOTA-2019-TABLA'!O:O,'CAPT-PUERT-FLOTA-2019-TABLA'!O1)</f>
        <v>72000</v>
      </c>
    </row>
    <row r="9" spans="1:7" s="6" customFormat="1" ht="20" customHeight="1" thickBot="1" x14ac:dyDescent="0.4">
      <c r="A9" s="79" t="s">
        <v>3197</v>
      </c>
      <c r="B9" s="79"/>
    </row>
    <row r="10" spans="1:7" ht="15" thickBot="1" x14ac:dyDescent="0.4">
      <c r="B10" s="75">
        <f>AVERAGE(capturaFlota2019[Captura])</f>
        <v>223264.42960526317</v>
      </c>
    </row>
    <row r="12" spans="1:7" s="6" customFormat="1" ht="20" customHeight="1" thickBot="1" x14ac:dyDescent="0.4">
      <c r="A12" s="80" t="s">
        <v>3198</v>
      </c>
      <c r="B12" s="80"/>
      <c r="C12" s="80"/>
      <c r="D12" s="70"/>
      <c r="F12" s="59"/>
    </row>
    <row r="13" spans="1:7" x14ac:dyDescent="0.35">
      <c r="A13" s="72" t="s">
        <v>3042</v>
      </c>
      <c r="B13" s="73">
        <f>SUMIF(capturaFlota2019[Puerto],'AUXILIAR PREG Y RTAS'!A13,capturaFlota2019[Captura])</f>
        <v>829947</v>
      </c>
      <c r="G13" s="58"/>
    </row>
    <row r="14" spans="1:7" x14ac:dyDescent="0.35">
      <c r="A14" s="62" t="s">
        <v>3117</v>
      </c>
      <c r="B14" s="63">
        <f>SUMIF(capturaFlota2019[Puerto],'AUXILIAR PREG Y RTAS'!A14,capturaFlota2019[Captura])</f>
        <v>2221655</v>
      </c>
    </row>
    <row r="15" spans="1:7" ht="15" thickBot="1" x14ac:dyDescent="0.4">
      <c r="A15" s="64" t="s">
        <v>3192</v>
      </c>
      <c r="B15" s="65">
        <f>SUMIF(capturaFlota2019[Puerto],'AUXILIAR PREG Y RTAS'!A15,capturaFlota2019[Captura])</f>
        <v>359735936</v>
      </c>
    </row>
    <row r="16" spans="1:7" ht="15" thickBot="1" x14ac:dyDescent="0.4">
      <c r="B16" s="66" t="str">
        <f>_xlfn.XLOOKUP(B17,B13:B15,A13:A15)</f>
        <v>Bahía Blanca</v>
      </c>
    </row>
    <row r="17" spans="1:3" ht="15" thickBot="1" x14ac:dyDescent="0.4">
      <c r="B17" s="66">
        <f>MIN(B13:B15)</f>
        <v>829947</v>
      </c>
    </row>
    <row r="19" spans="1:3" s="6" customFormat="1" ht="20" customHeight="1" thickBot="1" x14ac:dyDescent="0.4">
      <c r="A19" s="80" t="s">
        <v>3199</v>
      </c>
      <c r="B19" s="80"/>
      <c r="C19" s="80"/>
    </row>
    <row r="20" spans="1:3" ht="15" thickBot="1" x14ac:dyDescent="0.4">
      <c r="A20" s="67" t="s">
        <v>3051</v>
      </c>
      <c r="B20" s="68">
        <f>SUMIF(capturaFlota2019[Categoria],A20,capturaFlota2019[Captura])</f>
        <v>72599417</v>
      </c>
    </row>
    <row r="21" spans="1:3" ht="15" thickBot="1" x14ac:dyDescent="0.4">
      <c r="B21" s="71">
        <f>SUBTOTAL(9, capturaFlota2019[Captura])</f>
        <v>678723866</v>
      </c>
    </row>
    <row r="22" spans="1:3" ht="15" thickBot="1" x14ac:dyDescent="0.4">
      <c r="B22" s="69">
        <f>B20*100/B21</f>
        <v>10.696458550641271</v>
      </c>
    </row>
  </sheetData>
  <mergeCells count="6">
    <mergeCell ref="A1:B1"/>
    <mergeCell ref="A9:B9"/>
    <mergeCell ref="A6:B6"/>
    <mergeCell ref="A3:B3"/>
    <mergeCell ref="A19:C19"/>
    <mergeCell ref="A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A75F-A8D9-41FF-8152-0614123662E6}">
  <dimension ref="A1:C22"/>
  <sheetViews>
    <sheetView showGridLines="0" zoomScale="47" zoomScaleNormal="80" workbookViewId="0">
      <selection activeCell="B10" sqref="B10"/>
    </sheetView>
  </sheetViews>
  <sheetFormatPr baseColWidth="10" defaultRowHeight="14.5" x14ac:dyDescent="0.35"/>
  <cols>
    <col min="1" max="1" width="36.54296875" customWidth="1"/>
    <col min="2" max="2" width="11.90625" bestFit="1" customWidth="1"/>
  </cols>
  <sheetData>
    <row r="1" spans="1:3" x14ac:dyDescent="0.35">
      <c r="A1" s="78" t="s">
        <v>3194</v>
      </c>
      <c r="B1" s="78"/>
    </row>
    <row r="3" spans="1:3" ht="15" thickBot="1" x14ac:dyDescent="0.4">
      <c r="A3" s="79" t="s">
        <v>3202</v>
      </c>
      <c r="B3" s="79"/>
      <c r="C3" s="6"/>
    </row>
    <row r="4" spans="1:3" ht="15" thickBot="1" x14ac:dyDescent="0.4">
      <c r="A4" s="60" t="s">
        <v>3098</v>
      </c>
      <c r="B4" s="61">
        <v>4500</v>
      </c>
    </row>
    <row r="6" spans="1:3" ht="15" thickBot="1" x14ac:dyDescent="0.4">
      <c r="A6" s="79" t="s">
        <v>3201</v>
      </c>
      <c r="B6" s="79"/>
      <c r="C6" s="6"/>
    </row>
    <row r="7" spans="1:3" ht="15" thickBot="1" x14ac:dyDescent="0.4">
      <c r="A7" s="60" t="s">
        <v>3098</v>
      </c>
      <c r="B7" s="61">
        <v>72000</v>
      </c>
    </row>
    <row r="9" spans="1:3" ht="15" thickBot="1" x14ac:dyDescent="0.4">
      <c r="A9" s="79" t="s">
        <v>3200</v>
      </c>
      <c r="B9" s="79"/>
      <c r="C9" s="6"/>
    </row>
    <row r="10" spans="1:3" ht="15" thickBot="1" x14ac:dyDescent="0.4">
      <c r="B10" s="75">
        <v>223264.42960526317</v>
      </c>
    </row>
    <row r="12" spans="1:3" ht="15" thickBot="1" x14ac:dyDescent="0.4">
      <c r="A12" s="80" t="s">
        <v>3198</v>
      </c>
      <c r="B12" s="80"/>
      <c r="C12" s="80"/>
    </row>
    <row r="13" spans="1:3" x14ac:dyDescent="0.35">
      <c r="A13" s="72" t="s">
        <v>3042</v>
      </c>
      <c r="B13" s="73">
        <v>829947</v>
      </c>
    </row>
    <row r="14" spans="1:3" x14ac:dyDescent="0.35">
      <c r="A14" s="62" t="s">
        <v>3117</v>
      </c>
      <c r="B14" s="63">
        <v>2221655</v>
      </c>
    </row>
    <row r="15" spans="1:3" ht="15" thickBot="1" x14ac:dyDescent="0.4">
      <c r="A15" s="64" t="s">
        <v>3192</v>
      </c>
      <c r="B15" s="65">
        <v>359735936</v>
      </c>
    </row>
    <row r="16" spans="1:3" ht="15" thickBot="1" x14ac:dyDescent="0.4">
      <c r="B16" s="66" t="s">
        <v>3042</v>
      </c>
    </row>
    <row r="17" spans="1:3" ht="15" thickBot="1" x14ac:dyDescent="0.4">
      <c r="B17" s="66">
        <v>829947</v>
      </c>
    </row>
    <row r="19" spans="1:3" ht="15" thickBot="1" x14ac:dyDescent="0.4">
      <c r="A19" s="80" t="s">
        <v>3193</v>
      </c>
      <c r="B19" s="80"/>
      <c r="C19" s="80"/>
    </row>
    <row r="20" spans="1:3" ht="15" thickBot="1" x14ac:dyDescent="0.4">
      <c r="A20" s="67" t="s">
        <v>3051</v>
      </c>
      <c r="B20" s="68">
        <v>72599417</v>
      </c>
    </row>
    <row r="21" spans="1:3" ht="15" thickBot="1" x14ac:dyDescent="0.4">
      <c r="B21" s="71">
        <v>678723866</v>
      </c>
    </row>
    <row r="22" spans="1:3" ht="15" thickBot="1" x14ac:dyDescent="0.4">
      <c r="B22" s="69">
        <v>10.696458550641271</v>
      </c>
    </row>
  </sheetData>
  <mergeCells count="6">
    <mergeCell ref="A19:C19"/>
    <mergeCell ref="A1:B1"/>
    <mergeCell ref="A3:B3"/>
    <mergeCell ref="A6:B6"/>
    <mergeCell ref="A9:B9"/>
    <mergeCell ref="A12:C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BD92-2C9A-4A09-8176-271919BFB109}">
  <dimension ref="A3:L83"/>
  <sheetViews>
    <sheetView showGridLines="0" workbookViewId="0">
      <selection activeCell="C13" sqref="C13"/>
    </sheetView>
  </sheetViews>
  <sheetFormatPr baseColWidth="10" defaultRowHeight="14.5" x14ac:dyDescent="0.35"/>
  <cols>
    <col min="1" max="1" width="28.6328125" bestFit="1" customWidth="1"/>
    <col min="2" max="2" width="15.08984375" bestFit="1" customWidth="1"/>
    <col min="3" max="3" width="4.1796875" customWidth="1"/>
    <col min="4" max="4" width="14.1796875" bestFit="1" customWidth="1"/>
    <col min="5" max="5" width="15.08984375" bestFit="1" customWidth="1"/>
    <col min="6" max="6" width="4.1796875" customWidth="1"/>
    <col min="7" max="7" width="23" bestFit="1" customWidth="1"/>
    <col min="8" max="8" width="12.54296875" bestFit="1" customWidth="1"/>
    <col min="9" max="9" width="4.1796875" customWidth="1"/>
    <col min="10" max="10" width="20" hidden="1" customWidth="1"/>
    <col min="11" max="11" width="11.6328125" bestFit="1" customWidth="1"/>
    <col min="12" max="12" width="15.08984375" bestFit="1" customWidth="1"/>
    <col min="13" max="13" width="10.1796875" bestFit="1" customWidth="1"/>
    <col min="14" max="14" width="11.7265625" bestFit="1" customWidth="1"/>
  </cols>
  <sheetData>
    <row r="3" spans="1:12" x14ac:dyDescent="0.35">
      <c r="A3" s="74" t="s">
        <v>3178</v>
      </c>
      <c r="B3" t="s">
        <v>3204</v>
      </c>
      <c r="D3" s="74" t="s">
        <v>3180</v>
      </c>
      <c r="E3" t="s">
        <v>3204</v>
      </c>
      <c r="G3" s="74" t="s">
        <v>3191</v>
      </c>
      <c r="H3" t="s">
        <v>3205</v>
      </c>
      <c r="K3" s="74" t="s">
        <v>3186</v>
      </c>
      <c r="L3" t="s">
        <v>3204</v>
      </c>
    </row>
    <row r="4" spans="1:12" x14ac:dyDescent="0.35">
      <c r="A4" s="8" t="s">
        <v>3206</v>
      </c>
      <c r="B4" s="81"/>
      <c r="D4" s="8" t="s">
        <v>3043</v>
      </c>
      <c r="E4" s="81">
        <v>540927853</v>
      </c>
      <c r="G4" s="8" t="s">
        <v>3065</v>
      </c>
      <c r="H4" s="4">
        <v>32000</v>
      </c>
      <c r="K4" s="8" t="s">
        <v>3044</v>
      </c>
      <c r="L4" s="81">
        <v>69684476</v>
      </c>
    </row>
    <row r="5" spans="1:12" x14ac:dyDescent="0.35">
      <c r="A5" s="8" t="s">
        <v>3170</v>
      </c>
      <c r="B5" s="81">
        <v>25</v>
      </c>
      <c r="D5" s="8" t="s">
        <v>3062</v>
      </c>
      <c r="E5" s="81">
        <v>75421484</v>
      </c>
      <c r="G5" s="8" t="s">
        <v>3074</v>
      </c>
      <c r="H5" s="4">
        <v>28800</v>
      </c>
      <c r="K5" s="8" t="s">
        <v>3051</v>
      </c>
      <c r="L5" s="81">
        <v>72599417</v>
      </c>
    </row>
    <row r="6" spans="1:12" x14ac:dyDescent="0.35">
      <c r="A6" s="8" t="s">
        <v>3116</v>
      </c>
      <c r="B6" s="81">
        <v>77525</v>
      </c>
      <c r="D6" s="8" t="s">
        <v>3124</v>
      </c>
      <c r="E6" s="81">
        <v>9084057</v>
      </c>
      <c r="G6" s="8" t="s">
        <v>3168</v>
      </c>
      <c r="H6" s="4">
        <v>56000</v>
      </c>
      <c r="K6" s="8" t="s">
        <v>3054</v>
      </c>
      <c r="L6" s="81">
        <v>536439973</v>
      </c>
    </row>
    <row r="7" spans="1:12" x14ac:dyDescent="0.35">
      <c r="A7" s="8" t="s">
        <v>3047</v>
      </c>
      <c r="B7" s="81">
        <v>15741865</v>
      </c>
      <c r="D7" s="8" t="s">
        <v>3049</v>
      </c>
      <c r="E7" s="81">
        <v>52288459</v>
      </c>
      <c r="G7" s="8" t="s">
        <v>3076</v>
      </c>
      <c r="H7" s="4">
        <v>46400</v>
      </c>
      <c r="K7" s="8" t="s">
        <v>3206</v>
      </c>
      <c r="L7" s="81"/>
    </row>
    <row r="8" spans="1:12" x14ac:dyDescent="0.35">
      <c r="A8" s="8" t="s">
        <v>3147</v>
      </c>
      <c r="B8" s="81">
        <v>20591891</v>
      </c>
      <c r="D8" s="8" t="s">
        <v>3133</v>
      </c>
      <c r="E8" s="81">
        <v>1002013</v>
      </c>
      <c r="G8" s="8" t="s">
        <v>3077</v>
      </c>
      <c r="H8" s="4">
        <v>30400</v>
      </c>
      <c r="K8" s="8" t="s">
        <v>3203</v>
      </c>
      <c r="L8" s="81">
        <v>678723866</v>
      </c>
    </row>
    <row r="9" spans="1:12" x14ac:dyDescent="0.35">
      <c r="A9" s="8" t="s">
        <v>3067</v>
      </c>
      <c r="B9" s="81">
        <v>40221120</v>
      </c>
      <c r="D9" s="8" t="s">
        <v>3206</v>
      </c>
      <c r="E9" s="81"/>
      <c r="G9" s="8" t="s">
        <v>3078</v>
      </c>
      <c r="H9" s="4">
        <v>27200</v>
      </c>
      <c r="K9" s="8"/>
    </row>
    <row r="10" spans="1:12" x14ac:dyDescent="0.35">
      <c r="A10" s="8" t="s">
        <v>3059</v>
      </c>
      <c r="B10" s="81">
        <v>140844667</v>
      </c>
      <c r="D10" s="8" t="s">
        <v>3203</v>
      </c>
      <c r="E10" s="81">
        <v>678723866</v>
      </c>
      <c r="G10" s="8" t="s">
        <v>3140</v>
      </c>
      <c r="H10" s="4">
        <v>28800</v>
      </c>
      <c r="K10" s="74" t="s">
        <v>3179</v>
      </c>
      <c r="L10" t="s">
        <v>3204</v>
      </c>
    </row>
    <row r="11" spans="1:12" x14ac:dyDescent="0.35">
      <c r="A11" s="8" t="s">
        <v>3053</v>
      </c>
      <c r="B11" s="81">
        <v>202778013</v>
      </c>
      <c r="G11" s="8" t="s">
        <v>3079</v>
      </c>
      <c r="H11" s="4">
        <v>33600</v>
      </c>
      <c r="K11" s="8" t="s">
        <v>3206</v>
      </c>
      <c r="L11" s="81"/>
    </row>
    <row r="12" spans="1:12" x14ac:dyDescent="0.35">
      <c r="A12" s="8" t="s">
        <v>3041</v>
      </c>
      <c r="B12" s="81">
        <v>258468760</v>
      </c>
      <c r="G12" s="8" t="s">
        <v>3080</v>
      </c>
      <c r="H12" s="4">
        <v>25584</v>
      </c>
      <c r="K12" s="8" t="s">
        <v>3142</v>
      </c>
      <c r="L12" s="81">
        <v>14400</v>
      </c>
    </row>
    <row r="13" spans="1:12" x14ac:dyDescent="0.35">
      <c r="A13" s="8" t="s">
        <v>3203</v>
      </c>
      <c r="B13" s="81">
        <v>678723866</v>
      </c>
      <c r="G13" s="8" t="s">
        <v>3157</v>
      </c>
      <c r="H13" s="4">
        <v>28800</v>
      </c>
      <c r="K13" s="8" t="s">
        <v>3130</v>
      </c>
      <c r="L13" s="81">
        <v>14656</v>
      </c>
    </row>
    <row r="14" spans="1:12" x14ac:dyDescent="0.35">
      <c r="G14" s="8" t="s">
        <v>3052</v>
      </c>
      <c r="H14" s="4">
        <v>52784</v>
      </c>
      <c r="K14" s="8" t="s">
        <v>3128</v>
      </c>
      <c r="L14" s="81">
        <v>702690</v>
      </c>
    </row>
    <row r="15" spans="1:12" x14ac:dyDescent="0.35">
      <c r="G15" s="8" t="s">
        <v>3072</v>
      </c>
      <c r="H15" s="4">
        <v>50400</v>
      </c>
      <c r="K15" s="8" t="s">
        <v>3042</v>
      </c>
      <c r="L15" s="81">
        <v>829947</v>
      </c>
    </row>
    <row r="16" spans="1:12" x14ac:dyDescent="0.35">
      <c r="G16" s="8" t="s">
        <v>3169</v>
      </c>
      <c r="H16" s="4">
        <v>51040</v>
      </c>
      <c r="K16" s="8" t="s">
        <v>3120</v>
      </c>
      <c r="L16" s="81">
        <v>996501</v>
      </c>
    </row>
    <row r="17" spans="7:12" x14ac:dyDescent="0.35">
      <c r="G17" s="8" t="s">
        <v>3045</v>
      </c>
      <c r="H17" s="4">
        <v>48000</v>
      </c>
      <c r="K17" s="8" t="s">
        <v>3132</v>
      </c>
      <c r="L17" s="81">
        <v>1002013</v>
      </c>
    </row>
    <row r="18" spans="7:12" x14ac:dyDescent="0.35">
      <c r="G18" s="8" t="s">
        <v>3071</v>
      </c>
      <c r="H18" s="4">
        <v>68800</v>
      </c>
      <c r="K18" s="8" t="s">
        <v>3143</v>
      </c>
      <c r="L18" s="81">
        <v>1271035</v>
      </c>
    </row>
    <row r="19" spans="7:12" x14ac:dyDescent="0.35">
      <c r="G19" s="8" t="s">
        <v>3073</v>
      </c>
      <c r="H19" s="4">
        <v>28800</v>
      </c>
      <c r="K19" s="8" t="s">
        <v>3123</v>
      </c>
      <c r="L19" s="81">
        <v>1283560</v>
      </c>
    </row>
    <row r="20" spans="7:12" x14ac:dyDescent="0.35">
      <c r="G20" s="8" t="s">
        <v>3081</v>
      </c>
      <c r="H20" s="4">
        <v>46400</v>
      </c>
      <c r="K20" s="8" t="s">
        <v>3121</v>
      </c>
      <c r="L20" s="81">
        <v>1382603</v>
      </c>
    </row>
    <row r="21" spans="7:12" x14ac:dyDescent="0.35">
      <c r="G21" s="8" t="s">
        <v>3102</v>
      </c>
      <c r="H21" s="4">
        <v>24000</v>
      </c>
      <c r="K21" s="8" t="s">
        <v>3117</v>
      </c>
      <c r="L21" s="81">
        <v>2221655</v>
      </c>
    </row>
    <row r="22" spans="7:12" x14ac:dyDescent="0.35">
      <c r="G22" s="8" t="s">
        <v>3064</v>
      </c>
      <c r="H22" s="4">
        <v>46240</v>
      </c>
      <c r="K22" s="8" t="s">
        <v>3115</v>
      </c>
      <c r="L22" s="81">
        <v>3733964</v>
      </c>
    </row>
    <row r="23" spans="7:12" x14ac:dyDescent="0.35">
      <c r="G23" s="8" t="s">
        <v>3105</v>
      </c>
      <c r="H23" s="4">
        <v>30240</v>
      </c>
      <c r="K23" s="8" t="s">
        <v>3127</v>
      </c>
      <c r="L23" s="81">
        <v>7786097</v>
      </c>
    </row>
    <row r="24" spans="7:12" x14ac:dyDescent="0.35">
      <c r="G24" s="8" t="s">
        <v>3159</v>
      </c>
      <c r="H24" s="4">
        <v>31984</v>
      </c>
      <c r="K24" s="8" t="s">
        <v>3111</v>
      </c>
      <c r="L24" s="81">
        <v>11951946</v>
      </c>
    </row>
    <row r="25" spans="7:12" x14ac:dyDescent="0.35">
      <c r="G25" s="8" t="s">
        <v>3152</v>
      </c>
      <c r="H25" s="4">
        <v>40000</v>
      </c>
      <c r="K25" s="8" t="s">
        <v>3154</v>
      </c>
      <c r="L25" s="81">
        <v>17034567</v>
      </c>
    </row>
    <row r="26" spans="7:12" x14ac:dyDescent="0.35">
      <c r="G26" s="8" t="s">
        <v>3160</v>
      </c>
      <c r="H26" s="4">
        <v>44480</v>
      </c>
      <c r="K26" s="8" t="s">
        <v>3061</v>
      </c>
      <c r="L26" s="81">
        <v>17981909</v>
      </c>
    </row>
    <row r="27" spans="7:12" x14ac:dyDescent="0.35">
      <c r="G27" s="8" t="s">
        <v>3151</v>
      </c>
      <c r="H27" s="4">
        <v>36800</v>
      </c>
      <c r="K27" s="8" t="s">
        <v>3107</v>
      </c>
      <c r="L27" s="81">
        <v>33022815</v>
      </c>
    </row>
    <row r="28" spans="7:12" x14ac:dyDescent="0.35">
      <c r="G28" s="8" t="s">
        <v>3082</v>
      </c>
      <c r="H28" s="4">
        <v>33600</v>
      </c>
      <c r="K28" s="8" t="s">
        <v>3148</v>
      </c>
      <c r="L28" s="81">
        <v>37186852</v>
      </c>
    </row>
    <row r="29" spans="7:12" x14ac:dyDescent="0.35">
      <c r="G29" s="8" t="s">
        <v>3083</v>
      </c>
      <c r="H29" s="4">
        <v>36800</v>
      </c>
      <c r="K29" s="8" t="s">
        <v>3048</v>
      </c>
      <c r="L29" s="81">
        <v>48539839</v>
      </c>
    </row>
    <row r="30" spans="7:12" x14ac:dyDescent="0.35">
      <c r="G30" s="8" t="s">
        <v>3084</v>
      </c>
      <c r="H30" s="4">
        <v>30240</v>
      </c>
      <c r="K30" s="8" t="s">
        <v>3150</v>
      </c>
      <c r="L30" s="81">
        <v>132030881</v>
      </c>
    </row>
    <row r="31" spans="7:12" x14ac:dyDescent="0.35">
      <c r="G31" s="8" t="s">
        <v>3134</v>
      </c>
      <c r="H31" s="4">
        <v>40000</v>
      </c>
      <c r="K31" s="8" t="s">
        <v>3068</v>
      </c>
      <c r="L31" s="81">
        <v>359735936</v>
      </c>
    </row>
    <row r="32" spans="7:12" x14ac:dyDescent="0.35">
      <c r="G32" s="8" t="s">
        <v>3110</v>
      </c>
      <c r="H32" s="4">
        <v>51200</v>
      </c>
      <c r="K32" s="8" t="s">
        <v>3203</v>
      </c>
      <c r="L32" s="81">
        <v>678723866</v>
      </c>
    </row>
    <row r="33" spans="7:8" x14ac:dyDescent="0.35">
      <c r="G33" s="8" t="s">
        <v>3101</v>
      </c>
      <c r="H33" s="4">
        <v>48000</v>
      </c>
    </row>
    <row r="34" spans="7:8" x14ac:dyDescent="0.35">
      <c r="G34" s="8" t="s">
        <v>3085</v>
      </c>
      <c r="H34" s="4">
        <v>30400</v>
      </c>
    </row>
    <row r="35" spans="7:8" x14ac:dyDescent="0.35">
      <c r="G35" s="8" t="s">
        <v>3113</v>
      </c>
      <c r="H35" s="4">
        <v>33600</v>
      </c>
    </row>
    <row r="36" spans="7:8" x14ac:dyDescent="0.35">
      <c r="G36" s="8" t="s">
        <v>3135</v>
      </c>
      <c r="H36" s="4">
        <v>35200</v>
      </c>
    </row>
    <row r="37" spans="7:8" x14ac:dyDescent="0.35">
      <c r="G37" s="8" t="s">
        <v>3136</v>
      </c>
      <c r="H37" s="4">
        <v>32000</v>
      </c>
    </row>
    <row r="38" spans="7:8" x14ac:dyDescent="0.35">
      <c r="G38" s="8" t="s">
        <v>3055</v>
      </c>
      <c r="H38" s="4">
        <v>36800</v>
      </c>
    </row>
    <row r="39" spans="7:8" x14ac:dyDescent="0.35">
      <c r="G39" s="8" t="s">
        <v>3137</v>
      </c>
      <c r="H39" s="4">
        <v>46400</v>
      </c>
    </row>
    <row r="40" spans="7:8" x14ac:dyDescent="0.35">
      <c r="G40" s="8" t="s">
        <v>3087</v>
      </c>
      <c r="H40" s="4">
        <v>40000</v>
      </c>
    </row>
    <row r="41" spans="7:8" x14ac:dyDescent="0.35">
      <c r="G41" s="8" t="s">
        <v>3066</v>
      </c>
      <c r="H41" s="4">
        <v>35200</v>
      </c>
    </row>
    <row r="42" spans="7:8" x14ac:dyDescent="0.35">
      <c r="G42" s="8" t="s">
        <v>3153</v>
      </c>
      <c r="H42" s="4">
        <v>31824</v>
      </c>
    </row>
    <row r="43" spans="7:8" x14ac:dyDescent="0.35">
      <c r="G43" s="8" t="s">
        <v>3158</v>
      </c>
      <c r="H43" s="4">
        <v>33600</v>
      </c>
    </row>
    <row r="44" spans="7:8" x14ac:dyDescent="0.35">
      <c r="G44" s="8" t="s">
        <v>3114</v>
      </c>
      <c r="H44" s="4">
        <v>24000</v>
      </c>
    </row>
    <row r="45" spans="7:8" x14ac:dyDescent="0.35">
      <c r="G45" s="8" t="s">
        <v>3088</v>
      </c>
      <c r="H45" s="4">
        <v>40000</v>
      </c>
    </row>
    <row r="46" spans="7:8" x14ac:dyDescent="0.35">
      <c r="G46" s="8" t="s">
        <v>3119</v>
      </c>
      <c r="H46" s="4">
        <v>46400</v>
      </c>
    </row>
    <row r="47" spans="7:8" x14ac:dyDescent="0.35">
      <c r="G47" s="8" t="s">
        <v>3139</v>
      </c>
      <c r="H47" s="4">
        <v>48000</v>
      </c>
    </row>
    <row r="48" spans="7:8" x14ac:dyDescent="0.35">
      <c r="G48" s="8" t="s">
        <v>3089</v>
      </c>
      <c r="H48" s="4">
        <v>35200</v>
      </c>
    </row>
    <row r="49" spans="7:8" x14ac:dyDescent="0.35">
      <c r="G49" s="8" t="s">
        <v>3106</v>
      </c>
      <c r="H49" s="4">
        <v>56000</v>
      </c>
    </row>
    <row r="50" spans="7:8" x14ac:dyDescent="0.35">
      <c r="G50" s="8" t="s">
        <v>3090</v>
      </c>
      <c r="H50" s="4">
        <v>35200</v>
      </c>
    </row>
    <row r="51" spans="7:8" x14ac:dyDescent="0.35">
      <c r="G51" s="8" t="s">
        <v>3091</v>
      </c>
      <c r="H51" s="4">
        <v>36800</v>
      </c>
    </row>
    <row r="52" spans="7:8" x14ac:dyDescent="0.35">
      <c r="G52" s="8" t="s">
        <v>3094</v>
      </c>
      <c r="H52" s="4">
        <v>34880</v>
      </c>
    </row>
    <row r="53" spans="7:8" x14ac:dyDescent="0.35">
      <c r="G53" s="8" t="s">
        <v>3060</v>
      </c>
      <c r="H53" s="4">
        <v>46560</v>
      </c>
    </row>
    <row r="54" spans="7:8" x14ac:dyDescent="0.35">
      <c r="G54" s="8" t="s">
        <v>3141</v>
      </c>
      <c r="H54" s="4">
        <v>34400</v>
      </c>
    </row>
    <row r="55" spans="7:8" x14ac:dyDescent="0.35">
      <c r="G55" s="8" t="s">
        <v>3092</v>
      </c>
      <c r="H55" s="4">
        <v>35200</v>
      </c>
    </row>
    <row r="56" spans="7:8" x14ac:dyDescent="0.35">
      <c r="G56" s="8" t="s">
        <v>3093</v>
      </c>
      <c r="H56" s="4">
        <v>33600</v>
      </c>
    </row>
    <row r="57" spans="7:8" x14ac:dyDescent="0.35">
      <c r="G57" s="8" t="s">
        <v>3138</v>
      </c>
      <c r="H57" s="4">
        <v>36800</v>
      </c>
    </row>
    <row r="58" spans="7:8" x14ac:dyDescent="0.35">
      <c r="G58" s="8" t="s">
        <v>3156</v>
      </c>
      <c r="H58" s="4">
        <v>67200</v>
      </c>
    </row>
    <row r="59" spans="7:8" x14ac:dyDescent="0.35">
      <c r="G59" s="8" t="s">
        <v>3166</v>
      </c>
      <c r="H59" s="4">
        <v>64000</v>
      </c>
    </row>
    <row r="60" spans="7:8" x14ac:dyDescent="0.35">
      <c r="G60" s="8" t="s">
        <v>3165</v>
      </c>
      <c r="H60" s="4">
        <v>62400</v>
      </c>
    </row>
    <row r="61" spans="7:8" x14ac:dyDescent="0.35">
      <c r="G61" s="8" t="s">
        <v>3155</v>
      </c>
      <c r="H61" s="4">
        <v>50880</v>
      </c>
    </row>
    <row r="62" spans="7:8" x14ac:dyDescent="0.35">
      <c r="G62" s="8" t="s">
        <v>3109</v>
      </c>
      <c r="H62" s="4">
        <v>48000</v>
      </c>
    </row>
    <row r="63" spans="7:8" x14ac:dyDescent="0.35">
      <c r="G63" s="8" t="s">
        <v>3145</v>
      </c>
      <c r="H63" s="4">
        <v>51040</v>
      </c>
    </row>
    <row r="64" spans="7:8" x14ac:dyDescent="0.35">
      <c r="G64" s="8" t="s">
        <v>3146</v>
      </c>
      <c r="H64" s="4">
        <v>52480</v>
      </c>
    </row>
    <row r="65" spans="7:8" x14ac:dyDescent="0.35">
      <c r="G65" s="8" t="s">
        <v>3164</v>
      </c>
      <c r="H65" s="4">
        <v>49920</v>
      </c>
    </row>
    <row r="66" spans="7:8" x14ac:dyDescent="0.35">
      <c r="G66" s="8" t="s">
        <v>3162</v>
      </c>
      <c r="H66" s="4">
        <v>48000</v>
      </c>
    </row>
    <row r="67" spans="7:8" x14ac:dyDescent="0.35">
      <c r="G67" s="8" t="s">
        <v>3057</v>
      </c>
      <c r="H67" s="4">
        <v>62400</v>
      </c>
    </row>
    <row r="68" spans="7:8" x14ac:dyDescent="0.35">
      <c r="G68" s="8" t="s">
        <v>3096</v>
      </c>
      <c r="H68" s="4">
        <v>30400</v>
      </c>
    </row>
    <row r="69" spans="7:8" x14ac:dyDescent="0.35">
      <c r="G69" s="8" t="s">
        <v>3095</v>
      </c>
      <c r="H69" s="4">
        <v>31680</v>
      </c>
    </row>
    <row r="70" spans="7:8" x14ac:dyDescent="0.35">
      <c r="G70" s="8" t="s">
        <v>3098</v>
      </c>
      <c r="H70" s="4">
        <v>72000</v>
      </c>
    </row>
    <row r="71" spans="7:8" x14ac:dyDescent="0.35">
      <c r="G71" s="8" t="s">
        <v>3097</v>
      </c>
      <c r="H71" s="4">
        <v>63680</v>
      </c>
    </row>
    <row r="72" spans="7:8" x14ac:dyDescent="0.35">
      <c r="G72" s="8" t="s">
        <v>3161</v>
      </c>
      <c r="H72" s="4">
        <v>32000</v>
      </c>
    </row>
    <row r="73" spans="7:8" x14ac:dyDescent="0.35">
      <c r="G73" s="8" t="s">
        <v>3167</v>
      </c>
      <c r="H73" s="4">
        <v>33600</v>
      </c>
    </row>
    <row r="74" spans="7:8" x14ac:dyDescent="0.35">
      <c r="G74" s="8" t="s">
        <v>3104</v>
      </c>
      <c r="H74" s="4">
        <v>44800</v>
      </c>
    </row>
    <row r="75" spans="7:8" x14ac:dyDescent="0.35">
      <c r="G75" s="8" t="s">
        <v>3174</v>
      </c>
      <c r="H75" s="4">
        <v>56000</v>
      </c>
    </row>
    <row r="76" spans="7:8" x14ac:dyDescent="0.35">
      <c r="G76" s="8" t="s">
        <v>3173</v>
      </c>
      <c r="H76" s="4">
        <v>57280</v>
      </c>
    </row>
    <row r="77" spans="7:8" x14ac:dyDescent="0.35">
      <c r="G77" s="8" t="s">
        <v>3171</v>
      </c>
      <c r="H77" s="4">
        <v>47984</v>
      </c>
    </row>
    <row r="78" spans="7:8" x14ac:dyDescent="0.35">
      <c r="G78" s="8" t="s">
        <v>3100</v>
      </c>
      <c r="H78" s="4">
        <v>46400</v>
      </c>
    </row>
    <row r="79" spans="7:8" x14ac:dyDescent="0.35">
      <c r="G79" s="8" t="s">
        <v>3163</v>
      </c>
      <c r="H79" s="4">
        <v>57440</v>
      </c>
    </row>
    <row r="80" spans="7:8" x14ac:dyDescent="0.35">
      <c r="G80" s="8" t="s">
        <v>3172</v>
      </c>
      <c r="H80" s="4">
        <v>46240</v>
      </c>
    </row>
    <row r="81" spans="7:8" x14ac:dyDescent="0.35">
      <c r="G81" s="8" t="s">
        <v>3099</v>
      </c>
      <c r="H81" s="4">
        <v>33600</v>
      </c>
    </row>
    <row r="82" spans="7:8" x14ac:dyDescent="0.35">
      <c r="G82" s="8" t="s">
        <v>3070</v>
      </c>
      <c r="H82" s="4">
        <v>47984</v>
      </c>
    </row>
    <row r="83" spans="7:8" x14ac:dyDescent="0.35">
      <c r="G83" s="8" t="s">
        <v>3206</v>
      </c>
      <c r="H83" s="4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8355-E18E-4745-9BA4-2DAEE041D922}">
  <dimension ref="A1:U39"/>
  <sheetViews>
    <sheetView showGridLines="0" zoomScale="44" zoomScaleNormal="60" workbookViewId="0">
      <selection activeCell="X23" sqref="X23"/>
    </sheetView>
  </sheetViews>
  <sheetFormatPr baseColWidth="10" defaultRowHeight="14.5" x14ac:dyDescent="0.35"/>
  <sheetData>
    <row r="1" spans="1:21" x14ac:dyDescent="0.3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21" x14ac:dyDescent="0.3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1" x14ac:dyDescent="0.3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21" x14ac:dyDescent="0.3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21" x14ac:dyDescent="0.3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</row>
    <row r="7" spans="1:21" x14ac:dyDescent="0.3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</row>
    <row r="8" spans="1:21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</row>
    <row r="9" spans="1:21" x14ac:dyDescent="0.3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</row>
    <row r="10" spans="1:21" x14ac:dyDescent="0.3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</row>
    <row r="11" spans="1:21" x14ac:dyDescent="0.3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</row>
    <row r="12" spans="1:21" x14ac:dyDescent="0.3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</row>
    <row r="13" spans="1:21" x14ac:dyDescent="0.3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</row>
    <row r="14" spans="1:21" x14ac:dyDescent="0.3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</row>
    <row r="15" spans="1:21" x14ac:dyDescent="0.3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</row>
    <row r="16" spans="1:21" x14ac:dyDescent="0.3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</row>
    <row r="17" spans="1:21" x14ac:dyDescent="0.3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</row>
    <row r="18" spans="1:21" x14ac:dyDescent="0.3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</row>
    <row r="19" spans="1:21" x14ac:dyDescent="0.3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</row>
    <row r="20" spans="1:21" x14ac:dyDescent="0.3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</row>
    <row r="21" spans="1:21" x14ac:dyDescent="0.3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</row>
    <row r="22" spans="1:21" x14ac:dyDescent="0.3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</row>
    <row r="23" spans="1:21" x14ac:dyDescent="0.3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</row>
    <row r="24" spans="1:21" x14ac:dyDescent="0.3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</row>
    <row r="25" spans="1:21" x14ac:dyDescent="0.3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</row>
    <row r="26" spans="1:21" x14ac:dyDescent="0.3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</row>
    <row r="27" spans="1:21" x14ac:dyDescent="0.3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</row>
    <row r="28" spans="1:21" x14ac:dyDescent="0.3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</row>
    <row r="29" spans="1:21" x14ac:dyDescent="0.3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</row>
    <row r="30" spans="1:21" x14ac:dyDescent="0.3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</row>
    <row r="31" spans="1:21" x14ac:dyDescent="0.3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</row>
    <row r="32" spans="1:21" x14ac:dyDescent="0.3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</row>
    <row r="33" spans="1:21" x14ac:dyDescent="0.3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</row>
    <row r="34" spans="1:21" x14ac:dyDescent="0.3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</row>
    <row r="35" spans="1:21" x14ac:dyDescent="0.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</row>
    <row r="36" spans="1:21" x14ac:dyDescent="0.3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</row>
    <row r="37" spans="1:21" x14ac:dyDescent="0.3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</row>
    <row r="38" spans="1:21" x14ac:dyDescent="0.3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</row>
    <row r="39" spans="1:21" x14ac:dyDescent="0.3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 ORIGINAL</vt:lpstr>
      <vt:lpstr>CAPT-PUERT-FLOTA-2019-TABLA</vt:lpstr>
      <vt:lpstr>TABLAS VAL DATOS</vt:lpstr>
      <vt:lpstr>DATOS TABLA FLOTA</vt:lpstr>
      <vt:lpstr>AUXILIAR PREG Y RTAS</vt:lpstr>
      <vt:lpstr>PREGUNTAS Y RTAS</vt:lpstr>
      <vt:lpstr>TABLAS DINAMICAS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De Gregorio</dc:creator>
  <cp:lastModifiedBy>Milagros De Gregorio</cp:lastModifiedBy>
  <dcterms:created xsi:type="dcterms:W3CDTF">2023-11-14T03:07:40Z</dcterms:created>
  <dcterms:modified xsi:type="dcterms:W3CDTF">2023-12-05T17:32:56Z</dcterms:modified>
</cp:coreProperties>
</file>