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DH BOM" sheetId="1" r:id="rId3"/>
  </sheets>
  <definedNames/>
  <calcPr/>
</workbook>
</file>

<file path=xl/sharedStrings.xml><?xml version="1.0" encoding="utf-8"?>
<sst xmlns="http://schemas.openxmlformats.org/spreadsheetml/2006/main" count="151" uniqueCount="149">
  <si>
    <t>Mount</t>
  </si>
  <si>
    <t>Designator</t>
  </si>
  <si>
    <t>Manufacter PartNumber</t>
  </si>
  <si>
    <t>Digikey Part Number</t>
  </si>
  <si>
    <t>Description</t>
  </si>
  <si>
    <t>Qtd</t>
  </si>
  <si>
    <t>Price per unit(USD)</t>
  </si>
  <si>
    <t>Total</t>
  </si>
  <si>
    <t>C13, C14</t>
  </si>
  <si>
    <t>TPSP106M010R2000</t>
  </si>
  <si>
    <t xml:space="preserve">10µF Molded Tantalum Capacitors 10V </t>
  </si>
  <si>
    <t>C7, C10, C26, C30, C31, C34, C37, C40, C44, C45, C46, C47, C52, C55</t>
  </si>
  <si>
    <t>F920J106MPA</t>
  </si>
  <si>
    <t xml:space="preserve">10µF Molded Tantalum Cap 6.3V 0805 </t>
  </si>
  <si>
    <t>C17, C18</t>
  </si>
  <si>
    <t>C2012X7R1C225K125AB</t>
  </si>
  <si>
    <t>2.2µF 16V Ceramic Capacitor X7R 0805</t>
  </si>
  <si>
    <t>C19, C21</t>
  </si>
  <si>
    <t>C3225X7R1C226K250AC</t>
  </si>
  <si>
    <t>22µF 16V Ceramic Capacitor X7R 1210</t>
  </si>
  <si>
    <t>C36, C42</t>
  </si>
  <si>
    <t>CL21C120FBANNNC</t>
  </si>
  <si>
    <t>12pF 50V Ceramic Capacitor C0G, NP0 0805</t>
  </si>
  <si>
    <t>C11, C15, C16, C39</t>
  </si>
  <si>
    <t>CL21B103KAANNNC</t>
  </si>
  <si>
    <t>CAP CER 0.01uF 25V 10% X7R 0805</t>
  </si>
  <si>
    <t>C28</t>
  </si>
  <si>
    <t>C0805C474K5RACTU</t>
  </si>
  <si>
    <t>0.47µF 50V Ceramic Capacitor X7R 0805</t>
  </si>
  <si>
    <t>C24</t>
  </si>
  <si>
    <t>CGA4J2C0G1H223J125AA</t>
  </si>
  <si>
    <t>0.022µF ±5% 50V Ceramic Capacitor C0G, NP0 0805</t>
  </si>
  <si>
    <t>C20</t>
  </si>
  <si>
    <t>C0805C473J3GACTU</t>
  </si>
  <si>
    <t>0.047µF 25V Ceramic Capacitor C0G, NP0 0805</t>
  </si>
  <si>
    <t>C1, C3, C5</t>
  </si>
  <si>
    <t>CC0805JRNPO9BN180</t>
  </si>
  <si>
    <t>18pF 50V Ceramic Capacitor C0G, NP0 0805</t>
  </si>
  <si>
    <t>C2, C4, C6, C8, C9, C12, C22, C23, C25, C27, C29, C32, C33, C35, C38, C48, C49, C50, C51, C53, C54, C56, C58</t>
  </si>
  <si>
    <t>CC0805KRX7R8BB104</t>
  </si>
  <si>
    <t>CAP CER 0.1UF 25V 10% X7R 0805</t>
  </si>
  <si>
    <t>C41, C43</t>
  </si>
  <si>
    <t>08051A100FAT2A</t>
  </si>
  <si>
    <t>10pF 100V Ceramic Capacitor C0G, NP0 0805</t>
  </si>
  <si>
    <t>J_V1, J_V2, J_V3, J_V4, J_V5, J_V6, R1, R2, R4, R5, R8, R9, R13, R14, R15</t>
  </si>
  <si>
    <t xml:space="preserve">RC0805JR-070RL </t>
  </si>
  <si>
    <t xml:space="preserve">RES SMD 0.0 OHM JUMPER 1/8W 0805 </t>
  </si>
  <si>
    <t>R11, R12, R20, R21, R22, R23, R24, R25, R29, R30, R31, R32, R33, R34, R35, R43, R44, R45, R46</t>
  </si>
  <si>
    <t>CRCW080510K0FKEA</t>
  </si>
  <si>
    <t>RES 10K OHM 1/8W 1%  0805</t>
  </si>
  <si>
    <t>R37, R38, R39, R40, R41, R42</t>
  </si>
  <si>
    <t>R7</t>
  </si>
  <si>
    <t>PCF0805R-1K65BT1</t>
  </si>
  <si>
    <t>RES SMD 1.65KOHM 0.1% 1/10W 0805</t>
  </si>
  <si>
    <t>R18, R27, R36</t>
  </si>
  <si>
    <t xml:space="preserve">RC0805FR-0747KL </t>
  </si>
  <si>
    <t>RES SMD 47K OHM 1% 1/8W 0805</t>
  </si>
  <si>
    <t>R19</t>
  </si>
  <si>
    <t xml:space="preserve">RC0805FR-0733KL </t>
  </si>
  <si>
    <t xml:space="preserve">RES SMD 33K OHM 1% 1/8W 0805 </t>
  </si>
  <si>
    <t>R16, R17</t>
  </si>
  <si>
    <t>RL1220S-R20-F</t>
  </si>
  <si>
    <t>RES SMD 0.2 OHM 1% 1/3W 0805</t>
  </si>
  <si>
    <t>R26, R47</t>
  </si>
  <si>
    <t xml:space="preserve">RC0805FR-071KL </t>
  </si>
  <si>
    <t xml:space="preserve">RES SMD 1K OHM 1% 1/8W 0805 </t>
  </si>
  <si>
    <t>R28</t>
  </si>
  <si>
    <t xml:space="preserve">RC0805FR-07330RL </t>
  </si>
  <si>
    <t>RES SMD 330 OHM 1% 1/8W 0805</t>
  </si>
  <si>
    <t>R3, R6, R10</t>
  </si>
  <si>
    <t>RC0805FR-073K3L</t>
  </si>
  <si>
    <t xml:space="preserve">RES SMD 3.3K OHM 1% 1/8W 0805 </t>
  </si>
  <si>
    <t>RSense</t>
  </si>
  <si>
    <t>LVK12R050DER</t>
  </si>
  <si>
    <t>RES SMD 0.05 OHM 0.5% 1/2W 1206</t>
  </si>
  <si>
    <t>Y2</t>
  </si>
  <si>
    <t>ECS-.327-12.5-34S-TR</t>
  </si>
  <si>
    <t>32.768kHz ±20ppm Crystal 12.5pF 70 kOhm -40°C ~ 125°C Surface Mount 2-SMD</t>
  </si>
  <si>
    <t>Y1</t>
  </si>
  <si>
    <t>ABM8X-102-32.000MHZ-T</t>
  </si>
  <si>
    <t>32MHz ±10ppm Crystal 10pF 60 Ohm -40°C ~ 125°C Surface Mount 4-SMD</t>
  </si>
  <si>
    <t>D1, D4</t>
  </si>
  <si>
    <t>LTST-C171GKT</t>
  </si>
  <si>
    <t>Green 569nm LED Indication - Discrete 2.1V 0805 (2012 Metric)</t>
  </si>
  <si>
    <t>D3</t>
  </si>
  <si>
    <t>LTST-C170KFKT</t>
  </si>
  <si>
    <t>Orange 605nm LED Indication - Discrete 2V 0805 (2012 Metric)</t>
  </si>
  <si>
    <t>F1, F2</t>
  </si>
  <si>
    <t>0437.375WR</t>
  </si>
  <si>
    <t>FUSE BOARD MNT 375MA 125VAC/VDC</t>
  </si>
  <si>
    <t>FB1, FB2</t>
  </si>
  <si>
    <t>BLM21PG300SN1D</t>
  </si>
  <si>
    <t>FERRITE BEAD 30 OHM 0805 1LN</t>
  </si>
  <si>
    <t>U6</t>
  </si>
  <si>
    <t>MPU-9250</t>
  </si>
  <si>
    <t>1428-1019-1-ND</t>
  </si>
  <si>
    <t>GYRO/ACCEL/COMPASS/9-AXIS</t>
  </si>
  <si>
    <t>U5</t>
  </si>
  <si>
    <t>BMX055</t>
  </si>
  <si>
    <t>Bosch Adx/Gyro/Magneto 3 axis</t>
  </si>
  <si>
    <t>U1, U2, U4, U12</t>
  </si>
  <si>
    <t>TLV341AIDBVR</t>
  </si>
  <si>
    <t>General Purpose Amplifier 1 Circuit Rail-to-Rail SOT-23-6</t>
  </si>
  <si>
    <t>U13, U14, U15</t>
  </si>
  <si>
    <t>IS25LP128-JBLE</t>
  </si>
  <si>
    <t>706-1341-ND</t>
  </si>
  <si>
    <t>IC FLASH 128MBIT 133MHZ 8SOIC</t>
  </si>
  <si>
    <t>U7, U8</t>
  </si>
  <si>
    <t>DRV8833PWPR</t>
  </si>
  <si>
    <t>IC MOTOR DRIVER PAR 16HTSSOP</t>
  </si>
  <si>
    <t>U9</t>
  </si>
  <si>
    <t>MSP430F6659IPZ</t>
  </si>
  <si>
    <t>16-bit Microcontrollers - MCU Mixed Signal MCU</t>
  </si>
  <si>
    <t>U10</t>
  </si>
  <si>
    <t>TPS3823-33QDBVRQ1</t>
  </si>
  <si>
    <t>296-15650-1-ND</t>
  </si>
  <si>
    <t>IC SUPERVISORY CIRCUIT SOT23-5</t>
  </si>
  <si>
    <t>U3</t>
  </si>
  <si>
    <t>MAX9934TAUA+</t>
  </si>
  <si>
    <t>Current Sense Amplifier 1 Circuit 8-uMAX</t>
  </si>
  <si>
    <t>U11</t>
  </si>
  <si>
    <t>REF5030AQDRQ1</t>
  </si>
  <si>
    <t>Voltage References Low NoiseVery Low DriftPrec Vltg Ref - 3V</t>
  </si>
  <si>
    <t>SC1</t>
  </si>
  <si>
    <t>5031821852</t>
  </si>
  <si>
    <t xml:space="preserve">9 (8 + 1) Position Card Connector microSD™ Surface Mount, Right Angle Gold </t>
  </si>
  <si>
    <t xml:space="preserve"> +X, +Y, +Z</t>
  </si>
  <si>
    <t xml:space="preserve">0533981271 </t>
  </si>
  <si>
    <t>12 Positions Header, Shrouded Connector 0.049" (1.25mm) Surface Mount Tin</t>
  </si>
  <si>
    <t>U16A, U16B</t>
  </si>
  <si>
    <t>ESQ-126-39-G-D</t>
  </si>
  <si>
    <t>CONN RCPT 64POS .100" DUAL GOLD</t>
  </si>
  <si>
    <t>P1, P4, P7</t>
  </si>
  <si>
    <t xml:space="preserve">961103-6404-AR </t>
  </si>
  <si>
    <t>CONN HEADER VERT SGL 3POS GOLD</t>
  </si>
  <si>
    <t>P5</t>
  </si>
  <si>
    <t>M20-9990246</t>
  </si>
  <si>
    <t>SIL VERTICAL PC TAIL PIN HEADER</t>
  </si>
  <si>
    <t>P6</t>
  </si>
  <si>
    <t xml:space="preserve">68000-406HLF </t>
  </si>
  <si>
    <t>CONN HEADER 6POS .100 STR TIN</t>
  </si>
  <si>
    <t>P3</t>
  </si>
  <si>
    <t>961104-6404-AR</t>
  </si>
  <si>
    <t>CONN HEADER VERT SGL 4POS GOLD</t>
  </si>
  <si>
    <t>P2</t>
  </si>
  <si>
    <t>SBH11-PBPC-D07-ST-BK</t>
  </si>
  <si>
    <t>CONN HEADER 2.54MM 14POS GOLD</t>
  </si>
  <si>
    <t>Grand Total</t>
  </si>
  <si>
    <t>Last Edition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</si>
</sst>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10">
    <font>
      <sz val="10.0"/>
      <color rgb="FF000000"/>
      <name val="Arial"/>
    </font>
    <font>
      <b/>
    </font>
    <font>
      <b/>
      <sz val="10.0"/>
      <name val="Arial"/>
    </font>
    <font/>
    <font>
      <u/>
      <color rgb="FF0000FF"/>
    </font>
    <font>
      <sz val="10.0"/>
      <name val="Arial"/>
    </font>
    <font>
      <color rgb="FF000000"/>
      <name val="'Arial'"/>
    </font>
    <font>
      <sz val="10.0"/>
      <color rgb="FF0000FF"/>
      <name val="Arial"/>
    </font>
    <font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3" numFmtId="0" xfId="0" applyAlignment="1" applyFont="1">
      <alignment horizontal="left"/>
    </xf>
    <xf borderId="0" fillId="2" fontId="3" numFmtId="0" xfId="0" applyFill="1" applyFont="1"/>
    <xf borderId="0" fillId="2" fontId="3" numFmtId="0" xfId="0" applyAlignment="1" applyFont="1">
      <alignment horizontal="left" vertical="center"/>
    </xf>
    <xf borderId="0" fillId="2" fontId="3" numFmtId="0" xfId="0" applyFont="1"/>
    <xf borderId="0" fillId="2" fontId="5" numFmtId="0" xfId="0" applyFont="1"/>
    <xf borderId="0" fillId="2" fontId="1" numFmtId="0" xfId="0" applyAlignment="1" applyFont="1">
      <alignment/>
    </xf>
    <xf borderId="0" fillId="2" fontId="3" numFmtId="164" xfId="0" applyAlignment="1" applyFont="1" applyNumberFormat="1">
      <alignment/>
    </xf>
    <xf borderId="0" fillId="2" fontId="1" numFmtId="164" xfId="0" applyAlignment="1" applyFont="1" applyNumberFormat="1">
      <alignment/>
    </xf>
    <xf borderId="1" fillId="2" fontId="1" numFmtId="164" xfId="0" applyAlignment="1" applyBorder="1" applyFont="1" applyNumberFormat="1">
      <alignment/>
    </xf>
    <xf borderId="1" fillId="2" fontId="1" numFmtId="164" xfId="0" applyAlignment="1" applyBorder="1" applyFont="1" applyNumberFormat="1">
      <alignment/>
    </xf>
    <xf borderId="0" fillId="2" fontId="5" numFmtId="0" xfId="0" applyAlignment="1" applyFont="1">
      <alignment/>
    </xf>
    <xf borderId="1" fillId="2" fontId="3" numFmtId="164" xfId="0" applyAlignment="1" applyBorder="1" applyFont="1" applyNumberFormat="1">
      <alignment/>
    </xf>
    <xf borderId="1" fillId="2" fontId="3" numFmtId="14" xfId="0" applyAlignment="1" applyBorder="1" applyFont="1" applyNumberFormat="1">
      <alignment/>
    </xf>
    <xf borderId="0" fillId="2" fontId="3" numFmtId="164" xfId="0" applyFont="1" applyNumberFormat="1"/>
    <xf borderId="0" fillId="2" fontId="3" numFmtId="0" xfId="0" applyAlignment="1" applyFont="1">
      <alignment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5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78909C"/>
          <bgColor rgb="FF78909C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BEFF1"/>
          <bgColor rgb="FFEBEFF1"/>
        </patternFill>
      </fill>
      <alignment/>
      <border>
        <left/>
        <right/>
        <top/>
        <bottom/>
      </border>
    </dxf>
  </dxfs>
  <tableStyles count="1">
    <tableStyle count="3" pivot="0" name="OBDH B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C47" displayName="OBDH BOM" id="1">
  <tableColumns count="29">
    <tableColumn name="Mount" id="1"/>
    <tableColumn name="Designator" id="2"/>
    <tableColumn name="Manufacter PartNumber" id="3"/>
    <tableColumn name="Digikey Part Number" id="4"/>
    <tableColumn name="Description" id="5"/>
    <tableColumn name="Qtd" id="6"/>
    <tableColumn name="Price per unit(USD)" id="7"/>
    <tableColumn name="Total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OBDH BOM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igikey.com/product-detail/en/molex-llc/0533981271/WM7616CT-ND/699090" TargetMode="External"/><Relationship Id="rId20" Type="http://schemas.openxmlformats.org/officeDocument/2006/relationships/hyperlink" Target="http://www.digikey.com/product-detail/en/yageo/RC0805FR-071KL/311-1.00KCRCT-ND/730391" TargetMode="External"/><Relationship Id="rId42" Type="http://schemas.openxmlformats.org/officeDocument/2006/relationships/hyperlink" Target="http://www.digikey.com/product-detail/en/3m/961103-6404-AR/3M9448-ND/2071489" TargetMode="External"/><Relationship Id="rId41" Type="http://schemas.openxmlformats.org/officeDocument/2006/relationships/hyperlink" Target="http://www.digikey.com/product-detail/en/samtec-inc/ESQ-132-39-G-D/SAM8772-ND/2640989" TargetMode="External"/><Relationship Id="rId22" Type="http://schemas.openxmlformats.org/officeDocument/2006/relationships/hyperlink" Target="http://www.digikey.com/product-detail/en/yageo/RC0805FR-073K3L/311-3.30KCRCT-ND/730760" TargetMode="External"/><Relationship Id="rId44" Type="http://schemas.openxmlformats.org/officeDocument/2006/relationships/hyperlink" Target="http://www.digikey.com/product-detail/en/amphenol-fci/68000-406HLF/609-3263-ND/1878471" TargetMode="External"/><Relationship Id="rId21" Type="http://schemas.openxmlformats.org/officeDocument/2006/relationships/hyperlink" Target="http://www.digikey.com/product-detail/en/yageo/RC0805FR-07330RL/311-330CRCT-ND/730813" TargetMode="External"/><Relationship Id="rId43" Type="http://schemas.openxmlformats.org/officeDocument/2006/relationships/hyperlink" Target="http://www.digikey.com/product-detail/en/harwin-inc/M20-9990246/952-2262-ND/3728226" TargetMode="External"/><Relationship Id="rId24" Type="http://schemas.openxmlformats.org/officeDocument/2006/relationships/hyperlink" Target="http://www.digikey.com/product-detail/en/ecs-inc/ECS-.327-12.5-34S-TR/XC1967CT-ND/3927391" TargetMode="External"/><Relationship Id="rId46" Type="http://schemas.openxmlformats.org/officeDocument/2006/relationships/hyperlink" Target="http://www.digikey.com/product-detail/en/sullins-connector-solutions/SBH11-PBPC-D07-ST-BK/S9170-ND/1990063" TargetMode="External"/><Relationship Id="rId23" Type="http://schemas.openxmlformats.org/officeDocument/2006/relationships/hyperlink" Target="http://www.digikey.com/product-detail/en/ohmite/LVK12R050DER/LVK12R050DERCT-ND/1632800" TargetMode="External"/><Relationship Id="rId45" Type="http://schemas.openxmlformats.org/officeDocument/2006/relationships/hyperlink" Target="http://www.digikey.com/product-detail/en/3m/961104-6404-AR/3M9449-ND/2071490" TargetMode="External"/><Relationship Id="rId1" Type="http://schemas.openxmlformats.org/officeDocument/2006/relationships/hyperlink" Target="http://www.digikey.com/product-detail/en/rohm-semiconductor/TCP1A106M8R/511-1685-1-ND/4571361" TargetMode="External"/><Relationship Id="rId2" Type="http://schemas.openxmlformats.org/officeDocument/2006/relationships/hyperlink" Target="http://www.digikey.com/product-detail/en/avx-corporation/F920J106MPA/478-8115-1-ND/4005541" TargetMode="External"/><Relationship Id="rId3" Type="http://schemas.openxmlformats.org/officeDocument/2006/relationships/hyperlink" Target="http://www.digikey.com/product-detail/en/tdk-corporation/C2012X7R1C225K125AB/445-1420-1-ND/569086" TargetMode="External"/><Relationship Id="rId4" Type="http://schemas.openxmlformats.org/officeDocument/2006/relationships/hyperlink" Target="http://www.digikey.com/product-detail/en/tdk-corporation/C3225X7R1C226K250AC/445-3945-1-ND/1944441" TargetMode="External"/><Relationship Id="rId9" Type="http://schemas.openxmlformats.org/officeDocument/2006/relationships/hyperlink" Target="http://www.digikey.com/product-detail/en/kemet/C0805C473J3GACTU/399-8092-1-ND/3471815" TargetMode="External"/><Relationship Id="rId26" Type="http://schemas.openxmlformats.org/officeDocument/2006/relationships/hyperlink" Target="http://www.digikey.com/product-detail/en/lite-on-inc/LTST-C171GKT/160-1423-1-ND/386792" TargetMode="External"/><Relationship Id="rId25" Type="http://schemas.openxmlformats.org/officeDocument/2006/relationships/hyperlink" Target="http://www.digikey.com/product-detail/en/abracon-llc/ABM8X-102-32.000MHZ-T/535-11454-1-ND/2673402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://www.digikey.com/product-detail/en/littelfuse-inc/0437.375WR/F2878CT-ND/1905893" TargetMode="External"/><Relationship Id="rId27" Type="http://schemas.openxmlformats.org/officeDocument/2006/relationships/hyperlink" Target="http://www.digikey.com/product-detail/en/lite-on-inc/LTST-C170KFKT/160-1413-1-ND/386774" TargetMode="External"/><Relationship Id="rId49" Type="http://schemas.openxmlformats.org/officeDocument/2006/relationships/table" Target="../tables/table1.xml"/><Relationship Id="rId5" Type="http://schemas.openxmlformats.org/officeDocument/2006/relationships/hyperlink" Target="http://www.digikey.com/product-detail/en/samsung-electro-mechanics-america-inc/CL21C120FBANNNC/1276-2579-1-ND/3890665" TargetMode="External"/><Relationship Id="rId6" Type="http://schemas.openxmlformats.org/officeDocument/2006/relationships/hyperlink" Target="http://www.digikey.com/product-detail/en/samsung-electro-mechanics-america-inc/CL21B103KAANNNC/1276-2434-1-ND/3890520" TargetMode="External"/><Relationship Id="rId29" Type="http://schemas.openxmlformats.org/officeDocument/2006/relationships/hyperlink" Target="http://www.digikey.com/product-detail/en/murata-electronics-north-america/BLM21PG300SN1D/490-1052-1-ND/584499" TargetMode="External"/><Relationship Id="rId7" Type="http://schemas.openxmlformats.org/officeDocument/2006/relationships/hyperlink" Target="http://www.digikey.com/product-detail/en/kemet/C0805C474K5RACTU/399-8100-1-ND/3471823" TargetMode="External"/><Relationship Id="rId8" Type="http://schemas.openxmlformats.org/officeDocument/2006/relationships/hyperlink" Target="http://www.digikey.com/product-detail/en/tdk-corporation/CGA4J2C0G1H223J125AA/445-6949-1-ND/2672967" TargetMode="External"/><Relationship Id="rId31" Type="http://schemas.openxmlformats.org/officeDocument/2006/relationships/hyperlink" Target="http://www.digikey.com/product-detail/en/bosch-sensortec/BMX055/828-1060-1-ND/6136311" TargetMode="External"/><Relationship Id="rId30" Type="http://schemas.openxmlformats.org/officeDocument/2006/relationships/hyperlink" Target="http://www.digikey.com/product-search/en?keywords=1428-1019-1-ND" TargetMode="External"/><Relationship Id="rId11" Type="http://schemas.openxmlformats.org/officeDocument/2006/relationships/hyperlink" Target="http://www.digikey.com/product-detail/en/yageo/CC0805KRX7R8BB104/311-1141-1-ND/303051" TargetMode="External"/><Relationship Id="rId33" Type="http://schemas.openxmlformats.org/officeDocument/2006/relationships/hyperlink" Target="http://www.digikey.com/product-detail/en/issi-integrated-silicon-solution-inc/IS25LP128-JBLE/706-1341-ND/5189776" TargetMode="External"/><Relationship Id="rId10" Type="http://schemas.openxmlformats.org/officeDocument/2006/relationships/hyperlink" Target="http://www.digikey.com/product-detail/en/yageo/CC0805JRNPO9BN180/311-1102-1-ND/303012" TargetMode="External"/><Relationship Id="rId32" Type="http://schemas.openxmlformats.org/officeDocument/2006/relationships/hyperlink" Target="http://www.digikey.com/product-detail/en/texas-instruments/TLV341AIDBVR/296-17680-1-ND/716532" TargetMode="External"/><Relationship Id="rId13" Type="http://schemas.openxmlformats.org/officeDocument/2006/relationships/hyperlink" Target="http://www.digikey.com/product-detail/en/yageo/RC0805JR-070RL/311-0.0ARCT-ND/731163" TargetMode="External"/><Relationship Id="rId35" Type="http://schemas.openxmlformats.org/officeDocument/2006/relationships/hyperlink" Target="http://www.digikey.com/product-detail/en/texas-instruments/MSP430F6659IPZ/296-41521-ND/3902666" TargetMode="External"/><Relationship Id="rId12" Type="http://schemas.openxmlformats.org/officeDocument/2006/relationships/hyperlink" Target="http://www.digikey.com/product-detail/en/avx-corporation/08051A100FAT2A/478-5779-1-ND/2136371" TargetMode="External"/><Relationship Id="rId34" Type="http://schemas.openxmlformats.org/officeDocument/2006/relationships/hyperlink" Target="http://www.digikey.com/product-detail/en/texas-instruments/DRV8833PWPR/296-29434-1-ND/2743171" TargetMode="External"/><Relationship Id="rId15" Type="http://schemas.openxmlformats.org/officeDocument/2006/relationships/hyperlink" Target="http://www.digikey.com/product-detail/en/vishay-dale/CRCW080510K0FKEA/541-10.0KCCT-ND/1180897" TargetMode="External"/><Relationship Id="rId37" Type="http://schemas.openxmlformats.org/officeDocument/2006/relationships/hyperlink" Target="http://www.digikey.com/product-detail/en/maxim-integrated/MAX9934FAUA-/MAX9934FAUA--ND/2239126" TargetMode="External"/><Relationship Id="rId14" Type="http://schemas.openxmlformats.org/officeDocument/2006/relationships/hyperlink" Target="http://www.digikey.com/product-detail/en/vishay-dale/CRCW080510K0FKEA/541-10.0KCCT-ND/1180897" TargetMode="External"/><Relationship Id="rId36" Type="http://schemas.openxmlformats.org/officeDocument/2006/relationships/hyperlink" Target="http://www.digikey.com/product-detail/en/texas-instruments/TPS3823-33QDBVRQ1/296-15650-1-ND/2057470" TargetMode="External"/><Relationship Id="rId17" Type="http://schemas.openxmlformats.org/officeDocument/2006/relationships/hyperlink" Target="http://www.digikey.com/product-detail/en/yageo/RC0805FR-0747KL/311-47.0KCRCT-ND/730920" TargetMode="External"/><Relationship Id="rId39" Type="http://schemas.openxmlformats.org/officeDocument/2006/relationships/hyperlink" Target="http://www.digikey.com/product-search/en?keywords=WM12834CT-ND" TargetMode="External"/><Relationship Id="rId16" Type="http://schemas.openxmlformats.org/officeDocument/2006/relationships/hyperlink" Target="http://www.digikey.com/product-detail/en/tt-electronics-welwyn/PCF0805R-1K65BT1/985-1304-1-ND/2402146" TargetMode="External"/><Relationship Id="rId38" Type="http://schemas.openxmlformats.org/officeDocument/2006/relationships/hyperlink" Target="http://www.digikey.com/product-detail/en/texas-instruments/REF5030AQDRQ1/296-27911-1-ND/2428322" TargetMode="External"/><Relationship Id="rId19" Type="http://schemas.openxmlformats.org/officeDocument/2006/relationships/hyperlink" Target="http://www.digikey.com/product-detail/en/susumu/RL1220S-R20-F/RL12S.20FCT-ND/433023" TargetMode="External"/><Relationship Id="rId18" Type="http://schemas.openxmlformats.org/officeDocument/2006/relationships/hyperlink" Target="http://www.digikey.com/product-detail/en/yageo/RC0805FR-0733KL/311-33.0KCRCT-ND/73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04.14"/>
    <col customWidth="1" min="3" max="3" width="23.86"/>
    <col customWidth="1" min="4" max="4" width="22.86"/>
    <col customWidth="1" min="5" max="5" width="46.71"/>
    <col customWidth="1" min="6" max="6" width="17.29"/>
    <col customWidth="1" min="7" max="8" width="20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b">
        <v>1</v>
      </c>
      <c r="B2" s="8" t="s">
        <v>8</v>
      </c>
      <c r="C2" s="9" t="s">
        <v>9</v>
      </c>
      <c r="D2" s="10" t="str">
        <f>HYPERLINK("http://www.digikey.com/product-detail/en/rohm-semiconductor/TCP1A106M8R/511-1685-1-ND/4571361","511-1685-1-ND")</f>
        <v>511-1685-1-ND</v>
      </c>
      <c r="E2" s="11" t="s">
        <v>10</v>
      </c>
      <c r="F2" s="11">
        <v>2.0</v>
      </c>
      <c r="G2" s="12">
        <v>0.6</v>
      </c>
      <c r="H2" s="12">
        <f t="shared" ref="H2:H47" si="1">F2*G2</f>
        <v>1.2</v>
      </c>
    </row>
    <row r="3">
      <c r="A3" s="7" t="b">
        <v>1</v>
      </c>
      <c r="B3" s="8" t="s">
        <v>11</v>
      </c>
      <c r="C3" s="9" t="s">
        <v>12</v>
      </c>
      <c r="D3" s="10" t="str">
        <f>HYPERLINK("http://www.digikey.com/product-detail/en/avx-corporation/F920J106MPA/478-8115-1-ND/4005541","478-8115-1-ND ")</f>
        <v>478-8115-1-ND </v>
      </c>
      <c r="E3" s="11" t="s">
        <v>13</v>
      </c>
      <c r="F3" s="11">
        <v>14.0</v>
      </c>
      <c r="G3" s="12">
        <v>0.218</v>
      </c>
      <c r="H3" s="12">
        <f t="shared" si="1"/>
        <v>3.052</v>
      </c>
    </row>
    <row r="4">
      <c r="A4" s="7" t="b">
        <v>1</v>
      </c>
      <c r="B4" s="8" t="s">
        <v>14</v>
      </c>
      <c r="C4" s="9" t="s">
        <v>15</v>
      </c>
      <c r="D4" s="10" t="str">
        <f>HYPERLINK("http://www.digikey.com/product-detail/en/tdk-corporation/C2012X7R1C225K125AB/445-1420-1-ND/569086","445-1420-1-ND")</f>
        <v>445-1420-1-ND</v>
      </c>
      <c r="E4" s="11" t="s">
        <v>16</v>
      </c>
      <c r="F4" s="11">
        <v>2.0</v>
      </c>
      <c r="G4" s="12">
        <v>0.2</v>
      </c>
      <c r="H4" s="12">
        <f t="shared" si="1"/>
        <v>0.4</v>
      </c>
    </row>
    <row r="5">
      <c r="A5" s="7" t="b">
        <v>1</v>
      </c>
      <c r="B5" s="8" t="s">
        <v>17</v>
      </c>
      <c r="C5" s="9" t="s">
        <v>18</v>
      </c>
      <c r="D5" s="10" t="str">
        <f>HYPERLINK("http://www.digikey.com/product-detail/en/tdk-corporation/C3225X7R1C226K250AC/445-3945-1-ND/1944441","445-3945-1-ND")</f>
        <v>445-3945-1-ND</v>
      </c>
      <c r="E5" s="11" t="s">
        <v>19</v>
      </c>
      <c r="F5" s="11">
        <v>2.0</v>
      </c>
      <c r="G5" s="12">
        <v>0.85</v>
      </c>
      <c r="H5" s="12">
        <f t="shared" si="1"/>
        <v>1.7</v>
      </c>
    </row>
    <row r="6">
      <c r="A6" s="7" t="b">
        <v>1</v>
      </c>
      <c r="B6" s="8" t="s">
        <v>20</v>
      </c>
      <c r="C6" s="9" t="s">
        <v>21</v>
      </c>
      <c r="D6" s="10" t="str">
        <f>HYPERLINK("http://www.digikey.com/product-detail/en/samsung-electro-mechanics-america-inc/CL21C120FBANNNC/1276-2579-1-ND/3890665","1276-2579-1-ND")</f>
        <v>1276-2579-1-ND</v>
      </c>
      <c r="E6" s="11" t="s">
        <v>22</v>
      </c>
      <c r="F6" s="11">
        <v>2.0</v>
      </c>
      <c r="G6" s="12">
        <v>0.13</v>
      </c>
      <c r="H6" s="12">
        <f t="shared" si="1"/>
        <v>0.26</v>
      </c>
    </row>
    <row r="7">
      <c r="A7" s="7" t="b">
        <v>1</v>
      </c>
      <c r="B7" s="8" t="s">
        <v>23</v>
      </c>
      <c r="C7" s="9" t="s">
        <v>24</v>
      </c>
      <c r="D7" s="10" t="str">
        <f>HYPERLINK("http://www.digikey.com/product-detail/en/samsung-electro-mechanics-america-inc/CL21B103KAANNNC/1276-2434-1-ND/3890520","1276-2434-1-ND")</f>
        <v>1276-2434-1-ND</v>
      </c>
      <c r="E7" s="13" t="s">
        <v>25</v>
      </c>
      <c r="F7" s="11">
        <v>4.0</v>
      </c>
      <c r="G7" s="12">
        <v>0.1</v>
      </c>
      <c r="H7" s="12">
        <f t="shared" si="1"/>
        <v>0.4</v>
      </c>
    </row>
    <row r="8">
      <c r="A8" s="7" t="b">
        <v>1</v>
      </c>
      <c r="B8" s="14" t="s">
        <v>26</v>
      </c>
      <c r="C8" s="15" t="s">
        <v>27</v>
      </c>
      <c r="D8" s="10" t="str">
        <f>HYPERLINK("http://www.digikey.com/product-detail/en/kemet/C0805C474K5RACTU/399-8100-1-ND/3471823","399-8100-1-ND")</f>
        <v>399-8100-1-ND</v>
      </c>
      <c r="E8" s="11" t="s">
        <v>28</v>
      </c>
      <c r="F8" s="11">
        <v>1.0</v>
      </c>
      <c r="G8" s="12">
        <v>0.25</v>
      </c>
      <c r="H8" s="12">
        <f t="shared" si="1"/>
        <v>0.25</v>
      </c>
    </row>
    <row r="9">
      <c r="A9" s="7" t="b">
        <v>0</v>
      </c>
      <c r="B9" s="14" t="s">
        <v>29</v>
      </c>
      <c r="C9" s="15" t="s">
        <v>30</v>
      </c>
      <c r="D9" s="10" t="str">
        <f>HYPERLINK("http://www.digikey.com/product-detail/en/tdk-corporation/CGA4J2C0G1H223J125AA/445-6949-1-ND/2672967","445-6949-1-ND")</f>
        <v>445-6949-1-ND</v>
      </c>
      <c r="E9" s="11" t="s">
        <v>31</v>
      </c>
      <c r="F9" s="11">
        <v>1.0</v>
      </c>
      <c r="G9" s="12">
        <v>0.32</v>
      </c>
      <c r="H9" s="12">
        <f t="shared" si="1"/>
        <v>0.32</v>
      </c>
    </row>
    <row r="10">
      <c r="A10" s="7" t="b">
        <v>1</v>
      </c>
      <c r="B10" s="8" t="s">
        <v>32</v>
      </c>
      <c r="C10" s="9" t="s">
        <v>33</v>
      </c>
      <c r="D10" s="10" t="str">
        <f>HYPERLINK("http://www.digikey.com/product-detail/en/kemet/C0805C473J3GACTU/399-8092-1-ND/3471815","399-8092-1-ND")</f>
        <v>399-8092-1-ND</v>
      </c>
      <c r="E10" s="11" t="s">
        <v>34</v>
      </c>
      <c r="F10" s="11">
        <v>1.0</v>
      </c>
      <c r="G10" s="12">
        <v>0.72</v>
      </c>
      <c r="H10" s="12">
        <f t="shared" si="1"/>
        <v>0.72</v>
      </c>
    </row>
    <row r="11">
      <c r="A11" s="7" t="b">
        <v>1</v>
      </c>
      <c r="B11" s="8" t="s">
        <v>35</v>
      </c>
      <c r="C11" s="9" t="s">
        <v>36</v>
      </c>
      <c r="D11" s="10" t="str">
        <f>HYPERLINK("http://www.digikey.com/product-detail/en/yageo/CC0805JRNPO9BN180/311-1102-1-ND/303012","311-1102-1-ND")</f>
        <v>311-1102-1-ND</v>
      </c>
      <c r="E11" s="11" t="s">
        <v>37</v>
      </c>
      <c r="F11" s="11">
        <v>3.0</v>
      </c>
      <c r="G11" s="12">
        <v>0.1</v>
      </c>
      <c r="H11" s="12">
        <f t="shared" si="1"/>
        <v>0.3</v>
      </c>
    </row>
    <row r="12">
      <c r="A12" s="7" t="b">
        <v>1</v>
      </c>
      <c r="B12" s="14" t="s">
        <v>38</v>
      </c>
      <c r="C12" s="15" t="s">
        <v>39</v>
      </c>
      <c r="D12" s="10" t="str">
        <f>HYPERLINK("http://www.digikey.com/product-detail/en/yageo/CC0805KRX7R8BB104/311-1141-1-ND/303051","311-1141-1-ND")</f>
        <v>311-1141-1-ND</v>
      </c>
      <c r="E12" s="13" t="s">
        <v>40</v>
      </c>
      <c r="F12" s="11">
        <v>23.0</v>
      </c>
      <c r="G12" s="12">
        <v>0.05</v>
      </c>
      <c r="H12" s="12">
        <f t="shared" si="1"/>
        <v>1.15</v>
      </c>
    </row>
    <row r="13">
      <c r="A13" s="7" t="b">
        <v>0</v>
      </c>
      <c r="B13" s="14" t="s">
        <v>41</v>
      </c>
      <c r="C13" s="15" t="s">
        <v>42</v>
      </c>
      <c r="D13" s="10" t="str">
        <f>HYPERLINK("http://www.digikey.com/product-detail/en/avx-corporation/08051A100FAT2A/478-5779-1-ND/2136371","478-5779-1-ND")</f>
        <v>478-5779-1-ND</v>
      </c>
      <c r="E13" s="11" t="s">
        <v>43</v>
      </c>
      <c r="F13" s="11">
        <v>2.0</v>
      </c>
      <c r="G13" s="12">
        <v>0.46</v>
      </c>
      <c r="H13" s="12">
        <f t="shared" si="1"/>
        <v>0.92</v>
      </c>
    </row>
    <row r="14">
      <c r="A14" s="7" t="b">
        <v>1</v>
      </c>
      <c r="B14" s="8" t="s">
        <v>44</v>
      </c>
      <c r="C14" s="9" t="s">
        <v>45</v>
      </c>
      <c r="D14" s="10" t="str">
        <f>HYPERLINK("http://www.digikey.com/product-detail/en/yageo/RC0805JR-070RL/311-0.0ARCT-ND/731163","311-0.0ARCT-ND")</f>
        <v>311-0.0ARCT-ND</v>
      </c>
      <c r="E14" s="16" t="s">
        <v>46</v>
      </c>
      <c r="F14" s="11">
        <v>17.0</v>
      </c>
      <c r="G14" s="12">
        <v>0.018</v>
      </c>
      <c r="H14" s="12">
        <f t="shared" si="1"/>
        <v>0.306</v>
      </c>
    </row>
    <row r="15">
      <c r="A15" s="7" t="b">
        <v>1</v>
      </c>
      <c r="B15" s="8" t="s">
        <v>47</v>
      </c>
      <c r="C15" s="9" t="s">
        <v>48</v>
      </c>
      <c r="D15" s="10" t="str">
        <f t="shared" ref="D15:D16" si="2">HYPERLINK("http://www.digikey.com/product-detail/en/vishay-dale/CRCW080510K0FKEA/541-10.0KCCT-ND/1180897","541-10.0KCCT-ND ")</f>
        <v>541-10.0KCCT-ND </v>
      </c>
      <c r="E15" s="13" t="s">
        <v>49</v>
      </c>
      <c r="F15" s="11">
        <v>19.0</v>
      </c>
      <c r="G15" s="12">
        <v>0.04</v>
      </c>
      <c r="H15" s="12">
        <f t="shared" si="1"/>
        <v>0.76</v>
      </c>
    </row>
    <row r="16">
      <c r="A16" s="7" t="b">
        <v>0</v>
      </c>
      <c r="B16" s="8" t="s">
        <v>50</v>
      </c>
      <c r="C16" s="9" t="s">
        <v>48</v>
      </c>
      <c r="D16" s="10" t="str">
        <f t="shared" si="2"/>
        <v>541-10.0KCCT-ND </v>
      </c>
      <c r="E16" s="13" t="s">
        <v>49</v>
      </c>
      <c r="F16" s="11">
        <v>6.0</v>
      </c>
      <c r="G16" s="12">
        <v>0.04</v>
      </c>
      <c r="H16" s="12">
        <f t="shared" si="1"/>
        <v>0.24</v>
      </c>
    </row>
    <row r="17">
      <c r="A17" s="7" t="b">
        <v>1</v>
      </c>
      <c r="B17" s="8" t="s">
        <v>51</v>
      </c>
      <c r="C17" s="9" t="s">
        <v>52</v>
      </c>
      <c r="D17" s="10" t="str">
        <f>HYPERLINK("http://www.digikey.com/product-detail/en/tt-electronics-welwyn/PCF0805R-1K65BT1/985-1304-1-ND/2402146","985-1304-1-ND")</f>
        <v>985-1304-1-ND</v>
      </c>
      <c r="E17" s="11" t="s">
        <v>53</v>
      </c>
      <c r="F17" s="11">
        <v>1.0</v>
      </c>
      <c r="G17" s="12">
        <v>0.61</v>
      </c>
      <c r="H17" s="12">
        <f t="shared" si="1"/>
        <v>0.61</v>
      </c>
    </row>
    <row r="18">
      <c r="A18" s="7" t="b">
        <v>1</v>
      </c>
      <c r="B18" s="8" t="s">
        <v>54</v>
      </c>
      <c r="C18" s="9" t="s">
        <v>55</v>
      </c>
      <c r="D18" s="10" t="str">
        <f>HYPERLINK("http://www.digikey.com/product-detail/en/yageo/RC0805FR-0747KL/311-47.0KCRCT-ND/730920","311-47.0KCRCT-ND")</f>
        <v>311-47.0KCRCT-ND</v>
      </c>
      <c r="E18" s="11" t="s">
        <v>56</v>
      </c>
      <c r="F18" s="11">
        <v>1.0</v>
      </c>
      <c r="G18" s="12">
        <v>0.0084</v>
      </c>
      <c r="H18" s="12">
        <f t="shared" si="1"/>
        <v>0.0084</v>
      </c>
    </row>
    <row r="19">
      <c r="A19" s="7" t="b">
        <v>0</v>
      </c>
      <c r="B19" s="8" t="s">
        <v>57</v>
      </c>
      <c r="C19" s="9" t="s">
        <v>58</v>
      </c>
      <c r="D19" s="10" t="str">
        <f>HYPERLINK("http://www.digikey.com/product-detail/en/yageo/RC0805FR-0733KL/311-33.0KCRCT-ND/730810","311-33.0KCRCT-ND")</f>
        <v>311-33.0KCRCT-ND</v>
      </c>
      <c r="E19" s="11" t="s">
        <v>59</v>
      </c>
      <c r="F19" s="11">
        <v>1.0</v>
      </c>
      <c r="G19" s="12">
        <v>0.0084</v>
      </c>
      <c r="H19" s="12">
        <f t="shared" si="1"/>
        <v>0.0084</v>
      </c>
    </row>
    <row r="20">
      <c r="A20" s="7" t="b">
        <v>1</v>
      </c>
      <c r="B20" s="8" t="s">
        <v>60</v>
      </c>
      <c r="C20" s="9" t="s">
        <v>61</v>
      </c>
      <c r="D20" s="10" t="str">
        <f>HYPERLINK("http://www.digikey.com/product-detail/en/susumu/RL1220S-R20-F/RL12S.20FCT-ND/433023","RL12S.20FCT-ND")</f>
        <v>RL12S.20FCT-ND</v>
      </c>
      <c r="E20" s="11" t="s">
        <v>62</v>
      </c>
      <c r="F20" s="11">
        <v>2.0</v>
      </c>
      <c r="G20" s="12">
        <v>0.32</v>
      </c>
      <c r="H20" s="12">
        <f t="shared" si="1"/>
        <v>0.64</v>
      </c>
    </row>
    <row r="21">
      <c r="A21" s="7" t="b">
        <v>1</v>
      </c>
      <c r="B21" s="8" t="s">
        <v>63</v>
      </c>
      <c r="C21" s="9" t="s">
        <v>64</v>
      </c>
      <c r="D21" s="10" t="str">
        <f>HYPERLINK("http://www.digikey.com/product-detail/en/yageo/RC0805FR-071KL/311-1.00KCRCT-ND/730391","311-1.00KCRCT-ND ")</f>
        <v>311-1.00KCRCT-ND </v>
      </c>
      <c r="E21" s="11" t="s">
        <v>65</v>
      </c>
      <c r="F21" s="11">
        <v>2.0</v>
      </c>
      <c r="G21" s="12">
        <v>0.0084</v>
      </c>
      <c r="H21" s="12">
        <f t="shared" si="1"/>
        <v>0.0168</v>
      </c>
    </row>
    <row r="22">
      <c r="A22" s="7" t="b">
        <v>1</v>
      </c>
      <c r="B22" s="8" t="s">
        <v>66</v>
      </c>
      <c r="C22" s="9" t="s">
        <v>67</v>
      </c>
      <c r="D22" s="10" t="str">
        <f>HYPERLINK("http://www.digikey.com/product-detail/en/yageo/RC0805FR-07330RL/311-330CRCT-ND/730813","311-330CRCT-ND")</f>
        <v>311-330CRCT-ND</v>
      </c>
      <c r="E22" s="11" t="s">
        <v>68</v>
      </c>
      <c r="F22" s="11">
        <v>1.0</v>
      </c>
      <c r="G22" s="12">
        <v>0.0084</v>
      </c>
      <c r="H22" s="12">
        <f t="shared" si="1"/>
        <v>0.0084</v>
      </c>
    </row>
    <row r="23">
      <c r="A23" s="7" t="b">
        <v>1</v>
      </c>
      <c r="B23" s="8" t="s">
        <v>69</v>
      </c>
      <c r="C23" s="9" t="s">
        <v>70</v>
      </c>
      <c r="D23" s="17" t="str">
        <f>HYPERLINK("http://www.digikey.com/product-detail/en/yageo/RC0805FR-073K3L/311-3.30KCRCT-ND/730760","311-3.30KCRCT-ND")</f>
        <v>311-3.30KCRCT-ND</v>
      </c>
      <c r="E23" s="11" t="s">
        <v>71</v>
      </c>
      <c r="F23" s="11">
        <v>3.0</v>
      </c>
      <c r="G23" s="12">
        <v>0.0084</v>
      </c>
      <c r="H23" s="12">
        <f t="shared" si="1"/>
        <v>0.0252</v>
      </c>
    </row>
    <row r="24">
      <c r="A24" s="7" t="b">
        <v>1</v>
      </c>
      <c r="B24" s="8" t="s">
        <v>72</v>
      </c>
      <c r="C24" s="9" t="s">
        <v>73</v>
      </c>
      <c r="D24" s="10" t="str">
        <f>HYPERLINK("http://www.digikey.com/product-detail/en/ohmite/LVK12R050DER/LVK12R050DERCT-ND/1632800","LVK12R050DERCT-ND")</f>
        <v>LVK12R050DERCT-ND</v>
      </c>
      <c r="E24" s="11" t="s">
        <v>74</v>
      </c>
      <c r="F24" s="11">
        <v>1.0</v>
      </c>
      <c r="G24" s="12">
        <v>0.86</v>
      </c>
      <c r="H24" s="12">
        <f t="shared" si="1"/>
        <v>0.86</v>
      </c>
    </row>
    <row r="25">
      <c r="A25" s="7" t="b">
        <v>1</v>
      </c>
      <c r="B25" s="8" t="s">
        <v>75</v>
      </c>
      <c r="C25" s="9" t="s">
        <v>76</v>
      </c>
      <c r="D25" s="18" t="str">
        <f>HYPERLINK("http://www.digikey.com/product-detail/en/ecs-inc/ECS-.327-12.5-34S-TR/XC1967CT-ND/3927391","XC1967CT-ND")</f>
        <v>XC1967CT-ND</v>
      </c>
      <c r="E25" s="11" t="s">
        <v>77</v>
      </c>
      <c r="F25" s="11">
        <v>1.0</v>
      </c>
      <c r="G25" s="12">
        <v>1.2</v>
      </c>
      <c r="H25" s="12">
        <f t="shared" si="1"/>
        <v>1.2</v>
      </c>
    </row>
    <row r="26">
      <c r="A26" s="7" t="b">
        <v>1</v>
      </c>
      <c r="B26" s="8" t="s">
        <v>78</v>
      </c>
      <c r="C26" s="9" t="s">
        <v>79</v>
      </c>
      <c r="D26" s="10" t="str">
        <f>HYPERLINK("http://www.digikey.com/product-detail/en/abracon-llc/ABM8X-102-32.000MHZ-T/535-11454-1-ND/2673402","535-11454-1-ND")</f>
        <v>535-11454-1-ND</v>
      </c>
      <c r="E26" s="11" t="s">
        <v>80</v>
      </c>
      <c r="F26" s="11">
        <v>1.0</v>
      </c>
      <c r="G26" s="12">
        <v>6.18</v>
      </c>
      <c r="H26" s="12">
        <f t="shared" si="1"/>
        <v>6.18</v>
      </c>
      <c r="I26" s="11"/>
    </row>
    <row r="27">
      <c r="A27" s="7" t="b">
        <v>1</v>
      </c>
      <c r="B27" s="8" t="s">
        <v>81</v>
      </c>
      <c r="C27" s="9" t="s">
        <v>82</v>
      </c>
      <c r="D27" s="10" t="str">
        <f>HYPERLINK("http://www.digikey.com/product-detail/en/lite-on-inc/LTST-C171GKT/160-1423-1-ND/386792","160-1423-1-ND")</f>
        <v>160-1423-1-ND</v>
      </c>
      <c r="E27" s="11" t="s">
        <v>83</v>
      </c>
      <c r="F27" s="11">
        <v>1.0</v>
      </c>
      <c r="G27" s="12">
        <v>0.29</v>
      </c>
      <c r="H27" s="12">
        <f t="shared" si="1"/>
        <v>0.29</v>
      </c>
    </row>
    <row r="28">
      <c r="A28" s="7" t="b">
        <v>1</v>
      </c>
      <c r="B28" s="8" t="s">
        <v>84</v>
      </c>
      <c r="C28" s="9" t="s">
        <v>85</v>
      </c>
      <c r="D28" s="10" t="str">
        <f>HYPERLINK("http://www.digikey.com/product-detail/en/lite-on-inc/LTST-C170KFKT/160-1413-1-ND/386774","160-1413-1-ND")</f>
        <v>160-1413-1-ND</v>
      </c>
      <c r="E28" s="11" t="s">
        <v>86</v>
      </c>
      <c r="F28" s="11">
        <v>1.0</v>
      </c>
      <c r="G28" s="12">
        <v>0.29</v>
      </c>
      <c r="H28" s="12">
        <f t="shared" si="1"/>
        <v>0.29</v>
      </c>
    </row>
    <row r="29">
      <c r="A29" s="7" t="b">
        <v>1</v>
      </c>
      <c r="B29" s="8" t="s">
        <v>87</v>
      </c>
      <c r="C29" s="9" t="s">
        <v>88</v>
      </c>
      <c r="D29" s="18" t="str">
        <f>HYPERLINK("http://www.digikey.com/product-detail/en/littelfuse-inc/0437.375WR/F2878CT-ND/1905893","F2878CT-ND")</f>
        <v>F2878CT-ND</v>
      </c>
      <c r="E29" s="11" t="s">
        <v>89</v>
      </c>
      <c r="F29" s="11">
        <v>2.0</v>
      </c>
      <c r="G29" s="12">
        <v>0.96</v>
      </c>
      <c r="H29" s="12">
        <f t="shared" si="1"/>
        <v>1.92</v>
      </c>
    </row>
    <row r="30">
      <c r="A30" s="7" t="b">
        <v>1</v>
      </c>
      <c r="B30" s="8" t="s">
        <v>90</v>
      </c>
      <c r="C30" s="9" t="s">
        <v>91</v>
      </c>
      <c r="D30" s="10" t="str">
        <f>HYPERLINK("http://www.digikey.com/product-detail/en/murata-electronics-north-america/BLM21PG300SN1D/490-1052-1-ND/584499","490-1052-1-ND")</f>
        <v>490-1052-1-ND</v>
      </c>
      <c r="E30" s="11" t="s">
        <v>92</v>
      </c>
      <c r="F30" s="11">
        <v>2.0</v>
      </c>
      <c r="G30" s="12">
        <v>0.12</v>
      </c>
      <c r="H30" s="12">
        <f t="shared" si="1"/>
        <v>0.24</v>
      </c>
    </row>
    <row r="31">
      <c r="A31" s="7" t="b">
        <v>1</v>
      </c>
      <c r="B31" s="8" t="s">
        <v>93</v>
      </c>
      <c r="C31" s="9" t="s">
        <v>94</v>
      </c>
      <c r="D31" s="19" t="s">
        <v>95</v>
      </c>
      <c r="E31" s="13" t="s">
        <v>96</v>
      </c>
      <c r="F31" s="11">
        <v>1.0</v>
      </c>
      <c r="G31" s="12">
        <v>10.64</v>
      </c>
      <c r="H31" s="12">
        <f t="shared" si="1"/>
        <v>10.64</v>
      </c>
    </row>
    <row r="32">
      <c r="A32" s="7" t="b">
        <v>1</v>
      </c>
      <c r="B32" s="8" t="s">
        <v>97</v>
      </c>
      <c r="C32" s="9" t="s">
        <v>98</v>
      </c>
      <c r="D32" s="10" t="str">
        <f>HYPERLINK("http://www.digikey.com/product-detail/en/bosch-sensortec/BMX055/828-1060-1-ND/6136311","828-1060-1-ND")</f>
        <v>828-1060-1-ND</v>
      </c>
      <c r="E32" s="11" t="s">
        <v>99</v>
      </c>
      <c r="F32" s="11">
        <v>1.0</v>
      </c>
      <c r="G32" s="12">
        <v>7.99</v>
      </c>
      <c r="H32" s="12">
        <f t="shared" si="1"/>
        <v>7.99</v>
      </c>
    </row>
    <row r="33">
      <c r="A33" s="7" t="b">
        <v>1</v>
      </c>
      <c r="B33" s="8" t="s">
        <v>100</v>
      </c>
      <c r="C33" s="9" t="s">
        <v>101</v>
      </c>
      <c r="D33" s="10" t="str">
        <f>HYPERLINK("http://www.digikey.com/product-detail/en/texas-instruments/TLV341AIDBVR/296-17680-1-ND/716532","296-17680-1-ND")</f>
        <v>296-17680-1-ND</v>
      </c>
      <c r="E33" s="11" t="s">
        <v>102</v>
      </c>
      <c r="F33" s="11">
        <v>4.0</v>
      </c>
      <c r="G33" s="12">
        <v>1.09</v>
      </c>
      <c r="H33" s="12">
        <f t="shared" si="1"/>
        <v>4.36</v>
      </c>
    </row>
    <row r="34">
      <c r="A34" s="7" t="b">
        <v>1</v>
      </c>
      <c r="B34" s="8" t="s">
        <v>103</v>
      </c>
      <c r="C34" s="9" t="s">
        <v>104</v>
      </c>
      <c r="D34" s="19" t="s">
        <v>105</v>
      </c>
      <c r="E34" s="11" t="s">
        <v>106</v>
      </c>
      <c r="F34" s="11">
        <v>3.0</v>
      </c>
      <c r="G34" s="12">
        <v>2.21</v>
      </c>
      <c r="H34" s="12">
        <f t="shared" si="1"/>
        <v>6.63</v>
      </c>
    </row>
    <row r="35">
      <c r="A35" s="7" t="b">
        <v>1</v>
      </c>
      <c r="B35" s="8" t="s">
        <v>107</v>
      </c>
      <c r="C35" s="9" t="s">
        <v>108</v>
      </c>
      <c r="D35" s="10" t="str">
        <f>HYPERLINK("http://www.digikey.com/product-detail/en/texas-instruments/DRV8833PWPR/296-29434-1-ND/2743171","296-29434-1-ND")</f>
        <v>296-29434-1-ND</v>
      </c>
      <c r="E35" s="11" t="s">
        <v>109</v>
      </c>
      <c r="F35" s="11">
        <v>2.0</v>
      </c>
      <c r="G35" s="12">
        <v>2.46</v>
      </c>
      <c r="H35" s="12">
        <f t="shared" si="1"/>
        <v>4.92</v>
      </c>
    </row>
    <row r="36">
      <c r="A36" s="7" t="b">
        <v>1</v>
      </c>
      <c r="B36" s="8" t="s">
        <v>110</v>
      </c>
      <c r="C36" s="9" t="s">
        <v>111</v>
      </c>
      <c r="D36" s="10" t="str">
        <f>HYPERLINK("http://www.digikey.com/product-detail/en/texas-instruments/MSP430F6659IPZ/296-41521-ND/3902666","296-41521-ND")</f>
        <v>296-41521-ND</v>
      </c>
      <c r="E36" s="11" t="s">
        <v>112</v>
      </c>
      <c r="F36" s="11">
        <v>1.0</v>
      </c>
      <c r="G36" s="12">
        <v>12.25</v>
      </c>
      <c r="H36" s="12">
        <f t="shared" si="1"/>
        <v>12.25</v>
      </c>
    </row>
    <row r="37">
      <c r="A37" s="7" t="b">
        <v>1</v>
      </c>
      <c r="B37" s="8" t="s">
        <v>113</v>
      </c>
      <c r="C37" s="9" t="s">
        <v>114</v>
      </c>
      <c r="D37" s="19" t="s">
        <v>115</v>
      </c>
      <c r="E37" s="11" t="s">
        <v>116</v>
      </c>
      <c r="F37" s="11">
        <v>1.0</v>
      </c>
      <c r="G37" s="12">
        <v>1.73</v>
      </c>
      <c r="H37" s="12">
        <f t="shared" si="1"/>
        <v>1.73</v>
      </c>
    </row>
    <row r="38">
      <c r="A38" s="7" t="b">
        <v>1</v>
      </c>
      <c r="B38" s="8" t="s">
        <v>117</v>
      </c>
      <c r="C38" s="9" t="s">
        <v>118</v>
      </c>
      <c r="D38" s="10" t="str">
        <f>HYPERLINK("http://www.digikey.com/product-detail/en/maxim-integrated/MAX9934FAUA-/MAX9934FAUA--ND/2239126","MAX9934FAUA+-ND")</f>
        <v>MAX9934FAUA+-ND</v>
      </c>
      <c r="E38" s="11" t="s">
        <v>119</v>
      </c>
      <c r="F38" s="11">
        <v>1.0</v>
      </c>
      <c r="G38" s="12">
        <v>1.68</v>
      </c>
      <c r="H38" s="12">
        <f t="shared" si="1"/>
        <v>1.68</v>
      </c>
    </row>
    <row r="39">
      <c r="A39" s="7" t="b">
        <v>1</v>
      </c>
      <c r="B39" s="8" t="s">
        <v>120</v>
      </c>
      <c r="C39" s="9" t="s">
        <v>121</v>
      </c>
      <c r="D39" s="10" t="str">
        <f>HYPERLINK("http://www.digikey.com/product-detail/en/texas-instruments/REF5030AQDRQ1/296-27911-1-ND/2428322","296-27911-1-ND")</f>
        <v>296-27911-1-ND</v>
      </c>
      <c r="E39" s="11" t="s">
        <v>122</v>
      </c>
      <c r="F39" s="11">
        <v>1.0</v>
      </c>
      <c r="G39" s="12">
        <v>3.62</v>
      </c>
      <c r="H39" s="12">
        <f t="shared" si="1"/>
        <v>3.62</v>
      </c>
    </row>
    <row r="40">
      <c r="A40" s="7" t="b">
        <v>1</v>
      </c>
      <c r="B40" s="8" t="s">
        <v>123</v>
      </c>
      <c r="C40" s="9" t="s">
        <v>124</v>
      </c>
      <c r="D40" s="10" t="str">
        <f>HYPERLINK("http://www.digikey.com/product-search/en?keywords=WM12834CT-ND","WM12834CT-ND")</f>
        <v>WM12834CT-ND</v>
      </c>
      <c r="E40" s="13" t="s">
        <v>125</v>
      </c>
      <c r="F40" s="11">
        <v>1.0</v>
      </c>
      <c r="G40" s="12">
        <v>2.33</v>
      </c>
      <c r="H40" s="12">
        <f t="shared" si="1"/>
        <v>2.33</v>
      </c>
    </row>
    <row r="41">
      <c r="A41" s="7" t="b">
        <v>1</v>
      </c>
      <c r="B41" s="8" t="s">
        <v>126</v>
      </c>
      <c r="C41" s="9" t="s">
        <v>127</v>
      </c>
      <c r="D41" s="10" t="str">
        <f>HYPERLINK("http://www.digikey.com/product-detail/en/molex-llc/0533981271/WM7616CT-ND/699090","WM7616CT-ND")</f>
        <v>WM7616CT-ND</v>
      </c>
      <c r="E41" s="11" t="s">
        <v>128</v>
      </c>
      <c r="F41" s="11">
        <v>3.0</v>
      </c>
      <c r="G41" s="12">
        <v>2.16</v>
      </c>
      <c r="H41" s="12">
        <f t="shared" si="1"/>
        <v>6.48</v>
      </c>
    </row>
    <row r="42">
      <c r="A42" s="7" t="b">
        <v>1</v>
      </c>
      <c r="B42" s="8" t="s">
        <v>129</v>
      </c>
      <c r="C42" s="9" t="s">
        <v>130</v>
      </c>
      <c r="D42" s="10" t="str">
        <f>HYPERLINK("http://www.digikey.com/product-detail/en/samtec-inc/ESQ-132-39-G-D/SAM8772-ND/2640989","SAM8772-ND")</f>
        <v>SAM8772-ND</v>
      </c>
      <c r="E42" s="11" t="s">
        <v>131</v>
      </c>
      <c r="F42" s="11">
        <v>2.0</v>
      </c>
      <c r="G42" s="12">
        <v>11.08</v>
      </c>
      <c r="H42" s="12">
        <f t="shared" si="1"/>
        <v>22.16</v>
      </c>
    </row>
    <row r="43">
      <c r="A43" s="7" t="b">
        <v>1</v>
      </c>
      <c r="B43" s="8" t="s">
        <v>132</v>
      </c>
      <c r="C43" s="9" t="s">
        <v>133</v>
      </c>
      <c r="D43" s="10" t="str">
        <f>HYPERLINK("http://www.digikey.com/product-detail/en/3m/961103-6404-AR/3M9448-ND/2071489","3M9448-ND")</f>
        <v>3M9448-ND</v>
      </c>
      <c r="E43" s="11" t="s">
        <v>134</v>
      </c>
      <c r="F43" s="11">
        <v>3.0</v>
      </c>
      <c r="G43" s="12">
        <v>0.26</v>
      </c>
      <c r="H43" s="12">
        <f t="shared" si="1"/>
        <v>0.78</v>
      </c>
    </row>
    <row r="44">
      <c r="A44" s="7" t="b">
        <v>1</v>
      </c>
      <c r="B44" s="8" t="s">
        <v>135</v>
      </c>
      <c r="C44" s="9" t="s">
        <v>136</v>
      </c>
      <c r="D44" s="10" t="str">
        <f>HYPERLINK("http://www.digikey.com/product-detail/en/harwin-inc/M20-9990246/952-2262-ND/3728226","952-2262-ND")</f>
        <v>952-2262-ND</v>
      </c>
      <c r="E44" s="11" t="s">
        <v>137</v>
      </c>
      <c r="F44" s="11">
        <v>1.0</v>
      </c>
      <c r="G44" s="12">
        <v>0.11</v>
      </c>
      <c r="H44" s="12">
        <f t="shared" si="1"/>
        <v>0.11</v>
      </c>
    </row>
    <row r="45">
      <c r="A45" s="7" t="b">
        <v>1</v>
      </c>
      <c r="B45" s="8" t="s">
        <v>138</v>
      </c>
      <c r="C45" s="20" t="s">
        <v>139</v>
      </c>
      <c r="D45" s="10" t="str">
        <f>HYPERLINK("http://www.digikey.com/product-detail/en/amphenol-fci/68000-406HLF/609-3263-ND/1878471","609-3263-ND")</f>
        <v>609-3263-ND</v>
      </c>
      <c r="E45" s="11" t="s">
        <v>140</v>
      </c>
      <c r="F45" s="11">
        <v>1.0</v>
      </c>
      <c r="G45" s="12">
        <v>0.25</v>
      </c>
      <c r="H45" s="12">
        <f t="shared" si="1"/>
        <v>0.25</v>
      </c>
    </row>
    <row r="46">
      <c r="A46" s="7" t="b">
        <v>1</v>
      </c>
      <c r="B46" s="8" t="s">
        <v>141</v>
      </c>
      <c r="C46" s="9" t="s">
        <v>142</v>
      </c>
      <c r="D46" s="10" t="str">
        <f>HYPERLINK("http://www.digikey.com/product-detail/en/3m/961104-6404-AR/3M9449-ND/2071490","3M9449-ND")</f>
        <v>3M9449-ND</v>
      </c>
      <c r="E46" s="11" t="s">
        <v>143</v>
      </c>
      <c r="F46" s="11">
        <v>1.0</v>
      </c>
      <c r="G46" s="12">
        <v>0.33</v>
      </c>
      <c r="H46" s="12">
        <f t="shared" si="1"/>
        <v>0.33</v>
      </c>
    </row>
    <row r="47">
      <c r="A47" s="7" t="b">
        <v>1</v>
      </c>
      <c r="B47" s="8" t="s">
        <v>144</v>
      </c>
      <c r="C47" s="9" t="s">
        <v>145</v>
      </c>
      <c r="D47" s="10" t="str">
        <f>HYPERLINK("http://www.digikey.com/product-detail/en/sullins-connector-solutions/SBH11-PBPC-D07-ST-BK/S9170-ND/1990063","S9170-ND")</f>
        <v>S9170-ND</v>
      </c>
      <c r="E47" s="11" t="s">
        <v>146</v>
      </c>
      <c r="F47" s="11">
        <v>1.0</v>
      </c>
      <c r="G47" s="12">
        <v>0.53</v>
      </c>
      <c r="H47" s="12">
        <f t="shared" si="1"/>
        <v>0.53</v>
      </c>
    </row>
    <row r="48">
      <c r="A48" s="21"/>
      <c r="B48" s="22"/>
      <c r="C48" s="23"/>
      <c r="D48" s="21"/>
      <c r="E48" s="24"/>
      <c r="F48" s="25"/>
      <c r="G48" s="26"/>
      <c r="H48" s="27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21"/>
      <c r="B49" s="22"/>
      <c r="C49" s="23"/>
      <c r="D49" s="21"/>
      <c r="E49" s="24"/>
      <c r="F49" s="25"/>
      <c r="G49" s="28" t="s">
        <v>147</v>
      </c>
      <c r="H49" s="29">
        <f>sum(H2:H47)</f>
        <v>111.0652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21"/>
      <c r="B50" s="22"/>
      <c r="C50" s="23"/>
      <c r="D50" s="21"/>
      <c r="E50" s="30"/>
      <c r="F50" s="25"/>
      <c r="G50" s="31" t="s">
        <v>148</v>
      </c>
      <c r="H50" s="32">
        <f>today()</f>
        <v>42783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21"/>
      <c r="B51" s="22"/>
      <c r="C51" s="23"/>
      <c r="D51" s="21"/>
      <c r="E51" s="30"/>
      <c r="F51" s="21"/>
      <c r="G51" s="33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21"/>
      <c r="B52" s="22"/>
      <c r="C52" s="23"/>
      <c r="D52" s="21"/>
      <c r="E52" s="24"/>
      <c r="F52" s="34"/>
      <c r="G52" s="26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21"/>
      <c r="B53" s="22"/>
      <c r="C53" s="23"/>
      <c r="D53" s="21"/>
      <c r="E53" s="24"/>
      <c r="F53" s="21"/>
      <c r="G53" s="3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21"/>
      <c r="B54" s="22"/>
      <c r="C54" s="23"/>
      <c r="D54" s="34"/>
      <c r="E54" s="30"/>
      <c r="F54" s="21"/>
      <c r="G54" s="33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>
      <c r="A55" s="21"/>
      <c r="B55" s="22"/>
      <c r="C55" s="23"/>
      <c r="D55" s="34"/>
      <c r="E55" s="34"/>
      <c r="F55" s="34"/>
      <c r="G55" s="33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21"/>
      <c r="B56" s="22"/>
      <c r="C56" s="23"/>
      <c r="D56" s="21"/>
      <c r="E56" s="24"/>
      <c r="F56" s="21"/>
      <c r="G56" s="33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21"/>
      <c r="B57" s="22"/>
      <c r="C57" s="23"/>
      <c r="D57" s="21"/>
      <c r="E57" s="24"/>
      <c r="F57" s="21"/>
      <c r="G57" s="33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B58" s="35"/>
      <c r="C58" s="36"/>
      <c r="E58" s="37"/>
      <c r="G58" s="38"/>
    </row>
    <row r="59">
      <c r="B59" s="35"/>
      <c r="C59" s="36"/>
      <c r="E59" s="37"/>
      <c r="G59" s="38"/>
    </row>
    <row r="60">
      <c r="B60" s="35"/>
      <c r="C60" s="36"/>
      <c r="E60" s="37"/>
      <c r="G60" s="38"/>
    </row>
    <row r="61">
      <c r="B61" s="35"/>
      <c r="C61" s="36"/>
      <c r="E61" s="37"/>
      <c r="G61" s="38"/>
    </row>
    <row r="62">
      <c r="B62" s="35"/>
      <c r="C62" s="36"/>
      <c r="E62" s="37"/>
      <c r="G62" s="38"/>
    </row>
    <row r="63">
      <c r="B63" s="35"/>
      <c r="C63" s="36"/>
      <c r="E63" s="37"/>
      <c r="G63" s="38"/>
    </row>
    <row r="64">
      <c r="B64" s="35"/>
      <c r="C64" s="36"/>
      <c r="E64" s="37"/>
      <c r="G64" s="38"/>
    </row>
    <row r="65">
      <c r="B65" s="35"/>
      <c r="C65" s="36"/>
      <c r="E65" s="37"/>
      <c r="G65" s="38"/>
    </row>
    <row r="66">
      <c r="B66" s="35"/>
      <c r="C66" s="36"/>
      <c r="E66" s="37"/>
      <c r="G66" s="38"/>
    </row>
    <row r="67">
      <c r="B67" s="35"/>
      <c r="C67" s="36"/>
      <c r="E67" s="37"/>
      <c r="G67" s="38"/>
    </row>
    <row r="68">
      <c r="B68" s="35"/>
      <c r="C68" s="36"/>
      <c r="E68" s="37"/>
      <c r="G68" s="38"/>
    </row>
    <row r="69">
      <c r="B69" s="35"/>
      <c r="C69" s="36"/>
      <c r="E69" s="37"/>
      <c r="G69" s="38"/>
    </row>
    <row r="70">
      <c r="B70" s="35"/>
      <c r="C70" s="36"/>
      <c r="E70" s="37"/>
      <c r="G70" s="38"/>
    </row>
    <row r="71">
      <c r="B71" s="35"/>
      <c r="C71" s="36"/>
      <c r="E71" s="37"/>
      <c r="G71" s="38"/>
    </row>
    <row r="72">
      <c r="B72" s="35"/>
      <c r="C72" s="36"/>
      <c r="E72" s="37"/>
      <c r="G72" s="38"/>
    </row>
    <row r="73">
      <c r="B73" s="35"/>
      <c r="C73" s="36"/>
      <c r="E73" s="37"/>
      <c r="G73" s="38"/>
    </row>
    <row r="74">
      <c r="B74" s="35"/>
      <c r="C74" s="36"/>
      <c r="E74" s="37"/>
      <c r="G74" s="38"/>
    </row>
    <row r="75">
      <c r="B75" s="35"/>
      <c r="C75" s="36"/>
      <c r="E75" s="37"/>
      <c r="G75" s="38"/>
    </row>
    <row r="76">
      <c r="B76" s="35"/>
      <c r="C76" s="36"/>
      <c r="E76" s="37"/>
      <c r="G76" s="38"/>
    </row>
    <row r="77">
      <c r="B77" s="35"/>
      <c r="C77" s="36"/>
      <c r="E77" s="37"/>
      <c r="G77" s="38"/>
    </row>
    <row r="78">
      <c r="B78" s="35"/>
      <c r="C78" s="36"/>
      <c r="E78" s="37"/>
      <c r="G78" s="38"/>
    </row>
    <row r="79">
      <c r="B79" s="35"/>
      <c r="C79" s="36"/>
      <c r="E79" s="37"/>
      <c r="G79" s="38"/>
    </row>
    <row r="80">
      <c r="B80" s="35"/>
      <c r="C80" s="36"/>
      <c r="E80" s="37"/>
      <c r="G80" s="38"/>
    </row>
    <row r="81">
      <c r="B81" s="35"/>
      <c r="C81" s="36"/>
      <c r="E81" s="37"/>
      <c r="G81" s="38"/>
    </row>
    <row r="82">
      <c r="B82" s="35"/>
      <c r="C82" s="36"/>
      <c r="E82" s="37"/>
      <c r="G82" s="38"/>
    </row>
    <row r="83">
      <c r="B83" s="35"/>
      <c r="C83" s="36"/>
      <c r="E83" s="37"/>
      <c r="G83" s="38"/>
    </row>
    <row r="84">
      <c r="B84" s="35"/>
      <c r="C84" s="36"/>
      <c r="E84" s="37"/>
      <c r="G84" s="38"/>
    </row>
    <row r="85">
      <c r="B85" s="35"/>
      <c r="C85" s="36"/>
      <c r="E85" s="37"/>
      <c r="G85" s="38"/>
    </row>
    <row r="86">
      <c r="B86" s="35"/>
      <c r="C86" s="36"/>
      <c r="E86" s="37"/>
      <c r="G86" s="38"/>
    </row>
    <row r="87">
      <c r="B87" s="35"/>
      <c r="C87" s="36"/>
      <c r="E87" s="37"/>
      <c r="G87" s="38"/>
    </row>
    <row r="88">
      <c r="B88" s="35"/>
      <c r="C88" s="36"/>
      <c r="E88" s="37"/>
      <c r="G88" s="38"/>
    </row>
    <row r="89">
      <c r="B89" s="35"/>
      <c r="C89" s="36"/>
      <c r="E89" s="37"/>
      <c r="G89" s="38"/>
    </row>
    <row r="90">
      <c r="B90" s="35"/>
      <c r="C90" s="36"/>
      <c r="E90" s="37"/>
      <c r="G90" s="38"/>
    </row>
    <row r="91">
      <c r="B91" s="35"/>
      <c r="C91" s="36"/>
      <c r="E91" s="37"/>
      <c r="G91" s="38"/>
    </row>
    <row r="92">
      <c r="B92" s="35"/>
      <c r="C92" s="36"/>
      <c r="E92" s="37"/>
      <c r="G92" s="38"/>
    </row>
    <row r="93">
      <c r="B93" s="35"/>
      <c r="C93" s="36"/>
      <c r="E93" s="37"/>
      <c r="G93" s="38"/>
    </row>
    <row r="94">
      <c r="B94" s="35"/>
      <c r="C94" s="36"/>
      <c r="E94" s="37"/>
      <c r="G94" s="38"/>
    </row>
    <row r="95">
      <c r="B95" s="35"/>
      <c r="C95" s="36"/>
      <c r="E95" s="37"/>
      <c r="G95" s="38"/>
    </row>
    <row r="96">
      <c r="B96" s="35"/>
      <c r="C96" s="36"/>
      <c r="E96" s="37"/>
      <c r="G96" s="38"/>
    </row>
    <row r="97">
      <c r="B97" s="35"/>
      <c r="C97" s="36"/>
      <c r="E97" s="37"/>
      <c r="G97" s="38"/>
    </row>
    <row r="98">
      <c r="B98" s="35"/>
      <c r="C98" s="36"/>
      <c r="E98" s="37"/>
      <c r="G98" s="38"/>
    </row>
    <row r="99">
      <c r="B99" s="35"/>
      <c r="C99" s="36"/>
      <c r="E99" s="37"/>
      <c r="G99" s="38"/>
    </row>
    <row r="100">
      <c r="B100" s="35"/>
      <c r="C100" s="36"/>
      <c r="E100" s="37"/>
      <c r="G100" s="38"/>
    </row>
    <row r="101">
      <c r="B101" s="35"/>
      <c r="C101" s="36"/>
      <c r="E101" s="37"/>
      <c r="G101" s="38"/>
    </row>
    <row r="102">
      <c r="B102" s="35"/>
      <c r="C102" s="36"/>
      <c r="E102" s="37"/>
      <c r="G102" s="38"/>
    </row>
    <row r="103">
      <c r="B103" s="35"/>
      <c r="C103" s="36"/>
      <c r="E103" s="37"/>
      <c r="G103" s="38"/>
    </row>
    <row r="104">
      <c r="B104" s="35"/>
      <c r="C104" s="36"/>
      <c r="E104" s="37"/>
      <c r="G104" s="38"/>
    </row>
    <row r="105">
      <c r="B105" s="35"/>
      <c r="C105" s="36"/>
      <c r="E105" s="37"/>
      <c r="G105" s="38"/>
    </row>
    <row r="106">
      <c r="B106" s="35"/>
      <c r="C106" s="36"/>
      <c r="E106" s="37"/>
      <c r="G106" s="38"/>
    </row>
    <row r="107">
      <c r="B107" s="35"/>
      <c r="C107" s="36"/>
      <c r="E107" s="37"/>
      <c r="G107" s="38"/>
    </row>
    <row r="108">
      <c r="B108" s="35"/>
      <c r="C108" s="36"/>
      <c r="E108" s="37"/>
      <c r="G108" s="38"/>
    </row>
    <row r="109">
      <c r="B109" s="35"/>
      <c r="C109" s="36"/>
      <c r="E109" s="37"/>
      <c r="G109" s="38"/>
    </row>
    <row r="110">
      <c r="B110" s="35"/>
      <c r="C110" s="36"/>
      <c r="E110" s="37"/>
      <c r="G110" s="38"/>
    </row>
    <row r="111">
      <c r="B111" s="35"/>
      <c r="C111" s="36"/>
      <c r="E111" s="37"/>
      <c r="G111" s="38"/>
    </row>
    <row r="112">
      <c r="B112" s="35"/>
      <c r="C112" s="36"/>
      <c r="E112" s="37"/>
      <c r="G112" s="38"/>
    </row>
    <row r="113">
      <c r="B113" s="35"/>
      <c r="C113" s="36"/>
      <c r="E113" s="37"/>
      <c r="G113" s="38"/>
    </row>
    <row r="114">
      <c r="B114" s="35"/>
      <c r="C114" s="36"/>
      <c r="E114" s="37"/>
      <c r="G114" s="38"/>
    </row>
    <row r="115">
      <c r="B115" s="35"/>
      <c r="C115" s="36"/>
      <c r="E115" s="37"/>
      <c r="G115" s="38"/>
    </row>
    <row r="116">
      <c r="B116" s="35"/>
      <c r="C116" s="36"/>
      <c r="E116" s="37"/>
      <c r="G116" s="38"/>
    </row>
    <row r="117">
      <c r="B117" s="35"/>
      <c r="C117" s="36"/>
      <c r="E117" s="37"/>
      <c r="G117" s="38"/>
    </row>
    <row r="118">
      <c r="B118" s="35"/>
      <c r="C118" s="36"/>
      <c r="E118" s="37"/>
      <c r="G118" s="38"/>
    </row>
    <row r="119">
      <c r="B119" s="35"/>
      <c r="C119" s="36"/>
      <c r="E119" s="37"/>
      <c r="G119" s="38"/>
    </row>
    <row r="120">
      <c r="B120" s="35"/>
      <c r="C120" s="36"/>
      <c r="E120" s="37"/>
      <c r="G120" s="38"/>
    </row>
    <row r="121">
      <c r="B121" s="35"/>
      <c r="C121" s="36"/>
      <c r="E121" s="37"/>
      <c r="G121" s="38"/>
    </row>
    <row r="122">
      <c r="B122" s="35"/>
      <c r="C122" s="36"/>
      <c r="E122" s="37"/>
      <c r="G122" s="38"/>
    </row>
    <row r="123">
      <c r="B123" s="35"/>
      <c r="C123" s="36"/>
      <c r="E123" s="37"/>
      <c r="G123" s="38"/>
    </row>
    <row r="124">
      <c r="B124" s="35"/>
      <c r="C124" s="36"/>
      <c r="E124" s="37"/>
      <c r="G124" s="38"/>
    </row>
    <row r="125">
      <c r="B125" s="35"/>
      <c r="C125" s="36"/>
      <c r="E125" s="37"/>
      <c r="G125" s="38"/>
    </row>
    <row r="126">
      <c r="B126" s="35"/>
      <c r="C126" s="36"/>
      <c r="E126" s="37"/>
      <c r="G126" s="38"/>
    </row>
    <row r="127">
      <c r="B127" s="35"/>
      <c r="C127" s="36"/>
      <c r="E127" s="37"/>
      <c r="G127" s="38"/>
    </row>
    <row r="128">
      <c r="B128" s="35"/>
      <c r="C128" s="36"/>
      <c r="E128" s="37"/>
      <c r="G128" s="38"/>
    </row>
    <row r="129">
      <c r="B129" s="35"/>
      <c r="C129" s="36"/>
      <c r="E129" s="37"/>
      <c r="G129" s="38"/>
    </row>
    <row r="130">
      <c r="B130" s="35"/>
      <c r="C130" s="36"/>
      <c r="E130" s="37"/>
      <c r="G130" s="38"/>
    </row>
    <row r="131">
      <c r="B131" s="35"/>
      <c r="C131" s="36"/>
      <c r="E131" s="37"/>
      <c r="G131" s="38"/>
    </row>
    <row r="132">
      <c r="B132" s="35"/>
      <c r="C132" s="36"/>
      <c r="E132" s="37"/>
      <c r="G132" s="38"/>
    </row>
    <row r="133">
      <c r="B133" s="35"/>
      <c r="C133" s="36"/>
      <c r="E133" s="37"/>
      <c r="G133" s="38"/>
    </row>
    <row r="134">
      <c r="B134" s="35"/>
      <c r="C134" s="36"/>
      <c r="E134" s="37"/>
      <c r="G134" s="38"/>
    </row>
    <row r="135">
      <c r="B135" s="35"/>
      <c r="C135" s="36"/>
      <c r="E135" s="37"/>
      <c r="G135" s="38"/>
    </row>
    <row r="136">
      <c r="B136" s="35"/>
      <c r="C136" s="36"/>
      <c r="E136" s="37"/>
      <c r="G136" s="38"/>
    </row>
    <row r="137">
      <c r="B137" s="35"/>
      <c r="C137" s="36"/>
      <c r="E137" s="37"/>
      <c r="G137" s="38"/>
    </row>
    <row r="138">
      <c r="B138" s="35"/>
      <c r="C138" s="36"/>
      <c r="E138" s="37"/>
      <c r="G138" s="38"/>
    </row>
    <row r="139">
      <c r="B139" s="35"/>
      <c r="C139" s="36"/>
      <c r="E139" s="37"/>
      <c r="G139" s="38"/>
    </row>
    <row r="140">
      <c r="B140" s="35"/>
      <c r="C140" s="36"/>
      <c r="E140" s="37"/>
      <c r="G140" s="38"/>
    </row>
    <row r="141">
      <c r="B141" s="35"/>
      <c r="C141" s="36"/>
      <c r="E141" s="37"/>
      <c r="G141" s="38"/>
    </row>
    <row r="142">
      <c r="B142" s="35"/>
      <c r="C142" s="36"/>
      <c r="E142" s="37"/>
      <c r="G142" s="38"/>
    </row>
    <row r="143">
      <c r="B143" s="35"/>
      <c r="C143" s="36"/>
      <c r="E143" s="37"/>
      <c r="G143" s="38"/>
    </row>
    <row r="144">
      <c r="B144" s="35"/>
      <c r="C144" s="36"/>
      <c r="E144" s="37"/>
      <c r="G144" s="38"/>
    </row>
    <row r="145">
      <c r="B145" s="35"/>
      <c r="C145" s="36"/>
      <c r="E145" s="37"/>
      <c r="G145" s="38"/>
    </row>
    <row r="146">
      <c r="B146" s="35"/>
      <c r="C146" s="36"/>
      <c r="E146" s="37"/>
      <c r="G146" s="38"/>
    </row>
    <row r="147">
      <c r="B147" s="35"/>
      <c r="C147" s="36"/>
      <c r="E147" s="37"/>
      <c r="G147" s="38"/>
    </row>
    <row r="148">
      <c r="B148" s="35"/>
      <c r="C148" s="36"/>
      <c r="E148" s="37"/>
      <c r="G148" s="38"/>
    </row>
    <row r="149">
      <c r="B149" s="35"/>
      <c r="C149" s="36"/>
      <c r="E149" s="37"/>
      <c r="G149" s="38"/>
    </row>
    <row r="150">
      <c r="B150" s="35"/>
      <c r="C150" s="36"/>
      <c r="E150" s="37"/>
      <c r="G150" s="38"/>
    </row>
    <row r="151">
      <c r="B151" s="35"/>
      <c r="C151" s="36"/>
      <c r="E151" s="37"/>
      <c r="G151" s="38"/>
    </row>
    <row r="152">
      <c r="B152" s="35"/>
      <c r="C152" s="36"/>
      <c r="E152" s="37"/>
      <c r="G152" s="38"/>
    </row>
    <row r="153">
      <c r="B153" s="35"/>
      <c r="C153" s="36"/>
      <c r="E153" s="37"/>
      <c r="G153" s="38"/>
    </row>
    <row r="154">
      <c r="B154" s="35"/>
      <c r="C154" s="36"/>
      <c r="E154" s="37"/>
      <c r="G154" s="38"/>
    </row>
    <row r="155">
      <c r="B155" s="35"/>
      <c r="C155" s="36"/>
      <c r="E155" s="37"/>
      <c r="G155" s="38"/>
    </row>
    <row r="156">
      <c r="B156" s="35"/>
      <c r="C156" s="36"/>
      <c r="E156" s="37"/>
      <c r="G156" s="38"/>
    </row>
    <row r="157">
      <c r="B157" s="35"/>
      <c r="C157" s="36"/>
      <c r="E157" s="37"/>
      <c r="G157" s="38"/>
    </row>
    <row r="158">
      <c r="B158" s="35"/>
      <c r="C158" s="36"/>
      <c r="E158" s="37"/>
      <c r="G158" s="38"/>
    </row>
    <row r="159">
      <c r="B159" s="35"/>
      <c r="C159" s="36"/>
      <c r="E159" s="37"/>
      <c r="G159" s="38"/>
    </row>
    <row r="160">
      <c r="B160" s="35"/>
      <c r="C160" s="36"/>
      <c r="E160" s="37"/>
      <c r="G160" s="38"/>
    </row>
    <row r="161">
      <c r="B161" s="35"/>
      <c r="C161" s="36"/>
      <c r="E161" s="37"/>
      <c r="G161" s="38"/>
    </row>
    <row r="162">
      <c r="B162" s="35"/>
      <c r="C162" s="36"/>
      <c r="E162" s="37"/>
      <c r="G162" s="38"/>
    </row>
    <row r="163">
      <c r="B163" s="35"/>
      <c r="C163" s="36"/>
      <c r="E163" s="37"/>
      <c r="G163" s="38"/>
    </row>
    <row r="164">
      <c r="B164" s="35"/>
      <c r="C164" s="36"/>
      <c r="E164" s="37"/>
      <c r="G164" s="38"/>
    </row>
    <row r="165">
      <c r="B165" s="35"/>
      <c r="C165" s="36"/>
      <c r="E165" s="37"/>
      <c r="G165" s="38"/>
    </row>
    <row r="166">
      <c r="B166" s="35"/>
      <c r="C166" s="36"/>
      <c r="E166" s="37"/>
      <c r="G166" s="38"/>
    </row>
    <row r="167">
      <c r="B167" s="35"/>
      <c r="C167" s="36"/>
      <c r="E167" s="37"/>
      <c r="G167" s="38"/>
    </row>
    <row r="168">
      <c r="B168" s="35"/>
      <c r="C168" s="36"/>
      <c r="E168" s="37"/>
      <c r="G168" s="38"/>
    </row>
    <row r="169">
      <c r="B169" s="35"/>
      <c r="C169" s="36"/>
      <c r="E169" s="37"/>
      <c r="G169" s="38"/>
    </row>
    <row r="170">
      <c r="B170" s="35"/>
      <c r="C170" s="36"/>
      <c r="E170" s="37"/>
      <c r="G170" s="38"/>
    </row>
    <row r="171">
      <c r="B171" s="35"/>
      <c r="C171" s="36"/>
      <c r="E171" s="37"/>
      <c r="G171" s="38"/>
    </row>
    <row r="172">
      <c r="B172" s="35"/>
      <c r="C172" s="36"/>
      <c r="E172" s="37"/>
      <c r="G172" s="38"/>
    </row>
    <row r="173">
      <c r="B173" s="35"/>
      <c r="C173" s="36"/>
      <c r="E173" s="37"/>
      <c r="G173" s="38"/>
    </row>
    <row r="174">
      <c r="B174" s="35"/>
      <c r="C174" s="36"/>
      <c r="E174" s="37"/>
      <c r="G174" s="38"/>
    </row>
    <row r="175">
      <c r="B175" s="35"/>
      <c r="C175" s="36"/>
      <c r="E175" s="37"/>
      <c r="G175" s="38"/>
    </row>
    <row r="176">
      <c r="B176" s="35"/>
      <c r="C176" s="36"/>
      <c r="E176" s="37"/>
      <c r="G176" s="38"/>
    </row>
    <row r="177">
      <c r="B177" s="35"/>
      <c r="C177" s="36"/>
      <c r="E177" s="37"/>
      <c r="G177" s="38"/>
    </row>
    <row r="178">
      <c r="B178" s="35"/>
      <c r="C178" s="36"/>
      <c r="E178" s="37"/>
      <c r="G178" s="38"/>
    </row>
    <row r="179">
      <c r="B179" s="35"/>
      <c r="C179" s="36"/>
      <c r="E179" s="37"/>
      <c r="G179" s="38"/>
    </row>
    <row r="180">
      <c r="B180" s="35"/>
      <c r="C180" s="36"/>
      <c r="E180" s="37"/>
      <c r="G180" s="38"/>
    </row>
    <row r="181">
      <c r="B181" s="35"/>
      <c r="C181" s="36"/>
      <c r="E181" s="37"/>
      <c r="G181" s="38"/>
    </row>
    <row r="182">
      <c r="B182" s="35"/>
      <c r="C182" s="36"/>
      <c r="E182" s="37"/>
      <c r="G182" s="38"/>
    </row>
    <row r="183">
      <c r="B183" s="35"/>
      <c r="C183" s="36"/>
      <c r="E183" s="37"/>
      <c r="G183" s="38"/>
    </row>
    <row r="184">
      <c r="B184" s="35"/>
      <c r="C184" s="36"/>
      <c r="E184" s="37"/>
      <c r="G184" s="38"/>
    </row>
    <row r="185">
      <c r="B185" s="35"/>
      <c r="C185" s="36"/>
      <c r="E185" s="37"/>
      <c r="G185" s="38"/>
    </row>
    <row r="186">
      <c r="B186" s="35"/>
      <c r="C186" s="36"/>
      <c r="E186" s="37"/>
      <c r="G186" s="38"/>
    </row>
    <row r="187">
      <c r="B187" s="35"/>
      <c r="C187" s="36"/>
      <c r="E187" s="37"/>
      <c r="G187" s="38"/>
    </row>
    <row r="188">
      <c r="B188" s="35"/>
      <c r="C188" s="36"/>
      <c r="E188" s="37"/>
      <c r="G188" s="38"/>
    </row>
    <row r="189">
      <c r="B189" s="35"/>
      <c r="C189" s="36"/>
      <c r="E189" s="37"/>
      <c r="G189" s="38"/>
    </row>
    <row r="190">
      <c r="B190" s="35"/>
      <c r="C190" s="36"/>
      <c r="E190" s="37"/>
      <c r="G190" s="38"/>
    </row>
    <row r="191">
      <c r="B191" s="35"/>
      <c r="C191" s="36"/>
      <c r="E191" s="37"/>
      <c r="G191" s="38"/>
    </row>
    <row r="192">
      <c r="B192" s="35"/>
      <c r="C192" s="36"/>
      <c r="E192" s="37"/>
      <c r="G192" s="38"/>
    </row>
    <row r="193">
      <c r="B193" s="35"/>
      <c r="C193" s="36"/>
      <c r="E193" s="37"/>
      <c r="G193" s="38"/>
    </row>
    <row r="194">
      <c r="B194" s="35"/>
      <c r="C194" s="36"/>
      <c r="E194" s="37"/>
      <c r="G194" s="38"/>
    </row>
    <row r="195">
      <c r="B195" s="35"/>
      <c r="C195" s="36"/>
      <c r="E195" s="37"/>
      <c r="G195" s="38"/>
    </row>
    <row r="196">
      <c r="B196" s="35"/>
      <c r="C196" s="36"/>
      <c r="E196" s="37"/>
      <c r="G196" s="38"/>
    </row>
    <row r="197">
      <c r="B197" s="35"/>
      <c r="C197" s="36"/>
      <c r="E197" s="37"/>
      <c r="G197" s="38"/>
    </row>
    <row r="198">
      <c r="B198" s="35"/>
      <c r="C198" s="36"/>
      <c r="E198" s="37"/>
      <c r="G198" s="38"/>
    </row>
    <row r="199">
      <c r="B199" s="35"/>
      <c r="C199" s="36"/>
      <c r="E199" s="37"/>
      <c r="G199" s="38"/>
    </row>
    <row r="200">
      <c r="B200" s="35"/>
      <c r="C200" s="36"/>
      <c r="E200" s="37"/>
      <c r="G200" s="38"/>
    </row>
    <row r="201">
      <c r="B201" s="35"/>
      <c r="C201" s="36"/>
      <c r="E201" s="37"/>
      <c r="G201" s="38"/>
    </row>
    <row r="202">
      <c r="B202" s="35"/>
      <c r="C202" s="36"/>
      <c r="E202" s="37"/>
      <c r="G202" s="38"/>
    </row>
    <row r="203">
      <c r="B203" s="35"/>
      <c r="C203" s="36"/>
      <c r="E203" s="37"/>
      <c r="G203" s="38"/>
    </row>
    <row r="204">
      <c r="B204" s="35"/>
      <c r="C204" s="36"/>
      <c r="E204" s="37"/>
      <c r="G204" s="38"/>
    </row>
    <row r="205">
      <c r="B205" s="35"/>
      <c r="C205" s="36"/>
      <c r="E205" s="37"/>
      <c r="G205" s="38"/>
    </row>
    <row r="206">
      <c r="B206" s="35"/>
      <c r="C206" s="36"/>
      <c r="E206" s="37"/>
      <c r="G206" s="38"/>
    </row>
    <row r="207">
      <c r="B207" s="35"/>
      <c r="C207" s="36"/>
      <c r="E207" s="37"/>
      <c r="G207" s="38"/>
    </row>
    <row r="208">
      <c r="B208" s="35"/>
      <c r="C208" s="36"/>
      <c r="E208" s="37"/>
      <c r="G208" s="38"/>
    </row>
    <row r="209">
      <c r="B209" s="35"/>
      <c r="C209" s="36"/>
      <c r="E209" s="37"/>
      <c r="G209" s="38"/>
    </row>
    <row r="210">
      <c r="B210" s="35"/>
      <c r="C210" s="36"/>
      <c r="E210" s="37"/>
      <c r="G210" s="38"/>
    </row>
    <row r="211">
      <c r="B211" s="35"/>
      <c r="C211" s="36"/>
      <c r="E211" s="37"/>
      <c r="G211" s="38"/>
    </row>
    <row r="212">
      <c r="B212" s="35"/>
      <c r="C212" s="36"/>
      <c r="E212" s="37"/>
      <c r="G212" s="38"/>
    </row>
    <row r="213">
      <c r="B213" s="35"/>
      <c r="C213" s="36"/>
      <c r="E213" s="37"/>
      <c r="G213" s="38"/>
    </row>
    <row r="214">
      <c r="B214" s="35"/>
      <c r="C214" s="36"/>
      <c r="E214" s="37"/>
      <c r="G214" s="38"/>
    </row>
    <row r="215">
      <c r="B215" s="35"/>
      <c r="C215" s="36"/>
      <c r="E215" s="37"/>
      <c r="G215" s="38"/>
    </row>
    <row r="216">
      <c r="B216" s="35"/>
      <c r="C216" s="36"/>
      <c r="E216" s="37"/>
      <c r="G216" s="38"/>
    </row>
    <row r="217">
      <c r="B217" s="35"/>
      <c r="C217" s="36"/>
      <c r="E217" s="37"/>
      <c r="G217" s="38"/>
    </row>
    <row r="218">
      <c r="B218" s="35"/>
      <c r="C218" s="36"/>
      <c r="E218" s="37"/>
      <c r="G218" s="38"/>
    </row>
    <row r="219">
      <c r="B219" s="35"/>
      <c r="C219" s="36"/>
      <c r="E219" s="37"/>
      <c r="G219" s="38"/>
    </row>
    <row r="220">
      <c r="B220" s="35"/>
      <c r="C220" s="36"/>
      <c r="E220" s="37"/>
      <c r="G220" s="38"/>
    </row>
    <row r="221">
      <c r="B221" s="35"/>
      <c r="C221" s="36"/>
      <c r="E221" s="37"/>
      <c r="G221" s="38"/>
    </row>
    <row r="222">
      <c r="B222" s="35"/>
      <c r="C222" s="36"/>
      <c r="E222" s="37"/>
      <c r="G222" s="38"/>
    </row>
    <row r="223">
      <c r="B223" s="35"/>
      <c r="C223" s="36"/>
      <c r="E223" s="37"/>
      <c r="G223" s="38"/>
    </row>
    <row r="224">
      <c r="B224" s="35"/>
      <c r="C224" s="36"/>
      <c r="E224" s="37"/>
      <c r="G224" s="38"/>
    </row>
    <row r="225">
      <c r="B225" s="35"/>
      <c r="C225" s="36"/>
      <c r="E225" s="37"/>
      <c r="G225" s="38"/>
    </row>
    <row r="226">
      <c r="B226" s="35"/>
      <c r="C226" s="36"/>
      <c r="E226" s="37"/>
      <c r="G226" s="38"/>
    </row>
    <row r="227">
      <c r="B227" s="35"/>
      <c r="C227" s="36"/>
      <c r="E227" s="37"/>
      <c r="G227" s="38"/>
    </row>
    <row r="228">
      <c r="B228" s="35"/>
      <c r="C228" s="36"/>
      <c r="E228" s="37"/>
      <c r="G228" s="38"/>
    </row>
    <row r="229">
      <c r="B229" s="35"/>
      <c r="C229" s="36"/>
      <c r="E229" s="37"/>
      <c r="G229" s="38"/>
    </row>
    <row r="230">
      <c r="B230" s="35"/>
      <c r="C230" s="36"/>
      <c r="E230" s="37"/>
      <c r="G230" s="38"/>
    </row>
    <row r="231">
      <c r="B231" s="35"/>
      <c r="C231" s="36"/>
      <c r="E231" s="37"/>
      <c r="G231" s="38"/>
    </row>
    <row r="232">
      <c r="B232" s="35"/>
      <c r="C232" s="36"/>
      <c r="E232" s="37"/>
      <c r="G232" s="38"/>
    </row>
    <row r="233">
      <c r="B233" s="35"/>
      <c r="C233" s="36"/>
      <c r="E233" s="37"/>
      <c r="G233" s="38"/>
    </row>
    <row r="234">
      <c r="B234" s="35"/>
      <c r="C234" s="36"/>
      <c r="E234" s="37"/>
      <c r="G234" s="38"/>
    </row>
    <row r="235">
      <c r="B235" s="35"/>
      <c r="C235" s="36"/>
      <c r="E235" s="37"/>
      <c r="G235" s="38"/>
    </row>
    <row r="236">
      <c r="B236" s="35"/>
      <c r="C236" s="36"/>
      <c r="E236" s="37"/>
      <c r="G236" s="38"/>
    </row>
    <row r="237">
      <c r="B237" s="35"/>
      <c r="C237" s="36"/>
      <c r="E237" s="37"/>
      <c r="G237" s="38"/>
    </row>
    <row r="238">
      <c r="B238" s="35"/>
      <c r="C238" s="36"/>
      <c r="E238" s="37"/>
      <c r="G238" s="38"/>
    </row>
    <row r="239">
      <c r="B239" s="35"/>
      <c r="C239" s="36"/>
      <c r="E239" s="37"/>
      <c r="G239" s="38"/>
    </row>
    <row r="240">
      <c r="B240" s="35"/>
      <c r="C240" s="36"/>
      <c r="E240" s="37"/>
      <c r="G240" s="38"/>
    </row>
    <row r="241">
      <c r="B241" s="35"/>
      <c r="C241" s="36"/>
      <c r="E241" s="37"/>
      <c r="G241" s="38"/>
    </row>
    <row r="242">
      <c r="B242" s="35"/>
      <c r="C242" s="36"/>
      <c r="E242" s="37"/>
      <c r="G242" s="38"/>
    </row>
    <row r="243">
      <c r="B243" s="35"/>
      <c r="C243" s="36"/>
      <c r="E243" s="37"/>
      <c r="G243" s="38"/>
    </row>
    <row r="244">
      <c r="B244" s="35"/>
      <c r="C244" s="36"/>
      <c r="E244" s="37"/>
      <c r="G244" s="38"/>
    </row>
    <row r="245">
      <c r="B245" s="35"/>
      <c r="C245" s="36"/>
      <c r="E245" s="37"/>
      <c r="G245" s="38"/>
    </row>
    <row r="246">
      <c r="B246" s="35"/>
      <c r="C246" s="36"/>
      <c r="E246" s="37"/>
      <c r="G246" s="38"/>
    </row>
    <row r="247">
      <c r="B247" s="35"/>
      <c r="C247" s="36"/>
      <c r="E247" s="37"/>
      <c r="G247" s="38"/>
    </row>
    <row r="248">
      <c r="B248" s="35"/>
      <c r="C248" s="36"/>
      <c r="E248" s="37"/>
      <c r="G248" s="38"/>
    </row>
    <row r="249">
      <c r="B249" s="35"/>
      <c r="C249" s="36"/>
      <c r="E249" s="37"/>
      <c r="G249" s="38"/>
    </row>
    <row r="250">
      <c r="B250" s="35"/>
      <c r="C250" s="36"/>
      <c r="E250" s="37"/>
      <c r="G250" s="38"/>
    </row>
    <row r="251">
      <c r="B251" s="35"/>
      <c r="C251" s="36"/>
      <c r="E251" s="37"/>
      <c r="G251" s="38"/>
    </row>
    <row r="252">
      <c r="B252" s="35"/>
      <c r="C252" s="36"/>
      <c r="E252" s="37"/>
      <c r="G252" s="38"/>
    </row>
    <row r="253">
      <c r="B253" s="35"/>
      <c r="C253" s="36"/>
      <c r="E253" s="37"/>
      <c r="G253" s="38"/>
    </row>
    <row r="254">
      <c r="B254" s="35"/>
      <c r="C254" s="36"/>
      <c r="E254" s="37"/>
      <c r="G254" s="38"/>
    </row>
    <row r="255">
      <c r="B255" s="35"/>
      <c r="C255" s="36"/>
      <c r="E255" s="37"/>
      <c r="G255" s="38"/>
    </row>
    <row r="256">
      <c r="B256" s="35"/>
      <c r="C256" s="36"/>
      <c r="E256" s="37"/>
      <c r="G256" s="38"/>
    </row>
    <row r="257">
      <c r="B257" s="35"/>
      <c r="C257" s="36"/>
      <c r="E257" s="37"/>
      <c r="G257" s="38"/>
    </row>
    <row r="258">
      <c r="B258" s="35"/>
      <c r="C258" s="36"/>
      <c r="E258" s="37"/>
      <c r="G258" s="38"/>
    </row>
    <row r="259">
      <c r="B259" s="35"/>
      <c r="C259" s="36"/>
      <c r="E259" s="37"/>
      <c r="G259" s="38"/>
    </row>
    <row r="260">
      <c r="B260" s="35"/>
      <c r="C260" s="36"/>
      <c r="E260" s="37"/>
      <c r="G260" s="38"/>
    </row>
    <row r="261">
      <c r="B261" s="35"/>
      <c r="C261" s="36"/>
      <c r="E261" s="37"/>
      <c r="G261" s="38"/>
    </row>
    <row r="262">
      <c r="B262" s="35"/>
      <c r="C262" s="36"/>
      <c r="E262" s="37"/>
      <c r="G262" s="38"/>
    </row>
    <row r="263">
      <c r="B263" s="35"/>
      <c r="C263" s="36"/>
      <c r="E263" s="37"/>
      <c r="G263" s="38"/>
    </row>
    <row r="264">
      <c r="B264" s="35"/>
      <c r="C264" s="36"/>
      <c r="E264" s="37"/>
      <c r="G264" s="38"/>
    </row>
    <row r="265">
      <c r="B265" s="35"/>
      <c r="C265" s="36"/>
      <c r="E265" s="37"/>
      <c r="G265" s="38"/>
    </row>
    <row r="266">
      <c r="B266" s="35"/>
      <c r="C266" s="36"/>
      <c r="E266" s="37"/>
      <c r="G266" s="38"/>
    </row>
    <row r="267">
      <c r="B267" s="35"/>
      <c r="C267" s="36"/>
      <c r="E267" s="37"/>
      <c r="G267" s="38"/>
    </row>
    <row r="268">
      <c r="B268" s="35"/>
      <c r="C268" s="36"/>
      <c r="E268" s="37"/>
      <c r="G268" s="38"/>
    </row>
    <row r="269">
      <c r="B269" s="35"/>
      <c r="C269" s="36"/>
      <c r="E269" s="37"/>
      <c r="G269" s="38"/>
    </row>
    <row r="270">
      <c r="B270" s="35"/>
      <c r="C270" s="36"/>
      <c r="E270" s="37"/>
      <c r="G270" s="38"/>
    </row>
    <row r="271">
      <c r="B271" s="35"/>
      <c r="C271" s="36"/>
      <c r="E271" s="37"/>
      <c r="G271" s="38"/>
    </row>
    <row r="272">
      <c r="B272" s="35"/>
      <c r="C272" s="36"/>
      <c r="E272" s="37"/>
      <c r="G272" s="38"/>
    </row>
    <row r="273">
      <c r="B273" s="35"/>
      <c r="C273" s="36"/>
      <c r="E273" s="37"/>
      <c r="G273" s="38"/>
    </row>
    <row r="274">
      <c r="B274" s="35"/>
      <c r="C274" s="36"/>
      <c r="E274" s="37"/>
      <c r="G274" s="38"/>
    </row>
    <row r="275">
      <c r="B275" s="35"/>
      <c r="C275" s="36"/>
      <c r="E275" s="37"/>
      <c r="G275" s="38"/>
    </row>
    <row r="276">
      <c r="B276" s="35"/>
      <c r="C276" s="36"/>
      <c r="E276" s="37"/>
      <c r="G276" s="38"/>
    </row>
    <row r="277">
      <c r="B277" s="35"/>
      <c r="C277" s="36"/>
      <c r="E277" s="37"/>
      <c r="G277" s="38"/>
    </row>
    <row r="278">
      <c r="B278" s="35"/>
      <c r="C278" s="36"/>
      <c r="E278" s="37"/>
      <c r="G278" s="38"/>
    </row>
    <row r="279">
      <c r="B279" s="35"/>
      <c r="C279" s="36"/>
      <c r="E279" s="37"/>
      <c r="G279" s="38"/>
    </row>
    <row r="280">
      <c r="B280" s="35"/>
      <c r="C280" s="36"/>
      <c r="E280" s="37"/>
      <c r="G280" s="38"/>
    </row>
    <row r="281">
      <c r="B281" s="35"/>
      <c r="C281" s="36"/>
      <c r="E281" s="37"/>
      <c r="G281" s="38"/>
    </row>
    <row r="282">
      <c r="B282" s="35"/>
      <c r="C282" s="36"/>
      <c r="E282" s="37"/>
      <c r="G282" s="38"/>
    </row>
    <row r="283">
      <c r="B283" s="35"/>
      <c r="C283" s="36"/>
      <c r="E283" s="37"/>
      <c r="G283" s="38"/>
    </row>
    <row r="284">
      <c r="B284" s="35"/>
      <c r="C284" s="36"/>
      <c r="E284" s="37"/>
      <c r="G284" s="38"/>
    </row>
    <row r="285">
      <c r="B285" s="35"/>
      <c r="C285" s="36"/>
      <c r="E285" s="37"/>
      <c r="G285" s="38"/>
    </row>
    <row r="286">
      <c r="B286" s="35"/>
      <c r="C286" s="36"/>
      <c r="E286" s="37"/>
      <c r="G286" s="38"/>
    </row>
    <row r="287">
      <c r="B287" s="35"/>
      <c r="C287" s="36"/>
      <c r="E287" s="37"/>
      <c r="G287" s="38"/>
    </row>
    <row r="288">
      <c r="B288" s="35"/>
      <c r="C288" s="36"/>
      <c r="E288" s="37"/>
      <c r="G288" s="38"/>
    </row>
    <row r="289">
      <c r="B289" s="35"/>
      <c r="C289" s="36"/>
      <c r="E289" s="37"/>
      <c r="G289" s="38"/>
    </row>
    <row r="290">
      <c r="B290" s="35"/>
      <c r="C290" s="36"/>
      <c r="E290" s="37"/>
      <c r="G290" s="38"/>
    </row>
    <row r="291">
      <c r="B291" s="35"/>
      <c r="C291" s="36"/>
      <c r="E291" s="37"/>
      <c r="G291" s="38"/>
    </row>
    <row r="292">
      <c r="B292" s="35"/>
      <c r="C292" s="36"/>
      <c r="E292" s="37"/>
      <c r="G292" s="38"/>
    </row>
    <row r="293">
      <c r="B293" s="35"/>
      <c r="C293" s="36"/>
      <c r="E293" s="37"/>
      <c r="G293" s="38"/>
    </row>
    <row r="294">
      <c r="B294" s="35"/>
      <c r="C294" s="36"/>
      <c r="E294" s="37"/>
      <c r="G294" s="38"/>
    </row>
    <row r="295">
      <c r="B295" s="35"/>
      <c r="C295" s="36"/>
      <c r="E295" s="37"/>
      <c r="G295" s="38"/>
    </row>
    <row r="296">
      <c r="B296" s="35"/>
      <c r="C296" s="36"/>
      <c r="E296" s="37"/>
      <c r="G296" s="38"/>
    </row>
    <row r="297">
      <c r="B297" s="35"/>
      <c r="C297" s="36"/>
      <c r="E297" s="37"/>
      <c r="G297" s="38"/>
    </row>
    <row r="298">
      <c r="B298" s="35"/>
      <c r="C298" s="36"/>
      <c r="E298" s="37"/>
      <c r="G298" s="38"/>
    </row>
    <row r="299">
      <c r="B299" s="35"/>
      <c r="C299" s="36"/>
      <c r="E299" s="37"/>
      <c r="G299" s="38"/>
    </row>
    <row r="300">
      <c r="B300" s="35"/>
      <c r="C300" s="36"/>
      <c r="E300" s="37"/>
      <c r="G300" s="38"/>
    </row>
    <row r="301">
      <c r="B301" s="35"/>
      <c r="C301" s="36"/>
      <c r="E301" s="37"/>
      <c r="G301" s="38"/>
    </row>
    <row r="302">
      <c r="B302" s="35"/>
      <c r="C302" s="36"/>
      <c r="E302" s="37"/>
      <c r="G302" s="38"/>
    </row>
    <row r="303">
      <c r="B303" s="35"/>
      <c r="C303" s="36"/>
      <c r="E303" s="37"/>
      <c r="G303" s="38"/>
    </row>
    <row r="304">
      <c r="B304" s="35"/>
      <c r="C304" s="36"/>
      <c r="E304" s="37"/>
      <c r="G304" s="38"/>
    </row>
    <row r="305">
      <c r="B305" s="35"/>
      <c r="C305" s="36"/>
      <c r="E305" s="37"/>
      <c r="G305" s="38"/>
    </row>
    <row r="306">
      <c r="B306" s="35"/>
      <c r="C306" s="36"/>
      <c r="E306" s="37"/>
      <c r="G306" s="38"/>
    </row>
    <row r="307">
      <c r="B307" s="35"/>
      <c r="C307" s="36"/>
      <c r="E307" s="37"/>
      <c r="G307" s="38"/>
    </row>
    <row r="308">
      <c r="B308" s="35"/>
      <c r="C308" s="36"/>
      <c r="E308" s="37"/>
      <c r="G308" s="38"/>
    </row>
    <row r="309">
      <c r="B309" s="35"/>
      <c r="C309" s="36"/>
      <c r="E309" s="37"/>
      <c r="G309" s="38"/>
    </row>
    <row r="310">
      <c r="B310" s="35"/>
      <c r="C310" s="36"/>
      <c r="E310" s="37"/>
      <c r="G310" s="38"/>
    </row>
    <row r="311">
      <c r="B311" s="35"/>
      <c r="C311" s="36"/>
      <c r="E311" s="37"/>
      <c r="G311" s="38"/>
    </row>
    <row r="312">
      <c r="B312" s="35"/>
      <c r="C312" s="36"/>
      <c r="E312" s="37"/>
      <c r="G312" s="38"/>
    </row>
    <row r="313">
      <c r="B313" s="35"/>
      <c r="C313" s="36"/>
      <c r="E313" s="37"/>
      <c r="G313" s="38"/>
    </row>
    <row r="314">
      <c r="B314" s="35"/>
      <c r="C314" s="36"/>
      <c r="E314" s="37"/>
      <c r="G314" s="38"/>
    </row>
    <row r="315">
      <c r="B315" s="35"/>
      <c r="C315" s="36"/>
      <c r="E315" s="37"/>
      <c r="G315" s="38"/>
    </row>
    <row r="316">
      <c r="B316" s="35"/>
      <c r="C316" s="36"/>
      <c r="E316" s="37"/>
      <c r="G316" s="38"/>
    </row>
    <row r="317">
      <c r="B317" s="35"/>
      <c r="C317" s="36"/>
      <c r="E317" s="37"/>
      <c r="G317" s="38"/>
    </row>
    <row r="318">
      <c r="B318" s="35"/>
      <c r="C318" s="36"/>
      <c r="E318" s="37"/>
      <c r="G318" s="38"/>
    </row>
    <row r="319">
      <c r="B319" s="35"/>
      <c r="C319" s="36"/>
      <c r="E319" s="37"/>
      <c r="G319" s="38"/>
    </row>
    <row r="320">
      <c r="B320" s="35"/>
      <c r="C320" s="36"/>
      <c r="E320" s="37"/>
      <c r="G320" s="38"/>
    </row>
    <row r="321">
      <c r="B321" s="35"/>
      <c r="C321" s="36"/>
      <c r="E321" s="37"/>
      <c r="G321" s="38"/>
    </row>
    <row r="322">
      <c r="B322" s="35"/>
      <c r="C322" s="36"/>
      <c r="E322" s="37"/>
      <c r="G322" s="38"/>
    </row>
    <row r="323">
      <c r="B323" s="35"/>
      <c r="C323" s="36"/>
      <c r="E323" s="37"/>
      <c r="G323" s="38"/>
    </row>
    <row r="324">
      <c r="B324" s="35"/>
      <c r="C324" s="36"/>
      <c r="E324" s="37"/>
      <c r="G324" s="38"/>
    </row>
    <row r="325">
      <c r="B325" s="35"/>
      <c r="C325" s="36"/>
      <c r="E325" s="37"/>
      <c r="G325" s="38"/>
    </row>
    <row r="326">
      <c r="B326" s="35"/>
      <c r="C326" s="36"/>
      <c r="E326" s="37"/>
      <c r="G326" s="38"/>
    </row>
    <row r="327">
      <c r="B327" s="35"/>
      <c r="C327" s="36"/>
      <c r="E327" s="37"/>
      <c r="G327" s="38"/>
    </row>
    <row r="328">
      <c r="B328" s="35"/>
      <c r="C328" s="36"/>
      <c r="E328" s="37"/>
      <c r="G328" s="38"/>
    </row>
    <row r="329">
      <c r="B329" s="35"/>
      <c r="C329" s="36"/>
      <c r="E329" s="37"/>
      <c r="G329" s="38"/>
    </row>
    <row r="330">
      <c r="B330" s="35"/>
      <c r="C330" s="36"/>
      <c r="E330" s="37"/>
      <c r="G330" s="38"/>
    </row>
    <row r="331">
      <c r="B331" s="35"/>
      <c r="C331" s="36"/>
      <c r="E331" s="37"/>
      <c r="G331" s="38"/>
    </row>
    <row r="332">
      <c r="B332" s="35"/>
      <c r="C332" s="36"/>
      <c r="E332" s="37"/>
      <c r="G332" s="38"/>
    </row>
    <row r="333">
      <c r="B333" s="35"/>
      <c r="C333" s="36"/>
      <c r="E333" s="37"/>
      <c r="G333" s="38"/>
    </row>
    <row r="334">
      <c r="B334" s="35"/>
      <c r="C334" s="36"/>
      <c r="E334" s="37"/>
      <c r="G334" s="38"/>
    </row>
    <row r="335">
      <c r="B335" s="35"/>
      <c r="C335" s="36"/>
      <c r="E335" s="37"/>
      <c r="G335" s="38"/>
    </row>
    <row r="336">
      <c r="B336" s="35"/>
      <c r="C336" s="36"/>
      <c r="E336" s="37"/>
      <c r="G336" s="38"/>
    </row>
    <row r="337">
      <c r="B337" s="35"/>
      <c r="C337" s="36"/>
      <c r="E337" s="37"/>
      <c r="G337" s="38"/>
    </row>
    <row r="338">
      <c r="B338" s="35"/>
      <c r="C338" s="36"/>
      <c r="E338" s="37"/>
      <c r="G338" s="38"/>
    </row>
    <row r="339">
      <c r="B339" s="35"/>
      <c r="C339" s="36"/>
      <c r="E339" s="37"/>
      <c r="G339" s="38"/>
    </row>
    <row r="340">
      <c r="B340" s="35"/>
      <c r="C340" s="36"/>
      <c r="E340" s="37"/>
      <c r="G340" s="38"/>
    </row>
    <row r="341">
      <c r="B341" s="35"/>
      <c r="C341" s="36"/>
      <c r="E341" s="37"/>
      <c r="G341" s="38"/>
    </row>
    <row r="342">
      <c r="B342" s="35"/>
      <c r="C342" s="36"/>
      <c r="E342" s="37"/>
      <c r="G342" s="38"/>
    </row>
    <row r="343">
      <c r="B343" s="35"/>
      <c r="C343" s="36"/>
      <c r="E343" s="37"/>
      <c r="G343" s="38"/>
    </row>
    <row r="344">
      <c r="B344" s="35"/>
      <c r="C344" s="36"/>
      <c r="E344" s="37"/>
      <c r="G344" s="38"/>
    </row>
    <row r="345">
      <c r="B345" s="35"/>
      <c r="C345" s="36"/>
      <c r="E345" s="37"/>
      <c r="G345" s="38"/>
    </row>
    <row r="346">
      <c r="B346" s="35"/>
      <c r="C346" s="36"/>
      <c r="E346" s="37"/>
      <c r="G346" s="38"/>
    </row>
    <row r="347">
      <c r="B347" s="35"/>
      <c r="C347" s="36"/>
      <c r="E347" s="37"/>
      <c r="G347" s="38"/>
    </row>
    <row r="348">
      <c r="B348" s="35"/>
      <c r="C348" s="36"/>
      <c r="E348" s="37"/>
      <c r="G348" s="38"/>
    </row>
    <row r="349">
      <c r="B349" s="35"/>
      <c r="C349" s="36"/>
      <c r="E349" s="37"/>
      <c r="G349" s="38"/>
    </row>
    <row r="350">
      <c r="B350" s="35"/>
      <c r="C350" s="36"/>
      <c r="E350" s="37"/>
      <c r="G350" s="38"/>
    </row>
    <row r="351">
      <c r="B351" s="35"/>
      <c r="C351" s="36"/>
      <c r="E351" s="37"/>
      <c r="G351" s="38"/>
    </row>
    <row r="352">
      <c r="B352" s="35"/>
      <c r="C352" s="36"/>
      <c r="E352" s="37"/>
      <c r="G352" s="38"/>
    </row>
    <row r="353">
      <c r="B353" s="35"/>
      <c r="C353" s="36"/>
      <c r="E353" s="37"/>
      <c r="G353" s="38"/>
    </row>
    <row r="354">
      <c r="B354" s="35"/>
      <c r="C354" s="36"/>
      <c r="E354" s="37"/>
      <c r="G354" s="38"/>
    </row>
    <row r="355">
      <c r="B355" s="35"/>
      <c r="C355" s="36"/>
      <c r="E355" s="37"/>
      <c r="G355" s="38"/>
    </row>
    <row r="356">
      <c r="B356" s="35"/>
      <c r="C356" s="36"/>
      <c r="E356" s="37"/>
      <c r="G356" s="38"/>
    </row>
    <row r="357">
      <c r="B357" s="35"/>
      <c r="C357" s="36"/>
      <c r="E357" s="37"/>
      <c r="G357" s="38"/>
    </row>
    <row r="358">
      <c r="B358" s="35"/>
      <c r="C358" s="36"/>
      <c r="E358" s="37"/>
      <c r="G358" s="38"/>
    </row>
    <row r="359">
      <c r="B359" s="35"/>
      <c r="C359" s="36"/>
      <c r="E359" s="37"/>
      <c r="G359" s="38"/>
    </row>
    <row r="360">
      <c r="B360" s="35"/>
      <c r="C360" s="36"/>
      <c r="E360" s="37"/>
      <c r="G360" s="38"/>
    </row>
    <row r="361">
      <c r="B361" s="35"/>
      <c r="C361" s="36"/>
      <c r="E361" s="37"/>
      <c r="G361" s="38"/>
    </row>
    <row r="362">
      <c r="B362" s="35"/>
      <c r="C362" s="36"/>
      <c r="E362" s="37"/>
      <c r="G362" s="38"/>
    </row>
    <row r="363">
      <c r="B363" s="35"/>
      <c r="C363" s="36"/>
      <c r="E363" s="37"/>
      <c r="G363" s="38"/>
    </row>
    <row r="364">
      <c r="B364" s="35"/>
      <c r="C364" s="36"/>
      <c r="E364" s="37"/>
      <c r="G364" s="38"/>
    </row>
    <row r="365">
      <c r="B365" s="35"/>
      <c r="C365" s="36"/>
      <c r="E365" s="37"/>
      <c r="G365" s="38"/>
    </row>
    <row r="366">
      <c r="B366" s="35"/>
      <c r="C366" s="36"/>
      <c r="E366" s="37"/>
      <c r="G366" s="38"/>
    </row>
    <row r="367">
      <c r="B367" s="35"/>
      <c r="C367" s="36"/>
      <c r="E367" s="37"/>
      <c r="G367" s="38"/>
    </row>
    <row r="368">
      <c r="B368" s="35"/>
      <c r="C368" s="36"/>
      <c r="E368" s="37"/>
      <c r="G368" s="38"/>
    </row>
    <row r="369">
      <c r="B369" s="35"/>
      <c r="C369" s="36"/>
      <c r="E369" s="37"/>
      <c r="G369" s="38"/>
    </row>
    <row r="370">
      <c r="B370" s="35"/>
      <c r="C370" s="36"/>
      <c r="E370" s="37"/>
      <c r="G370" s="38"/>
    </row>
    <row r="371">
      <c r="B371" s="35"/>
      <c r="C371" s="36"/>
      <c r="E371" s="37"/>
      <c r="G371" s="38"/>
    </row>
    <row r="372">
      <c r="B372" s="35"/>
      <c r="C372" s="36"/>
      <c r="E372" s="37"/>
      <c r="G372" s="38"/>
    </row>
    <row r="373">
      <c r="B373" s="35"/>
      <c r="C373" s="36"/>
      <c r="E373" s="37"/>
      <c r="G373" s="38"/>
    </row>
    <row r="374">
      <c r="B374" s="35"/>
      <c r="C374" s="36"/>
      <c r="E374" s="37"/>
      <c r="G374" s="38"/>
    </row>
    <row r="375">
      <c r="B375" s="35"/>
      <c r="C375" s="36"/>
      <c r="E375" s="37"/>
      <c r="G375" s="38"/>
    </row>
    <row r="376">
      <c r="B376" s="35"/>
      <c r="C376" s="36"/>
      <c r="E376" s="37"/>
      <c r="G376" s="38"/>
    </row>
    <row r="377">
      <c r="B377" s="35"/>
      <c r="C377" s="36"/>
      <c r="E377" s="37"/>
      <c r="G377" s="38"/>
    </row>
    <row r="378">
      <c r="B378" s="35"/>
      <c r="C378" s="36"/>
      <c r="E378" s="37"/>
      <c r="G378" s="38"/>
    </row>
    <row r="379">
      <c r="B379" s="35"/>
      <c r="C379" s="36"/>
      <c r="E379" s="37"/>
      <c r="G379" s="38"/>
    </row>
    <row r="380">
      <c r="B380" s="35"/>
      <c r="C380" s="36"/>
      <c r="E380" s="37"/>
      <c r="G380" s="38"/>
    </row>
    <row r="381">
      <c r="B381" s="35"/>
      <c r="C381" s="36"/>
      <c r="E381" s="37"/>
      <c r="G381" s="38"/>
    </row>
    <row r="382">
      <c r="B382" s="35"/>
      <c r="C382" s="36"/>
      <c r="E382" s="37"/>
      <c r="G382" s="38"/>
    </row>
    <row r="383">
      <c r="B383" s="35"/>
      <c r="C383" s="36"/>
      <c r="E383" s="37"/>
      <c r="G383" s="38"/>
    </row>
    <row r="384">
      <c r="B384" s="35"/>
      <c r="C384" s="36"/>
      <c r="E384" s="37"/>
      <c r="G384" s="38"/>
    </row>
    <row r="385">
      <c r="B385" s="35"/>
      <c r="C385" s="36"/>
      <c r="E385" s="37"/>
      <c r="G385" s="38"/>
    </row>
    <row r="386">
      <c r="B386" s="35"/>
      <c r="C386" s="36"/>
      <c r="E386" s="37"/>
      <c r="G386" s="38"/>
    </row>
    <row r="387">
      <c r="B387" s="35"/>
      <c r="C387" s="36"/>
      <c r="E387" s="37"/>
      <c r="G387" s="38"/>
    </row>
    <row r="388">
      <c r="B388" s="35"/>
      <c r="C388" s="36"/>
      <c r="E388" s="37"/>
      <c r="G388" s="38"/>
    </row>
    <row r="389">
      <c r="B389" s="35"/>
      <c r="C389" s="36"/>
      <c r="E389" s="37"/>
      <c r="G389" s="38"/>
    </row>
    <row r="390">
      <c r="B390" s="35"/>
      <c r="C390" s="36"/>
      <c r="E390" s="37"/>
      <c r="G390" s="38"/>
    </row>
    <row r="391">
      <c r="B391" s="35"/>
      <c r="C391" s="36"/>
      <c r="E391" s="37"/>
      <c r="G391" s="38"/>
    </row>
    <row r="392">
      <c r="B392" s="35"/>
      <c r="C392" s="36"/>
      <c r="E392" s="37"/>
      <c r="G392" s="38"/>
    </row>
    <row r="393">
      <c r="B393" s="35"/>
      <c r="C393" s="36"/>
      <c r="E393" s="37"/>
      <c r="G393" s="38"/>
    </row>
    <row r="394">
      <c r="B394" s="35"/>
      <c r="C394" s="36"/>
      <c r="E394" s="37"/>
      <c r="G394" s="38"/>
    </row>
    <row r="395">
      <c r="B395" s="35"/>
      <c r="C395" s="36"/>
      <c r="E395" s="37"/>
      <c r="G395" s="38"/>
    </row>
    <row r="396">
      <c r="B396" s="35"/>
      <c r="C396" s="36"/>
      <c r="E396" s="37"/>
      <c r="G396" s="38"/>
    </row>
    <row r="397">
      <c r="B397" s="35"/>
      <c r="C397" s="36"/>
      <c r="E397" s="37"/>
      <c r="G397" s="38"/>
    </row>
    <row r="398">
      <c r="B398" s="35"/>
      <c r="C398" s="36"/>
      <c r="E398" s="37"/>
      <c r="G398" s="38"/>
    </row>
    <row r="399">
      <c r="B399" s="35"/>
      <c r="C399" s="36"/>
      <c r="E399" s="37"/>
      <c r="G399" s="38"/>
    </row>
    <row r="400">
      <c r="B400" s="35"/>
      <c r="C400" s="36"/>
      <c r="E400" s="37"/>
      <c r="G400" s="38"/>
    </row>
    <row r="401">
      <c r="B401" s="35"/>
      <c r="C401" s="36"/>
      <c r="E401" s="37"/>
      <c r="G401" s="38"/>
    </row>
    <row r="402">
      <c r="B402" s="35"/>
      <c r="C402" s="36"/>
      <c r="E402" s="37"/>
      <c r="G402" s="38"/>
    </row>
    <row r="403">
      <c r="B403" s="35"/>
      <c r="C403" s="36"/>
      <c r="E403" s="37"/>
      <c r="G403" s="38"/>
    </row>
    <row r="404">
      <c r="B404" s="35"/>
      <c r="C404" s="36"/>
      <c r="E404" s="37"/>
      <c r="G404" s="38"/>
    </row>
    <row r="405">
      <c r="B405" s="35"/>
      <c r="C405" s="36"/>
      <c r="E405" s="37"/>
      <c r="G405" s="38"/>
    </row>
    <row r="406">
      <c r="B406" s="35"/>
      <c r="C406" s="36"/>
      <c r="E406" s="37"/>
      <c r="G406" s="38"/>
    </row>
    <row r="407">
      <c r="B407" s="35"/>
      <c r="C407" s="36"/>
      <c r="E407" s="37"/>
      <c r="G407" s="38"/>
    </row>
    <row r="408">
      <c r="B408" s="35"/>
      <c r="C408" s="36"/>
      <c r="E408" s="37"/>
      <c r="G408" s="38"/>
    </row>
    <row r="409">
      <c r="B409" s="35"/>
      <c r="C409" s="36"/>
      <c r="E409" s="37"/>
      <c r="G409" s="38"/>
    </row>
    <row r="410">
      <c r="B410" s="35"/>
      <c r="C410" s="36"/>
      <c r="E410" s="37"/>
      <c r="G410" s="38"/>
    </row>
    <row r="411">
      <c r="B411" s="35"/>
      <c r="C411" s="36"/>
      <c r="E411" s="37"/>
      <c r="G411" s="38"/>
    </row>
    <row r="412">
      <c r="B412" s="35"/>
      <c r="C412" s="36"/>
      <c r="E412" s="37"/>
      <c r="G412" s="38"/>
    </row>
    <row r="413">
      <c r="B413" s="35"/>
      <c r="C413" s="36"/>
      <c r="E413" s="37"/>
      <c r="G413" s="38"/>
    </row>
    <row r="414">
      <c r="B414" s="35"/>
      <c r="C414" s="36"/>
      <c r="E414" s="37"/>
      <c r="G414" s="38"/>
    </row>
    <row r="415">
      <c r="B415" s="35"/>
      <c r="C415" s="36"/>
      <c r="E415" s="37"/>
      <c r="G415" s="38"/>
    </row>
    <row r="416">
      <c r="B416" s="35"/>
      <c r="C416" s="36"/>
      <c r="E416" s="37"/>
      <c r="G416" s="38"/>
    </row>
    <row r="417">
      <c r="B417" s="35"/>
      <c r="C417" s="36"/>
      <c r="E417" s="37"/>
      <c r="G417" s="38"/>
    </row>
    <row r="418">
      <c r="B418" s="35"/>
      <c r="C418" s="36"/>
      <c r="E418" s="37"/>
      <c r="G418" s="38"/>
    </row>
    <row r="419">
      <c r="B419" s="35"/>
      <c r="C419" s="36"/>
      <c r="E419" s="37"/>
      <c r="G419" s="38"/>
    </row>
    <row r="420">
      <c r="B420" s="35"/>
      <c r="C420" s="36"/>
      <c r="E420" s="37"/>
      <c r="G420" s="38"/>
    </row>
    <row r="421">
      <c r="B421" s="35"/>
      <c r="C421" s="36"/>
      <c r="E421" s="37"/>
      <c r="G421" s="38"/>
    </row>
    <row r="422">
      <c r="B422" s="35"/>
      <c r="C422" s="36"/>
      <c r="E422" s="37"/>
      <c r="G422" s="38"/>
    </row>
    <row r="423">
      <c r="B423" s="35"/>
      <c r="C423" s="36"/>
      <c r="E423" s="37"/>
      <c r="G423" s="38"/>
    </row>
    <row r="424">
      <c r="B424" s="35"/>
      <c r="C424" s="36"/>
      <c r="E424" s="37"/>
      <c r="G424" s="38"/>
    </row>
    <row r="425">
      <c r="B425" s="35"/>
      <c r="C425" s="36"/>
      <c r="E425" s="37"/>
      <c r="G425" s="38"/>
    </row>
    <row r="426">
      <c r="B426" s="35"/>
      <c r="C426" s="36"/>
      <c r="E426" s="37"/>
      <c r="G426" s="38"/>
    </row>
    <row r="427">
      <c r="B427" s="35"/>
      <c r="C427" s="36"/>
      <c r="E427" s="37"/>
      <c r="G427" s="38"/>
    </row>
    <row r="428">
      <c r="B428" s="35"/>
      <c r="C428" s="36"/>
      <c r="E428" s="37"/>
      <c r="G428" s="38"/>
    </row>
    <row r="429">
      <c r="B429" s="35"/>
      <c r="C429" s="36"/>
      <c r="E429" s="37"/>
      <c r="G429" s="38"/>
    </row>
    <row r="430">
      <c r="B430" s="35"/>
      <c r="C430" s="36"/>
      <c r="E430" s="37"/>
      <c r="G430" s="38"/>
    </row>
    <row r="431">
      <c r="B431" s="35"/>
      <c r="C431" s="36"/>
      <c r="E431" s="37"/>
      <c r="G431" s="38"/>
    </row>
    <row r="432">
      <c r="B432" s="35"/>
      <c r="C432" s="36"/>
      <c r="E432" s="37"/>
      <c r="G432" s="38"/>
    </row>
    <row r="433">
      <c r="B433" s="35"/>
      <c r="C433" s="36"/>
      <c r="E433" s="37"/>
      <c r="G433" s="38"/>
    </row>
    <row r="434">
      <c r="B434" s="35"/>
      <c r="C434" s="36"/>
      <c r="E434" s="37"/>
      <c r="G434" s="38"/>
    </row>
    <row r="435">
      <c r="B435" s="35"/>
      <c r="C435" s="36"/>
      <c r="E435" s="37"/>
      <c r="G435" s="38"/>
    </row>
    <row r="436">
      <c r="B436" s="35"/>
      <c r="C436" s="36"/>
      <c r="E436" s="37"/>
      <c r="G436" s="38"/>
    </row>
    <row r="437">
      <c r="B437" s="35"/>
      <c r="C437" s="36"/>
      <c r="E437" s="37"/>
      <c r="G437" s="38"/>
    </row>
    <row r="438">
      <c r="B438" s="35"/>
      <c r="C438" s="36"/>
      <c r="E438" s="37"/>
      <c r="G438" s="38"/>
    </row>
    <row r="439">
      <c r="B439" s="35"/>
      <c r="C439" s="36"/>
      <c r="E439" s="37"/>
      <c r="G439" s="38"/>
    </row>
    <row r="440">
      <c r="B440" s="35"/>
      <c r="C440" s="36"/>
      <c r="E440" s="37"/>
      <c r="G440" s="38"/>
    </row>
    <row r="441">
      <c r="B441" s="35"/>
      <c r="C441" s="36"/>
      <c r="E441" s="37"/>
      <c r="G441" s="38"/>
    </row>
    <row r="442">
      <c r="B442" s="35"/>
      <c r="C442" s="36"/>
      <c r="E442" s="37"/>
      <c r="G442" s="38"/>
    </row>
    <row r="443">
      <c r="B443" s="35"/>
      <c r="C443" s="36"/>
      <c r="E443" s="37"/>
      <c r="G443" s="38"/>
    </row>
    <row r="444">
      <c r="B444" s="35"/>
      <c r="C444" s="36"/>
      <c r="E444" s="37"/>
      <c r="G444" s="38"/>
    </row>
    <row r="445">
      <c r="B445" s="35"/>
      <c r="C445" s="36"/>
      <c r="E445" s="37"/>
      <c r="G445" s="38"/>
    </row>
    <row r="446">
      <c r="B446" s="35"/>
      <c r="C446" s="36"/>
      <c r="E446" s="37"/>
      <c r="G446" s="38"/>
    </row>
    <row r="447">
      <c r="B447" s="35"/>
      <c r="C447" s="36"/>
      <c r="E447" s="37"/>
      <c r="G447" s="38"/>
    </row>
    <row r="448">
      <c r="B448" s="35"/>
      <c r="C448" s="36"/>
      <c r="E448" s="37"/>
      <c r="G448" s="38"/>
    </row>
    <row r="449">
      <c r="B449" s="35"/>
      <c r="C449" s="36"/>
      <c r="E449" s="37"/>
      <c r="G449" s="38"/>
    </row>
    <row r="450">
      <c r="B450" s="35"/>
      <c r="C450" s="36"/>
      <c r="E450" s="37"/>
      <c r="G450" s="38"/>
    </row>
    <row r="451">
      <c r="B451" s="35"/>
      <c r="C451" s="36"/>
      <c r="E451" s="37"/>
      <c r="G451" s="38"/>
    </row>
    <row r="452">
      <c r="B452" s="35"/>
      <c r="C452" s="36"/>
      <c r="E452" s="37"/>
      <c r="G452" s="38"/>
    </row>
    <row r="453">
      <c r="B453" s="35"/>
      <c r="C453" s="36"/>
      <c r="E453" s="37"/>
      <c r="G453" s="38"/>
    </row>
    <row r="454">
      <c r="B454" s="35"/>
      <c r="C454" s="36"/>
      <c r="E454" s="37"/>
      <c r="G454" s="38"/>
    </row>
    <row r="455">
      <c r="B455" s="35"/>
      <c r="C455" s="36"/>
      <c r="E455" s="37"/>
      <c r="G455" s="38"/>
    </row>
    <row r="456">
      <c r="B456" s="35"/>
      <c r="C456" s="36"/>
      <c r="E456" s="37"/>
      <c r="G456" s="38"/>
    </row>
    <row r="457">
      <c r="B457" s="35"/>
      <c r="C457" s="36"/>
      <c r="E457" s="37"/>
      <c r="G457" s="38"/>
    </row>
    <row r="458">
      <c r="B458" s="35"/>
      <c r="C458" s="36"/>
      <c r="E458" s="37"/>
      <c r="G458" s="38"/>
    </row>
    <row r="459">
      <c r="B459" s="35"/>
      <c r="C459" s="36"/>
      <c r="E459" s="37"/>
      <c r="G459" s="38"/>
    </row>
    <row r="460">
      <c r="B460" s="35"/>
      <c r="C460" s="36"/>
      <c r="E460" s="37"/>
      <c r="G460" s="38"/>
    </row>
    <row r="461">
      <c r="B461" s="35"/>
      <c r="C461" s="36"/>
      <c r="E461" s="37"/>
      <c r="G461" s="38"/>
    </row>
    <row r="462">
      <c r="B462" s="35"/>
      <c r="C462" s="36"/>
      <c r="E462" s="37"/>
      <c r="G462" s="38"/>
    </row>
    <row r="463">
      <c r="B463" s="35"/>
      <c r="C463" s="36"/>
      <c r="E463" s="37"/>
      <c r="G463" s="38"/>
    </row>
    <row r="464">
      <c r="B464" s="35"/>
      <c r="C464" s="36"/>
      <c r="E464" s="37"/>
      <c r="G464" s="38"/>
    </row>
    <row r="465">
      <c r="B465" s="35"/>
      <c r="C465" s="36"/>
      <c r="E465" s="37"/>
      <c r="G465" s="38"/>
    </row>
    <row r="466">
      <c r="B466" s="35"/>
      <c r="C466" s="36"/>
      <c r="E466" s="37"/>
      <c r="G466" s="38"/>
    </row>
    <row r="467">
      <c r="B467" s="35"/>
      <c r="C467" s="36"/>
      <c r="E467" s="37"/>
      <c r="G467" s="38"/>
    </row>
    <row r="468">
      <c r="B468" s="35"/>
      <c r="C468" s="36"/>
      <c r="E468" s="37"/>
      <c r="G468" s="38"/>
    </row>
    <row r="469">
      <c r="B469" s="35"/>
      <c r="C469" s="36"/>
      <c r="E469" s="37"/>
      <c r="G469" s="38"/>
    </row>
    <row r="470">
      <c r="B470" s="35"/>
      <c r="C470" s="36"/>
      <c r="E470" s="37"/>
      <c r="G470" s="38"/>
    </row>
    <row r="471">
      <c r="B471" s="35"/>
      <c r="C471" s="36"/>
      <c r="E471" s="37"/>
      <c r="G471" s="38"/>
    </row>
    <row r="472">
      <c r="B472" s="35"/>
      <c r="C472" s="36"/>
      <c r="E472" s="37"/>
      <c r="G472" s="38"/>
    </row>
    <row r="473">
      <c r="B473" s="35"/>
      <c r="C473" s="36"/>
      <c r="E473" s="37"/>
      <c r="G473" s="38"/>
    </row>
    <row r="474">
      <c r="B474" s="35"/>
      <c r="C474" s="36"/>
      <c r="E474" s="37"/>
      <c r="G474" s="38"/>
    </row>
    <row r="475">
      <c r="B475" s="35"/>
      <c r="C475" s="36"/>
      <c r="E475" s="37"/>
      <c r="G475" s="38"/>
    </row>
    <row r="476">
      <c r="B476" s="35"/>
      <c r="C476" s="36"/>
      <c r="E476" s="37"/>
      <c r="G476" s="38"/>
    </row>
    <row r="477">
      <c r="B477" s="35"/>
      <c r="C477" s="36"/>
      <c r="E477" s="37"/>
      <c r="G477" s="38"/>
    </row>
    <row r="478">
      <c r="B478" s="35"/>
      <c r="C478" s="36"/>
      <c r="E478" s="37"/>
      <c r="G478" s="38"/>
    </row>
    <row r="479">
      <c r="B479" s="35"/>
      <c r="C479" s="36"/>
      <c r="E479" s="37"/>
      <c r="G479" s="38"/>
    </row>
    <row r="480">
      <c r="B480" s="35"/>
      <c r="C480" s="36"/>
      <c r="E480" s="37"/>
      <c r="G480" s="38"/>
    </row>
    <row r="481">
      <c r="B481" s="35"/>
      <c r="C481" s="36"/>
      <c r="E481" s="37"/>
      <c r="G481" s="38"/>
    </row>
    <row r="482">
      <c r="B482" s="35"/>
      <c r="C482" s="36"/>
      <c r="E482" s="37"/>
      <c r="G482" s="38"/>
    </row>
    <row r="483">
      <c r="B483" s="35"/>
      <c r="C483" s="36"/>
      <c r="E483" s="37"/>
      <c r="G483" s="38"/>
    </row>
    <row r="484">
      <c r="B484" s="35"/>
      <c r="C484" s="36"/>
      <c r="E484" s="37"/>
      <c r="G484" s="38"/>
    </row>
    <row r="485">
      <c r="B485" s="35"/>
      <c r="C485" s="36"/>
      <c r="E485" s="37"/>
      <c r="G485" s="38"/>
    </row>
    <row r="486">
      <c r="B486" s="35"/>
      <c r="C486" s="36"/>
      <c r="E486" s="37"/>
      <c r="G486" s="38"/>
    </row>
    <row r="487">
      <c r="B487" s="35"/>
      <c r="C487" s="36"/>
      <c r="E487" s="37"/>
      <c r="G487" s="38"/>
    </row>
    <row r="488">
      <c r="B488" s="35"/>
      <c r="C488" s="36"/>
      <c r="E488" s="37"/>
      <c r="G488" s="38"/>
    </row>
    <row r="489">
      <c r="B489" s="35"/>
      <c r="C489" s="36"/>
      <c r="E489" s="37"/>
      <c r="G489" s="38"/>
    </row>
    <row r="490">
      <c r="B490" s="35"/>
      <c r="C490" s="36"/>
      <c r="E490" s="37"/>
      <c r="G490" s="38"/>
    </row>
    <row r="491">
      <c r="B491" s="35"/>
      <c r="C491" s="36"/>
      <c r="E491" s="37"/>
      <c r="G491" s="38"/>
    </row>
    <row r="492">
      <c r="B492" s="35"/>
      <c r="C492" s="36"/>
      <c r="E492" s="37"/>
      <c r="G492" s="38"/>
    </row>
    <row r="493">
      <c r="B493" s="35"/>
      <c r="C493" s="36"/>
      <c r="E493" s="37"/>
      <c r="G493" s="38"/>
    </row>
    <row r="494">
      <c r="B494" s="35"/>
      <c r="C494" s="36"/>
      <c r="E494" s="37"/>
      <c r="G494" s="38"/>
    </row>
    <row r="495">
      <c r="B495" s="35"/>
      <c r="C495" s="36"/>
      <c r="E495" s="37"/>
      <c r="G495" s="38"/>
    </row>
    <row r="496">
      <c r="B496" s="35"/>
      <c r="C496" s="36"/>
      <c r="E496" s="37"/>
      <c r="G496" s="38"/>
    </row>
    <row r="497">
      <c r="B497" s="35"/>
      <c r="C497" s="36"/>
      <c r="E497" s="37"/>
      <c r="G497" s="38"/>
    </row>
    <row r="498">
      <c r="B498" s="35"/>
      <c r="C498" s="36"/>
      <c r="E498" s="37"/>
      <c r="G498" s="38"/>
    </row>
    <row r="499">
      <c r="B499" s="35"/>
      <c r="C499" s="36"/>
      <c r="E499" s="37"/>
      <c r="G499" s="38"/>
    </row>
    <row r="500">
      <c r="B500" s="35"/>
      <c r="C500" s="36"/>
      <c r="E500" s="37"/>
      <c r="G500" s="38"/>
    </row>
    <row r="501">
      <c r="B501" s="35"/>
      <c r="C501" s="36"/>
      <c r="E501" s="37"/>
      <c r="G501" s="38"/>
    </row>
    <row r="502">
      <c r="B502" s="35"/>
      <c r="C502" s="36"/>
      <c r="E502" s="37"/>
      <c r="G502" s="38"/>
    </row>
    <row r="503">
      <c r="B503" s="35"/>
      <c r="C503" s="36"/>
      <c r="E503" s="37"/>
      <c r="G503" s="38"/>
    </row>
    <row r="504">
      <c r="B504" s="35"/>
      <c r="C504" s="36"/>
      <c r="E504" s="37"/>
      <c r="G504" s="38"/>
    </row>
    <row r="505">
      <c r="B505" s="35"/>
      <c r="C505" s="36"/>
      <c r="E505" s="37"/>
      <c r="G505" s="38"/>
    </row>
    <row r="506">
      <c r="B506" s="35"/>
      <c r="C506" s="36"/>
      <c r="E506" s="37"/>
      <c r="G506" s="38"/>
    </row>
    <row r="507">
      <c r="B507" s="35"/>
      <c r="C507" s="36"/>
      <c r="E507" s="37"/>
      <c r="G507" s="38"/>
    </row>
    <row r="508">
      <c r="B508" s="35"/>
      <c r="C508" s="36"/>
      <c r="E508" s="37"/>
      <c r="G508" s="38"/>
    </row>
    <row r="509">
      <c r="B509" s="35"/>
      <c r="C509" s="36"/>
      <c r="E509" s="37"/>
      <c r="G509" s="38"/>
    </row>
    <row r="510">
      <c r="B510" s="35"/>
      <c r="C510" s="36"/>
      <c r="E510" s="37"/>
      <c r="G510" s="38"/>
    </row>
    <row r="511">
      <c r="B511" s="35"/>
      <c r="C511" s="36"/>
      <c r="E511" s="37"/>
      <c r="G511" s="38"/>
    </row>
    <row r="512">
      <c r="B512" s="35"/>
      <c r="C512" s="36"/>
      <c r="E512" s="37"/>
      <c r="G512" s="38"/>
    </row>
    <row r="513">
      <c r="B513" s="35"/>
      <c r="C513" s="36"/>
      <c r="E513" s="37"/>
      <c r="G513" s="38"/>
    </row>
    <row r="514">
      <c r="B514" s="35"/>
      <c r="C514" s="36"/>
      <c r="E514" s="37"/>
      <c r="G514" s="38"/>
    </row>
    <row r="515">
      <c r="B515" s="35"/>
      <c r="C515" s="36"/>
      <c r="E515" s="37"/>
      <c r="G515" s="38"/>
    </row>
    <row r="516">
      <c r="B516" s="35"/>
      <c r="C516" s="36"/>
      <c r="E516" s="37"/>
      <c r="G516" s="38"/>
    </row>
    <row r="517">
      <c r="B517" s="35"/>
      <c r="C517" s="36"/>
      <c r="E517" s="37"/>
      <c r="G517" s="38"/>
    </row>
    <row r="518">
      <c r="B518" s="35"/>
      <c r="C518" s="36"/>
      <c r="E518" s="37"/>
      <c r="G518" s="38"/>
    </row>
    <row r="519">
      <c r="B519" s="35"/>
      <c r="C519" s="36"/>
      <c r="E519" s="37"/>
      <c r="G519" s="38"/>
    </row>
    <row r="520">
      <c r="B520" s="35"/>
      <c r="C520" s="36"/>
      <c r="E520" s="37"/>
      <c r="G520" s="38"/>
    </row>
    <row r="521">
      <c r="B521" s="35"/>
      <c r="C521" s="36"/>
      <c r="E521" s="37"/>
      <c r="G521" s="38"/>
    </row>
    <row r="522">
      <c r="B522" s="35"/>
      <c r="C522" s="36"/>
      <c r="E522" s="37"/>
      <c r="G522" s="38"/>
    </row>
    <row r="523">
      <c r="B523" s="35"/>
      <c r="C523" s="36"/>
      <c r="E523" s="37"/>
      <c r="G523" s="38"/>
    </row>
    <row r="524">
      <c r="B524" s="35"/>
      <c r="C524" s="36"/>
      <c r="E524" s="37"/>
      <c r="G524" s="38"/>
    </row>
    <row r="525">
      <c r="B525" s="35"/>
      <c r="C525" s="36"/>
      <c r="E525" s="37"/>
      <c r="G525" s="38"/>
    </row>
    <row r="526">
      <c r="B526" s="35"/>
      <c r="C526" s="36"/>
      <c r="E526" s="37"/>
      <c r="G526" s="38"/>
    </row>
    <row r="527">
      <c r="B527" s="35"/>
      <c r="C527" s="36"/>
      <c r="E527" s="37"/>
      <c r="G527" s="38"/>
    </row>
    <row r="528">
      <c r="B528" s="35"/>
      <c r="C528" s="36"/>
      <c r="E528" s="37"/>
      <c r="G528" s="38"/>
    </row>
    <row r="529">
      <c r="B529" s="35"/>
      <c r="C529" s="36"/>
      <c r="E529" s="37"/>
      <c r="G529" s="38"/>
    </row>
    <row r="530">
      <c r="B530" s="35"/>
      <c r="C530" s="36"/>
      <c r="E530" s="37"/>
      <c r="G530" s="38"/>
    </row>
    <row r="531">
      <c r="B531" s="35"/>
      <c r="C531" s="36"/>
      <c r="E531" s="37"/>
      <c r="G531" s="38"/>
    </row>
    <row r="532">
      <c r="B532" s="35"/>
      <c r="C532" s="36"/>
      <c r="E532" s="37"/>
      <c r="G532" s="38"/>
    </row>
    <row r="533">
      <c r="B533" s="35"/>
      <c r="C533" s="36"/>
      <c r="E533" s="37"/>
      <c r="G533" s="38"/>
    </row>
    <row r="534">
      <c r="B534" s="35"/>
      <c r="C534" s="36"/>
      <c r="E534" s="37"/>
      <c r="G534" s="38"/>
    </row>
    <row r="535">
      <c r="B535" s="35"/>
      <c r="C535" s="36"/>
      <c r="E535" s="37"/>
      <c r="G535" s="38"/>
    </row>
    <row r="536">
      <c r="B536" s="35"/>
      <c r="C536" s="36"/>
      <c r="E536" s="37"/>
      <c r="G536" s="38"/>
    </row>
    <row r="537">
      <c r="B537" s="35"/>
      <c r="C537" s="36"/>
      <c r="E537" s="37"/>
      <c r="G537" s="38"/>
    </row>
    <row r="538">
      <c r="B538" s="35"/>
      <c r="C538" s="36"/>
      <c r="E538" s="37"/>
      <c r="G538" s="38"/>
    </row>
    <row r="539">
      <c r="B539" s="35"/>
      <c r="C539" s="36"/>
      <c r="E539" s="37"/>
      <c r="G539" s="38"/>
    </row>
    <row r="540">
      <c r="B540" s="35"/>
      <c r="C540" s="36"/>
      <c r="E540" s="37"/>
      <c r="G540" s="38"/>
    </row>
    <row r="541">
      <c r="B541" s="35"/>
      <c r="C541" s="36"/>
      <c r="E541" s="37"/>
      <c r="G541" s="38"/>
    </row>
    <row r="542">
      <c r="B542" s="35"/>
      <c r="C542" s="36"/>
      <c r="E542" s="37"/>
      <c r="G542" s="38"/>
    </row>
    <row r="543">
      <c r="B543" s="35"/>
      <c r="C543" s="36"/>
      <c r="E543" s="37"/>
      <c r="G543" s="38"/>
    </row>
    <row r="544">
      <c r="B544" s="35"/>
      <c r="C544" s="36"/>
      <c r="E544" s="37"/>
      <c r="G544" s="38"/>
    </row>
    <row r="545">
      <c r="B545" s="35"/>
      <c r="C545" s="36"/>
      <c r="E545" s="37"/>
      <c r="G545" s="38"/>
    </row>
    <row r="546">
      <c r="B546" s="35"/>
      <c r="C546" s="36"/>
      <c r="E546" s="37"/>
      <c r="G546" s="38"/>
    </row>
    <row r="547">
      <c r="B547" s="35"/>
      <c r="C547" s="36"/>
      <c r="E547" s="37"/>
      <c r="G547" s="38"/>
    </row>
    <row r="548">
      <c r="B548" s="35"/>
      <c r="C548" s="36"/>
      <c r="E548" s="37"/>
      <c r="G548" s="38"/>
    </row>
    <row r="549">
      <c r="B549" s="35"/>
      <c r="C549" s="36"/>
      <c r="E549" s="37"/>
      <c r="G549" s="38"/>
    </row>
    <row r="550">
      <c r="B550" s="35"/>
      <c r="C550" s="36"/>
      <c r="E550" s="37"/>
      <c r="G550" s="38"/>
    </row>
    <row r="551">
      <c r="B551" s="35"/>
      <c r="C551" s="36"/>
      <c r="E551" s="37"/>
      <c r="G551" s="38"/>
    </row>
    <row r="552">
      <c r="B552" s="35"/>
      <c r="C552" s="36"/>
      <c r="E552" s="37"/>
      <c r="G552" s="38"/>
    </row>
    <row r="553">
      <c r="B553" s="35"/>
      <c r="C553" s="36"/>
      <c r="E553" s="37"/>
      <c r="G553" s="38"/>
    </row>
    <row r="554">
      <c r="B554" s="35"/>
      <c r="C554" s="36"/>
      <c r="E554" s="37"/>
      <c r="G554" s="38"/>
    </row>
    <row r="555">
      <c r="B555" s="35"/>
      <c r="C555" s="36"/>
      <c r="E555" s="37"/>
      <c r="G555" s="38"/>
    </row>
    <row r="556">
      <c r="B556" s="35"/>
      <c r="C556" s="36"/>
      <c r="E556" s="37"/>
      <c r="G556" s="38"/>
    </row>
    <row r="557">
      <c r="B557" s="35"/>
      <c r="C557" s="36"/>
      <c r="E557" s="37"/>
      <c r="G557" s="38"/>
    </row>
    <row r="558">
      <c r="B558" s="35"/>
      <c r="C558" s="36"/>
      <c r="E558" s="37"/>
      <c r="G558" s="38"/>
    </row>
    <row r="559">
      <c r="B559" s="35"/>
      <c r="C559" s="36"/>
      <c r="E559" s="37"/>
      <c r="G559" s="38"/>
    </row>
    <row r="560">
      <c r="B560" s="35"/>
      <c r="C560" s="36"/>
      <c r="E560" s="37"/>
      <c r="G560" s="38"/>
    </row>
    <row r="561">
      <c r="B561" s="35"/>
      <c r="C561" s="36"/>
      <c r="E561" s="37"/>
      <c r="G561" s="38"/>
    </row>
    <row r="562">
      <c r="B562" s="35"/>
      <c r="C562" s="36"/>
      <c r="E562" s="37"/>
      <c r="G562" s="38"/>
    </row>
    <row r="563">
      <c r="B563" s="35"/>
      <c r="C563" s="36"/>
      <c r="E563" s="37"/>
      <c r="G563" s="38"/>
    </row>
    <row r="564">
      <c r="B564" s="35"/>
      <c r="C564" s="36"/>
      <c r="E564" s="37"/>
      <c r="G564" s="38"/>
    </row>
    <row r="565">
      <c r="B565" s="35"/>
      <c r="C565" s="36"/>
      <c r="E565" s="37"/>
      <c r="G565" s="38"/>
    </row>
    <row r="566">
      <c r="B566" s="35"/>
      <c r="C566" s="36"/>
      <c r="E566" s="37"/>
      <c r="G566" s="38"/>
    </row>
    <row r="567">
      <c r="B567" s="35"/>
      <c r="C567" s="36"/>
      <c r="E567" s="37"/>
      <c r="G567" s="38"/>
    </row>
    <row r="568">
      <c r="B568" s="35"/>
      <c r="C568" s="36"/>
      <c r="E568" s="37"/>
      <c r="G568" s="38"/>
    </row>
    <row r="569">
      <c r="B569" s="35"/>
      <c r="C569" s="36"/>
      <c r="E569" s="37"/>
      <c r="G569" s="38"/>
    </row>
    <row r="570">
      <c r="B570" s="35"/>
      <c r="C570" s="36"/>
      <c r="E570" s="37"/>
      <c r="G570" s="38"/>
    </row>
    <row r="571">
      <c r="B571" s="35"/>
      <c r="C571" s="36"/>
      <c r="E571" s="37"/>
      <c r="G571" s="38"/>
    </row>
    <row r="572">
      <c r="B572" s="35"/>
      <c r="C572" s="36"/>
      <c r="E572" s="37"/>
      <c r="G572" s="38"/>
    </row>
    <row r="573">
      <c r="B573" s="35"/>
      <c r="C573" s="36"/>
      <c r="E573" s="37"/>
      <c r="G573" s="38"/>
    </row>
    <row r="574">
      <c r="B574" s="35"/>
      <c r="C574" s="36"/>
      <c r="E574" s="37"/>
      <c r="G574" s="38"/>
    </row>
    <row r="575">
      <c r="B575" s="35"/>
      <c r="C575" s="36"/>
      <c r="E575" s="37"/>
      <c r="G575" s="38"/>
    </row>
    <row r="576">
      <c r="B576" s="35"/>
      <c r="C576" s="36"/>
      <c r="E576" s="37"/>
      <c r="G576" s="38"/>
    </row>
    <row r="577">
      <c r="B577" s="35"/>
      <c r="C577" s="36"/>
      <c r="E577" s="37"/>
      <c r="G577" s="38"/>
    </row>
    <row r="578">
      <c r="B578" s="35"/>
      <c r="C578" s="36"/>
      <c r="E578" s="37"/>
      <c r="G578" s="38"/>
    </row>
    <row r="579">
      <c r="B579" s="35"/>
      <c r="C579" s="36"/>
      <c r="E579" s="37"/>
      <c r="G579" s="38"/>
    </row>
    <row r="580">
      <c r="B580" s="35"/>
      <c r="C580" s="36"/>
      <c r="E580" s="37"/>
      <c r="G580" s="38"/>
    </row>
    <row r="581">
      <c r="B581" s="35"/>
      <c r="C581" s="36"/>
      <c r="E581" s="37"/>
      <c r="G581" s="38"/>
    </row>
    <row r="582">
      <c r="B582" s="35"/>
      <c r="C582" s="36"/>
      <c r="E582" s="37"/>
      <c r="G582" s="38"/>
    </row>
    <row r="583">
      <c r="B583" s="35"/>
      <c r="C583" s="36"/>
      <c r="E583" s="37"/>
      <c r="G583" s="38"/>
    </row>
    <row r="584">
      <c r="B584" s="35"/>
      <c r="C584" s="36"/>
      <c r="E584" s="37"/>
      <c r="G584" s="38"/>
    </row>
    <row r="585">
      <c r="B585" s="35"/>
      <c r="C585" s="36"/>
      <c r="E585" s="37"/>
      <c r="G585" s="38"/>
    </row>
    <row r="586">
      <c r="B586" s="35"/>
      <c r="C586" s="36"/>
      <c r="E586" s="37"/>
      <c r="G586" s="38"/>
    </row>
    <row r="587">
      <c r="B587" s="35"/>
      <c r="C587" s="36"/>
      <c r="E587" s="37"/>
      <c r="G587" s="38"/>
    </row>
    <row r="588">
      <c r="B588" s="35"/>
      <c r="C588" s="36"/>
      <c r="E588" s="37"/>
      <c r="G588" s="38"/>
    </row>
    <row r="589">
      <c r="B589" s="35"/>
      <c r="C589" s="36"/>
      <c r="E589" s="37"/>
      <c r="G589" s="38"/>
    </row>
    <row r="590">
      <c r="B590" s="35"/>
      <c r="C590" s="36"/>
      <c r="E590" s="37"/>
      <c r="G590" s="38"/>
    </row>
    <row r="591">
      <c r="B591" s="35"/>
      <c r="C591" s="36"/>
      <c r="E591" s="37"/>
      <c r="G591" s="38"/>
    </row>
    <row r="592">
      <c r="B592" s="35"/>
      <c r="C592" s="36"/>
      <c r="E592" s="37"/>
      <c r="G592" s="38"/>
    </row>
    <row r="593">
      <c r="B593" s="35"/>
      <c r="C593" s="36"/>
      <c r="E593" s="37"/>
      <c r="G593" s="38"/>
    </row>
    <row r="594">
      <c r="B594" s="35"/>
      <c r="C594" s="36"/>
      <c r="E594" s="37"/>
      <c r="G594" s="38"/>
    </row>
    <row r="595">
      <c r="B595" s="35"/>
      <c r="C595" s="36"/>
      <c r="E595" s="37"/>
      <c r="G595" s="38"/>
    </row>
    <row r="596">
      <c r="B596" s="35"/>
      <c r="C596" s="36"/>
      <c r="E596" s="37"/>
      <c r="G596" s="38"/>
    </row>
    <row r="597">
      <c r="B597" s="35"/>
      <c r="C597" s="36"/>
      <c r="E597" s="37"/>
      <c r="G597" s="38"/>
    </row>
    <row r="598">
      <c r="B598" s="35"/>
      <c r="C598" s="36"/>
      <c r="E598" s="37"/>
      <c r="G598" s="38"/>
    </row>
    <row r="599">
      <c r="B599" s="35"/>
      <c r="C599" s="36"/>
      <c r="E599" s="37"/>
      <c r="G599" s="38"/>
    </row>
    <row r="600">
      <c r="B600" s="35"/>
      <c r="C600" s="36"/>
      <c r="E600" s="37"/>
      <c r="G600" s="38"/>
    </row>
    <row r="601">
      <c r="B601" s="35"/>
      <c r="C601" s="36"/>
      <c r="E601" s="37"/>
      <c r="G601" s="38"/>
    </row>
    <row r="602">
      <c r="B602" s="35"/>
      <c r="C602" s="36"/>
      <c r="E602" s="37"/>
      <c r="G602" s="38"/>
    </row>
    <row r="603">
      <c r="B603" s="35"/>
      <c r="C603" s="36"/>
      <c r="E603" s="37"/>
      <c r="G603" s="38"/>
    </row>
    <row r="604">
      <c r="B604" s="35"/>
      <c r="C604" s="36"/>
      <c r="E604" s="37"/>
      <c r="G604" s="38"/>
    </row>
    <row r="605">
      <c r="B605" s="35"/>
      <c r="C605" s="36"/>
      <c r="E605" s="37"/>
      <c r="G605" s="38"/>
    </row>
    <row r="606">
      <c r="B606" s="35"/>
      <c r="C606" s="36"/>
      <c r="E606" s="37"/>
      <c r="G606" s="38"/>
    </row>
    <row r="607">
      <c r="B607" s="35"/>
      <c r="C607" s="36"/>
      <c r="E607" s="37"/>
      <c r="G607" s="38"/>
    </row>
    <row r="608">
      <c r="B608" s="35"/>
      <c r="C608" s="36"/>
      <c r="E608" s="37"/>
      <c r="G608" s="38"/>
    </row>
    <row r="609">
      <c r="B609" s="35"/>
      <c r="C609" s="36"/>
      <c r="E609" s="37"/>
      <c r="G609" s="38"/>
    </row>
    <row r="610">
      <c r="B610" s="35"/>
      <c r="C610" s="36"/>
      <c r="E610" s="37"/>
      <c r="G610" s="38"/>
    </row>
    <row r="611">
      <c r="B611" s="35"/>
      <c r="C611" s="36"/>
      <c r="E611" s="37"/>
      <c r="G611" s="38"/>
    </row>
    <row r="612">
      <c r="B612" s="35"/>
      <c r="C612" s="36"/>
      <c r="E612" s="37"/>
      <c r="G612" s="38"/>
    </row>
    <row r="613">
      <c r="B613" s="35"/>
      <c r="C613" s="36"/>
      <c r="E613" s="37"/>
      <c r="G613" s="38"/>
    </row>
    <row r="614">
      <c r="B614" s="35"/>
      <c r="C614" s="36"/>
      <c r="E614" s="37"/>
      <c r="G614" s="38"/>
    </row>
    <row r="615">
      <c r="B615" s="35"/>
      <c r="C615" s="36"/>
      <c r="E615" s="37"/>
      <c r="G615" s="38"/>
    </row>
    <row r="616">
      <c r="B616" s="35"/>
      <c r="C616" s="36"/>
      <c r="E616" s="37"/>
      <c r="G616" s="38"/>
    </row>
    <row r="617">
      <c r="B617" s="35"/>
      <c r="C617" s="36"/>
      <c r="E617" s="37"/>
      <c r="G617" s="38"/>
    </row>
    <row r="618">
      <c r="B618" s="35"/>
      <c r="C618" s="36"/>
      <c r="E618" s="37"/>
      <c r="G618" s="38"/>
    </row>
    <row r="619">
      <c r="B619" s="35"/>
      <c r="C619" s="36"/>
      <c r="E619" s="37"/>
      <c r="G619" s="38"/>
    </row>
    <row r="620">
      <c r="B620" s="35"/>
      <c r="C620" s="36"/>
      <c r="E620" s="37"/>
      <c r="G620" s="38"/>
    </row>
    <row r="621">
      <c r="B621" s="35"/>
      <c r="C621" s="36"/>
      <c r="E621" s="37"/>
      <c r="G621" s="38"/>
    </row>
    <row r="622">
      <c r="B622" s="35"/>
      <c r="C622" s="36"/>
      <c r="E622" s="37"/>
      <c r="G622" s="38"/>
    </row>
    <row r="623">
      <c r="B623" s="35"/>
      <c r="C623" s="36"/>
      <c r="E623" s="37"/>
      <c r="G623" s="38"/>
    </row>
    <row r="624">
      <c r="B624" s="35"/>
      <c r="C624" s="36"/>
      <c r="E624" s="37"/>
      <c r="G624" s="38"/>
    </row>
    <row r="625">
      <c r="B625" s="35"/>
      <c r="C625" s="36"/>
      <c r="E625" s="37"/>
      <c r="G625" s="38"/>
    </row>
    <row r="626">
      <c r="B626" s="35"/>
      <c r="C626" s="36"/>
      <c r="E626" s="37"/>
      <c r="G626" s="38"/>
    </row>
    <row r="627">
      <c r="B627" s="35"/>
      <c r="C627" s="36"/>
      <c r="E627" s="37"/>
      <c r="G627" s="38"/>
    </row>
    <row r="628">
      <c r="B628" s="35"/>
      <c r="C628" s="36"/>
      <c r="E628" s="37"/>
      <c r="G628" s="38"/>
    </row>
    <row r="629">
      <c r="B629" s="35"/>
      <c r="C629" s="36"/>
      <c r="E629" s="37"/>
      <c r="G629" s="38"/>
    </row>
    <row r="630">
      <c r="B630" s="35"/>
      <c r="C630" s="36"/>
      <c r="E630" s="37"/>
      <c r="G630" s="38"/>
    </row>
    <row r="631">
      <c r="B631" s="35"/>
      <c r="C631" s="36"/>
      <c r="E631" s="37"/>
      <c r="G631" s="38"/>
    </row>
    <row r="632">
      <c r="B632" s="35"/>
      <c r="C632" s="36"/>
      <c r="E632" s="37"/>
      <c r="G632" s="38"/>
    </row>
    <row r="633">
      <c r="B633" s="35"/>
      <c r="C633" s="36"/>
      <c r="E633" s="37"/>
      <c r="G633" s="38"/>
    </row>
    <row r="634">
      <c r="B634" s="35"/>
      <c r="C634" s="36"/>
      <c r="E634" s="37"/>
      <c r="G634" s="38"/>
    </row>
    <row r="635">
      <c r="B635" s="35"/>
      <c r="C635" s="36"/>
      <c r="E635" s="37"/>
      <c r="G635" s="38"/>
    </row>
    <row r="636">
      <c r="B636" s="35"/>
      <c r="C636" s="36"/>
      <c r="E636" s="37"/>
      <c r="G636" s="38"/>
    </row>
    <row r="637">
      <c r="B637" s="35"/>
      <c r="C637" s="36"/>
      <c r="E637" s="37"/>
      <c r="G637" s="38"/>
    </row>
    <row r="638">
      <c r="B638" s="35"/>
      <c r="C638" s="36"/>
      <c r="E638" s="37"/>
      <c r="G638" s="38"/>
    </row>
    <row r="639">
      <c r="B639" s="35"/>
      <c r="C639" s="36"/>
      <c r="E639" s="37"/>
      <c r="G639" s="38"/>
    </row>
    <row r="640">
      <c r="B640" s="35"/>
      <c r="C640" s="36"/>
      <c r="E640" s="37"/>
      <c r="G640" s="38"/>
    </row>
    <row r="641">
      <c r="B641" s="35"/>
      <c r="C641" s="36"/>
      <c r="E641" s="37"/>
      <c r="G641" s="38"/>
    </row>
    <row r="642">
      <c r="B642" s="35"/>
      <c r="C642" s="36"/>
      <c r="E642" s="37"/>
      <c r="G642" s="38"/>
    </row>
    <row r="643">
      <c r="B643" s="35"/>
      <c r="C643" s="36"/>
      <c r="E643" s="37"/>
      <c r="G643" s="38"/>
    </row>
    <row r="644">
      <c r="B644" s="35"/>
      <c r="C644" s="36"/>
      <c r="E644" s="37"/>
      <c r="G644" s="38"/>
    </row>
    <row r="645">
      <c r="B645" s="35"/>
      <c r="C645" s="36"/>
      <c r="E645" s="37"/>
      <c r="G645" s="38"/>
    </row>
    <row r="646">
      <c r="B646" s="35"/>
      <c r="C646" s="36"/>
      <c r="E646" s="37"/>
      <c r="G646" s="38"/>
    </row>
    <row r="647">
      <c r="B647" s="35"/>
      <c r="C647" s="36"/>
      <c r="E647" s="37"/>
      <c r="G647" s="38"/>
    </row>
    <row r="648">
      <c r="B648" s="35"/>
      <c r="C648" s="36"/>
      <c r="E648" s="37"/>
      <c r="G648" s="38"/>
    </row>
    <row r="649">
      <c r="B649" s="35"/>
      <c r="C649" s="36"/>
      <c r="E649" s="37"/>
      <c r="G649" s="38"/>
    </row>
    <row r="650">
      <c r="B650" s="35"/>
      <c r="C650" s="36"/>
      <c r="E650" s="37"/>
      <c r="G650" s="38"/>
    </row>
    <row r="651">
      <c r="B651" s="35"/>
      <c r="C651" s="36"/>
      <c r="E651" s="37"/>
      <c r="G651" s="38"/>
    </row>
    <row r="652">
      <c r="B652" s="35"/>
      <c r="C652" s="36"/>
      <c r="E652" s="37"/>
      <c r="G652" s="38"/>
    </row>
    <row r="653">
      <c r="B653" s="35"/>
      <c r="C653" s="36"/>
      <c r="E653" s="37"/>
      <c r="G653" s="38"/>
    </row>
    <row r="654">
      <c r="B654" s="35"/>
      <c r="C654" s="36"/>
      <c r="E654" s="37"/>
      <c r="G654" s="38"/>
    </row>
    <row r="655">
      <c r="B655" s="35"/>
      <c r="C655" s="36"/>
      <c r="E655" s="37"/>
      <c r="G655" s="38"/>
    </row>
    <row r="656">
      <c r="B656" s="35"/>
      <c r="C656" s="36"/>
      <c r="E656" s="37"/>
      <c r="G656" s="38"/>
    </row>
    <row r="657">
      <c r="B657" s="35"/>
      <c r="C657" s="36"/>
      <c r="E657" s="37"/>
      <c r="G657" s="38"/>
    </row>
    <row r="658">
      <c r="B658" s="35"/>
      <c r="C658" s="36"/>
      <c r="E658" s="37"/>
      <c r="G658" s="38"/>
    </row>
    <row r="659">
      <c r="B659" s="35"/>
      <c r="C659" s="36"/>
      <c r="E659" s="37"/>
      <c r="G659" s="38"/>
    </row>
    <row r="660">
      <c r="B660" s="35"/>
      <c r="C660" s="36"/>
      <c r="E660" s="37"/>
      <c r="G660" s="38"/>
    </row>
    <row r="661">
      <c r="B661" s="35"/>
      <c r="C661" s="36"/>
      <c r="E661" s="37"/>
      <c r="G661" s="38"/>
    </row>
    <row r="662">
      <c r="B662" s="35"/>
      <c r="C662" s="36"/>
      <c r="E662" s="37"/>
      <c r="G662" s="38"/>
    </row>
    <row r="663">
      <c r="B663" s="35"/>
      <c r="C663" s="36"/>
      <c r="E663" s="37"/>
      <c r="G663" s="38"/>
    </row>
    <row r="664">
      <c r="B664" s="35"/>
      <c r="C664" s="36"/>
      <c r="E664" s="37"/>
      <c r="G664" s="38"/>
    </row>
    <row r="665">
      <c r="B665" s="35"/>
      <c r="C665" s="36"/>
      <c r="E665" s="37"/>
      <c r="G665" s="38"/>
    </row>
    <row r="666">
      <c r="B666" s="35"/>
      <c r="C666" s="36"/>
      <c r="E666" s="37"/>
      <c r="G666" s="38"/>
    </row>
    <row r="667">
      <c r="B667" s="35"/>
      <c r="C667" s="36"/>
      <c r="E667" s="37"/>
      <c r="G667" s="38"/>
    </row>
    <row r="668">
      <c r="B668" s="35"/>
      <c r="C668" s="36"/>
      <c r="E668" s="37"/>
      <c r="G668" s="38"/>
    </row>
    <row r="669">
      <c r="B669" s="35"/>
      <c r="C669" s="36"/>
      <c r="E669" s="37"/>
      <c r="G669" s="38"/>
    </row>
    <row r="670">
      <c r="B670" s="35"/>
      <c r="C670" s="36"/>
      <c r="E670" s="37"/>
      <c r="G670" s="38"/>
    </row>
    <row r="671">
      <c r="B671" s="35"/>
      <c r="C671" s="36"/>
      <c r="E671" s="37"/>
      <c r="G671" s="38"/>
    </row>
    <row r="672">
      <c r="B672" s="35"/>
      <c r="C672" s="36"/>
      <c r="E672" s="37"/>
      <c r="G672" s="38"/>
    </row>
    <row r="673">
      <c r="B673" s="35"/>
      <c r="C673" s="36"/>
      <c r="E673" s="37"/>
      <c r="G673" s="38"/>
    </row>
    <row r="674">
      <c r="B674" s="35"/>
      <c r="C674" s="36"/>
      <c r="E674" s="37"/>
      <c r="G674" s="38"/>
    </row>
    <row r="675">
      <c r="B675" s="35"/>
      <c r="C675" s="36"/>
      <c r="E675" s="37"/>
      <c r="G675" s="38"/>
    </row>
    <row r="676">
      <c r="B676" s="35"/>
      <c r="C676" s="36"/>
      <c r="E676" s="37"/>
      <c r="G676" s="38"/>
    </row>
    <row r="677">
      <c r="B677" s="35"/>
      <c r="C677" s="36"/>
      <c r="E677" s="37"/>
      <c r="G677" s="38"/>
    </row>
    <row r="678">
      <c r="B678" s="35"/>
      <c r="C678" s="36"/>
      <c r="E678" s="37"/>
      <c r="G678" s="38"/>
    </row>
    <row r="679">
      <c r="B679" s="35"/>
      <c r="C679" s="36"/>
      <c r="E679" s="37"/>
      <c r="G679" s="38"/>
    </row>
    <row r="680">
      <c r="B680" s="35"/>
      <c r="C680" s="36"/>
      <c r="E680" s="37"/>
      <c r="G680" s="38"/>
    </row>
    <row r="681">
      <c r="B681" s="35"/>
      <c r="C681" s="36"/>
      <c r="E681" s="37"/>
      <c r="G681" s="38"/>
    </row>
    <row r="682">
      <c r="B682" s="35"/>
      <c r="C682" s="36"/>
      <c r="E682" s="37"/>
      <c r="G682" s="38"/>
    </row>
    <row r="683">
      <c r="B683" s="35"/>
      <c r="C683" s="36"/>
      <c r="E683" s="37"/>
      <c r="G683" s="38"/>
    </row>
    <row r="684">
      <c r="B684" s="35"/>
      <c r="C684" s="36"/>
      <c r="E684" s="37"/>
      <c r="G684" s="38"/>
    </row>
    <row r="685">
      <c r="B685" s="35"/>
      <c r="C685" s="36"/>
      <c r="E685" s="37"/>
      <c r="G685" s="38"/>
    </row>
    <row r="686">
      <c r="B686" s="35"/>
      <c r="C686" s="36"/>
      <c r="E686" s="37"/>
      <c r="G686" s="38"/>
    </row>
    <row r="687">
      <c r="B687" s="35"/>
      <c r="C687" s="36"/>
      <c r="E687" s="37"/>
      <c r="G687" s="38"/>
    </row>
    <row r="688">
      <c r="B688" s="35"/>
      <c r="C688" s="36"/>
      <c r="E688" s="37"/>
      <c r="G688" s="38"/>
    </row>
    <row r="689">
      <c r="B689" s="35"/>
      <c r="C689" s="36"/>
      <c r="E689" s="37"/>
      <c r="G689" s="38"/>
    </row>
    <row r="690">
      <c r="B690" s="35"/>
      <c r="C690" s="36"/>
      <c r="E690" s="37"/>
      <c r="G690" s="38"/>
    </row>
    <row r="691">
      <c r="B691" s="35"/>
      <c r="C691" s="36"/>
      <c r="E691" s="37"/>
      <c r="G691" s="38"/>
    </row>
    <row r="692">
      <c r="B692" s="35"/>
      <c r="C692" s="36"/>
      <c r="E692" s="37"/>
      <c r="G692" s="38"/>
    </row>
    <row r="693">
      <c r="B693" s="35"/>
      <c r="C693" s="36"/>
      <c r="E693" s="37"/>
      <c r="G693" s="38"/>
    </row>
    <row r="694">
      <c r="B694" s="35"/>
      <c r="C694" s="36"/>
      <c r="E694" s="37"/>
      <c r="G694" s="38"/>
    </row>
    <row r="695">
      <c r="B695" s="35"/>
      <c r="C695" s="36"/>
      <c r="E695" s="37"/>
      <c r="G695" s="38"/>
    </row>
    <row r="696">
      <c r="B696" s="35"/>
      <c r="C696" s="36"/>
      <c r="E696" s="37"/>
      <c r="G696" s="38"/>
    </row>
    <row r="697">
      <c r="B697" s="35"/>
      <c r="C697" s="36"/>
      <c r="E697" s="37"/>
      <c r="G697" s="38"/>
    </row>
    <row r="698">
      <c r="B698" s="35"/>
      <c r="C698" s="36"/>
      <c r="E698" s="37"/>
      <c r="G698" s="38"/>
    </row>
    <row r="699">
      <c r="B699" s="35"/>
      <c r="C699" s="36"/>
      <c r="E699" s="37"/>
      <c r="G699" s="38"/>
    </row>
    <row r="700">
      <c r="B700" s="35"/>
      <c r="C700" s="36"/>
      <c r="E700" s="37"/>
      <c r="G700" s="38"/>
    </row>
    <row r="701">
      <c r="B701" s="35"/>
      <c r="C701" s="36"/>
      <c r="E701" s="37"/>
      <c r="G701" s="38"/>
    </row>
    <row r="702">
      <c r="B702" s="35"/>
      <c r="C702" s="36"/>
      <c r="E702" s="37"/>
      <c r="G702" s="38"/>
    </row>
    <row r="703">
      <c r="B703" s="35"/>
      <c r="C703" s="36"/>
      <c r="E703" s="37"/>
      <c r="G703" s="38"/>
    </row>
    <row r="704">
      <c r="B704" s="35"/>
      <c r="C704" s="36"/>
      <c r="E704" s="37"/>
      <c r="G704" s="38"/>
    </row>
    <row r="705">
      <c r="B705" s="35"/>
      <c r="C705" s="36"/>
      <c r="E705" s="37"/>
      <c r="G705" s="38"/>
    </row>
    <row r="706">
      <c r="B706" s="35"/>
      <c r="C706" s="36"/>
      <c r="E706" s="37"/>
      <c r="G706" s="38"/>
    </row>
    <row r="707">
      <c r="B707" s="35"/>
      <c r="C707" s="36"/>
      <c r="E707" s="37"/>
      <c r="G707" s="38"/>
    </row>
    <row r="708">
      <c r="B708" s="35"/>
      <c r="C708" s="36"/>
      <c r="E708" s="37"/>
      <c r="G708" s="38"/>
    </row>
    <row r="709">
      <c r="B709" s="35"/>
      <c r="C709" s="36"/>
      <c r="E709" s="37"/>
      <c r="G709" s="38"/>
    </row>
    <row r="710">
      <c r="B710" s="35"/>
      <c r="C710" s="36"/>
      <c r="E710" s="37"/>
      <c r="G710" s="38"/>
    </row>
    <row r="711">
      <c r="B711" s="35"/>
      <c r="C711" s="36"/>
      <c r="E711" s="37"/>
      <c r="G711" s="38"/>
    </row>
    <row r="712">
      <c r="B712" s="35"/>
      <c r="C712" s="36"/>
      <c r="E712" s="37"/>
      <c r="G712" s="38"/>
    </row>
    <row r="713">
      <c r="B713" s="35"/>
      <c r="C713" s="36"/>
      <c r="E713" s="37"/>
      <c r="G713" s="38"/>
    </row>
    <row r="714">
      <c r="B714" s="35"/>
      <c r="C714" s="36"/>
      <c r="E714" s="37"/>
      <c r="G714" s="38"/>
    </row>
    <row r="715">
      <c r="B715" s="35"/>
      <c r="C715" s="36"/>
      <c r="E715" s="37"/>
      <c r="G715" s="38"/>
    </row>
    <row r="716">
      <c r="B716" s="35"/>
      <c r="C716" s="36"/>
      <c r="E716" s="37"/>
      <c r="G716" s="38"/>
    </row>
    <row r="717">
      <c r="B717" s="35"/>
      <c r="C717" s="36"/>
      <c r="E717" s="37"/>
      <c r="G717" s="38"/>
    </row>
    <row r="718">
      <c r="B718" s="35"/>
      <c r="C718" s="36"/>
      <c r="E718" s="37"/>
      <c r="G718" s="38"/>
    </row>
    <row r="719">
      <c r="B719" s="35"/>
      <c r="C719" s="36"/>
      <c r="E719" s="37"/>
      <c r="G719" s="38"/>
    </row>
    <row r="720">
      <c r="B720" s="35"/>
      <c r="C720" s="36"/>
      <c r="E720" s="37"/>
      <c r="G720" s="38"/>
    </row>
    <row r="721">
      <c r="B721" s="35"/>
      <c r="C721" s="36"/>
      <c r="E721" s="37"/>
      <c r="G721" s="38"/>
    </row>
    <row r="722">
      <c r="B722" s="35"/>
      <c r="C722" s="36"/>
      <c r="E722" s="37"/>
      <c r="G722" s="38"/>
    </row>
    <row r="723">
      <c r="B723" s="35"/>
      <c r="C723" s="36"/>
      <c r="E723" s="37"/>
      <c r="G723" s="38"/>
    </row>
    <row r="724">
      <c r="B724" s="35"/>
      <c r="C724" s="36"/>
      <c r="E724" s="37"/>
      <c r="G724" s="38"/>
    </row>
    <row r="725">
      <c r="B725" s="35"/>
      <c r="C725" s="36"/>
      <c r="E725" s="37"/>
      <c r="G725" s="38"/>
    </row>
    <row r="726">
      <c r="B726" s="35"/>
      <c r="C726" s="36"/>
      <c r="E726" s="37"/>
      <c r="G726" s="38"/>
    </row>
    <row r="727">
      <c r="B727" s="35"/>
      <c r="C727" s="36"/>
      <c r="E727" s="37"/>
      <c r="G727" s="38"/>
    </row>
    <row r="728">
      <c r="B728" s="35"/>
      <c r="C728" s="36"/>
      <c r="E728" s="37"/>
      <c r="G728" s="38"/>
    </row>
    <row r="729">
      <c r="B729" s="35"/>
      <c r="C729" s="36"/>
      <c r="E729" s="37"/>
      <c r="G729" s="38"/>
    </row>
    <row r="730">
      <c r="B730" s="35"/>
      <c r="C730" s="36"/>
      <c r="E730" s="37"/>
      <c r="G730" s="38"/>
    </row>
    <row r="731">
      <c r="B731" s="35"/>
      <c r="C731" s="36"/>
      <c r="E731" s="37"/>
      <c r="G731" s="38"/>
    </row>
    <row r="732">
      <c r="B732" s="35"/>
      <c r="C732" s="36"/>
      <c r="E732" s="37"/>
      <c r="G732" s="38"/>
    </row>
    <row r="733">
      <c r="B733" s="35"/>
      <c r="C733" s="36"/>
      <c r="E733" s="37"/>
      <c r="G733" s="38"/>
    </row>
    <row r="734">
      <c r="B734" s="35"/>
      <c r="C734" s="36"/>
      <c r="E734" s="37"/>
      <c r="G734" s="38"/>
    </row>
    <row r="735">
      <c r="B735" s="35"/>
      <c r="C735" s="36"/>
      <c r="E735" s="37"/>
      <c r="G735" s="38"/>
    </row>
    <row r="736">
      <c r="B736" s="35"/>
      <c r="C736" s="36"/>
      <c r="E736" s="37"/>
      <c r="G736" s="38"/>
    </row>
    <row r="737">
      <c r="B737" s="35"/>
      <c r="C737" s="36"/>
      <c r="E737" s="37"/>
      <c r="G737" s="38"/>
    </row>
    <row r="738">
      <c r="B738" s="35"/>
      <c r="C738" s="36"/>
      <c r="E738" s="37"/>
      <c r="G738" s="38"/>
    </row>
    <row r="739">
      <c r="B739" s="35"/>
      <c r="C739" s="36"/>
      <c r="E739" s="37"/>
      <c r="G739" s="38"/>
    </row>
    <row r="740">
      <c r="B740" s="35"/>
      <c r="C740" s="36"/>
      <c r="E740" s="37"/>
      <c r="G740" s="38"/>
    </row>
    <row r="741">
      <c r="B741" s="35"/>
      <c r="C741" s="36"/>
      <c r="E741" s="37"/>
      <c r="G741" s="38"/>
    </row>
    <row r="742">
      <c r="B742" s="35"/>
      <c r="C742" s="36"/>
      <c r="E742" s="37"/>
      <c r="G742" s="38"/>
    </row>
    <row r="743">
      <c r="B743" s="35"/>
      <c r="C743" s="36"/>
      <c r="E743" s="37"/>
      <c r="G743" s="38"/>
    </row>
    <row r="744">
      <c r="B744" s="35"/>
      <c r="C744" s="36"/>
      <c r="E744" s="37"/>
      <c r="G744" s="38"/>
    </row>
    <row r="745">
      <c r="B745" s="35"/>
      <c r="C745" s="36"/>
      <c r="E745" s="37"/>
      <c r="G745" s="38"/>
    </row>
    <row r="746">
      <c r="B746" s="35"/>
      <c r="C746" s="36"/>
      <c r="E746" s="37"/>
      <c r="G746" s="38"/>
    </row>
    <row r="747">
      <c r="B747" s="35"/>
      <c r="C747" s="36"/>
      <c r="E747" s="37"/>
      <c r="G747" s="38"/>
    </row>
    <row r="748">
      <c r="B748" s="35"/>
      <c r="C748" s="36"/>
      <c r="E748" s="37"/>
      <c r="G748" s="38"/>
    </row>
    <row r="749">
      <c r="B749" s="35"/>
      <c r="C749" s="36"/>
      <c r="E749" s="37"/>
      <c r="G749" s="38"/>
    </row>
    <row r="750">
      <c r="B750" s="35"/>
      <c r="C750" s="36"/>
      <c r="E750" s="37"/>
      <c r="G750" s="38"/>
    </row>
    <row r="751">
      <c r="B751" s="35"/>
      <c r="C751" s="36"/>
      <c r="E751" s="37"/>
      <c r="G751" s="38"/>
    </row>
    <row r="752">
      <c r="B752" s="35"/>
      <c r="C752" s="36"/>
      <c r="E752" s="37"/>
      <c r="G752" s="38"/>
    </row>
    <row r="753">
      <c r="B753" s="35"/>
      <c r="C753" s="36"/>
      <c r="E753" s="37"/>
      <c r="G753" s="38"/>
    </row>
    <row r="754">
      <c r="B754" s="35"/>
      <c r="C754" s="36"/>
      <c r="E754" s="37"/>
      <c r="G754" s="38"/>
    </row>
    <row r="755">
      <c r="B755" s="35"/>
      <c r="C755" s="36"/>
      <c r="E755" s="37"/>
      <c r="G755" s="38"/>
    </row>
    <row r="756">
      <c r="B756" s="35"/>
      <c r="C756" s="36"/>
      <c r="E756" s="37"/>
      <c r="G756" s="38"/>
    </row>
    <row r="757">
      <c r="B757" s="35"/>
      <c r="C757" s="36"/>
      <c r="E757" s="37"/>
      <c r="G757" s="38"/>
    </row>
    <row r="758">
      <c r="B758" s="35"/>
      <c r="C758" s="36"/>
      <c r="E758" s="37"/>
      <c r="G758" s="38"/>
    </row>
    <row r="759">
      <c r="B759" s="35"/>
      <c r="C759" s="36"/>
      <c r="E759" s="37"/>
      <c r="G759" s="38"/>
    </row>
    <row r="760">
      <c r="B760" s="35"/>
      <c r="C760" s="36"/>
      <c r="E760" s="37"/>
      <c r="G760" s="38"/>
    </row>
    <row r="761">
      <c r="B761" s="35"/>
      <c r="C761" s="36"/>
      <c r="E761" s="37"/>
      <c r="G761" s="38"/>
    </row>
    <row r="762">
      <c r="B762" s="35"/>
      <c r="C762" s="36"/>
      <c r="E762" s="37"/>
      <c r="G762" s="38"/>
    </row>
    <row r="763">
      <c r="B763" s="35"/>
      <c r="C763" s="36"/>
      <c r="E763" s="37"/>
      <c r="G763" s="38"/>
    </row>
    <row r="764">
      <c r="B764" s="35"/>
      <c r="C764" s="36"/>
      <c r="E764" s="37"/>
      <c r="G764" s="38"/>
    </row>
    <row r="765">
      <c r="B765" s="35"/>
      <c r="C765" s="36"/>
      <c r="E765" s="37"/>
      <c r="G765" s="38"/>
    </row>
    <row r="766">
      <c r="B766" s="35"/>
      <c r="C766" s="36"/>
      <c r="E766" s="37"/>
      <c r="G766" s="38"/>
    </row>
    <row r="767">
      <c r="B767" s="35"/>
      <c r="C767" s="36"/>
      <c r="E767" s="37"/>
      <c r="G767" s="38"/>
    </row>
    <row r="768">
      <c r="B768" s="35"/>
      <c r="C768" s="36"/>
      <c r="E768" s="37"/>
      <c r="G768" s="38"/>
    </row>
    <row r="769">
      <c r="B769" s="35"/>
      <c r="C769" s="36"/>
      <c r="E769" s="37"/>
      <c r="G769" s="38"/>
    </row>
    <row r="770">
      <c r="B770" s="35"/>
      <c r="C770" s="36"/>
      <c r="E770" s="37"/>
      <c r="G770" s="38"/>
    </row>
    <row r="771">
      <c r="B771" s="35"/>
      <c r="C771" s="36"/>
      <c r="E771" s="37"/>
      <c r="G771" s="38"/>
    </row>
    <row r="772">
      <c r="B772" s="35"/>
      <c r="C772" s="36"/>
      <c r="E772" s="37"/>
      <c r="G772" s="38"/>
    </row>
    <row r="773">
      <c r="B773" s="35"/>
      <c r="C773" s="36"/>
      <c r="E773" s="37"/>
      <c r="G773" s="38"/>
    </row>
    <row r="774">
      <c r="B774" s="35"/>
      <c r="C774" s="36"/>
      <c r="E774" s="37"/>
      <c r="G774" s="38"/>
    </row>
    <row r="775">
      <c r="B775" s="35"/>
      <c r="C775" s="36"/>
      <c r="E775" s="37"/>
      <c r="G775" s="38"/>
    </row>
    <row r="776">
      <c r="B776" s="35"/>
      <c r="C776" s="36"/>
      <c r="E776" s="37"/>
      <c r="G776" s="38"/>
    </row>
    <row r="777">
      <c r="B777" s="35"/>
      <c r="C777" s="36"/>
      <c r="E777" s="37"/>
      <c r="G777" s="38"/>
    </row>
    <row r="778">
      <c r="B778" s="35"/>
      <c r="C778" s="36"/>
      <c r="E778" s="37"/>
      <c r="G778" s="38"/>
    </row>
    <row r="779">
      <c r="B779" s="35"/>
      <c r="C779" s="36"/>
      <c r="E779" s="37"/>
      <c r="G779" s="38"/>
    </row>
    <row r="780">
      <c r="B780" s="35"/>
      <c r="C780" s="36"/>
      <c r="E780" s="37"/>
      <c r="G780" s="38"/>
    </row>
    <row r="781">
      <c r="B781" s="35"/>
      <c r="C781" s="36"/>
      <c r="E781" s="37"/>
      <c r="G781" s="38"/>
    </row>
    <row r="782">
      <c r="B782" s="35"/>
      <c r="C782" s="36"/>
      <c r="E782" s="37"/>
      <c r="G782" s="38"/>
    </row>
    <row r="783">
      <c r="B783" s="35"/>
      <c r="C783" s="36"/>
      <c r="E783" s="37"/>
      <c r="G783" s="38"/>
    </row>
    <row r="784">
      <c r="B784" s="35"/>
      <c r="C784" s="36"/>
      <c r="E784" s="37"/>
      <c r="G784" s="38"/>
    </row>
    <row r="785">
      <c r="B785" s="35"/>
      <c r="C785" s="36"/>
      <c r="E785" s="37"/>
      <c r="G785" s="38"/>
    </row>
    <row r="786">
      <c r="B786" s="35"/>
      <c r="C786" s="36"/>
      <c r="E786" s="37"/>
      <c r="G786" s="38"/>
    </row>
    <row r="787">
      <c r="B787" s="35"/>
      <c r="C787" s="36"/>
      <c r="E787" s="37"/>
      <c r="G787" s="38"/>
    </row>
    <row r="788">
      <c r="B788" s="35"/>
      <c r="C788" s="36"/>
      <c r="E788" s="37"/>
      <c r="G788" s="38"/>
    </row>
    <row r="789">
      <c r="B789" s="35"/>
      <c r="C789" s="36"/>
      <c r="E789" s="37"/>
      <c r="G789" s="38"/>
    </row>
    <row r="790">
      <c r="B790" s="35"/>
      <c r="C790" s="36"/>
      <c r="E790" s="37"/>
      <c r="G790" s="38"/>
    </row>
    <row r="791">
      <c r="B791" s="35"/>
      <c r="C791" s="36"/>
      <c r="E791" s="37"/>
      <c r="G791" s="38"/>
    </row>
    <row r="792">
      <c r="B792" s="35"/>
      <c r="C792" s="36"/>
      <c r="E792" s="37"/>
      <c r="G792" s="38"/>
    </row>
    <row r="793">
      <c r="B793" s="35"/>
      <c r="C793" s="36"/>
      <c r="E793" s="37"/>
      <c r="G793" s="38"/>
    </row>
    <row r="794">
      <c r="B794" s="35"/>
      <c r="C794" s="36"/>
      <c r="E794" s="37"/>
      <c r="G794" s="38"/>
    </row>
    <row r="795">
      <c r="B795" s="35"/>
      <c r="C795" s="36"/>
      <c r="E795" s="37"/>
      <c r="G795" s="38"/>
    </row>
    <row r="796">
      <c r="B796" s="35"/>
      <c r="C796" s="36"/>
      <c r="E796" s="37"/>
      <c r="G796" s="38"/>
    </row>
    <row r="797">
      <c r="B797" s="35"/>
      <c r="C797" s="36"/>
      <c r="E797" s="37"/>
      <c r="G797" s="38"/>
    </row>
    <row r="798">
      <c r="B798" s="35"/>
      <c r="C798" s="36"/>
      <c r="E798" s="37"/>
      <c r="G798" s="38"/>
    </row>
    <row r="799">
      <c r="B799" s="35"/>
      <c r="C799" s="36"/>
      <c r="E799" s="37"/>
      <c r="G799" s="38"/>
    </row>
    <row r="800">
      <c r="B800" s="35"/>
      <c r="C800" s="36"/>
      <c r="E800" s="37"/>
      <c r="G800" s="38"/>
    </row>
    <row r="801">
      <c r="B801" s="35"/>
      <c r="C801" s="36"/>
      <c r="E801" s="37"/>
      <c r="G801" s="38"/>
    </row>
    <row r="802">
      <c r="B802" s="35"/>
      <c r="C802" s="36"/>
      <c r="E802" s="37"/>
      <c r="G802" s="38"/>
    </row>
    <row r="803">
      <c r="B803" s="35"/>
      <c r="C803" s="36"/>
      <c r="E803" s="37"/>
      <c r="G803" s="38"/>
    </row>
    <row r="804">
      <c r="B804" s="35"/>
      <c r="C804" s="36"/>
      <c r="E804" s="37"/>
      <c r="G804" s="38"/>
    </row>
    <row r="805">
      <c r="B805" s="35"/>
      <c r="C805" s="36"/>
      <c r="E805" s="37"/>
      <c r="G805" s="38"/>
    </row>
    <row r="806">
      <c r="B806" s="35"/>
      <c r="C806" s="36"/>
      <c r="E806" s="37"/>
      <c r="G806" s="38"/>
    </row>
    <row r="807">
      <c r="B807" s="35"/>
      <c r="C807" s="36"/>
      <c r="E807" s="37"/>
      <c r="G807" s="38"/>
    </row>
    <row r="808">
      <c r="B808" s="35"/>
      <c r="C808" s="36"/>
      <c r="E808" s="37"/>
      <c r="G808" s="38"/>
    </row>
    <row r="809">
      <c r="B809" s="35"/>
      <c r="C809" s="36"/>
      <c r="E809" s="37"/>
      <c r="G809" s="38"/>
    </row>
    <row r="810">
      <c r="B810" s="35"/>
      <c r="C810" s="36"/>
      <c r="E810" s="37"/>
      <c r="G810" s="38"/>
    </row>
    <row r="811">
      <c r="B811" s="35"/>
      <c r="C811" s="36"/>
      <c r="E811" s="37"/>
      <c r="G811" s="38"/>
    </row>
    <row r="812">
      <c r="B812" s="35"/>
      <c r="C812" s="36"/>
      <c r="E812" s="37"/>
      <c r="G812" s="38"/>
    </row>
    <row r="813">
      <c r="B813" s="35"/>
      <c r="C813" s="36"/>
      <c r="E813" s="37"/>
      <c r="G813" s="38"/>
    </row>
    <row r="814">
      <c r="B814" s="35"/>
      <c r="C814" s="36"/>
      <c r="E814" s="37"/>
      <c r="G814" s="38"/>
    </row>
    <row r="815">
      <c r="B815" s="35"/>
      <c r="C815" s="36"/>
      <c r="E815" s="37"/>
      <c r="G815" s="38"/>
    </row>
    <row r="816">
      <c r="B816" s="35"/>
      <c r="C816" s="36"/>
      <c r="E816" s="37"/>
      <c r="G816" s="38"/>
    </row>
    <row r="817">
      <c r="B817" s="35"/>
      <c r="C817" s="36"/>
      <c r="E817" s="37"/>
      <c r="G817" s="38"/>
    </row>
    <row r="818">
      <c r="B818" s="35"/>
      <c r="C818" s="36"/>
      <c r="E818" s="37"/>
      <c r="G818" s="38"/>
    </row>
    <row r="819">
      <c r="B819" s="35"/>
      <c r="C819" s="36"/>
      <c r="E819" s="37"/>
      <c r="G819" s="38"/>
    </row>
    <row r="820">
      <c r="B820" s="35"/>
      <c r="C820" s="36"/>
      <c r="E820" s="37"/>
      <c r="G820" s="38"/>
    </row>
    <row r="821">
      <c r="B821" s="35"/>
      <c r="C821" s="36"/>
      <c r="E821" s="37"/>
      <c r="G821" s="38"/>
    </row>
    <row r="822">
      <c r="B822" s="35"/>
      <c r="C822" s="36"/>
      <c r="E822" s="37"/>
      <c r="G822" s="38"/>
    </row>
    <row r="823">
      <c r="B823" s="35"/>
      <c r="C823" s="36"/>
      <c r="E823" s="37"/>
      <c r="G823" s="38"/>
    </row>
    <row r="824">
      <c r="B824" s="35"/>
      <c r="C824" s="36"/>
      <c r="E824" s="37"/>
      <c r="G824" s="38"/>
    </row>
    <row r="825">
      <c r="B825" s="35"/>
      <c r="C825" s="36"/>
      <c r="E825" s="37"/>
      <c r="G825" s="38"/>
    </row>
    <row r="826">
      <c r="B826" s="35"/>
      <c r="C826" s="36"/>
      <c r="E826" s="37"/>
      <c r="G826" s="38"/>
    </row>
    <row r="827">
      <c r="B827" s="35"/>
      <c r="C827" s="36"/>
      <c r="E827" s="37"/>
      <c r="G827" s="38"/>
    </row>
    <row r="828">
      <c r="B828" s="35"/>
      <c r="C828" s="36"/>
      <c r="E828" s="37"/>
      <c r="G828" s="38"/>
    </row>
    <row r="829">
      <c r="B829" s="35"/>
      <c r="C829" s="36"/>
      <c r="E829" s="37"/>
      <c r="G829" s="38"/>
    </row>
    <row r="830">
      <c r="B830" s="35"/>
      <c r="C830" s="36"/>
      <c r="E830" s="37"/>
      <c r="G830" s="38"/>
    </row>
    <row r="831">
      <c r="B831" s="35"/>
      <c r="C831" s="36"/>
      <c r="E831" s="37"/>
      <c r="G831" s="38"/>
    </row>
    <row r="832">
      <c r="B832" s="35"/>
      <c r="C832" s="36"/>
      <c r="E832" s="37"/>
      <c r="G832" s="38"/>
    </row>
    <row r="833">
      <c r="B833" s="35"/>
      <c r="C833" s="36"/>
      <c r="E833" s="37"/>
      <c r="G833" s="38"/>
    </row>
    <row r="834">
      <c r="B834" s="35"/>
      <c r="C834" s="36"/>
      <c r="E834" s="37"/>
      <c r="G834" s="38"/>
    </row>
    <row r="835">
      <c r="B835" s="35"/>
      <c r="C835" s="36"/>
      <c r="E835" s="37"/>
      <c r="G835" s="38"/>
    </row>
    <row r="836">
      <c r="B836" s="35"/>
      <c r="C836" s="36"/>
      <c r="E836" s="37"/>
      <c r="G836" s="38"/>
    </row>
    <row r="837">
      <c r="B837" s="35"/>
      <c r="C837" s="36"/>
      <c r="E837" s="37"/>
      <c r="G837" s="38"/>
    </row>
    <row r="838">
      <c r="B838" s="35"/>
      <c r="C838" s="36"/>
      <c r="E838" s="37"/>
      <c r="G838" s="38"/>
    </row>
    <row r="839">
      <c r="B839" s="35"/>
      <c r="C839" s="36"/>
      <c r="E839" s="37"/>
      <c r="G839" s="38"/>
    </row>
    <row r="840">
      <c r="B840" s="35"/>
      <c r="C840" s="36"/>
      <c r="E840" s="37"/>
      <c r="G840" s="38"/>
    </row>
    <row r="841">
      <c r="B841" s="35"/>
      <c r="C841" s="36"/>
      <c r="E841" s="37"/>
      <c r="G841" s="38"/>
    </row>
    <row r="842">
      <c r="B842" s="35"/>
      <c r="C842" s="36"/>
      <c r="E842" s="37"/>
      <c r="G842" s="38"/>
    </row>
    <row r="843">
      <c r="B843" s="35"/>
      <c r="C843" s="36"/>
      <c r="E843" s="37"/>
      <c r="G843" s="38"/>
    </row>
    <row r="844">
      <c r="B844" s="35"/>
      <c r="C844" s="36"/>
      <c r="E844" s="37"/>
      <c r="G844" s="38"/>
    </row>
    <row r="845">
      <c r="B845" s="35"/>
      <c r="C845" s="36"/>
      <c r="E845" s="37"/>
      <c r="G845" s="38"/>
    </row>
    <row r="846">
      <c r="B846" s="35"/>
      <c r="C846" s="36"/>
      <c r="E846" s="37"/>
      <c r="G846" s="38"/>
    </row>
    <row r="847">
      <c r="B847" s="35"/>
      <c r="C847" s="36"/>
      <c r="E847" s="37"/>
      <c r="G847" s="38"/>
    </row>
    <row r="848">
      <c r="B848" s="35"/>
      <c r="C848" s="36"/>
      <c r="E848" s="37"/>
      <c r="G848" s="38"/>
    </row>
    <row r="849">
      <c r="B849" s="35"/>
      <c r="C849" s="36"/>
      <c r="E849" s="37"/>
      <c r="G849" s="38"/>
    </row>
    <row r="850">
      <c r="B850" s="35"/>
      <c r="C850" s="36"/>
      <c r="E850" s="37"/>
      <c r="G850" s="38"/>
    </row>
    <row r="851">
      <c r="B851" s="35"/>
      <c r="C851" s="36"/>
      <c r="E851" s="37"/>
      <c r="G851" s="38"/>
    </row>
    <row r="852">
      <c r="B852" s="35"/>
      <c r="C852" s="36"/>
      <c r="E852" s="37"/>
      <c r="G852" s="38"/>
    </row>
    <row r="853">
      <c r="B853" s="35"/>
      <c r="C853" s="36"/>
      <c r="E853" s="37"/>
      <c r="G853" s="38"/>
    </row>
    <row r="854">
      <c r="B854" s="35"/>
      <c r="C854" s="36"/>
      <c r="E854" s="37"/>
      <c r="G854" s="38"/>
    </row>
    <row r="855">
      <c r="B855" s="35"/>
      <c r="C855" s="36"/>
      <c r="E855" s="37"/>
      <c r="G855" s="38"/>
    </row>
    <row r="856">
      <c r="B856" s="35"/>
      <c r="C856" s="36"/>
      <c r="E856" s="37"/>
      <c r="G856" s="38"/>
    </row>
    <row r="857">
      <c r="B857" s="35"/>
      <c r="C857" s="36"/>
      <c r="E857" s="37"/>
      <c r="G857" s="38"/>
    </row>
    <row r="858">
      <c r="B858" s="35"/>
      <c r="C858" s="36"/>
      <c r="E858" s="37"/>
      <c r="G858" s="38"/>
    </row>
    <row r="859">
      <c r="B859" s="35"/>
      <c r="C859" s="36"/>
      <c r="E859" s="37"/>
      <c r="G859" s="38"/>
    </row>
    <row r="860">
      <c r="B860" s="35"/>
      <c r="C860" s="36"/>
      <c r="E860" s="37"/>
      <c r="G860" s="38"/>
    </row>
    <row r="861">
      <c r="B861" s="35"/>
      <c r="C861" s="36"/>
      <c r="E861" s="37"/>
      <c r="G861" s="38"/>
    </row>
    <row r="862">
      <c r="B862" s="35"/>
      <c r="C862" s="36"/>
      <c r="E862" s="37"/>
      <c r="G862" s="38"/>
    </row>
    <row r="863">
      <c r="B863" s="35"/>
      <c r="C863" s="36"/>
      <c r="E863" s="37"/>
      <c r="G863" s="38"/>
    </row>
    <row r="864">
      <c r="B864" s="35"/>
      <c r="C864" s="36"/>
      <c r="E864" s="37"/>
      <c r="G864" s="38"/>
    </row>
    <row r="865">
      <c r="B865" s="35"/>
      <c r="C865" s="36"/>
      <c r="E865" s="37"/>
      <c r="G865" s="38"/>
    </row>
    <row r="866">
      <c r="B866" s="35"/>
      <c r="C866" s="36"/>
      <c r="E866" s="37"/>
      <c r="G866" s="38"/>
    </row>
    <row r="867">
      <c r="B867" s="35"/>
      <c r="C867" s="36"/>
      <c r="E867" s="37"/>
      <c r="G867" s="38"/>
    </row>
    <row r="868">
      <c r="B868" s="35"/>
      <c r="C868" s="36"/>
      <c r="E868" s="37"/>
      <c r="G868" s="38"/>
    </row>
    <row r="869">
      <c r="B869" s="35"/>
      <c r="C869" s="36"/>
      <c r="E869" s="37"/>
      <c r="G869" s="38"/>
    </row>
    <row r="870">
      <c r="B870" s="35"/>
      <c r="C870" s="36"/>
      <c r="E870" s="37"/>
      <c r="G870" s="38"/>
    </row>
    <row r="871">
      <c r="B871" s="35"/>
      <c r="C871" s="36"/>
      <c r="E871" s="37"/>
      <c r="G871" s="38"/>
    </row>
    <row r="872">
      <c r="B872" s="35"/>
      <c r="C872" s="36"/>
      <c r="E872" s="37"/>
      <c r="G872" s="38"/>
    </row>
    <row r="873">
      <c r="B873" s="35"/>
      <c r="C873" s="36"/>
      <c r="E873" s="37"/>
      <c r="G873" s="38"/>
    </row>
    <row r="874">
      <c r="B874" s="35"/>
      <c r="C874" s="36"/>
      <c r="E874" s="37"/>
      <c r="G874" s="38"/>
    </row>
    <row r="875">
      <c r="B875" s="35"/>
      <c r="C875" s="36"/>
      <c r="E875" s="37"/>
      <c r="G875" s="38"/>
    </row>
    <row r="876">
      <c r="B876" s="35"/>
      <c r="C876" s="36"/>
      <c r="E876" s="37"/>
      <c r="G876" s="38"/>
    </row>
    <row r="877">
      <c r="B877" s="35"/>
      <c r="C877" s="36"/>
      <c r="E877" s="37"/>
      <c r="G877" s="38"/>
    </row>
    <row r="878">
      <c r="B878" s="35"/>
      <c r="C878" s="36"/>
      <c r="E878" s="37"/>
      <c r="G878" s="38"/>
    </row>
    <row r="879">
      <c r="B879" s="35"/>
      <c r="C879" s="36"/>
      <c r="E879" s="37"/>
      <c r="G879" s="38"/>
    </row>
    <row r="880">
      <c r="B880" s="35"/>
      <c r="C880" s="36"/>
      <c r="E880" s="37"/>
      <c r="G880" s="38"/>
    </row>
    <row r="881">
      <c r="B881" s="35"/>
      <c r="C881" s="36"/>
      <c r="E881" s="37"/>
      <c r="G881" s="38"/>
    </row>
    <row r="882">
      <c r="B882" s="35"/>
      <c r="C882" s="36"/>
      <c r="E882" s="37"/>
      <c r="G882" s="38"/>
    </row>
    <row r="883">
      <c r="B883" s="35"/>
      <c r="C883" s="36"/>
      <c r="E883" s="37"/>
      <c r="G883" s="38"/>
    </row>
    <row r="884">
      <c r="B884" s="35"/>
      <c r="C884" s="36"/>
      <c r="E884" s="37"/>
      <c r="G884" s="38"/>
    </row>
    <row r="885">
      <c r="B885" s="35"/>
      <c r="C885" s="36"/>
      <c r="E885" s="37"/>
      <c r="G885" s="38"/>
    </row>
    <row r="886">
      <c r="B886" s="35"/>
      <c r="C886" s="36"/>
      <c r="E886" s="37"/>
      <c r="G886" s="38"/>
    </row>
    <row r="887">
      <c r="B887" s="35"/>
      <c r="C887" s="36"/>
      <c r="E887" s="37"/>
      <c r="G887" s="38"/>
    </row>
    <row r="888">
      <c r="B888" s="35"/>
      <c r="C888" s="36"/>
      <c r="E888" s="37"/>
      <c r="G888" s="38"/>
    </row>
    <row r="889">
      <c r="B889" s="35"/>
      <c r="C889" s="36"/>
      <c r="E889" s="37"/>
      <c r="G889" s="38"/>
    </row>
    <row r="890">
      <c r="B890" s="35"/>
      <c r="C890" s="36"/>
      <c r="E890" s="37"/>
      <c r="G890" s="38"/>
    </row>
    <row r="891">
      <c r="B891" s="35"/>
      <c r="C891" s="36"/>
      <c r="E891" s="37"/>
      <c r="G891" s="38"/>
    </row>
    <row r="892">
      <c r="B892" s="35"/>
      <c r="C892" s="36"/>
      <c r="E892" s="37"/>
      <c r="G892" s="38"/>
    </row>
    <row r="893">
      <c r="B893" s="35"/>
      <c r="C893" s="36"/>
      <c r="E893" s="37"/>
      <c r="G893" s="38"/>
    </row>
    <row r="894">
      <c r="B894" s="35"/>
      <c r="C894" s="36"/>
      <c r="E894" s="37"/>
      <c r="G894" s="38"/>
    </row>
    <row r="895">
      <c r="B895" s="35"/>
      <c r="C895" s="36"/>
      <c r="E895" s="37"/>
      <c r="G895" s="38"/>
    </row>
    <row r="896">
      <c r="B896" s="35"/>
      <c r="C896" s="36"/>
      <c r="E896" s="37"/>
      <c r="G896" s="38"/>
    </row>
    <row r="897">
      <c r="B897" s="35"/>
      <c r="C897" s="36"/>
      <c r="E897" s="37"/>
      <c r="G897" s="38"/>
    </row>
    <row r="898">
      <c r="B898" s="35"/>
      <c r="C898" s="36"/>
      <c r="E898" s="37"/>
      <c r="G898" s="38"/>
    </row>
    <row r="899">
      <c r="B899" s="35"/>
      <c r="C899" s="36"/>
      <c r="E899" s="37"/>
      <c r="G899" s="38"/>
    </row>
    <row r="900">
      <c r="B900" s="35"/>
      <c r="C900" s="36"/>
      <c r="E900" s="37"/>
      <c r="G900" s="38"/>
    </row>
    <row r="901">
      <c r="B901" s="35"/>
      <c r="C901" s="36"/>
      <c r="E901" s="37"/>
      <c r="G901" s="38"/>
    </row>
    <row r="902">
      <c r="B902" s="35"/>
      <c r="C902" s="36"/>
      <c r="E902" s="37"/>
      <c r="G902" s="38"/>
    </row>
    <row r="903">
      <c r="B903" s="35"/>
      <c r="C903" s="36"/>
      <c r="E903" s="37"/>
      <c r="G903" s="38"/>
    </row>
    <row r="904">
      <c r="B904" s="35"/>
      <c r="C904" s="36"/>
      <c r="E904" s="37"/>
      <c r="G904" s="38"/>
    </row>
    <row r="905">
      <c r="B905" s="35"/>
      <c r="C905" s="36"/>
      <c r="E905" s="37"/>
      <c r="G905" s="38"/>
    </row>
    <row r="906">
      <c r="B906" s="35"/>
      <c r="C906" s="36"/>
      <c r="E906" s="37"/>
      <c r="G906" s="38"/>
    </row>
    <row r="907">
      <c r="B907" s="35"/>
      <c r="C907" s="36"/>
      <c r="E907" s="37"/>
      <c r="G907" s="38"/>
    </row>
    <row r="908">
      <c r="B908" s="35"/>
      <c r="C908" s="36"/>
      <c r="E908" s="37"/>
      <c r="G908" s="38"/>
    </row>
    <row r="909">
      <c r="B909" s="35"/>
      <c r="C909" s="36"/>
      <c r="E909" s="37"/>
      <c r="G909" s="38"/>
    </row>
    <row r="910">
      <c r="B910" s="35"/>
      <c r="C910" s="36"/>
      <c r="E910" s="37"/>
      <c r="G910" s="38"/>
    </row>
    <row r="911">
      <c r="B911" s="35"/>
      <c r="C911" s="36"/>
      <c r="E911" s="37"/>
      <c r="G911" s="38"/>
    </row>
    <row r="912">
      <c r="B912" s="35"/>
      <c r="C912" s="36"/>
      <c r="E912" s="37"/>
      <c r="G912" s="38"/>
    </row>
    <row r="913">
      <c r="B913" s="35"/>
      <c r="C913" s="36"/>
      <c r="E913" s="37"/>
      <c r="G913" s="38"/>
    </row>
    <row r="914">
      <c r="B914" s="35"/>
      <c r="C914" s="36"/>
      <c r="E914" s="37"/>
      <c r="G914" s="38"/>
    </row>
    <row r="915">
      <c r="B915" s="35"/>
      <c r="C915" s="36"/>
      <c r="E915" s="37"/>
      <c r="G915" s="38"/>
    </row>
    <row r="916">
      <c r="B916" s="35"/>
      <c r="C916" s="36"/>
      <c r="E916" s="37"/>
      <c r="G916" s="38"/>
    </row>
    <row r="917">
      <c r="B917" s="35"/>
      <c r="C917" s="36"/>
      <c r="E917" s="37"/>
      <c r="G917" s="38"/>
    </row>
    <row r="918">
      <c r="B918" s="35"/>
      <c r="C918" s="36"/>
      <c r="E918" s="37"/>
      <c r="G918" s="38"/>
    </row>
    <row r="919">
      <c r="B919" s="35"/>
      <c r="C919" s="36"/>
      <c r="E919" s="37"/>
      <c r="G919" s="38"/>
    </row>
    <row r="920">
      <c r="B920" s="35"/>
      <c r="C920" s="36"/>
      <c r="E920" s="37"/>
      <c r="G920" s="38"/>
    </row>
    <row r="921">
      <c r="B921" s="35"/>
      <c r="C921" s="36"/>
      <c r="E921" s="37"/>
      <c r="G921" s="38"/>
    </row>
    <row r="922">
      <c r="B922" s="35"/>
      <c r="C922" s="36"/>
      <c r="E922" s="37"/>
      <c r="G922" s="38"/>
    </row>
    <row r="923">
      <c r="B923" s="35"/>
      <c r="C923" s="36"/>
      <c r="E923" s="37"/>
      <c r="G923" s="38"/>
    </row>
    <row r="924">
      <c r="B924" s="35"/>
      <c r="C924" s="36"/>
      <c r="E924" s="37"/>
      <c r="G924" s="38"/>
    </row>
    <row r="925">
      <c r="B925" s="35"/>
      <c r="C925" s="36"/>
      <c r="E925" s="37"/>
      <c r="G925" s="38"/>
    </row>
    <row r="926">
      <c r="B926" s="35"/>
      <c r="C926" s="36"/>
      <c r="E926" s="37"/>
      <c r="G926" s="38"/>
    </row>
    <row r="927">
      <c r="B927" s="35"/>
      <c r="C927" s="36"/>
      <c r="E927" s="37"/>
      <c r="G927" s="38"/>
    </row>
    <row r="928">
      <c r="B928" s="35"/>
      <c r="C928" s="36"/>
      <c r="E928" s="37"/>
      <c r="G928" s="38"/>
    </row>
    <row r="929">
      <c r="B929" s="35"/>
      <c r="C929" s="36"/>
      <c r="E929" s="37"/>
      <c r="G929" s="38"/>
    </row>
    <row r="930">
      <c r="B930" s="35"/>
      <c r="C930" s="36"/>
      <c r="E930" s="37"/>
      <c r="G930" s="38"/>
    </row>
    <row r="931">
      <c r="B931" s="35"/>
      <c r="C931" s="36"/>
      <c r="E931" s="37"/>
      <c r="G931" s="38"/>
    </row>
    <row r="932">
      <c r="B932" s="35"/>
      <c r="C932" s="36"/>
      <c r="E932" s="37"/>
      <c r="G932" s="38"/>
    </row>
    <row r="933">
      <c r="B933" s="35"/>
      <c r="C933" s="36"/>
      <c r="E933" s="37"/>
      <c r="G933" s="38"/>
    </row>
    <row r="934">
      <c r="B934" s="35"/>
      <c r="C934" s="36"/>
      <c r="E934" s="37"/>
      <c r="G934" s="38"/>
    </row>
    <row r="935">
      <c r="B935" s="35"/>
      <c r="C935" s="36"/>
      <c r="E935" s="37"/>
      <c r="G935" s="38"/>
    </row>
    <row r="936">
      <c r="B936" s="35"/>
      <c r="C936" s="36"/>
      <c r="E936" s="37"/>
      <c r="G936" s="38"/>
    </row>
    <row r="937">
      <c r="B937" s="35"/>
      <c r="C937" s="36"/>
      <c r="E937" s="37"/>
      <c r="G937" s="38"/>
    </row>
    <row r="938">
      <c r="B938" s="35"/>
      <c r="C938" s="36"/>
      <c r="E938" s="37"/>
      <c r="G938" s="38"/>
    </row>
    <row r="939">
      <c r="B939" s="35"/>
      <c r="C939" s="36"/>
      <c r="E939" s="37"/>
      <c r="G939" s="38"/>
    </row>
    <row r="940">
      <c r="B940" s="35"/>
      <c r="C940" s="36"/>
      <c r="E940" s="37"/>
      <c r="G940" s="38"/>
    </row>
    <row r="941">
      <c r="B941" s="35"/>
      <c r="C941" s="36"/>
      <c r="E941" s="37"/>
      <c r="G941" s="38"/>
    </row>
    <row r="942">
      <c r="B942" s="35"/>
      <c r="C942" s="36"/>
      <c r="E942" s="37"/>
      <c r="G942" s="38"/>
    </row>
    <row r="943">
      <c r="B943" s="35"/>
      <c r="C943" s="36"/>
      <c r="E943" s="37"/>
      <c r="G943" s="38"/>
    </row>
    <row r="944">
      <c r="B944" s="35"/>
      <c r="C944" s="36"/>
      <c r="E944" s="37"/>
      <c r="G944" s="38"/>
    </row>
    <row r="945">
      <c r="B945" s="35"/>
      <c r="C945" s="36"/>
      <c r="E945" s="37"/>
      <c r="G945" s="38"/>
    </row>
    <row r="946">
      <c r="B946" s="35"/>
      <c r="C946" s="36"/>
      <c r="E946" s="37"/>
      <c r="G946" s="38"/>
    </row>
    <row r="947">
      <c r="B947" s="35"/>
      <c r="C947" s="36"/>
      <c r="E947" s="37"/>
      <c r="G947" s="38"/>
    </row>
    <row r="948">
      <c r="B948" s="35"/>
      <c r="C948" s="36"/>
      <c r="E948" s="37"/>
      <c r="G948" s="38"/>
    </row>
    <row r="949">
      <c r="B949" s="35"/>
      <c r="C949" s="36"/>
      <c r="E949" s="37"/>
      <c r="G949" s="38"/>
    </row>
    <row r="950">
      <c r="B950" s="35"/>
      <c r="C950" s="36"/>
      <c r="E950" s="37"/>
      <c r="G950" s="38"/>
    </row>
    <row r="951">
      <c r="B951" s="35"/>
      <c r="C951" s="36"/>
      <c r="E951" s="37"/>
      <c r="G951" s="38"/>
    </row>
    <row r="952">
      <c r="B952" s="35"/>
      <c r="C952" s="36"/>
      <c r="E952" s="37"/>
      <c r="G952" s="38"/>
    </row>
    <row r="953">
      <c r="B953" s="35"/>
      <c r="C953" s="36"/>
      <c r="E953" s="37"/>
      <c r="G953" s="38"/>
    </row>
    <row r="954">
      <c r="B954" s="35"/>
      <c r="C954" s="36"/>
      <c r="E954" s="37"/>
      <c r="G954" s="38"/>
    </row>
    <row r="955">
      <c r="B955" s="35"/>
      <c r="C955" s="36"/>
      <c r="E955" s="37"/>
      <c r="G955" s="38"/>
    </row>
    <row r="956">
      <c r="B956" s="35"/>
      <c r="C956" s="36"/>
      <c r="E956" s="37"/>
      <c r="G956" s="38"/>
    </row>
    <row r="957">
      <c r="B957" s="35"/>
      <c r="C957" s="36"/>
      <c r="E957" s="37"/>
      <c r="G957" s="38"/>
    </row>
    <row r="958">
      <c r="B958" s="35"/>
      <c r="C958" s="36"/>
      <c r="E958" s="37"/>
      <c r="G958" s="38"/>
    </row>
    <row r="959">
      <c r="B959" s="35"/>
      <c r="C959" s="36"/>
      <c r="E959" s="37"/>
      <c r="G959" s="38"/>
    </row>
    <row r="960">
      <c r="B960" s="35"/>
      <c r="C960" s="36"/>
      <c r="E960" s="37"/>
      <c r="G960" s="38"/>
    </row>
    <row r="961">
      <c r="B961" s="35"/>
      <c r="C961" s="36"/>
      <c r="E961" s="37"/>
      <c r="G961" s="38"/>
    </row>
    <row r="962">
      <c r="B962" s="35"/>
      <c r="C962" s="36"/>
      <c r="E962" s="37"/>
      <c r="G962" s="38"/>
    </row>
    <row r="963">
      <c r="B963" s="35"/>
      <c r="C963" s="36"/>
      <c r="E963" s="37"/>
      <c r="G963" s="38"/>
    </row>
    <row r="964">
      <c r="B964" s="35"/>
      <c r="C964" s="36"/>
      <c r="E964" s="37"/>
      <c r="G964" s="38"/>
    </row>
    <row r="965">
      <c r="B965" s="35"/>
      <c r="C965" s="36"/>
      <c r="E965" s="37"/>
      <c r="G965" s="38"/>
    </row>
    <row r="966">
      <c r="B966" s="35"/>
      <c r="C966" s="36"/>
      <c r="E966" s="37"/>
      <c r="G966" s="38"/>
    </row>
    <row r="967">
      <c r="B967" s="35"/>
      <c r="C967" s="36"/>
      <c r="E967" s="37"/>
      <c r="G967" s="38"/>
    </row>
    <row r="968">
      <c r="B968" s="35"/>
      <c r="C968" s="36"/>
      <c r="E968" s="37"/>
      <c r="G968" s="38"/>
    </row>
    <row r="969">
      <c r="B969" s="35"/>
      <c r="C969" s="36"/>
      <c r="E969" s="37"/>
      <c r="G969" s="38"/>
    </row>
    <row r="970">
      <c r="B970" s="35"/>
      <c r="C970" s="36"/>
      <c r="E970" s="37"/>
      <c r="G970" s="38"/>
    </row>
    <row r="971">
      <c r="B971" s="35"/>
      <c r="C971" s="36"/>
      <c r="E971" s="37"/>
      <c r="G971" s="38"/>
    </row>
    <row r="972">
      <c r="B972" s="35"/>
      <c r="C972" s="36"/>
      <c r="E972" s="37"/>
      <c r="G972" s="38"/>
    </row>
    <row r="973">
      <c r="B973" s="35"/>
      <c r="C973" s="36"/>
      <c r="E973" s="37"/>
      <c r="G973" s="38"/>
    </row>
    <row r="974">
      <c r="B974" s="35"/>
      <c r="C974" s="36"/>
      <c r="E974" s="37"/>
      <c r="G974" s="38"/>
    </row>
    <row r="975">
      <c r="B975" s="35"/>
      <c r="C975" s="36"/>
      <c r="E975" s="37"/>
      <c r="G975" s="38"/>
    </row>
    <row r="976">
      <c r="B976" s="35"/>
      <c r="C976" s="36"/>
      <c r="E976" s="37"/>
      <c r="G976" s="38"/>
    </row>
    <row r="977">
      <c r="B977" s="35"/>
      <c r="C977" s="36"/>
      <c r="E977" s="37"/>
      <c r="G977" s="38"/>
    </row>
    <row r="978">
      <c r="B978" s="35"/>
      <c r="C978" s="36"/>
      <c r="E978" s="37"/>
      <c r="G978" s="38"/>
    </row>
    <row r="979">
      <c r="B979" s="35"/>
      <c r="C979" s="36"/>
      <c r="E979" s="37"/>
      <c r="G979" s="38"/>
    </row>
    <row r="980">
      <c r="B980" s="35"/>
      <c r="C980" s="36"/>
      <c r="E980" s="37"/>
      <c r="G980" s="38"/>
    </row>
    <row r="981">
      <c r="B981" s="35"/>
      <c r="C981" s="36"/>
      <c r="E981" s="37"/>
      <c r="G981" s="38"/>
    </row>
    <row r="982">
      <c r="B982" s="35"/>
      <c r="C982" s="36"/>
      <c r="E982" s="37"/>
      <c r="G982" s="38"/>
    </row>
    <row r="983">
      <c r="B983" s="35"/>
      <c r="C983" s="36"/>
      <c r="E983" s="37"/>
      <c r="G983" s="38"/>
    </row>
    <row r="984">
      <c r="B984" s="35"/>
      <c r="C984" s="36"/>
      <c r="E984" s="37"/>
      <c r="G984" s="38"/>
    </row>
    <row r="985">
      <c r="B985" s="35"/>
      <c r="C985" s="36"/>
      <c r="E985" s="37"/>
      <c r="G985" s="38"/>
    </row>
    <row r="986">
      <c r="B986" s="35"/>
      <c r="C986" s="36"/>
      <c r="E986" s="37"/>
      <c r="G986" s="38"/>
    </row>
    <row r="987">
      <c r="B987" s="35"/>
      <c r="C987" s="36"/>
      <c r="E987" s="37"/>
      <c r="G987" s="38"/>
    </row>
    <row r="988">
      <c r="B988" s="35"/>
      <c r="C988" s="36"/>
      <c r="E988" s="37"/>
      <c r="G988" s="38"/>
    </row>
    <row r="989">
      <c r="B989" s="35"/>
      <c r="C989" s="36"/>
      <c r="E989" s="37"/>
      <c r="G989" s="38"/>
    </row>
    <row r="990">
      <c r="B990" s="35"/>
      <c r="C990" s="36"/>
      <c r="E990" s="37"/>
      <c r="G990" s="38"/>
    </row>
    <row r="991">
      <c r="B991" s="35"/>
      <c r="C991" s="36"/>
      <c r="E991" s="37"/>
      <c r="G991" s="38"/>
    </row>
    <row r="992">
      <c r="B992" s="35"/>
      <c r="C992" s="36"/>
      <c r="E992" s="37"/>
      <c r="G992" s="38"/>
    </row>
    <row r="993">
      <c r="B993" s="35"/>
      <c r="C993" s="36"/>
      <c r="E993" s="37"/>
      <c r="G993" s="38"/>
    </row>
    <row r="994">
      <c r="B994" s="35"/>
      <c r="C994" s="36"/>
      <c r="E994" s="37"/>
      <c r="G994" s="38"/>
    </row>
    <row r="995">
      <c r="B995" s="35"/>
      <c r="C995" s="36"/>
      <c r="E995" s="37"/>
      <c r="G995" s="38"/>
    </row>
    <row r="996">
      <c r="B996" s="35"/>
      <c r="C996" s="36"/>
      <c r="E996" s="37"/>
      <c r="G996" s="38"/>
    </row>
    <row r="997">
      <c r="B997" s="35"/>
      <c r="C997" s="36"/>
      <c r="E997" s="37"/>
      <c r="G997" s="38"/>
    </row>
    <row r="998">
      <c r="B998" s="35"/>
      <c r="C998" s="36"/>
      <c r="E998" s="37"/>
      <c r="G998" s="38"/>
    </row>
    <row r="999">
      <c r="B999" s="35"/>
      <c r="C999" s="36"/>
      <c r="E999" s="37"/>
      <c r="G999" s="38"/>
    </row>
    <row r="1000">
      <c r="B1000" s="35"/>
      <c r="C1000" s="36"/>
      <c r="E1000" s="37"/>
      <c r="G1000" s="38"/>
    </row>
    <row r="1001">
      <c r="B1001" s="35"/>
      <c r="C1001" s="36"/>
      <c r="E1001" s="37"/>
      <c r="G1001" s="38"/>
    </row>
    <row r="1002">
      <c r="B1002" s="35"/>
      <c r="C1002" s="36"/>
      <c r="E1002" s="37"/>
      <c r="G1002" s="38"/>
    </row>
    <row r="1003">
      <c r="B1003" s="35"/>
      <c r="C1003" s="36"/>
      <c r="E1003" s="37"/>
      <c r="G1003" s="38"/>
    </row>
    <row r="1004">
      <c r="B1004" s="35"/>
      <c r="C1004" s="36"/>
      <c r="E1004" s="37"/>
      <c r="G1004" s="38"/>
    </row>
    <row r="1005">
      <c r="B1005" s="35"/>
      <c r="C1005" s="36"/>
      <c r="E1005" s="37"/>
      <c r="G1005" s="38"/>
    </row>
    <row r="1006">
      <c r="B1006" s="35"/>
      <c r="C1006" s="36"/>
      <c r="E1006" s="37"/>
      <c r="G1006" s="38"/>
    </row>
    <row r="1007">
      <c r="B1007" s="35"/>
      <c r="C1007" s="36"/>
      <c r="E1007" s="37"/>
      <c r="G1007" s="38"/>
    </row>
    <row r="1008">
      <c r="B1008" s="35"/>
      <c r="C1008" s="36"/>
      <c r="E1008" s="37"/>
      <c r="G1008" s="3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</hyperlinks>
  <drawing r:id="rId47"/>
  <tableParts count="1">
    <tablePart r:id="rId49"/>
  </tableParts>
</worksheet>
</file>