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ne\Documents\Paradox Interactive\Hearts of Iron IV\mod\md\Modding resources\Land comba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1" i="1" l="1"/>
  <c r="M80" i="1"/>
  <c r="M75" i="1"/>
  <c r="M79" i="1"/>
  <c r="M78" i="1"/>
  <c r="M77" i="1"/>
  <c r="M76" i="1"/>
  <c r="M69" i="1"/>
  <c r="M68" i="1"/>
  <c r="M67" i="1"/>
  <c r="M63" i="1"/>
  <c r="M66" i="1"/>
  <c r="M65" i="1"/>
  <c r="M64" i="1"/>
  <c r="M56" i="1"/>
  <c r="M55" i="1"/>
  <c r="M54" i="1"/>
  <c r="M51" i="1"/>
  <c r="M50" i="1"/>
  <c r="M53" i="1"/>
  <c r="M52" i="1"/>
  <c r="M44" i="1"/>
  <c r="M33" i="1"/>
  <c r="M14" i="1"/>
  <c r="M43" i="1"/>
  <c r="M42" i="1"/>
  <c r="M41" i="1"/>
  <c r="M40" i="1"/>
  <c r="M28" i="1"/>
  <c r="M32" i="1"/>
  <c r="M31" i="1"/>
  <c r="M30" i="1"/>
  <c r="M13" i="1"/>
  <c r="M12" i="1"/>
  <c r="M10" i="1"/>
</calcChain>
</file>

<file path=xl/sharedStrings.xml><?xml version="1.0" encoding="utf-8"?>
<sst xmlns="http://schemas.openxmlformats.org/spreadsheetml/2006/main" count="59" uniqueCount="15">
  <si>
    <t>equipment</t>
  </si>
  <si>
    <t>cost</t>
  </si>
  <si>
    <t>inf eq</t>
  </si>
  <si>
    <t>cnc</t>
  </si>
  <si>
    <t>l at</t>
  </si>
  <si>
    <t>l aa</t>
  </si>
  <si>
    <t>h at</t>
  </si>
  <si>
    <t>motorised</t>
  </si>
  <si>
    <t>apc</t>
  </si>
  <si>
    <t>ifv</t>
  </si>
  <si>
    <t>total cost</t>
  </si>
  <si>
    <t>militia</t>
  </si>
  <si>
    <t>mot militia</t>
  </si>
  <si>
    <t>inf</t>
  </si>
  <si>
    <t>mot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</si>
</sst>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Sheet1!$M$9</c:f>
              <c:strCache>
                <c:ptCount val="1"/>
                <c:pt idx="0">
                  <c:v>total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Sheet1!$K$10:$L$13</c:f>
              <c:strCache>
                <c:ptCount val="4"/>
                <c:pt idx="0">
                  <c:v>inf eq</c:v>
                </c:pt>
                <c:pt idx="1">
                  <c:v>cnc</c:v>
                </c:pt>
                <c:pt idx="2">
                  <c:v>l at</c:v>
                </c:pt>
                <c:pt idx="3">
                  <c:v>l aa</c:v>
                </c:pt>
              </c:strCache>
            </c:strRef>
          </c:cat>
          <c:val>
            <c:numRef>
              <c:f>Sheet1!$M$10:$M$13</c:f>
              <c:numCache>
                <c:formatCode>General</c:formatCode>
                <c:ptCount val="4"/>
                <c:pt idx="0">
                  <c:v>90.18</c:v>
                </c:pt>
                <c:pt idx="2">
                  <c:v>6.72</c:v>
                </c:pt>
                <c:pt idx="3">
                  <c:v>5.04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Sheet1!$M$27</c:f>
              <c:strCache>
                <c:ptCount val="1"/>
                <c:pt idx="0">
                  <c:v>total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Sheet1!$K$28:$L$32</c:f>
              <c:strCache>
                <c:ptCount val="5"/>
                <c:pt idx="0">
                  <c:v>inf eq</c:v>
                </c:pt>
                <c:pt idx="1">
                  <c:v>cnc</c:v>
                </c:pt>
                <c:pt idx="2">
                  <c:v>l at</c:v>
                </c:pt>
                <c:pt idx="3">
                  <c:v>l aa</c:v>
                </c:pt>
                <c:pt idx="4">
                  <c:v>motorised</c:v>
                </c:pt>
              </c:strCache>
            </c:strRef>
          </c:cat>
          <c:val>
            <c:numRef>
              <c:f>Sheet1!$M$28:$M$32</c:f>
              <c:numCache>
                <c:formatCode>General</c:formatCode>
                <c:ptCount val="5"/>
                <c:pt idx="0">
                  <c:v>95.580000000000013</c:v>
                </c:pt>
                <c:pt idx="2">
                  <c:v>6.72</c:v>
                </c:pt>
                <c:pt idx="3">
                  <c:v>5.04</c:v>
                </c:pt>
                <c:pt idx="4">
                  <c:v>210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Sheet1!$M$39</c:f>
              <c:strCache>
                <c:ptCount val="1"/>
                <c:pt idx="0">
                  <c:v>total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Sheet1!$K$40:$L$43</c:f>
              <c:strCache>
                <c:ptCount val="4"/>
                <c:pt idx="0">
                  <c:v>inf eq</c:v>
                </c:pt>
                <c:pt idx="1">
                  <c:v>cnc</c:v>
                </c:pt>
                <c:pt idx="2">
                  <c:v>l at</c:v>
                </c:pt>
                <c:pt idx="3">
                  <c:v>l aa</c:v>
                </c:pt>
              </c:strCache>
            </c:strRef>
          </c:cat>
          <c:val>
            <c:numRef>
              <c:f>Sheet1!$M$40:$M$43</c:f>
              <c:numCache>
                <c:formatCode>General</c:formatCode>
                <c:ptCount val="4"/>
                <c:pt idx="0">
                  <c:v>135</c:v>
                </c:pt>
                <c:pt idx="1">
                  <c:v>36</c:v>
                </c:pt>
                <c:pt idx="2">
                  <c:v>10.08</c:v>
                </c:pt>
                <c:pt idx="3">
                  <c:v>10.08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Sheet1!$M$49</c:f>
              <c:strCache>
                <c:ptCount val="1"/>
                <c:pt idx="0">
                  <c:v>total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Sheet1!$K$50:$L$55</c:f>
              <c:strCache>
                <c:ptCount val="6"/>
                <c:pt idx="0">
                  <c:v>inf eq</c:v>
                </c:pt>
                <c:pt idx="1">
                  <c:v>cnc</c:v>
                </c:pt>
                <c:pt idx="2">
                  <c:v>l at</c:v>
                </c:pt>
                <c:pt idx="3">
                  <c:v>l aa</c:v>
                </c:pt>
                <c:pt idx="4">
                  <c:v>h at</c:v>
                </c:pt>
                <c:pt idx="5">
                  <c:v>motorised</c:v>
                </c:pt>
              </c:strCache>
            </c:strRef>
          </c:cat>
          <c:val>
            <c:numRef>
              <c:f>Sheet1!$M$50:$M$55</c:f>
              <c:numCache>
                <c:formatCode>General</c:formatCode>
                <c:ptCount val="6"/>
                <c:pt idx="0">
                  <c:v>144.18</c:v>
                </c:pt>
                <c:pt idx="1">
                  <c:v>45</c:v>
                </c:pt>
                <c:pt idx="2">
                  <c:v>10.08</c:v>
                </c:pt>
                <c:pt idx="3">
                  <c:v>10.08</c:v>
                </c:pt>
                <c:pt idx="4">
                  <c:v>38</c:v>
                </c:pt>
                <c:pt idx="5">
                  <c:v>210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Sheet1!$M$62</c:f>
              <c:strCache>
                <c:ptCount val="1"/>
                <c:pt idx="0">
                  <c:v>total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Sheet1!$K$63:$L$68</c:f>
              <c:strCache>
                <c:ptCount val="6"/>
                <c:pt idx="0">
                  <c:v>inf eq</c:v>
                </c:pt>
                <c:pt idx="1">
                  <c:v>cnc</c:v>
                </c:pt>
                <c:pt idx="2">
                  <c:v>l at</c:v>
                </c:pt>
                <c:pt idx="3">
                  <c:v>l aa</c:v>
                </c:pt>
                <c:pt idx="4">
                  <c:v>h at</c:v>
                </c:pt>
                <c:pt idx="5">
                  <c:v>apc</c:v>
                </c:pt>
              </c:strCache>
            </c:strRef>
          </c:cat>
          <c:val>
            <c:numRef>
              <c:f>Sheet1!$M$63:$M$68</c:f>
              <c:numCache>
                <c:formatCode>General</c:formatCode>
                <c:ptCount val="6"/>
                <c:pt idx="0">
                  <c:v>140.4</c:v>
                </c:pt>
                <c:pt idx="1">
                  <c:v>45</c:v>
                </c:pt>
                <c:pt idx="2">
                  <c:v>10.08</c:v>
                </c:pt>
                <c:pt idx="3">
                  <c:v>10.08</c:v>
                </c:pt>
                <c:pt idx="4">
                  <c:v>28.5</c:v>
                </c:pt>
                <c:pt idx="5">
                  <c:v>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Sheet1!$M$74</c:f>
              <c:strCache>
                <c:ptCount val="1"/>
                <c:pt idx="0">
                  <c:v>total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Sheet1!$K$75:$L$80</c:f>
              <c:strCache>
                <c:ptCount val="6"/>
                <c:pt idx="0">
                  <c:v>inf eq</c:v>
                </c:pt>
                <c:pt idx="1">
                  <c:v>cnc</c:v>
                </c:pt>
                <c:pt idx="2">
                  <c:v>l at</c:v>
                </c:pt>
                <c:pt idx="3">
                  <c:v>l aa</c:v>
                </c:pt>
                <c:pt idx="4">
                  <c:v>h at</c:v>
                </c:pt>
                <c:pt idx="5">
                  <c:v>ifv</c:v>
                </c:pt>
              </c:strCache>
            </c:strRef>
          </c:cat>
          <c:val>
            <c:numRef>
              <c:f>Sheet1!$M$75:$M$80</c:f>
              <c:numCache>
                <c:formatCode>General</c:formatCode>
                <c:ptCount val="6"/>
                <c:pt idx="0">
                  <c:v>115.02000000000001</c:v>
                </c:pt>
                <c:pt idx="1">
                  <c:v>45</c:v>
                </c:pt>
                <c:pt idx="2">
                  <c:v>10.08</c:v>
                </c:pt>
                <c:pt idx="3">
                  <c:v>10.08</c:v>
                </c:pt>
                <c:pt idx="4">
                  <c:v>28.5</c:v>
                </c:pt>
                <c:pt idx="5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52387</xdr:rowOff>
    </xdr:from>
    <xdr:to>
      <xdr:col>18</xdr:col>
      <xdr:colOff>447675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23</xdr:row>
      <xdr:rowOff>71437</xdr:rowOff>
    </xdr:from>
    <xdr:to>
      <xdr:col>18</xdr:col>
      <xdr:colOff>485775</xdr:colOff>
      <xdr:row>32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323850</xdr:colOff>
      <xdr:row>35</xdr:row>
      <xdr:rowOff>42862</xdr:rowOff>
    </xdr:from>
    <xdr:to>
      <xdr:col>19</xdr:col>
      <xdr:colOff>428625</xdr:colOff>
      <xdr:row>45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228600</xdr:colOff>
      <xdr:row>47</xdr:row>
      <xdr:rowOff>119062</xdr:rowOff>
    </xdr:from>
    <xdr:to>
      <xdr:col>19</xdr:col>
      <xdr:colOff>419100</xdr:colOff>
      <xdr:row>58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238125</xdr:colOff>
      <xdr:row>60</xdr:row>
      <xdr:rowOff>23812</xdr:rowOff>
    </xdr:from>
    <xdr:to>
      <xdr:col>19</xdr:col>
      <xdr:colOff>438150</xdr:colOff>
      <xdr:row>71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73</xdr:row>
      <xdr:rowOff>71437</xdr:rowOff>
    </xdr:from>
    <xdr:to>
      <xdr:col>19</xdr:col>
      <xdr:colOff>485775</xdr:colOff>
      <xdr:row>83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9:M81"/>
  <sheetViews>
    <sheetView tabSelected="1" topLeftCell="A54" workbookViewId="0">
      <selection activeCell="M76" sqref="M76"/>
    </sheetView>
  </sheetViews>
  <sheetFormatPr defaultRowHeight="15" x14ac:dyDescent="0.25"/>
  <cols>
    <col min="8" max="8" width="11.7109375" customWidth="1"/>
    <col min="11" max="11" width="12.85546875" customWidth="1"/>
    <col min="12" max="12" width="11.140625" customWidth="1"/>
  </cols>
  <sheetData>
    <row r="9" spans="8:13" x14ac:dyDescent="0.25">
      <c r="H9" t="s">
        <v>0</v>
      </c>
      <c r="I9" t="s">
        <v>1</v>
      </c>
      <c r="K9" t="s">
        <v>11</v>
      </c>
      <c r="L9" t="s">
        <v>0</v>
      </c>
      <c r="M9" t="s">
        <v>10</v>
      </c>
    </row>
    <row r="10" spans="8:13" x14ac:dyDescent="0.25">
      <c r="H10" t="s">
        <v>2</v>
      </c>
      <c r="I10">
        <v>0.54</v>
      </c>
      <c r="L10" t="s">
        <v>2</v>
      </c>
      <c r="M10">
        <f>167*I10</f>
        <v>90.18</v>
      </c>
    </row>
    <row r="11" spans="8:13" x14ac:dyDescent="0.25">
      <c r="H11" t="s">
        <v>3</v>
      </c>
      <c r="I11">
        <v>1.8</v>
      </c>
      <c r="L11" t="s">
        <v>3</v>
      </c>
    </row>
    <row r="12" spans="8:13" x14ac:dyDescent="0.25">
      <c r="H12" t="s">
        <v>4</v>
      </c>
      <c r="I12">
        <v>0.84</v>
      </c>
      <c r="L12" t="s">
        <v>4</v>
      </c>
      <c r="M12">
        <f>8*I12</f>
        <v>6.72</v>
      </c>
    </row>
    <row r="13" spans="8:13" x14ac:dyDescent="0.25">
      <c r="H13" t="s">
        <v>5</v>
      </c>
      <c r="I13">
        <v>1.26</v>
      </c>
      <c r="L13" t="s">
        <v>5</v>
      </c>
      <c r="M13">
        <f>4*I13</f>
        <v>5.04</v>
      </c>
    </row>
    <row r="14" spans="8:13" x14ac:dyDescent="0.25">
      <c r="H14" t="s">
        <v>6</v>
      </c>
      <c r="I14">
        <v>4.75</v>
      </c>
      <c r="M14">
        <f>M10+M11+M12+M13</f>
        <v>101.94000000000001</v>
      </c>
    </row>
    <row r="15" spans="8:13" x14ac:dyDescent="0.25">
      <c r="H15" t="s">
        <v>7</v>
      </c>
      <c r="I15">
        <v>3.5</v>
      </c>
    </row>
    <row r="16" spans="8:13" x14ac:dyDescent="0.25">
      <c r="H16" t="s">
        <v>8</v>
      </c>
      <c r="I16">
        <v>5.5</v>
      </c>
    </row>
    <row r="17" spans="8:13" x14ac:dyDescent="0.25">
      <c r="H17" t="s">
        <v>9</v>
      </c>
      <c r="I17">
        <v>7.5</v>
      </c>
    </row>
    <row r="27" spans="8:13" x14ac:dyDescent="0.25">
      <c r="K27" t="s">
        <v>12</v>
      </c>
      <c r="L27" t="s">
        <v>0</v>
      </c>
      <c r="M27" t="s">
        <v>10</v>
      </c>
    </row>
    <row r="28" spans="8:13" x14ac:dyDescent="0.25">
      <c r="L28" t="s">
        <v>2</v>
      </c>
      <c r="M28">
        <f>177*$I$10</f>
        <v>95.580000000000013</v>
      </c>
    </row>
    <row r="29" spans="8:13" x14ac:dyDescent="0.25">
      <c r="L29" t="s">
        <v>3</v>
      </c>
    </row>
    <row r="30" spans="8:13" x14ac:dyDescent="0.25">
      <c r="L30" t="s">
        <v>4</v>
      </c>
      <c r="M30">
        <f>8*$I$12</f>
        <v>6.72</v>
      </c>
    </row>
    <row r="31" spans="8:13" x14ac:dyDescent="0.25">
      <c r="L31" t="s">
        <v>5</v>
      </c>
      <c r="M31">
        <f>4*$I$13</f>
        <v>5.04</v>
      </c>
    </row>
    <row r="32" spans="8:13" x14ac:dyDescent="0.25">
      <c r="L32" t="s">
        <v>7</v>
      </c>
      <c r="M32">
        <f>60*$I$15</f>
        <v>210</v>
      </c>
    </row>
    <row r="33" spans="11:13" x14ac:dyDescent="0.25">
      <c r="M33">
        <f>SUM(M28:M32)</f>
        <v>317.34000000000003</v>
      </c>
    </row>
    <row r="39" spans="11:13" x14ac:dyDescent="0.25">
      <c r="K39" t="s">
        <v>13</v>
      </c>
      <c r="L39" t="s">
        <v>0</v>
      </c>
      <c r="M39" t="s">
        <v>10</v>
      </c>
    </row>
    <row r="40" spans="11:13" x14ac:dyDescent="0.25">
      <c r="L40" t="s">
        <v>2</v>
      </c>
      <c r="M40">
        <f>250*$I$10</f>
        <v>135</v>
      </c>
    </row>
    <row r="41" spans="11:13" x14ac:dyDescent="0.25">
      <c r="L41" t="s">
        <v>3</v>
      </c>
      <c r="M41">
        <f>20*$I$11</f>
        <v>36</v>
      </c>
    </row>
    <row r="42" spans="11:13" x14ac:dyDescent="0.25">
      <c r="L42" t="s">
        <v>4</v>
      </c>
      <c r="M42">
        <f>12*$I$12</f>
        <v>10.08</v>
      </c>
    </row>
    <row r="43" spans="11:13" x14ac:dyDescent="0.25">
      <c r="L43" t="s">
        <v>5</v>
      </c>
      <c r="M43">
        <f>8*$I$13</f>
        <v>10.08</v>
      </c>
    </row>
    <row r="44" spans="11:13" x14ac:dyDescent="0.25">
      <c r="M44">
        <f>SUM(M40:M43)</f>
        <v>191.16000000000003</v>
      </c>
    </row>
    <row r="49" spans="11:13" x14ac:dyDescent="0.25">
      <c r="K49" t="s">
        <v>14</v>
      </c>
      <c r="L49" t="s">
        <v>0</v>
      </c>
      <c r="M49" t="s">
        <v>10</v>
      </c>
    </row>
    <row r="50" spans="11:13" x14ac:dyDescent="0.25">
      <c r="L50" t="s">
        <v>2</v>
      </c>
      <c r="M50">
        <f>267*$I$10</f>
        <v>144.18</v>
      </c>
    </row>
    <row r="51" spans="11:13" x14ac:dyDescent="0.25">
      <c r="L51" t="s">
        <v>3</v>
      </c>
      <c r="M51">
        <f>25*$I$11</f>
        <v>45</v>
      </c>
    </row>
    <row r="52" spans="11:13" x14ac:dyDescent="0.25">
      <c r="L52" t="s">
        <v>4</v>
      </c>
      <c r="M52">
        <f>12*$I$12</f>
        <v>10.08</v>
      </c>
    </row>
    <row r="53" spans="11:13" x14ac:dyDescent="0.25">
      <c r="L53" t="s">
        <v>5</v>
      </c>
      <c r="M53">
        <f>8*$I$13</f>
        <v>10.08</v>
      </c>
    </row>
    <row r="54" spans="11:13" x14ac:dyDescent="0.25">
      <c r="L54" t="s">
        <v>6</v>
      </c>
      <c r="M54">
        <f>8*$I$14</f>
        <v>38</v>
      </c>
    </row>
    <row r="55" spans="11:13" x14ac:dyDescent="0.25">
      <c r="L55" t="s">
        <v>7</v>
      </c>
      <c r="M55">
        <f>60*$I$15</f>
        <v>210</v>
      </c>
    </row>
    <row r="56" spans="11:13" x14ac:dyDescent="0.25">
      <c r="M56">
        <f>SUM(M50:M55)</f>
        <v>457.34000000000003</v>
      </c>
    </row>
    <row r="62" spans="11:13" x14ac:dyDescent="0.25">
      <c r="K62" t="s">
        <v>8</v>
      </c>
      <c r="L62" t="s">
        <v>0</v>
      </c>
      <c r="M62" t="s">
        <v>10</v>
      </c>
    </row>
    <row r="63" spans="11:13" x14ac:dyDescent="0.25">
      <c r="L63" t="s">
        <v>2</v>
      </c>
      <c r="M63">
        <f>260*$I$10</f>
        <v>140.4</v>
      </c>
    </row>
    <row r="64" spans="11:13" x14ac:dyDescent="0.25">
      <c r="L64" t="s">
        <v>3</v>
      </c>
      <c r="M64">
        <f>25*$I$11</f>
        <v>45</v>
      </c>
    </row>
    <row r="65" spans="11:13" x14ac:dyDescent="0.25">
      <c r="L65" t="s">
        <v>4</v>
      </c>
      <c r="M65">
        <f>12*$I$12</f>
        <v>10.08</v>
      </c>
    </row>
    <row r="66" spans="11:13" x14ac:dyDescent="0.25">
      <c r="L66" t="s">
        <v>5</v>
      </c>
      <c r="M66">
        <f>8*$I$13</f>
        <v>10.08</v>
      </c>
    </row>
    <row r="67" spans="11:13" x14ac:dyDescent="0.25">
      <c r="L67" t="s">
        <v>6</v>
      </c>
      <c r="M67">
        <f>6*$I$14</f>
        <v>28.5</v>
      </c>
    </row>
    <row r="68" spans="11:13" x14ac:dyDescent="0.25">
      <c r="L68" t="s">
        <v>8</v>
      </c>
      <c r="M68">
        <f>60*$I$16</f>
        <v>330</v>
      </c>
    </row>
    <row r="69" spans="11:13" x14ac:dyDescent="0.25">
      <c r="M69">
        <f>SUM(M63:M68)</f>
        <v>564.06000000000006</v>
      </c>
    </row>
    <row r="74" spans="11:13" x14ac:dyDescent="0.25">
      <c r="K74" t="s">
        <v>9</v>
      </c>
      <c r="L74" t="s">
        <v>0</v>
      </c>
      <c r="M74" t="s">
        <v>10</v>
      </c>
    </row>
    <row r="75" spans="11:13" x14ac:dyDescent="0.25">
      <c r="L75" t="s">
        <v>2</v>
      </c>
      <c r="M75">
        <f>213*$I$10</f>
        <v>115.02000000000001</v>
      </c>
    </row>
    <row r="76" spans="11:13" x14ac:dyDescent="0.25">
      <c r="L76" t="s">
        <v>3</v>
      </c>
      <c r="M76">
        <f>25*$I$11</f>
        <v>45</v>
      </c>
    </row>
    <row r="77" spans="11:13" x14ac:dyDescent="0.25">
      <c r="L77" t="s">
        <v>4</v>
      </c>
      <c r="M77">
        <f>12*$I$12</f>
        <v>10.08</v>
      </c>
    </row>
    <row r="78" spans="11:13" x14ac:dyDescent="0.25">
      <c r="L78" t="s">
        <v>5</v>
      </c>
      <c r="M78">
        <f>8*$I$13</f>
        <v>10.08</v>
      </c>
    </row>
    <row r="79" spans="11:13" x14ac:dyDescent="0.25">
      <c r="L79" t="s">
        <v>6</v>
      </c>
      <c r="M79">
        <f>6*$I$14</f>
        <v>28.5</v>
      </c>
    </row>
    <row r="80" spans="11:13" x14ac:dyDescent="0.25">
      <c r="L80" t="s">
        <v>9</v>
      </c>
      <c r="M80">
        <f>60*$I$17</f>
        <v>450</v>
      </c>
    </row>
    <row r="81" spans="13:13" x14ac:dyDescent="0.25">
      <c r="M81">
        <f>SUM(M75:M80)</f>
        <v>658.68000000000006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</dc:creator>
  <cp:lastModifiedBy>Gene</cp:lastModifiedBy>
  <dcterms:created xsi:type="dcterms:W3CDTF">2023-03-25T17:30:38Z</dcterms:created>
  <dcterms:modified xsi:type="dcterms:W3CDTF">2023-03-25T17:54:58Z</dcterms:modified>
</cp:coreProperties>
</file>