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ene\Documents\Paradox Interactive\Hearts of Iron IV\mod\md\Modding resources\Land combat\"/>
    </mc:Choice>
  </mc:AlternateContent>
  <bookViews>
    <workbookView xWindow="-105" yWindow="-105" windowWidth="23250" windowHeight="12570" activeTab="2"/>
  </bookViews>
  <sheets>
    <sheet name="Old stats" sheetId="1" r:id="rId1"/>
    <sheet name="New stats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3" i="2" l="1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E134" i="2" l="1"/>
  <c r="E133" i="2"/>
  <c r="E132" i="2"/>
  <c r="E137" i="2"/>
  <c r="E135" i="2"/>
  <c r="E136" i="2"/>
  <c r="E147" i="2"/>
  <c r="F120" i="2"/>
  <c r="F118" i="2"/>
  <c r="E138" i="2"/>
  <c r="E142" i="2"/>
  <c r="J140" i="1"/>
  <c r="I140" i="1"/>
  <c r="H140" i="1"/>
  <c r="G140" i="1"/>
  <c r="F140" i="1"/>
  <c r="E140" i="1"/>
  <c r="J139" i="1"/>
  <c r="I139" i="1"/>
  <c r="H139" i="1"/>
  <c r="G139" i="1"/>
  <c r="F139" i="1"/>
  <c r="E139" i="1"/>
  <c r="J138" i="1"/>
  <c r="I138" i="1"/>
  <c r="H138" i="1"/>
  <c r="G138" i="1"/>
  <c r="F138" i="1"/>
  <c r="E138" i="1"/>
  <c r="J137" i="1"/>
  <c r="I137" i="1"/>
  <c r="H137" i="1"/>
  <c r="G137" i="1"/>
  <c r="F137" i="1"/>
  <c r="E137" i="1"/>
  <c r="J136" i="1"/>
  <c r="I136" i="1"/>
  <c r="H136" i="1"/>
  <c r="G136" i="1"/>
  <c r="F136" i="1"/>
  <c r="E136" i="1"/>
  <c r="J135" i="1"/>
  <c r="I135" i="1"/>
  <c r="H135" i="1"/>
  <c r="G135" i="1"/>
  <c r="F135" i="1"/>
  <c r="E135" i="1"/>
  <c r="K134" i="1"/>
  <c r="J134" i="1"/>
  <c r="I134" i="1"/>
  <c r="H134" i="1"/>
  <c r="G134" i="1"/>
  <c r="F134" i="1"/>
  <c r="E134" i="1"/>
  <c r="K133" i="1"/>
  <c r="J133" i="1"/>
  <c r="I133" i="1"/>
  <c r="H133" i="1"/>
  <c r="G133" i="1"/>
  <c r="F133" i="1"/>
  <c r="E133" i="1"/>
  <c r="K132" i="1"/>
  <c r="J132" i="1"/>
  <c r="I132" i="1"/>
  <c r="H132" i="1"/>
  <c r="G132" i="1"/>
  <c r="F132" i="1"/>
  <c r="E132" i="1"/>
  <c r="K131" i="1"/>
  <c r="J131" i="1"/>
  <c r="I131" i="1"/>
  <c r="H131" i="1"/>
  <c r="G131" i="1"/>
  <c r="F131" i="1"/>
  <c r="E131" i="1"/>
  <c r="K130" i="1"/>
  <c r="J130" i="1"/>
  <c r="I130" i="1"/>
  <c r="H130" i="1"/>
  <c r="G130" i="1"/>
  <c r="F130" i="1"/>
  <c r="E130" i="1"/>
  <c r="K129" i="1"/>
  <c r="J129" i="1"/>
  <c r="I129" i="1"/>
  <c r="H129" i="1"/>
  <c r="G129" i="1"/>
  <c r="F129" i="1"/>
  <c r="E129" i="1"/>
  <c r="K128" i="1"/>
  <c r="J128" i="1"/>
  <c r="I128" i="1"/>
  <c r="H128" i="1"/>
  <c r="G128" i="1"/>
  <c r="F128" i="1"/>
  <c r="E128" i="1"/>
  <c r="K127" i="1"/>
  <c r="J127" i="1"/>
  <c r="I127" i="1"/>
  <c r="H127" i="1"/>
  <c r="G127" i="1"/>
  <c r="F127" i="1"/>
  <c r="E127" i="1"/>
  <c r="K126" i="1"/>
  <c r="J126" i="1"/>
  <c r="I126" i="1"/>
  <c r="H126" i="1"/>
  <c r="G126" i="1"/>
  <c r="F126" i="1"/>
  <c r="E126" i="1"/>
  <c r="J145" i="2"/>
  <c r="J146" i="2"/>
  <c r="J144" i="2"/>
  <c r="I145" i="2"/>
  <c r="I146" i="2"/>
  <c r="I144" i="2"/>
  <c r="H145" i="2"/>
  <c r="H146" i="2"/>
  <c r="H144" i="2"/>
  <c r="G145" i="2"/>
  <c r="G146" i="2"/>
  <c r="G144" i="2"/>
  <c r="F145" i="2"/>
  <c r="F146" i="2"/>
  <c r="F144" i="2"/>
  <c r="E145" i="2"/>
  <c r="E146" i="2"/>
  <c r="E144" i="2"/>
  <c r="E141" i="2"/>
  <c r="J142" i="2"/>
  <c r="J143" i="2"/>
  <c r="I142" i="2"/>
  <c r="I143" i="2"/>
  <c r="H142" i="2"/>
  <c r="H143" i="2"/>
  <c r="G142" i="2"/>
  <c r="G143" i="2"/>
  <c r="F142" i="2"/>
  <c r="F143" i="2"/>
  <c r="E143" i="2"/>
  <c r="J141" i="2"/>
  <c r="I141" i="2"/>
  <c r="H141" i="2"/>
  <c r="G141" i="2"/>
  <c r="F141" i="2"/>
  <c r="K139" i="2"/>
  <c r="K140" i="2"/>
  <c r="I139" i="2"/>
  <c r="I140" i="2"/>
  <c r="H139" i="2"/>
  <c r="H140" i="2"/>
  <c r="G139" i="2"/>
  <c r="G140" i="2"/>
  <c r="G138" i="2"/>
  <c r="F139" i="2"/>
  <c r="E139" i="2"/>
  <c r="E140" i="2"/>
  <c r="K138" i="2"/>
  <c r="J138" i="2"/>
  <c r="I138" i="2"/>
  <c r="H138" i="2"/>
  <c r="H137" i="2"/>
  <c r="H136" i="2"/>
  <c r="H135" i="2"/>
  <c r="K137" i="2"/>
  <c r="K136" i="2"/>
  <c r="K135" i="2"/>
  <c r="K134" i="2"/>
  <c r="K133" i="2"/>
  <c r="K132" i="2"/>
  <c r="H134" i="2"/>
  <c r="H133" i="2"/>
  <c r="H132" i="2"/>
  <c r="F138" i="2"/>
  <c r="G132" i="2"/>
  <c r="G136" i="2"/>
  <c r="G137" i="2"/>
  <c r="G135" i="2"/>
  <c r="G133" i="2"/>
  <c r="G134" i="2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J136" i="2"/>
  <c r="I136" i="2"/>
  <c r="I137" i="2"/>
  <c r="J135" i="2"/>
  <c r="I135" i="2"/>
  <c r="F135" i="2"/>
  <c r="I133" i="2"/>
  <c r="F133" i="2"/>
  <c r="I132" i="2"/>
  <c r="I134" i="2"/>
  <c r="F132" i="2"/>
  <c r="K115" i="2"/>
  <c r="K116" i="2"/>
  <c r="K117" i="2"/>
  <c r="K118" i="2"/>
  <c r="K119" i="2"/>
  <c r="K120" i="2"/>
  <c r="K114" i="2"/>
  <c r="J115" i="2"/>
  <c r="J116" i="2"/>
  <c r="J117" i="2"/>
  <c r="J133" i="2" s="1"/>
  <c r="J118" i="2"/>
  <c r="J139" i="2" s="1"/>
  <c r="J119" i="2"/>
  <c r="J140" i="2" s="1"/>
  <c r="J120" i="2"/>
  <c r="J114" i="2"/>
  <c r="I115" i="2"/>
  <c r="I116" i="2"/>
  <c r="I117" i="2"/>
  <c r="I118" i="2"/>
  <c r="I119" i="2"/>
  <c r="I120" i="2"/>
  <c r="I114" i="2"/>
  <c r="H115" i="2"/>
  <c r="H116" i="2"/>
  <c r="H117" i="2"/>
  <c r="H118" i="2"/>
  <c r="H119" i="2"/>
  <c r="H120" i="2"/>
  <c r="H114" i="2"/>
  <c r="F119" i="2"/>
  <c r="F134" i="2" s="1"/>
  <c r="F114" i="2"/>
  <c r="J113" i="2"/>
  <c r="I113" i="2"/>
  <c r="G113" i="2"/>
  <c r="F113" i="2"/>
  <c r="E113" i="2"/>
  <c r="J112" i="2"/>
  <c r="I112" i="2"/>
  <c r="G112" i="2"/>
  <c r="F112" i="2"/>
  <c r="E112" i="2"/>
  <c r="J111" i="2"/>
  <c r="I111" i="2"/>
  <c r="G111" i="2"/>
  <c r="F111" i="2"/>
  <c r="E111" i="2"/>
  <c r="J110" i="2"/>
  <c r="I110" i="2"/>
  <c r="G110" i="2"/>
  <c r="F110" i="2"/>
  <c r="E110" i="2"/>
  <c r="J109" i="2"/>
  <c r="I109" i="2"/>
  <c r="G109" i="2"/>
  <c r="F109" i="2"/>
  <c r="E109" i="2"/>
  <c r="J108" i="2"/>
  <c r="I108" i="2"/>
  <c r="G108" i="2"/>
  <c r="F108" i="2"/>
  <c r="E108" i="2"/>
  <c r="J107" i="2"/>
  <c r="I107" i="2"/>
  <c r="G107" i="2"/>
  <c r="F107" i="2"/>
  <c r="E107" i="2"/>
  <c r="J106" i="2"/>
  <c r="I106" i="2"/>
  <c r="G106" i="2"/>
  <c r="F106" i="2"/>
  <c r="E106" i="2"/>
  <c r="J105" i="2"/>
  <c r="I105" i="2"/>
  <c r="G105" i="2"/>
  <c r="F105" i="2"/>
  <c r="E105" i="2"/>
  <c r="J104" i="2"/>
  <c r="I104" i="2"/>
  <c r="G104" i="2"/>
  <c r="F104" i="2"/>
  <c r="E104" i="2"/>
  <c r="J103" i="2"/>
  <c r="I103" i="2"/>
  <c r="G103" i="2"/>
  <c r="F103" i="2"/>
  <c r="E103" i="2"/>
  <c r="J102" i="2"/>
  <c r="I102" i="2"/>
  <c r="G102" i="2"/>
  <c r="F102" i="2"/>
  <c r="E102" i="2"/>
  <c r="J101" i="2"/>
  <c r="I101" i="2"/>
  <c r="G101" i="2"/>
  <c r="F101" i="2"/>
  <c r="E101" i="2"/>
  <c r="J100" i="2"/>
  <c r="I100" i="2"/>
  <c r="G100" i="2"/>
  <c r="F100" i="2"/>
  <c r="E100" i="2"/>
  <c r="J99" i="2"/>
  <c r="I99" i="2"/>
  <c r="G99" i="2"/>
  <c r="F99" i="2"/>
  <c r="E99" i="2"/>
  <c r="J98" i="2"/>
  <c r="I98" i="2"/>
  <c r="H98" i="2"/>
  <c r="G98" i="2"/>
  <c r="F98" i="2"/>
  <c r="E98" i="2"/>
  <c r="J97" i="2"/>
  <c r="I97" i="2"/>
  <c r="H97" i="2"/>
  <c r="G97" i="2"/>
  <c r="F97" i="2"/>
  <c r="E97" i="2"/>
  <c r="J96" i="2"/>
  <c r="I96" i="2"/>
  <c r="H96" i="2"/>
  <c r="G96" i="2"/>
  <c r="F96" i="2"/>
  <c r="E96" i="2"/>
  <c r="J95" i="2"/>
  <c r="I95" i="2"/>
  <c r="H95" i="2"/>
  <c r="G95" i="2"/>
  <c r="F95" i="2"/>
  <c r="E95" i="2"/>
  <c r="J94" i="2"/>
  <c r="I94" i="2"/>
  <c r="H94" i="2"/>
  <c r="G94" i="2"/>
  <c r="F94" i="2"/>
  <c r="E94" i="2"/>
  <c r="J93" i="2"/>
  <c r="I93" i="2"/>
  <c r="H93" i="2"/>
  <c r="G93" i="2"/>
  <c r="F93" i="2"/>
  <c r="E93" i="2"/>
  <c r="J92" i="2"/>
  <c r="I92" i="2"/>
  <c r="H92" i="2"/>
  <c r="G92" i="2"/>
  <c r="F92" i="2"/>
  <c r="E92" i="2"/>
  <c r="J91" i="2"/>
  <c r="I91" i="2"/>
  <c r="H91" i="2"/>
  <c r="G91" i="2"/>
  <c r="F91" i="2"/>
  <c r="E91" i="2"/>
  <c r="J90" i="2"/>
  <c r="I90" i="2"/>
  <c r="H90" i="2"/>
  <c r="G90" i="2"/>
  <c r="F90" i="2"/>
  <c r="E90" i="2"/>
  <c r="J89" i="2"/>
  <c r="I89" i="2"/>
  <c r="H89" i="2"/>
  <c r="G89" i="2"/>
  <c r="F89" i="2"/>
  <c r="E89" i="2"/>
  <c r="J88" i="2"/>
  <c r="I88" i="2"/>
  <c r="H88" i="2"/>
  <c r="G88" i="2"/>
  <c r="F88" i="2"/>
  <c r="E88" i="2"/>
  <c r="J87" i="2"/>
  <c r="I87" i="2"/>
  <c r="H87" i="2"/>
  <c r="G87" i="2"/>
  <c r="F87" i="2"/>
  <c r="E87" i="2"/>
  <c r="J86" i="2"/>
  <c r="I86" i="2"/>
  <c r="H86" i="2"/>
  <c r="G86" i="2"/>
  <c r="F86" i="2"/>
  <c r="E86" i="2"/>
  <c r="J85" i="2"/>
  <c r="I85" i="2"/>
  <c r="H85" i="2"/>
  <c r="G85" i="2"/>
  <c r="F85" i="2"/>
  <c r="E85" i="2"/>
  <c r="J84" i="2"/>
  <c r="I84" i="2"/>
  <c r="H84" i="2"/>
  <c r="G84" i="2"/>
  <c r="F84" i="2"/>
  <c r="E84" i="2"/>
  <c r="J113" i="1"/>
  <c r="J112" i="1"/>
  <c r="J111" i="1"/>
  <c r="J110" i="1"/>
  <c r="J109" i="1"/>
  <c r="I113" i="1"/>
  <c r="I112" i="1"/>
  <c r="I111" i="1"/>
  <c r="I110" i="1"/>
  <c r="I109" i="1"/>
  <c r="H108" i="1"/>
  <c r="H113" i="1"/>
  <c r="H112" i="1"/>
  <c r="H111" i="1"/>
  <c r="H110" i="1"/>
  <c r="H109" i="1"/>
  <c r="G110" i="1"/>
  <c r="G111" i="1"/>
  <c r="G112" i="1"/>
  <c r="G113" i="1"/>
  <c r="G109" i="1"/>
  <c r="G104" i="1"/>
  <c r="F113" i="1"/>
  <c r="F112" i="1"/>
  <c r="F111" i="1"/>
  <c r="F110" i="1"/>
  <c r="F109" i="1"/>
  <c r="E113" i="1"/>
  <c r="E112" i="1"/>
  <c r="E111" i="1"/>
  <c r="E110" i="1"/>
  <c r="E109" i="1"/>
  <c r="E104" i="1"/>
  <c r="J108" i="1"/>
  <c r="J107" i="1"/>
  <c r="J106" i="1"/>
  <c r="J105" i="1"/>
  <c r="J104" i="1"/>
  <c r="I108" i="1"/>
  <c r="I107" i="1"/>
  <c r="I106" i="1"/>
  <c r="I105" i="1"/>
  <c r="I104" i="1"/>
  <c r="J98" i="1"/>
  <c r="J97" i="1"/>
  <c r="H107" i="1"/>
  <c r="H106" i="1"/>
  <c r="H105" i="1"/>
  <c r="H104" i="1"/>
  <c r="G105" i="1"/>
  <c r="G106" i="1"/>
  <c r="G107" i="1"/>
  <c r="G108" i="1"/>
  <c r="F108" i="1"/>
  <c r="F107" i="1"/>
  <c r="F106" i="1"/>
  <c r="F105" i="1"/>
  <c r="F104" i="1"/>
  <c r="F94" i="1"/>
  <c r="E108" i="1"/>
  <c r="E107" i="1"/>
  <c r="E106" i="1"/>
  <c r="E105" i="1"/>
  <c r="J103" i="1"/>
  <c r="J102" i="1"/>
  <c r="J101" i="1"/>
  <c r="J100" i="1"/>
  <c r="J99" i="1"/>
  <c r="I103" i="1"/>
  <c r="I102" i="1"/>
  <c r="I101" i="1"/>
  <c r="I100" i="1"/>
  <c r="I99" i="1"/>
  <c r="H100" i="1"/>
  <c r="H101" i="1"/>
  <c r="H102" i="1"/>
  <c r="H103" i="1"/>
  <c r="H99" i="1"/>
  <c r="G100" i="1"/>
  <c r="G101" i="1"/>
  <c r="G102" i="1"/>
  <c r="G103" i="1"/>
  <c r="G99" i="1"/>
  <c r="F103" i="1"/>
  <c r="F102" i="1"/>
  <c r="F101" i="1"/>
  <c r="F100" i="1"/>
  <c r="F99" i="1"/>
  <c r="E103" i="1"/>
  <c r="E102" i="1"/>
  <c r="E101" i="1"/>
  <c r="E100" i="1"/>
  <c r="E99" i="1"/>
  <c r="J96" i="1"/>
  <c r="J95" i="1"/>
  <c r="J94" i="1"/>
  <c r="I98" i="1"/>
  <c r="I97" i="1"/>
  <c r="I96" i="1"/>
  <c r="I95" i="1"/>
  <c r="I94" i="1"/>
  <c r="H95" i="1"/>
  <c r="H96" i="1"/>
  <c r="H97" i="1"/>
  <c r="H98" i="1"/>
  <c r="H94" i="1"/>
  <c r="G95" i="1"/>
  <c r="G96" i="1"/>
  <c r="G97" i="1"/>
  <c r="G98" i="1"/>
  <c r="G94" i="1"/>
  <c r="F98" i="1"/>
  <c r="F97" i="1"/>
  <c r="F96" i="1"/>
  <c r="F95" i="1"/>
  <c r="E98" i="1"/>
  <c r="E97" i="1"/>
  <c r="E96" i="1"/>
  <c r="E95" i="1"/>
  <c r="E94" i="1"/>
  <c r="J93" i="1"/>
  <c r="J92" i="1"/>
  <c r="J91" i="1"/>
  <c r="J90" i="1"/>
  <c r="I93" i="1"/>
  <c r="I92" i="1"/>
  <c r="I91" i="1"/>
  <c r="I90" i="1"/>
  <c r="F92" i="1"/>
  <c r="F93" i="1"/>
  <c r="F91" i="1"/>
  <c r="F90" i="1"/>
  <c r="E93" i="1"/>
  <c r="E92" i="1"/>
  <c r="E91" i="1"/>
  <c r="E90" i="1"/>
  <c r="H90" i="1"/>
  <c r="H91" i="1"/>
  <c r="H92" i="1"/>
  <c r="H93" i="1"/>
  <c r="G90" i="1"/>
  <c r="G91" i="1"/>
  <c r="G92" i="1"/>
  <c r="G93" i="1"/>
  <c r="J89" i="1"/>
  <c r="I89" i="1"/>
  <c r="F89" i="1"/>
  <c r="I84" i="1"/>
  <c r="H89" i="1"/>
  <c r="H84" i="1"/>
  <c r="G89" i="1"/>
  <c r="F84" i="1"/>
  <c r="E89" i="1"/>
  <c r="E84" i="1"/>
  <c r="J88" i="1"/>
  <c r="J87" i="1"/>
  <c r="J86" i="1"/>
  <c r="J85" i="1"/>
  <c r="I88" i="1"/>
  <c r="I87" i="1"/>
  <c r="I86" i="1"/>
  <c r="I85" i="1"/>
  <c r="F88" i="1"/>
  <c r="F87" i="1"/>
  <c r="F86" i="1"/>
  <c r="F85" i="1"/>
  <c r="E88" i="1"/>
  <c r="E87" i="1"/>
  <c r="E86" i="1"/>
  <c r="E85" i="1"/>
  <c r="H85" i="1"/>
  <c r="H86" i="1"/>
  <c r="H87" i="1"/>
  <c r="H88" i="1"/>
  <c r="G85" i="1"/>
  <c r="G86" i="1"/>
  <c r="G87" i="1"/>
  <c r="G88" i="1"/>
  <c r="J84" i="1"/>
  <c r="G84" i="1"/>
  <c r="J137" i="2" l="1"/>
  <c r="J134" i="2"/>
  <c r="J132" i="2"/>
  <c r="F137" i="2"/>
  <c r="F140" i="2"/>
  <c r="F136" i="2"/>
</calcChain>
</file>

<file path=xl/sharedStrings.xml><?xml version="1.0" encoding="utf-8"?>
<sst xmlns="http://schemas.openxmlformats.org/spreadsheetml/2006/main" count="735" uniqueCount="193">
  <si>
    <t>Identification</t>
  </si>
  <si>
    <t>Offensive Stats</t>
  </si>
  <si>
    <t>Defensive Stats</t>
  </si>
  <si>
    <t>Misc Stats</t>
  </si>
  <si>
    <t>Economic Stats</t>
  </si>
  <si>
    <t>Name</t>
  </si>
  <si>
    <t>Archetype</t>
  </si>
  <si>
    <t>LVL</t>
  </si>
  <si>
    <t>Types</t>
  </si>
  <si>
    <t>Soft Atk.</t>
  </si>
  <si>
    <t>Hard Atk.</t>
  </si>
  <si>
    <t>AA Atk.</t>
  </si>
  <si>
    <t>Piercing</t>
  </si>
  <si>
    <t>Def.</t>
  </si>
  <si>
    <t>Break.</t>
  </si>
  <si>
    <t>Arm.</t>
  </si>
  <si>
    <t>Hard.</t>
  </si>
  <si>
    <t>Speed</t>
  </si>
  <si>
    <t>Rel.</t>
  </si>
  <si>
    <t>Infantry Equipment</t>
  </si>
  <si>
    <t>Infantry</t>
  </si>
  <si>
    <t>Cost</t>
  </si>
  <si>
    <t>2035 arms</t>
  </si>
  <si>
    <t>1965 arms</t>
  </si>
  <si>
    <t>1975 arms</t>
  </si>
  <si>
    <t>1985 arms</t>
  </si>
  <si>
    <t>1995 arms</t>
  </si>
  <si>
    <t>2005 arms</t>
  </si>
  <si>
    <t>2015 arms</t>
  </si>
  <si>
    <t>2025 arms</t>
  </si>
  <si>
    <t>util 1965</t>
  </si>
  <si>
    <t>utility vehicle</t>
  </si>
  <si>
    <t>util</t>
  </si>
  <si>
    <t>util 1975</t>
  </si>
  <si>
    <t>util 1985</t>
  </si>
  <si>
    <t>util 1995</t>
  </si>
  <si>
    <t>util 2005</t>
  </si>
  <si>
    <t>util 2015</t>
  </si>
  <si>
    <t>util 2025</t>
  </si>
  <si>
    <t>util 2035</t>
  </si>
  <si>
    <t>arty 1965</t>
  </si>
  <si>
    <t>arty 1985</t>
  </si>
  <si>
    <t>arty 2005</t>
  </si>
  <si>
    <t>arty 2025</t>
  </si>
  <si>
    <t>arty 2035</t>
  </si>
  <si>
    <t>artillery</t>
  </si>
  <si>
    <t>sp arty 1965</t>
  </si>
  <si>
    <t>sp arty 1985</t>
  </si>
  <si>
    <t>sp arty 2005</t>
  </si>
  <si>
    <t>sp arty 2025</t>
  </si>
  <si>
    <t>sp arty 2035</t>
  </si>
  <si>
    <t>sp arty</t>
  </si>
  <si>
    <t>sp r arty 1965</t>
  </si>
  <si>
    <t>sp r arty 1985</t>
  </si>
  <si>
    <t>sp r arty 2005</t>
  </si>
  <si>
    <t>sp r arty 2025</t>
  </si>
  <si>
    <t>sp r arty 2035</t>
  </si>
  <si>
    <t>sp r arty</t>
  </si>
  <si>
    <t>apc 1</t>
  </si>
  <si>
    <t>apc 2</t>
  </si>
  <si>
    <t>apc</t>
  </si>
  <si>
    <t>apc 3</t>
  </si>
  <si>
    <t>apc 4</t>
  </si>
  <si>
    <t>apc 5</t>
  </si>
  <si>
    <t>apc 6</t>
  </si>
  <si>
    <t>apc 7</t>
  </si>
  <si>
    <t>apc 8</t>
  </si>
  <si>
    <t>ifv 1</t>
  </si>
  <si>
    <t>ifv 2</t>
  </si>
  <si>
    <t>ifv 3</t>
  </si>
  <si>
    <t>ifv 4</t>
  </si>
  <si>
    <t>ifv 5</t>
  </si>
  <si>
    <t>ifv 6</t>
  </si>
  <si>
    <t>ifv 7</t>
  </si>
  <si>
    <t>ifv 8</t>
  </si>
  <si>
    <t>ifv</t>
  </si>
  <si>
    <t>mbt 1</t>
  </si>
  <si>
    <t>mbt 2</t>
  </si>
  <si>
    <t>mbt 3</t>
  </si>
  <si>
    <t>mbt 4</t>
  </si>
  <si>
    <t>mbt 5</t>
  </si>
  <si>
    <t>mbt 6</t>
  </si>
  <si>
    <t>mbt 7</t>
  </si>
  <si>
    <t>mbt</t>
  </si>
  <si>
    <t>L at 1</t>
  </si>
  <si>
    <t>L at 2</t>
  </si>
  <si>
    <t>L at 3</t>
  </si>
  <si>
    <t>L at 4</t>
  </si>
  <si>
    <t>L at 5</t>
  </si>
  <si>
    <t>L at</t>
  </si>
  <si>
    <t>at</t>
  </si>
  <si>
    <t>H at 1</t>
  </si>
  <si>
    <t>H at 2</t>
  </si>
  <si>
    <t>H at 3</t>
  </si>
  <si>
    <t>H at 4</t>
  </si>
  <si>
    <t>H at 5</t>
  </si>
  <si>
    <t>H at</t>
  </si>
  <si>
    <t>L aa 1</t>
  </si>
  <si>
    <t>L aa 2</t>
  </si>
  <si>
    <t>L aa</t>
  </si>
  <si>
    <t>L aa 3</t>
  </si>
  <si>
    <t>L aa 4</t>
  </si>
  <si>
    <t>L aa 5</t>
  </si>
  <si>
    <t>aa</t>
  </si>
  <si>
    <t>Sp aa</t>
  </si>
  <si>
    <t>Sp aa 1</t>
  </si>
  <si>
    <t>Sp aa 2</t>
  </si>
  <si>
    <t>Sp aa 3</t>
  </si>
  <si>
    <t>Sp aa 4</t>
  </si>
  <si>
    <t>Sp aa 5</t>
  </si>
  <si>
    <t>Unit</t>
  </si>
  <si>
    <t>Militia modifier</t>
  </si>
  <si>
    <t>soft attack</t>
  </si>
  <si>
    <t>hard attack</t>
  </si>
  <si>
    <t>defense</t>
  </si>
  <si>
    <t>breakthrough</t>
  </si>
  <si>
    <t>air attack</t>
  </si>
  <si>
    <t>Militia 1965</t>
  </si>
  <si>
    <t>ap attack</t>
  </si>
  <si>
    <t>Militia 1985</t>
  </si>
  <si>
    <t>Militia 2005</t>
  </si>
  <si>
    <t>Militia 2025</t>
  </si>
  <si>
    <t>Militia 2035</t>
  </si>
  <si>
    <t>Mot Militia 1965</t>
  </si>
  <si>
    <t>Mot Militia 1985</t>
  </si>
  <si>
    <t>Mot Militia 2005</t>
  </si>
  <si>
    <t>Mot Militia 2025</t>
  </si>
  <si>
    <t>Mot Militia 2035</t>
  </si>
  <si>
    <t>Light inf 1965</t>
  </si>
  <si>
    <t>Light inf 1985</t>
  </si>
  <si>
    <t>Light inf 2005</t>
  </si>
  <si>
    <t>Light inf 2025</t>
  </si>
  <si>
    <t>Light inf 2035</t>
  </si>
  <si>
    <t>Mot inf 1965</t>
  </si>
  <si>
    <t>Mot inf 1985</t>
  </si>
  <si>
    <t>Mot inf 2005</t>
  </si>
  <si>
    <t>Mot inf 2025</t>
  </si>
  <si>
    <t>Mot inf 2035</t>
  </si>
  <si>
    <t>apc inf 1965</t>
  </si>
  <si>
    <t>apc inf 1985</t>
  </si>
  <si>
    <t>apc inf 2005</t>
  </si>
  <si>
    <t>apc inf 2025</t>
  </si>
  <si>
    <t>apc inf 2035</t>
  </si>
  <si>
    <t>Ifv inf 1965</t>
  </si>
  <si>
    <t>Ifv inf 1985</t>
  </si>
  <si>
    <t>Ifv inf 2005</t>
  </si>
  <si>
    <t>Ifv inf 2025</t>
  </si>
  <si>
    <t>Ifv inf 2035</t>
  </si>
  <si>
    <t>mbt 1965</t>
  </si>
  <si>
    <t>mbt 1975</t>
  </si>
  <si>
    <t>mbt 1985</t>
  </si>
  <si>
    <t>mbt 1995</t>
  </si>
  <si>
    <t>mbt 2015</t>
  </si>
  <si>
    <t>mbt 2025</t>
  </si>
  <si>
    <t>mbt 2035</t>
  </si>
  <si>
    <t>to put in perspective</t>
  </si>
  <si>
    <t>Mech 1995</t>
  </si>
  <si>
    <t>mech inf</t>
  </si>
  <si>
    <t>sp aa</t>
  </si>
  <si>
    <t>sp art</t>
  </si>
  <si>
    <t>Armor</t>
  </si>
  <si>
    <t>Mech 2005</t>
  </si>
  <si>
    <t>comp mod</t>
  </si>
  <si>
    <t>Mech 2025</t>
  </si>
  <si>
    <t>IFV 1995</t>
  </si>
  <si>
    <t>IFV 2005</t>
  </si>
  <si>
    <t>IFV 2025</t>
  </si>
  <si>
    <t>lets ignore armor?</t>
  </si>
  <si>
    <t>Tank 2015</t>
  </si>
  <si>
    <t>Tank 2025</t>
  </si>
  <si>
    <t>arm bat</t>
  </si>
  <si>
    <t>tank bat</t>
  </si>
  <si>
    <t>Sp arty</t>
  </si>
  <si>
    <t>Tank 1995</t>
  </si>
  <si>
    <t>mot</t>
  </si>
  <si>
    <t>is a bit higher, ignored support</t>
  </si>
  <si>
    <t>Mot 1995</t>
  </si>
  <si>
    <t>Mot 2015</t>
  </si>
  <si>
    <t>Mot 2025</t>
  </si>
  <si>
    <t>militia</t>
  </si>
  <si>
    <t>rec tank 1965</t>
  </si>
  <si>
    <t>rec tank 1985</t>
  </si>
  <si>
    <t>rec tank 2005</t>
  </si>
  <si>
    <t>rec tank 2015</t>
  </si>
  <si>
    <t>rec tank 2025</t>
  </si>
  <si>
    <t>rec tank 2035</t>
  </si>
  <si>
    <t>L inf</t>
  </si>
  <si>
    <t>art</t>
  </si>
  <si>
    <t>L inf div 2005</t>
  </si>
  <si>
    <t>apc 1965</t>
  </si>
  <si>
    <t>apc 1975</t>
  </si>
  <si>
    <t>apc 1995</t>
  </si>
  <si>
    <t>ifv 1965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</si>
</sst>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  <fill>
      <patternFill patternType="solid">
        <fgColor rgb="FF70AD47"/>
        <bgColor rgb="FF70AD47"/>
      </patternFill>
    </fill>
    <fill>
      <patternFill patternType="solid">
        <fgColor rgb="FFC6E0B4"/>
        <bgColor rgb="FFC6E0B4"/>
      </patternFill>
    </fill>
    <fill>
      <patternFill patternType="solid">
        <fgColor rgb="FFE2EFDA"/>
        <bgColor rgb="FFE2EFDA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6E0B4"/>
      </patternFill>
    </fill>
    <fill>
      <patternFill patternType="solid">
        <fgColor theme="9" tint="0.59999389629810485"/>
        <bgColor rgb="FFE2EFDA"/>
      </patternFill>
    </fill>
    <fill>
      <patternFill patternType="solid">
        <fgColor theme="9" tint="0.79998168889431442"/>
        <bgColor rgb="FFE2EFDA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6E0B4"/>
      </patternFill>
    </fill>
    <fill>
      <patternFill patternType="solid">
        <fgColor theme="8" tint="0.59999389629810485"/>
        <bgColor rgb="FFC6E0B4"/>
      </patternFill>
    </fill>
    <fill>
      <patternFill patternType="solid">
        <fgColor theme="8" tint="0.59999389629810485"/>
        <bgColor rgb="FFE2EFDA"/>
      </patternFill>
    </fill>
    <fill>
      <patternFill patternType="solid">
        <fgColor theme="8" tint="0.79998168889431442"/>
        <bgColor rgb="FFE2EFDA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C6E0B4"/>
      </patternFill>
    </fill>
    <fill>
      <patternFill patternType="solid">
        <fgColor theme="8" tint="0.59999389629810485"/>
        <bgColor theme="8" tint="0.59999389629810485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FFFFFF"/>
      </bottom>
      <diagonal/>
    </border>
    <border>
      <left/>
      <right style="thin">
        <color theme="0"/>
      </right>
      <top style="thin">
        <color theme="0"/>
      </top>
      <bottom style="thin">
        <color rgb="FFFFFFFF"/>
      </bottom>
      <diagonal/>
    </border>
    <border>
      <left style="thin">
        <color rgb="FFFFFFFF"/>
      </left>
      <right style="thin">
        <color theme="0"/>
      </right>
      <top style="thin">
        <color theme="0"/>
      </top>
      <bottom style="thin">
        <color rgb="FFFFFFFF"/>
      </bottom>
      <diagonal/>
    </border>
    <border>
      <left style="thin">
        <color theme="0"/>
      </left>
      <right/>
      <top style="thin">
        <color theme="0"/>
      </top>
      <bottom style="thin">
        <color rgb="FFFFFFFF"/>
      </bottom>
      <diagonal/>
    </border>
    <border>
      <left/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/>
      <top style="thin">
        <color indexed="64"/>
      </top>
      <bottom style="thick">
        <color theme="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5" borderId="3" xfId="0" applyFont="1" applyFill="1" applyBorder="1"/>
    <xf numFmtId="0" fontId="2" fillId="5" borderId="4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5" borderId="5" xfId="0" applyFont="1" applyFill="1" applyBorder="1"/>
    <xf numFmtId="0" fontId="1" fillId="0" borderId="0" xfId="0" applyFont="1" applyFill="1"/>
    <xf numFmtId="0" fontId="2" fillId="0" borderId="0" xfId="0" applyFont="1" applyFill="1"/>
    <xf numFmtId="0" fontId="2" fillId="0" borderId="3" xfId="0" applyFont="1" applyFill="1" applyBorder="1"/>
    <xf numFmtId="0" fontId="2" fillId="4" borderId="0" xfId="0" applyFont="1" applyFill="1" applyBorder="1"/>
    <xf numFmtId="0" fontId="2" fillId="4" borderId="0" xfId="0" applyFont="1" applyFill="1" applyAlignment="1"/>
    <xf numFmtId="0" fontId="0" fillId="6" borderId="0" xfId="0" applyFill="1"/>
    <xf numFmtId="0" fontId="2" fillId="7" borderId="0" xfId="0" applyFont="1" applyFill="1" applyBorder="1"/>
    <xf numFmtId="0" fontId="2" fillId="8" borderId="0" xfId="0" applyFont="1" applyFill="1"/>
    <xf numFmtId="0" fontId="2" fillId="9" borderId="0" xfId="0" applyFont="1" applyFill="1" applyBorder="1"/>
    <xf numFmtId="0" fontId="0" fillId="10" borderId="0" xfId="0" applyFill="1"/>
    <xf numFmtId="0" fontId="2" fillId="9" borderId="0" xfId="0" applyFont="1" applyFill="1"/>
    <xf numFmtId="0" fontId="2" fillId="11" borderId="0" xfId="0" applyFont="1" applyFill="1"/>
    <xf numFmtId="0" fontId="1" fillId="3" borderId="0" xfId="0" applyFont="1" applyFill="1" applyBorder="1"/>
    <xf numFmtId="0" fontId="1" fillId="0" borderId="9" xfId="0" applyFont="1" applyFill="1" applyBorder="1"/>
    <xf numFmtId="0" fontId="0" fillId="0" borderId="0" xfId="0" applyFill="1"/>
    <xf numFmtId="0" fontId="1" fillId="3" borderId="10" xfId="0" applyFont="1" applyFill="1" applyBorder="1"/>
    <xf numFmtId="0" fontId="0" fillId="0" borderId="0" xfId="0" applyBorder="1"/>
    <xf numFmtId="0" fontId="2" fillId="12" borderId="3" xfId="0" applyFont="1" applyFill="1" applyBorder="1"/>
    <xf numFmtId="0" fontId="2" fillId="12" borderId="0" xfId="0" applyFont="1" applyFill="1" applyBorder="1"/>
    <xf numFmtId="0" fontId="2" fillId="14" borderId="0" xfId="0" applyFont="1" applyFill="1" applyBorder="1"/>
    <xf numFmtId="0" fontId="0" fillId="15" borderId="0" xfId="0" applyFill="1" applyBorder="1"/>
    <xf numFmtId="0" fontId="2" fillId="16" borderId="3" xfId="0" applyFont="1" applyFill="1" applyBorder="1"/>
    <xf numFmtId="0" fontId="2" fillId="16" borderId="0" xfId="0" applyFont="1" applyFill="1"/>
    <xf numFmtId="0" fontId="2" fillId="14" borderId="3" xfId="0" applyFont="1" applyFill="1" applyBorder="1"/>
    <xf numFmtId="0" fontId="2" fillId="14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3" borderId="3" xfId="0" applyFont="1" applyFill="1" applyBorder="1"/>
    <xf numFmtId="0" fontId="1" fillId="3" borderId="9" xfId="0" applyFont="1" applyFill="1" applyBorder="1"/>
    <xf numFmtId="0" fontId="1" fillId="3" borderId="11" xfId="0" applyFont="1" applyFill="1" applyBorder="1"/>
    <xf numFmtId="0" fontId="0" fillId="17" borderId="12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4" borderId="12" xfId="0" applyFont="1" applyFill="1" applyBorder="1"/>
    <xf numFmtId="0" fontId="2" fillId="5" borderId="12" xfId="0" applyFont="1" applyFill="1" applyBorder="1"/>
    <xf numFmtId="0" fontId="2" fillId="4" borderId="14" xfId="0" applyFont="1" applyFill="1" applyBorder="1"/>
    <xf numFmtId="0" fontId="2" fillId="5" borderId="14" xfId="0" applyFont="1" applyFill="1" applyBorder="1"/>
    <xf numFmtId="0" fontId="2" fillId="5" borderId="16" xfId="0" applyFont="1" applyFill="1" applyBorder="1"/>
    <xf numFmtId="0" fontId="2" fillId="5" borderId="17" xfId="0" applyFont="1" applyFill="1" applyBorder="1"/>
    <xf numFmtId="0" fontId="2" fillId="5" borderId="15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4" borderId="15" xfId="0" applyFont="1" applyFill="1" applyBorder="1"/>
    <xf numFmtId="0" fontId="2" fillId="5" borderId="13" xfId="0" applyFont="1" applyFill="1" applyBorder="1"/>
    <xf numFmtId="0" fontId="2" fillId="4" borderId="18" xfId="0" applyFont="1" applyFill="1" applyBorder="1"/>
    <xf numFmtId="0" fontId="2" fillId="5" borderId="18" xfId="0" applyFont="1" applyFill="1" applyBorder="1"/>
    <xf numFmtId="0" fontId="2" fillId="4" borderId="13" xfId="0" applyFont="1" applyFill="1" applyBorder="1"/>
    <xf numFmtId="0" fontId="1" fillId="3" borderId="19" xfId="0" applyFont="1" applyFill="1" applyBorder="1"/>
    <xf numFmtId="0" fontId="1" fillId="3" borderId="20" xfId="0" applyFont="1" applyFill="1" applyBorder="1"/>
  </cellXfs>
  <cellStyles count="1">
    <cellStyle name="Normal" xfId="0" builtinId="0"/>
  </cellStyles>
  <dxfs count="37">
    <dxf>
      <border outline="0">
        <top style="thin">
          <color indexed="64"/>
        </top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70AD47"/>
          <bgColor rgb="FF70AD47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E2EFDA"/>
          <bgColor rgb="FFE2EFDA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70AD47"/>
          <bgColor rgb="FF70AD47"/>
        </patternFill>
      </fill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70AD47"/>
          <bgColor rgb="FF70AD47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E2EFDA"/>
          <bgColor rgb="FFE2EFDA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70AD47"/>
          <bgColor rgb="FF70AD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O76" totalsRowShown="0" headerRowDxfId="36" dataDxfId="35" tableBorderDxfId="34">
  <autoFilter ref="A2:O76"/>
  <tableColumns count="15">
    <tableColumn id="1" name="Name"/>
    <tableColumn id="2" name="Archetype"/>
    <tableColumn id="3" name="LVL" dataDxfId="33"/>
    <tableColumn id="4" name="Types" dataDxfId="32"/>
    <tableColumn id="5" name="Soft Atk." dataDxfId="31"/>
    <tableColumn id="6" name="Hard Atk." dataDxfId="30"/>
    <tableColumn id="7" name="AA Atk." dataDxfId="29"/>
    <tableColumn id="8" name="Piercing" dataDxfId="28"/>
    <tableColumn id="9" name="Def." dataDxfId="27"/>
    <tableColumn id="10" name="Break." dataDxfId="26"/>
    <tableColumn id="11" name="Arm." dataDxfId="25"/>
    <tableColumn id="12" name="Hard." dataDxfId="24"/>
    <tableColumn id="13" name="Speed" dataDxfId="23"/>
    <tableColumn id="14" name="Rel." dataDxfId="22"/>
    <tableColumn id="15" name="Cost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83:L120" totalsRowShown="0" headerRowDxfId="21" headerRowBorderDxfId="20" tableBorderDxfId="19">
  <autoFilter ref="D83:L120"/>
  <tableColumns count="9">
    <tableColumn id="1" name="Unit"/>
    <tableColumn id="2" name="Soft Atk."/>
    <tableColumn id="3" name="Hard Atk."/>
    <tableColumn id="4" name="AA Atk.">
      <calculatedColumnFormula>G42</calculatedColumnFormula>
    </tableColumn>
    <tableColumn id="5" name="Piercing"/>
    <tableColumn id="6" name="Def."/>
    <tableColumn id="7" name="Break."/>
    <tableColumn id="8" name="Arm." dataDxfId="18">
      <calculatedColumnFormula>K20</calculatedColumnFormula>
    </tableColumn>
    <tableColumn id="9" name="Hard.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2:O76" totalsRowShown="0" headerRowDxfId="17" dataDxfId="16" tableBorderDxfId="15">
  <autoFilter ref="A2:O76"/>
  <tableColumns count="15">
    <tableColumn id="1" name="Name"/>
    <tableColumn id="2" name="Archetype"/>
    <tableColumn id="3" name="LVL" dataDxfId="14"/>
    <tableColumn id="4" name="Types" dataDxfId="13"/>
    <tableColumn id="5" name="Soft Atk." dataDxfId="12"/>
    <tableColumn id="6" name="Hard Atk." dataDxfId="11"/>
    <tableColumn id="7" name="AA Atk." dataDxfId="10"/>
    <tableColumn id="8" name="Piercing" dataDxfId="9"/>
    <tableColumn id="9" name="Def." dataDxfId="8"/>
    <tableColumn id="10" name="Break." dataDxfId="7"/>
    <tableColumn id="11" name="Arm." dataDxfId="6"/>
    <tableColumn id="12" name="Hard." dataDxfId="5"/>
    <tableColumn id="13" name="Speed" dataDxfId="4"/>
    <tableColumn id="14" name="Rel." dataDxfId="3"/>
    <tableColumn id="15" name="Cost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D83:L126" totalsRowShown="0" headerRowDxfId="2" headerRowBorderDxfId="1" tableBorderDxfId="0">
  <autoFilter ref="D83:L126"/>
  <tableColumns count="9">
    <tableColumn id="1" name="Unit"/>
    <tableColumn id="2" name="Soft Atk."/>
    <tableColumn id="3" name="Hard Atk."/>
    <tableColumn id="4" name="AA Atk.">
      <calculatedColumnFormula>G42</calculatedColumnFormula>
    </tableColumn>
    <tableColumn id="5" name="Piercing"/>
    <tableColumn id="6" name="Def."/>
    <tableColumn id="7" name="Break."/>
    <tableColumn id="8" name="Arm."/>
    <tableColumn id="9" name="Hard.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0"/>
  <sheetViews>
    <sheetView topLeftCell="A85" workbookViewId="0">
      <selection activeCell="E101" sqref="E101"/>
    </sheetView>
  </sheetViews>
  <sheetFormatPr defaultRowHeight="15" x14ac:dyDescent="0.25"/>
  <cols>
    <col min="1" max="1" width="13.7109375" customWidth="1"/>
    <col min="2" max="2" width="11.5703125" customWidth="1"/>
    <col min="4" max="4" width="14" customWidth="1"/>
    <col min="5" max="5" width="10.28515625" customWidth="1"/>
    <col min="6" max="6" width="10.7109375" customWidth="1"/>
    <col min="7" max="7" width="9.28515625" customWidth="1"/>
    <col min="8" max="8" width="9.5703125" customWidth="1"/>
  </cols>
  <sheetData>
    <row r="1" spans="1:22" x14ac:dyDescent="0.25">
      <c r="A1" s="40" t="s">
        <v>0</v>
      </c>
      <c r="B1" s="41"/>
      <c r="C1" s="41"/>
      <c r="D1" s="42"/>
      <c r="E1" s="40" t="s">
        <v>1</v>
      </c>
      <c r="F1" s="41"/>
      <c r="G1" s="41"/>
      <c r="H1" s="42"/>
      <c r="I1" s="40" t="s">
        <v>2</v>
      </c>
      <c r="J1" s="41"/>
      <c r="K1" s="41"/>
      <c r="L1" s="42"/>
      <c r="M1" s="40" t="s">
        <v>3</v>
      </c>
      <c r="N1" s="42"/>
      <c r="O1" s="43" t="s">
        <v>4</v>
      </c>
      <c r="P1" s="44"/>
      <c r="Q1" s="44"/>
      <c r="R1" s="44"/>
      <c r="S1" s="44"/>
      <c r="T1" s="44"/>
      <c r="U1" s="44"/>
      <c r="V1" s="45"/>
    </row>
    <row r="2" spans="1:22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21</v>
      </c>
      <c r="P2" s="9"/>
      <c r="Q2" s="9"/>
      <c r="R2" s="9"/>
      <c r="S2" s="9"/>
      <c r="T2" s="9"/>
      <c r="U2" s="9"/>
      <c r="V2" s="9"/>
    </row>
    <row r="3" spans="1:22" x14ac:dyDescent="0.25">
      <c r="A3" s="2" t="s">
        <v>23</v>
      </c>
      <c r="B3" s="2" t="s">
        <v>19</v>
      </c>
      <c r="C3" s="2">
        <v>1</v>
      </c>
      <c r="D3" s="2" t="s">
        <v>20</v>
      </c>
      <c r="E3" s="13">
        <v>2</v>
      </c>
      <c r="F3" s="2">
        <v>1</v>
      </c>
      <c r="G3" s="2">
        <v>0</v>
      </c>
      <c r="H3" s="2">
        <v>0</v>
      </c>
      <c r="I3" s="2">
        <v>2</v>
      </c>
      <c r="J3" s="2">
        <v>1</v>
      </c>
      <c r="K3" s="2">
        <v>0</v>
      </c>
      <c r="L3" s="2">
        <v>0</v>
      </c>
      <c r="M3" s="2">
        <v>4</v>
      </c>
      <c r="N3" s="2">
        <v>0.82499999999999996</v>
      </c>
      <c r="O3" s="2">
        <v>0.31</v>
      </c>
      <c r="P3" s="10"/>
      <c r="Q3" s="10"/>
      <c r="R3" s="10"/>
      <c r="S3" s="10"/>
      <c r="T3" s="10"/>
      <c r="U3" s="10"/>
      <c r="V3" s="10"/>
    </row>
    <row r="4" spans="1:22" x14ac:dyDescent="0.25">
      <c r="A4" s="3" t="s">
        <v>24</v>
      </c>
      <c r="B4" s="3" t="s">
        <v>19</v>
      </c>
      <c r="C4" s="3">
        <v>2</v>
      </c>
      <c r="D4" s="3" t="s">
        <v>20</v>
      </c>
      <c r="E4" s="3">
        <v>4</v>
      </c>
      <c r="F4" s="3">
        <v>2</v>
      </c>
      <c r="G4" s="3">
        <v>0</v>
      </c>
      <c r="H4" s="3">
        <v>0</v>
      </c>
      <c r="I4" s="3">
        <v>4</v>
      </c>
      <c r="J4" s="3">
        <v>2</v>
      </c>
      <c r="K4" s="3">
        <v>0</v>
      </c>
      <c r="L4" s="3">
        <v>0</v>
      </c>
      <c r="M4" s="3">
        <v>4</v>
      </c>
      <c r="N4" s="3">
        <v>0.85</v>
      </c>
      <c r="O4" s="3">
        <v>0.37</v>
      </c>
      <c r="P4" s="10"/>
      <c r="Q4" s="10"/>
      <c r="R4" s="10"/>
      <c r="S4" s="10"/>
      <c r="T4" s="10"/>
      <c r="U4" s="10"/>
      <c r="V4" s="10"/>
    </row>
    <row r="5" spans="1:22" x14ac:dyDescent="0.25">
      <c r="A5" s="2" t="s">
        <v>25</v>
      </c>
      <c r="B5" s="2" t="s">
        <v>19</v>
      </c>
      <c r="C5" s="2">
        <v>3</v>
      </c>
      <c r="D5" s="2" t="s">
        <v>20</v>
      </c>
      <c r="E5" s="2">
        <v>6</v>
      </c>
      <c r="F5" s="2">
        <v>3</v>
      </c>
      <c r="G5" s="2">
        <v>0</v>
      </c>
      <c r="H5" s="2">
        <v>0</v>
      </c>
      <c r="I5" s="2">
        <v>6</v>
      </c>
      <c r="J5" s="2">
        <v>3</v>
      </c>
      <c r="K5" s="2">
        <v>0</v>
      </c>
      <c r="L5" s="2">
        <v>0</v>
      </c>
      <c r="M5" s="2">
        <v>4</v>
      </c>
      <c r="N5" s="2">
        <v>0.875</v>
      </c>
      <c r="O5" s="2">
        <v>0.45</v>
      </c>
      <c r="P5" s="10"/>
      <c r="Q5" s="10"/>
      <c r="R5" s="10"/>
      <c r="S5" s="10"/>
      <c r="T5" s="10"/>
      <c r="U5" s="10"/>
      <c r="V5" s="10"/>
    </row>
    <row r="6" spans="1:22" x14ac:dyDescent="0.25">
      <c r="A6" s="3" t="s">
        <v>26</v>
      </c>
      <c r="B6" s="3" t="s">
        <v>19</v>
      </c>
      <c r="C6" s="3">
        <v>4</v>
      </c>
      <c r="D6" s="3" t="s">
        <v>20</v>
      </c>
      <c r="E6" s="3">
        <v>8</v>
      </c>
      <c r="F6" s="3">
        <v>4</v>
      </c>
      <c r="G6" s="3">
        <v>0</v>
      </c>
      <c r="H6" s="3">
        <v>0</v>
      </c>
      <c r="I6" s="3">
        <v>8</v>
      </c>
      <c r="J6" s="3">
        <v>4</v>
      </c>
      <c r="K6" s="3">
        <v>0</v>
      </c>
      <c r="L6" s="3">
        <v>0</v>
      </c>
      <c r="M6" s="3">
        <v>4</v>
      </c>
      <c r="N6" s="3">
        <v>0.9</v>
      </c>
      <c r="O6" s="3">
        <v>0.54</v>
      </c>
      <c r="P6" s="10"/>
      <c r="Q6" s="10"/>
      <c r="R6" s="10"/>
      <c r="S6" s="10"/>
      <c r="T6" s="10"/>
      <c r="U6" s="10"/>
      <c r="V6" s="10"/>
    </row>
    <row r="7" spans="1:22" x14ac:dyDescent="0.25">
      <c r="A7" s="2" t="s">
        <v>27</v>
      </c>
      <c r="B7" s="2" t="s">
        <v>19</v>
      </c>
      <c r="C7" s="2">
        <v>5</v>
      </c>
      <c r="D7" s="2" t="s">
        <v>20</v>
      </c>
      <c r="E7" s="2">
        <v>10</v>
      </c>
      <c r="F7" s="2">
        <v>5</v>
      </c>
      <c r="G7" s="2">
        <v>0</v>
      </c>
      <c r="H7" s="2">
        <v>0</v>
      </c>
      <c r="I7" s="2">
        <v>10</v>
      </c>
      <c r="J7" s="2">
        <v>5</v>
      </c>
      <c r="K7" s="2">
        <v>0</v>
      </c>
      <c r="L7" s="2">
        <v>0</v>
      </c>
      <c r="M7" s="2">
        <v>4</v>
      </c>
      <c r="N7" s="2">
        <v>0.9</v>
      </c>
      <c r="O7" s="2">
        <v>0.64</v>
      </c>
      <c r="P7" s="10"/>
      <c r="Q7" s="10"/>
      <c r="R7" s="10"/>
      <c r="S7" s="10"/>
      <c r="T7" s="10"/>
      <c r="U7" s="10"/>
      <c r="V7" s="10"/>
    </row>
    <row r="8" spans="1:22" x14ac:dyDescent="0.25">
      <c r="A8" s="3" t="s">
        <v>28</v>
      </c>
      <c r="B8" s="3" t="s">
        <v>19</v>
      </c>
      <c r="C8" s="3">
        <v>6</v>
      </c>
      <c r="D8" s="3" t="s">
        <v>20</v>
      </c>
      <c r="E8" s="3">
        <v>12</v>
      </c>
      <c r="F8" s="3">
        <v>6</v>
      </c>
      <c r="G8" s="3">
        <v>0</v>
      </c>
      <c r="H8" s="3">
        <v>0</v>
      </c>
      <c r="I8" s="3">
        <v>12</v>
      </c>
      <c r="J8" s="3">
        <v>6</v>
      </c>
      <c r="K8" s="3">
        <v>0</v>
      </c>
      <c r="L8" s="3">
        <v>0</v>
      </c>
      <c r="M8" s="3">
        <v>4</v>
      </c>
      <c r="N8" s="3">
        <v>0.92500000000000004</v>
      </c>
      <c r="O8" s="3">
        <v>0.77</v>
      </c>
      <c r="P8" s="10"/>
      <c r="Q8" s="10"/>
      <c r="R8" s="10"/>
      <c r="S8" s="10"/>
      <c r="T8" s="10"/>
      <c r="U8" s="10"/>
      <c r="V8" s="10"/>
    </row>
    <row r="9" spans="1:22" x14ac:dyDescent="0.25">
      <c r="A9" s="2" t="s">
        <v>29</v>
      </c>
      <c r="B9" s="2" t="s">
        <v>19</v>
      </c>
      <c r="C9" s="2">
        <v>7</v>
      </c>
      <c r="D9" s="2" t="s">
        <v>20</v>
      </c>
      <c r="E9" s="2">
        <v>14</v>
      </c>
      <c r="F9" s="2">
        <v>7</v>
      </c>
      <c r="G9" s="2">
        <v>0</v>
      </c>
      <c r="H9" s="2">
        <v>0</v>
      </c>
      <c r="I9" s="2">
        <v>14</v>
      </c>
      <c r="J9" s="2">
        <v>7</v>
      </c>
      <c r="K9" s="2">
        <v>0</v>
      </c>
      <c r="L9" s="2">
        <v>0</v>
      </c>
      <c r="M9" s="2">
        <v>4</v>
      </c>
      <c r="N9" s="2">
        <v>0.92500000000000004</v>
      </c>
      <c r="O9" s="3">
        <v>0.93</v>
      </c>
      <c r="P9" s="10"/>
      <c r="Q9" s="10"/>
      <c r="R9" s="10"/>
      <c r="S9" s="10"/>
      <c r="T9" s="10"/>
      <c r="U9" s="10"/>
      <c r="V9" s="10"/>
    </row>
    <row r="10" spans="1:22" x14ac:dyDescent="0.25">
      <c r="A10" s="3" t="s">
        <v>22</v>
      </c>
      <c r="B10" s="2" t="s">
        <v>19</v>
      </c>
      <c r="C10" s="3">
        <v>8</v>
      </c>
      <c r="D10" s="3" t="s">
        <v>20</v>
      </c>
      <c r="E10" s="3">
        <v>16</v>
      </c>
      <c r="F10" s="3">
        <v>8</v>
      </c>
      <c r="G10" s="3">
        <v>0</v>
      </c>
      <c r="H10" s="3">
        <v>0</v>
      </c>
      <c r="I10" s="3">
        <v>16</v>
      </c>
      <c r="J10" s="3">
        <v>8</v>
      </c>
      <c r="K10" s="3">
        <v>0</v>
      </c>
      <c r="L10" s="3">
        <v>0</v>
      </c>
      <c r="M10" s="3">
        <v>4</v>
      </c>
      <c r="N10" s="3">
        <v>0.92500000000000004</v>
      </c>
      <c r="O10" s="2">
        <v>1.1100000000000001</v>
      </c>
      <c r="P10" s="10"/>
      <c r="Q10" s="10"/>
      <c r="R10" s="10"/>
      <c r="S10" s="10"/>
      <c r="T10" s="10"/>
      <c r="U10" s="10"/>
      <c r="V10" s="10"/>
    </row>
    <row r="11" spans="1:22" x14ac:dyDescent="0.25">
      <c r="A11" s="3" t="s">
        <v>30</v>
      </c>
      <c r="B11" s="3" t="s">
        <v>31</v>
      </c>
      <c r="C11" s="3">
        <v>1</v>
      </c>
      <c r="D11" s="3" t="s">
        <v>32</v>
      </c>
      <c r="E11" s="3">
        <v>0</v>
      </c>
      <c r="F11" s="3">
        <v>1</v>
      </c>
      <c r="G11" s="3">
        <v>0</v>
      </c>
      <c r="H11" s="3">
        <v>0</v>
      </c>
      <c r="I11" s="3">
        <v>1</v>
      </c>
      <c r="J11" s="3">
        <v>2</v>
      </c>
      <c r="K11" s="3">
        <v>0</v>
      </c>
      <c r="L11" s="3">
        <v>0.3</v>
      </c>
      <c r="M11" s="3">
        <v>14.5</v>
      </c>
      <c r="N11" s="3">
        <v>0.8</v>
      </c>
      <c r="O11" s="3">
        <v>2</v>
      </c>
      <c r="P11" s="10"/>
      <c r="Q11" s="10"/>
      <c r="R11" s="10"/>
      <c r="S11" s="10"/>
      <c r="T11" s="10"/>
      <c r="U11" s="10"/>
      <c r="V11" s="10"/>
    </row>
    <row r="12" spans="1:22" x14ac:dyDescent="0.25">
      <c r="A12" s="2" t="s">
        <v>33</v>
      </c>
      <c r="B12" s="2" t="s">
        <v>31</v>
      </c>
      <c r="C12" s="2">
        <v>2</v>
      </c>
      <c r="D12" s="2" t="s">
        <v>32</v>
      </c>
      <c r="E12" s="2">
        <v>0</v>
      </c>
      <c r="F12" s="2">
        <v>2</v>
      </c>
      <c r="G12" s="2">
        <v>0</v>
      </c>
      <c r="H12" s="2">
        <v>0</v>
      </c>
      <c r="I12" s="2">
        <v>2</v>
      </c>
      <c r="J12" s="2">
        <v>3</v>
      </c>
      <c r="K12" s="2"/>
      <c r="L12" s="2">
        <v>0.3</v>
      </c>
      <c r="M12" s="2">
        <v>15</v>
      </c>
      <c r="N12" s="2">
        <v>0.85</v>
      </c>
      <c r="O12" s="2">
        <v>2.5</v>
      </c>
      <c r="P12" s="10"/>
      <c r="Q12" s="10"/>
      <c r="R12" s="10"/>
      <c r="S12" s="10"/>
      <c r="T12" s="10"/>
      <c r="U12" s="10"/>
      <c r="V12" s="10"/>
    </row>
    <row r="13" spans="1:22" x14ac:dyDescent="0.25">
      <c r="A13" s="3" t="s">
        <v>34</v>
      </c>
      <c r="B13" s="3" t="s">
        <v>31</v>
      </c>
      <c r="C13" s="3">
        <v>3</v>
      </c>
      <c r="D13" s="3" t="s">
        <v>32</v>
      </c>
      <c r="E13" s="3">
        <v>0</v>
      </c>
      <c r="F13" s="3">
        <v>3</v>
      </c>
      <c r="G13" s="3">
        <v>0</v>
      </c>
      <c r="H13" s="3">
        <v>0</v>
      </c>
      <c r="I13" s="3">
        <v>3</v>
      </c>
      <c r="J13" s="3">
        <v>4</v>
      </c>
      <c r="K13" s="3">
        <v>0</v>
      </c>
      <c r="L13" s="3">
        <v>0.3</v>
      </c>
      <c r="M13" s="3">
        <v>15.5</v>
      </c>
      <c r="N13" s="3">
        <v>0.875</v>
      </c>
      <c r="O13" s="3">
        <v>3</v>
      </c>
      <c r="P13" s="10"/>
      <c r="Q13" s="10"/>
      <c r="R13" s="10"/>
      <c r="S13" s="10"/>
      <c r="T13" s="10"/>
      <c r="U13" s="10"/>
      <c r="V13" s="10"/>
    </row>
    <row r="14" spans="1:22" x14ac:dyDescent="0.25">
      <c r="A14" s="2" t="s">
        <v>35</v>
      </c>
      <c r="B14" s="2" t="s">
        <v>31</v>
      </c>
      <c r="C14" s="2">
        <v>4</v>
      </c>
      <c r="D14" s="2" t="s">
        <v>32</v>
      </c>
      <c r="E14" s="2">
        <v>0</v>
      </c>
      <c r="F14" s="2">
        <v>4</v>
      </c>
      <c r="G14" s="2">
        <v>0</v>
      </c>
      <c r="H14" s="2">
        <v>0</v>
      </c>
      <c r="I14" s="2">
        <v>4</v>
      </c>
      <c r="J14" s="2">
        <v>5</v>
      </c>
      <c r="K14" s="2">
        <v>0</v>
      </c>
      <c r="L14" s="2">
        <v>0.3</v>
      </c>
      <c r="M14" s="2">
        <v>16</v>
      </c>
      <c r="N14" s="2">
        <v>0.9</v>
      </c>
      <c r="O14" s="2">
        <v>3.5</v>
      </c>
      <c r="P14" s="10"/>
      <c r="Q14" s="10"/>
      <c r="R14" s="10"/>
      <c r="S14" s="10"/>
      <c r="T14" s="10"/>
      <c r="U14" s="10"/>
      <c r="V14" s="10"/>
    </row>
    <row r="15" spans="1:22" x14ac:dyDescent="0.25">
      <c r="A15" s="3" t="s">
        <v>36</v>
      </c>
      <c r="B15" s="3" t="s">
        <v>31</v>
      </c>
      <c r="C15" s="3">
        <v>5</v>
      </c>
      <c r="D15" s="3" t="s">
        <v>32</v>
      </c>
      <c r="E15" s="3">
        <v>0</v>
      </c>
      <c r="F15" s="3">
        <v>5</v>
      </c>
      <c r="G15" s="3">
        <v>0</v>
      </c>
      <c r="H15" s="3">
        <v>0</v>
      </c>
      <c r="I15" s="3">
        <v>5</v>
      </c>
      <c r="J15" s="3">
        <v>6</v>
      </c>
      <c r="K15" s="3">
        <v>0</v>
      </c>
      <c r="L15" s="3">
        <v>0.3</v>
      </c>
      <c r="M15" s="3">
        <v>16.5</v>
      </c>
      <c r="N15" s="3">
        <v>0.9</v>
      </c>
      <c r="O15" s="3">
        <v>4</v>
      </c>
      <c r="P15" s="10"/>
      <c r="Q15" s="10"/>
      <c r="R15" s="10"/>
      <c r="S15" s="10"/>
      <c r="T15" s="10"/>
      <c r="U15" s="10"/>
      <c r="V15" s="10"/>
    </row>
    <row r="16" spans="1:22" x14ac:dyDescent="0.25">
      <c r="A16" s="2" t="s">
        <v>37</v>
      </c>
      <c r="B16" s="2" t="s">
        <v>31</v>
      </c>
      <c r="C16" s="2">
        <v>6</v>
      </c>
      <c r="D16" s="2" t="s">
        <v>32</v>
      </c>
      <c r="E16" s="2">
        <v>0</v>
      </c>
      <c r="F16" s="2">
        <v>6</v>
      </c>
      <c r="G16" s="2">
        <v>0</v>
      </c>
      <c r="H16" s="2">
        <v>0</v>
      </c>
      <c r="I16" s="2">
        <v>6</v>
      </c>
      <c r="J16" s="2">
        <v>7</v>
      </c>
      <c r="K16" s="2">
        <v>0</v>
      </c>
      <c r="L16" s="2">
        <v>0.3</v>
      </c>
      <c r="M16" s="2">
        <v>17</v>
      </c>
      <c r="N16" s="2">
        <v>0.9</v>
      </c>
      <c r="O16" s="2">
        <v>4.5</v>
      </c>
      <c r="P16" s="10"/>
      <c r="Q16" s="10"/>
      <c r="R16" s="10"/>
      <c r="S16" s="10"/>
      <c r="T16" s="10"/>
      <c r="U16" s="10"/>
      <c r="V16" s="10"/>
    </row>
    <row r="17" spans="1:22" x14ac:dyDescent="0.25">
      <c r="A17" s="3" t="s">
        <v>38</v>
      </c>
      <c r="B17" s="3" t="s">
        <v>31</v>
      </c>
      <c r="C17" s="3">
        <v>7</v>
      </c>
      <c r="D17" s="3" t="s">
        <v>32</v>
      </c>
      <c r="E17" s="3">
        <v>0</v>
      </c>
      <c r="F17" s="3">
        <v>7</v>
      </c>
      <c r="G17" s="3">
        <v>0</v>
      </c>
      <c r="H17" s="3">
        <v>0</v>
      </c>
      <c r="I17" s="3">
        <v>7</v>
      </c>
      <c r="J17" s="3">
        <v>8</v>
      </c>
      <c r="K17" s="3">
        <v>0</v>
      </c>
      <c r="L17" s="3">
        <v>0.3</v>
      </c>
      <c r="M17" s="3">
        <v>17.5</v>
      </c>
      <c r="N17" s="3">
        <v>0.9</v>
      </c>
      <c r="O17" s="3">
        <v>4.75</v>
      </c>
      <c r="P17" s="10"/>
      <c r="Q17" s="10"/>
      <c r="R17" s="10"/>
      <c r="S17" s="10"/>
      <c r="T17" s="10"/>
      <c r="U17" s="10"/>
      <c r="V17" s="10"/>
    </row>
    <row r="18" spans="1:22" x14ac:dyDescent="0.25">
      <c r="A18" s="2" t="s">
        <v>39</v>
      </c>
      <c r="B18" s="2" t="s">
        <v>31</v>
      </c>
      <c r="C18" s="2">
        <v>8</v>
      </c>
      <c r="D18" s="2" t="s">
        <v>32</v>
      </c>
      <c r="E18" s="2">
        <v>0</v>
      </c>
      <c r="F18" s="2">
        <v>8</v>
      </c>
      <c r="G18" s="2">
        <v>0</v>
      </c>
      <c r="H18" s="2">
        <v>0</v>
      </c>
      <c r="I18" s="2">
        <v>8</v>
      </c>
      <c r="J18" s="2">
        <v>9</v>
      </c>
      <c r="K18" s="2">
        <v>0</v>
      </c>
      <c r="L18" s="2">
        <v>0.3</v>
      </c>
      <c r="M18" s="2">
        <v>18</v>
      </c>
      <c r="N18" s="2">
        <v>0.9</v>
      </c>
      <c r="O18" s="2">
        <v>5.25</v>
      </c>
      <c r="P18" s="10"/>
      <c r="Q18" s="10"/>
      <c r="R18" s="10"/>
      <c r="S18" s="10"/>
      <c r="T18" s="10"/>
      <c r="U18" s="10"/>
      <c r="V18" s="10"/>
    </row>
    <row r="19" spans="1:22" x14ac:dyDescent="0.25">
      <c r="A19" s="3" t="s">
        <v>40</v>
      </c>
      <c r="B19" s="3" t="s">
        <v>45</v>
      </c>
      <c r="C19" s="3">
        <v>1</v>
      </c>
      <c r="D19" s="3" t="s">
        <v>45</v>
      </c>
      <c r="E19" s="3">
        <v>19.5</v>
      </c>
      <c r="F19" s="3">
        <v>2</v>
      </c>
      <c r="G19" s="3">
        <v>0</v>
      </c>
      <c r="H19" s="3">
        <v>5</v>
      </c>
      <c r="I19" s="3">
        <v>10</v>
      </c>
      <c r="J19" s="3">
        <v>6</v>
      </c>
      <c r="K19" s="3">
        <v>0</v>
      </c>
      <c r="L19" s="3">
        <v>0</v>
      </c>
      <c r="M19" s="3">
        <v>14.5</v>
      </c>
      <c r="N19" s="3">
        <v>0.8</v>
      </c>
      <c r="O19" s="3">
        <v>3.75</v>
      </c>
      <c r="P19" s="10"/>
      <c r="Q19" s="10"/>
      <c r="R19" s="10"/>
      <c r="S19" s="10"/>
      <c r="T19" s="10"/>
      <c r="U19" s="10"/>
      <c r="V19" s="10"/>
    </row>
    <row r="20" spans="1:22" x14ac:dyDescent="0.25">
      <c r="A20" s="2" t="s">
        <v>41</v>
      </c>
      <c r="B20" s="2" t="s">
        <v>45</v>
      </c>
      <c r="C20" s="2">
        <v>2</v>
      </c>
      <c r="D20" s="2" t="s">
        <v>45</v>
      </c>
      <c r="E20" s="2">
        <v>25.5</v>
      </c>
      <c r="F20" s="2">
        <v>8</v>
      </c>
      <c r="G20" s="2">
        <v>0</v>
      </c>
      <c r="H20" s="2">
        <v>9</v>
      </c>
      <c r="I20" s="2">
        <v>12</v>
      </c>
      <c r="J20" s="2">
        <v>8</v>
      </c>
      <c r="K20" s="2">
        <v>0</v>
      </c>
      <c r="L20" s="2">
        <v>0</v>
      </c>
      <c r="M20" s="2">
        <v>15.5</v>
      </c>
      <c r="N20" s="2">
        <v>0.82499999999999996</v>
      </c>
      <c r="O20" s="2">
        <v>4.9000000000000004</v>
      </c>
      <c r="P20" s="10"/>
      <c r="Q20" s="10"/>
      <c r="R20" s="10"/>
      <c r="S20" s="10"/>
      <c r="T20" s="10"/>
      <c r="U20" s="10"/>
      <c r="V20" s="10"/>
    </row>
    <row r="21" spans="1:22" x14ac:dyDescent="0.25">
      <c r="A21" s="3" t="s">
        <v>42</v>
      </c>
      <c r="B21" s="3" t="s">
        <v>45</v>
      </c>
      <c r="C21" s="3">
        <v>3</v>
      </c>
      <c r="D21" s="3" t="s">
        <v>45</v>
      </c>
      <c r="E21" s="3">
        <v>41.5</v>
      </c>
      <c r="F21" s="3">
        <v>15</v>
      </c>
      <c r="G21" s="3">
        <v>0</v>
      </c>
      <c r="H21" s="3">
        <v>13</v>
      </c>
      <c r="I21" s="3">
        <v>14</v>
      </c>
      <c r="J21" s="3">
        <v>10</v>
      </c>
      <c r="K21" s="3">
        <v>0</v>
      </c>
      <c r="L21" s="3">
        <v>0</v>
      </c>
      <c r="M21" s="3">
        <v>16.5</v>
      </c>
      <c r="N21" s="3">
        <v>0.875</v>
      </c>
      <c r="O21" s="3">
        <v>6.86</v>
      </c>
      <c r="P21" s="10"/>
      <c r="Q21" s="10"/>
      <c r="R21" s="10"/>
      <c r="S21" s="10"/>
      <c r="T21" s="10"/>
      <c r="U21" s="10"/>
      <c r="V21" s="10"/>
    </row>
    <row r="22" spans="1:22" x14ac:dyDescent="0.25">
      <c r="A22" s="2" t="s">
        <v>43</v>
      </c>
      <c r="B22" s="2" t="s">
        <v>45</v>
      </c>
      <c r="C22" s="2">
        <v>4</v>
      </c>
      <c r="D22" s="2" t="s">
        <v>45</v>
      </c>
      <c r="E22" s="2">
        <v>47.5</v>
      </c>
      <c r="F22" s="2">
        <v>21</v>
      </c>
      <c r="G22" s="2">
        <v>0</v>
      </c>
      <c r="H22" s="2">
        <v>17</v>
      </c>
      <c r="I22" s="2">
        <v>16</v>
      </c>
      <c r="J22" s="2">
        <v>12</v>
      </c>
      <c r="K22" s="2">
        <v>0</v>
      </c>
      <c r="L22" s="2">
        <v>0</v>
      </c>
      <c r="M22" s="2">
        <v>17.5</v>
      </c>
      <c r="N22" s="2">
        <v>0.9</v>
      </c>
      <c r="O22" s="2">
        <v>9.6</v>
      </c>
      <c r="P22" s="10"/>
      <c r="Q22" s="10"/>
      <c r="R22" s="10"/>
      <c r="S22" s="10"/>
      <c r="T22" s="10"/>
      <c r="U22" s="10"/>
      <c r="V22" s="10"/>
    </row>
    <row r="23" spans="1:22" x14ac:dyDescent="0.25">
      <c r="A23" s="3" t="s">
        <v>44</v>
      </c>
      <c r="B23" s="3" t="s">
        <v>45</v>
      </c>
      <c r="C23" s="3">
        <v>5</v>
      </c>
      <c r="D23" s="3" t="s">
        <v>45</v>
      </c>
      <c r="E23" s="3">
        <v>50.5</v>
      </c>
      <c r="F23" s="3">
        <v>24</v>
      </c>
      <c r="G23" s="3">
        <v>0</v>
      </c>
      <c r="H23" s="3">
        <v>19</v>
      </c>
      <c r="I23" s="3">
        <v>17</v>
      </c>
      <c r="J23" s="3">
        <v>13</v>
      </c>
      <c r="K23" s="3">
        <v>0</v>
      </c>
      <c r="L23" s="3">
        <v>0</v>
      </c>
      <c r="M23" s="3">
        <v>18</v>
      </c>
      <c r="N23" s="3">
        <v>0.92500000000000004</v>
      </c>
      <c r="O23" s="3">
        <v>12.49</v>
      </c>
      <c r="P23" s="10"/>
      <c r="Q23" s="10"/>
      <c r="R23" s="10"/>
      <c r="S23" s="10"/>
      <c r="T23" s="10"/>
      <c r="U23" s="10"/>
      <c r="V23" s="10"/>
    </row>
    <row r="24" spans="1:22" x14ac:dyDescent="0.25">
      <c r="A24" s="2" t="s">
        <v>46</v>
      </c>
      <c r="B24" s="2" t="s">
        <v>51</v>
      </c>
      <c r="C24" s="2">
        <v>1</v>
      </c>
      <c r="D24" s="2" t="s">
        <v>45</v>
      </c>
      <c r="E24" s="2">
        <v>24.5</v>
      </c>
      <c r="F24" s="2">
        <v>2</v>
      </c>
      <c r="G24" s="2">
        <v>0</v>
      </c>
      <c r="H24" s="2">
        <v>5</v>
      </c>
      <c r="I24" s="2">
        <v>17</v>
      </c>
      <c r="J24" s="2">
        <v>11</v>
      </c>
      <c r="K24" s="2">
        <v>21</v>
      </c>
      <c r="L24" s="2">
        <v>0.9</v>
      </c>
      <c r="M24" s="2">
        <v>8.5</v>
      </c>
      <c r="N24" s="2">
        <v>0.8</v>
      </c>
      <c r="O24" s="2">
        <v>7</v>
      </c>
      <c r="P24" s="10"/>
      <c r="Q24" s="10"/>
      <c r="R24" s="10"/>
      <c r="S24" s="10"/>
      <c r="T24" s="10"/>
      <c r="U24" s="10"/>
      <c r="V24" s="10"/>
    </row>
    <row r="25" spans="1:22" x14ac:dyDescent="0.25">
      <c r="A25" s="3" t="s">
        <v>47</v>
      </c>
      <c r="B25" s="3" t="s">
        <v>51</v>
      </c>
      <c r="C25" s="3">
        <v>2</v>
      </c>
      <c r="D25" s="3" t="s">
        <v>45</v>
      </c>
      <c r="E25" s="3">
        <v>30.5</v>
      </c>
      <c r="F25" s="3">
        <v>8</v>
      </c>
      <c r="G25" s="3">
        <v>0</v>
      </c>
      <c r="H25" s="3">
        <v>9</v>
      </c>
      <c r="I25" s="3">
        <v>19</v>
      </c>
      <c r="J25" s="3">
        <v>13</v>
      </c>
      <c r="K25" s="3">
        <v>29</v>
      </c>
      <c r="L25" s="3">
        <v>0.9</v>
      </c>
      <c r="M25" s="3">
        <v>9.5</v>
      </c>
      <c r="N25" s="3">
        <v>0.82499999999999996</v>
      </c>
      <c r="O25" s="3">
        <v>9.8000000000000007</v>
      </c>
      <c r="P25" s="10"/>
      <c r="Q25" s="10"/>
      <c r="R25" s="10"/>
      <c r="S25" s="10"/>
      <c r="T25" s="10"/>
      <c r="U25" s="10"/>
      <c r="V25" s="10"/>
    </row>
    <row r="26" spans="1:22" x14ac:dyDescent="0.25">
      <c r="A26" s="2" t="s">
        <v>48</v>
      </c>
      <c r="B26" s="2" t="s">
        <v>51</v>
      </c>
      <c r="C26" s="2">
        <v>3</v>
      </c>
      <c r="D26" s="2" t="s">
        <v>45</v>
      </c>
      <c r="E26" s="2">
        <v>46.5</v>
      </c>
      <c r="F26" s="2">
        <v>15</v>
      </c>
      <c r="G26" s="2">
        <v>0</v>
      </c>
      <c r="H26" s="2">
        <v>13</v>
      </c>
      <c r="I26" s="2">
        <v>21</v>
      </c>
      <c r="J26" s="2">
        <v>15</v>
      </c>
      <c r="K26" s="2">
        <v>37</v>
      </c>
      <c r="L26" s="2">
        <v>0.9</v>
      </c>
      <c r="M26" s="2">
        <v>10.5</v>
      </c>
      <c r="N26" s="2">
        <v>0.875</v>
      </c>
      <c r="O26" s="2">
        <v>13.72</v>
      </c>
      <c r="P26" s="10"/>
      <c r="Q26" s="10"/>
      <c r="R26" s="10"/>
      <c r="S26" s="10"/>
      <c r="T26" s="10"/>
      <c r="U26" s="10"/>
      <c r="V26" s="10"/>
    </row>
    <row r="27" spans="1:22" x14ac:dyDescent="0.25">
      <c r="A27" s="3" t="s">
        <v>49</v>
      </c>
      <c r="B27" s="3" t="s">
        <v>51</v>
      </c>
      <c r="C27" s="3">
        <v>4</v>
      </c>
      <c r="D27" s="3" t="s">
        <v>45</v>
      </c>
      <c r="E27" s="3">
        <v>52.5</v>
      </c>
      <c r="F27" s="3">
        <v>21</v>
      </c>
      <c r="G27" s="3">
        <v>0</v>
      </c>
      <c r="H27" s="3">
        <v>17</v>
      </c>
      <c r="I27" s="3">
        <v>23</v>
      </c>
      <c r="J27" s="3">
        <v>17</v>
      </c>
      <c r="K27" s="3">
        <v>45</v>
      </c>
      <c r="L27" s="3">
        <v>0.9</v>
      </c>
      <c r="M27" s="3">
        <v>11.5</v>
      </c>
      <c r="N27" s="3">
        <v>0.9</v>
      </c>
      <c r="O27" s="3">
        <v>19.21</v>
      </c>
      <c r="P27" s="10"/>
      <c r="Q27" s="10"/>
      <c r="R27" s="10"/>
      <c r="S27" s="10"/>
      <c r="T27" s="10"/>
      <c r="U27" s="10"/>
      <c r="V27" s="10"/>
    </row>
    <row r="28" spans="1:22" x14ac:dyDescent="0.25">
      <c r="A28" s="2" t="s">
        <v>50</v>
      </c>
      <c r="B28" s="2" t="s">
        <v>51</v>
      </c>
      <c r="C28" s="2">
        <v>5</v>
      </c>
      <c r="D28" s="2" t="s">
        <v>45</v>
      </c>
      <c r="E28" s="2">
        <v>55.5</v>
      </c>
      <c r="F28" s="2">
        <v>29</v>
      </c>
      <c r="G28" s="2">
        <v>0</v>
      </c>
      <c r="H28" s="2">
        <v>19</v>
      </c>
      <c r="I28" s="2">
        <v>24</v>
      </c>
      <c r="J28" s="2">
        <v>17</v>
      </c>
      <c r="K28" s="2">
        <v>49</v>
      </c>
      <c r="L28" s="2">
        <v>0.9</v>
      </c>
      <c r="M28" s="2">
        <v>12</v>
      </c>
      <c r="N28" s="2">
        <v>0.9</v>
      </c>
      <c r="O28" s="2">
        <v>24.97</v>
      </c>
      <c r="P28" s="10"/>
      <c r="Q28" s="10"/>
      <c r="R28" s="10"/>
      <c r="S28" s="10"/>
      <c r="T28" s="10"/>
      <c r="U28" s="10"/>
      <c r="V28" s="10"/>
    </row>
    <row r="29" spans="1:22" x14ac:dyDescent="0.25">
      <c r="A29" s="3" t="s">
        <v>52</v>
      </c>
      <c r="B29" s="3" t="s">
        <v>57</v>
      </c>
      <c r="C29" s="3">
        <v>1</v>
      </c>
      <c r="D29" s="3" t="s">
        <v>45</v>
      </c>
      <c r="E29" s="3">
        <v>19.5</v>
      </c>
      <c r="F29" s="3">
        <v>2</v>
      </c>
      <c r="G29" s="3">
        <v>0</v>
      </c>
      <c r="H29" s="3">
        <v>5</v>
      </c>
      <c r="I29" s="3">
        <v>29</v>
      </c>
      <c r="J29" s="3">
        <v>17</v>
      </c>
      <c r="K29" s="3">
        <v>21</v>
      </c>
      <c r="L29" s="3">
        <v>0.9</v>
      </c>
      <c r="M29" s="3">
        <v>14.5</v>
      </c>
      <c r="N29" s="3">
        <v>0.9</v>
      </c>
      <c r="O29" s="3">
        <v>7.9</v>
      </c>
      <c r="P29" s="10"/>
      <c r="Q29" s="10"/>
      <c r="R29" s="10"/>
      <c r="S29" s="10"/>
      <c r="T29" s="10"/>
      <c r="U29" s="10"/>
      <c r="V29" s="10"/>
    </row>
    <row r="30" spans="1:22" x14ac:dyDescent="0.25">
      <c r="A30" s="2" t="s">
        <v>53</v>
      </c>
      <c r="B30" s="2" t="s">
        <v>57</v>
      </c>
      <c r="C30" s="2">
        <v>2</v>
      </c>
      <c r="D30" s="2" t="s">
        <v>45</v>
      </c>
      <c r="E30" s="2">
        <v>25.5</v>
      </c>
      <c r="F30" s="2">
        <v>8</v>
      </c>
      <c r="G30" s="2">
        <v>0</v>
      </c>
      <c r="H30" s="2">
        <v>9</v>
      </c>
      <c r="I30" s="2">
        <v>32</v>
      </c>
      <c r="J30" s="2">
        <v>20</v>
      </c>
      <c r="K30" s="2">
        <v>29</v>
      </c>
      <c r="L30" s="2">
        <v>0.9</v>
      </c>
      <c r="M30" s="2">
        <v>15.5</v>
      </c>
      <c r="N30" s="2">
        <v>0.9</v>
      </c>
      <c r="O30" s="2">
        <v>11.06</v>
      </c>
      <c r="P30" s="10"/>
      <c r="Q30" s="10"/>
      <c r="R30" s="10"/>
      <c r="S30" s="10"/>
      <c r="T30" s="10"/>
      <c r="U30" s="10"/>
      <c r="V30" s="10"/>
    </row>
    <row r="31" spans="1:22" x14ac:dyDescent="0.25">
      <c r="A31" s="3" t="s">
        <v>54</v>
      </c>
      <c r="B31" s="3" t="s">
        <v>57</v>
      </c>
      <c r="C31" s="3">
        <v>3</v>
      </c>
      <c r="D31" s="3" t="s">
        <v>45</v>
      </c>
      <c r="E31" s="3">
        <v>41.5</v>
      </c>
      <c r="F31" s="3">
        <v>15</v>
      </c>
      <c r="G31" s="3">
        <v>0</v>
      </c>
      <c r="H31" s="3">
        <v>13</v>
      </c>
      <c r="I31" s="3">
        <v>34</v>
      </c>
      <c r="J31" s="3">
        <v>23</v>
      </c>
      <c r="K31" s="3">
        <v>37</v>
      </c>
      <c r="L31" s="3">
        <v>0.9</v>
      </c>
      <c r="M31" s="3">
        <v>16.5</v>
      </c>
      <c r="N31" s="3">
        <v>0.9</v>
      </c>
      <c r="O31" s="3">
        <v>15.48</v>
      </c>
      <c r="P31" s="10"/>
      <c r="Q31" s="10"/>
      <c r="R31" s="10"/>
      <c r="S31" s="10"/>
      <c r="T31" s="10"/>
      <c r="U31" s="10"/>
      <c r="V31" s="10"/>
    </row>
    <row r="32" spans="1:22" x14ac:dyDescent="0.25">
      <c r="A32" s="2" t="s">
        <v>55</v>
      </c>
      <c r="B32" s="2" t="s">
        <v>57</v>
      </c>
      <c r="C32" s="2">
        <v>4</v>
      </c>
      <c r="D32" s="2" t="s">
        <v>45</v>
      </c>
      <c r="E32" s="2">
        <v>47.5</v>
      </c>
      <c r="F32" s="2">
        <v>21</v>
      </c>
      <c r="G32" s="2">
        <v>0</v>
      </c>
      <c r="H32" s="2">
        <v>17</v>
      </c>
      <c r="I32" s="2">
        <v>37</v>
      </c>
      <c r="J32" s="2">
        <v>26</v>
      </c>
      <c r="K32" s="2">
        <v>31</v>
      </c>
      <c r="L32" s="2">
        <v>0.9</v>
      </c>
      <c r="M32" s="2">
        <v>17.5</v>
      </c>
      <c r="N32" s="2">
        <v>0.9</v>
      </c>
      <c r="O32" s="2">
        <v>20.58</v>
      </c>
      <c r="P32" s="10"/>
      <c r="Q32" s="10"/>
      <c r="R32" s="10"/>
      <c r="S32" s="10"/>
      <c r="T32" s="10"/>
      <c r="U32" s="10"/>
      <c r="V32" s="10"/>
    </row>
    <row r="33" spans="1:22" x14ac:dyDescent="0.25">
      <c r="A33" s="3" t="s">
        <v>56</v>
      </c>
      <c r="B33" s="3" t="s">
        <v>57</v>
      </c>
      <c r="C33" s="3">
        <v>5</v>
      </c>
      <c r="D33" s="3" t="s">
        <v>45</v>
      </c>
      <c r="E33" s="3">
        <v>50.5</v>
      </c>
      <c r="F33" s="3">
        <v>24</v>
      </c>
      <c r="G33" s="3">
        <v>0</v>
      </c>
      <c r="H33" s="3">
        <v>19</v>
      </c>
      <c r="I33" s="3">
        <v>38.5</v>
      </c>
      <c r="J33" s="3">
        <v>27.5</v>
      </c>
      <c r="K33" s="3">
        <v>35</v>
      </c>
      <c r="L33" s="3">
        <v>0.9</v>
      </c>
      <c r="M33" s="3">
        <v>18</v>
      </c>
      <c r="N33" s="3">
        <v>0.9</v>
      </c>
      <c r="O33" s="3">
        <v>26.75</v>
      </c>
      <c r="P33" s="10"/>
      <c r="Q33" s="10"/>
      <c r="R33" s="10"/>
      <c r="S33" s="10"/>
      <c r="T33" s="10"/>
      <c r="U33" s="10"/>
      <c r="V33" s="10"/>
    </row>
    <row r="34" spans="1:22" x14ac:dyDescent="0.25">
      <c r="A34" s="2" t="s">
        <v>58</v>
      </c>
      <c r="B34" s="2" t="s">
        <v>60</v>
      </c>
      <c r="C34" s="2">
        <v>1</v>
      </c>
      <c r="D34" s="2" t="s">
        <v>60</v>
      </c>
      <c r="E34" s="2">
        <v>0</v>
      </c>
      <c r="F34" s="2">
        <v>3</v>
      </c>
      <c r="G34" s="2">
        <v>0</v>
      </c>
      <c r="H34" s="2">
        <v>4</v>
      </c>
      <c r="I34" s="2">
        <v>3</v>
      </c>
      <c r="J34" s="2">
        <v>5</v>
      </c>
      <c r="K34" s="2">
        <v>5</v>
      </c>
      <c r="L34" s="2">
        <v>0.4</v>
      </c>
      <c r="M34" s="2">
        <v>8.5</v>
      </c>
      <c r="N34" s="2">
        <v>0.9</v>
      </c>
      <c r="O34" s="2">
        <v>3.75</v>
      </c>
      <c r="P34" s="10"/>
      <c r="Q34" s="10"/>
      <c r="R34" s="10"/>
      <c r="S34" s="10"/>
      <c r="T34" s="10"/>
      <c r="U34" s="10"/>
      <c r="V34" s="10"/>
    </row>
    <row r="35" spans="1:22" x14ac:dyDescent="0.25">
      <c r="A35" s="3" t="s">
        <v>59</v>
      </c>
      <c r="B35" s="3" t="s">
        <v>60</v>
      </c>
      <c r="C35" s="3">
        <v>2</v>
      </c>
      <c r="D35" s="3" t="s">
        <v>60</v>
      </c>
      <c r="E35" s="3">
        <v>0</v>
      </c>
      <c r="F35" s="3">
        <v>4</v>
      </c>
      <c r="G35" s="3">
        <v>0</v>
      </c>
      <c r="H35" s="3">
        <v>6</v>
      </c>
      <c r="I35" s="3">
        <v>5</v>
      </c>
      <c r="J35" s="3">
        <v>6</v>
      </c>
      <c r="K35" s="3">
        <v>9</v>
      </c>
      <c r="L35" s="3">
        <v>0.4</v>
      </c>
      <c r="M35" s="3">
        <v>9</v>
      </c>
      <c r="N35" s="3">
        <v>0.9</v>
      </c>
      <c r="O35" s="3">
        <v>4.25</v>
      </c>
      <c r="P35" s="10"/>
      <c r="Q35" s="10"/>
      <c r="R35" s="10"/>
      <c r="S35" s="10"/>
      <c r="T35" s="10"/>
      <c r="U35" s="10"/>
      <c r="V35" s="10"/>
    </row>
    <row r="36" spans="1:22" x14ac:dyDescent="0.25">
      <c r="A36" s="2" t="s">
        <v>61</v>
      </c>
      <c r="B36" s="2" t="s">
        <v>60</v>
      </c>
      <c r="C36" s="2">
        <v>3</v>
      </c>
      <c r="D36" s="2" t="s">
        <v>60</v>
      </c>
      <c r="E36" s="2">
        <v>0</v>
      </c>
      <c r="F36" s="2">
        <v>5</v>
      </c>
      <c r="G36" s="2">
        <v>0</v>
      </c>
      <c r="H36" s="2">
        <v>12</v>
      </c>
      <c r="I36" s="2">
        <v>7</v>
      </c>
      <c r="J36" s="2">
        <v>7</v>
      </c>
      <c r="K36" s="2">
        <v>13</v>
      </c>
      <c r="L36" s="2">
        <v>0.4</v>
      </c>
      <c r="M36" s="2">
        <v>9.5</v>
      </c>
      <c r="N36" s="2">
        <v>0.9</v>
      </c>
      <c r="O36" s="2">
        <v>4.75</v>
      </c>
      <c r="P36" s="10"/>
      <c r="Q36" s="10"/>
      <c r="R36" s="10"/>
      <c r="S36" s="10"/>
      <c r="T36" s="10"/>
      <c r="U36" s="10"/>
      <c r="V36" s="10"/>
    </row>
    <row r="37" spans="1:22" x14ac:dyDescent="0.25">
      <c r="A37" s="4" t="s">
        <v>62</v>
      </c>
      <c r="B37" s="5" t="s">
        <v>60</v>
      </c>
      <c r="C37" s="4">
        <v>4</v>
      </c>
      <c r="D37" s="4" t="s">
        <v>60</v>
      </c>
      <c r="E37" s="4">
        <v>0</v>
      </c>
      <c r="F37" s="4">
        <v>6</v>
      </c>
      <c r="G37" s="4">
        <v>0</v>
      </c>
      <c r="H37" s="4">
        <v>16</v>
      </c>
      <c r="I37" s="4">
        <v>9</v>
      </c>
      <c r="J37" s="4">
        <v>7</v>
      </c>
      <c r="K37" s="4">
        <v>17</v>
      </c>
      <c r="L37" s="4">
        <v>0.4</v>
      </c>
      <c r="M37" s="4">
        <v>10</v>
      </c>
      <c r="N37" s="4">
        <v>0.9</v>
      </c>
      <c r="O37" s="4">
        <v>5.25</v>
      </c>
      <c r="P37" s="11"/>
      <c r="Q37" s="11"/>
      <c r="R37" s="11"/>
      <c r="S37" s="11"/>
      <c r="T37" s="11"/>
      <c r="U37" s="11"/>
      <c r="V37" s="11"/>
    </row>
    <row r="38" spans="1:22" x14ac:dyDescent="0.25">
      <c r="A38" s="6" t="s">
        <v>63</v>
      </c>
      <c r="B38" s="7" t="s">
        <v>60</v>
      </c>
      <c r="C38" s="6">
        <v>5</v>
      </c>
      <c r="D38" s="6" t="s">
        <v>60</v>
      </c>
      <c r="E38" s="6">
        <v>0</v>
      </c>
      <c r="F38" s="6">
        <v>7</v>
      </c>
      <c r="G38" s="6">
        <v>0</v>
      </c>
      <c r="H38" s="6">
        <v>20</v>
      </c>
      <c r="I38" s="6">
        <v>13</v>
      </c>
      <c r="J38" s="6">
        <v>8</v>
      </c>
      <c r="K38" s="6">
        <v>21</v>
      </c>
      <c r="L38" s="6">
        <v>0.4</v>
      </c>
      <c r="M38" s="6">
        <v>10.5</v>
      </c>
      <c r="N38" s="6">
        <v>0.9</v>
      </c>
      <c r="O38" s="6">
        <v>5.75</v>
      </c>
      <c r="P38" s="11"/>
      <c r="Q38" s="11"/>
      <c r="R38" s="11"/>
      <c r="S38" s="11"/>
      <c r="T38" s="11"/>
      <c r="U38" s="11"/>
      <c r="V38" s="11"/>
    </row>
    <row r="39" spans="1:22" x14ac:dyDescent="0.25">
      <c r="A39" s="4" t="s">
        <v>64</v>
      </c>
      <c r="B39" s="5" t="s">
        <v>60</v>
      </c>
      <c r="C39" s="4">
        <v>6</v>
      </c>
      <c r="D39" s="4" t="s">
        <v>60</v>
      </c>
      <c r="E39" s="4">
        <v>0</v>
      </c>
      <c r="F39" s="4">
        <v>8</v>
      </c>
      <c r="G39" s="4">
        <v>0</v>
      </c>
      <c r="H39" s="4">
        <v>24</v>
      </c>
      <c r="I39" s="4">
        <v>15</v>
      </c>
      <c r="J39" s="4">
        <v>9</v>
      </c>
      <c r="K39" s="4">
        <v>25</v>
      </c>
      <c r="L39" s="4">
        <v>0.4</v>
      </c>
      <c r="M39" s="4">
        <v>11</v>
      </c>
      <c r="N39" s="4">
        <v>0.9</v>
      </c>
      <c r="O39" s="4">
        <v>6.75</v>
      </c>
      <c r="P39" s="11"/>
      <c r="Q39" s="11"/>
      <c r="R39" s="11"/>
      <c r="S39" s="11"/>
      <c r="T39" s="11"/>
      <c r="U39" s="11"/>
      <c r="V39" s="11"/>
    </row>
    <row r="40" spans="1:22" x14ac:dyDescent="0.25">
      <c r="A40" s="6" t="s">
        <v>65</v>
      </c>
      <c r="B40" s="6" t="s">
        <v>60</v>
      </c>
      <c r="C40" s="6">
        <v>7</v>
      </c>
      <c r="D40" s="6" t="s">
        <v>60</v>
      </c>
      <c r="E40" s="6">
        <v>0</v>
      </c>
      <c r="F40" s="6">
        <v>9</v>
      </c>
      <c r="G40" s="6">
        <v>0</v>
      </c>
      <c r="H40" s="6">
        <v>28</v>
      </c>
      <c r="I40" s="6">
        <v>17</v>
      </c>
      <c r="J40" s="6">
        <v>10</v>
      </c>
      <c r="K40" s="6">
        <v>29</v>
      </c>
      <c r="L40" s="6">
        <v>0.4</v>
      </c>
      <c r="M40" s="6">
        <v>11.5</v>
      </c>
      <c r="N40" s="6">
        <v>0.9</v>
      </c>
      <c r="O40" s="6">
        <v>7.5</v>
      </c>
      <c r="P40" s="11"/>
      <c r="Q40" s="11"/>
      <c r="R40" s="11"/>
      <c r="S40" s="11"/>
      <c r="T40" s="11"/>
      <c r="U40" s="11"/>
      <c r="V40" s="11"/>
    </row>
    <row r="41" spans="1:22" x14ac:dyDescent="0.25">
      <c r="A41" s="4" t="s">
        <v>66</v>
      </c>
      <c r="B41" s="4" t="s">
        <v>60</v>
      </c>
      <c r="C41" s="3">
        <v>8</v>
      </c>
      <c r="D41" s="4" t="s">
        <v>60</v>
      </c>
      <c r="E41" s="3">
        <v>0</v>
      </c>
      <c r="F41" s="3">
        <v>10</v>
      </c>
      <c r="G41" s="3">
        <v>0</v>
      </c>
      <c r="H41" s="3">
        <v>32</v>
      </c>
      <c r="I41" s="4">
        <v>19</v>
      </c>
      <c r="J41" s="4">
        <v>11</v>
      </c>
      <c r="K41" s="4">
        <v>33</v>
      </c>
      <c r="L41" s="4">
        <v>0.4</v>
      </c>
      <c r="M41" s="4">
        <v>12</v>
      </c>
      <c r="N41" s="4">
        <v>0.9</v>
      </c>
      <c r="O41" s="4">
        <v>8.25</v>
      </c>
      <c r="P41" s="10"/>
      <c r="Q41" s="11"/>
      <c r="R41" s="11"/>
      <c r="S41" s="11"/>
      <c r="T41" s="11"/>
      <c r="U41" s="10"/>
      <c r="V41" s="10"/>
    </row>
    <row r="42" spans="1:22" x14ac:dyDescent="0.25">
      <c r="A42" s="6" t="s">
        <v>67</v>
      </c>
      <c r="B42" s="6" t="s">
        <v>75</v>
      </c>
      <c r="C42" s="2">
        <v>1</v>
      </c>
      <c r="D42" s="6" t="s">
        <v>75</v>
      </c>
      <c r="E42" s="2">
        <v>2</v>
      </c>
      <c r="F42" s="2">
        <v>11</v>
      </c>
      <c r="G42" s="2">
        <v>0</v>
      </c>
      <c r="H42" s="2">
        <v>22</v>
      </c>
      <c r="I42" s="6">
        <v>6</v>
      </c>
      <c r="J42" s="6">
        <v>7</v>
      </c>
      <c r="K42" s="6">
        <v>5</v>
      </c>
      <c r="L42" s="6">
        <v>0.5</v>
      </c>
      <c r="M42" s="6">
        <v>8.5</v>
      </c>
      <c r="N42" s="6">
        <v>0.9</v>
      </c>
      <c r="O42" s="6">
        <v>5.5</v>
      </c>
      <c r="P42" s="10"/>
      <c r="Q42" s="11"/>
      <c r="R42" s="11"/>
      <c r="S42" s="11"/>
      <c r="T42" s="11"/>
      <c r="U42" s="10"/>
      <c r="V42" s="10"/>
    </row>
    <row r="43" spans="1:22" x14ac:dyDescent="0.25">
      <c r="A43" s="3" t="s">
        <v>68</v>
      </c>
      <c r="B43" s="3" t="s">
        <v>75</v>
      </c>
      <c r="C43" s="3">
        <v>2</v>
      </c>
      <c r="D43" s="3" t="s">
        <v>75</v>
      </c>
      <c r="E43" s="3">
        <v>3</v>
      </c>
      <c r="F43" s="3">
        <v>13</v>
      </c>
      <c r="G43" s="3">
        <v>0</v>
      </c>
      <c r="H43" s="3">
        <v>27</v>
      </c>
      <c r="I43" s="3">
        <v>9</v>
      </c>
      <c r="J43" s="3">
        <v>8</v>
      </c>
      <c r="K43" s="4">
        <v>9</v>
      </c>
      <c r="L43" s="4">
        <v>0.5</v>
      </c>
      <c r="M43" s="4">
        <v>9</v>
      </c>
      <c r="N43" s="4">
        <v>0.9</v>
      </c>
      <c r="O43" s="4">
        <v>6.5</v>
      </c>
      <c r="P43" s="10"/>
      <c r="Q43" s="10"/>
      <c r="R43" s="10"/>
      <c r="S43" s="10"/>
      <c r="T43" s="10"/>
      <c r="U43" s="10"/>
      <c r="V43" s="10"/>
    </row>
    <row r="44" spans="1:22" x14ac:dyDescent="0.25">
      <c r="A44" s="2" t="s">
        <v>69</v>
      </c>
      <c r="B44" s="2" t="s">
        <v>75</v>
      </c>
      <c r="C44" s="2">
        <v>3</v>
      </c>
      <c r="D44" s="2" t="s">
        <v>75</v>
      </c>
      <c r="E44" s="2">
        <v>4</v>
      </c>
      <c r="F44" s="2">
        <v>15</v>
      </c>
      <c r="G44" s="2">
        <v>0</v>
      </c>
      <c r="H44" s="2">
        <v>32</v>
      </c>
      <c r="I44" s="2">
        <v>12</v>
      </c>
      <c r="J44" s="2">
        <v>9</v>
      </c>
      <c r="K44" s="6">
        <v>13</v>
      </c>
      <c r="L44" s="6">
        <v>0.5</v>
      </c>
      <c r="M44" s="6">
        <v>9.5</v>
      </c>
      <c r="N44" s="6">
        <v>0.9</v>
      </c>
      <c r="O44" s="6">
        <v>7.25</v>
      </c>
      <c r="P44" s="10"/>
      <c r="Q44" s="10"/>
      <c r="R44" s="10"/>
      <c r="S44" s="10"/>
      <c r="T44" s="10"/>
      <c r="U44" s="10"/>
      <c r="V44" s="10"/>
    </row>
    <row r="45" spans="1:22" x14ac:dyDescent="0.25">
      <c r="A45" s="4" t="s">
        <v>70</v>
      </c>
      <c r="B45" s="3" t="s">
        <v>75</v>
      </c>
      <c r="C45" s="4">
        <v>4</v>
      </c>
      <c r="D45" s="3" t="s">
        <v>75</v>
      </c>
      <c r="E45" s="3">
        <v>5</v>
      </c>
      <c r="F45" s="4">
        <v>17</v>
      </c>
      <c r="G45" s="3">
        <v>0</v>
      </c>
      <c r="H45" s="4">
        <v>37</v>
      </c>
      <c r="I45" s="3">
        <v>15</v>
      </c>
      <c r="J45" s="3">
        <v>10</v>
      </c>
      <c r="K45" s="4">
        <v>17</v>
      </c>
      <c r="L45" s="4">
        <v>0.5</v>
      </c>
      <c r="M45" s="4">
        <v>10</v>
      </c>
      <c r="N45" s="4">
        <v>0.9</v>
      </c>
      <c r="O45" s="4">
        <v>8.5</v>
      </c>
      <c r="P45" s="11"/>
      <c r="Q45" s="10"/>
      <c r="R45" s="10"/>
      <c r="S45" s="10"/>
      <c r="T45" s="10"/>
      <c r="U45" s="11"/>
      <c r="V45" s="11"/>
    </row>
    <row r="46" spans="1:22" x14ac:dyDescent="0.25">
      <c r="A46" s="6" t="s">
        <v>71</v>
      </c>
      <c r="B46" s="6" t="s">
        <v>75</v>
      </c>
      <c r="C46" s="6">
        <v>5</v>
      </c>
      <c r="D46" s="6" t="s">
        <v>75</v>
      </c>
      <c r="E46" s="6">
        <v>6</v>
      </c>
      <c r="F46" s="6">
        <v>21</v>
      </c>
      <c r="G46" s="6">
        <v>0</v>
      </c>
      <c r="H46" s="6">
        <v>42</v>
      </c>
      <c r="I46" s="6">
        <v>18</v>
      </c>
      <c r="J46" s="6">
        <v>11</v>
      </c>
      <c r="K46" s="6">
        <v>21</v>
      </c>
      <c r="L46" s="6">
        <v>0.5</v>
      </c>
      <c r="M46" s="6">
        <v>10.5</v>
      </c>
      <c r="N46" s="6">
        <v>0.9</v>
      </c>
      <c r="O46" s="6">
        <v>9.25</v>
      </c>
      <c r="P46" s="11"/>
      <c r="Q46" s="11"/>
      <c r="R46" s="11"/>
      <c r="S46" s="11"/>
      <c r="T46" s="11"/>
      <c r="U46" s="11"/>
      <c r="V46" s="11"/>
    </row>
    <row r="47" spans="1:22" x14ac:dyDescent="0.25">
      <c r="A47" s="4" t="s">
        <v>72</v>
      </c>
      <c r="B47" s="4" t="s">
        <v>75</v>
      </c>
      <c r="C47" s="4">
        <v>6</v>
      </c>
      <c r="D47" s="4" t="s">
        <v>75</v>
      </c>
      <c r="E47" s="4">
        <v>7</v>
      </c>
      <c r="F47" s="4">
        <v>23</v>
      </c>
      <c r="G47" s="4">
        <v>0</v>
      </c>
      <c r="H47" s="4">
        <v>47</v>
      </c>
      <c r="I47" s="4">
        <v>21</v>
      </c>
      <c r="J47" s="4">
        <v>12</v>
      </c>
      <c r="K47" s="4">
        <v>25</v>
      </c>
      <c r="L47" s="4">
        <v>0.5</v>
      </c>
      <c r="M47" s="4">
        <v>11</v>
      </c>
      <c r="N47" s="4">
        <v>0.9</v>
      </c>
      <c r="O47" s="4">
        <v>10</v>
      </c>
      <c r="P47" s="11"/>
      <c r="Q47" s="11"/>
      <c r="R47" s="11"/>
      <c r="S47" s="11"/>
      <c r="T47" s="11"/>
      <c r="U47" s="11"/>
      <c r="V47" s="11"/>
    </row>
    <row r="48" spans="1:22" x14ac:dyDescent="0.25">
      <c r="A48" s="6" t="s">
        <v>73</v>
      </c>
      <c r="B48" s="6" t="s">
        <v>75</v>
      </c>
      <c r="C48" s="2">
        <v>7</v>
      </c>
      <c r="D48" s="6" t="s">
        <v>75</v>
      </c>
      <c r="E48" s="2">
        <v>8</v>
      </c>
      <c r="F48" s="6">
        <v>25</v>
      </c>
      <c r="G48" s="2">
        <v>0</v>
      </c>
      <c r="H48" s="6">
        <v>52</v>
      </c>
      <c r="I48" s="2">
        <v>24</v>
      </c>
      <c r="J48" s="2">
        <v>13</v>
      </c>
      <c r="K48" s="6">
        <v>29</v>
      </c>
      <c r="L48" s="6">
        <v>0.5</v>
      </c>
      <c r="M48" s="6">
        <v>11.5</v>
      </c>
      <c r="N48" s="6">
        <v>0.9</v>
      </c>
      <c r="O48" s="2">
        <v>10.75</v>
      </c>
      <c r="P48" s="10"/>
      <c r="Q48" s="10"/>
      <c r="R48" s="10"/>
      <c r="S48" s="10"/>
      <c r="T48" s="10"/>
      <c r="U48" s="10"/>
      <c r="V48" s="10"/>
    </row>
    <row r="49" spans="1:22" x14ac:dyDescent="0.25">
      <c r="A49" s="4" t="s">
        <v>74</v>
      </c>
      <c r="B49" s="5" t="s">
        <v>75</v>
      </c>
      <c r="C49" s="4">
        <v>8</v>
      </c>
      <c r="D49" s="4" t="s">
        <v>75</v>
      </c>
      <c r="E49" s="4">
        <v>9</v>
      </c>
      <c r="F49" s="4">
        <v>27</v>
      </c>
      <c r="G49" s="4">
        <v>0</v>
      </c>
      <c r="H49" s="4">
        <v>57</v>
      </c>
      <c r="I49" s="4">
        <v>27</v>
      </c>
      <c r="J49" s="4">
        <v>14</v>
      </c>
      <c r="K49" s="4">
        <v>33</v>
      </c>
      <c r="L49" s="4">
        <v>0.5</v>
      </c>
      <c r="M49" s="4">
        <v>12</v>
      </c>
      <c r="N49" s="4">
        <v>0.9</v>
      </c>
      <c r="O49" s="3">
        <v>11.5</v>
      </c>
      <c r="P49" s="11"/>
      <c r="Q49" s="11"/>
      <c r="R49" s="11"/>
      <c r="S49" s="11"/>
      <c r="T49" s="11"/>
      <c r="U49" s="11"/>
      <c r="V49" s="11"/>
    </row>
    <row r="50" spans="1:22" x14ac:dyDescent="0.25">
      <c r="A50" s="6" t="s">
        <v>76</v>
      </c>
      <c r="B50" s="7" t="s">
        <v>83</v>
      </c>
      <c r="C50" s="6">
        <v>1</v>
      </c>
      <c r="D50" s="6" t="s">
        <v>83</v>
      </c>
      <c r="E50" s="6">
        <v>8</v>
      </c>
      <c r="F50" s="6">
        <v>33</v>
      </c>
      <c r="G50" s="6">
        <v>0</v>
      </c>
      <c r="H50" s="6">
        <v>40</v>
      </c>
      <c r="I50" s="6">
        <v>15</v>
      </c>
      <c r="J50" s="6">
        <v>21</v>
      </c>
      <c r="K50" s="6">
        <v>21</v>
      </c>
      <c r="L50" s="6">
        <v>0.9</v>
      </c>
      <c r="M50" s="6">
        <v>8.5</v>
      </c>
      <c r="N50" s="6">
        <v>0.9</v>
      </c>
      <c r="O50" s="2">
        <v>10</v>
      </c>
      <c r="P50" s="11"/>
      <c r="Q50" s="11"/>
      <c r="R50" s="11"/>
      <c r="S50" s="11"/>
      <c r="T50" s="11"/>
      <c r="U50" s="11"/>
      <c r="V50" s="11"/>
    </row>
    <row r="51" spans="1:22" x14ac:dyDescent="0.25">
      <c r="A51" s="3" t="s">
        <v>77</v>
      </c>
      <c r="B51" s="8" t="s">
        <v>83</v>
      </c>
      <c r="C51" s="3">
        <v>2</v>
      </c>
      <c r="D51" s="3" t="s">
        <v>83</v>
      </c>
      <c r="E51" s="3">
        <v>9</v>
      </c>
      <c r="F51" s="3">
        <v>36</v>
      </c>
      <c r="G51" s="3">
        <v>0</v>
      </c>
      <c r="H51" s="3">
        <v>44</v>
      </c>
      <c r="I51" s="3">
        <v>16</v>
      </c>
      <c r="J51" s="3">
        <v>22</v>
      </c>
      <c r="K51" s="3">
        <v>25</v>
      </c>
      <c r="L51" s="3">
        <v>0.9</v>
      </c>
      <c r="M51" s="3">
        <v>9</v>
      </c>
      <c r="N51" s="3">
        <v>0.9</v>
      </c>
      <c r="O51" s="3">
        <v>11</v>
      </c>
      <c r="P51" s="10"/>
      <c r="Q51" s="10"/>
      <c r="R51" s="10"/>
      <c r="S51" s="10"/>
      <c r="T51" s="10"/>
      <c r="U51" s="10"/>
      <c r="V51" s="10"/>
    </row>
    <row r="52" spans="1:22" x14ac:dyDescent="0.25">
      <c r="A52" s="15" t="s">
        <v>78</v>
      </c>
      <c r="B52" s="14" t="s">
        <v>83</v>
      </c>
      <c r="C52" s="12">
        <v>3</v>
      </c>
      <c r="D52" s="12" t="s">
        <v>83</v>
      </c>
      <c r="E52" s="12">
        <v>10</v>
      </c>
      <c r="F52" s="12">
        <v>39</v>
      </c>
      <c r="G52" s="12">
        <v>0</v>
      </c>
      <c r="H52" s="12">
        <v>48</v>
      </c>
      <c r="I52" s="12">
        <v>17</v>
      </c>
      <c r="J52" s="12">
        <v>23</v>
      </c>
      <c r="K52" s="12">
        <v>29</v>
      </c>
      <c r="L52" s="12">
        <v>0.9</v>
      </c>
      <c r="M52" s="12">
        <v>9.5</v>
      </c>
      <c r="N52" s="12">
        <v>0.9</v>
      </c>
      <c r="O52" s="2">
        <v>11.5</v>
      </c>
    </row>
    <row r="53" spans="1:22" x14ac:dyDescent="0.25">
      <c r="A53" s="17" t="s">
        <v>79</v>
      </c>
      <c r="B53" s="18" t="s">
        <v>83</v>
      </c>
      <c r="C53" s="3">
        <v>4</v>
      </c>
      <c r="D53" s="3" t="s">
        <v>83</v>
      </c>
      <c r="E53" s="3">
        <v>11</v>
      </c>
      <c r="F53" s="3">
        <v>42</v>
      </c>
      <c r="G53" s="3">
        <v>0</v>
      </c>
      <c r="H53" s="3">
        <v>52</v>
      </c>
      <c r="I53" s="3">
        <v>18</v>
      </c>
      <c r="J53" s="3">
        <v>24</v>
      </c>
      <c r="K53" s="3">
        <v>33</v>
      </c>
      <c r="L53" s="3">
        <v>0.9</v>
      </c>
      <c r="M53" s="3">
        <v>10</v>
      </c>
      <c r="N53" s="3">
        <v>0.9</v>
      </c>
      <c r="O53" s="3">
        <v>12.25</v>
      </c>
    </row>
    <row r="54" spans="1:22" x14ac:dyDescent="0.25">
      <c r="A54" s="15" t="s">
        <v>80</v>
      </c>
      <c r="B54" s="14" t="s">
        <v>83</v>
      </c>
      <c r="C54" s="12">
        <v>5</v>
      </c>
      <c r="D54" s="12" t="s">
        <v>83</v>
      </c>
      <c r="E54" s="12">
        <v>13</v>
      </c>
      <c r="F54" s="12">
        <v>48</v>
      </c>
      <c r="G54" s="12">
        <v>0</v>
      </c>
      <c r="H54" s="12">
        <v>60</v>
      </c>
      <c r="I54" s="12">
        <v>20</v>
      </c>
      <c r="J54" s="12">
        <v>26</v>
      </c>
      <c r="K54" s="12">
        <v>41</v>
      </c>
      <c r="L54" s="12">
        <v>0.9</v>
      </c>
      <c r="M54" s="12">
        <v>11</v>
      </c>
      <c r="N54" s="12">
        <v>0.9</v>
      </c>
      <c r="O54" s="2">
        <v>13</v>
      </c>
    </row>
    <row r="55" spans="1:22" x14ac:dyDescent="0.25">
      <c r="A55" s="17" t="s">
        <v>81</v>
      </c>
      <c r="B55" s="18" t="s">
        <v>83</v>
      </c>
      <c r="C55" s="3">
        <v>6</v>
      </c>
      <c r="D55" s="3" t="s">
        <v>83</v>
      </c>
      <c r="E55" s="3">
        <v>14</v>
      </c>
      <c r="F55" s="3">
        <v>51</v>
      </c>
      <c r="G55" s="3">
        <v>0</v>
      </c>
      <c r="H55" s="3">
        <v>64</v>
      </c>
      <c r="I55" s="3">
        <v>21</v>
      </c>
      <c r="J55" s="3">
        <v>27</v>
      </c>
      <c r="K55" s="3">
        <v>45</v>
      </c>
      <c r="L55" s="3">
        <v>0.9</v>
      </c>
      <c r="M55" s="3">
        <v>11.5</v>
      </c>
      <c r="N55" s="3">
        <v>0.9</v>
      </c>
      <c r="O55" s="3">
        <v>13.75</v>
      </c>
    </row>
    <row r="56" spans="1:22" x14ac:dyDescent="0.25">
      <c r="A56" s="15" t="s">
        <v>82</v>
      </c>
      <c r="B56" s="14" t="s">
        <v>83</v>
      </c>
      <c r="C56" s="12">
        <v>7</v>
      </c>
      <c r="D56" s="12" t="s">
        <v>83</v>
      </c>
      <c r="E56" s="12">
        <v>15</v>
      </c>
      <c r="F56" s="12">
        <v>54</v>
      </c>
      <c r="G56" s="12">
        <v>0</v>
      </c>
      <c r="H56" s="12">
        <v>68</v>
      </c>
      <c r="I56" s="12">
        <v>22</v>
      </c>
      <c r="J56" s="12">
        <v>28</v>
      </c>
      <c r="K56" s="12">
        <v>49</v>
      </c>
      <c r="L56" s="12">
        <v>0.9</v>
      </c>
      <c r="M56" s="12">
        <v>12</v>
      </c>
      <c r="N56" s="12">
        <v>0.9</v>
      </c>
      <c r="O56" s="2">
        <v>14.5</v>
      </c>
    </row>
    <row r="57" spans="1:22" x14ac:dyDescent="0.25">
      <c r="A57" s="17" t="s">
        <v>84</v>
      </c>
      <c r="B57" s="18" t="s">
        <v>89</v>
      </c>
      <c r="C57" s="3">
        <v>1</v>
      </c>
      <c r="D57" s="19" t="s">
        <v>90</v>
      </c>
      <c r="E57" s="3">
        <v>2</v>
      </c>
      <c r="F57" s="3">
        <v>6</v>
      </c>
      <c r="G57" s="3">
        <v>0</v>
      </c>
      <c r="H57" s="3">
        <v>20</v>
      </c>
      <c r="I57" s="3">
        <v>2</v>
      </c>
      <c r="J57" s="3">
        <v>3</v>
      </c>
      <c r="K57" s="3">
        <v>0</v>
      </c>
      <c r="L57" s="3">
        <v>0</v>
      </c>
      <c r="M57" s="3">
        <v>8</v>
      </c>
      <c r="N57" s="3">
        <v>0.9</v>
      </c>
      <c r="O57" s="3">
        <v>0.6</v>
      </c>
    </row>
    <row r="58" spans="1:22" x14ac:dyDescent="0.25">
      <c r="A58" s="14" t="s">
        <v>85</v>
      </c>
      <c r="B58" s="14" t="s">
        <v>89</v>
      </c>
      <c r="C58" s="12">
        <v>2</v>
      </c>
      <c r="D58" s="16" t="s">
        <v>90</v>
      </c>
      <c r="E58" s="12">
        <v>3</v>
      </c>
      <c r="F58" s="12">
        <v>7</v>
      </c>
      <c r="G58" s="12">
        <v>0</v>
      </c>
      <c r="H58" s="12">
        <v>28</v>
      </c>
      <c r="I58" s="12">
        <v>3</v>
      </c>
      <c r="J58" s="12">
        <v>4</v>
      </c>
      <c r="K58" s="12">
        <v>0</v>
      </c>
      <c r="L58" s="12">
        <v>0</v>
      </c>
      <c r="M58" s="12">
        <v>8</v>
      </c>
      <c r="N58" s="12">
        <v>0.9</v>
      </c>
      <c r="O58" s="2">
        <v>0.84</v>
      </c>
    </row>
    <row r="59" spans="1:22" x14ac:dyDescent="0.25">
      <c r="A59" s="18" t="s">
        <v>86</v>
      </c>
      <c r="B59" s="18" t="s">
        <v>89</v>
      </c>
      <c r="C59" s="3">
        <v>3</v>
      </c>
      <c r="D59" s="19" t="s">
        <v>90</v>
      </c>
      <c r="E59" s="3">
        <v>4</v>
      </c>
      <c r="F59" s="3">
        <v>8</v>
      </c>
      <c r="G59" s="3">
        <v>0</v>
      </c>
      <c r="H59" s="3">
        <v>36</v>
      </c>
      <c r="I59" s="3">
        <v>4</v>
      </c>
      <c r="J59" s="3">
        <v>5</v>
      </c>
      <c r="K59" s="3">
        <v>0</v>
      </c>
      <c r="L59" s="3">
        <v>0</v>
      </c>
      <c r="M59" s="3">
        <v>8</v>
      </c>
      <c r="N59" s="3">
        <v>0.9</v>
      </c>
      <c r="O59" s="20">
        <v>1.57</v>
      </c>
    </row>
    <row r="60" spans="1:22" x14ac:dyDescent="0.25">
      <c r="A60" s="14" t="s">
        <v>87</v>
      </c>
      <c r="B60" s="14" t="s">
        <v>89</v>
      </c>
      <c r="C60" s="12">
        <v>4</v>
      </c>
      <c r="D60" s="16" t="s">
        <v>90</v>
      </c>
      <c r="E60" s="12">
        <v>5</v>
      </c>
      <c r="F60" s="12">
        <v>9</v>
      </c>
      <c r="G60" s="12">
        <v>0</v>
      </c>
      <c r="H60" s="12">
        <v>44</v>
      </c>
      <c r="I60" s="12">
        <v>5</v>
      </c>
      <c r="J60" s="12">
        <v>6</v>
      </c>
      <c r="K60" s="12">
        <v>0</v>
      </c>
      <c r="L60" s="12">
        <v>0</v>
      </c>
      <c r="M60" s="12">
        <v>8</v>
      </c>
      <c r="N60" s="12">
        <v>0.9</v>
      </c>
      <c r="O60" s="2">
        <v>1.65</v>
      </c>
    </row>
    <row r="61" spans="1:22" x14ac:dyDescent="0.25">
      <c r="A61" s="18" t="s">
        <v>88</v>
      </c>
      <c r="B61" s="18" t="s">
        <v>89</v>
      </c>
      <c r="C61" s="3">
        <v>5</v>
      </c>
      <c r="D61" s="19" t="s">
        <v>90</v>
      </c>
      <c r="E61" s="3">
        <v>6</v>
      </c>
      <c r="F61" s="3">
        <v>10</v>
      </c>
      <c r="G61" s="3">
        <v>0</v>
      </c>
      <c r="H61" s="3">
        <v>48</v>
      </c>
      <c r="I61" s="3">
        <v>6</v>
      </c>
      <c r="J61" s="3">
        <v>7</v>
      </c>
      <c r="K61" s="3">
        <v>0</v>
      </c>
      <c r="L61" s="3">
        <v>0</v>
      </c>
      <c r="M61" s="3">
        <v>8</v>
      </c>
      <c r="N61" s="3">
        <v>0.9</v>
      </c>
      <c r="O61" s="18">
        <v>2.14</v>
      </c>
    </row>
    <row r="62" spans="1:22" x14ac:dyDescent="0.25">
      <c r="A62" s="14" t="s">
        <v>91</v>
      </c>
      <c r="B62" s="14" t="s">
        <v>96</v>
      </c>
      <c r="C62" s="12">
        <v>1</v>
      </c>
      <c r="D62" s="16" t="s">
        <v>90</v>
      </c>
      <c r="E62" s="12">
        <v>0</v>
      </c>
      <c r="F62" s="12">
        <v>8</v>
      </c>
      <c r="G62" s="12">
        <v>0</v>
      </c>
      <c r="H62" s="12">
        <v>20</v>
      </c>
      <c r="I62" s="12">
        <v>2</v>
      </c>
      <c r="J62" s="12">
        <v>0</v>
      </c>
      <c r="K62" s="12">
        <v>0</v>
      </c>
      <c r="L62" s="12">
        <v>0</v>
      </c>
      <c r="M62" s="12">
        <v>8.5</v>
      </c>
      <c r="N62" s="12">
        <v>0.82499999999999996</v>
      </c>
      <c r="O62" s="2">
        <v>4.5</v>
      </c>
    </row>
    <row r="63" spans="1:22" x14ac:dyDescent="0.25">
      <c r="A63" s="18" t="s">
        <v>92</v>
      </c>
      <c r="B63" s="18" t="s">
        <v>96</v>
      </c>
      <c r="C63" s="3">
        <v>2</v>
      </c>
      <c r="D63" s="19" t="s">
        <v>90</v>
      </c>
      <c r="E63" s="3">
        <v>0</v>
      </c>
      <c r="F63" s="3">
        <v>9</v>
      </c>
      <c r="G63" s="3">
        <v>0</v>
      </c>
      <c r="H63" s="3">
        <v>30</v>
      </c>
      <c r="I63" s="3">
        <v>3</v>
      </c>
      <c r="J63" s="3">
        <v>0</v>
      </c>
      <c r="K63" s="3">
        <v>0</v>
      </c>
      <c r="L63" s="3">
        <v>0</v>
      </c>
      <c r="M63" s="3">
        <v>9.5</v>
      </c>
      <c r="N63" s="3">
        <v>0.85</v>
      </c>
      <c r="O63" s="20">
        <v>4.75</v>
      </c>
    </row>
    <row r="64" spans="1:22" x14ac:dyDescent="0.25">
      <c r="A64" s="14" t="s">
        <v>93</v>
      </c>
      <c r="B64" s="14" t="s">
        <v>96</v>
      </c>
      <c r="C64" s="12">
        <v>3</v>
      </c>
      <c r="D64" s="16" t="s">
        <v>90</v>
      </c>
      <c r="E64" s="12">
        <v>0</v>
      </c>
      <c r="F64" s="12">
        <v>10</v>
      </c>
      <c r="G64" s="12">
        <v>0</v>
      </c>
      <c r="H64" s="12">
        <v>40</v>
      </c>
      <c r="I64" s="12">
        <v>4</v>
      </c>
      <c r="J64" s="12">
        <v>0</v>
      </c>
      <c r="K64" s="12">
        <v>0</v>
      </c>
      <c r="L64" s="12">
        <v>0</v>
      </c>
      <c r="M64" s="12">
        <v>10</v>
      </c>
      <c r="N64" s="12">
        <v>0.875</v>
      </c>
      <c r="O64" s="14">
        <v>5</v>
      </c>
    </row>
    <row r="65" spans="1:15" x14ac:dyDescent="0.25">
      <c r="A65" s="18" t="s">
        <v>94</v>
      </c>
      <c r="B65" s="18" t="s">
        <v>96</v>
      </c>
      <c r="C65" s="3">
        <v>4</v>
      </c>
      <c r="D65" s="19" t="s">
        <v>90</v>
      </c>
      <c r="E65" s="3">
        <v>0</v>
      </c>
      <c r="F65" s="3">
        <v>11</v>
      </c>
      <c r="G65" s="3">
        <v>0</v>
      </c>
      <c r="H65" s="3">
        <v>50</v>
      </c>
      <c r="I65" s="3">
        <v>5</v>
      </c>
      <c r="J65" s="3">
        <v>0</v>
      </c>
      <c r="K65" s="3">
        <v>0</v>
      </c>
      <c r="L65" s="3">
        <v>0</v>
      </c>
      <c r="M65" s="3">
        <v>11.5</v>
      </c>
      <c r="N65" s="3">
        <v>0.9</v>
      </c>
      <c r="O65" s="18">
        <v>5.25</v>
      </c>
    </row>
    <row r="66" spans="1:15" x14ac:dyDescent="0.25">
      <c r="A66" s="14" t="s">
        <v>95</v>
      </c>
      <c r="B66" s="14" t="s">
        <v>96</v>
      </c>
      <c r="C66" s="12">
        <v>5</v>
      </c>
      <c r="D66" s="16" t="s">
        <v>90</v>
      </c>
      <c r="E66" s="12">
        <v>0</v>
      </c>
      <c r="F66" s="12">
        <v>12</v>
      </c>
      <c r="G66" s="12">
        <v>0</v>
      </c>
      <c r="H66" s="12">
        <v>55</v>
      </c>
      <c r="I66" s="12">
        <v>6</v>
      </c>
      <c r="J66" s="12">
        <v>0</v>
      </c>
      <c r="K66" s="12">
        <v>0</v>
      </c>
      <c r="L66" s="12">
        <v>0</v>
      </c>
      <c r="M66" s="12">
        <v>12</v>
      </c>
      <c r="N66" s="12">
        <v>0.9</v>
      </c>
      <c r="O66" s="14">
        <v>5.5</v>
      </c>
    </row>
    <row r="67" spans="1:15" x14ac:dyDescent="0.25">
      <c r="A67" s="18" t="s">
        <v>97</v>
      </c>
      <c r="B67" s="18" t="s">
        <v>99</v>
      </c>
      <c r="C67" s="3">
        <v>1</v>
      </c>
      <c r="D67" s="19" t="s">
        <v>103</v>
      </c>
      <c r="E67" s="3">
        <v>0</v>
      </c>
      <c r="F67" s="3">
        <v>0</v>
      </c>
      <c r="G67" s="3">
        <v>0.75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8</v>
      </c>
      <c r="N67" s="3">
        <v>0.9</v>
      </c>
      <c r="O67" s="18">
        <v>0.9</v>
      </c>
    </row>
    <row r="68" spans="1:15" x14ac:dyDescent="0.25">
      <c r="A68" s="14" t="s">
        <v>98</v>
      </c>
      <c r="B68" s="14" t="s">
        <v>99</v>
      </c>
      <c r="C68" s="12">
        <v>2</v>
      </c>
      <c r="D68" s="16" t="s">
        <v>103</v>
      </c>
      <c r="E68" s="12">
        <v>0</v>
      </c>
      <c r="F68" s="12">
        <v>0</v>
      </c>
      <c r="G68" s="12">
        <v>1.25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8</v>
      </c>
      <c r="N68" s="12">
        <v>0.9</v>
      </c>
      <c r="O68" s="14">
        <v>1.26</v>
      </c>
    </row>
    <row r="69" spans="1:15" x14ac:dyDescent="0.25">
      <c r="A69" s="18" t="s">
        <v>100</v>
      </c>
      <c r="B69" s="18" t="s">
        <v>99</v>
      </c>
      <c r="C69" s="3">
        <v>3</v>
      </c>
      <c r="D69" s="19" t="s">
        <v>103</v>
      </c>
      <c r="E69" s="3">
        <v>0</v>
      </c>
      <c r="F69" s="3">
        <v>0</v>
      </c>
      <c r="G69" s="3">
        <v>1.5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8</v>
      </c>
      <c r="N69" s="3">
        <v>0.9</v>
      </c>
      <c r="O69" s="18">
        <v>1.76</v>
      </c>
    </row>
    <row r="70" spans="1:15" x14ac:dyDescent="0.25">
      <c r="A70" s="14" t="s">
        <v>101</v>
      </c>
      <c r="B70" s="14" t="s">
        <v>99</v>
      </c>
      <c r="C70" s="12">
        <v>4</v>
      </c>
      <c r="D70" s="16" t="s">
        <v>103</v>
      </c>
      <c r="E70" s="12">
        <v>0</v>
      </c>
      <c r="F70" s="12">
        <v>0</v>
      </c>
      <c r="G70" s="12">
        <v>1.75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8</v>
      </c>
      <c r="N70" s="12">
        <v>0.9</v>
      </c>
      <c r="O70" s="14">
        <v>2.4700000000000002</v>
      </c>
    </row>
    <row r="71" spans="1:15" x14ac:dyDescent="0.25">
      <c r="A71" s="18" t="s">
        <v>102</v>
      </c>
      <c r="B71" s="18" t="s">
        <v>99</v>
      </c>
      <c r="C71" s="3">
        <v>5</v>
      </c>
      <c r="D71" s="19" t="s">
        <v>103</v>
      </c>
      <c r="E71" s="3">
        <v>0</v>
      </c>
      <c r="F71" s="3">
        <v>0</v>
      </c>
      <c r="G71" s="3">
        <v>2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8</v>
      </c>
      <c r="N71" s="3">
        <v>0.9</v>
      </c>
      <c r="O71" s="18">
        <v>3.21</v>
      </c>
    </row>
    <row r="72" spans="1:15" x14ac:dyDescent="0.25">
      <c r="A72" s="14" t="s">
        <v>105</v>
      </c>
      <c r="B72" s="14" t="s">
        <v>104</v>
      </c>
      <c r="C72" s="12">
        <v>1</v>
      </c>
      <c r="D72" s="16" t="s">
        <v>103</v>
      </c>
      <c r="E72" s="12">
        <v>0</v>
      </c>
      <c r="F72" s="12">
        <v>0</v>
      </c>
      <c r="G72" s="12">
        <v>8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8.5</v>
      </c>
      <c r="N72" s="12">
        <v>0.9</v>
      </c>
      <c r="O72" s="14">
        <v>10</v>
      </c>
    </row>
    <row r="73" spans="1:15" x14ac:dyDescent="0.25">
      <c r="A73" s="18" t="s">
        <v>106</v>
      </c>
      <c r="B73" s="18" t="s">
        <v>104</v>
      </c>
      <c r="C73" s="3">
        <v>2</v>
      </c>
      <c r="D73" s="19" t="s">
        <v>103</v>
      </c>
      <c r="E73" s="3">
        <v>0</v>
      </c>
      <c r="F73" s="3">
        <v>0</v>
      </c>
      <c r="G73" s="3">
        <v>10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9.5</v>
      </c>
      <c r="N73" s="3">
        <v>0.9</v>
      </c>
      <c r="O73" s="18">
        <v>14</v>
      </c>
    </row>
    <row r="74" spans="1:15" x14ac:dyDescent="0.25">
      <c r="A74" s="14" t="s">
        <v>107</v>
      </c>
      <c r="B74" s="14" t="s">
        <v>104</v>
      </c>
      <c r="C74" s="12">
        <v>3</v>
      </c>
      <c r="D74" s="16" t="s">
        <v>103</v>
      </c>
      <c r="E74" s="12">
        <v>0</v>
      </c>
      <c r="F74" s="12">
        <v>0</v>
      </c>
      <c r="G74" s="12">
        <v>12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10.5</v>
      </c>
      <c r="N74" s="12">
        <v>0.9</v>
      </c>
      <c r="O74" s="14">
        <v>19.600000000000001</v>
      </c>
    </row>
    <row r="75" spans="1:15" x14ac:dyDescent="0.25">
      <c r="A75" s="18" t="s">
        <v>108</v>
      </c>
      <c r="B75" s="18" t="s">
        <v>104</v>
      </c>
      <c r="C75" s="3">
        <v>4</v>
      </c>
      <c r="D75" s="19" t="s">
        <v>103</v>
      </c>
      <c r="E75" s="3">
        <v>0</v>
      </c>
      <c r="F75" s="3">
        <v>0</v>
      </c>
      <c r="G75" s="3">
        <v>13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11.5</v>
      </c>
      <c r="N75" s="3">
        <v>0.9</v>
      </c>
      <c r="O75" s="18">
        <v>27.44</v>
      </c>
    </row>
    <row r="76" spans="1:15" x14ac:dyDescent="0.25">
      <c r="A76" s="14" t="s">
        <v>109</v>
      </c>
      <c r="B76" s="14" t="s">
        <v>104</v>
      </c>
      <c r="C76" s="12">
        <v>5</v>
      </c>
      <c r="D76" s="16" t="s">
        <v>103</v>
      </c>
      <c r="E76" s="12">
        <v>0</v>
      </c>
      <c r="F76" s="12">
        <v>0</v>
      </c>
      <c r="G76" s="12">
        <v>14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12</v>
      </c>
      <c r="N76" s="12">
        <v>0.9</v>
      </c>
      <c r="O76" s="14">
        <v>35.67</v>
      </c>
    </row>
    <row r="83" spans="1:16" ht="15.75" thickBot="1" x14ac:dyDescent="0.3">
      <c r="A83" s="22"/>
      <c r="B83" s="22"/>
      <c r="C83" s="22"/>
      <c r="D83" s="24" t="s">
        <v>110</v>
      </c>
      <c r="E83" s="24" t="s">
        <v>9</v>
      </c>
      <c r="F83" s="24" t="s">
        <v>10</v>
      </c>
      <c r="G83" s="24" t="s">
        <v>11</v>
      </c>
      <c r="H83" s="24" t="s">
        <v>12</v>
      </c>
      <c r="I83" s="24" t="s">
        <v>13</v>
      </c>
      <c r="J83" s="24" t="s">
        <v>14</v>
      </c>
      <c r="K83" s="24" t="s">
        <v>15</v>
      </c>
      <c r="L83" s="24" t="s">
        <v>16</v>
      </c>
      <c r="O83" s="21" t="s">
        <v>111</v>
      </c>
    </row>
    <row r="84" spans="1:16" ht="15.75" thickTop="1" x14ac:dyDescent="0.25">
      <c r="A84" s="23"/>
      <c r="B84" s="23"/>
      <c r="C84" s="23"/>
      <c r="D84" t="s">
        <v>117</v>
      </c>
      <c r="E84">
        <f>(E3+E57) * $O$84</f>
        <v>4</v>
      </c>
      <c r="F84">
        <f>(F3+F57) * $O$85</f>
        <v>7</v>
      </c>
      <c r="G84">
        <f>G67*$O$86</f>
        <v>0.75</v>
      </c>
      <c r="H84">
        <f>H57*$O$89</f>
        <v>20</v>
      </c>
      <c r="I84">
        <f>(I3+I57)*$O$87</f>
        <v>4</v>
      </c>
      <c r="J84">
        <f>(J3+J57) * $O$88</f>
        <v>4</v>
      </c>
      <c r="K84">
        <f t="shared" ref="K84:K113" si="0">K20</f>
        <v>0</v>
      </c>
      <c r="N84" t="s">
        <v>112</v>
      </c>
      <c r="O84">
        <v>1</v>
      </c>
      <c r="P84">
        <v>0.66</v>
      </c>
    </row>
    <row r="85" spans="1:16" x14ac:dyDescent="0.25">
      <c r="A85" s="23"/>
      <c r="B85" s="23"/>
      <c r="C85" s="23"/>
      <c r="D85" t="s">
        <v>119</v>
      </c>
      <c r="E85">
        <f>(E5+E58) * $O$84</f>
        <v>9</v>
      </c>
      <c r="F85">
        <f>(F5+F58) * $O$85</f>
        <v>10</v>
      </c>
      <c r="G85">
        <f t="shared" ref="G85:G88" si="1">G68*$O$86</f>
        <v>1.25</v>
      </c>
      <c r="H85">
        <f t="shared" ref="H85:H88" si="2">H58*$O$89</f>
        <v>28</v>
      </c>
      <c r="I85">
        <f>(I5+I58)*$O$87</f>
        <v>9</v>
      </c>
      <c r="J85">
        <f>(J5+J58) * $O$88</f>
        <v>7</v>
      </c>
      <c r="K85">
        <f t="shared" si="0"/>
        <v>0</v>
      </c>
      <c r="N85" t="s">
        <v>113</v>
      </c>
      <c r="O85">
        <v>1</v>
      </c>
      <c r="P85">
        <v>0.33</v>
      </c>
    </row>
    <row r="86" spans="1:16" x14ac:dyDescent="0.25">
      <c r="A86" s="23"/>
      <c r="B86" s="23"/>
      <c r="C86" s="23"/>
      <c r="D86" t="s">
        <v>120</v>
      </c>
      <c r="E86">
        <f>(E7+E59) * $O$84</f>
        <v>14</v>
      </c>
      <c r="F86">
        <f>(F7+F59) * $O$85</f>
        <v>13</v>
      </c>
      <c r="G86">
        <f t="shared" si="1"/>
        <v>1.5</v>
      </c>
      <c r="H86">
        <f t="shared" si="2"/>
        <v>36</v>
      </c>
      <c r="I86">
        <f>(I7+I59)*$O$87</f>
        <v>14</v>
      </c>
      <c r="J86">
        <f>(J7+J59) * $O$88</f>
        <v>10</v>
      </c>
      <c r="K86">
        <f t="shared" si="0"/>
        <v>0</v>
      </c>
      <c r="N86" t="s">
        <v>116</v>
      </c>
      <c r="O86">
        <v>1</v>
      </c>
      <c r="P86">
        <v>0.33</v>
      </c>
    </row>
    <row r="87" spans="1:16" x14ac:dyDescent="0.25">
      <c r="A87" s="23"/>
      <c r="B87" s="23"/>
      <c r="C87" s="23"/>
      <c r="D87" t="s">
        <v>121</v>
      </c>
      <c r="E87">
        <f>(E9+E60) * $O$84</f>
        <v>19</v>
      </c>
      <c r="F87">
        <f>(F9+F60) * $O$85</f>
        <v>16</v>
      </c>
      <c r="G87">
        <f t="shared" si="1"/>
        <v>1.75</v>
      </c>
      <c r="H87">
        <f t="shared" si="2"/>
        <v>44</v>
      </c>
      <c r="I87">
        <f>(I9+I60)*$O$87</f>
        <v>19</v>
      </c>
      <c r="J87">
        <f>(J9+J60) * $O$88</f>
        <v>13</v>
      </c>
      <c r="K87">
        <f t="shared" si="0"/>
        <v>0</v>
      </c>
      <c r="N87" t="s">
        <v>114</v>
      </c>
      <c r="O87">
        <v>1</v>
      </c>
      <c r="P87">
        <v>0.8</v>
      </c>
    </row>
    <row r="88" spans="1:16" x14ac:dyDescent="0.25">
      <c r="A88" s="23"/>
      <c r="B88" s="23"/>
      <c r="C88" s="23"/>
      <c r="D88" t="s">
        <v>122</v>
      </c>
      <c r="E88">
        <f>(E10+E61) * $O$84</f>
        <v>22</v>
      </c>
      <c r="F88">
        <f>(F10+F61) * $O$85</f>
        <v>18</v>
      </c>
      <c r="G88">
        <f t="shared" si="1"/>
        <v>2</v>
      </c>
      <c r="H88">
        <f t="shared" si="2"/>
        <v>48</v>
      </c>
      <c r="I88">
        <f>(I10+I61)*$O$87</f>
        <v>22</v>
      </c>
      <c r="J88">
        <f>(J10+J61) * $O$88</f>
        <v>15</v>
      </c>
      <c r="K88">
        <f t="shared" si="0"/>
        <v>21</v>
      </c>
      <c r="N88" t="s">
        <v>115</v>
      </c>
      <c r="O88">
        <v>1</v>
      </c>
      <c r="P88">
        <v>0.6</v>
      </c>
    </row>
    <row r="89" spans="1:16" x14ac:dyDescent="0.25">
      <c r="A89" s="23"/>
      <c r="B89" s="23"/>
      <c r="C89" s="23"/>
      <c r="D89" t="s">
        <v>123</v>
      </c>
      <c r="E89">
        <f>(E3+E57) * $O$84</f>
        <v>4</v>
      </c>
      <c r="F89">
        <f>(F3+F57+F11) * $O$85</f>
        <v>8</v>
      </c>
      <c r="G89">
        <f>G67*$O$86</f>
        <v>0.75</v>
      </c>
      <c r="H89">
        <f>H57*$O$89</f>
        <v>20</v>
      </c>
      <c r="I89">
        <f>(I3+I57+I11)*$O$87</f>
        <v>5</v>
      </c>
      <c r="J89">
        <f>(J3+J57+J11) * $O$88</f>
        <v>6</v>
      </c>
      <c r="K89">
        <f t="shared" si="0"/>
        <v>29</v>
      </c>
      <c r="N89" t="s">
        <v>118</v>
      </c>
      <c r="O89">
        <v>1</v>
      </c>
      <c r="P89">
        <v>0.66</v>
      </c>
    </row>
    <row r="90" spans="1:16" x14ac:dyDescent="0.25">
      <c r="A90" s="23"/>
      <c r="B90" s="23"/>
      <c r="C90" s="23"/>
      <c r="D90" t="s">
        <v>124</v>
      </c>
      <c r="E90">
        <f>(E5+E58) * $O$84</f>
        <v>9</v>
      </c>
      <c r="F90">
        <f>(F5+F58+F13) * $O$85</f>
        <v>13</v>
      </c>
      <c r="G90">
        <f t="shared" ref="G90:G93" si="3">G68*$O$86</f>
        <v>1.25</v>
      </c>
      <c r="H90">
        <f t="shared" ref="H90:H93" si="4">H58*$O$89</f>
        <v>28</v>
      </c>
      <c r="I90">
        <f>(I5+I58+I13)*$O$87</f>
        <v>12</v>
      </c>
      <c r="J90">
        <f>(J5+J58+J13) * $O$88</f>
        <v>11</v>
      </c>
      <c r="K90">
        <f t="shared" si="0"/>
        <v>37</v>
      </c>
    </row>
    <row r="91" spans="1:16" x14ac:dyDescent="0.25">
      <c r="A91" s="23"/>
      <c r="B91" s="23"/>
      <c r="C91" s="23"/>
      <c r="D91" t="s">
        <v>125</v>
      </c>
      <c r="E91">
        <f>(E7+E59) * $O$84</f>
        <v>14</v>
      </c>
      <c r="F91">
        <f>(F7+F59+F15) * $O$85</f>
        <v>18</v>
      </c>
      <c r="G91">
        <f t="shared" si="3"/>
        <v>1.5</v>
      </c>
      <c r="H91">
        <f t="shared" si="4"/>
        <v>36</v>
      </c>
      <c r="I91">
        <f>(I7+I59+I15)*$O$87</f>
        <v>19</v>
      </c>
      <c r="J91">
        <f>(J7+J59+J15) * $O$88</f>
        <v>16</v>
      </c>
      <c r="K91">
        <f t="shared" si="0"/>
        <v>45</v>
      </c>
    </row>
    <row r="92" spans="1:16" x14ac:dyDescent="0.25">
      <c r="A92" s="23"/>
      <c r="B92" s="23"/>
      <c r="C92" s="23"/>
      <c r="D92" t="s">
        <v>126</v>
      </c>
      <c r="E92">
        <f>(E9+E60) * $O$84</f>
        <v>19</v>
      </c>
      <c r="F92">
        <f>(F9+F60+F17) * $O$85</f>
        <v>23</v>
      </c>
      <c r="G92">
        <f t="shared" si="3"/>
        <v>1.75</v>
      </c>
      <c r="H92">
        <f t="shared" si="4"/>
        <v>44</v>
      </c>
      <c r="I92">
        <f>(I9+I60+I17)*$O$87</f>
        <v>26</v>
      </c>
      <c r="J92">
        <f>(J9+J60+J117) * $O$88</f>
        <v>37</v>
      </c>
      <c r="K92">
        <f t="shared" si="0"/>
        <v>49</v>
      </c>
    </row>
    <row r="93" spans="1:16" x14ac:dyDescent="0.25">
      <c r="A93" s="23"/>
      <c r="B93" s="23"/>
      <c r="C93" s="23"/>
      <c r="D93" t="s">
        <v>127</v>
      </c>
      <c r="E93">
        <f>(E10+E61) * $O$84</f>
        <v>22</v>
      </c>
      <c r="F93">
        <f>(F10+F61+F18) * $O$85</f>
        <v>26</v>
      </c>
      <c r="G93">
        <f t="shared" si="3"/>
        <v>2</v>
      </c>
      <c r="H93">
        <f t="shared" si="4"/>
        <v>48</v>
      </c>
      <c r="I93">
        <f>(I10+I61+I18)*$O$87</f>
        <v>30</v>
      </c>
      <c r="J93">
        <f>(J10+J61+J18) * $O$88</f>
        <v>24</v>
      </c>
      <c r="K93">
        <f t="shared" si="0"/>
        <v>21</v>
      </c>
    </row>
    <row r="94" spans="1:16" x14ac:dyDescent="0.25">
      <c r="A94" s="23"/>
      <c r="B94" s="23"/>
      <c r="C94" s="23"/>
      <c r="D94" t="s">
        <v>128</v>
      </c>
      <c r="E94">
        <f>E3+E57</f>
        <v>4</v>
      </c>
      <c r="F94">
        <f>F3+F57</f>
        <v>7</v>
      </c>
      <c r="G94">
        <f>G67</f>
        <v>0.75</v>
      </c>
      <c r="H94">
        <f>H57</f>
        <v>20</v>
      </c>
      <c r="I94">
        <f>I3+I57</f>
        <v>4</v>
      </c>
      <c r="J94">
        <f>J3+J57</f>
        <v>4</v>
      </c>
      <c r="K94">
        <f t="shared" si="0"/>
        <v>29</v>
      </c>
    </row>
    <row r="95" spans="1:16" x14ac:dyDescent="0.25">
      <c r="A95" s="23"/>
      <c r="B95" s="23"/>
      <c r="C95" s="23"/>
      <c r="D95" t="s">
        <v>129</v>
      </c>
      <c r="E95">
        <f>E5+E58</f>
        <v>9</v>
      </c>
      <c r="F95">
        <f>F5+F58</f>
        <v>10</v>
      </c>
      <c r="G95">
        <f t="shared" ref="G95:G98" si="5">G68</f>
        <v>1.25</v>
      </c>
      <c r="H95">
        <f t="shared" ref="H95:H98" si="6">H58</f>
        <v>28</v>
      </c>
      <c r="I95">
        <f>I5+I58</f>
        <v>9</v>
      </c>
      <c r="J95">
        <f>J5+J58</f>
        <v>7</v>
      </c>
      <c r="K95">
        <f t="shared" si="0"/>
        <v>37</v>
      </c>
    </row>
    <row r="96" spans="1:16" x14ac:dyDescent="0.25">
      <c r="A96" s="23"/>
      <c r="B96" s="23"/>
      <c r="C96" s="23"/>
      <c r="D96" t="s">
        <v>130</v>
      </c>
      <c r="E96">
        <f>E7+E59</f>
        <v>14</v>
      </c>
      <c r="F96">
        <f>F7+F59</f>
        <v>13</v>
      </c>
      <c r="G96">
        <f t="shared" si="5"/>
        <v>1.5</v>
      </c>
      <c r="H96">
        <f t="shared" si="6"/>
        <v>36</v>
      </c>
      <c r="I96">
        <f>I7+I59</f>
        <v>14</v>
      </c>
      <c r="J96">
        <f>J7+J59</f>
        <v>10</v>
      </c>
      <c r="K96">
        <f t="shared" si="0"/>
        <v>31</v>
      </c>
    </row>
    <row r="97" spans="1:11" x14ac:dyDescent="0.25">
      <c r="A97" s="23"/>
      <c r="B97" s="23"/>
      <c r="C97" s="23"/>
      <c r="D97" t="s">
        <v>131</v>
      </c>
      <c r="E97">
        <f>E9+E60</f>
        <v>19</v>
      </c>
      <c r="F97">
        <f>F9+F60</f>
        <v>16</v>
      </c>
      <c r="G97">
        <f t="shared" si="5"/>
        <v>1.75</v>
      </c>
      <c r="H97">
        <f t="shared" si="6"/>
        <v>44</v>
      </c>
      <c r="I97">
        <f>I9+I60</f>
        <v>19</v>
      </c>
      <c r="J97">
        <f>J9+J60</f>
        <v>13</v>
      </c>
      <c r="K97">
        <f t="shared" si="0"/>
        <v>35</v>
      </c>
    </row>
    <row r="98" spans="1:11" x14ac:dyDescent="0.25">
      <c r="A98" s="23"/>
      <c r="B98" s="23"/>
      <c r="C98" s="23"/>
      <c r="D98" t="s">
        <v>132</v>
      </c>
      <c r="E98">
        <f>E10+E61</f>
        <v>22</v>
      </c>
      <c r="F98">
        <f>F10+F61</f>
        <v>18</v>
      </c>
      <c r="G98">
        <f t="shared" si="5"/>
        <v>2</v>
      </c>
      <c r="H98">
        <f t="shared" si="6"/>
        <v>48</v>
      </c>
      <c r="I98">
        <f>I10+I61</f>
        <v>22</v>
      </c>
      <c r="J98">
        <f>J10+J61</f>
        <v>15</v>
      </c>
      <c r="K98">
        <f t="shared" si="0"/>
        <v>5</v>
      </c>
    </row>
    <row r="99" spans="1:11" x14ac:dyDescent="0.25">
      <c r="A99" s="23"/>
      <c r="B99" s="23"/>
      <c r="C99" s="23"/>
      <c r="D99" t="s">
        <v>133</v>
      </c>
      <c r="E99">
        <f>E3+E57</f>
        <v>4</v>
      </c>
      <c r="F99">
        <f>F3+F57+F11</f>
        <v>8</v>
      </c>
      <c r="G99">
        <f>G67</f>
        <v>0.75</v>
      </c>
      <c r="H99">
        <f>H57</f>
        <v>20</v>
      </c>
      <c r="I99">
        <f>I3+I57+I11</f>
        <v>5</v>
      </c>
      <c r="J99">
        <f>J3+J57+J11</f>
        <v>6</v>
      </c>
      <c r="K99">
        <f t="shared" si="0"/>
        <v>9</v>
      </c>
    </row>
    <row r="100" spans="1:11" x14ac:dyDescent="0.25">
      <c r="A100" s="23"/>
      <c r="B100" s="23"/>
      <c r="C100" s="23"/>
      <c r="D100" t="s">
        <v>134</v>
      </c>
      <c r="E100">
        <f>E5+E58</f>
        <v>9</v>
      </c>
      <c r="F100">
        <f>F5+F58+F13</f>
        <v>13</v>
      </c>
      <c r="G100">
        <f t="shared" ref="G100:G103" si="7">G68</f>
        <v>1.25</v>
      </c>
      <c r="H100">
        <f t="shared" ref="H100:H103" si="8">H58</f>
        <v>28</v>
      </c>
      <c r="I100">
        <f>I5+I58+I13</f>
        <v>12</v>
      </c>
      <c r="J100">
        <f>J5+J58+J13</f>
        <v>11</v>
      </c>
      <c r="K100">
        <f t="shared" si="0"/>
        <v>13</v>
      </c>
    </row>
    <row r="101" spans="1:11" x14ac:dyDescent="0.25">
      <c r="A101" s="23"/>
      <c r="B101" s="23"/>
      <c r="C101" s="23"/>
      <c r="D101" t="s">
        <v>135</v>
      </c>
      <c r="E101">
        <f>E7+E59</f>
        <v>14</v>
      </c>
      <c r="F101">
        <f>F7+F59+F15</f>
        <v>18</v>
      </c>
      <c r="G101">
        <f t="shared" si="7"/>
        <v>1.5</v>
      </c>
      <c r="H101">
        <f t="shared" si="8"/>
        <v>36</v>
      </c>
      <c r="I101">
        <f>I7+I59+I15</f>
        <v>19</v>
      </c>
      <c r="J101">
        <f>J7+J59+J15</f>
        <v>16</v>
      </c>
      <c r="K101">
        <f t="shared" si="0"/>
        <v>17</v>
      </c>
    </row>
    <row r="102" spans="1:11" x14ac:dyDescent="0.25">
      <c r="A102" s="23"/>
      <c r="B102" s="23"/>
      <c r="C102" s="23"/>
      <c r="D102" t="s">
        <v>136</v>
      </c>
      <c r="E102">
        <f>E9+E60</f>
        <v>19</v>
      </c>
      <c r="F102">
        <f>F9+F60+F17</f>
        <v>23</v>
      </c>
      <c r="G102">
        <f t="shared" si="7"/>
        <v>1.75</v>
      </c>
      <c r="H102">
        <f t="shared" si="8"/>
        <v>44</v>
      </c>
      <c r="I102">
        <f>I9+I60+I17</f>
        <v>26</v>
      </c>
      <c r="J102">
        <f>J9+J60+J17</f>
        <v>21</v>
      </c>
      <c r="K102">
        <f t="shared" si="0"/>
        <v>21</v>
      </c>
    </row>
    <row r="103" spans="1:11" x14ac:dyDescent="0.25">
      <c r="A103" s="23"/>
      <c r="B103" s="23"/>
      <c r="C103" s="23"/>
      <c r="D103" t="s">
        <v>137</v>
      </c>
      <c r="E103">
        <f>E10+E61</f>
        <v>22</v>
      </c>
      <c r="F103">
        <f>F10+F61+F18</f>
        <v>26</v>
      </c>
      <c r="G103">
        <f t="shared" si="7"/>
        <v>2</v>
      </c>
      <c r="H103">
        <f t="shared" si="8"/>
        <v>48</v>
      </c>
      <c r="I103">
        <f>I10+I61+I18</f>
        <v>30</v>
      </c>
      <c r="J103">
        <f>J10+J61+J18</f>
        <v>24</v>
      </c>
      <c r="K103">
        <f t="shared" si="0"/>
        <v>25</v>
      </c>
    </row>
    <row r="104" spans="1:11" x14ac:dyDescent="0.25">
      <c r="A104" s="23"/>
      <c r="B104" s="23"/>
      <c r="C104" s="23"/>
      <c r="D104" t="s">
        <v>138</v>
      </c>
      <c r="E104">
        <f>E3+E57+E34</f>
        <v>4</v>
      </c>
      <c r="F104">
        <f>F3+F57+F34</f>
        <v>10</v>
      </c>
      <c r="G104">
        <f>G67</f>
        <v>0.75</v>
      </c>
      <c r="H104">
        <f>H57+H34</f>
        <v>24</v>
      </c>
      <c r="I104">
        <f>I3+I57+I34</f>
        <v>7</v>
      </c>
      <c r="J104">
        <f>J3+J57+J34</f>
        <v>9</v>
      </c>
      <c r="K104">
        <f t="shared" si="0"/>
        <v>29</v>
      </c>
    </row>
    <row r="105" spans="1:11" x14ac:dyDescent="0.25">
      <c r="A105" s="23"/>
      <c r="B105" s="23"/>
      <c r="C105" s="23"/>
      <c r="D105" t="s">
        <v>139</v>
      </c>
      <c r="E105">
        <f>E5+E58+E37</f>
        <v>9</v>
      </c>
      <c r="F105">
        <f>F5+F58+F36</f>
        <v>15</v>
      </c>
      <c r="G105">
        <f t="shared" ref="G105:G108" si="9">G68</f>
        <v>1.25</v>
      </c>
      <c r="H105">
        <f>H58+H36</f>
        <v>40</v>
      </c>
      <c r="I105">
        <f>I5+I58+I36</f>
        <v>16</v>
      </c>
      <c r="J105">
        <f>J5+J58+J36</f>
        <v>14</v>
      </c>
      <c r="K105">
        <f t="shared" si="0"/>
        <v>33</v>
      </c>
    </row>
    <row r="106" spans="1:11" x14ac:dyDescent="0.25">
      <c r="A106" s="23"/>
      <c r="B106" s="23"/>
      <c r="C106" s="23"/>
      <c r="D106" t="s">
        <v>140</v>
      </c>
      <c r="E106">
        <f>E7+E59+E38</f>
        <v>14</v>
      </c>
      <c r="F106">
        <f>F7+F59+F38</f>
        <v>20</v>
      </c>
      <c r="G106">
        <f t="shared" si="9"/>
        <v>1.5</v>
      </c>
      <c r="H106">
        <f>H59+H38</f>
        <v>56</v>
      </c>
      <c r="I106">
        <f>I7+I59+I38</f>
        <v>27</v>
      </c>
      <c r="J106">
        <f>J7+J59+J38</f>
        <v>18</v>
      </c>
      <c r="K106">
        <f t="shared" si="0"/>
        <v>5</v>
      </c>
    </row>
    <row r="107" spans="1:11" x14ac:dyDescent="0.25">
      <c r="A107" s="23"/>
      <c r="B107" s="23"/>
      <c r="C107" s="23"/>
      <c r="D107" t="s">
        <v>141</v>
      </c>
      <c r="E107">
        <f>E9+E60+E40</f>
        <v>19</v>
      </c>
      <c r="F107">
        <f>F9+F60+F40</f>
        <v>25</v>
      </c>
      <c r="G107">
        <f t="shared" si="9"/>
        <v>1.75</v>
      </c>
      <c r="H107">
        <f>H60+H40</f>
        <v>72</v>
      </c>
      <c r="I107">
        <f>I9+I60+I40</f>
        <v>36</v>
      </c>
      <c r="J107">
        <f>J9+J60+J40</f>
        <v>23</v>
      </c>
      <c r="K107">
        <f t="shared" si="0"/>
        <v>9</v>
      </c>
    </row>
    <row r="108" spans="1:11" x14ac:dyDescent="0.25">
      <c r="A108" s="23"/>
      <c r="B108" s="23"/>
      <c r="C108" s="23"/>
      <c r="D108" t="s">
        <v>142</v>
      </c>
      <c r="E108">
        <f>E10+E61+E41</f>
        <v>22</v>
      </c>
      <c r="F108">
        <f>F10+F61+F41</f>
        <v>28</v>
      </c>
      <c r="G108">
        <f t="shared" si="9"/>
        <v>2</v>
      </c>
      <c r="H108">
        <f>H61+H41</f>
        <v>80</v>
      </c>
      <c r="I108">
        <f>I10+I61+I41</f>
        <v>41</v>
      </c>
      <c r="J108">
        <f>J10+J61+J41</f>
        <v>26</v>
      </c>
      <c r="K108">
        <f t="shared" si="0"/>
        <v>13</v>
      </c>
    </row>
    <row r="109" spans="1:11" x14ac:dyDescent="0.25">
      <c r="A109" s="23"/>
      <c r="B109" s="23"/>
      <c r="C109" s="23"/>
      <c r="D109" t="s">
        <v>143</v>
      </c>
      <c r="E109">
        <f>E3+E57+E42</f>
        <v>6</v>
      </c>
      <c r="F109">
        <f>F3+F57+F42</f>
        <v>18</v>
      </c>
      <c r="G109">
        <f>G67</f>
        <v>0.75</v>
      </c>
      <c r="H109">
        <f>H57+H42</f>
        <v>42</v>
      </c>
      <c r="I109">
        <f>I3+I57+I42</f>
        <v>10</v>
      </c>
      <c r="J109">
        <f>J3+J57+J42</f>
        <v>11</v>
      </c>
      <c r="K109">
        <f t="shared" si="0"/>
        <v>17</v>
      </c>
    </row>
    <row r="110" spans="1:11" x14ac:dyDescent="0.25">
      <c r="A110" s="23"/>
      <c r="B110" s="23"/>
      <c r="C110" s="23"/>
      <c r="D110" t="s">
        <v>144</v>
      </c>
      <c r="E110">
        <f>E5+E58+E44</f>
        <v>13</v>
      </c>
      <c r="F110">
        <f>F5+F58+F44</f>
        <v>25</v>
      </c>
      <c r="G110">
        <f t="shared" ref="G110:G113" si="10">G68</f>
        <v>1.25</v>
      </c>
      <c r="H110">
        <f>H58+H44</f>
        <v>60</v>
      </c>
      <c r="I110">
        <f>I5+I58+I44</f>
        <v>21</v>
      </c>
      <c r="J110">
        <f>J5+J58+J44</f>
        <v>16</v>
      </c>
      <c r="K110">
        <f t="shared" si="0"/>
        <v>21</v>
      </c>
    </row>
    <row r="111" spans="1:11" x14ac:dyDescent="0.25">
      <c r="A111" s="23"/>
      <c r="B111" s="23"/>
      <c r="C111" s="23"/>
      <c r="D111" t="s">
        <v>145</v>
      </c>
      <c r="E111">
        <f>E7+E59+E46</f>
        <v>20</v>
      </c>
      <c r="F111">
        <f>F7+F59+F46</f>
        <v>34</v>
      </c>
      <c r="G111">
        <f t="shared" si="10"/>
        <v>1.5</v>
      </c>
      <c r="H111">
        <f>H59+H46</f>
        <v>78</v>
      </c>
      <c r="I111">
        <f>I7+I59+I46</f>
        <v>32</v>
      </c>
      <c r="J111">
        <f>J7+J59+J46</f>
        <v>21</v>
      </c>
      <c r="K111">
        <f t="shared" si="0"/>
        <v>25</v>
      </c>
    </row>
    <row r="112" spans="1:11" x14ac:dyDescent="0.25">
      <c r="A112" s="23"/>
      <c r="B112" s="23"/>
      <c r="C112" s="23"/>
      <c r="D112" t="s">
        <v>146</v>
      </c>
      <c r="E112">
        <f>E9+E60+E48</f>
        <v>27</v>
      </c>
      <c r="F112">
        <f>F9+F60+F48</f>
        <v>41</v>
      </c>
      <c r="G112">
        <f t="shared" si="10"/>
        <v>1.75</v>
      </c>
      <c r="H112">
        <f>H60+H48</f>
        <v>96</v>
      </c>
      <c r="I112">
        <f>I9+I60+I48</f>
        <v>43</v>
      </c>
      <c r="J112">
        <f>J9+J60+J48</f>
        <v>26</v>
      </c>
      <c r="K112">
        <f t="shared" si="0"/>
        <v>29</v>
      </c>
    </row>
    <row r="113" spans="1:18" x14ac:dyDescent="0.25">
      <c r="A113" s="23"/>
      <c r="B113" s="23"/>
      <c r="C113" s="23"/>
      <c r="D113" t="s">
        <v>147</v>
      </c>
      <c r="E113">
        <f>E10+E61+E49</f>
        <v>31</v>
      </c>
      <c r="F113">
        <f>F10+F61+F49</f>
        <v>45</v>
      </c>
      <c r="G113">
        <f t="shared" si="10"/>
        <v>2</v>
      </c>
      <c r="H113">
        <f>H61+H49</f>
        <v>105</v>
      </c>
      <c r="I113">
        <f>I10+I61+I49</f>
        <v>49</v>
      </c>
      <c r="J113">
        <f>J10+J61+J49</f>
        <v>29</v>
      </c>
      <c r="K113">
        <f t="shared" si="0"/>
        <v>33</v>
      </c>
    </row>
    <row r="114" spans="1:18" x14ac:dyDescent="0.25">
      <c r="D114" s="6" t="s">
        <v>83</v>
      </c>
      <c r="E114" s="6">
        <v>8</v>
      </c>
      <c r="F114" s="6">
        <v>33</v>
      </c>
      <c r="G114" s="6">
        <v>0</v>
      </c>
      <c r="H114" s="6">
        <v>40</v>
      </c>
      <c r="I114" s="6">
        <v>15</v>
      </c>
      <c r="J114" s="6">
        <v>21</v>
      </c>
      <c r="K114" s="6">
        <v>21</v>
      </c>
      <c r="L114" s="25"/>
    </row>
    <row r="115" spans="1:18" x14ac:dyDescent="0.25">
      <c r="D115" s="3" t="s">
        <v>83</v>
      </c>
      <c r="E115" s="3">
        <v>9</v>
      </c>
      <c r="F115" s="3">
        <v>36</v>
      </c>
      <c r="G115" s="3">
        <v>0</v>
      </c>
      <c r="H115" s="3">
        <v>44</v>
      </c>
      <c r="I115" s="3">
        <v>16</v>
      </c>
      <c r="J115" s="3">
        <v>22</v>
      </c>
      <c r="K115" s="3">
        <v>25</v>
      </c>
      <c r="L115" s="25"/>
    </row>
    <row r="116" spans="1:18" x14ac:dyDescent="0.25">
      <c r="D116" s="12" t="s">
        <v>83</v>
      </c>
      <c r="E116" s="12">
        <v>10</v>
      </c>
      <c r="F116" s="12">
        <v>39</v>
      </c>
      <c r="G116" s="12">
        <v>0</v>
      </c>
      <c r="H116" s="12">
        <v>48</v>
      </c>
      <c r="I116" s="12">
        <v>17</v>
      </c>
      <c r="J116" s="12">
        <v>23</v>
      </c>
      <c r="K116" s="12">
        <v>29</v>
      </c>
      <c r="L116" s="25"/>
    </row>
    <row r="117" spans="1:18" x14ac:dyDescent="0.25">
      <c r="D117" s="3" t="s">
        <v>83</v>
      </c>
      <c r="E117" s="3">
        <v>11</v>
      </c>
      <c r="F117" s="3">
        <v>42</v>
      </c>
      <c r="G117" s="3">
        <v>0</v>
      </c>
      <c r="H117" s="3">
        <v>52</v>
      </c>
      <c r="I117" s="3">
        <v>18</v>
      </c>
      <c r="J117" s="3">
        <v>24</v>
      </c>
      <c r="K117" s="3">
        <v>33</v>
      </c>
      <c r="L117" s="25"/>
    </row>
    <row r="118" spans="1:18" x14ac:dyDescent="0.25">
      <c r="D118" s="12" t="s">
        <v>83</v>
      </c>
      <c r="E118" s="12">
        <v>13</v>
      </c>
      <c r="F118" s="12">
        <v>48</v>
      </c>
      <c r="G118" s="12">
        <v>0</v>
      </c>
      <c r="H118" s="12">
        <v>60</v>
      </c>
      <c r="I118" s="12">
        <v>20</v>
      </c>
      <c r="J118" s="12">
        <v>26</v>
      </c>
      <c r="K118" s="12">
        <v>41</v>
      </c>
      <c r="L118" s="25"/>
    </row>
    <row r="119" spans="1:18" x14ac:dyDescent="0.25">
      <c r="D119" s="3" t="s">
        <v>83</v>
      </c>
      <c r="E119" s="3">
        <v>14</v>
      </c>
      <c r="F119" s="3">
        <v>51</v>
      </c>
      <c r="G119" s="3">
        <v>0</v>
      </c>
      <c r="H119" s="3">
        <v>64</v>
      </c>
      <c r="I119" s="3">
        <v>21</v>
      </c>
      <c r="J119" s="3">
        <v>27</v>
      </c>
      <c r="K119" s="3">
        <v>45</v>
      </c>
      <c r="L119" s="25"/>
    </row>
    <row r="120" spans="1:18" x14ac:dyDescent="0.25">
      <c r="D120" s="12" t="s">
        <v>83</v>
      </c>
      <c r="E120" s="12">
        <v>15</v>
      </c>
      <c r="F120" s="12">
        <v>54</v>
      </c>
      <c r="G120" s="12">
        <v>0</v>
      </c>
      <c r="H120" s="12">
        <v>68</v>
      </c>
      <c r="I120" s="12">
        <v>22</v>
      </c>
      <c r="J120" s="12">
        <v>28</v>
      </c>
      <c r="K120" s="12">
        <v>49</v>
      </c>
      <c r="L120" s="25"/>
    </row>
    <row r="125" spans="1:18" ht="15.75" thickBot="1" x14ac:dyDescent="0.3">
      <c r="D125" s="37" t="s">
        <v>110</v>
      </c>
      <c r="E125" s="37" t="s">
        <v>9</v>
      </c>
      <c r="F125" s="37" t="s">
        <v>10</v>
      </c>
      <c r="G125" s="37" t="s">
        <v>11</v>
      </c>
      <c r="H125" s="37" t="s">
        <v>12</v>
      </c>
      <c r="I125" s="37" t="s">
        <v>13</v>
      </c>
      <c r="J125" s="37" t="s">
        <v>14</v>
      </c>
      <c r="K125" s="38" t="s">
        <v>160</v>
      </c>
      <c r="N125" t="s">
        <v>156</v>
      </c>
    </row>
    <row r="126" spans="1:18" ht="15.75" thickTop="1" x14ac:dyDescent="0.25">
      <c r="D126" t="s">
        <v>156</v>
      </c>
      <c r="E126">
        <f>E105*$O$126 + E20*$O$128 + E117 *$R$126</f>
        <v>162.63</v>
      </c>
      <c r="F126">
        <f>F105*$O$126 + F25 *$O$128 + F117 * $R$126</f>
        <v>209.86</v>
      </c>
      <c r="G126">
        <f>G73 * $O$127 + G105 * $O$126</f>
        <v>25</v>
      </c>
      <c r="H126">
        <f>0.4 * MAX(H105,H25,H117) + 0.6 * (H105*$O$126 + H25*$O$128 + H117) / 16</f>
        <v>41.424999999999997</v>
      </c>
      <c r="I126">
        <f xml:space="preserve"> $O$126 * I105 + $O4128 * I25 + I117*$R$126</f>
        <v>197.94</v>
      </c>
      <c r="J126">
        <f>$O$126*J105+J26*$O$128 + J117*$R$126</f>
        <v>205.92</v>
      </c>
      <c r="K126">
        <f>0.3 * MAX(K105,K25, K117) + 0.7 * (K105*$O$126 + K25*$O$128 + K117) / 16</f>
        <v>31.206249999999997</v>
      </c>
      <c r="N126" t="s">
        <v>157</v>
      </c>
      <c r="O126">
        <v>12</v>
      </c>
      <c r="Q126" t="s">
        <v>162</v>
      </c>
      <c r="R126">
        <v>0.33</v>
      </c>
    </row>
    <row r="127" spans="1:18" x14ac:dyDescent="0.25">
      <c r="D127" t="s">
        <v>161</v>
      </c>
      <c r="E127">
        <f>E106*$O$126 + E21*$O$128 + E117 *$R$126</f>
        <v>254.63</v>
      </c>
      <c r="F127">
        <f>F106*$O$126 + F26 *$O$128 + F117 * $R$126</f>
        <v>283.86</v>
      </c>
      <c r="G127">
        <f>G74 * $O$127 + G106 * $O$126</f>
        <v>30</v>
      </c>
      <c r="H127">
        <f>0.4 * MAX(H106,H26,H118) + 0.6 * (H106*$O$126 + H26*$O$128 + H118) / 16</f>
        <v>52.424999999999997</v>
      </c>
      <c r="I127">
        <f xml:space="preserve"> $O$126 * I106 + $O4129 * I26 + I117*$R$126</f>
        <v>329.94</v>
      </c>
      <c r="J127">
        <f>$O$126*J106+J27*$O$128 + J117*$R$126</f>
        <v>257.92</v>
      </c>
      <c r="K127">
        <f>0.3 * MAX(K106,K26, K118) + 0.7 * (K106*$O$126 + K26*$O$128 + K118) / 16</f>
        <v>19.956249999999997</v>
      </c>
      <c r="N127" t="s">
        <v>158</v>
      </c>
      <c r="O127">
        <v>1</v>
      </c>
    </row>
    <row r="128" spans="1:18" x14ac:dyDescent="0.25">
      <c r="D128" t="s">
        <v>163</v>
      </c>
      <c r="E128">
        <f>E107*$O$126 + E22*$O$128 + E119 *$R$126</f>
        <v>327.62</v>
      </c>
      <c r="F128">
        <f t="shared" ref="F128" si="11">F107*$O$126 + F27 *$O$128 + F119 * $R$126</f>
        <v>358.83</v>
      </c>
      <c r="G128">
        <f t="shared" ref="G128" si="12">G75 * $O$127 + G107 * $O$126</f>
        <v>34</v>
      </c>
      <c r="H128">
        <f>0.4 * MAX(H107,H27,H119) + 0.6 * (H107*$O$126 + H27*$O$128 + H119) / 16</f>
        <v>64.875</v>
      </c>
      <c r="I128">
        <f t="shared" ref="I128" si="13" xml:space="preserve"> $O$126 * I107 + $O4130 * I27 + I119*$R$126</f>
        <v>438.93</v>
      </c>
      <c r="J128">
        <f t="shared" ref="J128" si="14">$O$126*J107+J28*$O$128 + J119*$R$126</f>
        <v>318.91000000000003</v>
      </c>
      <c r="K128">
        <f>0.3 * MAX(K107,K27, K119) + 0.7 * (K107*$O$126 + K27*$O$128 + K119) / 16</f>
        <v>24.131250000000001</v>
      </c>
      <c r="N128" t="s">
        <v>159</v>
      </c>
      <c r="O128">
        <v>2</v>
      </c>
    </row>
    <row r="129" spans="4:15" x14ac:dyDescent="0.25">
      <c r="D129" t="s">
        <v>164</v>
      </c>
      <c r="E129">
        <f>E110*$O$126 + E20*$O$128 + E117 *$R$126</f>
        <v>210.63</v>
      </c>
      <c r="F129">
        <f>F110*$O$126 + F25 *$O$128 + F117 * $R$126</f>
        <v>329.86</v>
      </c>
      <c r="G129">
        <f>G73 * $O$127 + G110 * $O$126</f>
        <v>25</v>
      </c>
      <c r="H129">
        <f>0.4 * MAX(H110,H25,H117) + 0.6 * (H110*$O$126 + H25*$O$128 + H117) / 16</f>
        <v>53.625</v>
      </c>
      <c r="I129">
        <f xml:space="preserve"> $O$126 * I110 + $O4128 * I25 + I117*$R$126</f>
        <v>257.94</v>
      </c>
      <c r="J129">
        <f>$O$126*J110+J26*$O$128 + J117*$R$126</f>
        <v>229.92</v>
      </c>
      <c r="K129">
        <f>0.3 * MAX(K110,K25, K117) + 0.7 * (K110*$O$126 + K25*$O$128 + K117) / 16</f>
        <v>24.90625</v>
      </c>
    </row>
    <row r="130" spans="4:15" x14ac:dyDescent="0.25">
      <c r="D130" t="s">
        <v>165</v>
      </c>
      <c r="E130">
        <f>E111*$O$126 + E21*$O$128 + E118 *$R$126</f>
        <v>327.29000000000002</v>
      </c>
      <c r="F130">
        <f t="shared" ref="F130:F131" si="15">F111*$O$126 + F26 *$O$128 + F118 * $R$126</f>
        <v>453.84</v>
      </c>
      <c r="G130">
        <f t="shared" ref="G130:G131" si="16">G74 * $O$127 + G111 * $O$126</f>
        <v>30</v>
      </c>
      <c r="H130">
        <f>0.4 * MAX(H111,H26,H118) + 0.6 * (H111*$O$126 + H26*$O$128 + H118) / 16</f>
        <v>69.525000000000006</v>
      </c>
      <c r="I130">
        <f t="shared" ref="I130:I131" si="17" xml:space="preserve"> $O$126 * I111 + $O4129 * I26 + I118*$R$126</f>
        <v>390.6</v>
      </c>
      <c r="J130">
        <f t="shared" ref="J130:J131" si="18">$O$126*J111+J27*$O$128 + J118*$R$126</f>
        <v>294.58</v>
      </c>
      <c r="K130">
        <f>0.3 * MAX(K111,K26, K118) + 0.7 * (K111*$O$126 + K26*$O$128 + K118) / 16</f>
        <v>30.456249999999997</v>
      </c>
      <c r="N130" t="s">
        <v>170</v>
      </c>
      <c r="O130">
        <v>8</v>
      </c>
    </row>
    <row r="131" spans="4:15" x14ac:dyDescent="0.25">
      <c r="D131" t="s">
        <v>166</v>
      </c>
      <c r="E131">
        <f t="shared" ref="E131" si="19">E112*$O$126 + E22*$O$128 + E119 *$R$126</f>
        <v>423.62</v>
      </c>
      <c r="F131">
        <f t="shared" si="15"/>
        <v>550.83000000000004</v>
      </c>
      <c r="G131">
        <f t="shared" si="16"/>
        <v>34</v>
      </c>
      <c r="H131">
        <f>0.4 * MAX(H112,H27,H119) + 0.6 * (H112*$O$126 + H27*$O$128 + H119) / 16</f>
        <v>85.275000000000006</v>
      </c>
      <c r="I131">
        <f t="shared" si="17"/>
        <v>522.92999999999995</v>
      </c>
      <c r="J131">
        <f t="shared" si="18"/>
        <v>354.91</v>
      </c>
      <c r="K131">
        <f>0.3 * MAX(K112,K27, K119) + 0.7 * (K112*$O$126 + K27*$O$128 + K119) / 16</f>
        <v>34.631249999999994</v>
      </c>
      <c r="N131" t="s">
        <v>171</v>
      </c>
      <c r="O131">
        <v>8</v>
      </c>
    </row>
    <row r="132" spans="4:15" x14ac:dyDescent="0.25">
      <c r="D132" t="s">
        <v>173</v>
      </c>
      <c r="E132">
        <f>E116*$O$131+E110*$O$130+E30*$O$132</f>
        <v>286</v>
      </c>
      <c r="F132">
        <f>F116*$O$131+F110*$O$130+F25*$O$132</f>
        <v>544</v>
      </c>
      <c r="G132">
        <f>G73 * $R$126 + G110*$O$130</f>
        <v>13.3</v>
      </c>
      <c r="H132">
        <f>0.4 * MAX(H110,H25,H117) + 0.6 * (H110*$O$130 + H25*$O$132 + H117 * $O$131) / ($O$130 + $O$131 + $O$132 + 1)</f>
        <v>50.628571428571426</v>
      </c>
      <c r="I132">
        <f>I117*$O$131 +I110*$O$130 + I25*O132</f>
        <v>388</v>
      </c>
      <c r="J132">
        <f>J117*$O$131 + J110*$O$130 +J25*$O$132</f>
        <v>372</v>
      </c>
      <c r="K132">
        <f>0.4 * MAX(K110,K25,K117) + 0.6 * (K110*$O$130 + K25*$O$132 + K117 * $O$131) / ($O$130 + $O$131 + $O$132 + 1)</f>
        <v>28.857142857142861</v>
      </c>
      <c r="N132" t="s">
        <v>172</v>
      </c>
      <c r="O132">
        <v>4</v>
      </c>
    </row>
    <row r="133" spans="4:15" x14ac:dyDescent="0.25">
      <c r="D133" t="s">
        <v>168</v>
      </c>
      <c r="E133">
        <f t="shared" ref="E133:E134" si="20">E117*$O$131+E111*$O$130+E31*$O$132</f>
        <v>414</v>
      </c>
      <c r="F133">
        <f t="shared" ref="F133:F134" si="21">F117*$O$131+F111*$O$130+F26*$O$132</f>
        <v>668</v>
      </c>
      <c r="G133">
        <f t="shared" ref="G133:G134" si="22">G74 * $R$126 + G111*$O$130</f>
        <v>15.96</v>
      </c>
      <c r="H133">
        <f t="shared" ref="H133:H134" si="23">0.4 * MAX(H111,H26,H118) + 0.6 * (H111*$O$130 + H26*$O$132 + H118 * $O$131) / ($O$130 + $O$131 + $O$132 + 1)</f>
        <v>64.228571428571428</v>
      </c>
      <c r="I133">
        <f t="shared" ref="I133:I134" si="24">I118*$O$131 +I111*$O$130 + I26*O133</f>
        <v>416</v>
      </c>
      <c r="J133">
        <f t="shared" ref="J133:J134" si="25">J118*$O$131 + J111*$O$130 +J26*$O$132</f>
        <v>436</v>
      </c>
      <c r="K133">
        <f t="shared" ref="K133:K134" si="26">0.4 * MAX(K111,K26,K118) + 0.6 * (K111*$O$130 + K26*$O$132 + K118 * $O$131) / ($O$130 + $O$131 + $O$132 + 1)</f>
        <v>35.714285714285715</v>
      </c>
    </row>
    <row r="134" spans="4:15" x14ac:dyDescent="0.25">
      <c r="D134" t="s">
        <v>169</v>
      </c>
      <c r="E134">
        <f t="shared" si="20"/>
        <v>510</v>
      </c>
      <c r="F134">
        <f t="shared" si="21"/>
        <v>796</v>
      </c>
      <c r="G134">
        <f t="shared" si="22"/>
        <v>18.29</v>
      </c>
      <c r="H134">
        <f t="shared" si="23"/>
        <v>76.914285714285711</v>
      </c>
      <c r="I134">
        <f t="shared" si="24"/>
        <v>512</v>
      </c>
      <c r="J134">
        <f t="shared" si="25"/>
        <v>492</v>
      </c>
      <c r="K134">
        <f t="shared" si="26"/>
        <v>40.057142857142857</v>
      </c>
    </row>
    <row r="135" spans="4:15" x14ac:dyDescent="0.25">
      <c r="D135" t="s">
        <v>176</v>
      </c>
      <c r="E135">
        <f>E100*$O$135</f>
        <v>126</v>
      </c>
      <c r="F135">
        <f>F100*$O$135</f>
        <v>182</v>
      </c>
      <c r="G135">
        <f>G100*$O$135</f>
        <v>17.5</v>
      </c>
      <c r="H135">
        <f>$O$135*H100/$O$135</f>
        <v>28</v>
      </c>
      <c r="I135">
        <f>I100*$O$135</f>
        <v>168</v>
      </c>
      <c r="J135">
        <f>J100*$O$135</f>
        <v>154</v>
      </c>
      <c r="K135">
        <v>0</v>
      </c>
      <c r="N135" t="s">
        <v>174</v>
      </c>
      <c r="O135">
        <v>14</v>
      </c>
    </row>
    <row r="136" spans="4:15" x14ac:dyDescent="0.25">
      <c r="D136" t="s">
        <v>177</v>
      </c>
      <c r="E136">
        <f t="shared" ref="E136:G137" si="27">E101*$O$135</f>
        <v>196</v>
      </c>
      <c r="F136">
        <f t="shared" si="27"/>
        <v>252</v>
      </c>
      <c r="G136">
        <f t="shared" si="27"/>
        <v>21</v>
      </c>
      <c r="H136">
        <f t="shared" ref="H136:H137" si="28">$O$135*H101/$O$135</f>
        <v>36</v>
      </c>
      <c r="I136">
        <f t="shared" ref="I136:J137" si="29">I101*$O$135</f>
        <v>266</v>
      </c>
      <c r="J136">
        <f t="shared" si="29"/>
        <v>224</v>
      </c>
      <c r="K136">
        <v>0</v>
      </c>
    </row>
    <row r="137" spans="4:15" x14ac:dyDescent="0.25">
      <c r="D137" t="s">
        <v>178</v>
      </c>
      <c r="E137">
        <f t="shared" si="27"/>
        <v>266</v>
      </c>
      <c r="F137">
        <f t="shared" si="27"/>
        <v>322</v>
      </c>
      <c r="G137">
        <f t="shared" si="27"/>
        <v>24.5</v>
      </c>
      <c r="H137">
        <f t="shared" si="28"/>
        <v>44</v>
      </c>
      <c r="I137">
        <f t="shared" si="29"/>
        <v>364</v>
      </c>
      <c r="J137">
        <f t="shared" si="29"/>
        <v>294</v>
      </c>
      <c r="K137">
        <v>0</v>
      </c>
      <c r="N137" t="s">
        <v>179</v>
      </c>
      <c r="O137">
        <v>10</v>
      </c>
    </row>
    <row r="138" spans="4:15" x14ac:dyDescent="0.25">
      <c r="D138" t="s">
        <v>119</v>
      </c>
      <c r="E138">
        <f>E85*$O$137</f>
        <v>90</v>
      </c>
      <c r="F138">
        <f>F85*$O$137</f>
        <v>100</v>
      </c>
      <c r="G138">
        <f>G85*$O$137</f>
        <v>12.5</v>
      </c>
      <c r="H138">
        <f>H85</f>
        <v>28</v>
      </c>
      <c r="I138">
        <f>I85*$O$137</f>
        <v>90</v>
      </c>
      <c r="J138">
        <f>J85*$O$137</f>
        <v>70</v>
      </c>
      <c r="K138">
        <v>0</v>
      </c>
    </row>
    <row r="139" spans="4:15" x14ac:dyDescent="0.25">
      <c r="D139" t="s">
        <v>120</v>
      </c>
      <c r="E139">
        <f t="shared" ref="E139:G140" si="30">E86*$O$137</f>
        <v>140</v>
      </c>
      <c r="F139">
        <f t="shared" si="30"/>
        <v>130</v>
      </c>
      <c r="G139">
        <f t="shared" si="30"/>
        <v>15</v>
      </c>
      <c r="H139">
        <f t="shared" ref="H139:H140" si="31">H86</f>
        <v>36</v>
      </c>
      <c r="I139">
        <f t="shared" ref="I139:J140" si="32">I86*$O$137</f>
        <v>140</v>
      </c>
      <c r="J139">
        <f t="shared" si="32"/>
        <v>100</v>
      </c>
      <c r="K139">
        <v>0</v>
      </c>
    </row>
    <row r="140" spans="4:15" x14ac:dyDescent="0.25">
      <c r="D140" t="s">
        <v>121</v>
      </c>
      <c r="E140">
        <f t="shared" si="30"/>
        <v>190</v>
      </c>
      <c r="F140">
        <f t="shared" si="30"/>
        <v>160</v>
      </c>
      <c r="G140">
        <f t="shared" si="30"/>
        <v>17.5</v>
      </c>
      <c r="H140">
        <f t="shared" si="31"/>
        <v>44</v>
      </c>
      <c r="I140">
        <f t="shared" si="32"/>
        <v>190</v>
      </c>
      <c r="J140">
        <f t="shared" si="32"/>
        <v>130</v>
      </c>
      <c r="K140">
        <v>0</v>
      </c>
    </row>
  </sheetData>
  <mergeCells count="5">
    <mergeCell ref="A1:D1"/>
    <mergeCell ref="E1:H1"/>
    <mergeCell ref="I1:L1"/>
    <mergeCell ref="M1:N1"/>
    <mergeCell ref="O1:V1"/>
  </mergeCells>
  <phoneticPr fontId="3" type="noConversion"/>
  <conditionalFormatting sqref="M17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{0B97D0F8-7186-4680-81FD-5358E1AA825D}</x14:id>
        </ext>
      </extLst>
    </cfRule>
  </conditionalFormatting>
  <conditionalFormatting sqref="E3:E76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{06749E23-1822-4841-B558-A88C76321B0B}</x14:id>
        </ext>
      </extLst>
    </cfRule>
  </conditionalFormatting>
  <conditionalFormatting sqref="F3:F76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{9CC7C0A5-9BEA-465B-B90D-7DBC72E608A7}</x14:id>
        </ext>
      </extLst>
    </cfRule>
  </conditionalFormatting>
  <conditionalFormatting sqref="G3:G76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{0DB81BF1-B151-4FE4-BB75-A564FE092E18}</x14:id>
        </ext>
      </extLst>
    </cfRule>
  </conditionalFormatting>
  <conditionalFormatting sqref="H3:H76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{87A57D34-5FD3-458A-9728-177ADB3EBA69}</x14:id>
        </ext>
      </extLst>
    </cfRule>
  </conditionalFormatting>
  <conditionalFormatting sqref="I3:I76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{F2F0AF15-688D-4C0E-AA82-50ED95D299F8}</x14:id>
        </ext>
      </extLst>
    </cfRule>
  </conditionalFormatting>
  <conditionalFormatting sqref="J3:J76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{956E6D19-7366-4855-A4DD-03A3AEFC3224}</x14:id>
        </ext>
      </extLst>
    </cfRule>
  </conditionalFormatting>
  <conditionalFormatting sqref="K3:K76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{8147D4C2-986E-49A8-A141-99203E9B803B}</x14:id>
        </ext>
      </extLst>
    </cfRule>
  </conditionalFormatting>
  <conditionalFormatting sqref="L3:L76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{DFF71D4C-97D2-45D2-95F9-D6D1D141954B}</x14:id>
        </ext>
      </extLst>
    </cfRule>
  </conditionalFormatting>
  <conditionalFormatting sqref="M3:M7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{7A006ED3-3692-41A9-96C2-F4CE7CC7978D}</x14:id>
        </ext>
      </extLst>
    </cfRule>
  </conditionalFormatting>
  <conditionalFormatting sqref="N2:N76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{6466CB53-1017-477C-9EC0-FA81C0CFB145}</x14:id>
        </ext>
      </extLst>
    </cfRule>
  </conditionalFormatting>
  <conditionalFormatting sqref="P3:P5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{983BE1A1-D093-4A3B-B797-ACA125B96E2A}</x14:id>
        </ext>
      </extLst>
    </cfRule>
  </conditionalFormatting>
  <conditionalFormatting sqref="O3:O58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{64C428C5-2FFF-4FCA-B667-E48EDF34F3DA}</x14:id>
        </ext>
      </extLst>
    </cfRule>
  </conditionalFormatting>
  <conditionalFormatting sqref="O59:O60 O62:O63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{C8F8439E-4524-41AE-A0D9-D653711228BC}</x14:id>
        </ext>
      </extLst>
    </cfRule>
  </conditionalFormatting>
  <conditionalFormatting sqref="O3:O60 O62:O63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{373923C5-5CF0-4059-A379-61A15EBA98DF}</x14:id>
        </ext>
      </extLst>
    </cfRule>
  </conditionalFormatting>
  <conditionalFormatting sqref="O3:O63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{DE2EAAB7-45AE-4D2D-B594-18FD9642DC8A}</x14:id>
        </ext>
      </extLst>
    </cfRule>
  </conditionalFormatting>
  <conditionalFormatting sqref="O3:O7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{05A30C19-A4D8-4C9F-A793-E706E77E1C20}</x14:id>
        </ext>
      </extLst>
    </cfRule>
  </conditionalFormatting>
  <conditionalFormatting sqref="E84:J113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{66D1DCC1-8829-4D5E-AC19-CFFC13539A31}</x14:id>
        </ext>
      </extLst>
    </cfRule>
  </conditionalFormatting>
  <conditionalFormatting sqref="E84:E113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{EF6E44E1-471D-4F98-A14E-E75D6513DD86}</x14:id>
        </ext>
      </extLst>
    </cfRule>
  </conditionalFormatting>
  <conditionalFormatting sqref="F84:F113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{E1690D0C-DC6F-460E-9D05-684560F60A63}</x14:id>
        </ext>
      </extLst>
    </cfRule>
  </conditionalFormatting>
  <conditionalFormatting sqref="G84:G113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{AE30D64A-8B98-4DA2-BE2E-B7EE5F240FA7}</x14:id>
        </ext>
      </extLst>
    </cfRule>
  </conditionalFormatting>
  <conditionalFormatting sqref="H84:H113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{989282DC-61B9-4F33-BE22-45000748AC60}</x14:id>
        </ext>
      </extLst>
    </cfRule>
  </conditionalFormatting>
  <conditionalFormatting sqref="I84:I113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{5D9F5901-4A2B-4AF0-896D-1356E2F0952D}</x14:id>
        </ext>
      </extLst>
    </cfRule>
  </conditionalFormatting>
  <conditionalFormatting sqref="J84:J113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{9E30892F-F46D-4BC8-93FE-865B492A880E}</x14:id>
        </ext>
      </extLst>
    </cfRule>
  </conditionalFormatting>
  <conditionalFormatting sqref="E114:E12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{14857FC3-30BD-43CB-88F5-C164979E494C}</x14:id>
        </ext>
      </extLst>
    </cfRule>
  </conditionalFormatting>
  <conditionalFormatting sqref="F114:F12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{72A61182-3EB2-4E5E-8CEF-3E9DB6F8D8EF}</x14:id>
        </ext>
      </extLst>
    </cfRule>
  </conditionalFormatting>
  <conditionalFormatting sqref="G114:G12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{DBB99FE7-61A0-4FBB-8444-54D3CEB5B761}</x14:id>
        </ext>
      </extLst>
    </cfRule>
  </conditionalFormatting>
  <conditionalFormatting sqref="H114:H1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{08524D0F-7849-436E-BCFF-10E9BD104B33}</x14:id>
        </ext>
      </extLst>
    </cfRule>
  </conditionalFormatting>
  <conditionalFormatting sqref="I114:I1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{AF9A550A-EECD-4A4D-A71D-FDAD5DCC5BC3}</x14:id>
        </ext>
      </extLst>
    </cfRule>
  </conditionalFormatting>
  <conditionalFormatting sqref="J114:J1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{F7C9E50A-AF43-4C13-9335-C4F33A94456C}</x14:id>
        </ext>
      </extLst>
    </cfRule>
  </conditionalFormatting>
  <conditionalFormatting sqref="K114:K1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{28F9E4B6-0B0E-45EE-916F-86E22AA1F91A}</x14:id>
        </ext>
      </extLst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97D0F8-7186-4680-81FD-5358E1AA825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</xm:sqref>
        </x14:conditionalFormatting>
        <x14:conditionalFormatting xmlns:xm="http://schemas.microsoft.com/office/excel/2006/main">
          <x14:cfRule type="dataBar" id="{06749E23-1822-4841-B558-A88C76321B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E3:E76</xm:sqref>
        </x14:conditionalFormatting>
        <x14:conditionalFormatting xmlns:xm="http://schemas.microsoft.com/office/excel/2006/main">
          <x14:cfRule type="dataBar" id="{9CC7C0A5-9BEA-465B-B90D-7DBC72E608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F3:F76</xm:sqref>
        </x14:conditionalFormatting>
        <x14:conditionalFormatting xmlns:xm="http://schemas.microsoft.com/office/excel/2006/main">
          <x14:cfRule type="dataBar" id="{0DB81BF1-B151-4FE4-BB75-A564FE092E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G3:G76</xm:sqref>
        </x14:conditionalFormatting>
        <x14:conditionalFormatting xmlns:xm="http://schemas.microsoft.com/office/excel/2006/main">
          <x14:cfRule type="dataBar" id="{87A57D34-5FD3-458A-9728-177ADB3EBA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H3:H76</xm:sqref>
        </x14:conditionalFormatting>
        <x14:conditionalFormatting xmlns:xm="http://schemas.microsoft.com/office/excel/2006/main">
          <x14:cfRule type="dataBar" id="{F2F0AF15-688D-4C0E-AA82-50ED95D299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I3:I76</xm:sqref>
        </x14:conditionalFormatting>
        <x14:conditionalFormatting xmlns:xm="http://schemas.microsoft.com/office/excel/2006/main">
          <x14:cfRule type="dataBar" id="{956E6D19-7366-4855-A4DD-03A3AEFC32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J3:J76</xm:sqref>
        </x14:conditionalFormatting>
        <x14:conditionalFormatting xmlns:xm="http://schemas.microsoft.com/office/excel/2006/main">
          <x14:cfRule type="dataBar" id="{8147D4C2-986E-49A8-A141-99203E9B80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K3:K76</xm:sqref>
        </x14:conditionalFormatting>
        <x14:conditionalFormatting xmlns:xm="http://schemas.microsoft.com/office/excel/2006/main">
          <x14:cfRule type="dataBar" id="{DFF71D4C-97D2-45D2-95F9-D6D1D14195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L3:L76</xm:sqref>
        </x14:conditionalFormatting>
        <x14:conditionalFormatting xmlns:xm="http://schemas.microsoft.com/office/excel/2006/main">
          <x14:cfRule type="dataBar" id="{7A006ED3-3692-41A9-96C2-F4CE7CC797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M3:M76</xm:sqref>
        </x14:conditionalFormatting>
        <x14:conditionalFormatting xmlns:xm="http://schemas.microsoft.com/office/excel/2006/main">
          <x14:cfRule type="dataBar" id="{6466CB53-1017-477C-9EC0-FA81C0CFB1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N2:N76</xm:sqref>
        </x14:conditionalFormatting>
        <x14:conditionalFormatting xmlns:xm="http://schemas.microsoft.com/office/excel/2006/main">
          <x14:cfRule type="dataBar" id="{983BE1A1-D093-4A3B-B797-ACA125B96E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P3:P51</xm:sqref>
        </x14:conditionalFormatting>
        <x14:conditionalFormatting xmlns:xm="http://schemas.microsoft.com/office/excel/2006/main">
          <x14:cfRule type="dataBar" id="{64C428C5-2FFF-4FCA-B667-E48EDF34F3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O3:O58</xm:sqref>
        </x14:conditionalFormatting>
        <x14:conditionalFormatting xmlns:xm="http://schemas.microsoft.com/office/excel/2006/main">
          <x14:cfRule type="dataBar" id="{C8F8439E-4524-41AE-A0D9-D653711228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O59:O60 O62:O63</xm:sqref>
        </x14:conditionalFormatting>
        <x14:conditionalFormatting xmlns:xm="http://schemas.microsoft.com/office/excel/2006/main">
          <x14:cfRule type="dataBar" id="{373923C5-5CF0-4059-A379-61A15EBA98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O3:O60 O62:O63</xm:sqref>
        </x14:conditionalFormatting>
        <x14:conditionalFormatting xmlns:xm="http://schemas.microsoft.com/office/excel/2006/main">
          <x14:cfRule type="dataBar" id="{DE2EAAB7-45AE-4D2D-B594-18FD9642DC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O3:O63</xm:sqref>
        </x14:conditionalFormatting>
        <x14:conditionalFormatting xmlns:xm="http://schemas.microsoft.com/office/excel/2006/main">
          <x14:cfRule type="dataBar" id="{05A30C19-A4D8-4C9F-A793-E706E77E1C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O3:O76</xm:sqref>
        </x14:conditionalFormatting>
        <x14:conditionalFormatting xmlns:xm="http://schemas.microsoft.com/office/excel/2006/main">
          <x14:cfRule type="dataBar" id="{66D1DCC1-8829-4D5E-AC19-CFFC13539A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E84:J113</xm:sqref>
        </x14:conditionalFormatting>
        <x14:conditionalFormatting xmlns:xm="http://schemas.microsoft.com/office/excel/2006/main">
          <x14:cfRule type="dataBar" id="{EF6E44E1-471D-4F98-A14E-E75D6513DD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E84:E113</xm:sqref>
        </x14:conditionalFormatting>
        <x14:conditionalFormatting xmlns:xm="http://schemas.microsoft.com/office/excel/2006/main">
          <x14:cfRule type="dataBar" id="{E1690D0C-DC6F-460E-9D05-684560F60A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F84:F113</xm:sqref>
        </x14:conditionalFormatting>
        <x14:conditionalFormatting xmlns:xm="http://schemas.microsoft.com/office/excel/2006/main">
          <x14:cfRule type="dataBar" id="{AE30D64A-8B98-4DA2-BE2E-B7EE5F240FA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G84:G113</xm:sqref>
        </x14:conditionalFormatting>
        <x14:conditionalFormatting xmlns:xm="http://schemas.microsoft.com/office/excel/2006/main">
          <x14:cfRule type="dataBar" id="{989282DC-61B9-4F33-BE22-45000748AC6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H84:H113</xm:sqref>
        </x14:conditionalFormatting>
        <x14:conditionalFormatting xmlns:xm="http://schemas.microsoft.com/office/excel/2006/main">
          <x14:cfRule type="dataBar" id="{5D9F5901-4A2B-4AF0-896D-1356E2F0952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I84:I113</xm:sqref>
        </x14:conditionalFormatting>
        <x14:conditionalFormatting xmlns:xm="http://schemas.microsoft.com/office/excel/2006/main">
          <x14:cfRule type="dataBar" id="{9E30892F-F46D-4BC8-93FE-865B492A880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J84:J113</xm:sqref>
        </x14:conditionalFormatting>
        <x14:conditionalFormatting xmlns:xm="http://schemas.microsoft.com/office/excel/2006/main">
          <x14:cfRule type="dataBar" id="{14857FC3-30BD-43CB-88F5-C164979E49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E114:E120</xm:sqref>
        </x14:conditionalFormatting>
        <x14:conditionalFormatting xmlns:xm="http://schemas.microsoft.com/office/excel/2006/main">
          <x14:cfRule type="dataBar" id="{72A61182-3EB2-4E5E-8CEF-3E9DB6F8D8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F114:F120</xm:sqref>
        </x14:conditionalFormatting>
        <x14:conditionalFormatting xmlns:xm="http://schemas.microsoft.com/office/excel/2006/main">
          <x14:cfRule type="dataBar" id="{DBB99FE7-61A0-4FBB-8444-54D3CEB5B7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G114:G120</xm:sqref>
        </x14:conditionalFormatting>
        <x14:conditionalFormatting xmlns:xm="http://schemas.microsoft.com/office/excel/2006/main">
          <x14:cfRule type="dataBar" id="{08524D0F-7849-436E-BCFF-10E9BD104B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H114:H120</xm:sqref>
        </x14:conditionalFormatting>
        <x14:conditionalFormatting xmlns:xm="http://schemas.microsoft.com/office/excel/2006/main">
          <x14:cfRule type="dataBar" id="{AF9A550A-EECD-4A4D-A71D-FDAD5DCC5B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I114:I120</xm:sqref>
        </x14:conditionalFormatting>
        <x14:conditionalFormatting xmlns:xm="http://schemas.microsoft.com/office/excel/2006/main">
          <x14:cfRule type="dataBar" id="{F7C9E50A-AF43-4C13-9335-C4F33A9445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J114:J120</xm:sqref>
        </x14:conditionalFormatting>
        <x14:conditionalFormatting xmlns:xm="http://schemas.microsoft.com/office/excel/2006/main">
          <x14:cfRule type="dataBar" id="{28F9E4B6-0B0E-45EE-916F-86E22AA1F9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K114:K120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7"/>
  <sheetViews>
    <sheetView topLeftCell="A22" zoomScaleNormal="100" workbookViewId="0">
      <selection activeCell="A42" sqref="A42:O49"/>
    </sheetView>
  </sheetViews>
  <sheetFormatPr defaultRowHeight="15" x14ac:dyDescent="0.25"/>
  <cols>
    <col min="1" max="1" width="13.5703125" customWidth="1"/>
    <col min="2" max="2" width="9.7109375" customWidth="1"/>
    <col min="4" max="4" width="17.140625" customWidth="1"/>
    <col min="5" max="5" width="14.5703125" customWidth="1"/>
    <col min="6" max="6" width="13.28515625" customWidth="1"/>
    <col min="7" max="7" width="12.140625" customWidth="1"/>
    <col min="8" max="8" width="12.7109375" customWidth="1"/>
    <col min="9" max="9" width="11.28515625" customWidth="1"/>
    <col min="10" max="10" width="12" customWidth="1"/>
  </cols>
  <sheetData>
    <row r="1" spans="1:22" x14ac:dyDescent="0.25">
      <c r="A1" s="40" t="s">
        <v>0</v>
      </c>
      <c r="B1" s="41"/>
      <c r="C1" s="41"/>
      <c r="D1" s="42"/>
      <c r="E1" s="40" t="s">
        <v>1</v>
      </c>
      <c r="F1" s="41"/>
      <c r="G1" s="41"/>
      <c r="H1" s="42"/>
      <c r="I1" s="40" t="s">
        <v>2</v>
      </c>
      <c r="J1" s="41"/>
      <c r="K1" s="41"/>
      <c r="L1" s="42"/>
      <c r="M1" s="40" t="s">
        <v>3</v>
      </c>
      <c r="N1" s="42"/>
      <c r="O1" s="43" t="s">
        <v>4</v>
      </c>
      <c r="P1" s="44"/>
      <c r="Q1" s="44"/>
      <c r="R1" s="44"/>
      <c r="S1" s="44"/>
      <c r="T1" s="44"/>
      <c r="U1" s="44"/>
      <c r="V1" s="45"/>
    </row>
    <row r="2" spans="1:22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21</v>
      </c>
      <c r="P2" s="9"/>
      <c r="Q2" s="9"/>
      <c r="R2" s="9"/>
      <c r="S2" s="9"/>
      <c r="T2" s="9"/>
      <c r="U2" s="9"/>
      <c r="V2" s="9"/>
    </row>
    <row r="3" spans="1:22" x14ac:dyDescent="0.25">
      <c r="A3" s="2" t="s">
        <v>23</v>
      </c>
      <c r="B3" s="2" t="s">
        <v>19</v>
      </c>
      <c r="C3" s="2">
        <v>1</v>
      </c>
      <c r="D3" s="2" t="s">
        <v>20</v>
      </c>
      <c r="E3" s="13">
        <v>2</v>
      </c>
      <c r="F3" s="2">
        <v>1</v>
      </c>
      <c r="G3" s="2">
        <v>0</v>
      </c>
      <c r="H3" s="2">
        <v>0</v>
      </c>
      <c r="I3" s="2">
        <v>2</v>
      </c>
      <c r="J3" s="2">
        <v>1</v>
      </c>
      <c r="K3" s="2">
        <v>0</v>
      </c>
      <c r="L3" s="2">
        <v>0</v>
      </c>
      <c r="M3" s="2">
        <v>4</v>
      </c>
      <c r="N3" s="2">
        <v>0.82499999999999996</v>
      </c>
      <c r="O3" s="2">
        <v>0.31</v>
      </c>
      <c r="P3" s="10"/>
      <c r="Q3" s="10"/>
      <c r="R3" s="10"/>
      <c r="S3" s="10"/>
      <c r="T3" s="10"/>
      <c r="U3" s="10"/>
      <c r="V3" s="10"/>
    </row>
    <row r="4" spans="1:22" x14ac:dyDescent="0.25">
      <c r="A4" s="3" t="s">
        <v>24</v>
      </c>
      <c r="B4" s="3" t="s">
        <v>19</v>
      </c>
      <c r="C4" s="3">
        <v>2</v>
      </c>
      <c r="D4" s="3" t="s">
        <v>20</v>
      </c>
      <c r="E4" s="3">
        <v>4</v>
      </c>
      <c r="F4" s="3">
        <v>2</v>
      </c>
      <c r="G4" s="3">
        <v>0</v>
      </c>
      <c r="H4" s="3">
        <v>0</v>
      </c>
      <c r="I4" s="3">
        <v>4</v>
      </c>
      <c r="J4" s="3">
        <v>2</v>
      </c>
      <c r="K4" s="3">
        <v>0</v>
      </c>
      <c r="L4" s="3">
        <v>0</v>
      </c>
      <c r="M4" s="3">
        <v>4</v>
      </c>
      <c r="N4" s="3">
        <v>0.85</v>
      </c>
      <c r="O4" s="3">
        <v>0.37</v>
      </c>
      <c r="P4" s="10"/>
      <c r="Q4" s="10"/>
      <c r="R4" s="10"/>
      <c r="S4" s="10"/>
      <c r="T4" s="10"/>
      <c r="U4" s="10"/>
      <c r="V4" s="10"/>
    </row>
    <row r="5" spans="1:22" x14ac:dyDescent="0.25">
      <c r="A5" s="2" t="s">
        <v>25</v>
      </c>
      <c r="B5" s="2" t="s">
        <v>19</v>
      </c>
      <c r="C5" s="2">
        <v>3</v>
      </c>
      <c r="D5" s="2" t="s">
        <v>20</v>
      </c>
      <c r="E5" s="2">
        <v>6</v>
      </c>
      <c r="F5" s="2">
        <v>3</v>
      </c>
      <c r="G5" s="2">
        <v>0</v>
      </c>
      <c r="H5" s="2">
        <v>0</v>
      </c>
      <c r="I5" s="2">
        <v>6</v>
      </c>
      <c r="J5" s="2">
        <v>3</v>
      </c>
      <c r="K5" s="2">
        <v>0</v>
      </c>
      <c r="L5" s="2">
        <v>0</v>
      </c>
      <c r="M5" s="2">
        <v>4</v>
      </c>
      <c r="N5" s="2">
        <v>0.875</v>
      </c>
      <c r="O5" s="2">
        <v>0.45</v>
      </c>
      <c r="P5" s="10"/>
      <c r="Q5" s="10"/>
      <c r="R5" s="10"/>
      <c r="S5" s="10"/>
      <c r="T5" s="10"/>
      <c r="U5" s="10"/>
      <c r="V5" s="10"/>
    </row>
    <row r="6" spans="1:22" x14ac:dyDescent="0.25">
      <c r="A6" s="3" t="s">
        <v>26</v>
      </c>
      <c r="B6" s="3" t="s">
        <v>19</v>
      </c>
      <c r="C6" s="3">
        <v>4</v>
      </c>
      <c r="D6" s="3" t="s">
        <v>20</v>
      </c>
      <c r="E6" s="3">
        <v>8</v>
      </c>
      <c r="F6" s="3">
        <v>4</v>
      </c>
      <c r="G6" s="3">
        <v>0</v>
      </c>
      <c r="H6" s="3">
        <v>0</v>
      </c>
      <c r="I6" s="3">
        <v>8</v>
      </c>
      <c r="J6" s="3">
        <v>4</v>
      </c>
      <c r="K6" s="3">
        <v>0</v>
      </c>
      <c r="L6" s="3">
        <v>0</v>
      </c>
      <c r="M6" s="3">
        <v>4</v>
      </c>
      <c r="N6" s="3">
        <v>0.9</v>
      </c>
      <c r="O6" s="3">
        <v>0.54</v>
      </c>
      <c r="P6" s="10"/>
      <c r="Q6" s="10"/>
      <c r="R6" s="10"/>
      <c r="S6" s="10"/>
      <c r="T6" s="10"/>
      <c r="U6" s="10"/>
      <c r="V6" s="10"/>
    </row>
    <row r="7" spans="1:22" x14ac:dyDescent="0.25">
      <c r="A7" s="2" t="s">
        <v>27</v>
      </c>
      <c r="B7" s="2" t="s">
        <v>19</v>
      </c>
      <c r="C7" s="2">
        <v>5</v>
      </c>
      <c r="D7" s="2" t="s">
        <v>20</v>
      </c>
      <c r="E7" s="2">
        <v>10</v>
      </c>
      <c r="F7" s="2">
        <v>5</v>
      </c>
      <c r="G7" s="2">
        <v>0</v>
      </c>
      <c r="H7" s="2">
        <v>0</v>
      </c>
      <c r="I7" s="2">
        <v>10</v>
      </c>
      <c r="J7" s="2">
        <v>5</v>
      </c>
      <c r="K7" s="2">
        <v>0</v>
      </c>
      <c r="L7" s="2">
        <v>0</v>
      </c>
      <c r="M7" s="2">
        <v>4</v>
      </c>
      <c r="N7" s="2">
        <v>0.9</v>
      </c>
      <c r="O7" s="2">
        <v>0.64</v>
      </c>
      <c r="P7" s="10"/>
      <c r="Q7" s="10"/>
      <c r="R7" s="10"/>
      <c r="S7" s="10"/>
      <c r="T7" s="10"/>
      <c r="U7" s="10"/>
      <c r="V7" s="10"/>
    </row>
    <row r="8" spans="1:22" x14ac:dyDescent="0.25">
      <c r="A8" s="3" t="s">
        <v>28</v>
      </c>
      <c r="B8" s="3" t="s">
        <v>19</v>
      </c>
      <c r="C8" s="3">
        <v>6</v>
      </c>
      <c r="D8" s="3" t="s">
        <v>20</v>
      </c>
      <c r="E8" s="3">
        <v>12</v>
      </c>
      <c r="F8" s="3">
        <v>6</v>
      </c>
      <c r="G8" s="3">
        <v>0</v>
      </c>
      <c r="H8" s="3">
        <v>0</v>
      </c>
      <c r="I8" s="3">
        <v>12</v>
      </c>
      <c r="J8" s="3">
        <v>6</v>
      </c>
      <c r="K8" s="3">
        <v>0</v>
      </c>
      <c r="L8" s="3">
        <v>0</v>
      </c>
      <c r="M8" s="3">
        <v>4</v>
      </c>
      <c r="N8" s="3">
        <v>0.92500000000000004</v>
      </c>
      <c r="O8" s="3">
        <v>0.77</v>
      </c>
      <c r="P8" s="10"/>
      <c r="Q8" s="10"/>
      <c r="R8" s="10"/>
      <c r="S8" s="10"/>
      <c r="T8" s="10"/>
      <c r="U8" s="10"/>
      <c r="V8" s="10"/>
    </row>
    <row r="9" spans="1:22" x14ac:dyDescent="0.25">
      <c r="A9" s="2" t="s">
        <v>29</v>
      </c>
      <c r="B9" s="2" t="s">
        <v>19</v>
      </c>
      <c r="C9" s="2">
        <v>7</v>
      </c>
      <c r="D9" s="2" t="s">
        <v>20</v>
      </c>
      <c r="E9" s="2">
        <v>14</v>
      </c>
      <c r="F9" s="2">
        <v>7</v>
      </c>
      <c r="G9" s="2">
        <v>0</v>
      </c>
      <c r="H9" s="2">
        <v>0</v>
      </c>
      <c r="I9" s="2">
        <v>14</v>
      </c>
      <c r="J9" s="2">
        <v>7</v>
      </c>
      <c r="K9" s="2">
        <v>0</v>
      </c>
      <c r="L9" s="2">
        <v>0</v>
      </c>
      <c r="M9" s="2">
        <v>4</v>
      </c>
      <c r="N9" s="2">
        <v>0.92500000000000004</v>
      </c>
      <c r="O9" s="3">
        <v>0.93</v>
      </c>
      <c r="P9" s="10"/>
      <c r="Q9" s="10"/>
      <c r="R9" s="10"/>
      <c r="S9" s="10"/>
      <c r="T9" s="10"/>
      <c r="U9" s="10"/>
      <c r="V9" s="10"/>
    </row>
    <row r="10" spans="1:22" x14ac:dyDescent="0.25">
      <c r="A10" s="3" t="s">
        <v>22</v>
      </c>
      <c r="B10" s="2" t="s">
        <v>19</v>
      </c>
      <c r="C10" s="3">
        <v>8</v>
      </c>
      <c r="D10" s="3" t="s">
        <v>20</v>
      </c>
      <c r="E10" s="3">
        <v>16</v>
      </c>
      <c r="F10" s="3">
        <v>8</v>
      </c>
      <c r="G10" s="3">
        <v>0</v>
      </c>
      <c r="H10" s="3">
        <v>0</v>
      </c>
      <c r="I10" s="3">
        <v>16</v>
      </c>
      <c r="J10" s="3">
        <v>8</v>
      </c>
      <c r="K10" s="3">
        <v>0</v>
      </c>
      <c r="L10" s="3">
        <v>0</v>
      </c>
      <c r="M10" s="3">
        <v>4</v>
      </c>
      <c r="N10" s="3">
        <v>0.92500000000000004</v>
      </c>
      <c r="O10" s="2">
        <v>1.1100000000000001</v>
      </c>
      <c r="P10" s="10"/>
      <c r="Q10" s="10"/>
      <c r="R10" s="10"/>
      <c r="S10" s="10"/>
      <c r="T10" s="10"/>
      <c r="U10" s="10"/>
      <c r="V10" s="10"/>
    </row>
    <row r="11" spans="1:22" x14ac:dyDescent="0.25">
      <c r="A11" s="3" t="s">
        <v>30</v>
      </c>
      <c r="B11" s="3" t="s">
        <v>31</v>
      </c>
      <c r="C11" s="3">
        <v>1</v>
      </c>
      <c r="D11" s="3" t="s">
        <v>32</v>
      </c>
      <c r="E11" s="3">
        <v>0</v>
      </c>
      <c r="F11" s="3">
        <v>1</v>
      </c>
      <c r="G11" s="3">
        <v>0</v>
      </c>
      <c r="H11" s="3">
        <v>0</v>
      </c>
      <c r="I11" s="3">
        <v>1</v>
      </c>
      <c r="J11" s="3">
        <v>2</v>
      </c>
      <c r="K11" s="3">
        <v>0</v>
      </c>
      <c r="L11" s="3">
        <v>0.3</v>
      </c>
      <c r="M11" s="3">
        <v>14.5</v>
      </c>
      <c r="N11" s="3">
        <v>0.8</v>
      </c>
      <c r="O11" s="3">
        <v>2</v>
      </c>
      <c r="P11" s="10"/>
      <c r="Q11" s="10"/>
      <c r="R11" s="10"/>
      <c r="S11" s="10"/>
      <c r="T11" s="10"/>
      <c r="U11" s="10"/>
      <c r="V11" s="10"/>
    </row>
    <row r="12" spans="1:22" x14ac:dyDescent="0.25">
      <c r="A12" s="2" t="s">
        <v>33</v>
      </c>
      <c r="B12" s="2" t="s">
        <v>31</v>
      </c>
      <c r="C12" s="2">
        <v>2</v>
      </c>
      <c r="D12" s="2" t="s">
        <v>32</v>
      </c>
      <c r="E12" s="2">
        <v>0</v>
      </c>
      <c r="F12" s="2">
        <v>1.75</v>
      </c>
      <c r="G12" s="2">
        <v>0</v>
      </c>
      <c r="H12" s="2">
        <v>0</v>
      </c>
      <c r="I12" s="2">
        <v>1.75</v>
      </c>
      <c r="J12" s="2">
        <v>2.5</v>
      </c>
      <c r="K12" s="2"/>
      <c r="L12" s="2">
        <v>0.3</v>
      </c>
      <c r="M12" s="2">
        <v>15</v>
      </c>
      <c r="N12" s="2">
        <v>0.85</v>
      </c>
      <c r="O12" s="2">
        <v>2.5</v>
      </c>
      <c r="P12" s="10"/>
      <c r="Q12" s="10"/>
      <c r="R12" s="10"/>
      <c r="S12" s="10"/>
      <c r="T12" s="10"/>
      <c r="U12" s="10"/>
      <c r="V12" s="10"/>
    </row>
    <row r="13" spans="1:22" x14ac:dyDescent="0.25">
      <c r="A13" s="3" t="s">
        <v>34</v>
      </c>
      <c r="B13" s="3" t="s">
        <v>31</v>
      </c>
      <c r="C13" s="3">
        <v>3</v>
      </c>
      <c r="D13" s="3" t="s">
        <v>32</v>
      </c>
      <c r="E13" s="3">
        <v>0</v>
      </c>
      <c r="F13" s="3">
        <v>2.5</v>
      </c>
      <c r="G13" s="3">
        <v>0</v>
      </c>
      <c r="H13" s="3">
        <v>0</v>
      </c>
      <c r="I13" s="3">
        <v>2.5</v>
      </c>
      <c r="J13" s="3">
        <v>3</v>
      </c>
      <c r="K13" s="3">
        <v>0</v>
      </c>
      <c r="L13" s="3">
        <v>0.3</v>
      </c>
      <c r="M13" s="3">
        <v>15.5</v>
      </c>
      <c r="N13" s="3">
        <v>0.875</v>
      </c>
      <c r="O13" s="3">
        <v>3</v>
      </c>
      <c r="P13" s="10"/>
      <c r="Q13" s="10"/>
      <c r="R13" s="10"/>
      <c r="S13" s="10"/>
      <c r="T13" s="10"/>
      <c r="U13" s="10"/>
      <c r="V13" s="10"/>
    </row>
    <row r="14" spans="1:22" x14ac:dyDescent="0.25">
      <c r="A14" s="2" t="s">
        <v>35</v>
      </c>
      <c r="B14" s="2" t="s">
        <v>31</v>
      </c>
      <c r="C14" s="2">
        <v>4</v>
      </c>
      <c r="D14" s="2" t="s">
        <v>32</v>
      </c>
      <c r="E14" s="2">
        <v>0</v>
      </c>
      <c r="F14" s="2">
        <v>3.25</v>
      </c>
      <c r="G14" s="2">
        <v>0</v>
      </c>
      <c r="H14" s="2">
        <v>0</v>
      </c>
      <c r="I14" s="2">
        <v>3.25</v>
      </c>
      <c r="J14" s="2">
        <v>3.5</v>
      </c>
      <c r="K14" s="2">
        <v>0</v>
      </c>
      <c r="L14" s="2">
        <v>0.3</v>
      </c>
      <c r="M14" s="2">
        <v>16</v>
      </c>
      <c r="N14" s="2">
        <v>0.9</v>
      </c>
      <c r="O14" s="2">
        <v>3.5</v>
      </c>
      <c r="P14" s="10"/>
      <c r="Q14" s="10"/>
      <c r="R14" s="10"/>
      <c r="S14" s="10"/>
      <c r="T14" s="10"/>
      <c r="U14" s="10"/>
      <c r="V14" s="10"/>
    </row>
    <row r="15" spans="1:22" x14ac:dyDescent="0.25">
      <c r="A15" s="3" t="s">
        <v>36</v>
      </c>
      <c r="B15" s="3" t="s">
        <v>31</v>
      </c>
      <c r="C15" s="3">
        <v>5</v>
      </c>
      <c r="D15" s="3" t="s">
        <v>32</v>
      </c>
      <c r="E15" s="3">
        <v>0</v>
      </c>
      <c r="F15" s="3">
        <v>4</v>
      </c>
      <c r="G15" s="3">
        <v>0</v>
      </c>
      <c r="H15" s="3">
        <v>0</v>
      </c>
      <c r="I15" s="3">
        <v>4</v>
      </c>
      <c r="J15" s="3">
        <v>4</v>
      </c>
      <c r="K15" s="3">
        <v>0</v>
      </c>
      <c r="L15" s="3">
        <v>0.3</v>
      </c>
      <c r="M15" s="3">
        <v>16.5</v>
      </c>
      <c r="N15" s="3">
        <v>0.9</v>
      </c>
      <c r="O15" s="3">
        <v>4</v>
      </c>
      <c r="P15" s="10"/>
      <c r="Q15" s="10"/>
      <c r="R15" s="10"/>
      <c r="S15" s="10"/>
      <c r="T15" s="10"/>
      <c r="U15" s="10"/>
      <c r="V15" s="10"/>
    </row>
    <row r="16" spans="1:22" x14ac:dyDescent="0.25">
      <c r="A16" s="2" t="s">
        <v>37</v>
      </c>
      <c r="B16" s="2" t="s">
        <v>31</v>
      </c>
      <c r="C16" s="2">
        <v>6</v>
      </c>
      <c r="D16" s="2" t="s">
        <v>32</v>
      </c>
      <c r="E16" s="2">
        <v>0</v>
      </c>
      <c r="F16" s="2">
        <v>4.75</v>
      </c>
      <c r="G16" s="2">
        <v>0</v>
      </c>
      <c r="H16" s="2">
        <v>0</v>
      </c>
      <c r="I16" s="2">
        <v>4.75</v>
      </c>
      <c r="J16" s="2">
        <v>4.5</v>
      </c>
      <c r="K16" s="2">
        <v>0</v>
      </c>
      <c r="L16" s="2">
        <v>0.3</v>
      </c>
      <c r="M16" s="2">
        <v>17</v>
      </c>
      <c r="N16" s="2">
        <v>0.9</v>
      </c>
      <c r="O16" s="2">
        <v>4.5</v>
      </c>
      <c r="P16" s="10"/>
      <c r="Q16" s="10"/>
      <c r="R16" s="10"/>
      <c r="S16" s="10"/>
      <c r="T16" s="10"/>
      <c r="U16" s="10"/>
      <c r="V16" s="10"/>
    </row>
    <row r="17" spans="1:22" x14ac:dyDescent="0.25">
      <c r="A17" s="3" t="s">
        <v>38</v>
      </c>
      <c r="B17" s="3" t="s">
        <v>31</v>
      </c>
      <c r="C17" s="3">
        <v>7</v>
      </c>
      <c r="D17" s="3" t="s">
        <v>32</v>
      </c>
      <c r="E17" s="3">
        <v>0</v>
      </c>
      <c r="F17" s="3">
        <v>5.5</v>
      </c>
      <c r="G17" s="3">
        <v>0</v>
      </c>
      <c r="H17" s="3">
        <v>0</v>
      </c>
      <c r="I17" s="3">
        <v>5.5</v>
      </c>
      <c r="J17" s="3">
        <v>5</v>
      </c>
      <c r="K17" s="3">
        <v>0</v>
      </c>
      <c r="L17" s="3">
        <v>0.3</v>
      </c>
      <c r="M17" s="3">
        <v>17.5</v>
      </c>
      <c r="N17" s="3">
        <v>0.9</v>
      </c>
      <c r="O17" s="3">
        <v>4.75</v>
      </c>
      <c r="P17" s="10"/>
      <c r="Q17" s="10"/>
      <c r="R17" s="10"/>
      <c r="S17" s="10"/>
      <c r="T17" s="10"/>
      <c r="U17" s="10"/>
      <c r="V17" s="10"/>
    </row>
    <row r="18" spans="1:22" x14ac:dyDescent="0.25">
      <c r="A18" s="2" t="s">
        <v>39</v>
      </c>
      <c r="B18" s="2" t="s">
        <v>31</v>
      </c>
      <c r="C18" s="2">
        <v>8</v>
      </c>
      <c r="D18" s="2" t="s">
        <v>32</v>
      </c>
      <c r="E18" s="2">
        <v>0</v>
      </c>
      <c r="F18" s="2">
        <v>6.25</v>
      </c>
      <c r="G18" s="2">
        <v>0</v>
      </c>
      <c r="H18" s="2">
        <v>0</v>
      </c>
      <c r="I18" s="2">
        <v>6.25</v>
      </c>
      <c r="J18" s="2">
        <v>5.5</v>
      </c>
      <c r="K18" s="2">
        <v>0</v>
      </c>
      <c r="L18" s="2">
        <v>0.3</v>
      </c>
      <c r="M18" s="2">
        <v>18</v>
      </c>
      <c r="N18" s="2">
        <v>0.9</v>
      </c>
      <c r="O18" s="2">
        <v>5.25</v>
      </c>
      <c r="P18" s="10"/>
      <c r="Q18" s="10"/>
      <c r="R18" s="10"/>
      <c r="S18" s="10"/>
      <c r="T18" s="10"/>
      <c r="U18" s="10"/>
      <c r="V18" s="10"/>
    </row>
    <row r="19" spans="1:22" x14ac:dyDescent="0.25">
      <c r="A19" s="3" t="s">
        <v>40</v>
      </c>
      <c r="B19" s="3" t="s">
        <v>45</v>
      </c>
      <c r="C19" s="3">
        <v>1</v>
      </c>
      <c r="D19" s="3" t="s">
        <v>45</v>
      </c>
      <c r="E19" s="3">
        <v>20</v>
      </c>
      <c r="F19" s="3">
        <v>2</v>
      </c>
      <c r="G19" s="3">
        <v>0</v>
      </c>
      <c r="H19" s="3">
        <v>5</v>
      </c>
      <c r="I19" s="3">
        <v>10</v>
      </c>
      <c r="J19" s="3">
        <v>6</v>
      </c>
      <c r="K19" s="3">
        <v>0</v>
      </c>
      <c r="L19" s="3">
        <v>0</v>
      </c>
      <c r="M19" s="3">
        <v>14.5</v>
      </c>
      <c r="N19" s="3">
        <v>0.8</v>
      </c>
      <c r="O19" s="3">
        <v>3.75</v>
      </c>
      <c r="P19" s="10"/>
      <c r="Q19" s="10"/>
      <c r="R19" s="10"/>
      <c r="S19" s="10"/>
      <c r="T19" s="10"/>
      <c r="U19" s="10"/>
      <c r="V19" s="10"/>
    </row>
    <row r="20" spans="1:22" x14ac:dyDescent="0.25">
      <c r="A20" s="2" t="s">
        <v>41</v>
      </c>
      <c r="B20" s="2" t="s">
        <v>45</v>
      </c>
      <c r="C20" s="2">
        <v>2</v>
      </c>
      <c r="D20" s="2" t="s">
        <v>45</v>
      </c>
      <c r="E20" s="2">
        <v>30</v>
      </c>
      <c r="F20" s="2">
        <v>6</v>
      </c>
      <c r="G20" s="2">
        <v>0</v>
      </c>
      <c r="H20" s="2">
        <v>9</v>
      </c>
      <c r="I20" s="2">
        <v>12</v>
      </c>
      <c r="J20" s="2">
        <v>8</v>
      </c>
      <c r="K20" s="2">
        <v>0</v>
      </c>
      <c r="L20" s="2">
        <v>0</v>
      </c>
      <c r="M20" s="2">
        <v>15.5</v>
      </c>
      <c r="N20" s="2">
        <v>0.82499999999999996</v>
      </c>
      <c r="O20" s="2">
        <v>4.9000000000000004</v>
      </c>
      <c r="P20" s="10"/>
      <c r="Q20" s="10"/>
      <c r="R20" s="10"/>
      <c r="S20" s="10"/>
      <c r="T20" s="10"/>
      <c r="U20" s="10"/>
      <c r="V20" s="10"/>
    </row>
    <row r="21" spans="1:22" x14ac:dyDescent="0.25">
      <c r="A21" s="3" t="s">
        <v>42</v>
      </c>
      <c r="B21" s="3" t="s">
        <v>45</v>
      </c>
      <c r="C21" s="3">
        <v>3</v>
      </c>
      <c r="D21" s="3" t="s">
        <v>45</v>
      </c>
      <c r="E21" s="3">
        <v>40</v>
      </c>
      <c r="F21" s="3">
        <v>10</v>
      </c>
      <c r="G21" s="3">
        <v>0</v>
      </c>
      <c r="H21" s="3">
        <v>13</v>
      </c>
      <c r="I21" s="3">
        <v>14</v>
      </c>
      <c r="J21" s="3">
        <v>10</v>
      </c>
      <c r="K21" s="3">
        <v>0</v>
      </c>
      <c r="L21" s="3">
        <v>0</v>
      </c>
      <c r="M21" s="3">
        <v>16.5</v>
      </c>
      <c r="N21" s="3">
        <v>0.875</v>
      </c>
      <c r="O21" s="3">
        <v>6.86</v>
      </c>
      <c r="P21" s="10"/>
      <c r="Q21" s="10"/>
      <c r="R21" s="10"/>
      <c r="S21" s="10"/>
      <c r="T21" s="10"/>
      <c r="U21" s="10"/>
      <c r="V21" s="10"/>
    </row>
    <row r="22" spans="1:22" x14ac:dyDescent="0.25">
      <c r="A22" s="2" t="s">
        <v>43</v>
      </c>
      <c r="B22" s="2" t="s">
        <v>45</v>
      </c>
      <c r="C22" s="2">
        <v>4</v>
      </c>
      <c r="D22" s="2" t="s">
        <v>45</v>
      </c>
      <c r="E22" s="2">
        <v>50</v>
      </c>
      <c r="F22" s="2">
        <v>14</v>
      </c>
      <c r="G22" s="2">
        <v>0</v>
      </c>
      <c r="H22" s="2">
        <v>17</v>
      </c>
      <c r="I22" s="2">
        <v>16</v>
      </c>
      <c r="J22" s="2">
        <v>12</v>
      </c>
      <c r="K22" s="2">
        <v>0</v>
      </c>
      <c r="L22" s="2">
        <v>0</v>
      </c>
      <c r="M22" s="2">
        <v>17.5</v>
      </c>
      <c r="N22" s="2">
        <v>0.9</v>
      </c>
      <c r="O22" s="2">
        <v>9.6</v>
      </c>
      <c r="P22" s="10"/>
      <c r="Q22" s="10"/>
      <c r="R22" s="10"/>
      <c r="S22" s="10"/>
      <c r="T22" s="10"/>
      <c r="U22" s="10"/>
      <c r="V22" s="10"/>
    </row>
    <row r="23" spans="1:22" x14ac:dyDescent="0.25">
      <c r="A23" s="3" t="s">
        <v>44</v>
      </c>
      <c r="B23" s="3" t="s">
        <v>45</v>
      </c>
      <c r="C23" s="3">
        <v>5</v>
      </c>
      <c r="D23" s="3" t="s">
        <v>45</v>
      </c>
      <c r="E23" s="3">
        <v>55</v>
      </c>
      <c r="F23" s="3">
        <v>16</v>
      </c>
      <c r="G23" s="3">
        <v>0</v>
      </c>
      <c r="H23" s="3">
        <v>19</v>
      </c>
      <c r="I23" s="3">
        <v>17</v>
      </c>
      <c r="J23" s="3">
        <v>13</v>
      </c>
      <c r="K23" s="3">
        <v>0</v>
      </c>
      <c r="L23" s="3">
        <v>0</v>
      </c>
      <c r="M23" s="3">
        <v>18</v>
      </c>
      <c r="N23" s="3">
        <v>0.92500000000000004</v>
      </c>
      <c r="O23" s="3">
        <v>12.49</v>
      </c>
      <c r="P23" s="10"/>
      <c r="Q23" s="10"/>
      <c r="R23" s="10"/>
      <c r="S23" s="10"/>
      <c r="T23" s="10"/>
      <c r="U23" s="10"/>
      <c r="V23" s="10"/>
    </row>
    <row r="24" spans="1:22" x14ac:dyDescent="0.25">
      <c r="A24" s="2" t="s">
        <v>46</v>
      </c>
      <c r="B24" s="2" t="s">
        <v>51</v>
      </c>
      <c r="C24" s="2">
        <v>1</v>
      </c>
      <c r="D24" s="2" t="s">
        <v>45</v>
      </c>
      <c r="E24" s="2">
        <v>22</v>
      </c>
      <c r="F24" s="2">
        <v>2</v>
      </c>
      <c r="G24" s="2">
        <v>0</v>
      </c>
      <c r="H24" s="2">
        <v>5</v>
      </c>
      <c r="I24" s="2">
        <v>14</v>
      </c>
      <c r="J24" s="2">
        <v>8</v>
      </c>
      <c r="K24" s="2">
        <v>14</v>
      </c>
      <c r="L24" s="2">
        <v>0.9</v>
      </c>
      <c r="M24" s="2">
        <v>8.5</v>
      </c>
      <c r="N24" s="2">
        <v>0.8</v>
      </c>
      <c r="O24" s="2">
        <v>7</v>
      </c>
      <c r="P24" s="10"/>
      <c r="Q24" s="10"/>
      <c r="R24" s="10"/>
      <c r="S24" s="10"/>
      <c r="T24" s="10"/>
      <c r="U24" s="10"/>
      <c r="V24" s="10"/>
    </row>
    <row r="25" spans="1:22" x14ac:dyDescent="0.25">
      <c r="A25" s="3" t="s">
        <v>47</v>
      </c>
      <c r="B25" s="3" t="s">
        <v>51</v>
      </c>
      <c r="C25" s="3">
        <v>2</v>
      </c>
      <c r="D25" s="3" t="s">
        <v>45</v>
      </c>
      <c r="E25" s="3">
        <v>33</v>
      </c>
      <c r="F25" s="3">
        <v>6.5</v>
      </c>
      <c r="G25" s="3">
        <v>0</v>
      </c>
      <c r="H25" s="3">
        <v>9</v>
      </c>
      <c r="I25" s="3">
        <v>17</v>
      </c>
      <c r="J25" s="3">
        <v>10.5</v>
      </c>
      <c r="K25" s="3">
        <v>21</v>
      </c>
      <c r="L25" s="3">
        <v>0.9</v>
      </c>
      <c r="M25" s="3">
        <v>9.5</v>
      </c>
      <c r="N25" s="3">
        <v>0.82499999999999996</v>
      </c>
      <c r="O25" s="3">
        <v>9.8000000000000007</v>
      </c>
      <c r="P25" s="10"/>
      <c r="Q25" s="10"/>
      <c r="R25" s="10"/>
      <c r="S25" s="10"/>
      <c r="T25" s="10"/>
      <c r="U25" s="10"/>
      <c r="V25" s="10"/>
    </row>
    <row r="26" spans="1:22" x14ac:dyDescent="0.25">
      <c r="A26" s="2" t="s">
        <v>48</v>
      </c>
      <c r="B26" s="2" t="s">
        <v>51</v>
      </c>
      <c r="C26" s="2">
        <v>3</v>
      </c>
      <c r="D26" s="2" t="s">
        <v>45</v>
      </c>
      <c r="E26" s="2">
        <v>44</v>
      </c>
      <c r="F26" s="2">
        <v>11</v>
      </c>
      <c r="G26" s="2">
        <v>0</v>
      </c>
      <c r="H26" s="2">
        <v>13</v>
      </c>
      <c r="I26" s="2">
        <v>20</v>
      </c>
      <c r="J26" s="2">
        <v>13</v>
      </c>
      <c r="K26" s="2">
        <v>28</v>
      </c>
      <c r="L26" s="2">
        <v>0.9</v>
      </c>
      <c r="M26" s="2">
        <v>10.5</v>
      </c>
      <c r="N26" s="2">
        <v>0.85</v>
      </c>
      <c r="O26" s="2">
        <v>13.72</v>
      </c>
      <c r="P26" s="10"/>
      <c r="Q26" s="10"/>
      <c r="R26" s="10"/>
      <c r="S26" s="10"/>
      <c r="T26" s="10"/>
      <c r="U26" s="10"/>
      <c r="V26" s="10"/>
    </row>
    <row r="27" spans="1:22" x14ac:dyDescent="0.25">
      <c r="A27" s="3" t="s">
        <v>49</v>
      </c>
      <c r="B27" s="3" t="s">
        <v>51</v>
      </c>
      <c r="C27" s="3">
        <v>4</v>
      </c>
      <c r="D27" s="3" t="s">
        <v>45</v>
      </c>
      <c r="E27" s="3">
        <v>55</v>
      </c>
      <c r="F27" s="3">
        <v>15.5</v>
      </c>
      <c r="G27" s="3">
        <v>0</v>
      </c>
      <c r="H27" s="3">
        <v>17</v>
      </c>
      <c r="I27" s="3">
        <v>23</v>
      </c>
      <c r="J27" s="3">
        <v>15.5</v>
      </c>
      <c r="K27" s="3">
        <v>35</v>
      </c>
      <c r="L27" s="3">
        <v>0.9</v>
      </c>
      <c r="M27" s="3">
        <v>11.5</v>
      </c>
      <c r="N27" s="3">
        <v>0.875</v>
      </c>
      <c r="O27" s="3">
        <v>19.21</v>
      </c>
      <c r="P27" s="10"/>
      <c r="Q27" s="10"/>
      <c r="R27" s="10"/>
      <c r="S27" s="10"/>
      <c r="T27" s="10"/>
      <c r="U27" s="10"/>
      <c r="V27" s="10"/>
    </row>
    <row r="28" spans="1:22" x14ac:dyDescent="0.25">
      <c r="A28" s="2" t="s">
        <v>50</v>
      </c>
      <c r="B28" s="2" t="s">
        <v>51</v>
      </c>
      <c r="C28" s="2">
        <v>5</v>
      </c>
      <c r="D28" s="2" t="s">
        <v>45</v>
      </c>
      <c r="E28" s="2">
        <v>60.5</v>
      </c>
      <c r="F28" s="2">
        <v>20</v>
      </c>
      <c r="G28" s="2">
        <v>0</v>
      </c>
      <c r="H28" s="2">
        <v>19</v>
      </c>
      <c r="I28" s="2">
        <v>24.5</v>
      </c>
      <c r="J28" s="2">
        <v>18</v>
      </c>
      <c r="K28" s="2">
        <v>42</v>
      </c>
      <c r="L28" s="2">
        <v>0.9</v>
      </c>
      <c r="M28" s="2">
        <v>12</v>
      </c>
      <c r="N28" s="2">
        <v>0.9</v>
      </c>
      <c r="O28" s="2">
        <v>24.97</v>
      </c>
      <c r="P28" s="10"/>
      <c r="Q28" s="10"/>
      <c r="R28" s="10"/>
      <c r="S28" s="10"/>
      <c r="T28" s="10"/>
      <c r="U28" s="10"/>
      <c r="V28" s="10"/>
    </row>
    <row r="29" spans="1:22" x14ac:dyDescent="0.25">
      <c r="A29" s="3" t="s">
        <v>52</v>
      </c>
      <c r="B29" s="3" t="s">
        <v>57</v>
      </c>
      <c r="C29" s="3">
        <v>1</v>
      </c>
      <c r="D29" s="3" t="s">
        <v>45</v>
      </c>
      <c r="E29" s="3">
        <v>23</v>
      </c>
      <c r="F29" s="3">
        <v>2</v>
      </c>
      <c r="G29" s="3">
        <v>0</v>
      </c>
      <c r="H29" s="3">
        <v>3</v>
      </c>
      <c r="I29" s="3">
        <v>19</v>
      </c>
      <c r="J29" s="3">
        <v>14</v>
      </c>
      <c r="K29" s="3">
        <v>0</v>
      </c>
      <c r="L29" s="3">
        <v>0.3</v>
      </c>
      <c r="M29" s="3">
        <v>14.5</v>
      </c>
      <c r="N29" s="2">
        <v>0.8</v>
      </c>
      <c r="O29" s="3">
        <v>7.9</v>
      </c>
      <c r="P29" s="10"/>
      <c r="Q29" s="10"/>
      <c r="R29" s="10"/>
      <c r="S29" s="10"/>
      <c r="T29" s="10"/>
      <c r="U29" s="10"/>
      <c r="V29" s="10"/>
    </row>
    <row r="30" spans="1:22" x14ac:dyDescent="0.25">
      <c r="A30" s="2" t="s">
        <v>53</v>
      </c>
      <c r="B30" s="2" t="s">
        <v>57</v>
      </c>
      <c r="C30" s="2">
        <v>2</v>
      </c>
      <c r="D30" s="2" t="s">
        <v>45</v>
      </c>
      <c r="E30" s="2">
        <v>35</v>
      </c>
      <c r="F30" s="2">
        <v>5</v>
      </c>
      <c r="G30" s="2">
        <v>0</v>
      </c>
      <c r="H30" s="2">
        <v>6</v>
      </c>
      <c r="I30" s="2">
        <v>22</v>
      </c>
      <c r="J30" s="2">
        <v>17</v>
      </c>
      <c r="K30" s="2">
        <v>0</v>
      </c>
      <c r="L30" s="2">
        <v>0.3</v>
      </c>
      <c r="M30" s="2">
        <v>15.5</v>
      </c>
      <c r="N30" s="3">
        <v>0.82499999999999996</v>
      </c>
      <c r="O30" s="2">
        <v>11.06</v>
      </c>
      <c r="P30" s="10"/>
      <c r="Q30" s="10"/>
      <c r="R30" s="10"/>
      <c r="S30" s="10"/>
      <c r="T30" s="10"/>
      <c r="U30" s="10"/>
      <c r="V30" s="10"/>
    </row>
    <row r="31" spans="1:22" x14ac:dyDescent="0.25">
      <c r="A31" s="3" t="s">
        <v>54</v>
      </c>
      <c r="B31" s="3" t="s">
        <v>57</v>
      </c>
      <c r="C31" s="3">
        <v>3</v>
      </c>
      <c r="D31" s="3" t="s">
        <v>45</v>
      </c>
      <c r="E31" s="3">
        <v>47</v>
      </c>
      <c r="F31" s="3">
        <v>8</v>
      </c>
      <c r="G31" s="3">
        <v>0</v>
      </c>
      <c r="H31" s="3">
        <v>9</v>
      </c>
      <c r="I31" s="3">
        <v>25</v>
      </c>
      <c r="J31" s="3">
        <v>20</v>
      </c>
      <c r="K31" s="3">
        <v>0</v>
      </c>
      <c r="L31" s="3">
        <v>0.3</v>
      </c>
      <c r="M31" s="3">
        <v>16.5</v>
      </c>
      <c r="N31" s="2">
        <v>0.85</v>
      </c>
      <c r="O31" s="3">
        <v>15.48</v>
      </c>
      <c r="P31" s="10"/>
      <c r="Q31" s="10"/>
      <c r="R31" s="10"/>
      <c r="S31" s="10"/>
      <c r="T31" s="10"/>
      <c r="U31" s="10"/>
      <c r="V31" s="10"/>
    </row>
    <row r="32" spans="1:22" x14ac:dyDescent="0.25">
      <c r="A32" s="2" t="s">
        <v>55</v>
      </c>
      <c r="B32" s="2" t="s">
        <v>57</v>
      </c>
      <c r="C32" s="2">
        <v>4</v>
      </c>
      <c r="D32" s="2" t="s">
        <v>45</v>
      </c>
      <c r="E32" s="2">
        <v>59</v>
      </c>
      <c r="F32" s="2">
        <v>11</v>
      </c>
      <c r="G32" s="2">
        <v>0</v>
      </c>
      <c r="H32" s="2">
        <v>12</v>
      </c>
      <c r="I32" s="2">
        <v>28</v>
      </c>
      <c r="J32" s="2">
        <v>23</v>
      </c>
      <c r="K32" s="2">
        <v>0</v>
      </c>
      <c r="L32" s="2">
        <v>0.3</v>
      </c>
      <c r="M32" s="2">
        <v>17.5</v>
      </c>
      <c r="N32" s="3">
        <v>0.875</v>
      </c>
      <c r="O32" s="2">
        <v>20.58</v>
      </c>
      <c r="P32" s="10"/>
      <c r="Q32" s="10"/>
      <c r="R32" s="10"/>
      <c r="S32" s="10"/>
      <c r="T32" s="10"/>
      <c r="U32" s="10"/>
      <c r="V32" s="10"/>
    </row>
    <row r="33" spans="1:22" x14ac:dyDescent="0.25">
      <c r="A33" s="3" t="s">
        <v>56</v>
      </c>
      <c r="B33" s="3" t="s">
        <v>57</v>
      </c>
      <c r="C33" s="3">
        <v>5</v>
      </c>
      <c r="D33" s="3" t="s">
        <v>45</v>
      </c>
      <c r="E33" s="3">
        <v>65</v>
      </c>
      <c r="F33" s="3">
        <v>14</v>
      </c>
      <c r="G33" s="3">
        <v>0</v>
      </c>
      <c r="H33" s="3">
        <v>15</v>
      </c>
      <c r="I33" s="3">
        <v>30</v>
      </c>
      <c r="J33" s="3">
        <v>25</v>
      </c>
      <c r="K33" s="3">
        <v>0</v>
      </c>
      <c r="L33" s="3">
        <v>0.3</v>
      </c>
      <c r="M33" s="3">
        <v>18</v>
      </c>
      <c r="N33" s="2">
        <v>0.9</v>
      </c>
      <c r="O33" s="3">
        <v>26.75</v>
      </c>
      <c r="P33" s="10"/>
      <c r="Q33" s="10"/>
      <c r="R33" s="10"/>
      <c r="S33" s="10"/>
      <c r="T33" s="10"/>
      <c r="U33" s="10"/>
      <c r="V33" s="10"/>
    </row>
    <row r="34" spans="1:22" x14ac:dyDescent="0.25">
      <c r="A34" s="2" t="s">
        <v>58</v>
      </c>
      <c r="B34" s="2" t="s">
        <v>60</v>
      </c>
      <c r="C34" s="2">
        <v>1</v>
      </c>
      <c r="D34" s="2" t="s">
        <v>60</v>
      </c>
      <c r="E34" s="2">
        <v>2</v>
      </c>
      <c r="F34" s="2">
        <v>3</v>
      </c>
      <c r="G34" s="2">
        <v>0</v>
      </c>
      <c r="H34" s="2">
        <v>4</v>
      </c>
      <c r="I34" s="2">
        <v>3</v>
      </c>
      <c r="J34" s="2">
        <v>5</v>
      </c>
      <c r="K34" s="2">
        <v>5</v>
      </c>
      <c r="L34" s="2">
        <v>0.4</v>
      </c>
      <c r="M34" s="2">
        <v>8.5</v>
      </c>
      <c r="N34" s="2">
        <v>0.9</v>
      </c>
      <c r="O34" s="2">
        <v>3.75</v>
      </c>
      <c r="P34" s="10"/>
      <c r="Q34" s="10"/>
      <c r="R34" s="10"/>
      <c r="S34" s="10"/>
      <c r="T34" s="10"/>
      <c r="U34" s="10"/>
      <c r="V34" s="10"/>
    </row>
    <row r="35" spans="1:22" x14ac:dyDescent="0.25">
      <c r="A35" s="3" t="s">
        <v>59</v>
      </c>
      <c r="B35" s="3" t="s">
        <v>60</v>
      </c>
      <c r="C35" s="3">
        <v>2</v>
      </c>
      <c r="D35" s="3" t="s">
        <v>60</v>
      </c>
      <c r="E35" s="3">
        <v>2.5</v>
      </c>
      <c r="F35" s="3">
        <v>3.75</v>
      </c>
      <c r="G35" s="3">
        <v>0</v>
      </c>
      <c r="H35" s="3">
        <v>7</v>
      </c>
      <c r="I35" s="3">
        <v>5</v>
      </c>
      <c r="J35" s="3">
        <v>5.5</v>
      </c>
      <c r="K35" s="3">
        <v>9</v>
      </c>
      <c r="L35" s="3">
        <v>0.4</v>
      </c>
      <c r="M35" s="3">
        <v>9</v>
      </c>
      <c r="N35" s="3">
        <v>0.9</v>
      </c>
      <c r="O35" s="3">
        <v>4.25</v>
      </c>
      <c r="P35" s="10"/>
      <c r="Q35" s="10"/>
      <c r="R35" s="10"/>
      <c r="S35" s="10"/>
      <c r="T35" s="10"/>
      <c r="U35" s="10"/>
      <c r="V35" s="10"/>
    </row>
    <row r="36" spans="1:22" x14ac:dyDescent="0.25">
      <c r="A36" s="2" t="s">
        <v>61</v>
      </c>
      <c r="B36" s="2" t="s">
        <v>60</v>
      </c>
      <c r="C36" s="2">
        <v>3</v>
      </c>
      <c r="D36" s="2" t="s">
        <v>60</v>
      </c>
      <c r="E36" s="2">
        <v>3</v>
      </c>
      <c r="F36" s="2">
        <v>4.5</v>
      </c>
      <c r="G36" s="2">
        <v>0</v>
      </c>
      <c r="H36" s="2">
        <v>10</v>
      </c>
      <c r="I36" s="2">
        <v>7</v>
      </c>
      <c r="J36" s="2">
        <v>6</v>
      </c>
      <c r="K36" s="2">
        <v>13</v>
      </c>
      <c r="L36" s="2">
        <v>0.4</v>
      </c>
      <c r="M36" s="2">
        <v>9.5</v>
      </c>
      <c r="N36" s="2">
        <v>0.9</v>
      </c>
      <c r="O36" s="2">
        <v>4.75</v>
      </c>
      <c r="P36" s="10"/>
      <c r="Q36" s="10"/>
      <c r="R36" s="10"/>
      <c r="S36" s="10"/>
      <c r="T36" s="10"/>
      <c r="U36" s="10"/>
      <c r="V36" s="10"/>
    </row>
    <row r="37" spans="1:22" x14ac:dyDescent="0.25">
      <c r="A37" s="4" t="s">
        <v>62</v>
      </c>
      <c r="B37" s="5" t="s">
        <v>60</v>
      </c>
      <c r="C37" s="4">
        <v>4</v>
      </c>
      <c r="D37" s="4" t="s">
        <v>60</v>
      </c>
      <c r="E37" s="4">
        <v>3.5</v>
      </c>
      <c r="F37" s="4">
        <v>5.25</v>
      </c>
      <c r="G37" s="4">
        <v>0</v>
      </c>
      <c r="H37" s="4">
        <v>13</v>
      </c>
      <c r="I37" s="4">
        <v>9</v>
      </c>
      <c r="J37" s="4">
        <v>6.5</v>
      </c>
      <c r="K37" s="4">
        <v>17</v>
      </c>
      <c r="L37" s="4">
        <v>0.4</v>
      </c>
      <c r="M37" s="4">
        <v>10</v>
      </c>
      <c r="N37" s="4">
        <v>0.9</v>
      </c>
      <c r="O37" s="4">
        <v>5.25</v>
      </c>
      <c r="P37" s="11"/>
      <c r="Q37" s="11"/>
      <c r="R37" s="11"/>
      <c r="S37" s="11"/>
      <c r="T37" s="11"/>
      <c r="U37" s="11"/>
      <c r="V37" s="11"/>
    </row>
    <row r="38" spans="1:22" x14ac:dyDescent="0.25">
      <c r="A38" s="6" t="s">
        <v>63</v>
      </c>
      <c r="B38" s="7" t="s">
        <v>60</v>
      </c>
      <c r="C38" s="6">
        <v>5</v>
      </c>
      <c r="D38" s="6" t="s">
        <v>60</v>
      </c>
      <c r="E38" s="6">
        <v>4</v>
      </c>
      <c r="F38" s="6">
        <v>6</v>
      </c>
      <c r="G38" s="6">
        <v>0</v>
      </c>
      <c r="H38" s="6">
        <v>16</v>
      </c>
      <c r="I38" s="6">
        <v>13</v>
      </c>
      <c r="J38" s="6">
        <v>7</v>
      </c>
      <c r="K38" s="6">
        <v>21</v>
      </c>
      <c r="L38" s="6">
        <v>0.4</v>
      </c>
      <c r="M38" s="6">
        <v>10.5</v>
      </c>
      <c r="N38" s="6">
        <v>0.9</v>
      </c>
      <c r="O38" s="6">
        <v>5.75</v>
      </c>
      <c r="P38" s="11"/>
      <c r="Q38" s="11"/>
      <c r="R38" s="11"/>
      <c r="S38" s="11"/>
      <c r="T38" s="11"/>
      <c r="U38" s="11"/>
      <c r="V38" s="11"/>
    </row>
    <row r="39" spans="1:22" x14ac:dyDescent="0.25">
      <c r="A39" s="4" t="s">
        <v>64</v>
      </c>
      <c r="B39" s="5" t="s">
        <v>60</v>
      </c>
      <c r="C39" s="4">
        <v>6</v>
      </c>
      <c r="D39" s="4" t="s">
        <v>60</v>
      </c>
      <c r="E39" s="4">
        <v>4.5</v>
      </c>
      <c r="F39" s="4">
        <v>6.75</v>
      </c>
      <c r="G39" s="4">
        <v>0</v>
      </c>
      <c r="H39" s="4">
        <v>19</v>
      </c>
      <c r="I39" s="4">
        <v>15</v>
      </c>
      <c r="J39" s="4">
        <v>7.5</v>
      </c>
      <c r="K39" s="4">
        <v>25</v>
      </c>
      <c r="L39" s="4">
        <v>0.4</v>
      </c>
      <c r="M39" s="4">
        <v>11</v>
      </c>
      <c r="N39" s="4">
        <v>0.9</v>
      </c>
      <c r="O39" s="4">
        <v>6.75</v>
      </c>
      <c r="P39" s="11"/>
      <c r="Q39" s="11"/>
      <c r="R39" s="11"/>
      <c r="S39" s="11"/>
      <c r="T39" s="11"/>
      <c r="U39" s="11"/>
      <c r="V39" s="11"/>
    </row>
    <row r="40" spans="1:22" x14ac:dyDescent="0.25">
      <c r="A40" s="6" t="s">
        <v>65</v>
      </c>
      <c r="B40" s="6" t="s">
        <v>60</v>
      </c>
      <c r="C40" s="6">
        <v>7</v>
      </c>
      <c r="D40" s="6" t="s">
        <v>60</v>
      </c>
      <c r="E40" s="6">
        <v>5</v>
      </c>
      <c r="F40" s="6">
        <v>7.5</v>
      </c>
      <c r="G40" s="6">
        <v>0</v>
      </c>
      <c r="H40" s="6">
        <v>22</v>
      </c>
      <c r="I40" s="6">
        <v>17</v>
      </c>
      <c r="J40" s="6">
        <v>8</v>
      </c>
      <c r="K40" s="6">
        <v>29</v>
      </c>
      <c r="L40" s="6">
        <v>0.4</v>
      </c>
      <c r="M40" s="6">
        <v>11.5</v>
      </c>
      <c r="N40" s="6">
        <v>0.9</v>
      </c>
      <c r="O40" s="6">
        <v>7.5</v>
      </c>
      <c r="P40" s="11"/>
      <c r="Q40" s="11"/>
      <c r="R40" s="11"/>
      <c r="S40" s="11"/>
      <c r="T40" s="11"/>
      <c r="U40" s="11"/>
      <c r="V40" s="11"/>
    </row>
    <row r="41" spans="1:22" x14ac:dyDescent="0.25">
      <c r="A41" s="4" t="s">
        <v>66</v>
      </c>
      <c r="B41" s="4" t="s">
        <v>60</v>
      </c>
      <c r="C41" s="3">
        <v>8</v>
      </c>
      <c r="D41" s="4" t="s">
        <v>60</v>
      </c>
      <c r="E41" s="3">
        <v>5.5</v>
      </c>
      <c r="F41" s="3">
        <v>8.25</v>
      </c>
      <c r="G41" s="3">
        <v>0</v>
      </c>
      <c r="H41" s="3">
        <v>25</v>
      </c>
      <c r="I41" s="4">
        <v>19</v>
      </c>
      <c r="J41" s="4">
        <v>8.5</v>
      </c>
      <c r="K41" s="4">
        <v>33</v>
      </c>
      <c r="L41" s="4">
        <v>0.4</v>
      </c>
      <c r="M41" s="4">
        <v>12</v>
      </c>
      <c r="N41" s="4">
        <v>0.9</v>
      </c>
      <c r="O41" s="4">
        <v>8.25</v>
      </c>
      <c r="P41" s="10"/>
      <c r="Q41" s="11"/>
      <c r="R41" s="11"/>
      <c r="S41" s="11"/>
      <c r="T41" s="11"/>
      <c r="U41" s="10"/>
      <c r="V41" s="10"/>
    </row>
    <row r="42" spans="1:22" x14ac:dyDescent="0.25">
      <c r="A42" s="6" t="s">
        <v>67</v>
      </c>
      <c r="B42" s="6" t="s">
        <v>75</v>
      </c>
      <c r="C42" s="2">
        <v>1</v>
      </c>
      <c r="D42" s="6" t="s">
        <v>75</v>
      </c>
      <c r="E42" s="2">
        <v>4</v>
      </c>
      <c r="F42" s="2">
        <v>7</v>
      </c>
      <c r="G42" s="2">
        <v>0</v>
      </c>
      <c r="H42" s="2">
        <v>15</v>
      </c>
      <c r="I42" s="6">
        <v>6</v>
      </c>
      <c r="J42" s="6">
        <v>6</v>
      </c>
      <c r="K42" s="6">
        <v>5</v>
      </c>
      <c r="L42" s="6">
        <v>0.5</v>
      </c>
      <c r="M42" s="6">
        <v>8.5</v>
      </c>
      <c r="N42" s="6">
        <v>0.9</v>
      </c>
      <c r="O42" s="6">
        <v>5.5</v>
      </c>
      <c r="P42" s="10"/>
      <c r="Q42" s="11"/>
      <c r="R42" s="11"/>
      <c r="S42" s="11"/>
      <c r="T42" s="11"/>
      <c r="U42" s="10"/>
      <c r="V42" s="10"/>
    </row>
    <row r="43" spans="1:22" x14ac:dyDescent="0.25">
      <c r="A43" s="3" t="s">
        <v>68</v>
      </c>
      <c r="B43" s="3" t="s">
        <v>75</v>
      </c>
      <c r="C43" s="3">
        <v>2</v>
      </c>
      <c r="D43" s="3" t="s">
        <v>75</v>
      </c>
      <c r="E43" s="3">
        <v>5</v>
      </c>
      <c r="F43" s="3">
        <v>9</v>
      </c>
      <c r="G43" s="3">
        <v>0</v>
      </c>
      <c r="H43" s="3">
        <v>19</v>
      </c>
      <c r="I43" s="3">
        <v>9</v>
      </c>
      <c r="J43" s="3">
        <v>6.75</v>
      </c>
      <c r="K43" s="4">
        <v>9</v>
      </c>
      <c r="L43" s="4">
        <v>0.5</v>
      </c>
      <c r="M43" s="4">
        <v>9</v>
      </c>
      <c r="N43" s="4">
        <v>0.9</v>
      </c>
      <c r="O43" s="4">
        <v>6.5</v>
      </c>
      <c r="P43" s="10"/>
      <c r="Q43" s="10"/>
      <c r="R43" s="10"/>
      <c r="S43" s="10"/>
      <c r="T43" s="10"/>
      <c r="U43" s="10"/>
      <c r="V43" s="10"/>
    </row>
    <row r="44" spans="1:22" x14ac:dyDescent="0.25">
      <c r="A44" s="2" t="s">
        <v>69</v>
      </c>
      <c r="B44" s="2" t="s">
        <v>75</v>
      </c>
      <c r="C44" s="2">
        <v>3</v>
      </c>
      <c r="D44" s="2" t="s">
        <v>75</v>
      </c>
      <c r="E44" s="2">
        <v>6</v>
      </c>
      <c r="F44" s="2">
        <v>11</v>
      </c>
      <c r="G44" s="2">
        <v>0</v>
      </c>
      <c r="H44" s="2">
        <v>23</v>
      </c>
      <c r="I44" s="2">
        <v>12</v>
      </c>
      <c r="J44" s="2">
        <v>7.5</v>
      </c>
      <c r="K44" s="6">
        <v>13</v>
      </c>
      <c r="L44" s="6">
        <v>0.5</v>
      </c>
      <c r="M44" s="6">
        <v>9.5</v>
      </c>
      <c r="N44" s="6">
        <v>0.9</v>
      </c>
      <c r="O44" s="6">
        <v>7.25</v>
      </c>
      <c r="P44" s="10"/>
      <c r="Q44" s="10"/>
      <c r="R44" s="10"/>
      <c r="S44" s="10"/>
      <c r="T44" s="10"/>
      <c r="U44" s="10"/>
      <c r="V44" s="10"/>
    </row>
    <row r="45" spans="1:22" x14ac:dyDescent="0.25">
      <c r="A45" s="4" t="s">
        <v>70</v>
      </c>
      <c r="B45" s="3" t="s">
        <v>75</v>
      </c>
      <c r="C45" s="4">
        <v>4</v>
      </c>
      <c r="D45" s="3" t="s">
        <v>75</v>
      </c>
      <c r="E45" s="3">
        <v>7</v>
      </c>
      <c r="F45" s="4">
        <v>13</v>
      </c>
      <c r="G45" s="3">
        <v>0</v>
      </c>
      <c r="H45" s="4">
        <v>27</v>
      </c>
      <c r="I45" s="3">
        <v>15</v>
      </c>
      <c r="J45" s="3">
        <v>8.25</v>
      </c>
      <c r="K45" s="4">
        <v>17</v>
      </c>
      <c r="L45" s="4">
        <v>0.5</v>
      </c>
      <c r="M45" s="4">
        <v>10</v>
      </c>
      <c r="N45" s="4">
        <v>0.9</v>
      </c>
      <c r="O45" s="4">
        <v>8.5</v>
      </c>
      <c r="P45" s="11"/>
      <c r="Q45" s="10"/>
      <c r="R45" s="10"/>
      <c r="S45" s="10"/>
      <c r="T45" s="10"/>
      <c r="U45" s="11"/>
      <c r="V45" s="11"/>
    </row>
    <row r="46" spans="1:22" x14ac:dyDescent="0.25">
      <c r="A46" s="6" t="s">
        <v>71</v>
      </c>
      <c r="B46" s="6" t="s">
        <v>75</v>
      </c>
      <c r="C46" s="6">
        <v>5</v>
      </c>
      <c r="D46" s="6" t="s">
        <v>75</v>
      </c>
      <c r="E46" s="6">
        <v>8</v>
      </c>
      <c r="F46" s="6">
        <v>15</v>
      </c>
      <c r="G46" s="6">
        <v>0</v>
      </c>
      <c r="H46" s="6">
        <v>31</v>
      </c>
      <c r="I46" s="6">
        <v>18</v>
      </c>
      <c r="J46" s="6">
        <v>9</v>
      </c>
      <c r="K46" s="6">
        <v>21</v>
      </c>
      <c r="L46" s="6">
        <v>0.5</v>
      </c>
      <c r="M46" s="6">
        <v>10.5</v>
      </c>
      <c r="N46" s="6">
        <v>0.9</v>
      </c>
      <c r="O46" s="6">
        <v>9.25</v>
      </c>
      <c r="P46" s="11"/>
      <c r="Q46" s="11"/>
      <c r="R46" s="11"/>
      <c r="S46" s="11"/>
      <c r="T46" s="11"/>
      <c r="U46" s="11"/>
      <c r="V46" s="11"/>
    </row>
    <row r="47" spans="1:22" x14ac:dyDescent="0.25">
      <c r="A47" s="4" t="s">
        <v>72</v>
      </c>
      <c r="B47" s="4" t="s">
        <v>75</v>
      </c>
      <c r="C47" s="4">
        <v>6</v>
      </c>
      <c r="D47" s="4" t="s">
        <v>75</v>
      </c>
      <c r="E47" s="4">
        <v>9</v>
      </c>
      <c r="F47" s="4">
        <v>17</v>
      </c>
      <c r="G47" s="4">
        <v>0</v>
      </c>
      <c r="H47" s="4">
        <v>35</v>
      </c>
      <c r="I47" s="4">
        <v>21</v>
      </c>
      <c r="J47" s="4">
        <v>9.75</v>
      </c>
      <c r="K47" s="4">
        <v>25</v>
      </c>
      <c r="L47" s="4">
        <v>0.5</v>
      </c>
      <c r="M47" s="4">
        <v>11</v>
      </c>
      <c r="N47" s="4">
        <v>0.9</v>
      </c>
      <c r="O47" s="4">
        <v>10</v>
      </c>
      <c r="P47" s="11"/>
      <c r="Q47" s="11"/>
      <c r="R47" s="11"/>
      <c r="S47" s="11"/>
      <c r="T47" s="11"/>
      <c r="U47" s="11"/>
      <c r="V47" s="11"/>
    </row>
    <row r="48" spans="1:22" x14ac:dyDescent="0.25">
      <c r="A48" s="6" t="s">
        <v>73</v>
      </c>
      <c r="B48" s="6" t="s">
        <v>75</v>
      </c>
      <c r="C48" s="2">
        <v>7</v>
      </c>
      <c r="D48" s="6" t="s">
        <v>75</v>
      </c>
      <c r="E48" s="2">
        <v>10</v>
      </c>
      <c r="F48" s="6">
        <v>19</v>
      </c>
      <c r="G48" s="2">
        <v>0</v>
      </c>
      <c r="H48" s="6">
        <v>39</v>
      </c>
      <c r="I48" s="2">
        <v>24</v>
      </c>
      <c r="J48" s="2">
        <v>10.5</v>
      </c>
      <c r="K48" s="6">
        <v>29</v>
      </c>
      <c r="L48" s="6">
        <v>0.5</v>
      </c>
      <c r="M48" s="6">
        <v>11.5</v>
      </c>
      <c r="N48" s="6">
        <v>0.9</v>
      </c>
      <c r="O48" s="2">
        <v>10.75</v>
      </c>
      <c r="P48" s="10"/>
      <c r="Q48" s="10"/>
      <c r="R48" s="10"/>
      <c r="S48" s="10"/>
      <c r="T48" s="10"/>
      <c r="U48" s="10"/>
      <c r="V48" s="10"/>
    </row>
    <row r="49" spans="1:22" x14ac:dyDescent="0.25">
      <c r="A49" s="4" t="s">
        <v>74</v>
      </c>
      <c r="B49" s="5" t="s">
        <v>75</v>
      </c>
      <c r="C49" s="4">
        <v>8</v>
      </c>
      <c r="D49" s="4" t="s">
        <v>75</v>
      </c>
      <c r="E49" s="4">
        <v>11</v>
      </c>
      <c r="F49" s="4">
        <v>21</v>
      </c>
      <c r="G49" s="4">
        <v>0</v>
      </c>
      <c r="H49" s="4">
        <v>42</v>
      </c>
      <c r="I49" s="4">
        <v>27</v>
      </c>
      <c r="J49" s="4">
        <v>11.25</v>
      </c>
      <c r="K49" s="4">
        <v>33</v>
      </c>
      <c r="L49" s="4">
        <v>0.5</v>
      </c>
      <c r="M49" s="4">
        <v>12</v>
      </c>
      <c r="N49" s="4">
        <v>0.9</v>
      </c>
      <c r="O49" s="3">
        <v>11.5</v>
      </c>
      <c r="P49" s="11"/>
      <c r="Q49" s="11"/>
      <c r="R49" s="11"/>
      <c r="S49" s="11"/>
      <c r="T49" s="11"/>
      <c r="U49" s="11"/>
      <c r="V49" s="11"/>
    </row>
    <row r="50" spans="1:22" x14ac:dyDescent="0.25">
      <c r="A50" s="6" t="s">
        <v>76</v>
      </c>
      <c r="B50" s="7" t="s">
        <v>83</v>
      </c>
      <c r="C50" s="6">
        <v>1</v>
      </c>
      <c r="D50" s="6" t="s">
        <v>83</v>
      </c>
      <c r="E50" s="6">
        <v>10</v>
      </c>
      <c r="F50" s="6">
        <v>33</v>
      </c>
      <c r="G50" s="6">
        <v>0</v>
      </c>
      <c r="H50" s="6">
        <v>40</v>
      </c>
      <c r="I50" s="6">
        <v>15</v>
      </c>
      <c r="J50" s="6">
        <v>21</v>
      </c>
      <c r="K50" s="6">
        <v>21</v>
      </c>
      <c r="L50" s="6">
        <v>0.9</v>
      </c>
      <c r="M50" s="6">
        <v>8.5</v>
      </c>
      <c r="N50" s="6">
        <v>0.9</v>
      </c>
      <c r="O50" s="2">
        <v>9</v>
      </c>
      <c r="P50" s="11"/>
      <c r="Q50" s="11"/>
      <c r="R50" s="11"/>
      <c r="S50" s="11"/>
      <c r="T50" s="11"/>
      <c r="U50" s="11"/>
      <c r="V50" s="11"/>
    </row>
    <row r="51" spans="1:22" x14ac:dyDescent="0.25">
      <c r="A51" s="3" t="s">
        <v>77</v>
      </c>
      <c r="B51" s="8" t="s">
        <v>83</v>
      </c>
      <c r="C51" s="3">
        <v>2</v>
      </c>
      <c r="D51" s="3" t="s">
        <v>83</v>
      </c>
      <c r="E51" s="3">
        <v>11</v>
      </c>
      <c r="F51" s="3">
        <v>36</v>
      </c>
      <c r="G51" s="3">
        <v>0</v>
      </c>
      <c r="H51" s="3">
        <v>44</v>
      </c>
      <c r="I51" s="3">
        <v>16</v>
      </c>
      <c r="J51" s="3">
        <v>23</v>
      </c>
      <c r="K51" s="3">
        <v>25</v>
      </c>
      <c r="L51" s="3">
        <v>0.9</v>
      </c>
      <c r="M51" s="3">
        <v>9</v>
      </c>
      <c r="N51" s="3">
        <v>0.9</v>
      </c>
      <c r="O51" s="3">
        <v>11</v>
      </c>
      <c r="P51" s="10"/>
      <c r="Q51" s="10"/>
      <c r="R51" s="10"/>
      <c r="S51" s="10"/>
      <c r="T51" s="10"/>
      <c r="U51" s="10"/>
      <c r="V51" s="10"/>
    </row>
    <row r="52" spans="1:22" x14ac:dyDescent="0.25">
      <c r="A52" s="15" t="s">
        <v>78</v>
      </c>
      <c r="B52" s="14" t="s">
        <v>83</v>
      </c>
      <c r="C52" s="12">
        <v>3</v>
      </c>
      <c r="D52" s="12" t="s">
        <v>83</v>
      </c>
      <c r="E52" s="12">
        <v>12</v>
      </c>
      <c r="F52" s="12">
        <v>42</v>
      </c>
      <c r="G52" s="12">
        <v>0</v>
      </c>
      <c r="H52" s="12">
        <v>48</v>
      </c>
      <c r="I52" s="12">
        <v>17</v>
      </c>
      <c r="J52" s="12">
        <v>25</v>
      </c>
      <c r="K52" s="12">
        <v>29</v>
      </c>
      <c r="L52" s="12">
        <v>0.9</v>
      </c>
      <c r="M52" s="12">
        <v>9.5</v>
      </c>
      <c r="N52" s="12">
        <v>0.9</v>
      </c>
      <c r="O52" s="2">
        <v>12</v>
      </c>
    </row>
    <row r="53" spans="1:22" x14ac:dyDescent="0.25">
      <c r="A53" s="17" t="s">
        <v>79</v>
      </c>
      <c r="B53" s="18" t="s">
        <v>83</v>
      </c>
      <c r="C53" s="3">
        <v>4</v>
      </c>
      <c r="D53" s="3" t="s">
        <v>83</v>
      </c>
      <c r="E53" s="3">
        <v>13</v>
      </c>
      <c r="F53" s="3">
        <v>45</v>
      </c>
      <c r="G53" s="3">
        <v>0</v>
      </c>
      <c r="H53" s="3">
        <v>52</v>
      </c>
      <c r="I53" s="3">
        <v>18</v>
      </c>
      <c r="J53" s="3">
        <v>27</v>
      </c>
      <c r="K53" s="3">
        <v>33</v>
      </c>
      <c r="L53" s="3">
        <v>0.9</v>
      </c>
      <c r="M53" s="3">
        <v>10</v>
      </c>
      <c r="N53" s="3">
        <v>0.9</v>
      </c>
      <c r="O53" s="3">
        <v>14</v>
      </c>
    </row>
    <row r="54" spans="1:22" x14ac:dyDescent="0.25">
      <c r="A54" s="15" t="s">
        <v>80</v>
      </c>
      <c r="B54" s="14" t="s">
        <v>83</v>
      </c>
      <c r="C54" s="12">
        <v>5</v>
      </c>
      <c r="D54" s="12" t="s">
        <v>83</v>
      </c>
      <c r="E54" s="12">
        <v>12</v>
      </c>
      <c r="F54" s="12">
        <v>50.5</v>
      </c>
      <c r="G54" s="12">
        <v>0</v>
      </c>
      <c r="H54" s="12">
        <v>60</v>
      </c>
      <c r="I54" s="12">
        <v>20</v>
      </c>
      <c r="J54" s="12">
        <v>29</v>
      </c>
      <c r="K54" s="12">
        <v>41</v>
      </c>
      <c r="L54" s="12">
        <v>0.9</v>
      </c>
      <c r="M54" s="12">
        <v>11</v>
      </c>
      <c r="N54" s="12">
        <v>0.9</v>
      </c>
      <c r="O54" s="2">
        <v>17</v>
      </c>
    </row>
    <row r="55" spans="1:22" x14ac:dyDescent="0.25">
      <c r="A55" s="17" t="s">
        <v>81</v>
      </c>
      <c r="B55" s="18" t="s">
        <v>83</v>
      </c>
      <c r="C55" s="3">
        <v>6</v>
      </c>
      <c r="D55" s="3" t="s">
        <v>83</v>
      </c>
      <c r="E55" s="3">
        <v>12</v>
      </c>
      <c r="F55" s="3">
        <v>54</v>
      </c>
      <c r="G55" s="3">
        <v>0</v>
      </c>
      <c r="H55" s="3">
        <v>64</v>
      </c>
      <c r="I55" s="3">
        <v>21</v>
      </c>
      <c r="J55" s="3">
        <v>31</v>
      </c>
      <c r="K55" s="3">
        <v>45</v>
      </c>
      <c r="L55" s="3">
        <v>0.9</v>
      </c>
      <c r="M55" s="3">
        <v>11.5</v>
      </c>
      <c r="N55" s="3">
        <v>0.9</v>
      </c>
      <c r="O55" s="3">
        <v>18</v>
      </c>
    </row>
    <row r="56" spans="1:22" x14ac:dyDescent="0.25">
      <c r="A56" s="15" t="s">
        <v>82</v>
      </c>
      <c r="B56" s="14" t="s">
        <v>83</v>
      </c>
      <c r="C56" s="12">
        <v>7</v>
      </c>
      <c r="D56" s="12" t="s">
        <v>83</v>
      </c>
      <c r="E56" s="12">
        <v>10</v>
      </c>
      <c r="F56" s="12">
        <v>57.5</v>
      </c>
      <c r="G56" s="12">
        <v>0</v>
      </c>
      <c r="H56" s="12">
        <v>68</v>
      </c>
      <c r="I56" s="12">
        <v>22</v>
      </c>
      <c r="J56" s="12">
        <v>33</v>
      </c>
      <c r="K56" s="12">
        <v>49</v>
      </c>
      <c r="L56" s="12">
        <v>0.9</v>
      </c>
      <c r="M56" s="12">
        <v>12</v>
      </c>
      <c r="N56" s="12">
        <v>0.9</v>
      </c>
      <c r="O56" s="2">
        <v>19</v>
      </c>
    </row>
    <row r="57" spans="1:22" x14ac:dyDescent="0.25">
      <c r="A57" s="17" t="s">
        <v>84</v>
      </c>
      <c r="B57" s="18" t="s">
        <v>89</v>
      </c>
      <c r="C57" s="3">
        <v>1</v>
      </c>
      <c r="D57" s="19" t="s">
        <v>90</v>
      </c>
      <c r="E57" s="3">
        <v>2</v>
      </c>
      <c r="F57" s="3">
        <v>6</v>
      </c>
      <c r="G57" s="3">
        <v>0</v>
      </c>
      <c r="H57" s="3">
        <v>10</v>
      </c>
      <c r="I57" s="3">
        <v>2</v>
      </c>
      <c r="J57" s="3">
        <v>3</v>
      </c>
      <c r="K57" s="3">
        <v>0</v>
      </c>
      <c r="L57" s="3">
        <v>0</v>
      </c>
      <c r="M57" s="3">
        <v>8</v>
      </c>
      <c r="N57" s="3">
        <v>0.9</v>
      </c>
      <c r="O57" s="3">
        <v>0.6</v>
      </c>
    </row>
    <row r="58" spans="1:22" x14ac:dyDescent="0.25">
      <c r="A58" s="14" t="s">
        <v>85</v>
      </c>
      <c r="B58" s="14" t="s">
        <v>89</v>
      </c>
      <c r="C58" s="12">
        <v>2</v>
      </c>
      <c r="D58" s="16" t="s">
        <v>90</v>
      </c>
      <c r="E58" s="12">
        <v>3</v>
      </c>
      <c r="F58" s="12">
        <v>7</v>
      </c>
      <c r="G58" s="12">
        <v>0</v>
      </c>
      <c r="H58" s="12">
        <v>14</v>
      </c>
      <c r="I58" s="12">
        <v>3</v>
      </c>
      <c r="J58" s="12">
        <v>4</v>
      </c>
      <c r="K58" s="12">
        <v>0</v>
      </c>
      <c r="L58" s="12">
        <v>0</v>
      </c>
      <c r="M58" s="12">
        <v>8</v>
      </c>
      <c r="N58" s="12">
        <v>0.9</v>
      </c>
      <c r="O58" s="2">
        <v>0.84</v>
      </c>
    </row>
    <row r="59" spans="1:22" x14ac:dyDescent="0.25">
      <c r="A59" s="18" t="s">
        <v>86</v>
      </c>
      <c r="B59" s="18" t="s">
        <v>89</v>
      </c>
      <c r="C59" s="3">
        <v>3</v>
      </c>
      <c r="D59" s="19" t="s">
        <v>90</v>
      </c>
      <c r="E59" s="3">
        <v>4</v>
      </c>
      <c r="F59" s="3">
        <v>8</v>
      </c>
      <c r="G59" s="3">
        <v>0</v>
      </c>
      <c r="H59" s="3">
        <v>18</v>
      </c>
      <c r="I59" s="3">
        <v>4</v>
      </c>
      <c r="J59" s="3">
        <v>5</v>
      </c>
      <c r="K59" s="3">
        <v>0</v>
      </c>
      <c r="L59" s="3">
        <v>0</v>
      </c>
      <c r="M59" s="3">
        <v>8</v>
      </c>
      <c r="N59" s="3">
        <v>0.9</v>
      </c>
      <c r="O59" s="20">
        <v>1.57</v>
      </c>
    </row>
    <row r="60" spans="1:22" x14ac:dyDescent="0.25">
      <c r="A60" s="14" t="s">
        <v>87</v>
      </c>
      <c r="B60" s="14" t="s">
        <v>89</v>
      </c>
      <c r="C60" s="12">
        <v>4</v>
      </c>
      <c r="D60" s="16" t="s">
        <v>90</v>
      </c>
      <c r="E60" s="12">
        <v>5</v>
      </c>
      <c r="F60" s="12">
        <v>9</v>
      </c>
      <c r="G60" s="12">
        <v>0</v>
      </c>
      <c r="H60" s="12">
        <v>22</v>
      </c>
      <c r="I60" s="12">
        <v>5</v>
      </c>
      <c r="J60" s="12">
        <v>6</v>
      </c>
      <c r="K60" s="12">
        <v>0</v>
      </c>
      <c r="L60" s="12">
        <v>0</v>
      </c>
      <c r="M60" s="12">
        <v>8</v>
      </c>
      <c r="N60" s="12">
        <v>0.9</v>
      </c>
      <c r="O60" s="2">
        <v>1.65</v>
      </c>
    </row>
    <row r="61" spans="1:22" x14ac:dyDescent="0.25">
      <c r="A61" s="18" t="s">
        <v>88</v>
      </c>
      <c r="B61" s="18" t="s">
        <v>89</v>
      </c>
      <c r="C61" s="3">
        <v>5</v>
      </c>
      <c r="D61" s="19" t="s">
        <v>90</v>
      </c>
      <c r="E61" s="3">
        <v>6</v>
      </c>
      <c r="F61" s="3">
        <v>10</v>
      </c>
      <c r="G61" s="3">
        <v>0</v>
      </c>
      <c r="H61" s="3">
        <v>26</v>
      </c>
      <c r="I61" s="3">
        <v>6</v>
      </c>
      <c r="J61" s="3">
        <v>7</v>
      </c>
      <c r="K61" s="3">
        <v>0</v>
      </c>
      <c r="L61" s="3">
        <v>0</v>
      </c>
      <c r="M61" s="3">
        <v>8</v>
      </c>
      <c r="N61" s="3">
        <v>0.9</v>
      </c>
      <c r="O61" s="18">
        <v>2.14</v>
      </c>
    </row>
    <row r="62" spans="1:22" x14ac:dyDescent="0.25">
      <c r="A62" s="14" t="s">
        <v>91</v>
      </c>
      <c r="B62" s="14" t="s">
        <v>96</v>
      </c>
      <c r="C62" s="12">
        <v>1</v>
      </c>
      <c r="D62" s="16" t="s">
        <v>90</v>
      </c>
      <c r="E62" s="12">
        <v>0</v>
      </c>
      <c r="F62" s="12">
        <v>8</v>
      </c>
      <c r="G62" s="12">
        <v>0</v>
      </c>
      <c r="H62" s="12">
        <v>20</v>
      </c>
      <c r="I62" s="12">
        <v>2</v>
      </c>
      <c r="J62" s="12">
        <v>0</v>
      </c>
      <c r="K62" s="12">
        <v>0</v>
      </c>
      <c r="L62" s="12">
        <v>0</v>
      </c>
      <c r="M62" s="12">
        <v>8.5</v>
      </c>
      <c r="N62" s="12">
        <v>0.82499999999999996</v>
      </c>
      <c r="O62" s="2">
        <v>4.5</v>
      </c>
    </row>
    <row r="63" spans="1:22" x14ac:dyDescent="0.25">
      <c r="A63" s="18" t="s">
        <v>92</v>
      </c>
      <c r="B63" s="18" t="s">
        <v>96</v>
      </c>
      <c r="C63" s="3">
        <v>2</v>
      </c>
      <c r="D63" s="19" t="s">
        <v>90</v>
      </c>
      <c r="E63" s="3">
        <v>0</v>
      </c>
      <c r="F63" s="3">
        <v>9</v>
      </c>
      <c r="G63" s="3">
        <v>0</v>
      </c>
      <c r="H63" s="3">
        <v>30</v>
      </c>
      <c r="I63" s="3">
        <v>3</v>
      </c>
      <c r="J63" s="3">
        <v>0</v>
      </c>
      <c r="K63" s="3">
        <v>0</v>
      </c>
      <c r="L63" s="3">
        <v>0</v>
      </c>
      <c r="M63" s="3">
        <v>9.5</v>
      </c>
      <c r="N63" s="3">
        <v>0.85</v>
      </c>
      <c r="O63" s="20">
        <v>4.75</v>
      </c>
    </row>
    <row r="64" spans="1:22" x14ac:dyDescent="0.25">
      <c r="A64" s="14" t="s">
        <v>93</v>
      </c>
      <c r="B64" s="14" t="s">
        <v>96</v>
      </c>
      <c r="C64" s="12">
        <v>3</v>
      </c>
      <c r="D64" s="16" t="s">
        <v>90</v>
      </c>
      <c r="E64" s="12">
        <v>0</v>
      </c>
      <c r="F64" s="12">
        <v>10</v>
      </c>
      <c r="G64" s="12">
        <v>0</v>
      </c>
      <c r="H64" s="12">
        <v>40</v>
      </c>
      <c r="I64" s="12">
        <v>4</v>
      </c>
      <c r="J64" s="12">
        <v>0</v>
      </c>
      <c r="K64" s="12">
        <v>0</v>
      </c>
      <c r="L64" s="12">
        <v>0</v>
      </c>
      <c r="M64" s="12">
        <v>10</v>
      </c>
      <c r="N64" s="12">
        <v>0.875</v>
      </c>
      <c r="O64" s="14">
        <v>5</v>
      </c>
    </row>
    <row r="65" spans="1:15" x14ac:dyDescent="0.25">
      <c r="A65" s="18" t="s">
        <v>94</v>
      </c>
      <c r="B65" s="18" t="s">
        <v>96</v>
      </c>
      <c r="C65" s="3">
        <v>4</v>
      </c>
      <c r="D65" s="19" t="s">
        <v>90</v>
      </c>
      <c r="E65" s="3">
        <v>0</v>
      </c>
      <c r="F65" s="3">
        <v>11</v>
      </c>
      <c r="G65" s="3">
        <v>0</v>
      </c>
      <c r="H65" s="3">
        <v>50</v>
      </c>
      <c r="I65" s="3">
        <v>5</v>
      </c>
      <c r="J65" s="3">
        <v>0</v>
      </c>
      <c r="K65" s="3">
        <v>0</v>
      </c>
      <c r="L65" s="3">
        <v>0</v>
      </c>
      <c r="M65" s="3">
        <v>11.5</v>
      </c>
      <c r="N65" s="3">
        <v>0.9</v>
      </c>
      <c r="O65" s="18">
        <v>5.25</v>
      </c>
    </row>
    <row r="66" spans="1:15" x14ac:dyDescent="0.25">
      <c r="A66" s="14" t="s">
        <v>95</v>
      </c>
      <c r="B66" s="14" t="s">
        <v>96</v>
      </c>
      <c r="C66" s="12">
        <v>5</v>
      </c>
      <c r="D66" s="16" t="s">
        <v>90</v>
      </c>
      <c r="E66" s="12">
        <v>0</v>
      </c>
      <c r="F66" s="12">
        <v>12</v>
      </c>
      <c r="G66" s="12">
        <v>0</v>
      </c>
      <c r="H66" s="12">
        <v>55</v>
      </c>
      <c r="I66" s="12">
        <v>6</v>
      </c>
      <c r="J66" s="12">
        <v>0</v>
      </c>
      <c r="K66" s="12">
        <v>0</v>
      </c>
      <c r="L66" s="12">
        <v>0</v>
      </c>
      <c r="M66" s="12">
        <v>12</v>
      </c>
      <c r="N66" s="12">
        <v>0.9</v>
      </c>
      <c r="O66" s="14">
        <v>5.5</v>
      </c>
    </row>
    <row r="67" spans="1:15" x14ac:dyDescent="0.25">
      <c r="A67" s="18" t="s">
        <v>97</v>
      </c>
      <c r="B67" s="18" t="s">
        <v>99</v>
      </c>
      <c r="C67" s="3">
        <v>1</v>
      </c>
      <c r="D67" s="19" t="s">
        <v>103</v>
      </c>
      <c r="E67" s="3">
        <v>0</v>
      </c>
      <c r="F67" s="3">
        <v>0</v>
      </c>
      <c r="G67" s="3">
        <v>0.75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8</v>
      </c>
      <c r="N67" s="3">
        <v>0.9</v>
      </c>
      <c r="O67" s="18">
        <v>0.9</v>
      </c>
    </row>
    <row r="68" spans="1:15" x14ac:dyDescent="0.25">
      <c r="A68" s="14" t="s">
        <v>98</v>
      </c>
      <c r="B68" s="14" t="s">
        <v>99</v>
      </c>
      <c r="C68" s="12">
        <v>2</v>
      </c>
      <c r="D68" s="16" t="s">
        <v>103</v>
      </c>
      <c r="E68" s="12">
        <v>0</v>
      </c>
      <c r="F68" s="12">
        <v>0</v>
      </c>
      <c r="G68" s="12">
        <v>1.25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8</v>
      </c>
      <c r="N68" s="12">
        <v>0.9</v>
      </c>
      <c r="O68" s="14">
        <v>1.26</v>
      </c>
    </row>
    <row r="69" spans="1:15" x14ac:dyDescent="0.25">
      <c r="A69" s="18" t="s">
        <v>100</v>
      </c>
      <c r="B69" s="18" t="s">
        <v>99</v>
      </c>
      <c r="C69" s="3">
        <v>3</v>
      </c>
      <c r="D69" s="19" t="s">
        <v>103</v>
      </c>
      <c r="E69" s="3">
        <v>0</v>
      </c>
      <c r="F69" s="3">
        <v>0</v>
      </c>
      <c r="G69" s="3">
        <v>1.5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8</v>
      </c>
      <c r="N69" s="3">
        <v>0.9</v>
      </c>
      <c r="O69" s="18">
        <v>1.76</v>
      </c>
    </row>
    <row r="70" spans="1:15" x14ac:dyDescent="0.25">
      <c r="A70" s="14" t="s">
        <v>101</v>
      </c>
      <c r="B70" s="14" t="s">
        <v>99</v>
      </c>
      <c r="C70" s="12">
        <v>4</v>
      </c>
      <c r="D70" s="16" t="s">
        <v>103</v>
      </c>
      <c r="E70" s="12">
        <v>0</v>
      </c>
      <c r="F70" s="12">
        <v>0</v>
      </c>
      <c r="G70" s="12">
        <v>1.75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8</v>
      </c>
      <c r="N70" s="12">
        <v>0.9</v>
      </c>
      <c r="O70" s="14">
        <v>2.4700000000000002</v>
      </c>
    </row>
    <row r="71" spans="1:15" x14ac:dyDescent="0.25">
      <c r="A71" s="18" t="s">
        <v>102</v>
      </c>
      <c r="B71" s="18" t="s">
        <v>99</v>
      </c>
      <c r="C71" s="3">
        <v>5</v>
      </c>
      <c r="D71" s="19" t="s">
        <v>103</v>
      </c>
      <c r="E71" s="3">
        <v>0</v>
      </c>
      <c r="F71" s="3">
        <v>0</v>
      </c>
      <c r="G71" s="3">
        <v>2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8</v>
      </c>
      <c r="N71" s="3">
        <v>0.9</v>
      </c>
      <c r="O71" s="18">
        <v>3.21</v>
      </c>
    </row>
    <row r="72" spans="1:15" x14ac:dyDescent="0.25">
      <c r="A72" s="14" t="s">
        <v>105</v>
      </c>
      <c r="B72" s="14" t="s">
        <v>104</v>
      </c>
      <c r="C72" s="12">
        <v>1</v>
      </c>
      <c r="D72" s="16" t="s">
        <v>103</v>
      </c>
      <c r="E72" s="12">
        <v>0</v>
      </c>
      <c r="F72" s="12">
        <v>0</v>
      </c>
      <c r="G72" s="12">
        <v>8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8.5</v>
      </c>
      <c r="N72" s="12">
        <v>0.9</v>
      </c>
      <c r="O72" s="14">
        <v>10</v>
      </c>
    </row>
    <row r="73" spans="1:15" x14ac:dyDescent="0.25">
      <c r="A73" s="18" t="s">
        <v>106</v>
      </c>
      <c r="B73" s="18" t="s">
        <v>104</v>
      </c>
      <c r="C73" s="3">
        <v>2</v>
      </c>
      <c r="D73" s="19" t="s">
        <v>103</v>
      </c>
      <c r="E73" s="3">
        <v>0</v>
      </c>
      <c r="F73" s="3">
        <v>0</v>
      </c>
      <c r="G73" s="3">
        <v>10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9.5</v>
      </c>
      <c r="N73" s="3">
        <v>0.9</v>
      </c>
      <c r="O73" s="18">
        <v>14</v>
      </c>
    </row>
    <row r="74" spans="1:15" x14ac:dyDescent="0.25">
      <c r="A74" s="14" t="s">
        <v>107</v>
      </c>
      <c r="B74" s="14" t="s">
        <v>104</v>
      </c>
      <c r="C74" s="12">
        <v>3</v>
      </c>
      <c r="D74" s="16" t="s">
        <v>103</v>
      </c>
      <c r="E74" s="12">
        <v>0</v>
      </c>
      <c r="F74" s="12">
        <v>0</v>
      </c>
      <c r="G74" s="12">
        <v>12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10.5</v>
      </c>
      <c r="N74" s="12">
        <v>0.9</v>
      </c>
      <c r="O74" s="14">
        <v>19.600000000000001</v>
      </c>
    </row>
    <row r="75" spans="1:15" x14ac:dyDescent="0.25">
      <c r="A75" s="18" t="s">
        <v>108</v>
      </c>
      <c r="B75" s="18" t="s">
        <v>104</v>
      </c>
      <c r="C75" s="3">
        <v>4</v>
      </c>
      <c r="D75" s="19" t="s">
        <v>103</v>
      </c>
      <c r="E75" s="3">
        <v>0</v>
      </c>
      <c r="F75" s="3">
        <v>0</v>
      </c>
      <c r="G75" s="3">
        <v>13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11.5</v>
      </c>
      <c r="N75" s="3">
        <v>0.9</v>
      </c>
      <c r="O75" s="18">
        <v>27.44</v>
      </c>
    </row>
    <row r="76" spans="1:15" x14ac:dyDescent="0.25">
      <c r="A76" s="14" t="s">
        <v>109</v>
      </c>
      <c r="B76" s="14" t="s">
        <v>104</v>
      </c>
      <c r="C76" s="12">
        <v>5</v>
      </c>
      <c r="D76" s="16" t="s">
        <v>103</v>
      </c>
      <c r="E76" s="12">
        <v>0</v>
      </c>
      <c r="F76" s="12">
        <v>0</v>
      </c>
      <c r="G76" s="12">
        <v>14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12</v>
      </c>
      <c r="N76" s="12">
        <v>0.9</v>
      </c>
      <c r="O76" s="14">
        <v>35.67</v>
      </c>
    </row>
    <row r="83" spans="1:15" ht="15.75" thickBot="1" x14ac:dyDescent="0.3">
      <c r="A83" s="22"/>
      <c r="B83" s="22"/>
      <c r="C83" s="22"/>
      <c r="D83" s="24" t="s">
        <v>110</v>
      </c>
      <c r="E83" s="24" t="s">
        <v>9</v>
      </c>
      <c r="F83" s="24" t="s">
        <v>10</v>
      </c>
      <c r="G83" s="24" t="s">
        <v>11</v>
      </c>
      <c r="H83" s="24" t="s">
        <v>12</v>
      </c>
      <c r="I83" s="24" t="s">
        <v>13</v>
      </c>
      <c r="J83" s="24" t="s">
        <v>14</v>
      </c>
      <c r="K83" s="24" t="s">
        <v>15</v>
      </c>
      <c r="L83" s="24" t="s">
        <v>16</v>
      </c>
      <c r="O83" s="21" t="s">
        <v>111</v>
      </c>
    </row>
    <row r="84" spans="1:15" ht="15.75" thickTop="1" x14ac:dyDescent="0.25">
      <c r="A84" s="23"/>
      <c r="B84" s="23"/>
      <c r="C84" s="23"/>
      <c r="D84" t="s">
        <v>117</v>
      </c>
      <c r="E84">
        <f>(E3+E57) * $O$84</f>
        <v>2.64</v>
      </c>
      <c r="F84">
        <f>(F3+F57) * $O$85</f>
        <v>2.31</v>
      </c>
      <c r="G84">
        <f>G67*$O$86</f>
        <v>0.2475</v>
      </c>
      <c r="H84">
        <f>H57*$O$89</f>
        <v>6.6000000000000005</v>
      </c>
      <c r="I84">
        <f>(I3+I57)*$O$87</f>
        <v>3.2</v>
      </c>
      <c r="J84">
        <f>(J3+J57) * $O$88</f>
        <v>2.4</v>
      </c>
      <c r="N84" t="s">
        <v>112</v>
      </c>
      <c r="O84">
        <v>0.66</v>
      </c>
    </row>
    <row r="85" spans="1:15" x14ac:dyDescent="0.25">
      <c r="A85" s="23"/>
      <c r="B85" s="23"/>
      <c r="C85" s="23"/>
      <c r="D85" t="s">
        <v>119</v>
      </c>
      <c r="E85">
        <f>(E5+E58) * $O$84</f>
        <v>5.94</v>
      </c>
      <c r="F85">
        <f>(F5+F58) * $O$85</f>
        <v>3.3000000000000003</v>
      </c>
      <c r="G85">
        <f t="shared" ref="G85:G88" si="0">G68*$O$86</f>
        <v>0.41250000000000003</v>
      </c>
      <c r="H85">
        <f t="shared" ref="H85:H88" si="1">H58*$O$89</f>
        <v>9.24</v>
      </c>
      <c r="I85">
        <f>(I5+I58)*$O$87</f>
        <v>7.2</v>
      </c>
      <c r="J85">
        <f>(J5+J58) * $O$88</f>
        <v>4.2</v>
      </c>
      <c r="N85" t="s">
        <v>113</v>
      </c>
      <c r="O85">
        <v>0.33</v>
      </c>
    </row>
    <row r="86" spans="1:15" x14ac:dyDescent="0.25">
      <c r="A86" s="23"/>
      <c r="B86" s="23"/>
      <c r="C86" s="23"/>
      <c r="D86" t="s">
        <v>120</v>
      </c>
      <c r="E86">
        <f>(E7+E59) * $O$84</f>
        <v>9.24</v>
      </c>
      <c r="F86">
        <f>(F7+F59) * $O$85</f>
        <v>4.29</v>
      </c>
      <c r="G86">
        <f t="shared" si="0"/>
        <v>0.495</v>
      </c>
      <c r="H86">
        <f t="shared" si="1"/>
        <v>11.88</v>
      </c>
      <c r="I86">
        <f>(I7+I59)*$O$87</f>
        <v>11.200000000000001</v>
      </c>
      <c r="J86">
        <f>(J7+J59) * $O$88</f>
        <v>6</v>
      </c>
      <c r="N86" t="s">
        <v>116</v>
      </c>
      <c r="O86">
        <v>0.33</v>
      </c>
    </row>
    <row r="87" spans="1:15" x14ac:dyDescent="0.25">
      <c r="A87" s="23"/>
      <c r="B87" s="23"/>
      <c r="C87" s="23"/>
      <c r="D87" t="s">
        <v>121</v>
      </c>
      <c r="E87">
        <f>(E9+E60) * $O$84</f>
        <v>12.540000000000001</v>
      </c>
      <c r="F87">
        <f>(F9+F60) * $O$85</f>
        <v>5.28</v>
      </c>
      <c r="G87">
        <f t="shared" si="0"/>
        <v>0.57750000000000001</v>
      </c>
      <c r="H87">
        <f t="shared" si="1"/>
        <v>14.520000000000001</v>
      </c>
      <c r="I87">
        <f>(I9+I60)*$O$87</f>
        <v>15.200000000000001</v>
      </c>
      <c r="J87">
        <f>(J9+J60) * $O$88</f>
        <v>7.8</v>
      </c>
      <c r="N87" t="s">
        <v>114</v>
      </c>
      <c r="O87">
        <v>0.8</v>
      </c>
    </row>
    <row r="88" spans="1:15" x14ac:dyDescent="0.25">
      <c r="A88" s="23"/>
      <c r="B88" s="23"/>
      <c r="C88" s="23"/>
      <c r="D88" t="s">
        <v>122</v>
      </c>
      <c r="E88">
        <f>(E10+E61) * $O$84</f>
        <v>14.520000000000001</v>
      </c>
      <c r="F88">
        <f>(F10+F61) * $O$85</f>
        <v>5.94</v>
      </c>
      <c r="G88">
        <f t="shared" si="0"/>
        <v>0.66</v>
      </c>
      <c r="H88">
        <f t="shared" si="1"/>
        <v>17.16</v>
      </c>
      <c r="I88">
        <f>(I10+I61)*$O$87</f>
        <v>17.600000000000001</v>
      </c>
      <c r="J88">
        <f>(J10+J61) * $O$88</f>
        <v>9</v>
      </c>
      <c r="N88" t="s">
        <v>115</v>
      </c>
      <c r="O88">
        <v>0.6</v>
      </c>
    </row>
    <row r="89" spans="1:15" x14ac:dyDescent="0.25">
      <c r="A89" s="23"/>
      <c r="B89" s="23"/>
      <c r="C89" s="23"/>
      <c r="D89" t="s">
        <v>123</v>
      </c>
      <c r="E89">
        <f>(E3+E57) * $O$84</f>
        <v>2.64</v>
      </c>
      <c r="F89">
        <f>(F3+F57+F11) * $O$85</f>
        <v>2.64</v>
      </c>
      <c r="G89">
        <f>G67*$O$86</f>
        <v>0.2475</v>
      </c>
      <c r="H89">
        <f>H57*$O$89</f>
        <v>6.6000000000000005</v>
      </c>
      <c r="I89">
        <f>(I3+I57+I11)*$O$87</f>
        <v>4</v>
      </c>
      <c r="J89">
        <f>(J3+J57+J11) * $O$88</f>
        <v>3.5999999999999996</v>
      </c>
      <c r="N89" t="s">
        <v>118</v>
      </c>
      <c r="O89">
        <v>0.66</v>
      </c>
    </row>
    <row r="90" spans="1:15" x14ac:dyDescent="0.25">
      <c r="A90" s="23"/>
      <c r="B90" s="23"/>
      <c r="C90" s="23"/>
      <c r="D90" t="s">
        <v>124</v>
      </c>
      <c r="E90">
        <f>(E5+E58) * $O$84</f>
        <v>5.94</v>
      </c>
      <c r="F90">
        <f>(F5+F58+F13) * $O$85</f>
        <v>4.125</v>
      </c>
      <c r="G90">
        <f t="shared" ref="G90:G93" si="2">G68*$O$86</f>
        <v>0.41250000000000003</v>
      </c>
      <c r="H90">
        <f t="shared" ref="H90:H93" si="3">H58*$O$89</f>
        <v>9.24</v>
      </c>
      <c r="I90">
        <f>(I5+I58+I13)*$O$87</f>
        <v>9.2000000000000011</v>
      </c>
      <c r="J90">
        <f>(J5+J58+J13) * $O$88</f>
        <v>6</v>
      </c>
    </row>
    <row r="91" spans="1:15" x14ac:dyDescent="0.25">
      <c r="A91" s="23"/>
      <c r="B91" s="23"/>
      <c r="C91" s="23"/>
      <c r="D91" t="s">
        <v>125</v>
      </c>
      <c r="E91">
        <f>(E7+E59) * $O$84</f>
        <v>9.24</v>
      </c>
      <c r="F91">
        <f>(F7+F59+F15) * $O$85</f>
        <v>5.61</v>
      </c>
      <c r="G91">
        <f t="shared" si="2"/>
        <v>0.495</v>
      </c>
      <c r="H91">
        <f t="shared" si="3"/>
        <v>11.88</v>
      </c>
      <c r="I91">
        <f>(I7+I59+I15)*$O$87</f>
        <v>14.4</v>
      </c>
      <c r="J91">
        <f>(J7+J59+J15) * $O$88</f>
        <v>8.4</v>
      </c>
    </row>
    <row r="92" spans="1:15" x14ac:dyDescent="0.25">
      <c r="A92" s="23"/>
      <c r="B92" s="23"/>
      <c r="C92" s="23"/>
      <c r="D92" t="s">
        <v>126</v>
      </c>
      <c r="E92">
        <f>(E9+E60) * $O$84</f>
        <v>12.540000000000001</v>
      </c>
      <c r="F92">
        <f>(F9+F60+F17) * $O$85</f>
        <v>7.0950000000000006</v>
      </c>
      <c r="G92">
        <f t="shared" si="2"/>
        <v>0.57750000000000001</v>
      </c>
      <c r="H92">
        <f t="shared" si="3"/>
        <v>14.520000000000001</v>
      </c>
      <c r="I92">
        <f>(I9+I60+I17)*$O$87</f>
        <v>19.600000000000001</v>
      </c>
      <c r="J92">
        <f>(J9+J60+J117) * $O$88</f>
        <v>24</v>
      </c>
    </row>
    <row r="93" spans="1:15" x14ac:dyDescent="0.25">
      <c r="A93" s="23"/>
      <c r="B93" s="23"/>
      <c r="C93" s="23"/>
      <c r="D93" t="s">
        <v>127</v>
      </c>
      <c r="E93">
        <f>(E10+E61) * $O$84</f>
        <v>14.520000000000001</v>
      </c>
      <c r="F93">
        <f>(F10+F61+F18) * $O$85</f>
        <v>8.0024999999999995</v>
      </c>
      <c r="G93">
        <f t="shared" si="2"/>
        <v>0.66</v>
      </c>
      <c r="H93">
        <f t="shared" si="3"/>
        <v>17.16</v>
      </c>
      <c r="I93">
        <f>(I10+I61+I18)*$O$87</f>
        <v>22.6</v>
      </c>
      <c r="J93">
        <f>(J10+J61+J18) * $O$88</f>
        <v>12.299999999999999</v>
      </c>
    </row>
    <row r="94" spans="1:15" x14ac:dyDescent="0.25">
      <c r="A94" s="23"/>
      <c r="B94" s="23"/>
      <c r="C94" s="23"/>
      <c r="D94" t="s">
        <v>128</v>
      </c>
      <c r="E94">
        <f>E3+E57</f>
        <v>4</v>
      </c>
      <c r="F94">
        <f>F3+F57</f>
        <v>7</v>
      </c>
      <c r="G94">
        <f>G67</f>
        <v>0.75</v>
      </c>
      <c r="H94">
        <f>H57</f>
        <v>10</v>
      </c>
      <c r="I94">
        <f>I3+I57</f>
        <v>4</v>
      </c>
      <c r="J94">
        <f>J3+J57</f>
        <v>4</v>
      </c>
    </row>
    <row r="95" spans="1:15" x14ac:dyDescent="0.25">
      <c r="A95" s="23"/>
      <c r="B95" s="23"/>
      <c r="C95" s="23"/>
      <c r="D95" t="s">
        <v>129</v>
      </c>
      <c r="E95">
        <f>E5+E58</f>
        <v>9</v>
      </c>
      <c r="F95">
        <f>F5+F58</f>
        <v>10</v>
      </c>
      <c r="G95">
        <f t="shared" ref="G95:G98" si="4">G68</f>
        <v>1.25</v>
      </c>
      <c r="H95">
        <f t="shared" ref="H95:H98" si="5">H58</f>
        <v>14</v>
      </c>
      <c r="I95">
        <f>I5+I58</f>
        <v>9</v>
      </c>
      <c r="J95">
        <f>J5+J58</f>
        <v>7</v>
      </c>
    </row>
    <row r="96" spans="1:15" x14ac:dyDescent="0.25">
      <c r="A96" s="23"/>
      <c r="B96" s="23"/>
      <c r="C96" s="23"/>
      <c r="D96" t="s">
        <v>130</v>
      </c>
      <c r="E96">
        <f>E7+E59</f>
        <v>14</v>
      </c>
      <c r="F96">
        <f>F7+F59</f>
        <v>13</v>
      </c>
      <c r="G96">
        <f t="shared" si="4"/>
        <v>1.5</v>
      </c>
      <c r="H96">
        <f t="shared" si="5"/>
        <v>18</v>
      </c>
      <c r="I96">
        <f>I7+I59</f>
        <v>14</v>
      </c>
      <c r="J96">
        <f>J7+J59</f>
        <v>10</v>
      </c>
    </row>
    <row r="97" spans="1:20" x14ac:dyDescent="0.25">
      <c r="A97" s="23"/>
      <c r="B97" s="23"/>
      <c r="C97" s="23"/>
      <c r="D97" t="s">
        <v>131</v>
      </c>
      <c r="E97">
        <f>E9+E60</f>
        <v>19</v>
      </c>
      <c r="F97">
        <f>F9+F60</f>
        <v>16</v>
      </c>
      <c r="G97">
        <f t="shared" si="4"/>
        <v>1.75</v>
      </c>
      <c r="H97">
        <f t="shared" si="5"/>
        <v>22</v>
      </c>
      <c r="I97">
        <f>I9+I60</f>
        <v>19</v>
      </c>
      <c r="J97">
        <f>J9+J60</f>
        <v>13</v>
      </c>
    </row>
    <row r="98" spans="1:20" x14ac:dyDescent="0.25">
      <c r="A98" s="23"/>
      <c r="B98" s="23"/>
      <c r="C98" s="23"/>
      <c r="D98" t="s">
        <v>132</v>
      </c>
      <c r="E98">
        <f>E10+E61</f>
        <v>22</v>
      </c>
      <c r="F98">
        <f>F10+F61</f>
        <v>18</v>
      </c>
      <c r="G98">
        <f t="shared" si="4"/>
        <v>2</v>
      </c>
      <c r="H98">
        <f t="shared" si="5"/>
        <v>26</v>
      </c>
      <c r="I98">
        <f>I10+I61</f>
        <v>22</v>
      </c>
      <c r="J98">
        <f>J10+J61</f>
        <v>15</v>
      </c>
    </row>
    <row r="99" spans="1:20" x14ac:dyDescent="0.25">
      <c r="A99" s="23"/>
      <c r="B99" s="23"/>
      <c r="C99" s="23"/>
      <c r="D99" t="s">
        <v>133</v>
      </c>
      <c r="E99">
        <f>E3+E57</f>
        <v>4</v>
      </c>
      <c r="F99">
        <f>F3+F57+F11</f>
        <v>8</v>
      </c>
      <c r="G99">
        <f>G67</f>
        <v>0.75</v>
      </c>
      <c r="H99">
        <f>H57+H62</f>
        <v>30</v>
      </c>
      <c r="I99">
        <f>I3+I57+I11</f>
        <v>5</v>
      </c>
      <c r="J99">
        <f>J3+J57+J11</f>
        <v>6</v>
      </c>
    </row>
    <row r="100" spans="1:20" x14ac:dyDescent="0.25">
      <c r="A100" s="23"/>
      <c r="B100" s="23"/>
      <c r="C100" s="23"/>
      <c r="D100" t="s">
        <v>134</v>
      </c>
      <c r="E100">
        <f>E5+E58</f>
        <v>9</v>
      </c>
      <c r="F100">
        <f>F5+F58+F13</f>
        <v>12.5</v>
      </c>
      <c r="G100">
        <f t="shared" ref="G100:G103" si="6">G68</f>
        <v>1.25</v>
      </c>
      <c r="H100">
        <f>H58+H63</f>
        <v>44</v>
      </c>
      <c r="I100">
        <f>I5+I58+I13</f>
        <v>11.5</v>
      </c>
      <c r="J100">
        <f>J5+J58+J13</f>
        <v>10</v>
      </c>
      <c r="O100" s="39">
        <v>14</v>
      </c>
      <c r="P100" s="39">
        <v>17</v>
      </c>
      <c r="Q100" s="39">
        <v>1.5</v>
      </c>
      <c r="R100" s="39">
        <v>18</v>
      </c>
      <c r="S100" s="39">
        <v>18</v>
      </c>
      <c r="T100" s="39">
        <v>14</v>
      </c>
    </row>
    <row r="101" spans="1:20" x14ac:dyDescent="0.25">
      <c r="A101" s="23"/>
      <c r="B101" s="23"/>
      <c r="C101" s="23"/>
      <c r="D101" t="s">
        <v>135</v>
      </c>
      <c r="E101">
        <f>E7+E59</f>
        <v>14</v>
      </c>
      <c r="F101">
        <f>F7+F59+F15</f>
        <v>17</v>
      </c>
      <c r="G101">
        <f t="shared" si="6"/>
        <v>1.5</v>
      </c>
      <c r="H101">
        <f>H59+H64</f>
        <v>58</v>
      </c>
      <c r="I101">
        <f>I7+I59+I15</f>
        <v>18</v>
      </c>
      <c r="J101">
        <f>J7+J59+J15</f>
        <v>14</v>
      </c>
      <c r="O101">
        <v>18</v>
      </c>
      <c r="P101">
        <v>19</v>
      </c>
      <c r="Q101">
        <v>1.5</v>
      </c>
      <c r="R101">
        <v>34</v>
      </c>
      <c r="S101">
        <v>27</v>
      </c>
      <c r="T101">
        <v>17</v>
      </c>
    </row>
    <row r="102" spans="1:20" x14ac:dyDescent="0.25">
      <c r="A102" s="23"/>
      <c r="B102" s="23"/>
      <c r="C102" s="23"/>
      <c r="D102" t="s">
        <v>136</v>
      </c>
      <c r="E102">
        <f>E9+E60</f>
        <v>19</v>
      </c>
      <c r="F102">
        <f>F9+F60+F17</f>
        <v>21.5</v>
      </c>
      <c r="G102">
        <f t="shared" si="6"/>
        <v>1.75</v>
      </c>
      <c r="H102">
        <f>H60+H65</f>
        <v>72</v>
      </c>
      <c r="I102">
        <f>I9+I60+I17</f>
        <v>24.5</v>
      </c>
      <c r="J102">
        <f>J9+J60+J17</f>
        <v>18</v>
      </c>
    </row>
    <row r="103" spans="1:20" x14ac:dyDescent="0.25">
      <c r="A103" s="23"/>
      <c r="B103" s="23"/>
      <c r="C103" s="23"/>
      <c r="D103" t="s">
        <v>137</v>
      </c>
      <c r="E103">
        <f>E10+E61</f>
        <v>22</v>
      </c>
      <c r="F103">
        <f>F10+F61+F18</f>
        <v>24.25</v>
      </c>
      <c r="G103">
        <f t="shared" si="6"/>
        <v>2</v>
      </c>
      <c r="H103">
        <f>H61+H66</f>
        <v>81</v>
      </c>
      <c r="I103">
        <f>I10+I61+I18</f>
        <v>28.25</v>
      </c>
      <c r="J103">
        <f>J10+J61+J18</f>
        <v>20.5</v>
      </c>
    </row>
    <row r="104" spans="1:20" x14ac:dyDescent="0.25">
      <c r="A104" s="23"/>
      <c r="B104" s="23"/>
      <c r="C104" s="23"/>
      <c r="D104" t="s">
        <v>138</v>
      </c>
      <c r="E104">
        <f>E3+E57+E34</f>
        <v>6</v>
      </c>
      <c r="F104">
        <f>F3+F57+F34</f>
        <v>10</v>
      </c>
      <c r="G104">
        <f>G67</f>
        <v>0.75</v>
      </c>
      <c r="H104">
        <f>H57+H34+H62</f>
        <v>34</v>
      </c>
      <c r="I104">
        <f>I3+I57+I34</f>
        <v>7</v>
      </c>
      <c r="J104">
        <f>J3+J57+J34</f>
        <v>9</v>
      </c>
      <c r="K104" s="34">
        <v>5</v>
      </c>
    </row>
    <row r="105" spans="1:20" x14ac:dyDescent="0.25">
      <c r="A105" s="23"/>
      <c r="B105" s="23"/>
      <c r="C105" s="23"/>
      <c r="D105" t="s">
        <v>139</v>
      </c>
      <c r="E105">
        <f>E5+E58+E37</f>
        <v>12.5</v>
      </c>
      <c r="F105">
        <f>F5+F58+F36</f>
        <v>14.5</v>
      </c>
      <c r="G105">
        <f t="shared" ref="G105:G108" si="7">G68</f>
        <v>1.25</v>
      </c>
      <c r="H105">
        <f>H58+H36+H63</f>
        <v>54</v>
      </c>
      <c r="I105">
        <f>I5+I58+I36</f>
        <v>16</v>
      </c>
      <c r="J105">
        <f>J5+J58+J36</f>
        <v>13</v>
      </c>
      <c r="K105" s="33">
        <v>13</v>
      </c>
    </row>
    <row r="106" spans="1:20" x14ac:dyDescent="0.25">
      <c r="A106" s="23"/>
      <c r="B106" s="23"/>
      <c r="C106" s="23"/>
      <c r="D106" t="s">
        <v>140</v>
      </c>
      <c r="E106">
        <f>E7+E59+E38</f>
        <v>18</v>
      </c>
      <c r="F106">
        <f>F7+F59+F38</f>
        <v>19</v>
      </c>
      <c r="G106">
        <f t="shared" si="7"/>
        <v>1.5</v>
      </c>
      <c r="H106">
        <f>H59+H38+H64</f>
        <v>74</v>
      </c>
      <c r="I106">
        <f>I7+I59+I38</f>
        <v>27</v>
      </c>
      <c r="J106">
        <f>J7+J59+J38</f>
        <v>17</v>
      </c>
      <c r="K106" s="34">
        <v>21</v>
      </c>
    </row>
    <row r="107" spans="1:20" x14ac:dyDescent="0.25">
      <c r="A107" s="23"/>
      <c r="B107" s="23"/>
      <c r="C107" s="23"/>
      <c r="D107" t="s">
        <v>141</v>
      </c>
      <c r="E107">
        <f>E9+E60+E40</f>
        <v>24</v>
      </c>
      <c r="F107">
        <f>F9+F60+F40</f>
        <v>23.5</v>
      </c>
      <c r="G107">
        <f t="shared" si="7"/>
        <v>1.75</v>
      </c>
      <c r="H107">
        <f>H60+H40+H65</f>
        <v>94</v>
      </c>
      <c r="I107">
        <f>I9+I60+I40</f>
        <v>36</v>
      </c>
      <c r="J107">
        <f>J9+J60+J40</f>
        <v>21</v>
      </c>
      <c r="K107" s="32">
        <v>29</v>
      </c>
    </row>
    <row r="108" spans="1:20" x14ac:dyDescent="0.25">
      <c r="A108" s="23"/>
      <c r="B108" s="23"/>
      <c r="C108" s="23"/>
      <c r="D108" t="s">
        <v>142</v>
      </c>
      <c r="E108">
        <f>E10+E61+E41</f>
        <v>27.5</v>
      </c>
      <c r="F108">
        <f>F10+F61+F41</f>
        <v>26.25</v>
      </c>
      <c r="G108">
        <f t="shared" si="7"/>
        <v>2</v>
      </c>
      <c r="H108">
        <f>H61+H41+H66</f>
        <v>106</v>
      </c>
      <c r="I108">
        <f>I10+I61+I41</f>
        <v>41</v>
      </c>
      <c r="J108">
        <f>J10+J61+J41</f>
        <v>23.5</v>
      </c>
      <c r="K108" s="26">
        <v>33</v>
      </c>
    </row>
    <row r="109" spans="1:20" x14ac:dyDescent="0.25">
      <c r="A109" s="23"/>
      <c r="B109" s="23"/>
      <c r="C109" s="23"/>
      <c r="D109" t="s">
        <v>143</v>
      </c>
      <c r="E109">
        <f>E3+E57+E42</f>
        <v>8</v>
      </c>
      <c r="F109">
        <f>F3+F57+F42</f>
        <v>14</v>
      </c>
      <c r="G109">
        <f>G67</f>
        <v>0.75</v>
      </c>
      <c r="H109">
        <f>H57+H42+H62</f>
        <v>45</v>
      </c>
      <c r="I109">
        <f>I3+I57+I42</f>
        <v>10</v>
      </c>
      <c r="J109">
        <f>J3+J57+J42</f>
        <v>10</v>
      </c>
      <c r="K109" s="31">
        <v>5</v>
      </c>
    </row>
    <row r="110" spans="1:20" x14ac:dyDescent="0.25">
      <c r="A110" s="23"/>
      <c r="B110" s="23"/>
      <c r="C110" s="23"/>
      <c r="D110" t="s">
        <v>144</v>
      </c>
      <c r="E110">
        <f>E5+E58+E44</f>
        <v>15</v>
      </c>
      <c r="F110">
        <f>F5+F58+F44</f>
        <v>21</v>
      </c>
      <c r="G110">
        <f t="shared" ref="G110:G113" si="8">G68</f>
        <v>1.25</v>
      </c>
      <c r="H110">
        <f>H58+H44+H63</f>
        <v>67</v>
      </c>
      <c r="I110">
        <f>I5+I58+I44</f>
        <v>21</v>
      </c>
      <c r="J110">
        <f>J5+J58+J44</f>
        <v>14.5</v>
      </c>
      <c r="K110" s="35">
        <v>13</v>
      </c>
    </row>
    <row r="111" spans="1:20" x14ac:dyDescent="0.25">
      <c r="A111" s="23"/>
      <c r="B111" s="23"/>
      <c r="C111" s="23"/>
      <c r="D111" t="s">
        <v>145</v>
      </c>
      <c r="E111">
        <f>E7+E59+E46</f>
        <v>22</v>
      </c>
      <c r="F111">
        <f>F7+F59+F46</f>
        <v>28</v>
      </c>
      <c r="G111">
        <f t="shared" si="8"/>
        <v>1.5</v>
      </c>
      <c r="H111">
        <f>H59+H46+H64</f>
        <v>89</v>
      </c>
      <c r="I111">
        <f>I7+I59+I46</f>
        <v>32</v>
      </c>
      <c r="J111">
        <f>J7+J59+J46</f>
        <v>19</v>
      </c>
      <c r="K111" s="31">
        <v>21</v>
      </c>
    </row>
    <row r="112" spans="1:20" x14ac:dyDescent="0.25">
      <c r="A112" s="23"/>
      <c r="B112" s="23"/>
      <c r="C112" s="23"/>
      <c r="D112" t="s">
        <v>146</v>
      </c>
      <c r="E112">
        <f>E9+E60+E48</f>
        <v>29</v>
      </c>
      <c r="F112">
        <f>F9+F60+F48</f>
        <v>35</v>
      </c>
      <c r="G112">
        <f t="shared" si="8"/>
        <v>1.75</v>
      </c>
      <c r="H112">
        <f>H60+H48+H65</f>
        <v>111</v>
      </c>
      <c r="I112">
        <f>I9+I60+I48</f>
        <v>43</v>
      </c>
      <c r="J112">
        <f>J9+J60+J48</f>
        <v>23.5</v>
      </c>
      <c r="K112" s="36">
        <v>29</v>
      </c>
    </row>
    <row r="113" spans="1:18" x14ac:dyDescent="0.25">
      <c r="A113" s="23"/>
      <c r="B113" s="23"/>
      <c r="C113" s="23"/>
      <c r="D113" t="s">
        <v>147</v>
      </c>
      <c r="E113">
        <f>E10+E61+E49</f>
        <v>33</v>
      </c>
      <c r="F113">
        <f>F10+F61+F49</f>
        <v>39</v>
      </c>
      <c r="G113">
        <f t="shared" si="8"/>
        <v>2</v>
      </c>
      <c r="H113">
        <f>H61+H49+H66</f>
        <v>123</v>
      </c>
      <c r="I113">
        <f>I10+I61+I49</f>
        <v>49</v>
      </c>
      <c r="J113">
        <f>J10+J61+J49</f>
        <v>26.25</v>
      </c>
      <c r="K113" s="30">
        <v>33</v>
      </c>
    </row>
    <row r="114" spans="1:18" x14ac:dyDescent="0.25">
      <c r="B114" t="s">
        <v>155</v>
      </c>
      <c r="D114" s="26" t="s">
        <v>148</v>
      </c>
      <c r="E114" s="26">
        <v>10</v>
      </c>
      <c r="F114" s="26">
        <f>F50</f>
        <v>33</v>
      </c>
      <c r="G114" s="26">
        <v>0</v>
      </c>
      <c r="H114" s="26">
        <f>H50</f>
        <v>40</v>
      </c>
      <c r="I114" s="26">
        <f>I50</f>
        <v>15</v>
      </c>
      <c r="J114" s="26">
        <f>J50</f>
        <v>21</v>
      </c>
      <c r="K114" s="26">
        <f>K50</f>
        <v>21</v>
      </c>
      <c r="L114" s="25"/>
    </row>
    <row r="115" spans="1:18" x14ac:dyDescent="0.25">
      <c r="D115" s="28" t="s">
        <v>149</v>
      </c>
      <c r="E115" s="26">
        <v>11</v>
      </c>
      <c r="F115" s="26">
        <v>36</v>
      </c>
      <c r="G115" s="28">
        <v>0</v>
      </c>
      <c r="H115" s="26">
        <f t="shared" ref="H115:K120" si="9">H51</f>
        <v>44</v>
      </c>
      <c r="I115" s="26">
        <f t="shared" si="9"/>
        <v>16</v>
      </c>
      <c r="J115" s="26">
        <f t="shared" si="9"/>
        <v>23</v>
      </c>
      <c r="K115" s="26">
        <f t="shared" si="9"/>
        <v>25</v>
      </c>
      <c r="L115" s="29"/>
    </row>
    <row r="116" spans="1:18" x14ac:dyDescent="0.25">
      <c r="D116" s="27" t="s">
        <v>150</v>
      </c>
      <c r="E116" s="26">
        <v>12</v>
      </c>
      <c r="F116" s="26">
        <v>42</v>
      </c>
      <c r="G116" s="27">
        <v>0</v>
      </c>
      <c r="H116" s="26">
        <f t="shared" si="9"/>
        <v>48</v>
      </c>
      <c r="I116" s="26">
        <f t="shared" si="9"/>
        <v>17</v>
      </c>
      <c r="J116" s="26">
        <f t="shared" si="9"/>
        <v>25</v>
      </c>
      <c r="K116" s="26">
        <f t="shared" si="9"/>
        <v>29</v>
      </c>
      <c r="L116" s="25"/>
    </row>
    <row r="117" spans="1:18" x14ac:dyDescent="0.25">
      <c r="D117" s="28" t="s">
        <v>151</v>
      </c>
      <c r="E117" s="26">
        <v>13</v>
      </c>
      <c r="F117" s="26">
        <v>45</v>
      </c>
      <c r="G117" s="28">
        <v>0</v>
      </c>
      <c r="H117" s="26">
        <f t="shared" si="9"/>
        <v>52</v>
      </c>
      <c r="I117" s="26">
        <f t="shared" si="9"/>
        <v>18</v>
      </c>
      <c r="J117" s="26">
        <f t="shared" si="9"/>
        <v>27</v>
      </c>
      <c r="K117" s="26">
        <f t="shared" si="9"/>
        <v>33</v>
      </c>
      <c r="L117" s="29"/>
    </row>
    <row r="118" spans="1:18" x14ac:dyDescent="0.25">
      <c r="D118" s="27" t="s">
        <v>152</v>
      </c>
      <c r="E118" s="26">
        <v>12</v>
      </c>
      <c r="F118" s="26">
        <f>F54</f>
        <v>50.5</v>
      </c>
      <c r="G118" s="27">
        <v>0</v>
      </c>
      <c r="H118" s="26">
        <f t="shared" si="9"/>
        <v>60</v>
      </c>
      <c r="I118" s="26">
        <f t="shared" si="9"/>
        <v>20</v>
      </c>
      <c r="J118" s="26">
        <f t="shared" si="9"/>
        <v>29</v>
      </c>
      <c r="K118" s="26">
        <f t="shared" si="9"/>
        <v>41</v>
      </c>
      <c r="L118" s="25"/>
    </row>
    <row r="119" spans="1:18" x14ac:dyDescent="0.25">
      <c r="D119" s="28" t="s">
        <v>153</v>
      </c>
      <c r="E119" s="26">
        <v>12</v>
      </c>
      <c r="F119" s="26">
        <f t="shared" ref="F119:F120" si="10">F55</f>
        <v>54</v>
      </c>
      <c r="G119" s="28">
        <v>0</v>
      </c>
      <c r="H119" s="26">
        <f t="shared" si="9"/>
        <v>64</v>
      </c>
      <c r="I119" s="26">
        <f t="shared" si="9"/>
        <v>21</v>
      </c>
      <c r="J119" s="26">
        <f t="shared" si="9"/>
        <v>31</v>
      </c>
      <c r="K119" s="26">
        <f t="shared" si="9"/>
        <v>45</v>
      </c>
      <c r="L119" s="29"/>
    </row>
    <row r="120" spans="1:18" x14ac:dyDescent="0.25">
      <c r="D120" s="27" t="s">
        <v>154</v>
      </c>
      <c r="E120" s="26">
        <v>10</v>
      </c>
      <c r="F120" s="26">
        <f t="shared" si="10"/>
        <v>57.5</v>
      </c>
      <c r="G120" s="27">
        <v>0</v>
      </c>
      <c r="H120" s="26">
        <f t="shared" si="9"/>
        <v>68</v>
      </c>
      <c r="I120" s="26">
        <f t="shared" si="9"/>
        <v>22</v>
      </c>
      <c r="J120" s="26">
        <f t="shared" si="9"/>
        <v>33</v>
      </c>
      <c r="K120" s="26">
        <f t="shared" si="9"/>
        <v>49</v>
      </c>
      <c r="L120" s="25"/>
    </row>
    <row r="121" spans="1:18" x14ac:dyDescent="0.25">
      <c r="D121" t="s">
        <v>180</v>
      </c>
      <c r="E121">
        <v>10</v>
      </c>
      <c r="F121">
        <v>20</v>
      </c>
      <c r="G121">
        <v>0</v>
      </c>
      <c r="H121">
        <v>31</v>
      </c>
      <c r="I121">
        <v>11</v>
      </c>
      <c r="J121">
        <v>14</v>
      </c>
      <c r="K121">
        <v>5</v>
      </c>
    </row>
    <row r="122" spans="1:18" x14ac:dyDescent="0.25">
      <c r="D122" t="s">
        <v>181</v>
      </c>
      <c r="E122">
        <v>11</v>
      </c>
      <c r="F122">
        <v>22</v>
      </c>
      <c r="G122">
        <v>0</v>
      </c>
      <c r="H122">
        <v>39</v>
      </c>
      <c r="I122">
        <v>13</v>
      </c>
      <c r="J122">
        <v>18</v>
      </c>
      <c r="K122">
        <v>13</v>
      </c>
    </row>
    <row r="123" spans="1:18" x14ac:dyDescent="0.25">
      <c r="D123" t="s">
        <v>182</v>
      </c>
      <c r="E123">
        <v>12</v>
      </c>
      <c r="F123">
        <v>33</v>
      </c>
      <c r="G123">
        <v>0</v>
      </c>
      <c r="H123">
        <v>46</v>
      </c>
      <c r="I123">
        <v>15</v>
      </c>
      <c r="J123">
        <v>22</v>
      </c>
      <c r="K123">
        <v>21</v>
      </c>
    </row>
    <row r="124" spans="1:18" x14ac:dyDescent="0.25">
      <c r="D124" t="s">
        <v>183</v>
      </c>
      <c r="E124">
        <v>13</v>
      </c>
      <c r="F124">
        <v>39</v>
      </c>
      <c r="G124">
        <v>0</v>
      </c>
      <c r="H124">
        <v>50</v>
      </c>
      <c r="I124">
        <v>16</v>
      </c>
      <c r="J124">
        <v>24</v>
      </c>
      <c r="K124">
        <v>25</v>
      </c>
    </row>
    <row r="125" spans="1:18" x14ac:dyDescent="0.25">
      <c r="D125" t="s">
        <v>184</v>
      </c>
      <c r="E125">
        <v>14</v>
      </c>
      <c r="F125">
        <v>42</v>
      </c>
      <c r="G125">
        <v>0</v>
      </c>
      <c r="H125">
        <v>54</v>
      </c>
      <c r="I125">
        <v>17</v>
      </c>
      <c r="J125">
        <v>26</v>
      </c>
      <c r="K125">
        <v>29</v>
      </c>
      <c r="N125" t="s">
        <v>156</v>
      </c>
    </row>
    <row r="126" spans="1:18" x14ac:dyDescent="0.25">
      <c r="D126" t="s">
        <v>185</v>
      </c>
      <c r="E126">
        <v>14</v>
      </c>
      <c r="F126">
        <v>48</v>
      </c>
      <c r="G126">
        <v>0</v>
      </c>
      <c r="H126">
        <v>58</v>
      </c>
      <c r="I126">
        <v>18</v>
      </c>
      <c r="J126">
        <v>28</v>
      </c>
      <c r="K126">
        <v>33</v>
      </c>
      <c r="N126" t="s">
        <v>157</v>
      </c>
      <c r="O126">
        <v>12</v>
      </c>
      <c r="Q126" t="s">
        <v>162</v>
      </c>
      <c r="R126">
        <v>0.33</v>
      </c>
    </row>
    <row r="127" spans="1:18" x14ac:dyDescent="0.25">
      <c r="N127" t="s">
        <v>158</v>
      </c>
      <c r="O127">
        <v>1</v>
      </c>
    </row>
    <row r="128" spans="1:18" x14ac:dyDescent="0.25">
      <c r="N128" t="s">
        <v>159</v>
      </c>
      <c r="O128">
        <v>2</v>
      </c>
    </row>
    <row r="130" spans="1:15" x14ac:dyDescent="0.25">
      <c r="A130" t="s">
        <v>167</v>
      </c>
      <c r="N130" t="s">
        <v>170</v>
      </c>
      <c r="O130">
        <v>8</v>
      </c>
    </row>
    <row r="131" spans="1:15" ht="15.75" thickBot="1" x14ac:dyDescent="0.3">
      <c r="D131" s="37" t="s">
        <v>110</v>
      </c>
      <c r="E131" s="37" t="s">
        <v>9</v>
      </c>
      <c r="F131" s="37" t="s">
        <v>10</v>
      </c>
      <c r="G131" s="37" t="s">
        <v>11</v>
      </c>
      <c r="H131" s="37" t="s">
        <v>12</v>
      </c>
      <c r="I131" s="37" t="s">
        <v>13</v>
      </c>
      <c r="J131" s="37" t="s">
        <v>14</v>
      </c>
      <c r="K131" s="38" t="s">
        <v>160</v>
      </c>
      <c r="N131" t="s">
        <v>171</v>
      </c>
      <c r="O131">
        <v>8</v>
      </c>
    </row>
    <row r="132" spans="1:15" ht="15.75" thickTop="1" x14ac:dyDescent="0.25">
      <c r="D132" t="s">
        <v>156</v>
      </c>
      <c r="E132">
        <f>E105*$O$126 + E25*$O$128 + E117 *$R$126</f>
        <v>220.29</v>
      </c>
      <c r="F132">
        <f>F105*$O$126 + F25 *$O$128 + F117 * $R$126</f>
        <v>201.85</v>
      </c>
      <c r="G132">
        <f>G73 * $O$127 + G105 * $O$126</f>
        <v>25</v>
      </c>
      <c r="H132">
        <f>0.4 * MAX(H105,H25,H117) + 0.6 * (H105*$O$126 + H25*$O$128 + H117) / 16</f>
        <v>48.525000000000006</v>
      </c>
      <c r="I132">
        <f xml:space="preserve"> $O$126 * I105 + $O4128 * I25 + I117*$R$126</f>
        <v>197.94</v>
      </c>
      <c r="J132">
        <f>$O$126*J105+J26*$O$128 + J117*$R$126</f>
        <v>190.91</v>
      </c>
      <c r="K132">
        <f>0.3 * MAX(K105,K25, K117) + 0.7 * (K105*$O$126 + K25*$O$128 + K117) / 16</f>
        <v>20.006250000000001</v>
      </c>
      <c r="N132" t="s">
        <v>172</v>
      </c>
      <c r="O132">
        <v>4</v>
      </c>
    </row>
    <row r="133" spans="1:15" x14ac:dyDescent="0.25">
      <c r="D133" t="s">
        <v>161</v>
      </c>
      <c r="E133">
        <f>E106*$O$126 + E26*$O$128 + E117 *$R$126</f>
        <v>308.29000000000002</v>
      </c>
      <c r="F133">
        <f>F106*$O$126 + F26 *$O$128 + F117 * $R$126</f>
        <v>264.85000000000002</v>
      </c>
      <c r="G133">
        <f>G74 * $O$127 + G106 * $O$126</f>
        <v>30</v>
      </c>
      <c r="H133">
        <f>0.4 * MAX(H106,H26,H118) + 0.6 * (H106*$O$126 + H26*$O$128 + H118) / 16</f>
        <v>66.125</v>
      </c>
      <c r="I133">
        <f xml:space="preserve"> $O$126 * I106 + $O4129 * I26 + I117*$R$126</f>
        <v>329.94</v>
      </c>
      <c r="J133">
        <f>$O$126*J106+J27*$O$128 + J117*$R$126</f>
        <v>243.91</v>
      </c>
      <c r="K133">
        <f>0.3 * MAX(K106,K26, K118) + 0.7 * (K106*$O$126 + K26*$O$128 + K118) / 16</f>
        <v>27.568749999999998</v>
      </c>
    </row>
    <row r="134" spans="1:15" x14ac:dyDescent="0.25">
      <c r="D134" t="s">
        <v>163</v>
      </c>
      <c r="E134">
        <f>E107*$O$126 + E27*$O$128 + E119 *$R$126</f>
        <v>401.96</v>
      </c>
      <c r="F134">
        <f>F107*$O$126 + F27 *$O$128 + F119 * $R$126</f>
        <v>330.82</v>
      </c>
      <c r="G134">
        <f>G75 * $O$127 + G107 * $O$126</f>
        <v>34</v>
      </c>
      <c r="H134">
        <f>0.4 * MAX(H107,H27,H119) + 0.6 * (H107*$O$126 + H27*$O$128 + H119) / 16</f>
        <v>83.575000000000003</v>
      </c>
      <c r="I134">
        <f xml:space="preserve"> $O$126 * I107 + $O4130 * I27 + I119*$R$126</f>
        <v>438.93</v>
      </c>
      <c r="J134">
        <f>$O$126*J107+J28*$O$128 + J119*$R$126</f>
        <v>298.23</v>
      </c>
      <c r="K134">
        <f>0.3 * MAX(K107,K27, K119) + 0.7 * (K107*$O$126 + K27*$O$128 + K119) / 16</f>
        <v>33.756249999999994</v>
      </c>
    </row>
    <row r="135" spans="1:15" x14ac:dyDescent="0.25">
      <c r="B135" t="s">
        <v>175</v>
      </c>
      <c r="D135" t="s">
        <v>164</v>
      </c>
      <c r="E135">
        <f>E110*$O$126 + E25*$O$128 + E117 *$R$126</f>
        <v>250.29</v>
      </c>
      <c r="F135">
        <f>F110*$O$126 + F25 *$O$128 + F117 * $R$126</f>
        <v>279.85000000000002</v>
      </c>
      <c r="G135">
        <f>G73 * $O$127 + G110 * $O$126</f>
        <v>25</v>
      </c>
      <c r="H135">
        <f>0.4 * MAX(H110,H25,H117) + 0.6 * (H110*$O$126 + H25*$O$128 + H117) / 16</f>
        <v>59.575000000000003</v>
      </c>
      <c r="I135">
        <f xml:space="preserve"> $O$126 * I110 + $O4128 * I25 + I117*$R$126</f>
        <v>257.94</v>
      </c>
      <c r="J135">
        <f>$O$126*J110+J26*$O$128 + J117*$R$126</f>
        <v>208.91</v>
      </c>
      <c r="K135">
        <f>0.3 * MAX(K110,K25, K117) + 0.7 * (K110*$O$126 + K25*$O$128 + K117) / 16</f>
        <v>20.006250000000001</v>
      </c>
      <c r="N135" t="s">
        <v>174</v>
      </c>
      <c r="O135">
        <v>14</v>
      </c>
    </row>
    <row r="136" spans="1:15" x14ac:dyDescent="0.25">
      <c r="D136" t="s">
        <v>165</v>
      </c>
      <c r="E136">
        <f>E111*$O$126 + E26*$O$128 + E118 *$R$126</f>
        <v>355.96</v>
      </c>
      <c r="F136">
        <f>F111*$O$126 + F26 *$O$128 + F118 * $R$126</f>
        <v>374.66500000000002</v>
      </c>
      <c r="G136">
        <f>G74 * $O$127 + G111 * $O$126</f>
        <v>30</v>
      </c>
      <c r="H136">
        <f>0.4 * MAX(H111,H26,H118) + 0.6 * (H111*$O$126 + H26*$O$128 + H118) / 16</f>
        <v>78.875</v>
      </c>
      <c r="I136">
        <f xml:space="preserve"> $O$126 * I111 + $O4129 * I26 + I118*$R$126</f>
        <v>390.6</v>
      </c>
      <c r="J136">
        <f>$O$126*J111+J27*$O$128 + J118*$R$126</f>
        <v>268.57</v>
      </c>
      <c r="K136">
        <f>0.3 * MAX(K111,K26, K118) + 0.7 * (K111*$O$126 + K26*$O$128 + K118) / 16</f>
        <v>27.568749999999998</v>
      </c>
    </row>
    <row r="137" spans="1:15" x14ac:dyDescent="0.25">
      <c r="D137" t="s">
        <v>166</v>
      </c>
      <c r="E137">
        <f>E112*$O$126 + E27*$O$128 + E119 *$R$126</f>
        <v>461.96</v>
      </c>
      <c r="F137">
        <f>F112*$O$126 + F27 *$O$128 + F119 * $R$126</f>
        <v>468.82</v>
      </c>
      <c r="G137">
        <f>G75 * $O$127 + G112 * $O$126</f>
        <v>34</v>
      </c>
      <c r="H137">
        <f>0.4 * MAX(H112,H27,H119) + 0.6 * (H112*$O$126 + H27*$O$128 + H119) / 16</f>
        <v>98.025000000000006</v>
      </c>
      <c r="I137">
        <f xml:space="preserve"> $O$126 * I112 + $O4130 * I27 + I119*$R$126</f>
        <v>522.92999999999995</v>
      </c>
      <c r="J137">
        <f>$O$126*J112+J28*$O$128 + J119*$R$126</f>
        <v>328.23</v>
      </c>
      <c r="K137">
        <f>0.3 * MAX(K112,K27, K119) + 0.7 * (K112*$O$126 + K27*$O$128 + K119) / 16</f>
        <v>33.756249999999994</v>
      </c>
      <c r="N137" t="s">
        <v>179</v>
      </c>
      <c r="O137">
        <v>10</v>
      </c>
    </row>
    <row r="138" spans="1:15" x14ac:dyDescent="0.25">
      <c r="D138" t="s">
        <v>173</v>
      </c>
      <c r="E138">
        <f>E116*$O$131+E110*$O$130+E30*$O$132</f>
        <v>356</v>
      </c>
      <c r="F138">
        <f>F116*$O$131+F110*$O$130+F25*$O$132</f>
        <v>530</v>
      </c>
      <c r="G138">
        <f>G73 * $R$126 + G110*$O$130</f>
        <v>13.3</v>
      </c>
      <c r="H138">
        <f>0.4 * MAX(H110,H25,H117) + 0.6 * (H110*$O$130 + H25*$O$132 + H117 * $O$131) / ($O$130 + $O$131 + $O$132 + 1)</f>
        <v>55.028571428571425</v>
      </c>
      <c r="I138">
        <f>I117*$O$131 +I110*$O$130 + I25*O132</f>
        <v>380</v>
      </c>
      <c r="J138">
        <f>J117*$O$131 + J110*$O$130 +J25*$O$132</f>
        <v>374</v>
      </c>
      <c r="K138">
        <f>0.4 * MAX(K110,K25,K117) + 0.6 * (K110*$O$130 + K25*$O$132 + K117 * $O$131) / ($O$130 + $O$131 + $O$132 + 1)</f>
        <v>26.114285714285714</v>
      </c>
    </row>
    <row r="139" spans="1:15" x14ac:dyDescent="0.25">
      <c r="D139" t="s">
        <v>168</v>
      </c>
      <c r="E139">
        <f>E117*$O$131+E111*$O$130+E31*$O$132</f>
        <v>468</v>
      </c>
      <c r="F139">
        <f>F117*$O$131+F111*$O$130+F26*$O$132</f>
        <v>628</v>
      </c>
      <c r="G139">
        <f>G74 * $R$126 + G111*$O$130</f>
        <v>15.96</v>
      </c>
      <c r="H139">
        <f>0.4 * MAX(H111,H26,H118) + 0.6 * (H111*$O$130 + H26*$O$132 + H118 * $O$131) / ($O$130 + $O$131 + $O$132 + 1)</f>
        <v>71.142857142857139</v>
      </c>
      <c r="I139">
        <f>I118*$O$131 +I111*$O$130 + I26*O133</f>
        <v>416</v>
      </c>
      <c r="J139">
        <f>J118*$O$131 + J111*$O$130 +J26*$O$132</f>
        <v>436</v>
      </c>
      <c r="K139">
        <f>0.4 * MAX(K111,K26,K118) + 0.6 * (K111*$O$130 + K26*$O$132 + K118 * $O$131) / ($O$130 + $O$131 + $O$132 + 1)</f>
        <v>33.771428571428572</v>
      </c>
    </row>
    <row r="140" spans="1:15" x14ac:dyDescent="0.25">
      <c r="D140" t="s">
        <v>169</v>
      </c>
      <c r="E140">
        <f>E118*$O$131+E112*$O$130+E32*$O$132</f>
        <v>564</v>
      </c>
      <c r="F140">
        <f>F118*$O$131+F112*$O$130+F27*$O$132</f>
        <v>746</v>
      </c>
      <c r="G140">
        <f>G75 * $R$126 + G112*$O$130</f>
        <v>18.29</v>
      </c>
      <c r="H140">
        <f>0.4 * MAX(H112,H27,H119) + 0.6 * (H112*$O$130 + H27*$O$132 + H119 * $O$131) / ($O$130 + $O$131 + $O$132 + 1)</f>
        <v>86.342857142857156</v>
      </c>
      <c r="I140">
        <f>I119*$O$131 +I112*$O$130 + I27*O134</f>
        <v>512</v>
      </c>
      <c r="J140">
        <f>J119*$O$131 + J112*$O$130 +J27*$O$132</f>
        <v>498</v>
      </c>
      <c r="K140">
        <f>0.4 * MAX(K112,K27,K119) + 0.6 * (K112*$O$130 + K27*$O$132 + K119 * $O$131) / ($O$130 + $O$131 + $O$132 + 1)</f>
        <v>38.914285714285711</v>
      </c>
    </row>
    <row r="141" spans="1:15" x14ac:dyDescent="0.25">
      <c r="D141" t="s">
        <v>176</v>
      </c>
      <c r="E141">
        <f t="shared" ref="E141:G143" si="11">E100*$O$135</f>
        <v>126</v>
      </c>
      <c r="F141">
        <f t="shared" si="11"/>
        <v>175</v>
      </c>
      <c r="G141">
        <f t="shared" si="11"/>
        <v>17.5</v>
      </c>
      <c r="H141">
        <f>$O$135*H100/$O$135</f>
        <v>44</v>
      </c>
      <c r="I141">
        <f t="shared" ref="I141:J143" si="12">I100*$O$135</f>
        <v>161</v>
      </c>
      <c r="J141">
        <f t="shared" si="12"/>
        <v>140</v>
      </c>
      <c r="K141">
        <v>0</v>
      </c>
      <c r="N141" t="s">
        <v>186</v>
      </c>
      <c r="O141">
        <v>16</v>
      </c>
    </row>
    <row r="142" spans="1:15" x14ac:dyDescent="0.25">
      <c r="D142" t="s">
        <v>177</v>
      </c>
      <c r="E142">
        <f t="shared" si="11"/>
        <v>196</v>
      </c>
      <c r="F142">
        <f t="shared" si="11"/>
        <v>238</v>
      </c>
      <c r="G142">
        <f t="shared" si="11"/>
        <v>21</v>
      </c>
      <c r="H142">
        <f>$O$135*H101/$O$135</f>
        <v>58</v>
      </c>
      <c r="I142">
        <f t="shared" si="12"/>
        <v>252</v>
      </c>
      <c r="J142">
        <f t="shared" si="12"/>
        <v>196</v>
      </c>
      <c r="K142">
        <v>0</v>
      </c>
      <c r="N142" t="s">
        <v>187</v>
      </c>
      <c r="O142">
        <v>3</v>
      </c>
    </row>
    <row r="143" spans="1:15" x14ac:dyDescent="0.25">
      <c r="D143" t="s">
        <v>178</v>
      </c>
      <c r="E143">
        <f t="shared" si="11"/>
        <v>266</v>
      </c>
      <c r="F143">
        <f t="shared" si="11"/>
        <v>301</v>
      </c>
      <c r="G143">
        <f t="shared" si="11"/>
        <v>24.5</v>
      </c>
      <c r="H143">
        <f>$O$135*H102/$O$135</f>
        <v>72</v>
      </c>
      <c r="I143">
        <f t="shared" si="12"/>
        <v>343</v>
      </c>
      <c r="J143">
        <f t="shared" si="12"/>
        <v>252</v>
      </c>
      <c r="K143">
        <v>0</v>
      </c>
    </row>
    <row r="144" spans="1:15" x14ac:dyDescent="0.25">
      <c r="D144" t="s">
        <v>119</v>
      </c>
      <c r="E144">
        <f t="shared" ref="E144:G146" si="13">E85*$O$137</f>
        <v>59.400000000000006</v>
      </c>
      <c r="F144">
        <f t="shared" si="13"/>
        <v>33</v>
      </c>
      <c r="G144">
        <f t="shared" si="13"/>
        <v>4.125</v>
      </c>
      <c r="H144">
        <f>H85</f>
        <v>9.24</v>
      </c>
      <c r="I144">
        <f t="shared" ref="I144:J146" si="14">I85*$O$137</f>
        <v>72</v>
      </c>
      <c r="J144">
        <f t="shared" si="14"/>
        <v>42</v>
      </c>
      <c r="K144">
        <v>0</v>
      </c>
    </row>
    <row r="145" spans="4:11" x14ac:dyDescent="0.25">
      <c r="D145" t="s">
        <v>120</v>
      </c>
      <c r="E145">
        <f t="shared" si="13"/>
        <v>92.4</v>
      </c>
      <c r="F145">
        <f t="shared" si="13"/>
        <v>42.9</v>
      </c>
      <c r="G145">
        <f t="shared" si="13"/>
        <v>4.95</v>
      </c>
      <c r="H145">
        <f>H86</f>
        <v>11.88</v>
      </c>
      <c r="I145">
        <f t="shared" si="14"/>
        <v>112.00000000000001</v>
      </c>
      <c r="J145">
        <f t="shared" si="14"/>
        <v>60</v>
      </c>
      <c r="K145">
        <v>0</v>
      </c>
    </row>
    <row r="146" spans="4:11" x14ac:dyDescent="0.25">
      <c r="D146" t="s">
        <v>121</v>
      </c>
      <c r="E146">
        <f t="shared" si="13"/>
        <v>125.4</v>
      </c>
      <c r="F146">
        <f t="shared" si="13"/>
        <v>52.800000000000004</v>
      </c>
      <c r="G146">
        <f t="shared" si="13"/>
        <v>5.7750000000000004</v>
      </c>
      <c r="H146">
        <f>H87</f>
        <v>14.520000000000001</v>
      </c>
      <c r="I146">
        <f t="shared" si="14"/>
        <v>152</v>
      </c>
      <c r="J146">
        <f t="shared" si="14"/>
        <v>78</v>
      </c>
      <c r="K146">
        <v>0</v>
      </c>
    </row>
    <row r="147" spans="4:11" x14ac:dyDescent="0.25">
      <c r="D147" t="s">
        <v>188</v>
      </c>
      <c r="E147">
        <f>E96*$O$141 + E21*$O$142</f>
        <v>344</v>
      </c>
    </row>
  </sheetData>
  <mergeCells count="5">
    <mergeCell ref="A1:D1"/>
    <mergeCell ref="E1:H1"/>
    <mergeCell ref="I1:L1"/>
    <mergeCell ref="M1:N1"/>
    <mergeCell ref="O1:V1"/>
  </mergeCells>
  <conditionalFormatting sqref="M17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{27D4C8C4-27DA-4D3A-BF04-BE6BFB17D443}</x14:id>
        </ext>
      </extLst>
    </cfRule>
  </conditionalFormatting>
  <conditionalFormatting sqref="E3:E76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{DF8228B8-9E66-4E69-BF75-F99B04221A43}</x14:id>
        </ext>
      </extLst>
    </cfRule>
  </conditionalFormatting>
  <conditionalFormatting sqref="F3:F76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{CC06D0B7-794F-48DD-8432-640A268F801E}</x14:id>
        </ext>
      </extLst>
    </cfRule>
  </conditionalFormatting>
  <conditionalFormatting sqref="G3:G76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{BCB6439F-7915-41A7-9BB8-B8BA5777F98A}</x14:id>
        </ext>
      </extLst>
    </cfRule>
  </conditionalFormatting>
  <conditionalFormatting sqref="H3:H76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{4FB62DEC-DC3D-4503-B1F3-3CEED5A109B9}</x14:id>
        </ext>
      </extLst>
    </cfRule>
  </conditionalFormatting>
  <conditionalFormatting sqref="I3:I76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{D90C8EDA-1253-4225-8FB5-50C078E7C118}</x14:id>
        </ext>
      </extLst>
    </cfRule>
  </conditionalFormatting>
  <conditionalFormatting sqref="J3:J76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{14E66C63-C466-4093-B977-DAEA15ABDA05}</x14:id>
        </ext>
      </extLst>
    </cfRule>
  </conditionalFormatting>
  <conditionalFormatting sqref="K3:K76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{1C6B9F58-69C7-46E9-8907-7727C4CBA5D6}</x14:id>
        </ext>
      </extLst>
    </cfRule>
  </conditionalFormatting>
  <conditionalFormatting sqref="L3:L76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{C35089FC-F36B-480C-AA44-1194DB924719}</x14:id>
        </ext>
      </extLst>
    </cfRule>
  </conditionalFormatting>
  <conditionalFormatting sqref="M3:M7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{13CF15ED-EF29-4905-B2CF-736391BF70B9}</x14:id>
        </ext>
      </extLst>
    </cfRule>
  </conditionalFormatting>
  <conditionalFormatting sqref="N2:N76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{40CBFF30-73C4-4999-804B-1DD39F88E8CC}</x14:id>
        </ext>
      </extLst>
    </cfRule>
  </conditionalFormatting>
  <conditionalFormatting sqref="P3:P5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{E19FD5C6-A1AC-4364-A8A3-CB86908FDD87}</x14:id>
        </ext>
      </extLst>
    </cfRule>
  </conditionalFormatting>
  <conditionalFormatting sqref="O3:O58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{6504DA5F-D6C3-40F8-83C5-3B36B8519899}</x14:id>
        </ext>
      </extLst>
    </cfRule>
  </conditionalFormatting>
  <conditionalFormatting sqref="O59:O60 O62:O63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{4571AEA3-C7E5-4E1B-9D76-FEAF753CC52E}</x14:id>
        </ext>
      </extLst>
    </cfRule>
  </conditionalFormatting>
  <conditionalFormatting sqref="O3:O60 O62:O63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{BB296D7E-31AC-4A8A-B7D1-54862C70F9BF}</x14:id>
        </ext>
      </extLst>
    </cfRule>
  </conditionalFormatting>
  <conditionalFormatting sqref="O3:O63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{AB29E2C7-606F-477E-9991-1595BF79871C}</x14:id>
        </ext>
      </extLst>
    </cfRule>
  </conditionalFormatting>
  <conditionalFormatting sqref="O3:O7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{04F0DD27-1824-41F6-896E-FFCA28F50B36}</x14:id>
        </ext>
      </extLst>
    </cfRule>
  </conditionalFormatting>
  <conditionalFormatting sqref="E84:J126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{16D0C964-1BBB-4A91-AD5B-7BD09A210BC4}</x14:id>
        </ext>
      </extLst>
    </cfRule>
  </conditionalFormatting>
  <conditionalFormatting sqref="E84:E12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{7114C7DA-27BB-4A17-9E86-89E11EA5B470}</x14:id>
        </ext>
      </extLst>
    </cfRule>
  </conditionalFormatting>
  <conditionalFormatting sqref="F84:F12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{B67140D9-2760-402B-A601-97FE11D793C4}</x14:id>
        </ext>
      </extLst>
    </cfRule>
  </conditionalFormatting>
  <conditionalFormatting sqref="G84:G126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{A2763002-F2C6-42F9-8799-27FC6CA1908A}</x14:id>
        </ext>
      </extLst>
    </cfRule>
  </conditionalFormatting>
  <conditionalFormatting sqref="H84:H12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{7A43E5B7-D0DA-4A6B-9B79-F51C4DCA6E6E}</x14:id>
        </ext>
      </extLst>
    </cfRule>
  </conditionalFormatting>
  <conditionalFormatting sqref="I84:I12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{FD698B88-F09A-4828-81ED-C46C750CE4CD}</x14:id>
        </ext>
      </extLst>
    </cfRule>
  </conditionalFormatting>
  <conditionalFormatting sqref="J84:J12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{8F454778-7F03-4A26-AA98-5C48EDFB8CAA}</x14:id>
        </ext>
      </extLst>
    </cfRule>
  </conditionalFormatting>
  <conditionalFormatting sqref="K104:K10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{05460F22-34B7-4F22-A8F5-9CC7E2952C96}</x14:id>
        </ext>
      </extLst>
    </cfRule>
  </conditionalFormatting>
  <conditionalFormatting sqref="K109:K11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{2EB81319-CCCA-4D73-B90B-BE2A68FC5D66}</x14:id>
        </ext>
      </extLst>
    </cfRule>
  </conditionalFormatting>
  <conditionalFormatting sqref="E114:E12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{75090C84-AA5D-4D8A-B27F-53EB0AE53FC0}</x14:id>
        </ext>
      </extLst>
    </cfRule>
  </conditionalFormatting>
  <conditionalFormatting sqref="F114:F120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{FBDC51CA-E151-4617-8AFA-876BA450A20D}</x14:id>
        </ext>
      </extLst>
    </cfRule>
  </conditionalFormatting>
  <conditionalFormatting sqref="G114:G12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{29115CD1-CF46-47E9-907F-AF5ABA6D3D49}</x14:id>
        </ext>
      </extLst>
    </cfRule>
  </conditionalFormatting>
  <conditionalFormatting sqref="H114:H12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{5B5E1F7F-DF70-49E0-B639-2090ED0EF125}</x14:id>
        </ext>
      </extLst>
    </cfRule>
  </conditionalFormatting>
  <conditionalFormatting sqref="I114:I12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{3B92A29A-E0C6-4E79-A7BF-BB071739B9E0}</x14:id>
        </ext>
      </extLst>
    </cfRule>
  </conditionalFormatting>
  <conditionalFormatting sqref="J114:J12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{20DF8651-0827-4397-BB7C-5A2AEC68FD2F}</x14:id>
        </ext>
      </extLst>
    </cfRule>
  </conditionalFormatting>
  <conditionalFormatting sqref="K114:K12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{7E23D5BE-2C2A-4409-B2D2-E5278B3A155D}</x14:id>
        </ext>
      </extLst>
    </cfRule>
  </conditionalFormatting>
  <conditionalFormatting sqref="K84:K12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{9FC15DCD-D52F-4121-B3B1-331ABF47BC96}</x14:id>
        </ext>
      </extLst>
    </cfRule>
  </conditionalFormatting>
  <conditionalFormatting sqref="O100:T100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{1A332ACD-1EA5-4F22-8417-669AF5F61596}</x14:id>
        </ext>
      </extLst>
    </cfRule>
  </conditionalFormatting>
  <conditionalFormatting sqref="O10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{4CD14A2E-4B6D-42F8-9C09-1CB446846767}</x14:id>
        </ext>
      </extLst>
    </cfRule>
  </conditionalFormatting>
  <conditionalFormatting sqref="P100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{B720D7EE-4CFF-44C9-83AC-201D3282D551}</x14:id>
        </ext>
      </extLst>
    </cfRule>
  </conditionalFormatting>
  <conditionalFormatting sqref="Q10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{BC7A2CE1-055E-4F84-BB95-A221732513B2}</x14:id>
        </ext>
      </extLst>
    </cfRule>
  </conditionalFormatting>
  <conditionalFormatting sqref="R10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{24FF7638-FFA2-439D-A19D-31150DBCC094}</x14:id>
        </ext>
      </extLst>
    </cfRule>
  </conditionalFormatting>
  <conditionalFormatting sqref="S10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{6144E4C4-3928-4D66-9BAB-694E1434F395}</x14:id>
        </ext>
      </extLst>
    </cfRule>
  </conditionalFormatting>
  <conditionalFormatting sqref="T10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{92A92766-763F-4418-ADFF-C6FC18557E47}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4C8C4-27DA-4D3A-BF04-BE6BFB17D4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</xm:sqref>
        </x14:conditionalFormatting>
        <x14:conditionalFormatting xmlns:xm="http://schemas.microsoft.com/office/excel/2006/main">
          <x14:cfRule type="dataBar" id="{DF8228B8-9E66-4E69-BF75-F99B04221A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E3:E76</xm:sqref>
        </x14:conditionalFormatting>
        <x14:conditionalFormatting xmlns:xm="http://schemas.microsoft.com/office/excel/2006/main">
          <x14:cfRule type="dataBar" id="{CC06D0B7-794F-48DD-8432-640A268F8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F3:F76</xm:sqref>
        </x14:conditionalFormatting>
        <x14:conditionalFormatting xmlns:xm="http://schemas.microsoft.com/office/excel/2006/main">
          <x14:cfRule type="dataBar" id="{BCB6439F-7915-41A7-9BB8-B8BA5777F9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G3:G76</xm:sqref>
        </x14:conditionalFormatting>
        <x14:conditionalFormatting xmlns:xm="http://schemas.microsoft.com/office/excel/2006/main">
          <x14:cfRule type="dataBar" id="{4FB62DEC-DC3D-4503-B1F3-3CEED5A109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H3:H76</xm:sqref>
        </x14:conditionalFormatting>
        <x14:conditionalFormatting xmlns:xm="http://schemas.microsoft.com/office/excel/2006/main">
          <x14:cfRule type="dataBar" id="{D90C8EDA-1253-4225-8FB5-50C078E7C1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I3:I76</xm:sqref>
        </x14:conditionalFormatting>
        <x14:conditionalFormatting xmlns:xm="http://schemas.microsoft.com/office/excel/2006/main">
          <x14:cfRule type="dataBar" id="{14E66C63-C466-4093-B977-DAEA15ABDA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J3:J76</xm:sqref>
        </x14:conditionalFormatting>
        <x14:conditionalFormatting xmlns:xm="http://schemas.microsoft.com/office/excel/2006/main">
          <x14:cfRule type="dataBar" id="{1C6B9F58-69C7-46E9-8907-7727C4CBA5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K3:K76</xm:sqref>
        </x14:conditionalFormatting>
        <x14:conditionalFormatting xmlns:xm="http://schemas.microsoft.com/office/excel/2006/main">
          <x14:cfRule type="dataBar" id="{C35089FC-F36B-480C-AA44-1194DB9247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L3:L76</xm:sqref>
        </x14:conditionalFormatting>
        <x14:conditionalFormatting xmlns:xm="http://schemas.microsoft.com/office/excel/2006/main">
          <x14:cfRule type="dataBar" id="{13CF15ED-EF29-4905-B2CF-736391BF70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M3:M76</xm:sqref>
        </x14:conditionalFormatting>
        <x14:conditionalFormatting xmlns:xm="http://schemas.microsoft.com/office/excel/2006/main">
          <x14:cfRule type="dataBar" id="{40CBFF30-73C4-4999-804B-1DD39F88E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N2:N76</xm:sqref>
        </x14:conditionalFormatting>
        <x14:conditionalFormatting xmlns:xm="http://schemas.microsoft.com/office/excel/2006/main">
          <x14:cfRule type="dataBar" id="{E19FD5C6-A1AC-4364-A8A3-CB86908FDD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P3:P51</xm:sqref>
        </x14:conditionalFormatting>
        <x14:conditionalFormatting xmlns:xm="http://schemas.microsoft.com/office/excel/2006/main">
          <x14:cfRule type="dataBar" id="{6504DA5F-D6C3-40F8-83C5-3B36B85198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O3:O58</xm:sqref>
        </x14:conditionalFormatting>
        <x14:conditionalFormatting xmlns:xm="http://schemas.microsoft.com/office/excel/2006/main">
          <x14:cfRule type="dataBar" id="{4571AEA3-C7E5-4E1B-9D76-FEAF753CC5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O59:O60 O62:O63</xm:sqref>
        </x14:conditionalFormatting>
        <x14:conditionalFormatting xmlns:xm="http://schemas.microsoft.com/office/excel/2006/main">
          <x14:cfRule type="dataBar" id="{BB296D7E-31AC-4A8A-B7D1-54862C70F9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O3:O60 O62:O63</xm:sqref>
        </x14:conditionalFormatting>
        <x14:conditionalFormatting xmlns:xm="http://schemas.microsoft.com/office/excel/2006/main">
          <x14:cfRule type="dataBar" id="{AB29E2C7-606F-477E-9991-1595BF798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O3:O63</xm:sqref>
        </x14:conditionalFormatting>
        <x14:conditionalFormatting xmlns:xm="http://schemas.microsoft.com/office/excel/2006/main">
          <x14:cfRule type="dataBar" id="{04F0DD27-1824-41F6-896E-FFCA28F50B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O3:O76</xm:sqref>
        </x14:conditionalFormatting>
        <x14:conditionalFormatting xmlns:xm="http://schemas.microsoft.com/office/excel/2006/main">
          <x14:cfRule type="dataBar" id="{16D0C964-1BBB-4A91-AD5B-7BD09A210BC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E84:J126</xm:sqref>
        </x14:conditionalFormatting>
        <x14:conditionalFormatting xmlns:xm="http://schemas.microsoft.com/office/excel/2006/main">
          <x14:cfRule type="dataBar" id="{7114C7DA-27BB-4A17-9E86-89E11EA5B4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E84:E126</xm:sqref>
        </x14:conditionalFormatting>
        <x14:conditionalFormatting xmlns:xm="http://schemas.microsoft.com/office/excel/2006/main">
          <x14:cfRule type="dataBar" id="{B67140D9-2760-402B-A601-97FE11D793C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F84:F126</xm:sqref>
        </x14:conditionalFormatting>
        <x14:conditionalFormatting xmlns:xm="http://schemas.microsoft.com/office/excel/2006/main">
          <x14:cfRule type="dataBar" id="{A2763002-F2C6-42F9-8799-27FC6CA1908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G84:G126</xm:sqref>
        </x14:conditionalFormatting>
        <x14:conditionalFormatting xmlns:xm="http://schemas.microsoft.com/office/excel/2006/main">
          <x14:cfRule type="dataBar" id="{7A43E5B7-D0DA-4A6B-9B79-F51C4DCA6E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H84:H126</xm:sqref>
        </x14:conditionalFormatting>
        <x14:conditionalFormatting xmlns:xm="http://schemas.microsoft.com/office/excel/2006/main">
          <x14:cfRule type="dataBar" id="{FD698B88-F09A-4828-81ED-C46C750CE4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I84:I126</xm:sqref>
        </x14:conditionalFormatting>
        <x14:conditionalFormatting xmlns:xm="http://schemas.microsoft.com/office/excel/2006/main">
          <x14:cfRule type="dataBar" id="{8F454778-7F03-4A26-AA98-5C48EDFB8CA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J84:J126</xm:sqref>
        </x14:conditionalFormatting>
        <x14:conditionalFormatting xmlns:xm="http://schemas.microsoft.com/office/excel/2006/main">
          <x14:cfRule type="dataBar" id="{05460F22-34B7-4F22-A8F5-9CC7E2952C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K104:K108</xm:sqref>
        </x14:conditionalFormatting>
        <x14:conditionalFormatting xmlns:xm="http://schemas.microsoft.com/office/excel/2006/main">
          <x14:cfRule type="dataBar" id="{2EB81319-CCCA-4D73-B90B-BE2A68FC5D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K109:K113</xm:sqref>
        </x14:conditionalFormatting>
        <x14:conditionalFormatting xmlns:xm="http://schemas.microsoft.com/office/excel/2006/main">
          <x14:cfRule type="dataBar" id="{75090C84-AA5D-4D8A-B27F-53EB0AE53F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E114:E120</xm:sqref>
        </x14:conditionalFormatting>
        <x14:conditionalFormatting xmlns:xm="http://schemas.microsoft.com/office/excel/2006/main">
          <x14:cfRule type="dataBar" id="{FBDC51CA-E151-4617-8AFA-876BA450A2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F114:F120</xm:sqref>
        </x14:conditionalFormatting>
        <x14:conditionalFormatting xmlns:xm="http://schemas.microsoft.com/office/excel/2006/main">
          <x14:cfRule type="dataBar" id="{29115CD1-CF46-47E9-907F-AF5ABA6D3D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G114:G120</xm:sqref>
        </x14:conditionalFormatting>
        <x14:conditionalFormatting xmlns:xm="http://schemas.microsoft.com/office/excel/2006/main">
          <x14:cfRule type="dataBar" id="{5B5E1F7F-DF70-49E0-B639-2090ED0EF1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H114:H120</xm:sqref>
        </x14:conditionalFormatting>
        <x14:conditionalFormatting xmlns:xm="http://schemas.microsoft.com/office/excel/2006/main">
          <x14:cfRule type="dataBar" id="{3B92A29A-E0C6-4E79-A7BF-BB071739B9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I114:I120</xm:sqref>
        </x14:conditionalFormatting>
        <x14:conditionalFormatting xmlns:xm="http://schemas.microsoft.com/office/excel/2006/main">
          <x14:cfRule type="dataBar" id="{20DF8651-0827-4397-BB7C-5A2AEC68FD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J114:J120</xm:sqref>
        </x14:conditionalFormatting>
        <x14:conditionalFormatting xmlns:xm="http://schemas.microsoft.com/office/excel/2006/main">
          <x14:cfRule type="dataBar" id="{7E23D5BE-2C2A-4409-B2D2-E5278B3A15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K114:K120</xm:sqref>
        </x14:conditionalFormatting>
        <x14:conditionalFormatting xmlns:xm="http://schemas.microsoft.com/office/excel/2006/main">
          <x14:cfRule type="dataBar" id="{9FC15DCD-D52F-4121-B3B1-331ABF47BC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K84:K126</xm:sqref>
        </x14:conditionalFormatting>
        <x14:conditionalFormatting xmlns:xm="http://schemas.microsoft.com/office/excel/2006/main">
          <x14:cfRule type="dataBar" id="{1A332ACD-1EA5-4F22-8417-669AF5F615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O100:T100</xm:sqref>
        </x14:conditionalFormatting>
        <x14:conditionalFormatting xmlns:xm="http://schemas.microsoft.com/office/excel/2006/main">
          <x14:cfRule type="dataBar" id="{4CD14A2E-4B6D-42F8-9C09-1CB44684676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O100</xm:sqref>
        </x14:conditionalFormatting>
        <x14:conditionalFormatting xmlns:xm="http://schemas.microsoft.com/office/excel/2006/main">
          <x14:cfRule type="dataBar" id="{B720D7EE-4CFF-44C9-83AC-201D3282D5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P100</xm:sqref>
        </x14:conditionalFormatting>
        <x14:conditionalFormatting xmlns:xm="http://schemas.microsoft.com/office/excel/2006/main">
          <x14:cfRule type="dataBar" id="{BC7A2CE1-055E-4F84-BB95-A221732513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Q100</xm:sqref>
        </x14:conditionalFormatting>
        <x14:conditionalFormatting xmlns:xm="http://schemas.microsoft.com/office/excel/2006/main">
          <x14:cfRule type="dataBar" id="{24FF7638-FFA2-439D-A19D-31150DBCC0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R100</xm:sqref>
        </x14:conditionalFormatting>
        <x14:conditionalFormatting xmlns:xm="http://schemas.microsoft.com/office/excel/2006/main">
          <x14:cfRule type="dataBar" id="{6144E4C4-3928-4D66-9BAB-694E1434F3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S100</xm:sqref>
        </x14:conditionalFormatting>
        <x14:conditionalFormatting xmlns:xm="http://schemas.microsoft.com/office/excel/2006/main">
          <x14:cfRule type="dataBar" id="{92A92766-763F-4418-ADFF-C6FC18557E4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T100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7"/>
  <sheetViews>
    <sheetView tabSelected="1" workbookViewId="0">
      <selection activeCell="B14" sqref="B14"/>
    </sheetView>
  </sheetViews>
  <sheetFormatPr defaultRowHeight="15" x14ac:dyDescent="0.25"/>
  <sheetData>
    <row r="2" spans="2:16" ht="15.75" thickBot="1" x14ac:dyDescent="0.3">
      <c r="B2" s="60" t="s">
        <v>5</v>
      </c>
      <c r="C2" s="37" t="s">
        <v>6</v>
      </c>
      <c r="D2" s="37" t="s">
        <v>7</v>
      </c>
      <c r="E2" s="37" t="s">
        <v>8</v>
      </c>
      <c r="F2" s="37" t="s">
        <v>9</v>
      </c>
      <c r="G2" s="37" t="s">
        <v>10</v>
      </c>
      <c r="H2" s="37" t="s">
        <v>11</v>
      </c>
      <c r="I2" s="37" t="s">
        <v>12</v>
      </c>
      <c r="J2" s="37" t="s">
        <v>13</v>
      </c>
      <c r="K2" s="37" t="s">
        <v>14</v>
      </c>
      <c r="L2" s="37" t="s">
        <v>15</v>
      </c>
      <c r="M2" s="37" t="s">
        <v>16</v>
      </c>
      <c r="N2" s="37" t="s">
        <v>17</v>
      </c>
      <c r="O2" s="37" t="s">
        <v>18</v>
      </c>
      <c r="P2" s="61" t="s">
        <v>21</v>
      </c>
    </row>
    <row r="3" spans="2:16" ht="15.75" thickTop="1" x14ac:dyDescent="0.25">
      <c r="B3" s="59" t="s">
        <v>58</v>
      </c>
      <c r="C3" s="46" t="s">
        <v>60</v>
      </c>
      <c r="D3" s="46">
        <v>1</v>
      </c>
      <c r="E3" s="46" t="s">
        <v>60</v>
      </c>
      <c r="F3" s="46">
        <v>2</v>
      </c>
      <c r="G3" s="46">
        <v>3</v>
      </c>
      <c r="H3" s="46">
        <v>0</v>
      </c>
      <c r="I3" s="46">
        <v>4</v>
      </c>
      <c r="J3" s="46">
        <v>3</v>
      </c>
      <c r="K3" s="46">
        <v>5</v>
      </c>
      <c r="L3" s="46">
        <v>5</v>
      </c>
      <c r="M3" s="46">
        <v>0.4</v>
      </c>
      <c r="N3" s="46">
        <v>8.5</v>
      </c>
      <c r="O3" s="46">
        <v>0.9</v>
      </c>
      <c r="P3" s="48">
        <v>3.75</v>
      </c>
    </row>
    <row r="4" spans="2:16" x14ac:dyDescent="0.25">
      <c r="B4" s="56" t="s">
        <v>59</v>
      </c>
      <c r="C4" s="47" t="s">
        <v>60</v>
      </c>
      <c r="D4" s="47">
        <v>2</v>
      </c>
      <c r="E4" s="47" t="s">
        <v>60</v>
      </c>
      <c r="F4" s="47">
        <v>2.5</v>
      </c>
      <c r="G4" s="47">
        <v>3.75</v>
      </c>
      <c r="H4" s="47">
        <v>0</v>
      </c>
      <c r="I4" s="47">
        <v>7</v>
      </c>
      <c r="J4" s="47">
        <v>5</v>
      </c>
      <c r="K4" s="47">
        <v>5.5</v>
      </c>
      <c r="L4" s="47">
        <v>9</v>
      </c>
      <c r="M4" s="47">
        <v>0.4</v>
      </c>
      <c r="N4" s="47">
        <v>9</v>
      </c>
      <c r="O4" s="47">
        <v>0.9</v>
      </c>
      <c r="P4" s="49">
        <v>4.25</v>
      </c>
    </row>
    <row r="5" spans="2:16" x14ac:dyDescent="0.25">
      <c r="B5" s="59" t="s">
        <v>61</v>
      </c>
      <c r="C5" s="46" t="s">
        <v>60</v>
      </c>
      <c r="D5" s="46">
        <v>3</v>
      </c>
      <c r="E5" s="46" t="s">
        <v>60</v>
      </c>
      <c r="F5" s="46">
        <v>3</v>
      </c>
      <c r="G5" s="46">
        <v>4.5</v>
      </c>
      <c r="H5" s="46">
        <v>0</v>
      </c>
      <c r="I5" s="46">
        <v>10</v>
      </c>
      <c r="J5" s="46">
        <v>7</v>
      </c>
      <c r="K5" s="46">
        <v>6</v>
      </c>
      <c r="L5" s="46">
        <v>13</v>
      </c>
      <c r="M5" s="46">
        <v>0.4</v>
      </c>
      <c r="N5" s="46">
        <v>9.5</v>
      </c>
      <c r="O5" s="46">
        <v>0.9</v>
      </c>
      <c r="P5" s="48">
        <v>4.75</v>
      </c>
    </row>
    <row r="6" spans="2:16" x14ac:dyDescent="0.25">
      <c r="B6" s="50" t="s">
        <v>62</v>
      </c>
      <c r="C6" s="51" t="s">
        <v>60</v>
      </c>
      <c r="D6" s="52">
        <v>4</v>
      </c>
      <c r="E6" s="52" t="s">
        <v>60</v>
      </c>
      <c r="F6" s="52">
        <v>3.5</v>
      </c>
      <c r="G6" s="52">
        <v>5.25</v>
      </c>
      <c r="H6" s="52">
        <v>0</v>
      </c>
      <c r="I6" s="52">
        <v>13</v>
      </c>
      <c r="J6" s="52">
        <v>9</v>
      </c>
      <c r="K6" s="52">
        <v>6.5</v>
      </c>
      <c r="L6" s="52">
        <v>17</v>
      </c>
      <c r="M6" s="52">
        <v>0.4</v>
      </c>
      <c r="N6" s="52">
        <v>10</v>
      </c>
      <c r="O6" s="52">
        <v>0.9</v>
      </c>
      <c r="P6" s="58">
        <v>5.25</v>
      </c>
    </row>
    <row r="7" spans="2:16" x14ac:dyDescent="0.25">
      <c r="B7" s="53" t="s">
        <v>63</v>
      </c>
      <c r="C7" s="54" t="s">
        <v>60</v>
      </c>
      <c r="D7" s="55">
        <v>5</v>
      </c>
      <c r="E7" s="55" t="s">
        <v>60</v>
      </c>
      <c r="F7" s="55">
        <v>4</v>
      </c>
      <c r="G7" s="55">
        <v>6</v>
      </c>
      <c r="H7" s="55">
        <v>0</v>
      </c>
      <c r="I7" s="55">
        <v>16</v>
      </c>
      <c r="J7" s="55">
        <v>13</v>
      </c>
      <c r="K7" s="55">
        <v>7</v>
      </c>
      <c r="L7" s="55">
        <v>21</v>
      </c>
      <c r="M7" s="55">
        <v>0.4</v>
      </c>
      <c r="N7" s="55">
        <v>10.5</v>
      </c>
      <c r="O7" s="55">
        <v>0.9</v>
      </c>
      <c r="P7" s="57">
        <v>5.75</v>
      </c>
    </row>
    <row r="8" spans="2:16" x14ac:dyDescent="0.25">
      <c r="B8" s="50" t="s">
        <v>64</v>
      </c>
      <c r="C8" s="51" t="s">
        <v>60</v>
      </c>
      <c r="D8" s="52">
        <v>6</v>
      </c>
      <c r="E8" s="52" t="s">
        <v>60</v>
      </c>
      <c r="F8" s="52">
        <v>4.5</v>
      </c>
      <c r="G8" s="52">
        <v>6.75</v>
      </c>
      <c r="H8" s="52">
        <v>0</v>
      </c>
      <c r="I8" s="52">
        <v>19</v>
      </c>
      <c r="J8" s="52">
        <v>15</v>
      </c>
      <c r="K8" s="52">
        <v>7.5</v>
      </c>
      <c r="L8" s="52">
        <v>25</v>
      </c>
      <c r="M8" s="52">
        <v>0.4</v>
      </c>
      <c r="N8" s="52">
        <v>11</v>
      </c>
      <c r="O8" s="52">
        <v>0.9</v>
      </c>
      <c r="P8" s="58">
        <v>6.75</v>
      </c>
    </row>
    <row r="9" spans="2:16" x14ac:dyDescent="0.25">
      <c r="B9" s="53" t="s">
        <v>65</v>
      </c>
      <c r="C9" s="55" t="s">
        <v>60</v>
      </c>
      <c r="D9" s="55">
        <v>7</v>
      </c>
      <c r="E9" s="55" t="s">
        <v>60</v>
      </c>
      <c r="F9" s="55">
        <v>5</v>
      </c>
      <c r="G9" s="55">
        <v>7.5</v>
      </c>
      <c r="H9" s="55">
        <v>0</v>
      </c>
      <c r="I9" s="55">
        <v>22</v>
      </c>
      <c r="J9" s="55">
        <v>17</v>
      </c>
      <c r="K9" s="55">
        <v>8</v>
      </c>
      <c r="L9" s="55">
        <v>29</v>
      </c>
      <c r="M9" s="55">
        <v>0.4</v>
      </c>
      <c r="N9" s="55">
        <v>11.5</v>
      </c>
      <c r="O9" s="55">
        <v>0.9</v>
      </c>
      <c r="P9" s="57">
        <v>7.5</v>
      </c>
    </row>
    <row r="10" spans="2:16" x14ac:dyDescent="0.25">
      <c r="B10" s="50" t="s">
        <v>66</v>
      </c>
      <c r="C10" s="52" t="s">
        <v>60</v>
      </c>
      <c r="D10" s="47">
        <v>8</v>
      </c>
      <c r="E10" s="52" t="s">
        <v>60</v>
      </c>
      <c r="F10" s="47">
        <v>5.5</v>
      </c>
      <c r="G10" s="47">
        <v>8.25</v>
      </c>
      <c r="H10" s="47">
        <v>0</v>
      </c>
      <c r="I10" s="47">
        <v>25</v>
      </c>
      <c r="J10" s="52">
        <v>19</v>
      </c>
      <c r="K10" s="52">
        <v>8.5</v>
      </c>
      <c r="L10" s="52">
        <v>33</v>
      </c>
      <c r="M10" s="52">
        <v>0.4</v>
      </c>
      <c r="N10" s="52">
        <v>12</v>
      </c>
      <c r="O10" s="52">
        <v>0.9</v>
      </c>
      <c r="P10" s="58">
        <v>8.25</v>
      </c>
    </row>
    <row r="11" spans="2:16" x14ac:dyDescent="0.25">
      <c r="B11" s="53" t="s">
        <v>67</v>
      </c>
      <c r="C11" s="55" t="s">
        <v>75</v>
      </c>
      <c r="D11" s="46">
        <v>1</v>
      </c>
      <c r="E11" s="55" t="s">
        <v>75</v>
      </c>
      <c r="F11" s="46">
        <v>4</v>
      </c>
      <c r="G11" s="46">
        <v>7</v>
      </c>
      <c r="H11" s="46">
        <v>0</v>
      </c>
      <c r="I11" s="46">
        <v>15</v>
      </c>
      <c r="J11" s="55">
        <v>6</v>
      </c>
      <c r="K11" s="55">
        <v>6</v>
      </c>
      <c r="L11" s="55">
        <v>5</v>
      </c>
      <c r="M11" s="55">
        <v>0.5</v>
      </c>
      <c r="N11" s="55">
        <v>8.5</v>
      </c>
      <c r="O11" s="55">
        <v>0.9</v>
      </c>
      <c r="P11" s="57">
        <v>5.5</v>
      </c>
    </row>
    <row r="12" spans="2:16" x14ac:dyDescent="0.25">
      <c r="B12" s="56" t="s">
        <v>68</v>
      </c>
      <c r="C12" s="47" t="s">
        <v>75</v>
      </c>
      <c r="D12" s="47">
        <v>2</v>
      </c>
      <c r="E12" s="47" t="s">
        <v>75</v>
      </c>
      <c r="F12" s="47">
        <v>5</v>
      </c>
      <c r="G12" s="47">
        <v>9</v>
      </c>
      <c r="H12" s="47">
        <v>0</v>
      </c>
      <c r="I12" s="47">
        <v>19</v>
      </c>
      <c r="J12" s="47">
        <v>9</v>
      </c>
      <c r="K12" s="47">
        <v>6.75</v>
      </c>
      <c r="L12" s="52">
        <v>9</v>
      </c>
      <c r="M12" s="52">
        <v>0.5</v>
      </c>
      <c r="N12" s="52">
        <v>9</v>
      </c>
      <c r="O12" s="52">
        <v>0.9</v>
      </c>
      <c r="P12" s="58">
        <v>6.5</v>
      </c>
    </row>
    <row r="13" spans="2:16" x14ac:dyDescent="0.25">
      <c r="B13" s="59" t="s">
        <v>69</v>
      </c>
      <c r="C13" s="46" t="s">
        <v>75</v>
      </c>
      <c r="D13" s="46">
        <v>3</v>
      </c>
      <c r="E13" s="46" t="s">
        <v>75</v>
      </c>
      <c r="F13" s="46">
        <v>6</v>
      </c>
      <c r="G13" s="46">
        <v>11</v>
      </c>
      <c r="H13" s="46">
        <v>0</v>
      </c>
      <c r="I13" s="46">
        <v>23</v>
      </c>
      <c r="J13" s="46">
        <v>12</v>
      </c>
      <c r="K13" s="46">
        <v>7.5</v>
      </c>
      <c r="L13" s="55">
        <v>13</v>
      </c>
      <c r="M13" s="55">
        <v>0.5</v>
      </c>
      <c r="N13" s="55">
        <v>9.5</v>
      </c>
      <c r="O13" s="55">
        <v>0.9</v>
      </c>
      <c r="P13" s="57">
        <v>7.25</v>
      </c>
    </row>
    <row r="14" spans="2:16" x14ac:dyDescent="0.25">
      <c r="B14" s="50" t="s">
        <v>70</v>
      </c>
      <c r="C14" s="47" t="s">
        <v>75</v>
      </c>
      <c r="D14" s="52">
        <v>4</v>
      </c>
      <c r="E14" s="47" t="s">
        <v>75</v>
      </c>
      <c r="F14" s="47">
        <v>7</v>
      </c>
      <c r="G14" s="52">
        <v>13</v>
      </c>
      <c r="H14" s="47">
        <v>0</v>
      </c>
      <c r="I14" s="52">
        <v>27</v>
      </c>
      <c r="J14" s="47">
        <v>15</v>
      </c>
      <c r="K14" s="47">
        <v>8.25</v>
      </c>
      <c r="L14" s="52">
        <v>17</v>
      </c>
      <c r="M14" s="52">
        <v>0.5</v>
      </c>
      <c r="N14" s="52">
        <v>10</v>
      </c>
      <c r="O14" s="52">
        <v>0.9</v>
      </c>
      <c r="P14" s="58">
        <v>8.5</v>
      </c>
    </row>
    <row r="15" spans="2:16" x14ac:dyDescent="0.25">
      <c r="B15" s="53" t="s">
        <v>71</v>
      </c>
      <c r="C15" s="55" t="s">
        <v>75</v>
      </c>
      <c r="D15" s="55">
        <v>5</v>
      </c>
      <c r="E15" s="55" t="s">
        <v>75</v>
      </c>
      <c r="F15" s="55">
        <v>8</v>
      </c>
      <c r="G15" s="55">
        <v>15</v>
      </c>
      <c r="H15" s="55">
        <v>0</v>
      </c>
      <c r="I15" s="55">
        <v>31</v>
      </c>
      <c r="J15" s="55">
        <v>18</v>
      </c>
      <c r="K15" s="55">
        <v>9</v>
      </c>
      <c r="L15" s="55">
        <v>21</v>
      </c>
      <c r="M15" s="55">
        <v>0.5</v>
      </c>
      <c r="N15" s="55">
        <v>10.5</v>
      </c>
      <c r="O15" s="55">
        <v>0.9</v>
      </c>
      <c r="P15" s="57">
        <v>9.25</v>
      </c>
    </row>
    <row r="16" spans="2:16" x14ac:dyDescent="0.25">
      <c r="B16" s="50" t="s">
        <v>72</v>
      </c>
      <c r="C16" s="52" t="s">
        <v>75</v>
      </c>
      <c r="D16" s="52">
        <v>6</v>
      </c>
      <c r="E16" s="52" t="s">
        <v>75</v>
      </c>
      <c r="F16" s="52">
        <v>9</v>
      </c>
      <c r="G16" s="52">
        <v>17</v>
      </c>
      <c r="H16" s="52">
        <v>0</v>
      </c>
      <c r="I16" s="52">
        <v>35</v>
      </c>
      <c r="J16" s="52">
        <v>21</v>
      </c>
      <c r="K16" s="52">
        <v>9.75</v>
      </c>
      <c r="L16" s="52">
        <v>25</v>
      </c>
      <c r="M16" s="52">
        <v>0.5</v>
      </c>
      <c r="N16" s="52">
        <v>11</v>
      </c>
      <c r="O16" s="52">
        <v>0.9</v>
      </c>
      <c r="P16" s="58">
        <v>10</v>
      </c>
    </row>
    <row r="17" spans="2:16" x14ac:dyDescent="0.25">
      <c r="B17" s="53" t="s">
        <v>73</v>
      </c>
      <c r="C17" s="55" t="s">
        <v>75</v>
      </c>
      <c r="D17" s="46">
        <v>7</v>
      </c>
      <c r="E17" s="55" t="s">
        <v>75</v>
      </c>
      <c r="F17" s="46">
        <v>10</v>
      </c>
      <c r="G17" s="55">
        <v>19</v>
      </c>
      <c r="H17" s="46">
        <v>0</v>
      </c>
      <c r="I17" s="55">
        <v>39</v>
      </c>
      <c r="J17" s="46">
        <v>24</v>
      </c>
      <c r="K17" s="46">
        <v>10.5</v>
      </c>
      <c r="L17" s="55">
        <v>29</v>
      </c>
      <c r="M17" s="55">
        <v>0.5</v>
      </c>
      <c r="N17" s="55">
        <v>11.5</v>
      </c>
      <c r="O17" s="55">
        <v>0.9</v>
      </c>
      <c r="P17" s="48">
        <v>10.75</v>
      </c>
    </row>
    <row r="18" spans="2:16" x14ac:dyDescent="0.25">
      <c r="B18" s="50" t="s">
        <v>74</v>
      </c>
      <c r="C18" s="51" t="s">
        <v>75</v>
      </c>
      <c r="D18" s="52">
        <v>8</v>
      </c>
      <c r="E18" s="52" t="s">
        <v>75</v>
      </c>
      <c r="F18" s="52">
        <v>11</v>
      </c>
      <c r="G18" s="52">
        <v>21</v>
      </c>
      <c r="H18" s="52">
        <v>0</v>
      </c>
      <c r="I18" s="52">
        <v>42</v>
      </c>
      <c r="J18" s="52">
        <v>27</v>
      </c>
      <c r="K18" s="52">
        <v>11.25</v>
      </c>
      <c r="L18" s="52">
        <v>33</v>
      </c>
      <c r="M18" s="52">
        <v>0.5</v>
      </c>
      <c r="N18" s="52">
        <v>12</v>
      </c>
      <c r="O18" s="52">
        <v>0.9</v>
      </c>
      <c r="P18" s="49">
        <v>11.5</v>
      </c>
    </row>
    <row r="21" spans="2:16" x14ac:dyDescent="0.25">
      <c r="B21" t="s">
        <v>189</v>
      </c>
      <c r="F21">
        <v>4</v>
      </c>
      <c r="G21">
        <v>1</v>
      </c>
      <c r="I21">
        <v>0</v>
      </c>
      <c r="J21">
        <v>10</v>
      </c>
      <c r="K21">
        <v>5</v>
      </c>
      <c r="L21">
        <v>9</v>
      </c>
      <c r="N21">
        <v>11</v>
      </c>
      <c r="P21">
        <v>4.1500000000000004</v>
      </c>
    </row>
    <row r="22" spans="2:16" x14ac:dyDescent="0.25">
      <c r="B22" t="s">
        <v>190</v>
      </c>
      <c r="F22">
        <v>7</v>
      </c>
      <c r="G22">
        <v>1</v>
      </c>
      <c r="J22">
        <v>11</v>
      </c>
      <c r="K22">
        <v>5</v>
      </c>
      <c r="L22">
        <v>8</v>
      </c>
      <c r="N22">
        <v>15</v>
      </c>
      <c r="P22">
        <v>4.9000000000000004</v>
      </c>
    </row>
    <row r="23" spans="2:16" x14ac:dyDescent="0.25">
      <c r="B23" t="s">
        <v>191</v>
      </c>
      <c r="F23">
        <v>9</v>
      </c>
      <c r="G23">
        <v>2</v>
      </c>
      <c r="J23">
        <v>15</v>
      </c>
      <c r="K23">
        <v>8</v>
      </c>
      <c r="L23">
        <v>17</v>
      </c>
      <c r="N23">
        <v>16.8</v>
      </c>
      <c r="P23">
        <v>6.1</v>
      </c>
    </row>
    <row r="26" spans="2:16" x14ac:dyDescent="0.25">
      <c r="B26" t="s">
        <v>192</v>
      </c>
      <c r="F26">
        <v>12</v>
      </c>
      <c r="G26">
        <v>9.5</v>
      </c>
      <c r="I26">
        <v>12</v>
      </c>
      <c r="J26">
        <v>11</v>
      </c>
      <c r="K26">
        <v>17</v>
      </c>
      <c r="L26">
        <v>9</v>
      </c>
      <c r="N26">
        <v>13</v>
      </c>
      <c r="P26">
        <v>7.1</v>
      </c>
    </row>
    <row r="27" spans="2:16" x14ac:dyDescent="0.25">
      <c r="F27">
        <v>7</v>
      </c>
      <c r="G27">
        <v>12.5</v>
      </c>
    </row>
  </sheetData>
  <conditionalFormatting sqref="O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{24353EF2-2E4E-47D9-BB13-AF33DD814C27}</x14:id>
        </ext>
      </extLst>
    </cfRule>
  </conditionalFormatting>
  <conditionalFormatting sqref="F3:F10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{C984249B-7577-42FB-8C6B-39488E7067F2}</x14:id>
        </ext>
      </extLst>
    </cfRule>
  </conditionalFormatting>
  <conditionalFormatting sqref="G3:G10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{2B40E5D8-A379-457C-81F5-3175CFE24036}</x14:id>
        </ext>
      </extLst>
    </cfRule>
  </conditionalFormatting>
  <conditionalFormatting sqref="H3:H10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{6CF82327-A02F-40B6-A0ED-D563C11BD860}</x14:id>
        </ext>
      </extLst>
    </cfRule>
  </conditionalFormatting>
  <conditionalFormatting sqref="I3:I10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{D307157D-C90A-44CF-B7BF-29610E62CF3D}</x14:id>
        </ext>
      </extLst>
    </cfRule>
  </conditionalFormatting>
  <conditionalFormatting sqref="J3:J10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{AF520A82-3C00-40DA-8F14-1EF756F6BE27}</x14:id>
        </ext>
      </extLst>
    </cfRule>
  </conditionalFormatting>
  <conditionalFormatting sqref="K3:K10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{BDB0AC50-6326-4FE2-8EBB-A9645CA60DCF}</x14:id>
        </ext>
      </extLst>
    </cfRule>
  </conditionalFormatting>
  <conditionalFormatting sqref="L3:L10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{56390780-E899-46CA-BB7D-2D0CB4C306C7}</x14:id>
        </ext>
      </extLst>
    </cfRule>
  </conditionalFormatting>
  <conditionalFormatting sqref="M3:M1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{82AE36BD-71E3-4179-BBA8-F08783EAFE7E}</x14:id>
        </ext>
      </extLst>
    </cfRule>
  </conditionalFormatting>
  <conditionalFormatting sqref="N3:N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{D7B4FE4C-543C-42AB-8CED-20BCB22D01C1}</x14:id>
        </ext>
      </extLst>
    </cfRule>
  </conditionalFormatting>
  <conditionalFormatting sqref="O3:O10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{8E53F878-39C8-4364-9202-725B88D49B9D}</x14:id>
        </ext>
      </extLst>
    </cfRule>
  </conditionalFormatting>
  <conditionalFormatting sqref="P3:P1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{59F14498-126E-4615-96AE-185AD5F0025D}</x14:id>
        </ext>
      </extLst>
    </cfRule>
  </conditionalFormatting>
  <conditionalFormatting sqref="P3:P1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{89478E4F-2919-4C59-A4F1-F83163F8AE49}</x14:id>
        </ext>
      </extLst>
    </cfRule>
  </conditionalFormatting>
  <conditionalFormatting sqref="P3:P1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{86EF0297-B943-4257-AE8A-BC47340A1EEC}</x14:id>
        </ext>
      </extLst>
    </cfRule>
  </conditionalFormatting>
  <conditionalFormatting sqref="P3:P1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{3FF5350B-37FD-4627-AA01-A649A47D3864}</x14:id>
        </ext>
      </extLst>
    </cfRule>
  </conditionalFormatting>
  <conditionalFormatting sqref="F11:F1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{A6E7E027-47DE-4B49-8931-80A2B606B734}</x14:id>
        </ext>
      </extLst>
    </cfRule>
  </conditionalFormatting>
  <conditionalFormatting sqref="G11:G1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{CF525180-9BAE-4A80-9AF8-0A4183AA4731}</x14:id>
        </ext>
      </extLst>
    </cfRule>
  </conditionalFormatting>
  <conditionalFormatting sqref="H11:H1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{88FC12ED-70BD-4AA3-ABC4-D1638E18C917}</x14:id>
        </ext>
      </extLst>
    </cfRule>
  </conditionalFormatting>
  <conditionalFormatting sqref="I11:I1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{03C53742-1396-49B5-A75C-B8F2EE6DF507}</x14:id>
        </ext>
      </extLst>
    </cfRule>
  </conditionalFormatting>
  <conditionalFormatting sqref="J11:J1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{E53703C8-6EC4-45AF-A7C5-27EB0E1EDB3C}</x14:id>
        </ext>
      </extLst>
    </cfRule>
  </conditionalFormatting>
  <conditionalFormatting sqref="K11:K1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{EC2ACDAC-3433-4298-BB56-4CD282E2FDE1}</x14:id>
        </ext>
      </extLst>
    </cfRule>
  </conditionalFormatting>
  <conditionalFormatting sqref="L11:L1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{5F1B9428-DA36-4346-92C6-B774C6ADB83F}</x14:id>
        </ext>
      </extLst>
    </cfRule>
  </conditionalFormatting>
  <conditionalFormatting sqref="M11:M1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{8622EB6C-D203-44D6-97DC-BB9E83F74AA9}</x14:id>
        </ext>
      </extLst>
    </cfRule>
  </conditionalFormatting>
  <conditionalFormatting sqref="N11:N1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{54098384-335C-438C-878E-434B302F1C30}</x14:id>
        </ext>
      </extLst>
    </cfRule>
  </conditionalFormatting>
  <conditionalFormatting sqref="O11:O1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{D7C9DAAE-A316-4507-9935-7E8B7A6D9000}</x14:id>
        </ext>
      </extLst>
    </cfRule>
  </conditionalFormatting>
  <conditionalFormatting sqref="P11:P1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{7305E562-99D7-4701-A3CB-673F89DF4A6E}</x14:id>
        </ext>
      </extLst>
    </cfRule>
  </conditionalFormatting>
  <conditionalFormatting sqref="P11:P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{8721FE99-682B-4CD0-949A-B19E552FB3F2}</x14:id>
        </ext>
      </extLst>
    </cfRule>
  </conditionalFormatting>
  <conditionalFormatting sqref="P11:P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{7AF7AED4-59B8-40E1-824C-CE7010BF7176}</x14:id>
        </ext>
      </extLst>
    </cfRule>
  </conditionalFormatting>
  <conditionalFormatting sqref="P11:P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{38EA70F9-0A79-4BED-8545-D678A2A1186D}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353EF2-2E4E-47D9-BB13-AF33DD814C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984249B-7577-42FB-8C6B-39488E7067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F3:F10</xm:sqref>
        </x14:conditionalFormatting>
        <x14:conditionalFormatting xmlns:xm="http://schemas.microsoft.com/office/excel/2006/main">
          <x14:cfRule type="dataBar" id="{2B40E5D8-A379-457C-81F5-3175CFE240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G3:G10</xm:sqref>
        </x14:conditionalFormatting>
        <x14:conditionalFormatting xmlns:xm="http://schemas.microsoft.com/office/excel/2006/main">
          <x14:cfRule type="dataBar" id="{6CF82327-A02F-40B6-A0ED-D563C11BD8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H3:H10</xm:sqref>
        </x14:conditionalFormatting>
        <x14:conditionalFormatting xmlns:xm="http://schemas.microsoft.com/office/excel/2006/main">
          <x14:cfRule type="dataBar" id="{D307157D-C90A-44CF-B7BF-29610E62CF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I3:I10</xm:sqref>
        </x14:conditionalFormatting>
        <x14:conditionalFormatting xmlns:xm="http://schemas.microsoft.com/office/excel/2006/main">
          <x14:cfRule type="dataBar" id="{AF520A82-3C00-40DA-8F14-1EF756F6BE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J3:J10</xm:sqref>
        </x14:conditionalFormatting>
        <x14:conditionalFormatting xmlns:xm="http://schemas.microsoft.com/office/excel/2006/main">
          <x14:cfRule type="dataBar" id="{BDB0AC50-6326-4FE2-8EBB-A9645CA60D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K3:K10</xm:sqref>
        </x14:conditionalFormatting>
        <x14:conditionalFormatting xmlns:xm="http://schemas.microsoft.com/office/excel/2006/main">
          <x14:cfRule type="dataBar" id="{56390780-E899-46CA-BB7D-2D0CB4C306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L3:L10</xm:sqref>
        </x14:conditionalFormatting>
        <x14:conditionalFormatting xmlns:xm="http://schemas.microsoft.com/office/excel/2006/main">
          <x14:cfRule type="dataBar" id="{82AE36BD-71E3-4179-BBA8-F08783EAFE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M3:M10</xm:sqref>
        </x14:conditionalFormatting>
        <x14:conditionalFormatting xmlns:xm="http://schemas.microsoft.com/office/excel/2006/main">
          <x14:cfRule type="dataBar" id="{D7B4FE4C-543C-42AB-8CED-20BCB22D01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N3:N10</xm:sqref>
        </x14:conditionalFormatting>
        <x14:conditionalFormatting xmlns:xm="http://schemas.microsoft.com/office/excel/2006/main">
          <x14:cfRule type="dataBar" id="{8E53F878-39C8-4364-9202-725B88D49B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O3:O10</xm:sqref>
        </x14:conditionalFormatting>
        <x14:conditionalFormatting xmlns:xm="http://schemas.microsoft.com/office/excel/2006/main">
          <x14:cfRule type="dataBar" id="{59F14498-126E-4615-96AE-185AD5F002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P3:P10</xm:sqref>
        </x14:conditionalFormatting>
        <x14:conditionalFormatting xmlns:xm="http://schemas.microsoft.com/office/excel/2006/main">
          <x14:cfRule type="dataBar" id="{89478E4F-2919-4C59-A4F1-F83163F8AE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P3:P10</xm:sqref>
        </x14:conditionalFormatting>
        <x14:conditionalFormatting xmlns:xm="http://schemas.microsoft.com/office/excel/2006/main">
          <x14:cfRule type="dataBar" id="{86EF0297-B943-4257-AE8A-BC47340A1E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P3:P10</xm:sqref>
        </x14:conditionalFormatting>
        <x14:conditionalFormatting xmlns:xm="http://schemas.microsoft.com/office/excel/2006/main">
          <x14:cfRule type="dataBar" id="{3FF5350B-37FD-4627-AA01-A649A47D38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P3:P10</xm:sqref>
        </x14:conditionalFormatting>
        <x14:conditionalFormatting xmlns:xm="http://schemas.microsoft.com/office/excel/2006/main">
          <x14:cfRule type="dataBar" id="{A6E7E027-47DE-4B49-8931-80A2B606B7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F11:F18</xm:sqref>
        </x14:conditionalFormatting>
        <x14:conditionalFormatting xmlns:xm="http://schemas.microsoft.com/office/excel/2006/main">
          <x14:cfRule type="dataBar" id="{CF525180-9BAE-4A80-9AF8-0A4183AA47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G11:G18</xm:sqref>
        </x14:conditionalFormatting>
        <x14:conditionalFormatting xmlns:xm="http://schemas.microsoft.com/office/excel/2006/main">
          <x14:cfRule type="dataBar" id="{88FC12ED-70BD-4AA3-ABC4-D1638E18C9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H11:H18</xm:sqref>
        </x14:conditionalFormatting>
        <x14:conditionalFormatting xmlns:xm="http://schemas.microsoft.com/office/excel/2006/main">
          <x14:cfRule type="dataBar" id="{03C53742-1396-49B5-A75C-B8F2EE6DF5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I11:I18</xm:sqref>
        </x14:conditionalFormatting>
        <x14:conditionalFormatting xmlns:xm="http://schemas.microsoft.com/office/excel/2006/main">
          <x14:cfRule type="dataBar" id="{E53703C8-6EC4-45AF-A7C5-27EB0E1EDB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J11:J18</xm:sqref>
        </x14:conditionalFormatting>
        <x14:conditionalFormatting xmlns:xm="http://schemas.microsoft.com/office/excel/2006/main">
          <x14:cfRule type="dataBar" id="{EC2ACDAC-3433-4298-BB56-4CD282E2FD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K11:K18</xm:sqref>
        </x14:conditionalFormatting>
        <x14:conditionalFormatting xmlns:xm="http://schemas.microsoft.com/office/excel/2006/main">
          <x14:cfRule type="dataBar" id="{5F1B9428-DA36-4346-92C6-B774C6ADB8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L11:L18</xm:sqref>
        </x14:conditionalFormatting>
        <x14:conditionalFormatting xmlns:xm="http://schemas.microsoft.com/office/excel/2006/main">
          <x14:cfRule type="dataBar" id="{8622EB6C-D203-44D6-97DC-BB9E83F74A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M11:M18</xm:sqref>
        </x14:conditionalFormatting>
        <x14:conditionalFormatting xmlns:xm="http://schemas.microsoft.com/office/excel/2006/main">
          <x14:cfRule type="dataBar" id="{54098384-335C-438C-878E-434B302F1C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N11:N18</xm:sqref>
        </x14:conditionalFormatting>
        <x14:conditionalFormatting xmlns:xm="http://schemas.microsoft.com/office/excel/2006/main">
          <x14:cfRule type="dataBar" id="{D7C9DAAE-A316-4507-9935-7E8B7A6D90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O11:O18</xm:sqref>
        </x14:conditionalFormatting>
        <x14:conditionalFormatting xmlns:xm="http://schemas.microsoft.com/office/excel/2006/main">
          <x14:cfRule type="dataBar" id="{7305E562-99D7-4701-A3CB-673F89DF4A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P11:P18</xm:sqref>
        </x14:conditionalFormatting>
        <x14:conditionalFormatting xmlns:xm="http://schemas.microsoft.com/office/excel/2006/main">
          <x14:cfRule type="dataBar" id="{8721FE99-682B-4CD0-949A-B19E552FB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P11:P18</xm:sqref>
        </x14:conditionalFormatting>
        <x14:conditionalFormatting xmlns:xm="http://schemas.microsoft.com/office/excel/2006/main">
          <x14:cfRule type="dataBar" id="{7AF7AED4-59B8-40E1-824C-CE7010BF71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P11:P18</xm:sqref>
        </x14:conditionalFormatting>
        <x14:conditionalFormatting xmlns:xm="http://schemas.microsoft.com/office/excel/2006/main">
          <x14:cfRule type="dataBar" id="{38EA70F9-0A79-4BED-8545-D678A2A118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P11:P18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 stats</vt:lpstr>
      <vt:lpstr>New stats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Yauheni Papiunenka</dc:creator>
  <cp:lastModifiedBy>Gene</cp:lastModifiedBy>
  <dcterms:created xsi:type="dcterms:W3CDTF">2022-05-07T13:45:58Z</dcterms:created>
  <dcterms:modified xsi:type="dcterms:W3CDTF">2022-12-11T14:13:25Z</dcterms:modified>
</cp:coreProperties>
</file>