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bryantu-my.sharepoint.com/personal/mmilligan_bryant_edu/Documents/Desktop/"/>
    </mc:Choice>
  </mc:AlternateContent>
  <xr:revisionPtr revIDLastSave="0" documentId="8_{4117C0F5-E22D-45D1-A1D0-C4247FB61895}" xr6:coauthVersionLast="47" xr6:coauthVersionMax="47" xr10:uidLastSave="{00000000-0000-0000-0000-000000000000}"/>
  <bookViews>
    <workbookView xWindow="-110" yWindow="-110" windowWidth="19420" windowHeight="11500" firstSheet="1" activeTab="3" xr2:uid="{D67596E5-6684-4EEB-8947-74BCFFED0441}"/>
  </bookViews>
  <sheets>
    <sheet name="Conditions" sheetId="1" r:id="rId1"/>
    <sheet name="Dist Center" sheetId="2" r:id="rId2"/>
    <sheet name="Warehouse" sheetId="3" r:id="rId3"/>
    <sheet name="Module 9 Solution" sheetId="4" r:id="rId4"/>
  </sheets>
  <definedNames>
    <definedName name="solver_adj" localSheetId="3" hidden="1">'Module 9 Solution'!$J$11:$O$14,'Module 9 Solution'!$K$20:$K$23</definedName>
    <definedName name="solver_cvg" localSheetId="3" hidden="1">0.0001</definedName>
    <definedName name="solver_drv" localSheetId="3" hidden="1">2</definedName>
    <definedName name="solver_eng" localSheetId="3" hidden="1">2</definedName>
    <definedName name="solver_est" localSheetId="3" hidden="1">1</definedName>
    <definedName name="solver_itr" localSheetId="3" hidden="1">2147483647</definedName>
    <definedName name="solver_lhs1" localSheetId="3" hidden="1">'Module 9 Solution'!$J$15:$O$15</definedName>
    <definedName name="solver_lhs2" localSheetId="3" hidden="1">'Module 9 Solution'!$K$20:$K$23</definedName>
    <definedName name="solver_lhs3" localSheetId="3" hidden="1">'Module 9 Solution'!$K$24</definedName>
    <definedName name="solver_lhs4" localSheetId="3" hidden="1">'Module 9 Solution'!$L$20:$L$23</definedName>
    <definedName name="solver_mip" localSheetId="3" hidden="1">2147483647</definedName>
    <definedName name="solver_mni" localSheetId="3" hidden="1">30</definedName>
    <definedName name="solver_mrt" localSheetId="3" hidden="1">0.075</definedName>
    <definedName name="solver_msl" localSheetId="3" hidden="1">2</definedName>
    <definedName name="solver_neg" localSheetId="3" hidden="1">1</definedName>
    <definedName name="solver_nod" localSheetId="3" hidden="1">2147483647</definedName>
    <definedName name="solver_num" localSheetId="3" hidden="1">4</definedName>
    <definedName name="solver_nwt" localSheetId="3" hidden="1">1</definedName>
    <definedName name="solver_opt" localSheetId="3" hidden="1">'Module 9 Solution'!$Q$5</definedName>
    <definedName name="solver_pre" localSheetId="3" hidden="1">0.000001</definedName>
    <definedName name="solver_rbv" localSheetId="3" hidden="1">2</definedName>
    <definedName name="solver_rel1" localSheetId="3" hidden="1">3</definedName>
    <definedName name="solver_rel2" localSheetId="3" hidden="1">5</definedName>
    <definedName name="solver_rel3" localSheetId="3" hidden="1">1</definedName>
    <definedName name="solver_rel4" localSheetId="3" hidden="1">1</definedName>
    <definedName name="solver_rhs1" localSheetId="3" hidden="1">'Module 9 Solution'!$J$16:$O$16</definedName>
    <definedName name="solver_rhs2" localSheetId="3" hidden="1">"binary"</definedName>
    <definedName name="solver_rhs3" localSheetId="3" hidden="1">2</definedName>
    <definedName name="solver_rhs4" localSheetId="3" hidden="1">0</definedName>
    <definedName name="solver_rlx" localSheetId="3" hidden="1">2</definedName>
    <definedName name="solver_rsd" localSheetId="3" hidden="1">0</definedName>
    <definedName name="solver_scl" localSheetId="3" hidden="1">2</definedName>
    <definedName name="solver_sho" localSheetId="3" hidden="1">2</definedName>
    <definedName name="solver_ssz" localSheetId="3" hidden="1">100</definedName>
    <definedName name="solver_tim" localSheetId="3" hidden="1">2147483647</definedName>
    <definedName name="solver_tol" localSheetId="3" hidden="1">0</definedName>
    <definedName name="solver_typ" localSheetId="3" hidden="1">2</definedName>
    <definedName name="solver_val" localSheetId="3" hidden="1">0</definedName>
    <definedName name="solver_ver" localSheetId="3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1" i="4" l="1"/>
  <c r="I20" i="4" s="1"/>
  <c r="L20" i="4" s="1"/>
  <c r="Q8" i="4"/>
  <c r="J15" i="4"/>
  <c r="K15" i="4"/>
  <c r="L15" i="4"/>
  <c r="M15" i="4"/>
  <c r="N15" i="4"/>
  <c r="O15" i="4"/>
  <c r="K24" i="4"/>
  <c r="O21" i="4"/>
  <c r="O22" i="4"/>
  <c r="O23" i="4"/>
  <c r="O20" i="4"/>
  <c r="P16" i="4"/>
  <c r="P12" i="4"/>
  <c r="I21" i="4" s="1"/>
  <c r="L21" i="4" s="1"/>
  <c r="P13" i="4"/>
  <c r="I22" i="4" s="1"/>
  <c r="L22" i="4" s="1"/>
  <c r="P14" i="4"/>
  <c r="I23" i="4" s="1"/>
  <c r="L23" i="4" s="1"/>
  <c r="O7" i="4"/>
  <c r="N7" i="4"/>
  <c r="M7" i="4"/>
  <c r="L7" i="4"/>
  <c r="K7" i="4"/>
  <c r="O6" i="4"/>
  <c r="N6" i="4"/>
  <c r="M6" i="4"/>
  <c r="L6" i="4"/>
  <c r="K6" i="4"/>
  <c r="J7" i="4"/>
  <c r="J6" i="4"/>
  <c r="O5" i="4"/>
  <c r="N5" i="4"/>
  <c r="M5" i="4"/>
  <c r="L5" i="4"/>
  <c r="K5" i="4"/>
  <c r="J5" i="4"/>
  <c r="O4" i="4"/>
  <c r="N4" i="4"/>
  <c r="M4" i="4"/>
  <c r="L4" i="4"/>
  <c r="K4" i="4"/>
  <c r="J4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" i="4"/>
  <c r="R8" i="4" l="1"/>
  <c r="Q5" i="4" s="1"/>
</calcChain>
</file>

<file path=xl/sharedStrings.xml><?xml version="1.0" encoding="utf-8"?>
<sst xmlns="http://schemas.openxmlformats.org/spreadsheetml/2006/main" count="43" uniqueCount="39">
  <si>
    <t>max_dcs</t>
  </si>
  <si>
    <t>cost_per_unit_distance</t>
  </si>
  <si>
    <t>method_to_calculate_distance</t>
  </si>
  <si>
    <t>manhattan</t>
  </si>
  <si>
    <t>distribution_center</t>
  </si>
  <si>
    <t>name</t>
  </si>
  <si>
    <t>demand</t>
  </si>
  <si>
    <t>latitude</t>
  </si>
  <si>
    <t>longitude</t>
  </si>
  <si>
    <t>Mochi Metropolis</t>
  </si>
  <si>
    <t>Mallow Melt Mountains</t>
  </si>
  <si>
    <t>Nougat Nook</t>
  </si>
  <si>
    <t>Soda Pop Springs</t>
  </si>
  <si>
    <t>Praline Park</t>
  </si>
  <si>
    <t>Marzipan Metropolis</t>
  </si>
  <si>
    <t>warehouse</t>
  </si>
  <si>
    <t>set_up_cost</t>
  </si>
  <si>
    <t>Coconut Cream Cove</t>
  </si>
  <si>
    <t>Cherry Jubilee Junction</t>
  </si>
  <si>
    <t>Frozen Fudge Fjords</t>
  </si>
  <si>
    <t>Candy Cane Canyon</t>
  </si>
  <si>
    <t>WH</t>
  </si>
  <si>
    <t>DC</t>
  </si>
  <si>
    <t>WH LAT</t>
  </si>
  <si>
    <t>WH LONG</t>
  </si>
  <si>
    <t>DC LAT</t>
  </si>
  <si>
    <t>DC LONG</t>
  </si>
  <si>
    <t>MANHATTAN</t>
  </si>
  <si>
    <t>WH&gt;DC</t>
  </si>
  <si>
    <t>DEMAND</t>
  </si>
  <si>
    <t>WH SUM SENT</t>
  </si>
  <si>
    <t>B&amp;L Contr</t>
  </si>
  <si>
    <t>Setup Cost Possible vs Actual</t>
  </si>
  <si>
    <t>sum</t>
  </si>
  <si>
    <t>objective</t>
  </si>
  <si>
    <t>trans cost</t>
  </si>
  <si>
    <t>setup cost</t>
  </si>
  <si>
    <t>BIN SUM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</si>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</sst>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5" xfId="0" applyFill="1" applyBorder="1"/>
    <xf numFmtId="0" fontId="0" fillId="0" borderId="6" xfId="0" applyFill="1" applyBorder="1"/>
    <xf numFmtId="0" fontId="0" fillId="0" borderId="10" xfId="0" applyBorder="1"/>
    <xf numFmtId="0" fontId="0" fillId="0" borderId="4" xfId="0" applyFill="1" applyBorder="1"/>
    <xf numFmtId="0" fontId="0" fillId="0" borderId="11" xfId="0" applyBorder="1"/>
    <xf numFmtId="0" fontId="0" fillId="0" borderId="11" xfId="0" applyBorder="1" applyAlignment="1">
      <alignment horizontal="center"/>
    </xf>
    <xf numFmtId="0" fontId="0" fillId="0" borderId="11" xfId="0" applyBorder="1" applyAlignment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E441BD-C229-4DB5-8E7E-5A7AB9A2D0B4}">
  <dimension ref="A1:C2"/>
  <sheetViews>
    <sheetView workbookViewId="0">
      <selection activeCell="C11" sqref="C11"/>
    </sheetView>
  </sheetViews>
  <sheetFormatPr defaultRowHeight="14.5" x14ac:dyDescent="0.35"/>
  <cols>
    <col min="1" max="1" width="7.90625" bestFit="1" customWidth="1"/>
    <col min="2" max="2" width="19.7265625" bestFit="1" customWidth="1"/>
    <col min="3" max="3" width="26" bestFit="1" customWidth="1"/>
  </cols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>
        <v>2</v>
      </c>
      <c r="B2">
        <v>1</v>
      </c>
      <c r="C2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D33DD-1E61-46DF-AC97-D729DB608D26}">
  <dimension ref="A1:E7"/>
  <sheetViews>
    <sheetView workbookViewId="0">
      <selection activeCell="C2" sqref="C2:C7"/>
    </sheetView>
  </sheetViews>
  <sheetFormatPr defaultRowHeight="14.5" x14ac:dyDescent="0.35"/>
  <cols>
    <col min="1" max="1" width="16.1796875" bestFit="1" customWidth="1"/>
    <col min="2" max="2" width="19.36328125" bestFit="1" customWidth="1"/>
    <col min="3" max="3" width="7.36328125" bestFit="1" customWidth="1"/>
    <col min="4" max="4" width="7" bestFit="1" customWidth="1"/>
    <col min="5" max="5" width="8.26953125" bestFit="1" customWidth="1"/>
  </cols>
  <sheetData>
    <row r="1" spans="1:5" x14ac:dyDescent="0.35">
      <c r="A1" t="s">
        <v>4</v>
      </c>
      <c r="B1" t="s">
        <v>5</v>
      </c>
      <c r="C1" t="s">
        <v>6</v>
      </c>
      <c r="D1" t="s">
        <v>7</v>
      </c>
      <c r="E1" t="s">
        <v>8</v>
      </c>
    </row>
    <row r="2" spans="1:5" x14ac:dyDescent="0.35">
      <c r="A2">
        <v>1</v>
      </c>
      <c r="B2" t="s">
        <v>9</v>
      </c>
      <c r="C2">
        <v>835</v>
      </c>
      <c r="D2">
        <v>32.909999999999997</v>
      </c>
      <c r="E2">
        <v>-114.52</v>
      </c>
    </row>
    <row r="3" spans="1:5" x14ac:dyDescent="0.35">
      <c r="A3">
        <v>2</v>
      </c>
      <c r="B3" t="s">
        <v>10</v>
      </c>
      <c r="C3">
        <v>591</v>
      </c>
      <c r="D3">
        <v>24.99</v>
      </c>
      <c r="E3">
        <v>-94.29</v>
      </c>
    </row>
    <row r="4" spans="1:5" x14ac:dyDescent="0.35">
      <c r="A4">
        <v>3</v>
      </c>
      <c r="B4" t="s">
        <v>11</v>
      </c>
      <c r="C4">
        <v>633</v>
      </c>
      <c r="D4">
        <v>46.89</v>
      </c>
      <c r="E4">
        <v>-122.79</v>
      </c>
    </row>
    <row r="5" spans="1:5" x14ac:dyDescent="0.35">
      <c r="A5">
        <v>4</v>
      </c>
      <c r="B5" t="s">
        <v>12</v>
      </c>
      <c r="C5">
        <v>729</v>
      </c>
      <c r="D5">
        <v>35.26</v>
      </c>
      <c r="E5">
        <v>-96.64</v>
      </c>
    </row>
    <row r="6" spans="1:5" x14ac:dyDescent="0.35">
      <c r="A6">
        <v>5</v>
      </c>
      <c r="B6" t="s">
        <v>13</v>
      </c>
      <c r="C6">
        <v>653</v>
      </c>
      <c r="D6">
        <v>38.15</v>
      </c>
      <c r="E6">
        <v>-81.87</v>
      </c>
    </row>
    <row r="7" spans="1:5" x14ac:dyDescent="0.35">
      <c r="A7">
        <v>6</v>
      </c>
      <c r="B7" t="s">
        <v>14</v>
      </c>
      <c r="C7">
        <v>542</v>
      </c>
      <c r="D7">
        <v>26.6</v>
      </c>
      <c r="E7">
        <v>-80.290000000000006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C0D30-1421-45BF-A0A5-BFA827EACB6C}">
  <dimension ref="A1:E5"/>
  <sheetViews>
    <sheetView workbookViewId="0">
      <selection activeCell="C2" sqref="C2:C5"/>
    </sheetView>
  </sheetViews>
  <sheetFormatPr defaultRowHeight="14.5" x14ac:dyDescent="0.35"/>
  <cols>
    <col min="1" max="1" width="9.6328125" bestFit="1" customWidth="1"/>
    <col min="2" max="2" width="19.36328125" bestFit="1" customWidth="1"/>
    <col min="3" max="3" width="10.54296875" bestFit="1" customWidth="1"/>
    <col min="4" max="4" width="7" bestFit="1" customWidth="1"/>
    <col min="5" max="5" width="8.26953125" bestFit="1" customWidth="1"/>
  </cols>
  <sheetData>
    <row r="1" spans="1:5" x14ac:dyDescent="0.35">
      <c r="A1" t="s">
        <v>15</v>
      </c>
      <c r="B1" t="s">
        <v>5</v>
      </c>
      <c r="C1" t="s">
        <v>16</v>
      </c>
      <c r="D1" t="s">
        <v>7</v>
      </c>
      <c r="E1" t="s">
        <v>8</v>
      </c>
    </row>
    <row r="2" spans="1:5" x14ac:dyDescent="0.35">
      <c r="A2">
        <v>1</v>
      </c>
      <c r="B2" t="s">
        <v>17</v>
      </c>
      <c r="C2">
        <v>1600</v>
      </c>
      <c r="D2">
        <v>27.07</v>
      </c>
      <c r="E2">
        <v>-109.12</v>
      </c>
    </row>
    <row r="3" spans="1:5" x14ac:dyDescent="0.35">
      <c r="A3">
        <v>2</v>
      </c>
      <c r="B3" t="s">
        <v>18</v>
      </c>
      <c r="C3">
        <v>2269</v>
      </c>
      <c r="D3">
        <v>25.56</v>
      </c>
      <c r="E3">
        <v>-90.2</v>
      </c>
    </row>
    <row r="4" spans="1:5" x14ac:dyDescent="0.35">
      <c r="A4">
        <v>3</v>
      </c>
      <c r="B4" t="s">
        <v>19</v>
      </c>
      <c r="C4">
        <v>1092</v>
      </c>
      <c r="D4">
        <v>33.479999999999997</v>
      </c>
      <c r="E4">
        <v>-100.91</v>
      </c>
    </row>
    <row r="5" spans="1:5" x14ac:dyDescent="0.35">
      <c r="A5">
        <v>4</v>
      </c>
      <c r="B5" t="s">
        <v>20</v>
      </c>
      <c r="C5">
        <v>1361</v>
      </c>
      <c r="D5">
        <v>46.46</v>
      </c>
      <c r="E5">
        <v>-100.97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9B0C4E-939A-4E63-8E6A-CB25E08FB32B}">
  <dimension ref="A1:R25"/>
  <sheetViews>
    <sheetView tabSelected="1" zoomScale="99" workbookViewId="0">
      <selection activeCell="L21" sqref="L21"/>
    </sheetView>
  </sheetViews>
  <sheetFormatPr defaultColWidth="11.81640625" defaultRowHeight="14.5" x14ac:dyDescent="0.35"/>
  <cols>
    <col min="1" max="1" width="3.7265625" bestFit="1" customWidth="1"/>
    <col min="2" max="2" width="3.36328125" bestFit="1" customWidth="1"/>
    <col min="3" max="3" width="7.08984375" bestFit="1" customWidth="1"/>
    <col min="4" max="4" width="9" bestFit="1" customWidth="1"/>
    <col min="5" max="5" width="6.7265625" bestFit="1" customWidth="1"/>
    <col min="6" max="6" width="8.6328125" bestFit="1" customWidth="1"/>
    <col min="7" max="7" width="11.26953125" bestFit="1" customWidth="1"/>
    <col min="8" max="8" width="1.81640625" bestFit="1" customWidth="1"/>
    <col min="9" max="9" width="12.453125" bestFit="1" customWidth="1"/>
    <col min="10" max="10" width="7.81640625" bestFit="1" customWidth="1"/>
    <col min="11" max="13" width="5.90625" bestFit="1" customWidth="1"/>
    <col min="14" max="14" width="9.54296875" customWidth="1"/>
    <col min="15" max="15" width="5.90625" bestFit="1" customWidth="1"/>
    <col min="16" max="16" width="4.90625" bestFit="1" customWidth="1"/>
    <col min="17" max="17" width="9" bestFit="1" customWidth="1"/>
    <col min="18" max="18" width="9.36328125" bestFit="1" customWidth="1"/>
  </cols>
  <sheetData>
    <row r="1" spans="1:18" x14ac:dyDescent="0.35">
      <c r="A1" s="1" t="s">
        <v>21</v>
      </c>
      <c r="B1" s="1" t="s">
        <v>22</v>
      </c>
      <c r="C1" s="1" t="s">
        <v>23</v>
      </c>
      <c r="D1" s="1" t="s">
        <v>24</v>
      </c>
      <c r="E1" s="1" t="s">
        <v>25</v>
      </c>
      <c r="F1" s="1" t="s">
        <v>26</v>
      </c>
      <c r="G1" s="1" t="s">
        <v>27</v>
      </c>
    </row>
    <row r="2" spans="1:18" x14ac:dyDescent="0.35">
      <c r="A2" s="2">
        <v>1</v>
      </c>
      <c r="B2" s="2">
        <v>1</v>
      </c>
      <c r="C2" s="2">
        <v>27.07</v>
      </c>
      <c r="D2" s="2">
        <v>-109.12</v>
      </c>
      <c r="E2" s="2">
        <v>32.909999999999997</v>
      </c>
      <c r="F2" s="2">
        <v>-114.52</v>
      </c>
      <c r="G2" s="2">
        <f>ABS(C2-E2)+ABS(D2-F2)</f>
        <v>11.239999999999988</v>
      </c>
    </row>
    <row r="3" spans="1:18" x14ac:dyDescent="0.35">
      <c r="A3" s="2">
        <v>1</v>
      </c>
      <c r="B3" s="2">
        <v>2</v>
      </c>
      <c r="C3" s="2">
        <v>27.07</v>
      </c>
      <c r="D3" s="2">
        <v>-109.12</v>
      </c>
      <c r="E3" s="2">
        <v>24.99</v>
      </c>
      <c r="F3" s="2">
        <v>-94.29</v>
      </c>
      <c r="G3" s="2">
        <f t="shared" ref="G3:G25" si="0">ABS(C3-E3)+ABS(D3-F3)</f>
        <v>16.91</v>
      </c>
      <c r="I3" s="1" t="s">
        <v>28</v>
      </c>
      <c r="J3" s="3">
        <v>1</v>
      </c>
      <c r="K3" s="2">
        <v>2</v>
      </c>
      <c r="L3" s="2">
        <v>3</v>
      </c>
      <c r="M3" s="2">
        <v>4</v>
      </c>
      <c r="N3" s="2">
        <v>5</v>
      </c>
      <c r="O3" s="2">
        <v>6</v>
      </c>
    </row>
    <row r="4" spans="1:18" x14ac:dyDescent="0.35">
      <c r="A4" s="2">
        <v>1</v>
      </c>
      <c r="B4" s="2">
        <v>3</v>
      </c>
      <c r="C4" s="2">
        <v>27.07</v>
      </c>
      <c r="D4" s="2">
        <v>-109.12</v>
      </c>
      <c r="E4" s="2">
        <v>46.89</v>
      </c>
      <c r="F4" s="2">
        <v>-122.79</v>
      </c>
      <c r="G4" s="2">
        <f t="shared" si="0"/>
        <v>33.49</v>
      </c>
      <c r="I4" s="2">
        <v>1</v>
      </c>
      <c r="J4">
        <f>G2</f>
        <v>11.239999999999988</v>
      </c>
      <c r="K4">
        <f>G3</f>
        <v>16.91</v>
      </c>
      <c r="L4">
        <f>G4</f>
        <v>33.49</v>
      </c>
      <c r="M4">
        <f>G5</f>
        <v>20.67</v>
      </c>
      <c r="N4">
        <f>G6</f>
        <v>38.33</v>
      </c>
      <c r="O4" s="4">
        <f>G7</f>
        <v>29.299999999999997</v>
      </c>
      <c r="Q4" t="s">
        <v>34</v>
      </c>
    </row>
    <row r="5" spans="1:18" x14ac:dyDescent="0.35">
      <c r="A5" s="2">
        <v>1</v>
      </c>
      <c r="B5" s="2">
        <v>4</v>
      </c>
      <c r="C5" s="2">
        <v>27.07</v>
      </c>
      <c r="D5" s="2">
        <v>-109.12</v>
      </c>
      <c r="E5" s="2">
        <v>35.26</v>
      </c>
      <c r="F5" s="2">
        <v>-96.64</v>
      </c>
      <c r="G5" s="2">
        <f t="shared" si="0"/>
        <v>20.67</v>
      </c>
      <c r="I5" s="2">
        <v>2</v>
      </c>
      <c r="J5">
        <f>G8</f>
        <v>31.669999999999991</v>
      </c>
      <c r="K5">
        <f>G9</f>
        <v>4.6600000000000037</v>
      </c>
      <c r="L5">
        <f>G10</f>
        <v>53.92</v>
      </c>
      <c r="M5">
        <f>G11</f>
        <v>16.139999999999997</v>
      </c>
      <c r="N5">
        <f>G12</f>
        <v>20.919999999999998</v>
      </c>
      <c r="O5" s="5">
        <f>G13</f>
        <v>10.95</v>
      </c>
      <c r="Q5" s="16">
        <f>SUM(R8,Q8)</f>
        <v>64300.040000000023</v>
      </c>
    </row>
    <row r="6" spans="1:18" x14ac:dyDescent="0.35">
      <c r="A6" s="2">
        <v>1</v>
      </c>
      <c r="B6" s="2">
        <v>5</v>
      </c>
      <c r="C6" s="2">
        <v>27.07</v>
      </c>
      <c r="D6" s="2">
        <v>-109.12</v>
      </c>
      <c r="E6" s="2">
        <v>38.15</v>
      </c>
      <c r="F6" s="2">
        <v>-81.87</v>
      </c>
      <c r="G6" s="2">
        <f t="shared" si="0"/>
        <v>38.33</v>
      </c>
      <c r="I6" s="2">
        <v>3</v>
      </c>
      <c r="J6">
        <f>G14</f>
        <v>14.18</v>
      </c>
      <c r="K6">
        <f>G15</f>
        <v>15.109999999999989</v>
      </c>
      <c r="L6">
        <f>G16</f>
        <v>35.290000000000013</v>
      </c>
      <c r="M6">
        <f>G17</f>
        <v>6.0499999999999972</v>
      </c>
      <c r="N6">
        <f>G18</f>
        <v>23.709999999999994</v>
      </c>
      <c r="O6" s="5">
        <f>G19</f>
        <v>27.499999999999986</v>
      </c>
    </row>
    <row r="7" spans="1:18" x14ac:dyDescent="0.35">
      <c r="A7" s="2">
        <v>1</v>
      </c>
      <c r="B7" s="2">
        <v>6</v>
      </c>
      <c r="C7" s="2">
        <v>27.07</v>
      </c>
      <c r="D7" s="2">
        <v>-109.12</v>
      </c>
      <c r="E7" s="2">
        <v>26.6</v>
      </c>
      <c r="F7" s="2">
        <v>-80.290000000000006</v>
      </c>
      <c r="G7" s="2">
        <f t="shared" si="0"/>
        <v>29.299999999999997</v>
      </c>
      <c r="I7" s="2">
        <v>4</v>
      </c>
      <c r="J7" s="6">
        <f>G20</f>
        <v>27.1</v>
      </c>
      <c r="K7" s="7">
        <f>G21</f>
        <v>28.149999999999995</v>
      </c>
      <c r="L7" s="7">
        <f>G22</f>
        <v>22.250000000000007</v>
      </c>
      <c r="M7" s="7">
        <f>G23</f>
        <v>15.530000000000001</v>
      </c>
      <c r="N7" s="7">
        <f>G24</f>
        <v>27.409999999999997</v>
      </c>
      <c r="O7" s="8">
        <f>G25</f>
        <v>40.539999999999992</v>
      </c>
      <c r="Q7" t="s">
        <v>35</v>
      </c>
      <c r="R7" t="s">
        <v>36</v>
      </c>
    </row>
    <row r="8" spans="1:18" x14ac:dyDescent="0.35">
      <c r="A8" s="2">
        <v>2</v>
      </c>
      <c r="B8" s="2">
        <v>1</v>
      </c>
      <c r="C8" s="2">
        <v>25.56</v>
      </c>
      <c r="D8" s="2">
        <v>-90.2</v>
      </c>
      <c r="E8" s="2">
        <v>32.909999999999997</v>
      </c>
      <c r="F8" s="2">
        <v>-114.52</v>
      </c>
      <c r="G8" s="2">
        <f t="shared" si="0"/>
        <v>31.669999999999991</v>
      </c>
      <c r="Q8">
        <f>SUMPRODUCT(J4:O7,J11:O14)</f>
        <v>60939.040000000023</v>
      </c>
      <c r="R8">
        <f>SUM(O20:O23)</f>
        <v>3361</v>
      </c>
    </row>
    <row r="9" spans="1:18" x14ac:dyDescent="0.35">
      <c r="A9" s="2">
        <v>2</v>
      </c>
      <c r="B9" s="2">
        <v>2</v>
      </c>
      <c r="C9" s="2">
        <v>25.56</v>
      </c>
      <c r="D9" s="2">
        <v>-90.2</v>
      </c>
      <c r="E9" s="2">
        <v>24.99</v>
      </c>
      <c r="F9" s="2">
        <v>-94.29</v>
      </c>
      <c r="G9" s="2">
        <f t="shared" si="0"/>
        <v>4.6600000000000037</v>
      </c>
    </row>
    <row r="10" spans="1:18" x14ac:dyDescent="0.35">
      <c r="A10" s="2">
        <v>2</v>
      </c>
      <c r="B10" s="2">
        <v>3</v>
      </c>
      <c r="C10" s="2">
        <v>25.56</v>
      </c>
      <c r="D10" s="2">
        <v>-90.2</v>
      </c>
      <c r="E10" s="2">
        <v>46.89</v>
      </c>
      <c r="F10" s="2">
        <v>-122.79</v>
      </c>
      <c r="G10" s="2">
        <f t="shared" si="0"/>
        <v>53.92</v>
      </c>
      <c r="I10" s="1" t="s">
        <v>28</v>
      </c>
      <c r="J10" s="3">
        <v>1</v>
      </c>
      <c r="K10" s="2">
        <v>2</v>
      </c>
      <c r="L10" s="2">
        <v>3</v>
      </c>
      <c r="M10" s="2">
        <v>4</v>
      </c>
      <c r="N10" s="2">
        <v>5</v>
      </c>
      <c r="O10" s="2">
        <v>6</v>
      </c>
      <c r="P10" t="s">
        <v>33</v>
      </c>
    </row>
    <row r="11" spans="1:18" x14ac:dyDescent="0.35">
      <c r="A11" s="2">
        <v>2</v>
      </c>
      <c r="B11" s="2">
        <v>4</v>
      </c>
      <c r="C11" s="2">
        <v>25.56</v>
      </c>
      <c r="D11" s="2">
        <v>-90.2</v>
      </c>
      <c r="E11" s="2">
        <v>35.26</v>
      </c>
      <c r="F11" s="2">
        <v>-96.64</v>
      </c>
      <c r="G11" s="2">
        <f t="shared" si="0"/>
        <v>16.139999999999997</v>
      </c>
      <c r="I11" s="2">
        <v>1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>
        <f>SUM(J11:O11)</f>
        <v>0</v>
      </c>
    </row>
    <row r="12" spans="1:18" x14ac:dyDescent="0.35">
      <c r="A12" s="2">
        <v>2</v>
      </c>
      <c r="B12" s="2">
        <v>5</v>
      </c>
      <c r="C12" s="2">
        <v>25.56</v>
      </c>
      <c r="D12" s="2">
        <v>-90.2</v>
      </c>
      <c r="E12" s="2">
        <v>38.15</v>
      </c>
      <c r="F12" s="2">
        <v>-81.87</v>
      </c>
      <c r="G12" s="2">
        <f t="shared" si="0"/>
        <v>20.919999999999998</v>
      </c>
      <c r="I12" s="2">
        <v>2</v>
      </c>
      <c r="J12" s="9">
        <v>0</v>
      </c>
      <c r="K12" s="9">
        <v>591</v>
      </c>
      <c r="L12" s="9">
        <v>0</v>
      </c>
      <c r="M12" s="9">
        <v>0</v>
      </c>
      <c r="N12" s="9">
        <v>653</v>
      </c>
      <c r="O12" s="9">
        <v>542</v>
      </c>
      <c r="P12">
        <f t="shared" ref="P12:P14" si="1">SUM(J12:O12)</f>
        <v>1786</v>
      </c>
    </row>
    <row r="13" spans="1:18" x14ac:dyDescent="0.35">
      <c r="A13" s="2">
        <v>2</v>
      </c>
      <c r="B13" s="2">
        <v>6</v>
      </c>
      <c r="C13" s="2">
        <v>25.56</v>
      </c>
      <c r="D13" s="2">
        <v>-90.2</v>
      </c>
      <c r="E13" s="2">
        <v>26.6</v>
      </c>
      <c r="F13" s="2">
        <v>-80.290000000000006</v>
      </c>
      <c r="G13" s="2">
        <f t="shared" si="0"/>
        <v>10.95</v>
      </c>
      <c r="I13" s="2">
        <v>3</v>
      </c>
      <c r="J13" s="9">
        <v>835</v>
      </c>
      <c r="K13" s="9">
        <v>0</v>
      </c>
      <c r="L13" s="9">
        <v>633.00000000000023</v>
      </c>
      <c r="M13" s="9">
        <v>729</v>
      </c>
      <c r="N13" s="9">
        <v>0</v>
      </c>
      <c r="O13" s="9">
        <v>0</v>
      </c>
      <c r="P13">
        <f t="shared" si="1"/>
        <v>2197</v>
      </c>
    </row>
    <row r="14" spans="1:18" x14ac:dyDescent="0.35">
      <c r="A14" s="2">
        <v>3</v>
      </c>
      <c r="B14" s="2">
        <v>1</v>
      </c>
      <c r="C14" s="2">
        <v>33.479999999999997</v>
      </c>
      <c r="D14" s="2">
        <v>-100.91</v>
      </c>
      <c r="E14" s="2">
        <v>32.909999999999997</v>
      </c>
      <c r="F14" s="2">
        <v>-114.52</v>
      </c>
      <c r="G14" s="2">
        <f t="shared" si="0"/>
        <v>14.18</v>
      </c>
      <c r="I14" s="2">
        <v>4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  <c r="O14" s="10">
        <v>0</v>
      </c>
      <c r="P14">
        <f t="shared" si="1"/>
        <v>0</v>
      </c>
    </row>
    <row r="15" spans="1:18" x14ac:dyDescent="0.35">
      <c r="A15" s="2">
        <v>3</v>
      </c>
      <c r="B15" s="2">
        <v>2</v>
      </c>
      <c r="C15" s="2">
        <v>33.479999999999997</v>
      </c>
      <c r="D15" s="2">
        <v>-100.91</v>
      </c>
      <c r="E15" s="2">
        <v>24.99</v>
      </c>
      <c r="F15" s="2">
        <v>-94.29</v>
      </c>
      <c r="G15" s="2">
        <f t="shared" si="0"/>
        <v>15.109999999999989</v>
      </c>
      <c r="I15" t="s">
        <v>38</v>
      </c>
      <c r="J15">
        <f>SUM(J11:J14)</f>
        <v>835</v>
      </c>
      <c r="K15">
        <f t="shared" ref="K15:O15" si="2">SUM(K11:K14)</f>
        <v>591</v>
      </c>
      <c r="L15">
        <f t="shared" si="2"/>
        <v>633.00000000000023</v>
      </c>
      <c r="M15">
        <f t="shared" si="2"/>
        <v>729</v>
      </c>
      <c r="N15">
        <f t="shared" si="2"/>
        <v>653</v>
      </c>
      <c r="O15">
        <f t="shared" si="2"/>
        <v>542</v>
      </c>
    </row>
    <row r="16" spans="1:18" x14ac:dyDescent="0.35">
      <c r="A16" s="2">
        <v>3</v>
      </c>
      <c r="B16" s="2">
        <v>3</v>
      </c>
      <c r="C16" s="2">
        <v>33.479999999999997</v>
      </c>
      <c r="D16" s="2">
        <v>-100.91</v>
      </c>
      <c r="E16" s="2">
        <v>46.89</v>
      </c>
      <c r="F16" s="2">
        <v>-122.79</v>
      </c>
      <c r="G16" s="2">
        <f t="shared" si="0"/>
        <v>35.290000000000013</v>
      </c>
      <c r="I16" t="s">
        <v>29</v>
      </c>
      <c r="J16">
        <v>835</v>
      </c>
      <c r="K16">
        <v>591</v>
      </c>
      <c r="L16">
        <v>633</v>
      </c>
      <c r="M16">
        <v>729</v>
      </c>
      <c r="N16">
        <v>653</v>
      </c>
      <c r="O16">
        <v>542</v>
      </c>
      <c r="P16">
        <f>SUM(J16:O16)</f>
        <v>3983</v>
      </c>
    </row>
    <row r="17" spans="1:17" x14ac:dyDescent="0.35">
      <c r="A17" s="2">
        <v>3</v>
      </c>
      <c r="B17" s="2">
        <v>4</v>
      </c>
      <c r="C17" s="2">
        <v>33.479999999999997</v>
      </c>
      <c r="D17" s="2">
        <v>-100.91</v>
      </c>
      <c r="E17" s="2">
        <v>35.26</v>
      </c>
      <c r="F17" s="2">
        <v>-96.64</v>
      </c>
      <c r="G17" s="2">
        <f t="shared" si="0"/>
        <v>6.0499999999999972</v>
      </c>
    </row>
    <row r="18" spans="1:17" x14ac:dyDescent="0.35">
      <c r="A18" s="2">
        <v>3</v>
      </c>
      <c r="B18" s="2">
        <v>5</v>
      </c>
      <c r="C18" s="2">
        <v>33.479999999999997</v>
      </c>
      <c r="D18" s="2">
        <v>-100.91</v>
      </c>
      <c r="E18" s="2">
        <v>38.15</v>
      </c>
      <c r="F18" s="2">
        <v>-81.87</v>
      </c>
      <c r="G18" s="2">
        <f t="shared" si="0"/>
        <v>23.709999999999994</v>
      </c>
    </row>
    <row r="19" spans="1:17" x14ac:dyDescent="0.35">
      <c r="A19" s="2">
        <v>3</v>
      </c>
      <c r="B19" s="2">
        <v>6</v>
      </c>
      <c r="C19" s="2">
        <v>33.479999999999997</v>
      </c>
      <c r="D19" s="2">
        <v>-100.91</v>
      </c>
      <c r="E19" s="2">
        <v>26.6</v>
      </c>
      <c r="F19" s="2">
        <v>-80.290000000000006</v>
      </c>
      <c r="G19" s="2">
        <f t="shared" si="0"/>
        <v>27.499999999999986</v>
      </c>
      <c r="I19" s="11" t="s">
        <v>30</v>
      </c>
      <c r="J19" s="13"/>
      <c r="K19" s="14" t="s">
        <v>31</v>
      </c>
      <c r="L19" s="14"/>
      <c r="M19" s="13"/>
      <c r="N19" s="15" t="s">
        <v>32</v>
      </c>
      <c r="O19" s="15"/>
      <c r="P19" s="13"/>
      <c r="Q19" s="3"/>
    </row>
    <row r="20" spans="1:17" x14ac:dyDescent="0.35">
      <c r="A20" s="2">
        <v>4</v>
      </c>
      <c r="B20" s="2">
        <v>1</v>
      </c>
      <c r="C20" s="2">
        <v>46.46</v>
      </c>
      <c r="D20" s="2">
        <v>-100.97</v>
      </c>
      <c r="E20" s="2">
        <v>32.909999999999997</v>
      </c>
      <c r="F20" s="2">
        <v>-114.52</v>
      </c>
      <c r="G20" s="2">
        <f t="shared" si="0"/>
        <v>27.1</v>
      </c>
      <c r="H20" s="9">
        <v>1</v>
      </c>
      <c r="I20">
        <f>P11</f>
        <v>0</v>
      </c>
      <c r="K20">
        <v>0</v>
      </c>
      <c r="L20">
        <f>I20-($P$16*K20)</f>
        <v>0</v>
      </c>
      <c r="N20">
        <v>1600</v>
      </c>
      <c r="O20">
        <f>N20*K20</f>
        <v>0</v>
      </c>
    </row>
    <row r="21" spans="1:17" x14ac:dyDescent="0.35">
      <c r="A21" s="2">
        <v>4</v>
      </c>
      <c r="B21" s="2">
        <v>2</v>
      </c>
      <c r="C21" s="2">
        <v>46.46</v>
      </c>
      <c r="D21" s="2">
        <v>-100.97</v>
      </c>
      <c r="E21" s="2">
        <v>24.99</v>
      </c>
      <c r="F21" s="2">
        <v>-94.29</v>
      </c>
      <c r="G21" s="2">
        <f t="shared" si="0"/>
        <v>28.149999999999995</v>
      </c>
      <c r="H21" s="9">
        <v>2</v>
      </c>
      <c r="I21">
        <f t="shared" ref="I21:I23" si="3">P12</f>
        <v>1786</v>
      </c>
      <c r="K21">
        <v>1</v>
      </c>
      <c r="L21">
        <f t="shared" ref="L21:L23" si="4">I21-($P$16*K21)</f>
        <v>-2197</v>
      </c>
      <c r="N21">
        <v>2269</v>
      </c>
      <c r="O21">
        <f t="shared" ref="O21:O23" si="5">N21*K21</f>
        <v>2269</v>
      </c>
    </row>
    <row r="22" spans="1:17" x14ac:dyDescent="0.35">
      <c r="A22" s="2">
        <v>4</v>
      </c>
      <c r="B22" s="2">
        <v>3</v>
      </c>
      <c r="C22" s="2">
        <v>46.46</v>
      </c>
      <c r="D22" s="2">
        <v>-100.97</v>
      </c>
      <c r="E22" s="2">
        <v>46.89</v>
      </c>
      <c r="F22" s="2">
        <v>-122.79</v>
      </c>
      <c r="G22" s="2">
        <f t="shared" si="0"/>
        <v>22.250000000000007</v>
      </c>
      <c r="H22" s="9">
        <v>3</v>
      </c>
      <c r="I22">
        <f t="shared" si="3"/>
        <v>2197</v>
      </c>
      <c r="K22">
        <v>1</v>
      </c>
      <c r="L22">
        <f t="shared" si="4"/>
        <v>-1786</v>
      </c>
      <c r="N22">
        <v>1092</v>
      </c>
      <c r="O22">
        <f t="shared" si="5"/>
        <v>1092</v>
      </c>
    </row>
    <row r="23" spans="1:17" x14ac:dyDescent="0.35">
      <c r="A23" s="2">
        <v>4</v>
      </c>
      <c r="B23" s="2">
        <v>4</v>
      </c>
      <c r="C23" s="2">
        <v>46.46</v>
      </c>
      <c r="D23" s="2">
        <v>-100.97</v>
      </c>
      <c r="E23" s="2">
        <v>35.26</v>
      </c>
      <c r="F23" s="2">
        <v>-96.64</v>
      </c>
      <c r="G23" s="11">
        <f t="shared" si="0"/>
        <v>15.530000000000001</v>
      </c>
      <c r="H23" s="12">
        <v>4</v>
      </c>
      <c r="I23">
        <f t="shared" si="3"/>
        <v>0</v>
      </c>
      <c r="K23">
        <v>0</v>
      </c>
      <c r="L23">
        <f t="shared" si="4"/>
        <v>0</v>
      </c>
      <c r="N23">
        <v>1361</v>
      </c>
      <c r="O23">
        <f t="shared" si="5"/>
        <v>0</v>
      </c>
    </row>
    <row r="24" spans="1:17" x14ac:dyDescent="0.35">
      <c r="A24" s="2">
        <v>4</v>
      </c>
      <c r="B24" s="2">
        <v>5</v>
      </c>
      <c r="C24" s="2">
        <v>46.46</v>
      </c>
      <c r="D24" s="2">
        <v>-100.97</v>
      </c>
      <c r="E24" s="2">
        <v>38.15</v>
      </c>
      <c r="F24" s="2">
        <v>-81.87</v>
      </c>
      <c r="G24" s="2">
        <f t="shared" si="0"/>
        <v>27.409999999999997</v>
      </c>
      <c r="J24" t="s">
        <v>37</v>
      </c>
      <c r="K24">
        <f>SUM(K20:K23)</f>
        <v>2</v>
      </c>
    </row>
    <row r="25" spans="1:17" x14ac:dyDescent="0.35">
      <c r="A25" s="2">
        <v>4</v>
      </c>
      <c r="B25" s="2">
        <v>6</v>
      </c>
      <c r="C25" s="2">
        <v>46.46</v>
      </c>
      <c r="D25" s="2">
        <v>-100.97</v>
      </c>
      <c r="E25" s="2">
        <v>26.6</v>
      </c>
      <c r="F25" s="2">
        <v>-80.290000000000006</v>
      </c>
      <c r="G25" s="2">
        <f t="shared" si="0"/>
        <v>40.539999999999992</v>
      </c>
    </row>
  </sheetData>
  <mergeCells count="1">
    <mergeCell ref="K19:L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Conditions</vt:lpstr>
      <vt:lpstr>Dist Center</vt:lpstr>
      <vt:lpstr>Warehouse</vt:lpstr>
      <vt:lpstr>Module 9 Solution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Melissa Milligan</dc:creator>
  <cp:lastModifiedBy>Melissa Milligan</cp:lastModifiedBy>
  <dcterms:created xsi:type="dcterms:W3CDTF">2025-04-09T22:24:27Z</dcterms:created>
  <dcterms:modified xsi:type="dcterms:W3CDTF">2025-04-10T00:49:40Z</dcterms:modified>
</cp:coreProperties>
</file>