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mmilligan_bryant_edu/Documents/Desktop/"/>
    </mc:Choice>
  </mc:AlternateContent>
  <xr:revisionPtr revIDLastSave="1728" documentId="8_{53571714-F9FC-4AF9-931B-41AABC6E0809}" xr6:coauthVersionLast="47" xr6:coauthVersionMax="47" xr10:uidLastSave="{9B62BF03-7A14-4028-A7DA-BDFFB4FF3AE7}"/>
  <bookViews>
    <workbookView xWindow="-110" yWindow="-110" windowWidth="19420" windowHeight="11500" activeTab="3" xr2:uid="{365661A9-5F92-4939-A798-E1108B6F80C1}"/>
  </bookViews>
  <sheets>
    <sheet name="DC" sheetId="1" r:id="rId1"/>
    <sheet name="Store" sheetId="2" r:id="rId2"/>
    <sheet name="Solution" sheetId="3" r:id="rId3"/>
    <sheet name="Sheet1" sheetId="4" r:id="rId4"/>
  </sheets>
  <definedNames>
    <definedName name="solver_adj" localSheetId="3" hidden="1">Sheet1!$H$2:$I$2</definedName>
    <definedName name="solver_adj" localSheetId="2" hidden="1">Solution!$H$2:$I$2</definedName>
    <definedName name="solver_cvg" localSheetId="3" hidden="1">0.000000001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2" hidden="1">Solution!$K$7:$K$14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2</definedName>
    <definedName name="solver_neg" localSheetId="2" hidden="1">2</definedName>
    <definedName name="solver_nod" localSheetId="3" hidden="1">2147483647</definedName>
    <definedName name="solver_nod" localSheetId="2" hidden="1">2147483647</definedName>
    <definedName name="solver_num" localSheetId="3" hidden="1">0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Sheet1!$D$2</definedName>
    <definedName name="solver_opt" localSheetId="2" hidden="1">Solution!$D$2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el1" localSheetId="2" hidden="1">3</definedName>
    <definedName name="solver_rhs1" localSheetId="2" hidden="1">0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" l="1"/>
  <c r="I9" i="4"/>
  <c r="I10" i="4"/>
  <c r="I11" i="4"/>
  <c r="I12" i="4"/>
  <c r="I13" i="4"/>
  <c r="I14" i="4"/>
  <c r="I7" i="4"/>
  <c r="F9" i="4"/>
  <c r="F10" i="4"/>
  <c r="F11" i="4"/>
  <c r="F12" i="4"/>
  <c r="F13" i="4"/>
  <c r="F14" i="4"/>
  <c r="F8" i="4"/>
  <c r="F7" i="4"/>
  <c r="M8" i="4"/>
  <c r="M9" i="4"/>
  <c r="M10" i="4"/>
  <c r="M11" i="4"/>
  <c r="M12" i="4"/>
  <c r="M13" i="4"/>
  <c r="M14" i="4"/>
  <c r="M7" i="4"/>
  <c r="F3" i="2"/>
  <c r="F4" i="2"/>
  <c r="F5" i="2"/>
  <c r="F6" i="2"/>
  <c r="F7" i="2"/>
  <c r="F8" i="2"/>
  <c r="F9" i="2"/>
  <c r="F2" i="2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F8" i="3"/>
  <c r="F9" i="3"/>
  <c r="F10" i="3"/>
  <c r="F11" i="3"/>
  <c r="F12" i="3"/>
  <c r="F13" i="3"/>
  <c r="F14" i="3"/>
  <c r="F7" i="3"/>
  <c r="I8" i="3"/>
  <c r="I9" i="3"/>
  <c r="I10" i="3"/>
  <c r="I11" i="3"/>
  <c r="I12" i="3"/>
  <c r="I13" i="3"/>
  <c r="I14" i="3"/>
  <c r="H9" i="3"/>
  <c r="H10" i="3"/>
  <c r="H11" i="3"/>
  <c r="H12" i="3"/>
  <c r="H13" i="3"/>
  <c r="H14" i="3"/>
  <c r="H7" i="3"/>
  <c r="G14" i="3"/>
  <c r="G7" i="3"/>
  <c r="H8" i="3"/>
  <c r="I7" i="3"/>
  <c r="J8" i="4" l="1"/>
  <c r="J12" i="4"/>
  <c r="J10" i="4"/>
  <c r="J14" i="4"/>
  <c r="J13" i="4"/>
  <c r="J7" i="4"/>
  <c r="N7" i="4" s="1"/>
  <c r="J11" i="4"/>
  <c r="N11" i="4" s="1"/>
  <c r="J9" i="4"/>
  <c r="N9" i="4" s="1"/>
  <c r="J7" i="3"/>
  <c r="K7" i="3" s="1"/>
  <c r="J14" i="3"/>
  <c r="K14" i="3" s="1"/>
  <c r="J9" i="3"/>
  <c r="K9" i="3" s="1"/>
  <c r="J8" i="3"/>
  <c r="K8" i="3" s="1"/>
  <c r="J11" i="3"/>
  <c r="K11" i="3" s="1"/>
  <c r="G13" i="3"/>
  <c r="J13" i="3" s="1"/>
  <c r="K13" i="3" s="1"/>
  <c r="G12" i="3"/>
  <c r="J12" i="3" s="1"/>
  <c r="K12" i="3" s="1"/>
  <c r="G11" i="3"/>
  <c r="G10" i="3"/>
  <c r="J10" i="3" s="1"/>
  <c r="K10" i="3" s="1"/>
  <c r="G9" i="3"/>
  <c r="G8" i="3"/>
  <c r="K14" i="4" l="1"/>
  <c r="N14" i="4"/>
  <c r="K13" i="4"/>
  <c r="N13" i="4"/>
  <c r="K10" i="4"/>
  <c r="N10" i="4"/>
  <c r="K12" i="4"/>
  <c r="N12" i="4"/>
  <c r="K8" i="4"/>
  <c r="N8" i="4"/>
  <c r="K7" i="4"/>
  <c r="K11" i="4"/>
  <c r="K9" i="4"/>
  <c r="D2" i="3"/>
  <c r="D2" i="4" l="1"/>
</calcChain>
</file>

<file path=xl/sharedStrings.xml><?xml version="1.0" encoding="utf-8"?>
<sst xmlns="http://schemas.openxmlformats.org/spreadsheetml/2006/main" count="73" uniqueCount="30">
  <si>
    <t>dc_name</t>
  </si>
  <si>
    <t>lat</t>
  </si>
  <si>
    <t>long</t>
  </si>
  <si>
    <t>Waffle Cone Wonderland</t>
  </si>
  <si>
    <t>store_name</t>
  </si>
  <si>
    <t>last_year_demand</t>
  </si>
  <si>
    <t>expected_yoy_change</t>
  </si>
  <si>
    <t>Butter Rum Reef</t>
  </si>
  <si>
    <t>Candy Cane Canyon</t>
  </si>
  <si>
    <t>Chocolate Chip Cliffs</t>
  </si>
  <si>
    <t>Creme Brulee Cliffs</t>
  </si>
  <si>
    <t>Fizzwhiz Fjord</t>
  </si>
  <si>
    <t>Honeysuckle Hollow</t>
  </si>
  <si>
    <t>Milkshake Mire</t>
  </si>
  <si>
    <t>Mochi Metropolis</t>
  </si>
  <si>
    <t>Stores</t>
  </si>
  <si>
    <t>Lat</t>
  </si>
  <si>
    <t>Long</t>
  </si>
  <si>
    <t>Store Location</t>
  </si>
  <si>
    <t>Current DC</t>
  </si>
  <si>
    <t>New DC</t>
  </si>
  <si>
    <t>Current DC list</t>
  </si>
  <si>
    <t>New DC Dist</t>
  </si>
  <si>
    <t>use new</t>
  </si>
  <si>
    <t>Dist</t>
  </si>
  <si>
    <t>Model Decision</t>
  </si>
  <si>
    <t>Objective:</t>
  </si>
  <si>
    <t>New DC:</t>
  </si>
  <si>
    <t>demand</t>
  </si>
  <si>
    <t>new 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</si>
</sst>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D6CC-E9D9-4DE9-A6C5-473A2B2B2B1A}">
  <dimension ref="A1:C2"/>
  <sheetViews>
    <sheetView workbookViewId="0">
      <selection sqref="A1:C2"/>
    </sheetView>
  </sheetViews>
  <sheetFormatPr defaultRowHeight="14.5" x14ac:dyDescent="0.35"/>
  <cols>
    <col min="1" max="1" width="20.90625" bestFit="1" customWidth="1"/>
    <col min="2" max="2" width="5.81640625" bestFit="1" customWidth="1"/>
    <col min="3" max="3" width="7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38.79</v>
      </c>
      <c r="C2">
        <v>-101.48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CF09-F904-4C0B-99C8-39AEE39915D2}">
  <dimension ref="A1:F9"/>
  <sheetViews>
    <sheetView workbookViewId="0">
      <selection activeCell="F2" sqref="F2"/>
    </sheetView>
  </sheetViews>
  <sheetFormatPr defaultRowHeight="14.5" x14ac:dyDescent="0.35"/>
  <cols>
    <col min="1" max="1" width="18" bestFit="1" customWidth="1"/>
    <col min="2" max="2" width="5.81640625" bestFit="1" customWidth="1"/>
    <col min="3" max="3" width="7.453125" bestFit="1" customWidth="1"/>
    <col min="4" max="4" width="15.54296875" bestFit="1" customWidth="1"/>
    <col min="5" max="5" width="18.6328125" bestFit="1" customWidth="1"/>
  </cols>
  <sheetData>
    <row r="1" spans="1:6" x14ac:dyDescent="0.35">
      <c r="A1" t="s">
        <v>4</v>
      </c>
      <c r="B1" t="s">
        <v>1</v>
      </c>
      <c r="C1" t="s">
        <v>2</v>
      </c>
      <c r="D1" t="s">
        <v>5</v>
      </c>
      <c r="E1" t="s">
        <v>6</v>
      </c>
    </row>
    <row r="2" spans="1:6" x14ac:dyDescent="0.35">
      <c r="A2" t="s">
        <v>7</v>
      </c>
      <c r="B2">
        <v>30.89</v>
      </c>
      <c r="C2">
        <v>-116.98</v>
      </c>
      <c r="D2">
        <v>1311.32</v>
      </c>
      <c r="E2">
        <v>0.06</v>
      </c>
      <c r="F2">
        <f>D2*(1+E2)</f>
        <v>1389.9992</v>
      </c>
    </row>
    <row r="3" spans="1:6" x14ac:dyDescent="0.35">
      <c r="A3" t="s">
        <v>8</v>
      </c>
      <c r="B3">
        <v>36.909999999999997</v>
      </c>
      <c r="C3">
        <v>-110.96</v>
      </c>
      <c r="D3">
        <v>1579.63</v>
      </c>
      <c r="E3">
        <v>0.08</v>
      </c>
      <c r="F3">
        <f t="shared" ref="F3:F9" si="0">D3*(1+E3)</f>
        <v>1706.0004000000001</v>
      </c>
    </row>
    <row r="4" spans="1:6" x14ac:dyDescent="0.35">
      <c r="A4" t="s">
        <v>9</v>
      </c>
      <c r="B4">
        <v>44.56</v>
      </c>
      <c r="C4">
        <v>-89.39</v>
      </c>
      <c r="D4">
        <v>1683.96</v>
      </c>
      <c r="E4">
        <v>0.06</v>
      </c>
      <c r="F4">
        <f t="shared" si="0"/>
        <v>1784.9976000000001</v>
      </c>
    </row>
    <row r="5" spans="1:6" x14ac:dyDescent="0.35">
      <c r="A5" t="s">
        <v>10</v>
      </c>
      <c r="B5">
        <v>37.950000000000003</v>
      </c>
      <c r="C5">
        <v>-93.83</v>
      </c>
      <c r="D5">
        <v>1682.22</v>
      </c>
      <c r="E5">
        <v>-0.1</v>
      </c>
      <c r="F5">
        <f t="shared" si="0"/>
        <v>1513.998</v>
      </c>
    </row>
    <row r="6" spans="1:6" x14ac:dyDescent="0.35">
      <c r="A6" t="s">
        <v>11</v>
      </c>
      <c r="B6">
        <v>44.98</v>
      </c>
      <c r="C6">
        <v>-104.54</v>
      </c>
      <c r="D6">
        <v>1231.1300000000001</v>
      </c>
      <c r="E6">
        <v>0.06</v>
      </c>
      <c r="F6">
        <f t="shared" si="0"/>
        <v>1304.9978000000001</v>
      </c>
    </row>
    <row r="7" spans="1:6" x14ac:dyDescent="0.35">
      <c r="A7" t="s">
        <v>12</v>
      </c>
      <c r="B7">
        <v>44.29</v>
      </c>
      <c r="C7">
        <v>-91.46</v>
      </c>
      <c r="D7">
        <v>1814.89</v>
      </c>
      <c r="E7">
        <v>-0.06</v>
      </c>
      <c r="F7">
        <f t="shared" si="0"/>
        <v>1705.9965999999999</v>
      </c>
    </row>
    <row r="8" spans="1:6" x14ac:dyDescent="0.35">
      <c r="A8" t="s">
        <v>13</v>
      </c>
      <c r="B8">
        <v>37.76</v>
      </c>
      <c r="C8">
        <v>-93.16</v>
      </c>
      <c r="D8">
        <v>1990.32</v>
      </c>
      <c r="E8">
        <v>-7.0000000000000007E-2</v>
      </c>
      <c r="F8">
        <f t="shared" si="0"/>
        <v>1850.9975999999999</v>
      </c>
    </row>
    <row r="9" spans="1:6" x14ac:dyDescent="0.35">
      <c r="A9" t="s">
        <v>14</v>
      </c>
      <c r="B9">
        <v>34.85</v>
      </c>
      <c r="C9">
        <v>-94.58</v>
      </c>
      <c r="D9">
        <v>1364.76</v>
      </c>
      <c r="E9">
        <v>0.05</v>
      </c>
      <c r="F9">
        <f t="shared" si="0"/>
        <v>1432.998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975A-751E-4105-8D74-895D39065078}">
  <dimension ref="A1:K14"/>
  <sheetViews>
    <sheetView zoomScale="78" workbookViewId="0">
      <selection activeCell="F29" sqref="F29"/>
    </sheetView>
  </sheetViews>
  <sheetFormatPr defaultColWidth="9.36328125" defaultRowHeight="14.5" x14ac:dyDescent="0.35"/>
  <cols>
    <col min="1" max="1" width="17.7265625" customWidth="1"/>
    <col min="6" max="6" width="12.6328125" customWidth="1"/>
    <col min="9" max="9" width="11.90625" customWidth="1"/>
    <col min="11" max="11" width="12.08984375" bestFit="1" customWidth="1"/>
  </cols>
  <sheetData>
    <row r="1" spans="1:11" x14ac:dyDescent="0.35">
      <c r="H1" t="s">
        <v>16</v>
      </c>
      <c r="I1" t="s">
        <v>17</v>
      </c>
    </row>
    <row r="2" spans="1:11" x14ac:dyDescent="0.35">
      <c r="C2" t="s">
        <v>26</v>
      </c>
      <c r="D2">
        <f>SUM(K7:K14)</f>
        <v>82.818530522764178</v>
      </c>
      <c r="G2" t="s">
        <v>27</v>
      </c>
      <c r="H2">
        <v>38.789977177929721</v>
      </c>
      <c r="I2">
        <v>-101.47999478793396</v>
      </c>
    </row>
    <row r="5" spans="1:11" x14ac:dyDescent="0.35">
      <c r="B5" s="1" t="s">
        <v>18</v>
      </c>
      <c r="C5" s="1"/>
      <c r="D5" s="1" t="s">
        <v>19</v>
      </c>
      <c r="E5" s="1"/>
      <c r="G5" s="1" t="s">
        <v>20</v>
      </c>
      <c r="H5" s="1"/>
      <c r="J5" s="1" t="s">
        <v>25</v>
      </c>
      <c r="K5" s="1"/>
    </row>
    <row r="6" spans="1:11" x14ac:dyDescent="0.35">
      <c r="A6" t="s">
        <v>15</v>
      </c>
      <c r="B6" t="s">
        <v>16</v>
      </c>
      <c r="C6" t="s">
        <v>17</v>
      </c>
      <c r="D6" t="s">
        <v>16</v>
      </c>
      <c r="E6" t="s">
        <v>17</v>
      </c>
      <c r="F6" t="s">
        <v>21</v>
      </c>
      <c r="G6" t="s">
        <v>16</v>
      </c>
      <c r="H6" t="s">
        <v>17</v>
      </c>
      <c r="I6" t="s">
        <v>22</v>
      </c>
      <c r="J6" t="s">
        <v>23</v>
      </c>
      <c r="K6" t="s">
        <v>24</v>
      </c>
    </row>
    <row r="7" spans="1:11" x14ac:dyDescent="0.35">
      <c r="A7" t="s">
        <v>7</v>
      </c>
      <c r="B7">
        <v>30.89</v>
      </c>
      <c r="C7">
        <v>-116.98</v>
      </c>
      <c r="D7">
        <v>38.79</v>
      </c>
      <c r="E7">
        <v>-101.48</v>
      </c>
      <c r="F7">
        <f>SQRT((B7-D7)^2+(C7-E7)^2)</f>
        <v>17.397126199461795</v>
      </c>
      <c r="G7">
        <f>$H$2</f>
        <v>38.789977177929721</v>
      </c>
      <c r="H7">
        <f>$I$2</f>
        <v>-101.47999478793396</v>
      </c>
      <c r="I7">
        <f>SQRT((B7-$H$2)^2+(C7-$I$2)^2)</f>
        <v>17.397120479719767</v>
      </c>
      <c r="J7" t="b">
        <f>F7&lt;I7</f>
        <v>0</v>
      </c>
      <c r="K7">
        <f>IF(J7,I7,F7)</f>
        <v>17.397126199461795</v>
      </c>
    </row>
    <row r="8" spans="1:11" x14ac:dyDescent="0.35">
      <c r="A8" t="s">
        <v>8</v>
      </c>
      <c r="B8">
        <v>36.909999999999997</v>
      </c>
      <c r="C8">
        <v>-110.96</v>
      </c>
      <c r="D8">
        <v>38.79</v>
      </c>
      <c r="E8">
        <v>-101.48</v>
      </c>
      <c r="F8">
        <f t="shared" ref="F8:F14" si="0">SQRT((B8-D8)^2+(C8-E8)^2)</f>
        <v>9.6646158744152793</v>
      </c>
      <c r="G8">
        <f t="shared" ref="G8:G13" si="1">$H$2</f>
        <v>38.789977177929721</v>
      </c>
      <c r="H8">
        <f t="shared" ref="H8:H14" si="2">$I$2</f>
        <v>-101.47999478793396</v>
      </c>
      <c r="I8">
        <f t="shared" ref="I8:I14" si="3">SQRT((B8-$H$2)^2+(C8-$I$2)^2)</f>
        <v>9.6646165475064638</v>
      </c>
      <c r="J8" t="b">
        <f t="shared" ref="J8:J14" si="4">F8&lt;I8</f>
        <v>1</v>
      </c>
      <c r="K8">
        <f t="shared" ref="K8:K14" si="5">IF(J8,I8,F8)</f>
        <v>9.6646165475064638</v>
      </c>
    </row>
    <row r="9" spans="1:11" x14ac:dyDescent="0.35">
      <c r="A9" t="s">
        <v>9</v>
      </c>
      <c r="B9">
        <v>44.56</v>
      </c>
      <c r="C9">
        <v>-89.39</v>
      </c>
      <c r="D9">
        <v>38.79</v>
      </c>
      <c r="E9">
        <v>-101.48</v>
      </c>
      <c r="F9">
        <f t="shared" si="0"/>
        <v>13.396305460835093</v>
      </c>
      <c r="G9">
        <f t="shared" si="1"/>
        <v>38.789977177929721</v>
      </c>
      <c r="H9">
        <f t="shared" si="2"/>
        <v>-101.47999478793396</v>
      </c>
      <c r="I9">
        <f t="shared" si="3"/>
        <v>13.396310586854959</v>
      </c>
      <c r="J9" t="b">
        <f t="shared" si="4"/>
        <v>1</v>
      </c>
      <c r="K9">
        <f t="shared" si="5"/>
        <v>13.396310586854959</v>
      </c>
    </row>
    <row r="10" spans="1:11" x14ac:dyDescent="0.35">
      <c r="A10" t="s">
        <v>10</v>
      </c>
      <c r="B10">
        <v>37.950000000000003</v>
      </c>
      <c r="C10">
        <v>-93.83</v>
      </c>
      <c r="D10">
        <v>38.79</v>
      </c>
      <c r="E10">
        <v>-101.48</v>
      </c>
      <c r="F10">
        <f t="shared" si="0"/>
        <v>7.6959794698270914</v>
      </c>
      <c r="G10">
        <f t="shared" si="1"/>
        <v>38.789977177929721</v>
      </c>
      <c r="H10">
        <f t="shared" si="2"/>
        <v>-101.47999478793396</v>
      </c>
      <c r="I10">
        <f t="shared" si="3"/>
        <v>7.6959717979511577</v>
      </c>
      <c r="J10" t="b">
        <f t="shared" si="4"/>
        <v>0</v>
      </c>
      <c r="K10">
        <f t="shared" si="5"/>
        <v>7.6959794698270914</v>
      </c>
    </row>
    <row r="11" spans="1:11" x14ac:dyDescent="0.35">
      <c r="A11" t="s">
        <v>11</v>
      </c>
      <c r="B11">
        <v>44.98</v>
      </c>
      <c r="C11">
        <v>-104.54</v>
      </c>
      <c r="D11">
        <v>38.79</v>
      </c>
      <c r="E11">
        <v>-101.48</v>
      </c>
      <c r="F11">
        <f t="shared" si="0"/>
        <v>6.9050488774519172</v>
      </c>
      <c r="G11">
        <f t="shared" si="1"/>
        <v>38.789977177929721</v>
      </c>
      <c r="H11">
        <f t="shared" si="2"/>
        <v>-101.47999478793396</v>
      </c>
      <c r="I11">
        <f t="shared" si="3"/>
        <v>6.9050716459441768</v>
      </c>
      <c r="J11" t="b">
        <f t="shared" si="4"/>
        <v>1</v>
      </c>
      <c r="K11">
        <f t="shared" si="5"/>
        <v>6.9050716459441768</v>
      </c>
    </row>
    <row r="12" spans="1:11" x14ac:dyDescent="0.35">
      <c r="A12" t="s">
        <v>12</v>
      </c>
      <c r="B12">
        <v>44.29</v>
      </c>
      <c r="C12">
        <v>-91.46</v>
      </c>
      <c r="D12">
        <v>38.79</v>
      </c>
      <c r="E12">
        <v>-101.48</v>
      </c>
      <c r="F12">
        <f t="shared" si="0"/>
        <v>11.430240592393504</v>
      </c>
      <c r="G12">
        <f t="shared" si="1"/>
        <v>38.789977177929721</v>
      </c>
      <c r="H12">
        <f t="shared" si="2"/>
        <v>-101.47999478793396</v>
      </c>
      <c r="I12">
        <f t="shared" si="3"/>
        <v>11.430247004921538</v>
      </c>
      <c r="J12" t="b">
        <f t="shared" si="4"/>
        <v>1</v>
      </c>
      <c r="K12">
        <f t="shared" si="5"/>
        <v>11.430247004921538</v>
      </c>
    </row>
    <row r="13" spans="1:11" x14ac:dyDescent="0.35">
      <c r="A13" t="s">
        <v>13</v>
      </c>
      <c r="B13">
        <v>37.76</v>
      </c>
      <c r="C13">
        <v>-93.16</v>
      </c>
      <c r="D13">
        <v>38.79</v>
      </c>
      <c r="E13">
        <v>-101.48</v>
      </c>
      <c r="F13">
        <f t="shared" si="0"/>
        <v>8.3835135832179652</v>
      </c>
      <c r="G13">
        <f t="shared" si="1"/>
        <v>38.789977177929721</v>
      </c>
      <c r="H13">
        <f t="shared" si="2"/>
        <v>-101.47999478793396</v>
      </c>
      <c r="I13">
        <f t="shared" si="3"/>
        <v>8.3835056067437819</v>
      </c>
      <c r="J13" t="b">
        <f t="shared" si="4"/>
        <v>0</v>
      </c>
      <c r="K13">
        <f t="shared" si="5"/>
        <v>8.3835135832179652</v>
      </c>
    </row>
    <row r="14" spans="1:11" x14ac:dyDescent="0.35">
      <c r="A14" t="s">
        <v>14</v>
      </c>
      <c r="B14">
        <v>34.85</v>
      </c>
      <c r="C14">
        <v>-94.58</v>
      </c>
      <c r="D14">
        <v>38.79</v>
      </c>
      <c r="E14">
        <v>-101.48</v>
      </c>
      <c r="F14">
        <f t="shared" si="0"/>
        <v>7.9456654850301911</v>
      </c>
      <c r="G14">
        <f>$H$2</f>
        <v>38.789977177929721</v>
      </c>
      <c r="H14">
        <f t="shared" si="2"/>
        <v>-101.47999478793396</v>
      </c>
      <c r="I14">
        <f t="shared" si="3"/>
        <v>7.9456496421704177</v>
      </c>
      <c r="J14" t="b">
        <f t="shared" si="4"/>
        <v>0</v>
      </c>
      <c r="K14">
        <f t="shared" si="5"/>
        <v>7.9456654850301911</v>
      </c>
    </row>
  </sheetData>
  <mergeCells count="4">
    <mergeCell ref="B5:C5"/>
    <mergeCell ref="D5:E5"/>
    <mergeCell ref="G5:H5"/>
    <mergeCell ref="J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E91BD-098C-4A42-AA48-A114A59B966F}">
  <dimension ref="A1:N14"/>
  <sheetViews>
    <sheetView tabSelected="1" workbookViewId="0">
      <selection activeCell="H2" sqref="H2"/>
    </sheetView>
  </sheetViews>
  <sheetFormatPr defaultRowHeight="14.5" x14ac:dyDescent="0.35"/>
  <cols>
    <col min="4" max="4" width="14.90625" customWidth="1"/>
    <col min="6" max="6" width="14.6328125" customWidth="1"/>
    <col min="9" max="9" width="12.6328125" customWidth="1"/>
    <col min="12" max="12" width="12.1796875" customWidth="1"/>
    <col min="13" max="13" width="13.90625" customWidth="1"/>
  </cols>
  <sheetData>
    <row r="1" spans="1:14" x14ac:dyDescent="0.35">
      <c r="H1" t="s">
        <v>16</v>
      </c>
      <c r="I1" t="s">
        <v>17</v>
      </c>
    </row>
    <row r="2" spans="1:14" x14ac:dyDescent="0.35">
      <c r="C2" t="s">
        <v>26</v>
      </c>
      <c r="D2">
        <f>SUM(N7:N14)</f>
        <v>131648.92353211387</v>
      </c>
      <c r="G2" t="s">
        <v>27</v>
      </c>
      <c r="H2">
        <v>38.789994350766619</v>
      </c>
      <c r="I2">
        <v>-101.47999730415651</v>
      </c>
    </row>
    <row r="5" spans="1:14" x14ac:dyDescent="0.35">
      <c r="B5" s="1" t="s">
        <v>18</v>
      </c>
      <c r="C5" s="1"/>
      <c r="D5" s="1" t="s">
        <v>19</v>
      </c>
      <c r="E5" s="1"/>
      <c r="G5" s="1" t="s">
        <v>20</v>
      </c>
      <c r="H5" s="1"/>
      <c r="J5" s="1" t="s">
        <v>25</v>
      </c>
      <c r="K5" s="1"/>
    </row>
    <row r="6" spans="1:14" x14ac:dyDescent="0.35">
      <c r="A6" t="s">
        <v>15</v>
      </c>
      <c r="B6" t="s">
        <v>16</v>
      </c>
      <c r="C6" t="s">
        <v>17</v>
      </c>
      <c r="D6" t="s">
        <v>16</v>
      </c>
      <c r="E6" t="s">
        <v>17</v>
      </c>
      <c r="F6" t="s">
        <v>21</v>
      </c>
      <c r="G6" t="s">
        <v>16</v>
      </c>
      <c r="H6" t="s">
        <v>17</v>
      </c>
      <c r="I6" t="s">
        <v>22</v>
      </c>
      <c r="J6" t="s">
        <v>23</v>
      </c>
      <c r="K6" t="s">
        <v>24</v>
      </c>
      <c r="M6" t="s">
        <v>28</v>
      </c>
      <c r="N6" t="s">
        <v>29</v>
      </c>
    </row>
    <row r="7" spans="1:14" x14ac:dyDescent="0.35">
      <c r="A7" t="s">
        <v>7</v>
      </c>
      <c r="B7">
        <v>30.89</v>
      </c>
      <c r="C7">
        <v>-116.98</v>
      </c>
      <c r="D7">
        <v>38.79</v>
      </c>
      <c r="E7">
        <v>-101.48</v>
      </c>
      <c r="F7">
        <f>SQRT((B7-D7)^2+(C7-E7)^2)*M7</f>
        <v>24181.991499550935</v>
      </c>
      <c r="G7">
        <f>$H$2</f>
        <v>38.789994350766619</v>
      </c>
      <c r="H7">
        <f>$I$2</f>
        <v>-101.47999730415651</v>
      </c>
      <c r="I7">
        <f>SQRT((B7-$H$2)^2+(C7-$I$2)^2)*M7</f>
        <v>24181.991272372365</v>
      </c>
      <c r="J7" t="b">
        <f>F7&lt;I7</f>
        <v>0</v>
      </c>
      <c r="K7">
        <f>IF(J7,I7,F7)</f>
        <v>24181.991499550935</v>
      </c>
      <c r="M7">
        <f>Store!F2</f>
        <v>1389.9992</v>
      </c>
      <c r="N7">
        <f>IF(J7=TRUE,I7,F7)</f>
        <v>24181.991499550935</v>
      </c>
    </row>
    <row r="8" spans="1:14" x14ac:dyDescent="0.35">
      <c r="A8" t="s">
        <v>8</v>
      </c>
      <c r="B8">
        <v>36.909999999999997</v>
      </c>
      <c r="C8">
        <v>-110.96</v>
      </c>
      <c r="D8">
        <v>38.79</v>
      </c>
      <c r="E8">
        <v>-101.48</v>
      </c>
      <c r="F8">
        <f>SQRT((B8-D8)^2+(C8-E8)^2)*M8</f>
        <v>16487.838547598818</v>
      </c>
      <c r="G8">
        <f t="shared" ref="G8:G13" si="0">$H$2</f>
        <v>38.789994350766619</v>
      </c>
      <c r="H8">
        <f t="shared" ref="H8:H14" si="1">$I$2</f>
        <v>-101.47999730415651</v>
      </c>
      <c r="I8">
        <f t="shared" ref="I8:I14" si="2">SQRT((B8-$H$2)^2+(C8-$I$2)^2)*M8</f>
        <v>16487.841184115128</v>
      </c>
      <c r="J8" t="b">
        <f t="shared" ref="J8:J14" si="3">F8&lt;I8</f>
        <v>1</v>
      </c>
      <c r="K8">
        <f t="shared" ref="K8:K14" si="4">IF(J8,I8,F8)</f>
        <v>16487.841184115128</v>
      </c>
      <c r="M8">
        <f>Store!F3</f>
        <v>1706.0004000000001</v>
      </c>
      <c r="N8">
        <f>IF(J8=TRUE,I8,F8)</f>
        <v>16487.841184115128</v>
      </c>
    </row>
    <row r="9" spans="1:14" x14ac:dyDescent="0.35">
      <c r="A9" t="s">
        <v>9</v>
      </c>
      <c r="B9">
        <v>44.56</v>
      </c>
      <c r="C9">
        <v>-89.39</v>
      </c>
      <c r="D9">
        <v>38.79</v>
      </c>
      <c r="E9">
        <v>-101.48</v>
      </c>
      <c r="F9">
        <f t="shared" ref="F9:F14" si="5">SQRT((B9-D9)^2+(C9-E9)^2)*M9</f>
        <v>23912.373096457537</v>
      </c>
      <c r="G9">
        <f t="shared" si="0"/>
        <v>38.789994350766619</v>
      </c>
      <c r="H9">
        <f t="shared" si="1"/>
        <v>-101.47999730415651</v>
      </c>
      <c r="I9">
        <f t="shared" si="2"/>
        <v>23912.373096903688</v>
      </c>
      <c r="J9" t="b">
        <f t="shared" si="3"/>
        <v>1</v>
      </c>
      <c r="K9">
        <f t="shared" si="4"/>
        <v>23912.373096903688</v>
      </c>
      <c r="M9">
        <f>Store!F4</f>
        <v>1784.9976000000001</v>
      </c>
      <c r="N9">
        <f t="shared" ref="N9:N14" si="6">IF(J9=TRUE,I9,F9)</f>
        <v>23912.373096903688</v>
      </c>
    </row>
    <row r="10" spans="1:14" x14ac:dyDescent="0.35">
      <c r="A10" t="s">
        <v>10</v>
      </c>
      <c r="B10">
        <v>37.950000000000003</v>
      </c>
      <c r="C10">
        <v>-93.83</v>
      </c>
      <c r="D10">
        <v>38.79</v>
      </c>
      <c r="E10">
        <v>-101.48</v>
      </c>
      <c r="F10">
        <f t="shared" si="5"/>
        <v>11651.697525359277</v>
      </c>
      <c r="G10">
        <f t="shared" si="0"/>
        <v>38.789994350766619</v>
      </c>
      <c r="H10">
        <f t="shared" si="1"/>
        <v>-101.47999730415651</v>
      </c>
      <c r="I10">
        <f t="shared" si="2"/>
        <v>11651.692534711117</v>
      </c>
      <c r="J10" t="b">
        <f t="shared" si="3"/>
        <v>0</v>
      </c>
      <c r="K10">
        <f t="shared" si="4"/>
        <v>11651.697525359277</v>
      </c>
      <c r="M10">
        <f>Store!F5</f>
        <v>1513.998</v>
      </c>
      <c r="N10">
        <f t="shared" si="6"/>
        <v>11651.697525359277</v>
      </c>
    </row>
    <row r="11" spans="1:14" x14ac:dyDescent="0.35">
      <c r="A11" t="s">
        <v>11</v>
      </c>
      <c r="B11">
        <v>44.98</v>
      </c>
      <c r="C11">
        <v>-104.54</v>
      </c>
      <c r="D11">
        <v>38.79</v>
      </c>
      <c r="E11">
        <v>-101.48</v>
      </c>
      <c r="F11">
        <f t="shared" si="5"/>
        <v>9011.0735939672231</v>
      </c>
      <c r="G11">
        <f t="shared" si="0"/>
        <v>38.789994350766619</v>
      </c>
      <c r="H11">
        <f t="shared" si="1"/>
        <v>-101.47999730415651</v>
      </c>
      <c r="I11">
        <f t="shared" si="2"/>
        <v>9011.081761822732</v>
      </c>
      <c r="J11" t="b">
        <f t="shared" si="3"/>
        <v>1</v>
      </c>
      <c r="K11">
        <f t="shared" si="4"/>
        <v>9011.081761822732</v>
      </c>
      <c r="M11">
        <f>Store!F6</f>
        <v>1304.9978000000001</v>
      </c>
      <c r="N11">
        <f t="shared" si="6"/>
        <v>9011.081761822732</v>
      </c>
    </row>
    <row r="12" spans="1:14" x14ac:dyDescent="0.35">
      <c r="A12" t="s">
        <v>12</v>
      </c>
      <c r="B12">
        <v>44.29</v>
      </c>
      <c r="C12">
        <v>-91.46</v>
      </c>
      <c r="D12">
        <v>38.79</v>
      </c>
      <c r="E12">
        <v>-101.48</v>
      </c>
      <c r="F12">
        <f t="shared" si="5"/>
        <v>19499.951587805303</v>
      </c>
      <c r="G12">
        <f t="shared" si="0"/>
        <v>38.789994350766619</v>
      </c>
      <c r="H12">
        <f t="shared" si="1"/>
        <v>-101.47999730415651</v>
      </c>
      <c r="I12">
        <f t="shared" si="2"/>
        <v>19499.95219354095</v>
      </c>
      <c r="J12" t="b">
        <f t="shared" si="3"/>
        <v>1</v>
      </c>
      <c r="K12">
        <f t="shared" si="4"/>
        <v>19499.95219354095</v>
      </c>
      <c r="M12">
        <f>Store!F7</f>
        <v>1705.9965999999999</v>
      </c>
      <c r="N12">
        <f t="shared" si="6"/>
        <v>19499.95219354095</v>
      </c>
    </row>
    <row r="13" spans="1:14" x14ac:dyDescent="0.35">
      <c r="A13" t="s">
        <v>13</v>
      </c>
      <c r="B13">
        <v>37.76</v>
      </c>
      <c r="C13">
        <v>-93.16</v>
      </c>
      <c r="D13">
        <v>38.79</v>
      </c>
      <c r="E13">
        <v>-101.48</v>
      </c>
      <c r="F13">
        <f t="shared" si="5"/>
        <v>15517.863522103853</v>
      </c>
      <c r="G13">
        <f t="shared" si="0"/>
        <v>38.789994350766619</v>
      </c>
      <c r="H13">
        <f t="shared" si="1"/>
        <v>-101.47999730415651</v>
      </c>
      <c r="I13">
        <f t="shared" si="2"/>
        <v>15517.85728519718</v>
      </c>
      <c r="J13" t="b">
        <f t="shared" si="3"/>
        <v>0</v>
      </c>
      <c r="K13">
        <f t="shared" si="4"/>
        <v>15517.863522103853</v>
      </c>
      <c r="M13">
        <f>Store!F8</f>
        <v>1850.9975999999999</v>
      </c>
      <c r="N13">
        <f t="shared" si="6"/>
        <v>15517.863522103853</v>
      </c>
    </row>
    <row r="14" spans="1:14" x14ac:dyDescent="0.35">
      <c r="A14" t="s">
        <v>14</v>
      </c>
      <c r="B14">
        <v>34.85</v>
      </c>
      <c r="C14">
        <v>-94.58</v>
      </c>
      <c r="D14">
        <v>38.79</v>
      </c>
      <c r="E14">
        <v>-101.48</v>
      </c>
      <c r="F14">
        <f t="shared" si="5"/>
        <v>11386.122748717295</v>
      </c>
      <c r="G14">
        <f>$H$2</f>
        <v>38.789994350766619</v>
      </c>
      <c r="H14">
        <f t="shared" si="1"/>
        <v>-101.47999730415651</v>
      </c>
      <c r="I14">
        <f t="shared" si="2"/>
        <v>11386.115379758005</v>
      </c>
      <c r="J14" t="b">
        <f t="shared" si="3"/>
        <v>0</v>
      </c>
      <c r="K14">
        <f t="shared" si="4"/>
        <v>11386.122748717295</v>
      </c>
      <c r="M14">
        <f>Store!F9</f>
        <v>1432.998</v>
      </c>
      <c r="N14">
        <f t="shared" si="6"/>
        <v>11386.122748717295</v>
      </c>
    </row>
  </sheetData>
  <mergeCells count="4">
    <mergeCell ref="G5:H5"/>
    <mergeCell ref="J5:K5"/>
    <mergeCell ref="B5:C5"/>
    <mergeCell ref="D5:E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</vt:lpstr>
      <vt:lpstr>Store</vt:lpstr>
      <vt:lpstr>Solution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Milligan</dc:creator>
  <cp:lastModifiedBy>Melissa Milligan</cp:lastModifiedBy>
  <dcterms:created xsi:type="dcterms:W3CDTF">2025-04-30T22:32:18Z</dcterms:created>
  <dcterms:modified xsi:type="dcterms:W3CDTF">2025-05-01T00:10:25Z</dcterms:modified>
</cp:coreProperties>
</file>