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Module 3/"/>
    </mc:Choice>
  </mc:AlternateContent>
  <xr:revisionPtr revIDLastSave="16" documentId="8_{474636D7-6ED8-4BA2-9643-0D89089CE25F}" xr6:coauthVersionLast="47" xr6:coauthVersionMax="47" xr10:uidLastSave="{1852A5C0-69B0-4AC7-A1AF-00F4E47B3967}"/>
  <bookViews>
    <workbookView xWindow="-110" yWindow="-110" windowWidth="19420" windowHeight="11500" activeTab="1" xr2:uid="{9A8FA1A6-A703-4BBC-B763-F143F259D0CC}"/>
  </bookViews>
  <sheets>
    <sheet name="Milly_Module03_Past_Demand_And_" sheetId="1" r:id="rId1"/>
    <sheet name="Sheet4" sheetId="5" r:id="rId2"/>
  </sheets>
  <definedNames>
    <definedName name="solver_adj" localSheetId="1" hidden="1">Sheet4!$C$3:$F$3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Sheet4!$C$3:$F$3</definedName>
    <definedName name="solver_lhs2" localSheetId="1" hidden="1">Sheet4!$C$5:$F$5</definedName>
    <definedName name="solver_lhs3" localSheetId="1" hidden="1">Sheet4!$C$5:$F$5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Sheet4!$H$20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1" hidden="1">Sheet4!$C$7:$F$7</definedName>
    <definedName name="solver_rhs2" localSheetId="1" hidden="1">Sheet4!$C$9:$F$9</definedName>
    <definedName name="solver_rhs3" localSheetId="1" hidden="1">Sheet4!$C$9:$F$9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E17" i="5"/>
  <c r="F17" i="5"/>
  <c r="C17" i="5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10" i="1"/>
  <c r="J10" i="1"/>
  <c r="K10" i="1"/>
  <c r="I2" i="1"/>
  <c r="C5" i="5"/>
  <c r="C12" i="5" s="1"/>
  <c r="C18" i="5" s="1"/>
  <c r="D2" i="5" l="1"/>
  <c r="D5" i="5" l="1"/>
  <c r="D12" i="5" s="1"/>
  <c r="D18" i="5" s="1"/>
  <c r="J5" i="1"/>
  <c r="K5" i="1" s="1"/>
  <c r="L5" i="1"/>
  <c r="J4" i="1"/>
  <c r="K4" i="1" s="1"/>
  <c r="L4" i="1"/>
  <c r="J3" i="1"/>
  <c r="K3" i="1" s="1"/>
  <c r="L3" i="1"/>
  <c r="J2" i="1"/>
  <c r="J6" i="1" s="1"/>
  <c r="L2" i="1"/>
  <c r="L6" i="1" s="1"/>
  <c r="I3" i="1"/>
  <c r="I4" i="1"/>
  <c r="I5" i="1"/>
  <c r="K2" i="1" l="1"/>
  <c r="E2" i="5"/>
  <c r="K6" i="1"/>
  <c r="I6" i="1"/>
  <c r="E5" i="5" l="1"/>
  <c r="F2" i="5" s="1"/>
  <c r="F5" i="5" l="1"/>
  <c r="F12" i="5" s="1"/>
  <c r="F18" i="5" s="1"/>
  <c r="E12" i="5"/>
  <c r="E18" i="5" s="1"/>
  <c r="H20" i="5" l="1"/>
</calcChain>
</file>

<file path=xl/sharedStrings.xml><?xml version="1.0" encoding="utf-8"?>
<sst xmlns="http://schemas.openxmlformats.org/spreadsheetml/2006/main" count="35" uniqueCount="22">
  <si>
    <t>year</t>
  </si>
  <si>
    <t>quarter</t>
  </si>
  <si>
    <t>capacity</t>
  </si>
  <si>
    <t>demand</t>
  </si>
  <si>
    <t>production_cost</t>
  </si>
  <si>
    <t>Safety stock</t>
  </si>
  <si>
    <t>Avg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</si>
  <si>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</si>
  <si>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</si>
  <si>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</si>
  <si>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</si>
  <si>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</si>
  <si>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</si>
  <si>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</si>
  <si>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</si>
  <si>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</si>
  <si>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</si>
  <si>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</si>
  <si>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</si>
  <si>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>starting_inventory</t>
  </si>
  <si>
    <t>carry_cost</t>
  </si>
  <si>
    <t>safety_stock_pct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</si>
</sst>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8" fillId="0" borderId="0" xfId="42"/>
    <xf numFmtId="0" fontId="19" fillId="0" borderId="0" xfId="42" applyFont="1" applyAlignment="1">
      <alignment horizontal="center"/>
    </xf>
    <xf numFmtId="0" fontId="19" fillId="0" borderId="0" xfId="42" applyFont="1" applyAlignment="1">
      <alignment horizontal="left"/>
    </xf>
    <xf numFmtId="3" fontId="19" fillId="0" borderId="0" xfId="43" applyNumberFormat="1" applyFont="1" applyBorder="1" applyAlignment="1">
      <alignment horizontal="center"/>
    </xf>
    <xf numFmtId="3" fontId="18" fillId="0" borderId="0" xfId="43" applyNumberFormat="1" applyFont="1" applyBorder="1" applyAlignment="1">
      <alignment horizontal="center"/>
    </xf>
    <xf numFmtId="3" fontId="21" fillId="33" borderId="10" xfId="43" applyNumberFormat="1" applyFont="1" applyFill="1" applyBorder="1" applyAlignment="1">
      <alignment horizontal="center"/>
    </xf>
    <xf numFmtId="0" fontId="18" fillId="0" borderId="0" xfId="42" applyAlignment="1">
      <alignment horizontal="right"/>
    </xf>
    <xf numFmtId="164" fontId="18" fillId="0" borderId="0" xfId="43" applyNumberFormat="1" applyFont="1" applyBorder="1" applyAlignment="1">
      <alignment horizontal="center"/>
    </xf>
    <xf numFmtId="165" fontId="18" fillId="0" borderId="0" xfId="42" applyNumberFormat="1" applyAlignment="1">
      <alignment horizontal="center"/>
    </xf>
    <xf numFmtId="165" fontId="22" fillId="33" borderId="11" xfId="42" applyNumberFormat="1" applyFont="1" applyFill="1" applyBorder="1" applyAlignment="1">
      <alignment horizontal="center"/>
    </xf>
    <xf numFmtId="1" fontId="19" fillId="0" borderId="0" xfId="43" applyNumberFormat="1" applyFont="1" applyBorder="1" applyAlignment="1">
      <alignment horizontal="center"/>
    </xf>
    <xf numFmtId="164" fontId="19" fillId="0" borderId="0" xfId="42" applyNumberFormat="1" applyFont="1" applyAlignment="1">
      <alignment horizontal="center"/>
    </xf>
    <xf numFmtId="3" fontId="20" fillId="0" borderId="0" xfId="43" applyNumberFormat="1" applyFont="1" applyFill="1" applyBorder="1" applyAlignment="1">
      <alignment horizontal="center"/>
    </xf>
    <xf numFmtId="3" fontId="21" fillId="0" borderId="0" xfId="43" applyNumberFormat="1" applyFont="1" applyFill="1" applyBorder="1" applyAlignment="1">
      <alignment horizontal="center"/>
    </xf>
    <xf numFmtId="0" fontId="19" fillId="0" borderId="10" xfId="42" applyFont="1" applyBorder="1" applyAlignment="1">
      <alignment horizontal="center"/>
    </xf>
    <xf numFmtId="3" fontId="19" fillId="0" borderId="10" xfId="43" applyNumberFormat="1" applyFont="1" applyBorder="1" applyAlignment="1">
      <alignment horizontal="center"/>
    </xf>
    <xf numFmtId="3" fontId="18" fillId="0" borderId="10" xfId="43" applyNumberFormat="1" applyFont="1" applyBorder="1" applyAlignment="1">
      <alignment horizontal="center"/>
    </xf>
    <xf numFmtId="3" fontId="20" fillId="33" borderId="10" xfId="43" applyNumberFormat="1" applyFont="1" applyFill="1" applyBorder="1" applyAlignment="1">
      <alignment horizontal="center"/>
    </xf>
    <xf numFmtId="1" fontId="0" fillId="0" borderId="10" xfId="0" applyNumberFormat="1" applyBorder="1"/>
    <xf numFmtId="0" fontId="18" fillId="0" borderId="10" xfId="42" applyBorder="1" applyAlignment="1">
      <alignment horizontal="right"/>
    </xf>
    <xf numFmtId="1" fontId="19" fillId="34" borderId="10" xfId="42" applyNumberFormat="1" applyFont="1" applyFill="1" applyBorder="1" applyAlignment="1">
      <alignment horizontal="left"/>
    </xf>
    <xf numFmtId="0" fontId="18" fillId="0" borderId="10" xfId="42" applyBorder="1"/>
    <xf numFmtId="0" fontId="19" fillId="0" borderId="10" xfId="42" applyFont="1" applyBorder="1" applyAlignment="1">
      <alignment horizontal="left"/>
    </xf>
    <xf numFmtId="0" fontId="0" fillId="0" borderId="10" xfId="0" applyBorder="1"/>
    <xf numFmtId="164" fontId="19" fillId="0" borderId="10" xfId="42" applyNumberFormat="1" applyFont="1" applyBorder="1" applyAlignment="1">
      <alignment horizontal="center"/>
    </xf>
    <xf numFmtId="164" fontId="19" fillId="34" borderId="10" xfId="42" applyNumberFormat="1" applyFont="1" applyFill="1" applyBorder="1" applyAlignment="1">
      <alignment horizontal="left"/>
    </xf>
    <xf numFmtId="0" fontId="19" fillId="0" borderId="10" xfId="42" applyFont="1" applyBorder="1"/>
    <xf numFmtId="164" fontId="19" fillId="0" borderId="10" xfId="42" applyNumberFormat="1" applyFont="1" applyBorder="1"/>
    <xf numFmtId="165" fontId="18" fillId="0" borderId="10" xfId="42" applyNumberForma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CEE2580F-BD52-4846-8EDD-831AE11B2FD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4C1C8C3-0F17-4201-AF2C-CDA7FD93F10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Milly_Module03_Past_Demand_And_!$J$9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Milly_Module03_Past_Demand_And_!$I$9:$I$33</c:f>
              <c:strCache>
                <c:ptCount val="25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Milly_Module03_Past_Demand_And_!$J$10:$J$33</c:f>
              <c:numCache>
                <c:formatCode>General</c:formatCode>
                <c:ptCount val="24"/>
                <c:pt idx="0">
                  <c:v>493.53000000000003</c:v>
                </c:pt>
                <c:pt idx="1">
                  <c:v>437.48</c:v>
                </c:pt>
                <c:pt idx="2">
                  <c:v>416.91499999999996</c:v>
                </c:pt>
                <c:pt idx="3">
                  <c:v>438.54999999999995</c:v>
                </c:pt>
                <c:pt idx="4">
                  <c:v>430.3125</c:v>
                </c:pt>
                <c:pt idx="5">
                  <c:v>451.005</c:v>
                </c:pt>
                <c:pt idx="6">
                  <c:v>461.70499999999998</c:v>
                </c:pt>
                <c:pt idx="7">
                  <c:v>498.78499999999997</c:v>
                </c:pt>
                <c:pt idx="8">
                  <c:v>462.94500000000005</c:v>
                </c:pt>
                <c:pt idx="9">
                  <c:v>486.28249999999997</c:v>
                </c:pt>
                <c:pt idx="10">
                  <c:v>517.74</c:v>
                </c:pt>
                <c:pt idx="11">
                  <c:v>507.44</c:v>
                </c:pt>
                <c:pt idx="12">
                  <c:v>524.79250000000002</c:v>
                </c:pt>
                <c:pt idx="13">
                  <c:v>511.17249999999996</c:v>
                </c:pt>
                <c:pt idx="14">
                  <c:v>567.60500000000002</c:v>
                </c:pt>
                <c:pt idx="15">
                  <c:v>499.27749999999997</c:v>
                </c:pt>
                <c:pt idx="16">
                  <c:v>527.70500000000004</c:v>
                </c:pt>
                <c:pt idx="17">
                  <c:v>476.09249999999997</c:v>
                </c:pt>
                <c:pt idx="18">
                  <c:v>502.20000000000005</c:v>
                </c:pt>
                <c:pt idx="19">
                  <c:v>539.89499999999998</c:v>
                </c:pt>
                <c:pt idx="20">
                  <c:v>506.63749999999999</c:v>
                </c:pt>
                <c:pt idx="21">
                  <c:v>521.96500000000003</c:v>
                </c:pt>
                <c:pt idx="22">
                  <c:v>530.71249999999998</c:v>
                </c:pt>
                <c:pt idx="23">
                  <c:v>515.255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6-4A3B-A6FC-CA9248A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268959"/>
        <c:axId val="1693269439"/>
      </c:barChart>
      <c:lineChart>
        <c:grouping val="standard"/>
        <c:varyColors val="0"/>
        <c:ser>
          <c:idx val="2"/>
          <c:order val="1"/>
          <c:tx>
            <c:strRef>
              <c:f>Milly_Module03_Past_Demand_And_!$K$9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Milly_Module03_Past_Demand_And_!$K$10:$K$33</c:f>
              <c:numCache>
                <c:formatCode>General</c:formatCode>
                <c:ptCount val="24"/>
                <c:pt idx="0">
                  <c:v>692.58</c:v>
                </c:pt>
                <c:pt idx="1">
                  <c:v>523.79500000000007</c:v>
                </c:pt>
                <c:pt idx="2">
                  <c:v>578.88</c:v>
                </c:pt>
                <c:pt idx="3">
                  <c:v>631.63750000000005</c:v>
                </c:pt>
                <c:pt idx="4">
                  <c:v>639.69499999999994</c:v>
                </c:pt>
                <c:pt idx="5">
                  <c:v>565.26749999999993</c:v>
                </c:pt>
                <c:pt idx="6">
                  <c:v>553.20000000000005</c:v>
                </c:pt>
                <c:pt idx="7">
                  <c:v>517.42750000000001</c:v>
                </c:pt>
                <c:pt idx="8">
                  <c:v>652.22</c:v>
                </c:pt>
                <c:pt idx="9">
                  <c:v>542.73500000000001</c:v>
                </c:pt>
                <c:pt idx="10">
                  <c:v>586.22749999999996</c:v>
                </c:pt>
                <c:pt idx="11">
                  <c:v>807.81499999999994</c:v>
                </c:pt>
                <c:pt idx="12">
                  <c:v>648.15499999999997</c:v>
                </c:pt>
                <c:pt idx="13">
                  <c:v>629.38499999999999</c:v>
                </c:pt>
                <c:pt idx="14">
                  <c:v>574.43000000000006</c:v>
                </c:pt>
                <c:pt idx="15">
                  <c:v>602.38249999999994</c:v>
                </c:pt>
                <c:pt idx="16">
                  <c:v>607.26</c:v>
                </c:pt>
                <c:pt idx="17">
                  <c:v>521.28499999999997</c:v>
                </c:pt>
                <c:pt idx="18">
                  <c:v>624.87249999999995</c:v>
                </c:pt>
                <c:pt idx="19">
                  <c:v>567.73749999999995</c:v>
                </c:pt>
                <c:pt idx="20">
                  <c:v>515.9375</c:v>
                </c:pt>
                <c:pt idx="21">
                  <c:v>617.25750000000005</c:v>
                </c:pt>
                <c:pt idx="22">
                  <c:v>649.1925</c:v>
                </c:pt>
                <c:pt idx="23">
                  <c:v>718.6099999999999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6-4A3B-A6FC-CA9248A4C4AE}"/>
            </c:ext>
          </c:extLst>
        </c:ser>
        <c:ser>
          <c:idx val="3"/>
          <c:order val="2"/>
          <c:tx>
            <c:strRef>
              <c:f>Milly_Module03_Past_Demand_And_!$L$9</c:f>
              <c:strCache>
                <c:ptCount val="1"/>
                <c:pt idx="0">
                  <c:v>production_cost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Milly_Module03_Past_Demand_And_!$L$10:$L$33</c:f>
              <c:numCache>
                <c:formatCode>General</c:formatCode>
                <c:ptCount val="24"/>
                <c:pt idx="0">
                  <c:v>48.129999999999995</c:v>
                </c:pt>
                <c:pt idx="1">
                  <c:v>52.88</c:v>
                </c:pt>
                <c:pt idx="2">
                  <c:v>50.11</c:v>
                </c:pt>
                <c:pt idx="3">
                  <c:v>47.407499999999999</c:v>
                </c:pt>
                <c:pt idx="4">
                  <c:v>48.674999999999997</c:v>
                </c:pt>
                <c:pt idx="5">
                  <c:v>49.202499999999993</c:v>
                </c:pt>
                <c:pt idx="6">
                  <c:v>47.6175</c:v>
                </c:pt>
                <c:pt idx="7">
                  <c:v>46.965000000000003</c:v>
                </c:pt>
                <c:pt idx="8">
                  <c:v>47.295000000000002</c:v>
                </c:pt>
                <c:pt idx="9">
                  <c:v>46.97</c:v>
                </c:pt>
                <c:pt idx="10">
                  <c:v>45.732500000000002</c:v>
                </c:pt>
                <c:pt idx="11">
                  <c:v>45.83</c:v>
                </c:pt>
                <c:pt idx="12">
                  <c:v>53.907499999999999</c:v>
                </c:pt>
                <c:pt idx="13">
                  <c:v>50.772500000000001</c:v>
                </c:pt>
                <c:pt idx="14">
                  <c:v>47.985000000000007</c:v>
                </c:pt>
                <c:pt idx="15">
                  <c:v>50.302500000000002</c:v>
                </c:pt>
                <c:pt idx="16">
                  <c:v>46.822500000000005</c:v>
                </c:pt>
                <c:pt idx="17">
                  <c:v>47.892499999999998</c:v>
                </c:pt>
                <c:pt idx="18">
                  <c:v>48.102499999999999</c:v>
                </c:pt>
                <c:pt idx="19">
                  <c:v>45.875</c:v>
                </c:pt>
                <c:pt idx="20">
                  <c:v>47.224999999999994</c:v>
                </c:pt>
                <c:pt idx="21">
                  <c:v>44.817500000000003</c:v>
                </c:pt>
                <c:pt idx="22">
                  <c:v>47.005000000000003</c:v>
                </c:pt>
                <c:pt idx="23">
                  <c:v>53.367499999999993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6-4A3B-A6FC-CA9248A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268959"/>
        <c:axId val="1693269439"/>
      </c:lineChart>
      <c:catAx>
        <c:axId val="169326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69439"/>
        <c:crosses val="autoZero"/>
        <c:auto val="1"/>
        <c:lblAlgn val="ctr"/>
        <c:lblOffset val="100"/>
        <c:noMultiLvlLbl val="0"/>
      </c:catAx>
      <c:valAx>
        <c:axId val="16932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35</xdr:row>
      <xdr:rowOff>95250</xdr:rowOff>
    </xdr:from>
    <xdr:to>
      <xdr:col>15</xdr:col>
      <xdr:colOff>152399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2ECD3-3D2C-E014-427C-7D28F79E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7A79-3078-4FF9-844C-5D222678E6CF}">
  <dimension ref="A1:L97"/>
  <sheetViews>
    <sheetView topLeftCell="A28" workbookViewId="0">
      <selection activeCell="H1" sqref="H1:L5"/>
    </sheetView>
  </sheetViews>
  <sheetFormatPr defaultRowHeight="14.5" x14ac:dyDescent="0.35"/>
  <cols>
    <col min="1" max="1" width="4.81640625" bestFit="1" customWidth="1"/>
    <col min="2" max="2" width="6.7265625" bestFit="1" customWidth="1"/>
    <col min="3" max="3" width="7.7265625" bestFit="1" customWidth="1"/>
    <col min="4" max="4" width="7.81640625" bestFit="1" customWidth="1"/>
    <col min="5" max="5" width="14" style="1" bestFit="1" customWidth="1"/>
    <col min="6" max="6" width="10.7265625" bestFit="1" customWidth="1"/>
    <col min="8" max="8" width="6.7265625" bestFit="1" customWidth="1"/>
    <col min="9" max="9" width="7.7265625" bestFit="1" customWidth="1"/>
    <col min="10" max="10" width="12.36328125" bestFit="1" customWidth="1"/>
    <col min="11" max="11" width="11.81640625" customWidth="1"/>
    <col min="12" max="12" width="14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H1" t="s">
        <v>1</v>
      </c>
      <c r="I1" t="s">
        <v>2</v>
      </c>
      <c r="J1" t="s">
        <v>3</v>
      </c>
      <c r="K1" t="s">
        <v>5</v>
      </c>
      <c r="L1" s="1" t="s">
        <v>4</v>
      </c>
    </row>
    <row r="2" spans="1:12" x14ac:dyDescent="0.35">
      <c r="A2">
        <v>2000</v>
      </c>
      <c r="B2">
        <v>1</v>
      </c>
      <c r="C2">
        <v>434.49</v>
      </c>
      <c r="D2">
        <v>680.7</v>
      </c>
      <c r="E2" s="1">
        <v>30.59</v>
      </c>
      <c r="H2">
        <v>1</v>
      </c>
      <c r="I2">
        <f>AVERAGEIF($B:$B,$H2,C:C)</f>
        <v>534.00000000000011</v>
      </c>
      <c r="J2" s="2">
        <f>AVERAGEIF($B:$B,$H2,D:D)</f>
        <v>579.99874999999986</v>
      </c>
      <c r="K2" s="2">
        <f>0.1*J2</f>
        <v>57.999874999999989</v>
      </c>
      <c r="L2" s="2">
        <f>AVERAGEIF($B:$B,$H2,E:E)</f>
        <v>46.050833333333344</v>
      </c>
    </row>
    <row r="3" spans="1:12" x14ac:dyDescent="0.35">
      <c r="A3">
        <v>2000</v>
      </c>
      <c r="B3">
        <v>2</v>
      </c>
      <c r="C3">
        <v>304.58</v>
      </c>
      <c r="D3">
        <v>645.87</v>
      </c>
      <c r="E3" s="1">
        <v>56.65</v>
      </c>
      <c r="H3">
        <v>2</v>
      </c>
      <c r="I3">
        <f t="shared" ref="I3:I5" si="0">AVERAGEIF($B:$B,$H3,C:C)</f>
        <v>417.99999999999994</v>
      </c>
      <c r="J3" s="2">
        <f>AVERAGEIF($B:$B,$H3,D:D)</f>
        <v>706.99916666666684</v>
      </c>
      <c r="K3" s="2">
        <f t="shared" ref="K3:K5" si="1">0.1*J3</f>
        <v>70.699916666666681</v>
      </c>
      <c r="L3" s="2">
        <f>AVERAGEIF($B:$B,$H3,E:E)</f>
        <v>45.920416666666661</v>
      </c>
    </row>
    <row r="4" spans="1:12" x14ac:dyDescent="0.35">
      <c r="A4">
        <v>2000</v>
      </c>
      <c r="B4">
        <v>3</v>
      </c>
      <c r="C4">
        <v>387.1</v>
      </c>
      <c r="D4">
        <v>653.04</v>
      </c>
      <c r="E4" s="1">
        <v>66.36</v>
      </c>
      <c r="H4">
        <v>3</v>
      </c>
      <c r="I4">
        <f t="shared" si="0"/>
        <v>483</v>
      </c>
      <c r="J4" s="2">
        <f>AVERAGEIF($B:$B,$H4,D:D)</f>
        <v>653.99958333333336</v>
      </c>
      <c r="K4" s="2">
        <f t="shared" si="1"/>
        <v>65.399958333333345</v>
      </c>
      <c r="L4" s="2">
        <f>AVERAGEIF($B:$B,$H4,E:E)</f>
        <v>51.330833333333324</v>
      </c>
    </row>
    <row r="5" spans="1:12" x14ac:dyDescent="0.35">
      <c r="A5">
        <v>2000</v>
      </c>
      <c r="B5">
        <v>4</v>
      </c>
      <c r="C5">
        <v>847.95</v>
      </c>
      <c r="D5">
        <v>790.71</v>
      </c>
      <c r="E5" s="1">
        <v>38.92</v>
      </c>
      <c r="H5">
        <v>4</v>
      </c>
      <c r="I5">
        <f t="shared" si="0"/>
        <v>535.99999999999989</v>
      </c>
      <c r="J5" s="2">
        <f>AVERAGEIF($B:$B,$H5,D:D)</f>
        <v>487</v>
      </c>
      <c r="K5" s="2">
        <f t="shared" si="1"/>
        <v>48.7</v>
      </c>
      <c r="L5" s="2">
        <f>AVERAGEIF($B:$B,$H5,E:E)</f>
        <v>50.179583333333319</v>
      </c>
    </row>
    <row r="6" spans="1:12" x14ac:dyDescent="0.35">
      <c r="A6">
        <v>2001</v>
      </c>
      <c r="B6">
        <v>1</v>
      </c>
      <c r="C6">
        <v>481.54</v>
      </c>
      <c r="D6">
        <v>661.16</v>
      </c>
      <c r="E6" s="1">
        <v>37.51</v>
      </c>
      <c r="H6" t="s">
        <v>6</v>
      </c>
      <c r="I6">
        <f>AVERAGE(I2:I5)</f>
        <v>492.75</v>
      </c>
      <c r="J6" s="2">
        <f t="shared" ref="J6:L6" si="2">AVERAGE(J2:J5)</f>
        <v>606.99937499999999</v>
      </c>
      <c r="K6" s="2">
        <f t="shared" si="2"/>
        <v>60.699937500000004</v>
      </c>
      <c r="L6" s="2">
        <f t="shared" si="2"/>
        <v>48.370416666666657</v>
      </c>
    </row>
    <row r="7" spans="1:12" x14ac:dyDescent="0.35">
      <c r="A7">
        <v>2001</v>
      </c>
      <c r="B7">
        <v>2</v>
      </c>
      <c r="C7">
        <v>290.37</v>
      </c>
      <c r="D7">
        <v>464.01</v>
      </c>
      <c r="E7" s="1">
        <v>62.36</v>
      </c>
    </row>
    <row r="8" spans="1:12" x14ac:dyDescent="0.35">
      <c r="A8">
        <v>2001</v>
      </c>
      <c r="B8">
        <v>3</v>
      </c>
      <c r="C8">
        <v>402.9</v>
      </c>
      <c r="D8">
        <v>405.07</v>
      </c>
      <c r="E8" s="1">
        <v>68.61</v>
      </c>
    </row>
    <row r="9" spans="1:12" x14ac:dyDescent="0.35">
      <c r="A9">
        <v>2001</v>
      </c>
      <c r="B9">
        <v>4</v>
      </c>
      <c r="C9">
        <v>575.11</v>
      </c>
      <c r="D9">
        <v>564.94000000000005</v>
      </c>
      <c r="E9" s="1">
        <v>43.04</v>
      </c>
      <c r="I9" t="s">
        <v>0</v>
      </c>
      <c r="J9" t="s">
        <v>2</v>
      </c>
      <c r="K9" t="s">
        <v>3</v>
      </c>
      <c r="L9" s="1" t="s">
        <v>4</v>
      </c>
    </row>
    <row r="10" spans="1:12" x14ac:dyDescent="0.35">
      <c r="A10">
        <v>2002</v>
      </c>
      <c r="B10">
        <v>1</v>
      </c>
      <c r="C10">
        <v>479.97</v>
      </c>
      <c r="D10">
        <v>709.98</v>
      </c>
      <c r="E10" s="1">
        <v>40.369999999999997</v>
      </c>
      <c r="I10">
        <v>2000</v>
      </c>
      <c r="J10">
        <f>AVERAGEIF($A:$A,$I10,C:C)</f>
        <v>493.53000000000003</v>
      </c>
      <c r="K10">
        <f t="shared" ref="K10" si="3">AVERAGEIF($A:$A,$I10,D:D)</f>
        <v>692.58</v>
      </c>
      <c r="L10">
        <f>AVERAGEIF($A:$A,$I10,E:E)</f>
        <v>48.129999999999995</v>
      </c>
    </row>
    <row r="11" spans="1:12" x14ac:dyDescent="0.35">
      <c r="A11">
        <v>2002</v>
      </c>
      <c r="B11">
        <v>2</v>
      </c>
      <c r="C11">
        <v>340.98</v>
      </c>
      <c r="D11">
        <v>629.33000000000004</v>
      </c>
      <c r="E11" s="1">
        <v>54.58</v>
      </c>
      <c r="I11">
        <v>2001</v>
      </c>
      <c r="J11">
        <f t="shared" ref="J11:J33" si="4">AVERAGEIF($A:$A,$I11,C:C)</f>
        <v>437.48</v>
      </c>
      <c r="K11">
        <f t="shared" ref="K11:K33" si="5">AVERAGEIF($A:$A,$I11,D:D)</f>
        <v>523.79500000000007</v>
      </c>
      <c r="L11">
        <f t="shared" ref="L11:L33" si="6">AVERAGEIF($A:$A,$I11,E:E)</f>
        <v>52.88</v>
      </c>
    </row>
    <row r="12" spans="1:12" x14ac:dyDescent="0.35">
      <c r="A12">
        <v>2002</v>
      </c>
      <c r="B12">
        <v>3</v>
      </c>
      <c r="C12">
        <v>337.11</v>
      </c>
      <c r="D12">
        <v>406.18</v>
      </c>
      <c r="E12" s="1">
        <v>66.38</v>
      </c>
      <c r="I12">
        <v>2002</v>
      </c>
      <c r="J12">
        <f t="shared" si="4"/>
        <v>416.91499999999996</v>
      </c>
      <c r="K12">
        <f t="shared" si="5"/>
        <v>578.88</v>
      </c>
      <c r="L12">
        <f t="shared" si="6"/>
        <v>50.11</v>
      </c>
    </row>
    <row r="13" spans="1:12" x14ac:dyDescent="0.35">
      <c r="A13">
        <v>2002</v>
      </c>
      <c r="B13">
        <v>4</v>
      </c>
      <c r="C13">
        <v>509.6</v>
      </c>
      <c r="D13">
        <v>570.03</v>
      </c>
      <c r="E13" s="1">
        <v>39.11</v>
      </c>
      <c r="I13">
        <v>2003</v>
      </c>
      <c r="J13">
        <f t="shared" si="4"/>
        <v>438.54999999999995</v>
      </c>
      <c r="K13">
        <f t="shared" si="5"/>
        <v>631.63750000000005</v>
      </c>
      <c r="L13">
        <f t="shared" si="6"/>
        <v>47.407499999999999</v>
      </c>
    </row>
    <row r="14" spans="1:12" x14ac:dyDescent="0.35">
      <c r="A14">
        <v>2003</v>
      </c>
      <c r="B14">
        <v>1</v>
      </c>
      <c r="C14">
        <v>444.33</v>
      </c>
      <c r="D14">
        <v>694.49</v>
      </c>
      <c r="E14" s="1">
        <v>33.06</v>
      </c>
      <c r="I14">
        <v>2004</v>
      </c>
      <c r="J14">
        <f t="shared" si="4"/>
        <v>430.3125</v>
      </c>
      <c r="K14">
        <f t="shared" si="5"/>
        <v>639.69499999999994</v>
      </c>
      <c r="L14">
        <f t="shared" si="6"/>
        <v>48.674999999999997</v>
      </c>
    </row>
    <row r="15" spans="1:12" x14ac:dyDescent="0.35">
      <c r="A15">
        <v>2003</v>
      </c>
      <c r="B15">
        <v>2</v>
      </c>
      <c r="C15">
        <v>286.48</v>
      </c>
      <c r="D15">
        <v>580.35</v>
      </c>
      <c r="E15" s="1">
        <v>52.59</v>
      </c>
      <c r="I15">
        <v>2005</v>
      </c>
      <c r="J15">
        <f t="shared" si="4"/>
        <v>451.005</v>
      </c>
      <c r="K15">
        <f t="shared" si="5"/>
        <v>565.26749999999993</v>
      </c>
      <c r="L15">
        <f t="shared" si="6"/>
        <v>49.202499999999993</v>
      </c>
    </row>
    <row r="16" spans="1:12" x14ac:dyDescent="0.35">
      <c r="A16">
        <v>2003</v>
      </c>
      <c r="B16">
        <v>3</v>
      </c>
      <c r="C16">
        <v>365.49</v>
      </c>
      <c r="D16">
        <v>710.76</v>
      </c>
      <c r="E16" s="1">
        <v>62.9</v>
      </c>
      <c r="I16">
        <v>2006</v>
      </c>
      <c r="J16">
        <f t="shared" si="4"/>
        <v>461.70499999999998</v>
      </c>
      <c r="K16">
        <f t="shared" si="5"/>
        <v>553.20000000000005</v>
      </c>
      <c r="L16">
        <f t="shared" si="6"/>
        <v>47.6175</v>
      </c>
    </row>
    <row r="17" spans="1:12" x14ac:dyDescent="0.35">
      <c r="A17">
        <v>2003</v>
      </c>
      <c r="B17">
        <v>4</v>
      </c>
      <c r="C17">
        <v>657.9</v>
      </c>
      <c r="D17">
        <v>540.95000000000005</v>
      </c>
      <c r="E17" s="1">
        <v>41.08</v>
      </c>
      <c r="I17">
        <v>2007</v>
      </c>
      <c r="J17">
        <f t="shared" si="4"/>
        <v>498.78499999999997</v>
      </c>
      <c r="K17">
        <f t="shared" si="5"/>
        <v>517.42750000000001</v>
      </c>
      <c r="L17">
        <f t="shared" si="6"/>
        <v>46.965000000000003</v>
      </c>
    </row>
    <row r="18" spans="1:12" x14ac:dyDescent="0.35">
      <c r="A18">
        <v>2004</v>
      </c>
      <c r="B18">
        <v>1</v>
      </c>
      <c r="C18">
        <v>490.48</v>
      </c>
      <c r="D18">
        <v>606.73</v>
      </c>
      <c r="E18" s="1">
        <v>37.17</v>
      </c>
      <c r="I18">
        <v>2008</v>
      </c>
      <c r="J18">
        <f t="shared" si="4"/>
        <v>462.94500000000005</v>
      </c>
      <c r="K18">
        <f t="shared" si="5"/>
        <v>652.22</v>
      </c>
      <c r="L18">
        <f t="shared" si="6"/>
        <v>47.295000000000002</v>
      </c>
    </row>
    <row r="19" spans="1:12" x14ac:dyDescent="0.35">
      <c r="A19">
        <v>2004</v>
      </c>
      <c r="B19">
        <v>2</v>
      </c>
      <c r="C19">
        <v>346.91</v>
      </c>
      <c r="D19">
        <v>601.21</v>
      </c>
      <c r="E19" s="1">
        <v>59.65</v>
      </c>
      <c r="I19">
        <v>2009</v>
      </c>
      <c r="J19">
        <f t="shared" si="4"/>
        <v>486.28249999999997</v>
      </c>
      <c r="K19">
        <f t="shared" si="5"/>
        <v>542.73500000000001</v>
      </c>
      <c r="L19">
        <f t="shared" si="6"/>
        <v>46.97</v>
      </c>
    </row>
    <row r="20" spans="1:12" x14ac:dyDescent="0.35">
      <c r="A20">
        <v>2004</v>
      </c>
      <c r="B20">
        <v>3</v>
      </c>
      <c r="C20">
        <v>313.13</v>
      </c>
      <c r="D20">
        <v>684.16</v>
      </c>
      <c r="E20" s="1">
        <v>68.099999999999994</v>
      </c>
      <c r="I20">
        <v>2010</v>
      </c>
      <c r="J20">
        <f t="shared" si="4"/>
        <v>517.74</v>
      </c>
      <c r="K20">
        <f t="shared" si="5"/>
        <v>586.22749999999996</v>
      </c>
      <c r="L20">
        <f t="shared" si="6"/>
        <v>45.732500000000002</v>
      </c>
    </row>
    <row r="21" spans="1:12" x14ac:dyDescent="0.35">
      <c r="A21">
        <v>2004</v>
      </c>
      <c r="B21">
        <v>4</v>
      </c>
      <c r="C21">
        <v>570.73</v>
      </c>
      <c r="D21">
        <v>666.68</v>
      </c>
      <c r="E21" s="1">
        <v>29.78</v>
      </c>
      <c r="I21">
        <v>2011</v>
      </c>
      <c r="J21">
        <f t="shared" si="4"/>
        <v>507.44</v>
      </c>
      <c r="K21">
        <f t="shared" si="5"/>
        <v>807.81499999999994</v>
      </c>
      <c r="L21">
        <f t="shared" si="6"/>
        <v>45.83</v>
      </c>
    </row>
    <row r="22" spans="1:12" x14ac:dyDescent="0.35">
      <c r="A22">
        <v>2005</v>
      </c>
      <c r="B22">
        <v>1</v>
      </c>
      <c r="C22">
        <v>396.19</v>
      </c>
      <c r="D22">
        <v>755.55</v>
      </c>
      <c r="E22" s="1">
        <v>41.12</v>
      </c>
      <c r="I22">
        <v>2012</v>
      </c>
      <c r="J22">
        <f t="shared" si="4"/>
        <v>524.79250000000002</v>
      </c>
      <c r="K22">
        <f t="shared" si="5"/>
        <v>648.15499999999997</v>
      </c>
      <c r="L22">
        <f t="shared" si="6"/>
        <v>53.907499999999999</v>
      </c>
    </row>
    <row r="23" spans="1:12" x14ac:dyDescent="0.35">
      <c r="A23">
        <v>2005</v>
      </c>
      <c r="B23">
        <v>2</v>
      </c>
      <c r="C23">
        <v>353.69</v>
      </c>
      <c r="D23">
        <v>519.78</v>
      </c>
      <c r="E23" s="1">
        <v>47.66</v>
      </c>
      <c r="I23">
        <v>2013</v>
      </c>
      <c r="J23">
        <f t="shared" si="4"/>
        <v>511.17249999999996</v>
      </c>
      <c r="K23">
        <f t="shared" si="5"/>
        <v>629.38499999999999</v>
      </c>
      <c r="L23">
        <f t="shared" si="6"/>
        <v>50.772500000000001</v>
      </c>
    </row>
    <row r="24" spans="1:12" x14ac:dyDescent="0.35">
      <c r="A24">
        <v>2005</v>
      </c>
      <c r="B24">
        <v>3</v>
      </c>
      <c r="C24">
        <v>473.14</v>
      </c>
      <c r="D24">
        <v>525.46</v>
      </c>
      <c r="E24" s="1">
        <v>59.05</v>
      </c>
      <c r="I24">
        <v>2014</v>
      </c>
      <c r="J24">
        <f t="shared" si="4"/>
        <v>567.60500000000002</v>
      </c>
      <c r="K24">
        <f t="shared" si="5"/>
        <v>574.43000000000006</v>
      </c>
      <c r="L24">
        <f t="shared" si="6"/>
        <v>47.985000000000007</v>
      </c>
    </row>
    <row r="25" spans="1:12" x14ac:dyDescent="0.35">
      <c r="A25">
        <v>2005</v>
      </c>
      <c r="B25">
        <v>4</v>
      </c>
      <c r="C25">
        <v>581</v>
      </c>
      <c r="D25">
        <v>460.28</v>
      </c>
      <c r="E25" s="1">
        <v>48.98</v>
      </c>
      <c r="I25">
        <v>2015</v>
      </c>
      <c r="J25">
        <f t="shared" si="4"/>
        <v>499.27749999999997</v>
      </c>
      <c r="K25">
        <f t="shared" si="5"/>
        <v>602.38249999999994</v>
      </c>
      <c r="L25">
        <f t="shared" si="6"/>
        <v>50.302500000000002</v>
      </c>
    </row>
    <row r="26" spans="1:12" x14ac:dyDescent="0.35">
      <c r="A26">
        <v>2006</v>
      </c>
      <c r="B26">
        <v>1</v>
      </c>
      <c r="C26">
        <v>467.16</v>
      </c>
      <c r="D26">
        <v>327.52999999999997</v>
      </c>
      <c r="E26" s="1">
        <v>47.29</v>
      </c>
      <c r="I26">
        <v>2016</v>
      </c>
      <c r="J26">
        <f t="shared" si="4"/>
        <v>527.70500000000004</v>
      </c>
      <c r="K26">
        <f t="shared" si="5"/>
        <v>607.26</v>
      </c>
      <c r="L26">
        <f t="shared" si="6"/>
        <v>46.822500000000005</v>
      </c>
    </row>
    <row r="27" spans="1:12" x14ac:dyDescent="0.35">
      <c r="A27">
        <v>2006</v>
      </c>
      <c r="B27">
        <v>2</v>
      </c>
      <c r="C27">
        <v>297.82</v>
      </c>
      <c r="D27">
        <v>799.58</v>
      </c>
      <c r="E27" s="1">
        <v>46.9</v>
      </c>
      <c r="I27">
        <v>2017</v>
      </c>
      <c r="J27">
        <f t="shared" si="4"/>
        <v>476.09249999999997</v>
      </c>
      <c r="K27">
        <f t="shared" si="5"/>
        <v>521.28499999999997</v>
      </c>
      <c r="L27">
        <f t="shared" si="6"/>
        <v>47.892499999999998</v>
      </c>
    </row>
    <row r="28" spans="1:12" x14ac:dyDescent="0.35">
      <c r="A28">
        <v>2006</v>
      </c>
      <c r="B28">
        <v>3</v>
      </c>
      <c r="C28">
        <v>390.39</v>
      </c>
      <c r="D28">
        <v>499.39</v>
      </c>
      <c r="E28" s="1">
        <v>58.69</v>
      </c>
      <c r="I28">
        <v>2018</v>
      </c>
      <c r="J28">
        <f t="shared" si="4"/>
        <v>502.20000000000005</v>
      </c>
      <c r="K28">
        <f t="shared" si="5"/>
        <v>624.87249999999995</v>
      </c>
      <c r="L28">
        <f t="shared" si="6"/>
        <v>48.102499999999999</v>
      </c>
    </row>
    <row r="29" spans="1:12" x14ac:dyDescent="0.35">
      <c r="A29">
        <v>2006</v>
      </c>
      <c r="B29">
        <v>4</v>
      </c>
      <c r="C29">
        <v>691.45</v>
      </c>
      <c r="D29">
        <v>586.29999999999995</v>
      </c>
      <c r="E29" s="1">
        <v>37.590000000000003</v>
      </c>
      <c r="I29">
        <v>2019</v>
      </c>
      <c r="J29">
        <f t="shared" si="4"/>
        <v>539.89499999999998</v>
      </c>
      <c r="K29">
        <f t="shared" si="5"/>
        <v>567.73749999999995</v>
      </c>
      <c r="L29">
        <f t="shared" si="6"/>
        <v>45.875</v>
      </c>
    </row>
    <row r="30" spans="1:12" x14ac:dyDescent="0.35">
      <c r="A30">
        <v>2007</v>
      </c>
      <c r="B30">
        <v>1</v>
      </c>
      <c r="C30">
        <v>529.04999999999995</v>
      </c>
      <c r="D30">
        <v>632.41</v>
      </c>
      <c r="E30" s="1">
        <v>36.049999999999997</v>
      </c>
      <c r="I30">
        <v>2020</v>
      </c>
      <c r="J30">
        <f t="shared" si="4"/>
        <v>506.63749999999999</v>
      </c>
      <c r="K30">
        <f t="shared" si="5"/>
        <v>515.9375</v>
      </c>
      <c r="L30">
        <f t="shared" si="6"/>
        <v>47.224999999999994</v>
      </c>
    </row>
    <row r="31" spans="1:12" x14ac:dyDescent="0.35">
      <c r="A31">
        <v>2007</v>
      </c>
      <c r="B31">
        <v>2</v>
      </c>
      <c r="C31">
        <v>384.18</v>
      </c>
      <c r="D31">
        <v>494.69</v>
      </c>
      <c r="E31" s="1">
        <v>50.56</v>
      </c>
      <c r="I31">
        <v>2021</v>
      </c>
      <c r="J31">
        <f t="shared" si="4"/>
        <v>521.96500000000003</v>
      </c>
      <c r="K31">
        <f t="shared" si="5"/>
        <v>617.25750000000005</v>
      </c>
      <c r="L31">
        <f t="shared" si="6"/>
        <v>44.817500000000003</v>
      </c>
    </row>
    <row r="32" spans="1:12" x14ac:dyDescent="0.35">
      <c r="A32">
        <v>2007</v>
      </c>
      <c r="B32">
        <v>3</v>
      </c>
      <c r="C32">
        <v>413.99</v>
      </c>
      <c r="D32">
        <v>440.89</v>
      </c>
      <c r="E32" s="1">
        <v>56.11</v>
      </c>
      <c r="I32">
        <v>2022</v>
      </c>
      <c r="J32">
        <f t="shared" si="4"/>
        <v>530.71249999999998</v>
      </c>
      <c r="K32">
        <f t="shared" si="5"/>
        <v>649.1925</v>
      </c>
      <c r="L32">
        <f t="shared" si="6"/>
        <v>47.005000000000003</v>
      </c>
    </row>
    <row r="33" spans="1:12" x14ac:dyDescent="0.35">
      <c r="A33">
        <v>2007</v>
      </c>
      <c r="B33">
        <v>4</v>
      </c>
      <c r="C33">
        <v>667.92</v>
      </c>
      <c r="D33">
        <v>501.72</v>
      </c>
      <c r="E33" s="1">
        <v>45.14</v>
      </c>
      <c r="I33">
        <v>2023</v>
      </c>
      <c r="J33">
        <f t="shared" si="4"/>
        <v>515.255</v>
      </c>
      <c r="K33">
        <f t="shared" si="5"/>
        <v>718.6099999999999</v>
      </c>
      <c r="L33">
        <f t="shared" si="6"/>
        <v>53.367499999999993</v>
      </c>
    </row>
    <row r="34" spans="1:12" x14ac:dyDescent="0.35">
      <c r="A34">
        <v>2008</v>
      </c>
      <c r="B34">
        <v>1</v>
      </c>
      <c r="C34">
        <v>427.92</v>
      </c>
      <c r="D34">
        <v>886.64</v>
      </c>
      <c r="E34" s="1">
        <v>45.11</v>
      </c>
    </row>
    <row r="35" spans="1:12" x14ac:dyDescent="0.35">
      <c r="A35">
        <v>2008</v>
      </c>
      <c r="B35">
        <v>2</v>
      </c>
      <c r="C35">
        <v>401.74</v>
      </c>
      <c r="D35">
        <v>642.16</v>
      </c>
      <c r="E35" s="1">
        <v>50.33</v>
      </c>
    </row>
    <row r="36" spans="1:12" x14ac:dyDescent="0.35">
      <c r="A36">
        <v>2008</v>
      </c>
      <c r="B36">
        <v>3</v>
      </c>
      <c r="C36">
        <v>442.69</v>
      </c>
      <c r="D36">
        <v>663.3</v>
      </c>
      <c r="E36" s="1">
        <v>48.56</v>
      </c>
    </row>
    <row r="37" spans="1:12" x14ac:dyDescent="0.35">
      <c r="A37">
        <v>2008</v>
      </c>
      <c r="B37">
        <v>4</v>
      </c>
      <c r="C37">
        <v>579.42999999999995</v>
      </c>
      <c r="D37">
        <v>416.78</v>
      </c>
      <c r="E37" s="1">
        <v>45.18</v>
      </c>
    </row>
    <row r="38" spans="1:12" x14ac:dyDescent="0.35">
      <c r="A38">
        <v>2009</v>
      </c>
      <c r="B38">
        <v>1</v>
      </c>
      <c r="C38">
        <v>435.13</v>
      </c>
      <c r="D38">
        <v>673.52</v>
      </c>
      <c r="E38" s="1">
        <v>39.03</v>
      </c>
    </row>
    <row r="39" spans="1:12" x14ac:dyDescent="0.35">
      <c r="A39">
        <v>2009</v>
      </c>
      <c r="B39">
        <v>2</v>
      </c>
      <c r="C39">
        <v>420.89</v>
      </c>
      <c r="D39">
        <v>605.97</v>
      </c>
      <c r="E39" s="1">
        <v>51.69</v>
      </c>
    </row>
    <row r="40" spans="1:12" x14ac:dyDescent="0.35">
      <c r="A40">
        <v>2009</v>
      </c>
      <c r="B40">
        <v>3</v>
      </c>
      <c r="C40">
        <v>465.31</v>
      </c>
      <c r="D40">
        <v>614.99</v>
      </c>
      <c r="E40" s="1">
        <v>43.17</v>
      </c>
    </row>
    <row r="41" spans="1:12" x14ac:dyDescent="0.35">
      <c r="A41">
        <v>2009</v>
      </c>
      <c r="B41">
        <v>4</v>
      </c>
      <c r="C41">
        <v>623.79999999999995</v>
      </c>
      <c r="D41">
        <v>276.45999999999998</v>
      </c>
      <c r="E41" s="1">
        <v>53.99</v>
      </c>
    </row>
    <row r="42" spans="1:12" x14ac:dyDescent="0.35">
      <c r="A42">
        <v>2010</v>
      </c>
      <c r="B42">
        <v>1</v>
      </c>
      <c r="C42">
        <v>556.46</v>
      </c>
      <c r="D42">
        <v>507.42</v>
      </c>
      <c r="E42" s="1">
        <v>43.06</v>
      </c>
    </row>
    <row r="43" spans="1:12" x14ac:dyDescent="0.35">
      <c r="A43">
        <v>2010</v>
      </c>
      <c r="B43">
        <v>2</v>
      </c>
      <c r="C43">
        <v>429.77</v>
      </c>
      <c r="D43">
        <v>685.8</v>
      </c>
      <c r="E43" s="1">
        <v>47.43</v>
      </c>
    </row>
    <row r="44" spans="1:12" x14ac:dyDescent="0.35">
      <c r="A44">
        <v>2010</v>
      </c>
      <c r="B44">
        <v>3</v>
      </c>
      <c r="C44">
        <v>406.01</v>
      </c>
      <c r="D44">
        <v>614.02</v>
      </c>
      <c r="E44" s="1">
        <v>42.14</v>
      </c>
    </row>
    <row r="45" spans="1:12" x14ac:dyDescent="0.35">
      <c r="A45">
        <v>2010</v>
      </c>
      <c r="B45">
        <v>4</v>
      </c>
      <c r="C45">
        <v>678.72</v>
      </c>
      <c r="D45">
        <v>537.66999999999996</v>
      </c>
      <c r="E45" s="1">
        <v>50.3</v>
      </c>
    </row>
    <row r="46" spans="1:12" x14ac:dyDescent="0.35">
      <c r="A46">
        <v>2011</v>
      </c>
      <c r="B46">
        <v>1</v>
      </c>
      <c r="C46">
        <v>544.44000000000005</v>
      </c>
      <c r="D46">
        <v>814.63</v>
      </c>
      <c r="E46" s="1">
        <v>43.98</v>
      </c>
    </row>
    <row r="47" spans="1:12" x14ac:dyDescent="0.35">
      <c r="A47">
        <v>2011</v>
      </c>
      <c r="B47">
        <v>2</v>
      </c>
      <c r="C47">
        <v>453.6</v>
      </c>
      <c r="D47">
        <v>1094.1500000000001</v>
      </c>
      <c r="E47" s="1">
        <v>42.41</v>
      </c>
    </row>
    <row r="48" spans="1:12" x14ac:dyDescent="0.35">
      <c r="A48">
        <v>2011</v>
      </c>
      <c r="B48">
        <v>3</v>
      </c>
      <c r="C48">
        <v>500.69</v>
      </c>
      <c r="D48">
        <v>835.55</v>
      </c>
      <c r="E48" s="1">
        <v>50.99</v>
      </c>
    </row>
    <row r="49" spans="1:5" x14ac:dyDescent="0.35">
      <c r="A49">
        <v>2011</v>
      </c>
      <c r="B49">
        <v>4</v>
      </c>
      <c r="C49">
        <v>531.03</v>
      </c>
      <c r="D49">
        <v>486.93</v>
      </c>
      <c r="E49" s="1">
        <v>45.94</v>
      </c>
    </row>
    <row r="50" spans="1:5" x14ac:dyDescent="0.35">
      <c r="A50">
        <v>2012</v>
      </c>
      <c r="B50">
        <v>1</v>
      </c>
      <c r="C50">
        <v>561.80999999999995</v>
      </c>
      <c r="D50">
        <v>679.36</v>
      </c>
      <c r="E50" s="1">
        <v>54.63</v>
      </c>
    </row>
    <row r="51" spans="1:5" x14ac:dyDescent="0.35">
      <c r="A51">
        <v>2012</v>
      </c>
      <c r="B51">
        <v>2</v>
      </c>
      <c r="C51">
        <v>416.87</v>
      </c>
      <c r="D51">
        <v>881.62</v>
      </c>
      <c r="E51" s="1">
        <v>47.92</v>
      </c>
    </row>
    <row r="52" spans="1:5" x14ac:dyDescent="0.35">
      <c r="A52">
        <v>2012</v>
      </c>
      <c r="B52">
        <v>3</v>
      </c>
      <c r="C52">
        <v>527.82000000000005</v>
      </c>
      <c r="D52">
        <v>488.2</v>
      </c>
      <c r="E52" s="1">
        <v>60.47</v>
      </c>
    </row>
    <row r="53" spans="1:5" x14ac:dyDescent="0.35">
      <c r="A53">
        <v>2012</v>
      </c>
      <c r="B53">
        <v>4</v>
      </c>
      <c r="C53">
        <v>592.66999999999996</v>
      </c>
      <c r="D53">
        <v>543.44000000000005</v>
      </c>
      <c r="E53" s="1">
        <v>52.61</v>
      </c>
    </row>
    <row r="54" spans="1:5" x14ac:dyDescent="0.35">
      <c r="A54">
        <v>2013</v>
      </c>
      <c r="B54">
        <v>1</v>
      </c>
      <c r="C54">
        <v>616.1</v>
      </c>
      <c r="D54">
        <v>602.75</v>
      </c>
      <c r="E54" s="1">
        <v>45.95</v>
      </c>
    </row>
    <row r="55" spans="1:5" x14ac:dyDescent="0.35">
      <c r="A55">
        <v>2013</v>
      </c>
      <c r="B55">
        <v>2</v>
      </c>
      <c r="C55">
        <v>453.43</v>
      </c>
      <c r="D55">
        <v>785.96</v>
      </c>
      <c r="E55" s="1">
        <v>45.41</v>
      </c>
    </row>
    <row r="56" spans="1:5" x14ac:dyDescent="0.35">
      <c r="A56">
        <v>2013</v>
      </c>
      <c r="B56">
        <v>3</v>
      </c>
      <c r="C56">
        <v>450.13</v>
      </c>
      <c r="D56">
        <v>618.29</v>
      </c>
      <c r="E56" s="1">
        <v>50.55</v>
      </c>
    </row>
    <row r="57" spans="1:5" x14ac:dyDescent="0.35">
      <c r="A57">
        <v>2013</v>
      </c>
      <c r="B57">
        <v>4</v>
      </c>
      <c r="C57">
        <v>525.03</v>
      </c>
      <c r="D57">
        <v>510.54</v>
      </c>
      <c r="E57" s="1">
        <v>61.18</v>
      </c>
    </row>
    <row r="58" spans="1:5" x14ac:dyDescent="0.35">
      <c r="A58">
        <v>2014</v>
      </c>
      <c r="B58">
        <v>1</v>
      </c>
      <c r="C58">
        <v>543.28</v>
      </c>
      <c r="D58">
        <v>590.17999999999995</v>
      </c>
      <c r="E58" s="1">
        <v>51.3</v>
      </c>
    </row>
    <row r="59" spans="1:5" x14ac:dyDescent="0.35">
      <c r="A59">
        <v>2014</v>
      </c>
      <c r="B59">
        <v>2</v>
      </c>
      <c r="C59">
        <v>487.66</v>
      </c>
      <c r="D59">
        <v>624.88</v>
      </c>
      <c r="E59" s="1">
        <v>45.13</v>
      </c>
    </row>
    <row r="60" spans="1:5" x14ac:dyDescent="0.35">
      <c r="A60">
        <v>2014</v>
      </c>
      <c r="B60">
        <v>3</v>
      </c>
      <c r="C60">
        <v>662.77</v>
      </c>
      <c r="D60">
        <v>706.38</v>
      </c>
      <c r="E60" s="1">
        <v>47.77</v>
      </c>
    </row>
    <row r="61" spans="1:5" x14ac:dyDescent="0.35">
      <c r="A61">
        <v>2014</v>
      </c>
      <c r="B61">
        <v>4</v>
      </c>
      <c r="C61">
        <v>576.71</v>
      </c>
      <c r="D61">
        <v>376.28</v>
      </c>
      <c r="E61" s="1">
        <v>47.74</v>
      </c>
    </row>
    <row r="62" spans="1:5" x14ac:dyDescent="0.35">
      <c r="A62">
        <v>2015</v>
      </c>
      <c r="B62">
        <v>1</v>
      </c>
      <c r="C62">
        <v>596.98</v>
      </c>
      <c r="D62">
        <v>490.12</v>
      </c>
      <c r="E62" s="1">
        <v>53.86</v>
      </c>
    </row>
    <row r="63" spans="1:5" x14ac:dyDescent="0.35">
      <c r="A63">
        <v>2015</v>
      </c>
      <c r="B63">
        <v>2</v>
      </c>
      <c r="C63">
        <v>443.58</v>
      </c>
      <c r="D63">
        <v>647.92999999999995</v>
      </c>
      <c r="E63" s="1">
        <v>43.84</v>
      </c>
    </row>
    <row r="64" spans="1:5" x14ac:dyDescent="0.35">
      <c r="A64">
        <v>2015</v>
      </c>
      <c r="B64">
        <v>3</v>
      </c>
      <c r="C64">
        <v>554.78</v>
      </c>
      <c r="D64">
        <v>769.67</v>
      </c>
      <c r="E64" s="1">
        <v>46.07</v>
      </c>
    </row>
    <row r="65" spans="1:5" x14ac:dyDescent="0.35">
      <c r="A65">
        <v>2015</v>
      </c>
      <c r="B65">
        <v>4</v>
      </c>
      <c r="C65">
        <v>401.77</v>
      </c>
      <c r="D65">
        <v>501.81</v>
      </c>
      <c r="E65" s="1">
        <v>57.44</v>
      </c>
    </row>
    <row r="66" spans="1:5" x14ac:dyDescent="0.35">
      <c r="A66">
        <v>2016</v>
      </c>
      <c r="B66">
        <v>1</v>
      </c>
      <c r="C66">
        <v>604.95000000000005</v>
      </c>
      <c r="D66">
        <v>455.18</v>
      </c>
      <c r="E66" s="1">
        <v>46.38</v>
      </c>
    </row>
    <row r="67" spans="1:5" x14ac:dyDescent="0.35">
      <c r="A67">
        <v>2016</v>
      </c>
      <c r="B67">
        <v>2</v>
      </c>
      <c r="C67">
        <v>410.77</v>
      </c>
      <c r="D67">
        <v>829.7</v>
      </c>
      <c r="E67" s="1">
        <v>38.89</v>
      </c>
    </row>
    <row r="68" spans="1:5" x14ac:dyDescent="0.35">
      <c r="A68">
        <v>2016</v>
      </c>
      <c r="B68">
        <v>3</v>
      </c>
      <c r="C68">
        <v>605.6</v>
      </c>
      <c r="D68">
        <v>833.75</v>
      </c>
      <c r="E68" s="1">
        <v>41.16</v>
      </c>
    </row>
    <row r="69" spans="1:5" x14ac:dyDescent="0.35">
      <c r="A69">
        <v>2016</v>
      </c>
      <c r="B69">
        <v>4</v>
      </c>
      <c r="C69">
        <v>489.5</v>
      </c>
      <c r="D69">
        <v>310.41000000000003</v>
      </c>
      <c r="E69" s="1">
        <v>60.86</v>
      </c>
    </row>
    <row r="70" spans="1:5" x14ac:dyDescent="0.35">
      <c r="A70">
        <v>2017</v>
      </c>
      <c r="B70">
        <v>1</v>
      </c>
      <c r="C70">
        <v>602</v>
      </c>
      <c r="D70">
        <v>490.94</v>
      </c>
      <c r="E70" s="1">
        <v>55.56</v>
      </c>
    </row>
    <row r="71" spans="1:5" x14ac:dyDescent="0.35">
      <c r="A71">
        <v>2017</v>
      </c>
      <c r="B71">
        <v>2</v>
      </c>
      <c r="C71">
        <v>455.98</v>
      </c>
      <c r="D71">
        <v>595.72</v>
      </c>
      <c r="E71" s="1">
        <v>41.07</v>
      </c>
    </row>
    <row r="72" spans="1:5" x14ac:dyDescent="0.35">
      <c r="A72">
        <v>2017</v>
      </c>
      <c r="B72">
        <v>3</v>
      </c>
      <c r="C72">
        <v>510.37</v>
      </c>
      <c r="D72">
        <v>618.65</v>
      </c>
      <c r="E72" s="1">
        <v>36.68</v>
      </c>
    </row>
    <row r="73" spans="1:5" x14ac:dyDescent="0.35">
      <c r="A73">
        <v>2017</v>
      </c>
      <c r="B73">
        <v>4</v>
      </c>
      <c r="C73">
        <v>336.02</v>
      </c>
      <c r="D73">
        <v>379.83</v>
      </c>
      <c r="E73" s="1">
        <v>58.26</v>
      </c>
    </row>
    <row r="74" spans="1:5" x14ac:dyDescent="0.35">
      <c r="A74">
        <v>2018</v>
      </c>
      <c r="B74">
        <v>1</v>
      </c>
      <c r="C74">
        <v>595.34</v>
      </c>
      <c r="D74">
        <v>568.38</v>
      </c>
      <c r="E74" s="1">
        <v>51.8</v>
      </c>
    </row>
    <row r="75" spans="1:5" x14ac:dyDescent="0.35">
      <c r="A75">
        <v>2018</v>
      </c>
      <c r="B75">
        <v>2</v>
      </c>
      <c r="C75">
        <v>409.42</v>
      </c>
      <c r="D75">
        <v>1054.2</v>
      </c>
      <c r="E75" s="1">
        <v>37.090000000000003</v>
      </c>
    </row>
    <row r="76" spans="1:5" x14ac:dyDescent="0.35">
      <c r="A76">
        <v>2018</v>
      </c>
      <c r="B76">
        <v>3</v>
      </c>
      <c r="C76">
        <v>561.83000000000004</v>
      </c>
      <c r="D76">
        <v>497.35</v>
      </c>
      <c r="E76" s="1">
        <v>46.68</v>
      </c>
    </row>
    <row r="77" spans="1:5" x14ac:dyDescent="0.35">
      <c r="A77">
        <v>2018</v>
      </c>
      <c r="B77">
        <v>4</v>
      </c>
      <c r="C77">
        <v>442.21</v>
      </c>
      <c r="D77">
        <v>379.56</v>
      </c>
      <c r="E77" s="1">
        <v>56.84</v>
      </c>
    </row>
    <row r="78" spans="1:5" x14ac:dyDescent="0.35">
      <c r="A78">
        <v>2019</v>
      </c>
      <c r="B78">
        <v>1</v>
      </c>
      <c r="C78">
        <v>611.45000000000005</v>
      </c>
      <c r="D78">
        <v>394.21</v>
      </c>
      <c r="E78" s="1">
        <v>56.19</v>
      </c>
    </row>
    <row r="79" spans="1:5" x14ac:dyDescent="0.35">
      <c r="A79">
        <v>2019</v>
      </c>
      <c r="B79">
        <v>2</v>
      </c>
      <c r="C79">
        <v>553.19000000000005</v>
      </c>
      <c r="D79">
        <v>547.12</v>
      </c>
      <c r="E79" s="1">
        <v>39.26</v>
      </c>
    </row>
    <row r="80" spans="1:5" x14ac:dyDescent="0.35">
      <c r="A80">
        <v>2019</v>
      </c>
      <c r="B80">
        <v>3</v>
      </c>
      <c r="C80">
        <v>573.29</v>
      </c>
      <c r="D80">
        <v>789.7</v>
      </c>
      <c r="E80" s="1">
        <v>40.43</v>
      </c>
    </row>
    <row r="81" spans="1:5" x14ac:dyDescent="0.35">
      <c r="A81">
        <v>2019</v>
      </c>
      <c r="B81">
        <v>4</v>
      </c>
      <c r="C81">
        <v>421.65</v>
      </c>
      <c r="D81">
        <v>539.91999999999996</v>
      </c>
      <c r="E81" s="1">
        <v>47.62</v>
      </c>
    </row>
    <row r="82" spans="1:5" x14ac:dyDescent="0.35">
      <c r="A82">
        <v>2020</v>
      </c>
      <c r="B82">
        <v>1</v>
      </c>
      <c r="C82">
        <v>548.28</v>
      </c>
      <c r="D82">
        <v>271.92</v>
      </c>
      <c r="E82" s="1">
        <v>46.16</v>
      </c>
    </row>
    <row r="83" spans="1:5" x14ac:dyDescent="0.35">
      <c r="A83">
        <v>2020</v>
      </c>
      <c r="B83">
        <v>2</v>
      </c>
      <c r="C83">
        <v>501.22</v>
      </c>
      <c r="D83">
        <v>739.12</v>
      </c>
      <c r="E83" s="1">
        <v>34.82</v>
      </c>
    </row>
    <row r="84" spans="1:5" x14ac:dyDescent="0.35">
      <c r="A84">
        <v>2020</v>
      </c>
      <c r="B84">
        <v>3</v>
      </c>
      <c r="C84">
        <v>496.14</v>
      </c>
      <c r="D84">
        <v>576.65</v>
      </c>
      <c r="E84" s="1">
        <v>48.51</v>
      </c>
    </row>
    <row r="85" spans="1:5" x14ac:dyDescent="0.35">
      <c r="A85">
        <v>2020</v>
      </c>
      <c r="B85">
        <v>4</v>
      </c>
      <c r="C85">
        <v>480.91</v>
      </c>
      <c r="D85">
        <v>476.06</v>
      </c>
      <c r="E85" s="1">
        <v>59.41</v>
      </c>
    </row>
    <row r="86" spans="1:5" x14ac:dyDescent="0.35">
      <c r="A86">
        <v>2021</v>
      </c>
      <c r="B86">
        <v>1</v>
      </c>
      <c r="C86">
        <v>629.5</v>
      </c>
      <c r="D86">
        <v>434.39</v>
      </c>
      <c r="E86" s="1">
        <v>45.59</v>
      </c>
    </row>
    <row r="87" spans="1:5" x14ac:dyDescent="0.35">
      <c r="A87">
        <v>2021</v>
      </c>
      <c r="B87">
        <v>2</v>
      </c>
      <c r="C87">
        <v>577.99</v>
      </c>
      <c r="D87">
        <v>776.09</v>
      </c>
      <c r="E87" s="1">
        <v>33.97</v>
      </c>
    </row>
    <row r="88" spans="1:5" x14ac:dyDescent="0.35">
      <c r="A88">
        <v>2021</v>
      </c>
      <c r="B88">
        <v>3</v>
      </c>
      <c r="C88">
        <v>556.48</v>
      </c>
      <c r="D88">
        <v>787.11</v>
      </c>
      <c r="E88" s="1">
        <v>40.11</v>
      </c>
    </row>
    <row r="89" spans="1:5" x14ac:dyDescent="0.35">
      <c r="A89">
        <v>2021</v>
      </c>
      <c r="B89">
        <v>4</v>
      </c>
      <c r="C89">
        <v>323.89</v>
      </c>
      <c r="D89">
        <v>471.44</v>
      </c>
      <c r="E89" s="1">
        <v>59.6</v>
      </c>
    </row>
    <row r="90" spans="1:5" x14ac:dyDescent="0.35">
      <c r="A90">
        <v>2022</v>
      </c>
      <c r="B90">
        <v>1</v>
      </c>
      <c r="C90">
        <v>565.22</v>
      </c>
      <c r="D90">
        <v>501.39</v>
      </c>
      <c r="E90" s="1">
        <v>59.43</v>
      </c>
    </row>
    <row r="91" spans="1:5" x14ac:dyDescent="0.35">
      <c r="A91">
        <v>2022</v>
      </c>
      <c r="B91">
        <v>2</v>
      </c>
      <c r="C91">
        <v>560.75</v>
      </c>
      <c r="D91">
        <v>790.7</v>
      </c>
      <c r="E91" s="1">
        <v>32.770000000000003</v>
      </c>
    </row>
    <row r="92" spans="1:5" x14ac:dyDescent="0.35">
      <c r="A92">
        <v>2022</v>
      </c>
      <c r="B92">
        <v>3</v>
      </c>
      <c r="C92">
        <v>597.79999999999995</v>
      </c>
      <c r="D92">
        <v>824.31</v>
      </c>
      <c r="E92" s="1">
        <v>40.950000000000003</v>
      </c>
    </row>
    <row r="93" spans="1:5" x14ac:dyDescent="0.35">
      <c r="A93">
        <v>2022</v>
      </c>
      <c r="B93">
        <v>4</v>
      </c>
      <c r="C93">
        <v>399.08</v>
      </c>
      <c r="D93">
        <v>480.37</v>
      </c>
      <c r="E93" s="1">
        <v>54.87</v>
      </c>
    </row>
    <row r="94" spans="1:5" x14ac:dyDescent="0.35">
      <c r="A94">
        <v>2023</v>
      </c>
      <c r="B94">
        <v>1</v>
      </c>
      <c r="C94">
        <v>653.92999999999995</v>
      </c>
      <c r="D94">
        <v>490.39</v>
      </c>
      <c r="E94" s="1">
        <v>64.03</v>
      </c>
    </row>
    <row r="95" spans="1:5" x14ac:dyDescent="0.35">
      <c r="A95">
        <v>2023</v>
      </c>
      <c r="B95">
        <v>2</v>
      </c>
      <c r="C95">
        <v>450.13</v>
      </c>
      <c r="D95">
        <v>932.04</v>
      </c>
      <c r="E95" s="1">
        <v>39.11</v>
      </c>
    </row>
    <row r="96" spans="1:5" x14ac:dyDescent="0.35">
      <c r="A96">
        <v>2023</v>
      </c>
      <c r="B96">
        <v>3</v>
      </c>
      <c r="C96">
        <v>597.04</v>
      </c>
      <c r="D96">
        <v>1133.1199999999999</v>
      </c>
      <c r="E96" s="1">
        <v>41.5</v>
      </c>
    </row>
    <row r="97" spans="1:5" x14ac:dyDescent="0.35">
      <c r="A97">
        <v>2023</v>
      </c>
      <c r="B97">
        <v>4</v>
      </c>
      <c r="C97">
        <v>359.92</v>
      </c>
      <c r="D97">
        <v>318.89</v>
      </c>
      <c r="E97" s="1">
        <v>68.83</v>
      </c>
    </row>
  </sheetData>
  <conditionalFormatting sqref="I2:J5 I6:L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B3FC18-BABD-4368-9AAB-39DC53BAE7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Milly_Module03_Past_Demand_And_!I2:I5</xm:f>
              <xm:sqref>I6</xm:sqref>
            </x14:sparkline>
            <x14:sparkline>
              <xm:f>Milly_Module03_Past_Demand_And_!J2:J5</xm:f>
              <xm:sqref>J6</xm:sqref>
            </x14:sparkline>
            <x14:sparkline>
              <xm:f>Milly_Module03_Past_Demand_And_!K2:K5</xm:f>
              <xm:sqref>K6</xm:sqref>
            </x14:sparkline>
            <x14:sparkline>
              <xm:f>Milly_Module03_Past_Demand_And_!L2:L5</xm:f>
              <xm:sqref>L6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03C3-EDF7-445F-B381-4C8E100E09C8}">
  <dimension ref="A1:N21"/>
  <sheetViews>
    <sheetView tabSelected="1" topLeftCell="A7" workbookViewId="0">
      <selection activeCell="C12" sqref="C12"/>
    </sheetView>
  </sheetViews>
  <sheetFormatPr defaultRowHeight="14.5" x14ac:dyDescent="0.35"/>
  <cols>
    <col min="1" max="1" width="22.54296875" bestFit="1" customWidth="1"/>
    <col min="2" max="2" width="10.81640625" customWidth="1"/>
    <col min="3" max="3" width="10.36328125" customWidth="1"/>
    <col min="4" max="4" width="10.7265625" customWidth="1"/>
    <col min="5" max="5" width="11" customWidth="1"/>
    <col min="6" max="6" width="9.81640625" customWidth="1"/>
    <col min="11" max="11" width="18.7265625" customWidth="1"/>
  </cols>
  <sheetData>
    <row r="1" spans="1:14" x14ac:dyDescent="0.35">
      <c r="A1" s="24"/>
      <c r="B1" s="24"/>
      <c r="C1" s="17">
        <v>1</v>
      </c>
      <c r="D1" s="17">
        <v>2</v>
      </c>
      <c r="E1" s="17">
        <v>3</v>
      </c>
      <c r="F1" s="17">
        <v>4</v>
      </c>
      <c r="G1" s="4"/>
      <c r="H1" s="4"/>
      <c r="N1" s="1"/>
    </row>
    <row r="2" spans="1:14" x14ac:dyDescent="0.35">
      <c r="A2" s="25" t="s">
        <v>7</v>
      </c>
      <c r="B2" s="25"/>
      <c r="C2" s="18">
        <v>600</v>
      </c>
      <c r="D2" s="19">
        <f>C5</f>
        <v>554</v>
      </c>
      <c r="E2" s="19">
        <f>D5</f>
        <v>265</v>
      </c>
      <c r="F2" s="19">
        <f>E5</f>
        <v>65.400000000000091</v>
      </c>
      <c r="G2" s="7"/>
      <c r="H2" s="7"/>
      <c r="J2" s="2" t="s">
        <v>1</v>
      </c>
      <c r="K2" t="s">
        <v>2</v>
      </c>
      <c r="L2" s="2" t="s">
        <v>3</v>
      </c>
      <c r="M2" s="2" t="s">
        <v>5</v>
      </c>
      <c r="N2" s="2" t="s">
        <v>4</v>
      </c>
    </row>
    <row r="3" spans="1:14" x14ac:dyDescent="0.35">
      <c r="A3" s="25" t="s">
        <v>8</v>
      </c>
      <c r="B3" s="25"/>
      <c r="C3" s="20">
        <v>534</v>
      </c>
      <c r="D3" s="20">
        <v>418</v>
      </c>
      <c r="E3" s="20">
        <v>454.40000000000009</v>
      </c>
      <c r="F3" s="20">
        <v>470.29999999999995</v>
      </c>
      <c r="G3" s="15"/>
      <c r="H3" s="15"/>
      <c r="J3" s="2">
        <v>1</v>
      </c>
      <c r="K3">
        <v>534.00000000000011</v>
      </c>
      <c r="L3" s="2">
        <v>579.99874999999986</v>
      </c>
      <c r="M3" s="2">
        <v>57.999874999999989</v>
      </c>
      <c r="N3" s="2">
        <v>46.050833333333344</v>
      </c>
    </row>
    <row r="4" spans="1:14" x14ac:dyDescent="0.35">
      <c r="A4" s="25" t="s">
        <v>9</v>
      </c>
      <c r="B4" s="25"/>
      <c r="C4" s="21">
        <v>580</v>
      </c>
      <c r="D4" s="21">
        <v>707</v>
      </c>
      <c r="E4" s="21">
        <v>654</v>
      </c>
      <c r="F4" s="21">
        <v>487</v>
      </c>
      <c r="G4" s="13"/>
      <c r="H4" s="13"/>
      <c r="J4" s="2">
        <v>2</v>
      </c>
      <c r="K4">
        <v>417.99999999999994</v>
      </c>
      <c r="L4" s="2">
        <v>706.99916666666684</v>
      </c>
      <c r="M4" s="2">
        <v>70.699916666666681</v>
      </c>
      <c r="N4" s="2">
        <v>45.920416666666661</v>
      </c>
    </row>
    <row r="5" spans="1:14" x14ac:dyDescent="0.35">
      <c r="A5" s="25" t="s">
        <v>10</v>
      </c>
      <c r="B5" s="25"/>
      <c r="C5" s="8">
        <f>C2+C3-C4</f>
        <v>554</v>
      </c>
      <c r="D5" s="8">
        <f t="shared" ref="D5:F5" si="0">D2+D3-D4</f>
        <v>265</v>
      </c>
      <c r="E5" s="8">
        <f t="shared" si="0"/>
        <v>65.400000000000091</v>
      </c>
      <c r="F5" s="8">
        <f t="shared" si="0"/>
        <v>48.700000000000045</v>
      </c>
      <c r="G5" s="16"/>
      <c r="H5" s="16"/>
      <c r="J5" s="2">
        <v>3</v>
      </c>
      <c r="K5">
        <v>483</v>
      </c>
      <c r="L5" s="2">
        <v>653.99958333333336</v>
      </c>
      <c r="M5" s="2">
        <v>65.399958333333345</v>
      </c>
      <c r="N5" s="2">
        <v>51.330833333333324</v>
      </c>
    </row>
    <row r="6" spans="1:14" x14ac:dyDescent="0.35">
      <c r="A6" s="24"/>
      <c r="B6" s="24"/>
      <c r="C6" s="22"/>
      <c r="D6" s="22"/>
      <c r="E6" s="22"/>
      <c r="F6" s="22"/>
      <c r="G6" s="9"/>
      <c r="H6" s="9"/>
      <c r="J6">
        <v>4</v>
      </c>
      <c r="K6">
        <v>535.99999999999989</v>
      </c>
      <c r="L6" s="2">
        <v>487</v>
      </c>
      <c r="M6" s="2">
        <v>48.7</v>
      </c>
      <c r="N6" s="2">
        <v>50.179583333333319</v>
      </c>
    </row>
    <row r="7" spans="1:14" x14ac:dyDescent="0.35">
      <c r="A7" s="25" t="s">
        <v>11</v>
      </c>
      <c r="B7" s="25"/>
      <c r="C7" s="18">
        <v>534</v>
      </c>
      <c r="D7" s="18">
        <v>418</v>
      </c>
      <c r="E7" s="18">
        <v>483</v>
      </c>
      <c r="F7" s="18">
        <v>536</v>
      </c>
      <c r="G7" s="6"/>
      <c r="H7" s="6"/>
    </row>
    <row r="8" spans="1:14" x14ac:dyDescent="0.35">
      <c r="A8" s="26"/>
      <c r="B8" s="26"/>
      <c r="C8" s="26"/>
      <c r="D8" s="26"/>
      <c r="E8" s="26"/>
      <c r="F8" s="26"/>
    </row>
    <row r="9" spans="1:14" x14ac:dyDescent="0.35">
      <c r="A9" s="25" t="s">
        <v>12</v>
      </c>
      <c r="B9" s="25"/>
      <c r="C9" s="23">
        <v>58</v>
      </c>
      <c r="D9" s="23">
        <v>70.7</v>
      </c>
      <c r="E9" s="23">
        <v>65.400000000000006</v>
      </c>
      <c r="F9" s="23">
        <v>48.7</v>
      </c>
      <c r="G9" s="5"/>
      <c r="H9" s="5"/>
      <c r="K9" t="s">
        <v>19</v>
      </c>
      <c r="L9" t="s">
        <v>20</v>
      </c>
      <c r="M9" t="s">
        <v>21</v>
      </c>
    </row>
    <row r="10" spans="1:14" x14ac:dyDescent="0.35">
      <c r="A10" s="25"/>
      <c r="B10" s="25"/>
      <c r="C10" s="19"/>
      <c r="D10" s="19"/>
      <c r="E10" s="19"/>
      <c r="F10" s="19"/>
      <c r="G10" s="7"/>
      <c r="H10" s="7"/>
      <c r="K10">
        <v>600</v>
      </c>
      <c r="L10">
        <v>1.49</v>
      </c>
      <c r="M10">
        <v>0.1</v>
      </c>
    </row>
    <row r="11" spans="1:14" x14ac:dyDescent="0.35">
      <c r="A11" s="25"/>
      <c r="B11" s="25"/>
      <c r="C11" s="19"/>
      <c r="D11" s="19"/>
      <c r="E11" s="19"/>
      <c r="F11" s="19"/>
      <c r="G11" s="7"/>
      <c r="H11" s="7"/>
    </row>
    <row r="12" spans="1:14" x14ac:dyDescent="0.35">
      <c r="A12" s="25" t="s">
        <v>13</v>
      </c>
      <c r="B12" s="26"/>
      <c r="C12" s="19">
        <f>(C2+C5)/2</f>
        <v>577</v>
      </c>
      <c r="D12" s="19">
        <f t="shared" ref="D12:F12" si="1">(D2+D5)/2</f>
        <v>409.5</v>
      </c>
      <c r="E12" s="19">
        <f t="shared" si="1"/>
        <v>165.20000000000005</v>
      </c>
      <c r="F12" s="19">
        <f t="shared" si="1"/>
        <v>57.050000000000068</v>
      </c>
      <c r="G12" s="7"/>
      <c r="H12" s="7"/>
    </row>
    <row r="13" spans="1:14" x14ac:dyDescent="0.35">
      <c r="A13" s="26"/>
      <c r="B13" s="26"/>
      <c r="C13" s="26"/>
      <c r="D13" s="26"/>
      <c r="E13" s="26"/>
      <c r="F13" s="26"/>
    </row>
    <row r="14" spans="1:14" x14ac:dyDescent="0.35">
      <c r="A14" s="25" t="s">
        <v>14</v>
      </c>
      <c r="B14" s="25"/>
      <c r="C14" s="27">
        <v>46.05</v>
      </c>
      <c r="D14" s="27">
        <v>45.92</v>
      </c>
      <c r="E14" s="27">
        <v>51.33</v>
      </c>
      <c r="F14" s="27">
        <v>50.18</v>
      </c>
      <c r="G14" s="14"/>
      <c r="H14" s="14"/>
    </row>
    <row r="15" spans="1:14" x14ac:dyDescent="0.35">
      <c r="A15" s="25" t="s">
        <v>15</v>
      </c>
      <c r="B15" s="28">
        <v>1.49</v>
      </c>
      <c r="C15" s="28">
        <v>1.49</v>
      </c>
      <c r="D15" s="28">
        <v>1.49</v>
      </c>
      <c r="E15" s="28">
        <v>1.49</v>
      </c>
      <c r="F15" s="28">
        <v>1.49</v>
      </c>
      <c r="G15" s="10"/>
      <c r="H15" s="10"/>
    </row>
    <row r="16" spans="1:14" x14ac:dyDescent="0.35">
      <c r="A16" s="29"/>
      <c r="B16" s="29"/>
      <c r="C16" s="19"/>
      <c r="D16" s="19"/>
      <c r="E16" s="19"/>
      <c r="F16" s="19"/>
      <c r="G16" s="7"/>
      <c r="H16" s="7"/>
    </row>
    <row r="17" spans="1:8" x14ac:dyDescent="0.35">
      <c r="A17" s="29" t="s">
        <v>16</v>
      </c>
      <c r="B17" s="30"/>
      <c r="C17" s="30">
        <f>C3*C14</f>
        <v>24590.699999999997</v>
      </c>
      <c r="D17" s="30">
        <f t="shared" ref="D17:F17" si="2">D3*D14</f>
        <v>19194.560000000001</v>
      </c>
      <c r="E17" s="30">
        <f t="shared" si="2"/>
        <v>23324.352000000003</v>
      </c>
      <c r="F17" s="30">
        <f t="shared" si="2"/>
        <v>23599.653999999999</v>
      </c>
      <c r="G17" s="11"/>
      <c r="H17" s="11"/>
    </row>
    <row r="18" spans="1:8" x14ac:dyDescent="0.35">
      <c r="A18" s="29" t="s">
        <v>17</v>
      </c>
      <c r="B18" s="29"/>
      <c r="C18" s="31">
        <f>C15*C12</f>
        <v>859.73</v>
      </c>
      <c r="D18" s="31">
        <f t="shared" ref="D18:F18" si="3">D15*D12</f>
        <v>610.15499999999997</v>
      </c>
      <c r="E18" s="31">
        <f t="shared" si="3"/>
        <v>246.14800000000005</v>
      </c>
      <c r="F18" s="31">
        <f t="shared" si="3"/>
        <v>85.004500000000107</v>
      </c>
      <c r="G18" s="11"/>
      <c r="H18" s="11"/>
    </row>
    <row r="19" spans="1:8" ht="15" thickBot="1" x14ac:dyDescent="0.4">
      <c r="A19" s="3"/>
      <c r="B19" s="3"/>
      <c r="C19" s="3"/>
      <c r="D19" s="3"/>
      <c r="E19" s="3"/>
      <c r="F19" s="3"/>
      <c r="G19" s="3"/>
      <c r="H19" s="3"/>
    </row>
    <row r="20" spans="1:8" ht="15.5" thickTop="1" thickBot="1" x14ac:dyDescent="0.4">
      <c r="A20" s="3"/>
      <c r="B20" s="3"/>
      <c r="C20" s="3"/>
      <c r="D20" s="3"/>
      <c r="E20" s="3"/>
      <c r="F20" s="3"/>
      <c r="G20" s="5" t="s">
        <v>18</v>
      </c>
      <c r="H20" s="12">
        <f>SUM(C17:F18)</f>
        <v>92510.30349999998</v>
      </c>
    </row>
    <row r="21" spans="1:8" ht="15" thickTop="1" x14ac:dyDescent="0.35"/>
  </sheetData>
  <conditionalFormatting sqref="J2: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5 K6:N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62817B4-D35C-4E15-9B80-C0B6E64DCB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Sheet4!K2:K5</xm:f>
              <xm:sqref>K6</xm:sqref>
            </x14:sparkline>
            <x14:sparkline>
              <xm:f>Sheet4!L2:L5</xm:f>
              <xm:sqref>L6</xm:sqref>
            </x14:sparkline>
            <x14:sparkline>
              <xm:f>Sheet4!M2:M5</xm:f>
              <xm:sqref>M6</xm:sqref>
            </x14:sparkline>
            <x14:sparkline>
              <xm:f>Sheet4!N2:N5</xm:f>
              <xm:sqref>N6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Milly_Module03_Past_Demand_And_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Melissa Milligan</cp:lastModifiedBy>
  <dcterms:created xsi:type="dcterms:W3CDTF">2025-02-20T01:53:33Z</dcterms:created>
  <dcterms:modified xsi:type="dcterms:W3CDTF">2025-02-26T18:10:50Z</dcterms:modified>
</cp:coreProperties>
</file>