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MATLAB/deuteration/"/>
    </mc:Choice>
  </mc:AlternateContent>
  <xr:revisionPtr revIDLastSave="0" documentId="13_ncr:1_{073D269D-0FA4-C945-8346-172B68262D07}" xr6:coauthVersionLast="36" xr6:coauthVersionMax="36" xr10:uidLastSave="{00000000-0000-0000-0000-000000000000}"/>
  <bookViews>
    <workbookView xWindow="4680" yWindow="500" windowWidth="33600" windowHeight="19560" activeTab="1" xr2:uid="{01A8684A-1AA2-1241-88E8-B9478254A9C0}"/>
  </bookViews>
  <sheets>
    <sheet name="cat" sheetId="1" r:id="rId1"/>
    <sheet name="ra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6" i="1"/>
  <c r="T4" i="2"/>
  <c r="T5" i="2"/>
  <c r="T6" i="2"/>
  <c r="T7" i="2"/>
  <c r="T8" i="2"/>
  <c r="T9" i="2"/>
  <c r="T10" i="2"/>
  <c r="T11" i="2"/>
  <c r="T12" i="2"/>
  <c r="T3" i="2"/>
  <c r="G11" i="2" l="1"/>
  <c r="Z16" i="1"/>
  <c r="AA16" i="1" s="1"/>
  <c r="W16" i="1"/>
  <c r="R16" i="1"/>
  <c r="O16" i="1"/>
  <c r="W15" i="1"/>
  <c r="R15" i="1"/>
  <c r="O15" i="1"/>
  <c r="W14" i="1"/>
  <c r="R14" i="1"/>
  <c r="O14" i="1"/>
  <c r="Z13" i="1"/>
  <c r="AA13" i="1" s="1"/>
  <c r="W13" i="1"/>
  <c r="R13" i="1"/>
  <c r="O13" i="1"/>
  <c r="Z12" i="1"/>
  <c r="AA12" i="1" s="1"/>
  <c r="W12" i="1"/>
  <c r="R12" i="1"/>
  <c r="O12" i="1"/>
  <c r="Z11" i="1"/>
  <c r="AA11" i="1" s="1"/>
  <c r="W11" i="1"/>
  <c r="R11" i="1"/>
  <c r="O11" i="1"/>
  <c r="Z10" i="1"/>
  <c r="AA10" i="1" s="1"/>
  <c r="W10" i="1"/>
  <c r="R10" i="1"/>
  <c r="O10" i="1"/>
  <c r="Z9" i="1"/>
  <c r="AA9" i="1" s="1"/>
  <c r="W9" i="1"/>
  <c r="R9" i="1"/>
  <c r="O9" i="1"/>
  <c r="Z8" i="1"/>
  <c r="AA8" i="1" s="1"/>
  <c r="W8" i="1"/>
  <c r="R8" i="1"/>
  <c r="O8" i="1"/>
  <c r="Z7" i="1"/>
  <c r="AA7" i="1" s="1"/>
  <c r="W7" i="1"/>
  <c r="R7" i="1"/>
  <c r="O7" i="1"/>
  <c r="Z6" i="1"/>
  <c r="AA6" i="1" s="1"/>
  <c r="W6" i="1"/>
  <c r="R6" i="1"/>
  <c r="O6" i="1"/>
  <c r="Z5" i="1"/>
  <c r="AA5" i="1" s="1"/>
  <c r="W5" i="1"/>
  <c r="R5" i="1"/>
  <c r="O5" i="1"/>
  <c r="Z4" i="1"/>
  <c r="AA4" i="1" s="1"/>
  <c r="W4" i="1"/>
  <c r="R4" i="1"/>
  <c r="O4" i="1"/>
  <c r="W3" i="1"/>
  <c r="R3" i="1"/>
  <c r="O3" i="1"/>
  <c r="X3" i="1"/>
  <c r="Z3" i="1" s="1"/>
  <c r="AA3" i="1" s="1"/>
  <c r="X15" i="1"/>
  <c r="Z15" i="1" s="1"/>
  <c r="AA15" i="1" s="1"/>
  <c r="X14" i="1"/>
  <c r="Z14" i="1" s="1"/>
  <c r="AA14" i="1" s="1"/>
</calcChain>
</file>

<file path=xl/sharedStrings.xml><?xml version="1.0" encoding="utf-8"?>
<sst xmlns="http://schemas.openxmlformats.org/spreadsheetml/2006/main" count="86" uniqueCount="77">
  <si>
    <t>cat</t>
  </si>
  <si>
    <r>
      <t>B</t>
    </r>
    <r>
      <rPr>
        <b/>
        <vertAlign val="subscript"/>
        <sz val="11"/>
        <color theme="1"/>
        <rFont val="Helvetica"/>
        <family val="2"/>
      </rPr>
      <t>1</t>
    </r>
    <r>
      <rPr>
        <b/>
        <sz val="11"/>
        <color theme="1"/>
        <rFont val="Helvetica"/>
        <family val="2"/>
      </rPr>
      <t xml:space="preserve"> </t>
    </r>
  </si>
  <si>
    <r>
      <t>B</t>
    </r>
    <r>
      <rPr>
        <b/>
        <vertAlign val="subscript"/>
        <sz val="11"/>
        <color theme="1"/>
        <rFont val="Helvetica"/>
        <family val="2"/>
      </rPr>
      <t>5</t>
    </r>
  </si>
  <si>
    <t xml:space="preserve">L </t>
  </si>
  <si>
    <r>
      <t>ν</t>
    </r>
    <r>
      <rPr>
        <b/>
        <vertAlign val="subscript"/>
        <sz val="11"/>
        <color theme="1"/>
        <rFont val="Helvetica"/>
        <family val="2"/>
      </rPr>
      <t>HC=N</t>
    </r>
  </si>
  <si>
    <r>
      <t>ν</t>
    </r>
    <r>
      <rPr>
        <b/>
        <vertAlign val="subscript"/>
        <sz val="11"/>
        <color theme="1"/>
        <rFont val="Helvetica"/>
        <family val="2"/>
      </rPr>
      <t>C=C(E)</t>
    </r>
  </si>
  <si>
    <r>
      <t>ν</t>
    </r>
    <r>
      <rPr>
        <b/>
        <vertAlign val="subscript"/>
        <sz val="11"/>
        <color theme="1"/>
        <rFont val="Helvetica"/>
        <family val="2"/>
      </rPr>
      <t>C=N(E)</t>
    </r>
  </si>
  <si>
    <r>
      <t>ν</t>
    </r>
    <r>
      <rPr>
        <b/>
        <vertAlign val="subscript"/>
        <sz val="11"/>
        <color theme="1"/>
        <rFont val="Helvetica"/>
        <family val="2"/>
      </rPr>
      <t>C=C(Z)</t>
    </r>
  </si>
  <si>
    <r>
      <t>ν</t>
    </r>
    <r>
      <rPr>
        <b/>
        <vertAlign val="subscript"/>
        <sz val="11"/>
        <color theme="1"/>
        <rFont val="Helvetica"/>
        <family val="2"/>
      </rPr>
      <t>C=N(Z)</t>
    </r>
  </si>
  <si>
    <r>
      <t>C</t>
    </r>
    <r>
      <rPr>
        <b/>
        <vertAlign val="subscript"/>
        <sz val="11"/>
        <color theme="1"/>
        <rFont val="Helvetica"/>
        <family val="2"/>
      </rPr>
      <t>carbE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</si>
  <si>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rgb="FF000000"/>
        <rFont val="Helvetica"/>
        <family val="2"/>
      </rPr>
      <t>BresE</t>
    </r>
    <r>
      <rPr>
        <b/>
        <sz val="11"/>
        <color rgb="FF000000"/>
        <rFont val="Helvetica"/>
        <family val="2"/>
      </rPr>
      <t xml:space="preserve"> </t>
    </r>
  </si>
  <si>
    <r>
      <t>ΔC–C</t>
    </r>
    <r>
      <rPr>
        <b/>
        <vertAlign val="subscript"/>
        <sz val="11"/>
        <color theme="1"/>
        <rFont val="Helvetica"/>
        <family val="2"/>
      </rPr>
      <t xml:space="preserve">E </t>
    </r>
  </si>
  <si>
    <r>
      <t>C</t>
    </r>
    <r>
      <rPr>
        <b/>
        <vertAlign val="subscript"/>
        <sz val="11"/>
        <color theme="1"/>
        <rFont val="Helvetica"/>
        <family val="2"/>
      </rPr>
      <t>carbZ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</si>
  <si>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rgb="FF000000"/>
        <rFont val="Helvetica"/>
        <family val="2"/>
      </rPr>
      <t>BresZ</t>
    </r>
    <r>
      <rPr>
        <b/>
        <sz val="11"/>
        <color rgb="FF000000"/>
        <rFont val="Helvetica"/>
        <family val="2"/>
      </rPr>
      <t xml:space="preserve"> </t>
    </r>
  </si>
  <si>
    <r>
      <t>ΔC–C</t>
    </r>
    <r>
      <rPr>
        <b/>
        <vertAlign val="subscript"/>
        <sz val="11"/>
        <color theme="1"/>
        <rFont val="Helvetica"/>
        <family val="2"/>
      </rPr>
      <t xml:space="preserve">Z </t>
    </r>
  </si>
  <si>
    <r>
      <t>N</t>
    </r>
    <r>
      <rPr>
        <b/>
        <vertAlign val="subscript"/>
        <sz val="11"/>
        <color theme="1"/>
        <rFont val="Helvetica"/>
        <family val="2"/>
      </rPr>
      <t>Ring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</si>
  <si>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theme="1"/>
        <rFont val="Helvetica"/>
        <family val="2"/>
      </rPr>
      <t>Ring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</si>
  <si>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theme="1"/>
        <rFont val="Helvetica"/>
        <family val="2"/>
      </rPr>
      <t>Carb</t>
    </r>
    <r>
      <rPr>
        <b/>
        <sz val="11"/>
        <color theme="1"/>
        <rFont val="Helvetica"/>
        <family val="2"/>
      </rPr>
      <t xml:space="preserve"> </t>
    </r>
  </si>
  <si>
    <r>
      <t>H</t>
    </r>
    <r>
      <rPr>
        <b/>
        <vertAlign val="subscript"/>
        <sz val="11"/>
        <color theme="1"/>
        <rFont val="Helvetica"/>
        <family val="2"/>
      </rPr>
      <t>Carb</t>
    </r>
    <r>
      <rPr>
        <b/>
        <sz val="11"/>
        <color theme="1"/>
        <rFont val="Helvetica"/>
        <family val="2"/>
      </rPr>
      <t xml:space="preserve"> </t>
    </r>
  </si>
  <si>
    <t>ΔC–H</t>
  </si>
  <si>
    <t xml:space="preserve">CHO </t>
  </si>
  <si>
    <t>CDO</t>
  </si>
  <si>
    <t>ratio</t>
  </si>
  <si>
    <t>log(ratio)</t>
  </si>
  <si>
    <t>Ph</t>
  </si>
  <si>
    <t>4-OMe-Ph</t>
  </si>
  <si>
    <t>4-CF3-Ph</t>
  </si>
  <si>
    <t>2-OMe-Ph</t>
  </si>
  <si>
    <t>2-CF3-Ph</t>
  </si>
  <si>
    <t>2-Cl-Ph</t>
  </si>
  <si>
    <t>3-F-Ph</t>
  </si>
  <si>
    <t>3,5-di-Me-Ph</t>
  </si>
  <si>
    <t>3,5-di-CF3-Ph</t>
  </si>
  <si>
    <t>2,6-di-Me-Ph</t>
  </si>
  <si>
    <t>Mesityl</t>
  </si>
  <si>
    <t>2,4,6-tri-Cl-Ph</t>
  </si>
  <si>
    <t>2,4,6-tri-Br-Ph</t>
  </si>
  <si>
    <t>F5-Ph</t>
  </si>
  <si>
    <t>Steric</t>
  </si>
  <si>
    <t>Dipole</t>
  </si>
  <si>
    <t>Outcome</t>
  </si>
  <si>
    <t>benzaldehyde</t>
  </si>
  <si>
    <t>d-total</t>
  </si>
  <si>
    <t>d-x (μΒ)</t>
  </si>
  <si>
    <t>d-y (μL)</t>
  </si>
  <si>
    <t>d-z</t>
  </si>
  <si>
    <t>Rate</t>
  </si>
  <si>
    <t>log(Rate)</t>
  </si>
  <si>
    <t>2-F</t>
  </si>
  <si>
    <t>2-Cl</t>
  </si>
  <si>
    <t>2-Br</t>
  </si>
  <si>
    <t>2-OMe</t>
  </si>
  <si>
    <t>2-Me</t>
  </si>
  <si>
    <t>2-CF3</t>
  </si>
  <si>
    <t>1-Naph</t>
  </si>
  <si>
    <t>2-Thiophene</t>
  </si>
  <si>
    <r>
      <t>ν</t>
    </r>
    <r>
      <rPr>
        <b/>
        <vertAlign val="subscript"/>
        <sz val="11"/>
        <color theme="1"/>
        <rFont val="Helvetica"/>
        <family val="2"/>
      </rPr>
      <t>C=O</t>
    </r>
  </si>
  <si>
    <r>
      <t>int</t>
    </r>
    <r>
      <rPr>
        <b/>
        <vertAlign val="subscript"/>
        <sz val="11"/>
        <color theme="1"/>
        <rFont val="Helvetica"/>
        <family val="2"/>
      </rPr>
      <t>C=O</t>
    </r>
  </si>
  <si>
    <t>Electronic (NBO Charge)</t>
  </si>
  <si>
    <t>Vibrations</t>
  </si>
  <si>
    <r>
      <t>tor</t>
    </r>
    <r>
      <rPr>
        <b/>
        <vertAlign val="subscript"/>
        <sz val="11"/>
        <color theme="1"/>
        <rFont val="Helvetica"/>
        <family val="2"/>
      </rPr>
      <t>Ar</t>
    </r>
  </si>
  <si>
    <t>E file</t>
  </si>
  <si>
    <t>Z file</t>
  </si>
  <si>
    <t>NHC file</t>
  </si>
  <si>
    <r>
      <t>2-O</t>
    </r>
    <r>
      <rPr>
        <b/>
        <vertAlign val="superscript"/>
        <sz val="11"/>
        <color theme="1"/>
        <rFont val="Helvetica"/>
        <family val="2"/>
      </rPr>
      <t>n</t>
    </r>
    <r>
      <rPr>
        <b/>
        <sz val="11"/>
        <color theme="1"/>
        <rFont val="Helvetica"/>
        <family val="2"/>
      </rPr>
      <t>Bu</t>
    </r>
  </si>
  <si>
    <r>
      <t>2-O</t>
    </r>
    <r>
      <rPr>
        <b/>
        <vertAlign val="superscript"/>
        <sz val="11"/>
        <color theme="1"/>
        <rFont val="Helvetica"/>
        <family val="2"/>
      </rPr>
      <t>s</t>
    </r>
    <r>
      <rPr>
        <b/>
        <sz val="11"/>
        <color theme="1"/>
        <rFont val="Helvetica"/>
        <family val="2"/>
      </rPr>
      <t>Bu</t>
    </r>
  </si>
  <si>
    <r>
      <t>ν</t>
    </r>
    <r>
      <rPr>
        <b/>
        <vertAlign val="subscript"/>
        <sz val="11"/>
        <color theme="1"/>
        <rFont val="Helvetica"/>
        <family val="2"/>
      </rPr>
      <t>CarbC–H</t>
    </r>
  </si>
  <si>
    <r>
      <t>ν</t>
    </r>
    <r>
      <rPr>
        <b/>
        <vertAlign val="subscript"/>
        <sz val="11"/>
        <color theme="1"/>
        <rFont val="Helvetica"/>
        <family val="2"/>
      </rPr>
      <t>ArRing</t>
    </r>
  </si>
  <si>
    <r>
      <t>H</t>
    </r>
    <r>
      <rPr>
        <b/>
        <vertAlign val="subscript"/>
        <sz val="11"/>
        <color theme="1"/>
        <rFont val="Helvetica"/>
        <family val="2"/>
      </rPr>
      <t>Ald</t>
    </r>
    <r>
      <rPr>
        <b/>
        <sz val="11"/>
        <color theme="1"/>
        <rFont val="Helvetica"/>
        <family val="2"/>
      </rPr>
      <t xml:space="preserve"> </t>
    </r>
  </si>
  <si>
    <t>O=</t>
  </si>
  <si>
    <r>
      <t>C</t>
    </r>
    <r>
      <rPr>
        <b/>
        <vertAlign val="subscript"/>
        <sz val="11"/>
        <color theme="1"/>
        <rFont val="Helvetica"/>
        <family val="2"/>
      </rPr>
      <t>carb</t>
    </r>
  </si>
  <si>
    <r>
      <t>C</t>
    </r>
    <r>
      <rPr>
        <b/>
        <vertAlign val="subscript"/>
        <sz val="11"/>
        <color theme="1"/>
        <rFont val="Helvetica"/>
        <family val="2"/>
      </rPr>
      <t>ring</t>
    </r>
  </si>
  <si>
    <t>NBO Charge</t>
  </si>
  <si>
    <r>
      <t>ν</t>
    </r>
    <r>
      <rPr>
        <b/>
        <vertAlign val="subscript"/>
        <sz val="11"/>
        <color theme="1"/>
        <rFont val="Helvetica"/>
        <family val="2"/>
      </rPr>
      <t>1ring</t>
    </r>
  </si>
  <si>
    <r>
      <t>ν</t>
    </r>
    <r>
      <rPr>
        <b/>
        <vertAlign val="subscript"/>
        <sz val="11"/>
        <color theme="1"/>
        <rFont val="Helvetica"/>
        <family val="2"/>
      </rPr>
      <t>2ring</t>
    </r>
  </si>
  <si>
    <r>
      <t>ν</t>
    </r>
    <r>
      <rPr>
        <b/>
        <vertAlign val="subscript"/>
        <sz val="11"/>
        <color theme="1"/>
        <rFont val="Helvetica"/>
        <family val="2"/>
      </rPr>
      <t>3ring</t>
    </r>
  </si>
  <si>
    <r>
      <t>ν</t>
    </r>
    <r>
      <rPr>
        <b/>
        <vertAlign val="subscript"/>
        <sz val="11"/>
        <color theme="1"/>
        <rFont val="Helvetica"/>
        <family val="2"/>
      </rPr>
      <t>4ring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</si>
</sst>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vertAlign val="subscript"/>
      <sz val="11"/>
      <color theme="1"/>
      <name val="Helvetica"/>
      <family val="2"/>
    </font>
    <font>
      <b/>
      <sz val="11"/>
      <color rgb="FF000000"/>
      <name val="Helvetica"/>
      <family val="2"/>
    </font>
    <font>
      <b/>
      <vertAlign val="subscript"/>
      <sz val="11"/>
      <color rgb="FF000000"/>
      <name val="Helvetica"/>
      <family val="2"/>
    </font>
    <font>
      <sz val="11"/>
      <color theme="1"/>
      <name val="Helvetica"/>
      <family val="2"/>
    </font>
    <font>
      <sz val="11"/>
      <name val="Helvetica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vertAlign val="superscript"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6" fillId="0" borderId="14" xfId="0" applyNumberFormat="1" applyFont="1" applyBorder="1"/>
    <xf numFmtId="2" fontId="6" fillId="0" borderId="15" xfId="0" applyNumberFormat="1" applyFont="1" applyBorder="1"/>
    <xf numFmtId="2" fontId="6" fillId="0" borderId="17" xfId="0" applyNumberFormat="1" applyFont="1" applyBorder="1"/>
    <xf numFmtId="2" fontId="6" fillId="0" borderId="18" xfId="0" applyNumberFormat="1" applyFont="1" applyBorder="1"/>
    <xf numFmtId="2" fontId="6" fillId="0" borderId="19" xfId="0" applyNumberFormat="1" applyFont="1" applyBorder="1"/>
    <xf numFmtId="2" fontId="6" fillId="0" borderId="20" xfId="0" applyNumberFormat="1" applyFont="1" applyBorder="1"/>
    <xf numFmtId="2" fontId="7" fillId="0" borderId="17" xfId="0" applyNumberFormat="1" applyFont="1" applyFill="1" applyBorder="1"/>
    <xf numFmtId="2" fontId="7" fillId="0" borderId="19" xfId="0" applyNumberFormat="1" applyFont="1" applyFill="1" applyBorder="1"/>
    <xf numFmtId="2" fontId="7" fillId="0" borderId="20" xfId="0" applyNumberFormat="1" applyFont="1" applyFill="1" applyBorder="1"/>
    <xf numFmtId="164" fontId="7" fillId="0" borderId="14" xfId="0" applyNumberFormat="1" applyFont="1" applyFill="1" applyBorder="1"/>
    <xf numFmtId="164" fontId="7" fillId="0" borderId="15" xfId="0" applyNumberFormat="1" applyFont="1" applyFill="1" applyBorder="1"/>
    <xf numFmtId="164" fontId="6" fillId="0" borderId="15" xfId="0" applyNumberFormat="1" applyFont="1" applyBorder="1"/>
    <xf numFmtId="2" fontId="6" fillId="0" borderId="21" xfId="0" applyNumberFormat="1" applyFont="1" applyBorder="1"/>
    <xf numFmtId="2" fontId="6" fillId="0" borderId="0" xfId="0" applyNumberFormat="1" applyFont="1" applyBorder="1"/>
    <xf numFmtId="2" fontId="2" fillId="0" borderId="24" xfId="0" applyNumberFormat="1" applyFont="1" applyBorder="1" applyAlignment="1">
      <alignment horizontal="center" vertical="center"/>
    </xf>
    <xf numFmtId="2" fontId="6" fillId="0" borderId="25" xfId="0" applyNumberFormat="1" applyFont="1" applyBorder="1"/>
    <xf numFmtId="2" fontId="6" fillId="0" borderId="26" xfId="0" applyNumberFormat="1" applyFont="1" applyBorder="1"/>
    <xf numFmtId="2" fontId="6" fillId="0" borderId="27" xfId="0" applyNumberFormat="1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0" fontId="7" fillId="0" borderId="25" xfId="0" applyFont="1" applyFill="1" applyBorder="1"/>
    <xf numFmtId="0" fontId="7" fillId="0" borderId="28" xfId="0" applyFont="1" applyFill="1" applyBorder="1"/>
    <xf numFmtId="0" fontId="7" fillId="0" borderId="27" xfId="0" applyFont="1" applyFill="1" applyBorder="1"/>
    <xf numFmtId="164" fontId="7" fillId="0" borderId="25" xfId="0" applyNumberFormat="1" applyFont="1" applyFill="1" applyBorder="1"/>
    <xf numFmtId="164" fontId="7" fillId="0" borderId="26" xfId="0" applyNumberFormat="1" applyFont="1" applyFill="1" applyBorder="1"/>
    <xf numFmtId="164" fontId="6" fillId="0" borderId="26" xfId="0" applyNumberFormat="1" applyFont="1" applyBorder="1"/>
    <xf numFmtId="2" fontId="6" fillId="0" borderId="26" xfId="0" applyNumberFormat="1" applyFont="1" applyBorder="1" applyAlignment="1">
      <alignment horizontal="right"/>
    </xf>
    <xf numFmtId="2" fontId="7" fillId="0" borderId="25" xfId="0" applyNumberFormat="1" applyFont="1" applyFill="1" applyBorder="1"/>
    <xf numFmtId="2" fontId="7" fillId="0" borderId="28" xfId="0" applyNumberFormat="1" applyFont="1" applyFill="1" applyBorder="1"/>
    <xf numFmtId="2" fontId="7" fillId="0" borderId="27" xfId="0" applyNumberFormat="1" applyFont="1" applyFill="1" applyBorder="1"/>
    <xf numFmtId="2" fontId="2" fillId="0" borderId="31" xfId="0" applyNumberFormat="1" applyFont="1" applyFill="1" applyBorder="1" applyAlignment="1">
      <alignment horizontal="center" vertical="center"/>
    </xf>
    <xf numFmtId="0" fontId="6" fillId="0" borderId="27" xfId="0" applyFont="1" applyBorder="1"/>
    <xf numFmtId="2" fontId="2" fillId="0" borderId="31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6" fillId="0" borderId="34" xfId="0" applyNumberFormat="1" applyFont="1" applyFill="1" applyBorder="1"/>
    <xf numFmtId="2" fontId="6" fillId="0" borderId="15" xfId="0" applyNumberFormat="1" applyFont="1" applyFill="1" applyBorder="1"/>
    <xf numFmtId="2" fontId="6" fillId="0" borderId="26" xfId="0" applyNumberFormat="1" applyFont="1" applyFill="1" applyBorder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0" fillId="0" borderId="0" xfId="0" applyFont="1"/>
    <xf numFmtId="0" fontId="10" fillId="0" borderId="0" xfId="0" applyFont="1"/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left"/>
    </xf>
    <xf numFmtId="0" fontId="2" fillId="0" borderId="2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0" xfId="0" applyFont="1"/>
    <xf numFmtId="0" fontId="2" fillId="0" borderId="30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6" fillId="0" borderId="29" xfId="0" applyFont="1" applyBorder="1"/>
    <xf numFmtId="2" fontId="6" fillId="0" borderId="13" xfId="0" applyNumberFormat="1" applyFont="1" applyBorder="1" applyAlignment="1">
      <alignment horizontal="right"/>
    </xf>
    <xf numFmtId="2" fontId="6" fillId="0" borderId="42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43" xfId="0" applyFont="1" applyBorder="1"/>
    <xf numFmtId="0" fontId="6" fillId="0" borderId="44" xfId="0" applyFont="1" applyBorder="1"/>
    <xf numFmtId="0" fontId="2" fillId="0" borderId="37" xfId="0" applyFont="1" applyBorder="1"/>
    <xf numFmtId="2" fontId="6" fillId="0" borderId="33" xfId="0" applyNumberFormat="1" applyFont="1" applyBorder="1"/>
    <xf numFmtId="2" fontId="6" fillId="0" borderId="34" xfId="0" applyNumberFormat="1" applyFont="1" applyBorder="1"/>
    <xf numFmtId="2" fontId="6" fillId="0" borderId="35" xfId="0" applyNumberFormat="1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2" fontId="2" fillId="0" borderId="41" xfId="0" applyNumberFormat="1" applyFont="1" applyBorder="1" applyAlignment="1">
      <alignment horizontal="center" vertical="center"/>
    </xf>
    <xf numFmtId="164" fontId="7" fillId="0" borderId="21" xfId="0" applyNumberFormat="1" applyFont="1" applyFill="1" applyBorder="1"/>
    <xf numFmtId="164" fontId="7" fillId="0" borderId="28" xfId="0" applyNumberFormat="1" applyFont="1" applyFill="1" applyBorder="1"/>
    <xf numFmtId="164" fontId="6" fillId="0" borderId="22" xfId="0" applyNumberFormat="1" applyFont="1" applyBorder="1"/>
    <xf numFmtId="164" fontId="6" fillId="0" borderId="29" xfId="0" applyNumberFormat="1" applyFont="1" applyBorder="1"/>
    <xf numFmtId="2" fontId="6" fillId="0" borderId="44" xfId="0" applyNumberFormat="1" applyFont="1" applyFill="1" applyBorder="1"/>
    <xf numFmtId="2" fontId="6" fillId="0" borderId="45" xfId="0" applyNumberFormat="1" applyFont="1" applyFill="1" applyBorder="1"/>
    <xf numFmtId="2" fontId="6" fillId="0" borderId="46" xfId="0" applyNumberFormat="1" applyFont="1" applyFill="1" applyBorder="1"/>
    <xf numFmtId="2" fontId="7" fillId="0" borderId="44" xfId="0" applyNumberFormat="1" applyFont="1" applyFill="1" applyBorder="1"/>
    <xf numFmtId="2" fontId="7" fillId="0" borderId="47" xfId="0" applyNumberFormat="1" applyFont="1" applyFill="1" applyBorder="1"/>
    <xf numFmtId="2" fontId="7" fillId="0" borderId="46" xfId="0" applyNumberFormat="1" applyFont="1" applyFill="1" applyBorder="1"/>
    <xf numFmtId="164" fontId="7" fillId="0" borderId="44" xfId="0" applyNumberFormat="1" applyFont="1" applyFill="1" applyBorder="1"/>
    <xf numFmtId="164" fontId="7" fillId="0" borderId="45" xfId="0" applyNumberFormat="1" applyFont="1" applyFill="1" applyBorder="1"/>
    <xf numFmtId="164" fontId="7" fillId="0" borderId="47" xfId="0" applyNumberFormat="1" applyFont="1" applyFill="1" applyBorder="1"/>
    <xf numFmtId="164" fontId="6" fillId="0" borderId="48" xfId="0" applyNumberFormat="1" applyFont="1" applyFill="1" applyBorder="1"/>
    <xf numFmtId="164" fontId="6" fillId="0" borderId="45" xfId="0" applyNumberFormat="1" applyFont="1" applyFill="1" applyBorder="1"/>
    <xf numFmtId="164" fontId="6" fillId="0" borderId="16" xfId="0" applyNumberFormat="1" applyFont="1" applyBorder="1"/>
    <xf numFmtId="164" fontId="6" fillId="0" borderId="27" xfId="0" applyNumberFormat="1" applyFont="1" applyBorder="1"/>
    <xf numFmtId="164" fontId="6" fillId="0" borderId="46" xfId="0" applyNumberFormat="1" applyFont="1" applyFill="1" applyBorder="1"/>
    <xf numFmtId="0" fontId="6" fillId="0" borderId="0" xfId="0" applyFont="1" applyFill="1"/>
    <xf numFmtId="2" fontId="2" fillId="0" borderId="5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6" fillId="0" borderId="35" xfId="0" applyNumberFormat="1" applyFont="1" applyFill="1" applyBorder="1"/>
    <xf numFmtId="2" fontId="6" fillId="0" borderId="33" xfId="0" applyNumberFormat="1" applyFont="1" applyFill="1" applyBorder="1"/>
    <xf numFmtId="2" fontId="2" fillId="0" borderId="41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D6B2-EA62-A640-9B9E-D8D65D3B8729}">
  <dimension ref="A1:AA17"/>
  <sheetViews>
    <sheetView topLeftCell="O1" zoomScale="161" workbookViewId="0">
      <selection activeCell="O28" sqref="O28"/>
    </sheetView>
  </sheetViews>
  <sheetFormatPr baseColWidth="10" defaultRowHeight="16" x14ac:dyDescent="0.2"/>
  <cols>
    <col min="1" max="1" width="12.5" customWidth="1"/>
    <col min="28" max="28" width="13.5" customWidth="1"/>
  </cols>
  <sheetData>
    <row r="1" spans="1:27" s="52" customFormat="1" ht="17" thickBot="1" x14ac:dyDescent="0.25">
      <c r="A1" s="57"/>
      <c r="B1" s="123" t="s">
        <v>38</v>
      </c>
      <c r="C1" s="124"/>
      <c r="D1" s="124"/>
      <c r="E1" s="124"/>
      <c r="F1" s="123" t="s">
        <v>59</v>
      </c>
      <c r="G1" s="124"/>
      <c r="H1" s="124"/>
      <c r="I1" s="124"/>
      <c r="J1" s="124"/>
      <c r="K1" s="124"/>
      <c r="L1" s="125"/>
      <c r="M1" s="123" t="s">
        <v>58</v>
      </c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12" t="s">
        <v>40</v>
      </c>
      <c r="Y1" s="113"/>
      <c r="Z1" s="113"/>
      <c r="AA1" s="114"/>
    </row>
    <row r="2" spans="1:27" ht="18" thickBot="1" x14ac:dyDescent="0.25">
      <c r="A2" s="88" t="s">
        <v>0</v>
      </c>
      <c r="B2" s="3" t="s">
        <v>1</v>
      </c>
      <c r="C2" s="4" t="s">
        <v>2</v>
      </c>
      <c r="D2" s="4" t="s">
        <v>3</v>
      </c>
      <c r="E2" s="7" t="s">
        <v>60</v>
      </c>
      <c r="F2" s="3" t="s">
        <v>67</v>
      </c>
      <c r="G2" s="4" t="s">
        <v>4</v>
      </c>
      <c r="H2" s="5" t="s">
        <v>66</v>
      </c>
      <c r="I2" s="3" t="s">
        <v>5</v>
      </c>
      <c r="J2" s="5" t="s">
        <v>6</v>
      </c>
      <c r="K2" s="3" t="s">
        <v>7</v>
      </c>
      <c r="L2" s="7" t="s">
        <v>8</v>
      </c>
      <c r="M2" s="8" t="s">
        <v>9</v>
      </c>
      <c r="N2" s="9" t="s">
        <v>10</v>
      </c>
      <c r="O2" s="5" t="s">
        <v>11</v>
      </c>
      <c r="P2" s="8" t="s">
        <v>12</v>
      </c>
      <c r="Q2" s="9" t="s">
        <v>13</v>
      </c>
      <c r="R2" s="5" t="s">
        <v>14</v>
      </c>
      <c r="S2" s="6" t="s">
        <v>15</v>
      </c>
      <c r="T2" s="4" t="s">
        <v>16</v>
      </c>
      <c r="U2" s="4" t="s">
        <v>17</v>
      </c>
      <c r="V2" s="4" t="s">
        <v>18</v>
      </c>
      <c r="W2" s="5" t="s">
        <v>19</v>
      </c>
      <c r="X2" s="10" t="s">
        <v>20</v>
      </c>
      <c r="Y2" s="10" t="s">
        <v>21</v>
      </c>
      <c r="Z2" s="2" t="s">
        <v>22</v>
      </c>
      <c r="AA2" s="11" t="s">
        <v>23</v>
      </c>
    </row>
    <row r="3" spans="1:27" x14ac:dyDescent="0.2">
      <c r="A3" s="13" t="s">
        <v>24</v>
      </c>
      <c r="B3" s="16">
        <v>2.23</v>
      </c>
      <c r="C3" s="17">
        <v>3.36</v>
      </c>
      <c r="D3" s="17">
        <v>6.66</v>
      </c>
      <c r="E3" s="19">
        <v>32.976190000000003</v>
      </c>
      <c r="F3" s="16">
        <v>1545.13</v>
      </c>
      <c r="G3" s="17">
        <v>1585.84</v>
      </c>
      <c r="H3" s="18">
        <v>3307.41</v>
      </c>
      <c r="I3" s="20">
        <v>1690.22</v>
      </c>
      <c r="J3" s="21">
        <v>1742.59</v>
      </c>
      <c r="K3" s="20">
        <v>1728.82</v>
      </c>
      <c r="L3" s="22">
        <v>1761.31</v>
      </c>
      <c r="M3" s="23">
        <v>0.33100000000000002</v>
      </c>
      <c r="N3" s="24">
        <v>8.2000000000000003E-2</v>
      </c>
      <c r="O3" s="89">
        <f>M3-N3</f>
        <v>0.249</v>
      </c>
      <c r="P3" s="23">
        <v>0.308</v>
      </c>
      <c r="Q3" s="24">
        <v>0.10100000000000001</v>
      </c>
      <c r="R3" s="89">
        <f>P3-Q3</f>
        <v>0.20699999999999999</v>
      </c>
      <c r="S3" s="91">
        <v>-0.111</v>
      </c>
      <c r="T3" s="25">
        <v>8.6999999999999994E-2</v>
      </c>
      <c r="U3" s="25">
        <v>0.25600000000000001</v>
      </c>
      <c r="V3" s="25">
        <v>0.26</v>
      </c>
      <c r="W3" s="104">
        <f>U3-V3</f>
        <v>-4.0000000000000036E-3</v>
      </c>
      <c r="X3" s="14">
        <f>1-Y3</f>
        <v>0.7</v>
      </c>
      <c r="Y3" s="49">
        <v>0.3</v>
      </c>
      <c r="Z3" s="15">
        <f>X3/Y3</f>
        <v>2.3333333333333335</v>
      </c>
      <c r="AA3" s="26">
        <f>LOG(Z3)</f>
        <v>0.36797678529459443</v>
      </c>
    </row>
    <row r="4" spans="1:27" x14ac:dyDescent="0.2">
      <c r="A4" s="28" t="s">
        <v>25</v>
      </c>
      <c r="B4" s="29">
        <v>2.23</v>
      </c>
      <c r="C4" s="30">
        <v>3.36</v>
      </c>
      <c r="D4" s="30">
        <v>8.73</v>
      </c>
      <c r="E4" s="31">
        <v>32.635339999999999</v>
      </c>
      <c r="F4" s="29">
        <v>1566.17</v>
      </c>
      <c r="G4" s="30">
        <v>1587.91</v>
      </c>
      <c r="H4" s="32">
        <v>3308.5</v>
      </c>
      <c r="I4" s="34">
        <v>1686.01</v>
      </c>
      <c r="J4" s="35">
        <v>1740.52</v>
      </c>
      <c r="K4" s="34">
        <v>1725.34</v>
      </c>
      <c r="L4" s="36">
        <v>1758.72</v>
      </c>
      <c r="M4" s="37">
        <v>0.33600000000000002</v>
      </c>
      <c r="N4" s="38">
        <v>7.2999999999999995E-2</v>
      </c>
      <c r="O4" s="90">
        <f t="shared" ref="O4:O16" si="0">M4-N4</f>
        <v>0.26300000000000001</v>
      </c>
      <c r="P4" s="37">
        <v>0.311</v>
      </c>
      <c r="Q4" s="38">
        <v>9.0999999999999998E-2</v>
      </c>
      <c r="R4" s="90">
        <f t="shared" ref="R4:R16" si="1">P4-Q4</f>
        <v>0.22</v>
      </c>
      <c r="S4" s="92">
        <v>-0.10199999999999999</v>
      </c>
      <c r="T4" s="39">
        <v>4.4999999999999998E-2</v>
      </c>
      <c r="U4" s="39">
        <v>0.248</v>
      </c>
      <c r="V4" s="39">
        <v>0.25900000000000001</v>
      </c>
      <c r="W4" s="105">
        <f t="shared" ref="W4:W16" si="2">U4-V4</f>
        <v>-1.100000000000001E-2</v>
      </c>
      <c r="X4" s="29">
        <f t="shared" ref="X4:X16" si="3">1-Y4</f>
        <v>0.86</v>
      </c>
      <c r="Y4" s="50">
        <v>0.14000000000000001</v>
      </c>
      <c r="Z4" s="40">
        <f t="shared" ref="Z4:Z13" si="4">X4/Y4</f>
        <v>6.1428571428571423</v>
      </c>
      <c r="AA4" s="32">
        <f t="shared" ref="AA4:AA16" si="5">LOG(Z4)</f>
        <v>0.78837041556532961</v>
      </c>
    </row>
    <row r="5" spans="1:27" x14ac:dyDescent="0.2">
      <c r="A5" s="13" t="s">
        <v>26</v>
      </c>
      <c r="B5" s="29">
        <v>2.3199999999999998</v>
      </c>
      <c r="C5" s="30">
        <v>3.37</v>
      </c>
      <c r="D5" s="30">
        <v>7.95</v>
      </c>
      <c r="E5" s="31">
        <v>31.63935</v>
      </c>
      <c r="F5" s="29">
        <v>1563.6</v>
      </c>
      <c r="G5" s="30">
        <v>1585.19</v>
      </c>
      <c r="H5" s="32">
        <v>3305.44</v>
      </c>
      <c r="I5" s="41">
        <v>1696.54</v>
      </c>
      <c r="J5" s="42">
        <v>1743.38</v>
      </c>
      <c r="K5" s="41">
        <v>1733.87</v>
      </c>
      <c r="L5" s="43">
        <v>1764.41</v>
      </c>
      <c r="M5" s="37">
        <v>0.32600000000000001</v>
      </c>
      <c r="N5" s="38">
        <v>9.4E-2</v>
      </c>
      <c r="O5" s="90">
        <f t="shared" si="0"/>
        <v>0.23200000000000001</v>
      </c>
      <c r="P5" s="37">
        <v>0.30199999999999999</v>
      </c>
      <c r="Q5" s="38">
        <v>0.115</v>
      </c>
      <c r="R5" s="90">
        <f t="shared" si="1"/>
        <v>0.187</v>
      </c>
      <c r="S5" s="92">
        <v>-0.11600000000000001</v>
      </c>
      <c r="T5" s="39">
        <v>0.10100000000000001</v>
      </c>
      <c r="U5" s="39">
        <v>0.25900000000000001</v>
      </c>
      <c r="V5" s="39">
        <v>0.26100000000000001</v>
      </c>
      <c r="W5" s="105">
        <f t="shared" si="2"/>
        <v>-2.0000000000000018E-3</v>
      </c>
      <c r="X5" s="29">
        <f t="shared" si="3"/>
        <v>0.43000000000000005</v>
      </c>
      <c r="Y5" s="50">
        <v>0.56999999999999995</v>
      </c>
      <c r="Z5" s="30">
        <f t="shared" si="4"/>
        <v>0.75438596491228083</v>
      </c>
      <c r="AA5" s="32">
        <f>LOG(Z5)</f>
        <v>-0.12240640009290481</v>
      </c>
    </row>
    <row r="6" spans="1:27" x14ac:dyDescent="0.2">
      <c r="A6" s="13" t="s">
        <v>27</v>
      </c>
      <c r="B6" s="29">
        <v>2.15</v>
      </c>
      <c r="C6" s="30">
        <v>5.36</v>
      </c>
      <c r="D6" s="30">
        <v>6.66</v>
      </c>
      <c r="E6" s="31">
        <v>27.347110000000001</v>
      </c>
      <c r="F6" s="29">
        <v>1552.32</v>
      </c>
      <c r="G6" s="30">
        <v>1582.02</v>
      </c>
      <c r="H6" s="32">
        <v>3333.44</v>
      </c>
      <c r="I6" s="41">
        <v>1710.82</v>
      </c>
      <c r="J6" s="42">
        <v>1737.45</v>
      </c>
      <c r="K6" s="41">
        <v>1732.65</v>
      </c>
      <c r="L6" s="43">
        <v>1765.26</v>
      </c>
      <c r="M6" s="37">
        <v>0.34399999999999997</v>
      </c>
      <c r="N6" s="38">
        <v>7.8E-2</v>
      </c>
      <c r="O6" s="90">
        <f t="shared" si="0"/>
        <v>0.26599999999999996</v>
      </c>
      <c r="P6" s="37">
        <v>0.32900000000000001</v>
      </c>
      <c r="Q6" s="38">
        <v>9.2999999999999999E-2</v>
      </c>
      <c r="R6" s="90">
        <f t="shared" si="1"/>
        <v>0.23600000000000002</v>
      </c>
      <c r="S6" s="92">
        <v>-0.111</v>
      </c>
      <c r="T6" s="39">
        <v>4.1000000000000002E-2</v>
      </c>
      <c r="U6" s="39">
        <v>0.26700000000000002</v>
      </c>
      <c r="V6" s="39">
        <v>0.27600000000000002</v>
      </c>
      <c r="W6" s="105">
        <f t="shared" si="2"/>
        <v>-9.000000000000008E-3</v>
      </c>
      <c r="X6" s="29">
        <f t="shared" si="3"/>
        <v>0.92999999999999994</v>
      </c>
      <c r="Y6" s="50">
        <v>7.0000000000000007E-2</v>
      </c>
      <c r="Z6" s="30">
        <f t="shared" si="4"/>
        <v>13.285714285714283</v>
      </c>
      <c r="AA6" s="32">
        <f t="shared" si="5"/>
        <v>1.1233849085396781</v>
      </c>
    </row>
    <row r="7" spans="1:27" x14ac:dyDescent="0.2">
      <c r="A7" s="44" t="s">
        <v>28</v>
      </c>
      <c r="B7" s="29">
        <v>2.4</v>
      </c>
      <c r="C7" s="30">
        <v>4.8899999999999997</v>
      </c>
      <c r="D7" s="30">
        <v>6.67</v>
      </c>
      <c r="E7" s="31">
        <v>61.652430000000003</v>
      </c>
      <c r="F7" s="29">
        <v>1555.4</v>
      </c>
      <c r="G7" s="30">
        <v>1584.56</v>
      </c>
      <c r="H7" s="73">
        <v>3311.11</v>
      </c>
      <c r="I7" s="34">
        <v>1711.2</v>
      </c>
      <c r="J7" s="35">
        <v>1736.31</v>
      </c>
      <c r="K7" s="34">
        <v>1743.35</v>
      </c>
      <c r="L7" s="36">
        <v>1777.02</v>
      </c>
      <c r="M7" s="37">
        <v>0.34</v>
      </c>
      <c r="N7" s="38">
        <v>8.2000000000000003E-2</v>
      </c>
      <c r="O7" s="90">
        <f t="shared" si="0"/>
        <v>0.25800000000000001</v>
      </c>
      <c r="P7" s="37">
        <v>0.311</v>
      </c>
      <c r="Q7" s="38">
        <v>0.11</v>
      </c>
      <c r="R7" s="90">
        <f t="shared" si="1"/>
        <v>0.20100000000000001</v>
      </c>
      <c r="S7" s="92">
        <v>-0.13300000000000001</v>
      </c>
      <c r="T7" s="39">
        <v>0.111</v>
      </c>
      <c r="U7" s="39">
        <v>0.27700000000000002</v>
      </c>
      <c r="V7" s="39">
        <v>0.27300000000000002</v>
      </c>
      <c r="W7" s="105">
        <f t="shared" si="2"/>
        <v>4.0000000000000036E-3</v>
      </c>
      <c r="X7" s="29">
        <f t="shared" si="3"/>
        <v>0.58499999999999996</v>
      </c>
      <c r="Y7" s="50">
        <v>0.41499999999999998</v>
      </c>
      <c r="Z7" s="30">
        <f t="shared" si="4"/>
        <v>1.4096385542168675</v>
      </c>
      <c r="AA7" s="32">
        <f t="shared" si="5"/>
        <v>0.14910776937008774</v>
      </c>
    </row>
    <row r="8" spans="1:27" x14ac:dyDescent="0.2">
      <c r="A8" s="46" t="s">
        <v>29</v>
      </c>
      <c r="B8" s="29">
        <v>2.35</v>
      </c>
      <c r="C8" s="30">
        <v>4.53</v>
      </c>
      <c r="D8" s="30">
        <v>6.67</v>
      </c>
      <c r="E8" s="31">
        <v>48.109349999999999</v>
      </c>
      <c r="F8" s="29">
        <v>1540.5</v>
      </c>
      <c r="G8" s="30">
        <v>1584.79</v>
      </c>
      <c r="H8" s="73">
        <v>3310.21</v>
      </c>
      <c r="I8" s="41">
        <v>1714.69</v>
      </c>
      <c r="J8" s="42">
        <v>1739.33</v>
      </c>
      <c r="K8" s="41">
        <v>1746</v>
      </c>
      <c r="L8" s="43">
        <v>1778.49</v>
      </c>
      <c r="M8" s="37">
        <v>0.34</v>
      </c>
      <c r="N8" s="38">
        <v>8.2000000000000003E-2</v>
      </c>
      <c r="O8" s="90">
        <f t="shared" si="0"/>
        <v>0.25800000000000001</v>
      </c>
      <c r="P8" s="37">
        <v>0.317</v>
      </c>
      <c r="Q8" s="38">
        <v>0.107</v>
      </c>
      <c r="R8" s="90">
        <f t="shared" si="1"/>
        <v>0.21000000000000002</v>
      </c>
      <c r="S8" s="92">
        <v>-0.124</v>
      </c>
      <c r="T8" s="39">
        <v>6.0999999999999999E-2</v>
      </c>
      <c r="U8" s="39">
        <v>0.27800000000000002</v>
      </c>
      <c r="V8" s="39">
        <v>0.26900000000000002</v>
      </c>
      <c r="W8" s="105">
        <f t="shared" si="2"/>
        <v>9.000000000000008E-3</v>
      </c>
      <c r="X8" s="29">
        <f t="shared" si="3"/>
        <v>0.65999999999999992</v>
      </c>
      <c r="Y8" s="50">
        <v>0.34</v>
      </c>
      <c r="Z8" s="30">
        <f t="shared" si="4"/>
        <v>1.9411764705882348</v>
      </c>
      <c r="AA8" s="32">
        <f t="shared" si="5"/>
        <v>0.28806501849961347</v>
      </c>
    </row>
    <row r="9" spans="1:27" x14ac:dyDescent="0.2">
      <c r="A9" s="46" t="s">
        <v>30</v>
      </c>
      <c r="B9" s="29">
        <v>2.21</v>
      </c>
      <c r="C9" s="30">
        <v>3.7</v>
      </c>
      <c r="D9" s="30">
        <v>6.67</v>
      </c>
      <c r="E9" s="31">
        <v>32.695999999999998</v>
      </c>
      <c r="F9" s="29">
        <v>1548.1</v>
      </c>
      <c r="G9" s="30">
        <v>1586.53</v>
      </c>
      <c r="H9" s="32">
        <v>3305.95</v>
      </c>
      <c r="I9" s="41">
        <v>1694.69</v>
      </c>
      <c r="J9" s="42">
        <v>1743.03</v>
      </c>
      <c r="K9" s="41">
        <v>1732.07</v>
      </c>
      <c r="L9" s="43">
        <v>1763.46</v>
      </c>
      <c r="M9" s="37">
        <v>0.32700000000000001</v>
      </c>
      <c r="N9" s="38">
        <v>0.09</v>
      </c>
      <c r="O9" s="90">
        <f t="shared" si="0"/>
        <v>0.23700000000000002</v>
      </c>
      <c r="P9" s="37">
        <v>0.30499999999999999</v>
      </c>
      <c r="Q9" s="38">
        <v>0.108</v>
      </c>
      <c r="R9" s="90">
        <f t="shared" si="1"/>
        <v>0.19700000000000001</v>
      </c>
      <c r="S9" s="92">
        <v>-0.114</v>
      </c>
      <c r="T9" s="39">
        <v>0.109</v>
      </c>
      <c r="U9" s="39">
        <v>0.25900000000000001</v>
      </c>
      <c r="V9" s="39">
        <v>0.26200000000000001</v>
      </c>
      <c r="W9" s="105">
        <f t="shared" si="2"/>
        <v>-3.0000000000000027E-3</v>
      </c>
      <c r="X9" s="29">
        <f t="shared" si="3"/>
        <v>0.41500000000000004</v>
      </c>
      <c r="Y9" s="50">
        <v>0.58499999999999996</v>
      </c>
      <c r="Z9" s="30">
        <f t="shared" si="4"/>
        <v>0.70940170940170955</v>
      </c>
      <c r="AA9" s="32">
        <f t="shared" si="5"/>
        <v>-0.14910776937008766</v>
      </c>
    </row>
    <row r="10" spans="1:27" x14ac:dyDescent="0.2">
      <c r="A10" s="13" t="s">
        <v>31</v>
      </c>
      <c r="B10" s="29">
        <v>2.31</v>
      </c>
      <c r="C10" s="30">
        <v>4.37</v>
      </c>
      <c r="D10" s="30">
        <v>6.64</v>
      </c>
      <c r="E10" s="31">
        <v>33.082079999999998</v>
      </c>
      <c r="F10" s="29">
        <v>1541.18</v>
      </c>
      <c r="G10" s="30">
        <v>1586.61</v>
      </c>
      <c r="H10" s="32">
        <v>3306.39</v>
      </c>
      <c r="I10" s="41">
        <v>1688.34</v>
      </c>
      <c r="J10" s="42">
        <v>1742.83</v>
      </c>
      <c r="K10" s="41">
        <v>1727.31</v>
      </c>
      <c r="L10" s="43">
        <v>1760.67</v>
      </c>
      <c r="M10" s="37">
        <v>0.33300000000000002</v>
      </c>
      <c r="N10" s="38">
        <v>0.08</v>
      </c>
      <c r="O10" s="90">
        <f t="shared" si="0"/>
        <v>0.253</v>
      </c>
      <c r="P10" s="37">
        <v>0.31</v>
      </c>
      <c r="Q10" s="38">
        <v>9.9000000000000005E-2</v>
      </c>
      <c r="R10" s="90">
        <f t="shared" si="1"/>
        <v>0.21099999999999999</v>
      </c>
      <c r="S10" s="92">
        <v>-0.108</v>
      </c>
      <c r="T10" s="39">
        <v>0.104</v>
      </c>
      <c r="U10" s="39">
        <v>0.254</v>
      </c>
      <c r="V10" s="39">
        <v>0.25900000000000001</v>
      </c>
      <c r="W10" s="105">
        <f t="shared" si="2"/>
        <v>-5.0000000000000044E-3</v>
      </c>
      <c r="X10" s="29">
        <f t="shared" si="3"/>
        <v>0.91500000000000004</v>
      </c>
      <c r="Y10" s="50">
        <v>8.5000000000000006E-2</v>
      </c>
      <c r="Z10" s="30">
        <f t="shared" si="4"/>
        <v>10.76470588235294</v>
      </c>
      <c r="AA10" s="32">
        <f t="shared" si="5"/>
        <v>1.0320021683521554</v>
      </c>
    </row>
    <row r="11" spans="1:27" x14ac:dyDescent="0.2">
      <c r="A11" s="46" t="s">
        <v>32</v>
      </c>
      <c r="B11" s="29">
        <v>2.5</v>
      </c>
      <c r="C11" s="30">
        <v>4.8899999999999997</v>
      </c>
      <c r="D11" s="30">
        <v>7.26</v>
      </c>
      <c r="E11" s="31">
        <v>31.420459999999999</v>
      </c>
      <c r="F11" s="29">
        <v>1544.02</v>
      </c>
      <c r="G11" s="30">
        <v>1585.37</v>
      </c>
      <c r="H11" s="32">
        <v>3298.5</v>
      </c>
      <c r="I11" s="41">
        <v>1697.29</v>
      </c>
      <c r="J11" s="42">
        <v>1742.43</v>
      </c>
      <c r="K11" s="41">
        <v>1736.06</v>
      </c>
      <c r="L11" s="43">
        <v>1766.3</v>
      </c>
      <c r="M11" s="37">
        <v>0.32200000000000001</v>
      </c>
      <c r="N11" s="38">
        <v>0.10100000000000001</v>
      </c>
      <c r="O11" s="90">
        <f t="shared" si="0"/>
        <v>0.221</v>
      </c>
      <c r="P11" s="37">
        <v>0.29599999999999999</v>
      </c>
      <c r="Q11" s="38">
        <v>0.123</v>
      </c>
      <c r="R11" s="90">
        <f t="shared" si="1"/>
        <v>0.17299999999999999</v>
      </c>
      <c r="S11" s="92">
        <v>-0.11700000000000001</v>
      </c>
      <c r="T11" s="39">
        <v>0.1</v>
      </c>
      <c r="U11" s="39">
        <v>0.26200000000000001</v>
      </c>
      <c r="V11" s="39">
        <v>0.26200000000000001</v>
      </c>
      <c r="W11" s="105">
        <f t="shared" si="2"/>
        <v>0</v>
      </c>
      <c r="X11" s="29">
        <f t="shared" si="3"/>
        <v>0.33999999999999997</v>
      </c>
      <c r="Y11" s="50">
        <v>0.66</v>
      </c>
      <c r="Z11" s="30">
        <f t="shared" si="4"/>
        <v>0.51515151515151503</v>
      </c>
      <c r="AA11" s="32">
        <f t="shared" si="5"/>
        <v>-0.28806501849961363</v>
      </c>
    </row>
    <row r="12" spans="1:27" x14ac:dyDescent="0.2">
      <c r="A12" s="13" t="s">
        <v>33</v>
      </c>
      <c r="B12" s="29">
        <v>2.83</v>
      </c>
      <c r="C12" s="30">
        <v>4.37</v>
      </c>
      <c r="D12" s="30">
        <v>6.65</v>
      </c>
      <c r="E12" s="31">
        <v>72.221019999999996</v>
      </c>
      <c r="F12" s="29">
        <v>1534.97</v>
      </c>
      <c r="G12" s="30">
        <v>1583.83</v>
      </c>
      <c r="H12" s="32">
        <v>3302.54</v>
      </c>
      <c r="I12" s="41">
        <v>1707.86</v>
      </c>
      <c r="J12" s="42">
        <v>1738.34</v>
      </c>
      <c r="K12" s="41">
        <v>1731.19</v>
      </c>
      <c r="L12" s="43">
        <v>1764.53</v>
      </c>
      <c r="M12" s="37">
        <v>0.34</v>
      </c>
      <c r="N12" s="38">
        <v>6.3E-2</v>
      </c>
      <c r="O12" s="90">
        <f t="shared" si="0"/>
        <v>0.27700000000000002</v>
      </c>
      <c r="P12" s="37">
        <v>0.32</v>
      </c>
      <c r="Q12" s="38">
        <v>8.5000000000000006E-2</v>
      </c>
      <c r="R12" s="90">
        <f t="shared" si="1"/>
        <v>0.23499999999999999</v>
      </c>
      <c r="S12" s="92">
        <v>-0.122</v>
      </c>
      <c r="T12" s="39">
        <v>6.8000000000000005E-2</v>
      </c>
      <c r="U12" s="39">
        <v>0.26700000000000002</v>
      </c>
      <c r="V12" s="39">
        <v>0.26200000000000001</v>
      </c>
      <c r="W12" s="105">
        <f t="shared" si="2"/>
        <v>5.0000000000000044E-3</v>
      </c>
      <c r="X12" s="29">
        <f t="shared" si="3"/>
        <v>0.76</v>
      </c>
      <c r="Y12" s="50">
        <v>0.24</v>
      </c>
      <c r="Z12" s="30">
        <f t="shared" si="4"/>
        <v>3.166666666666667</v>
      </c>
      <c r="AA12" s="32">
        <f t="shared" si="5"/>
        <v>0.50060235056918534</v>
      </c>
    </row>
    <row r="13" spans="1:27" x14ac:dyDescent="0.2">
      <c r="A13" s="13" t="s">
        <v>34</v>
      </c>
      <c r="B13" s="29">
        <v>2.82</v>
      </c>
      <c r="C13" s="30">
        <v>4.37</v>
      </c>
      <c r="D13" s="30">
        <v>7.59</v>
      </c>
      <c r="E13" s="31">
        <v>71.719390000000004</v>
      </c>
      <c r="F13" s="29">
        <v>1540.54</v>
      </c>
      <c r="G13" s="30">
        <v>1583.78</v>
      </c>
      <c r="H13" s="32">
        <v>3303.67</v>
      </c>
      <c r="I13" s="41">
        <v>1706.63</v>
      </c>
      <c r="J13" s="42">
        <v>1737.35</v>
      </c>
      <c r="K13" s="41">
        <v>1730.94</v>
      </c>
      <c r="L13" s="43">
        <v>1763.68</v>
      </c>
      <c r="M13" s="37">
        <v>0.34100000000000003</v>
      </c>
      <c r="N13" s="38">
        <v>0.06</v>
      </c>
      <c r="O13" s="90">
        <f t="shared" si="0"/>
        <v>0.28100000000000003</v>
      </c>
      <c r="P13" s="37">
        <v>0.32</v>
      </c>
      <c r="Q13" s="38">
        <v>8.3000000000000004E-2</v>
      </c>
      <c r="R13" s="90">
        <f t="shared" si="1"/>
        <v>0.23699999999999999</v>
      </c>
      <c r="S13" s="92">
        <v>-0.11899999999999999</v>
      </c>
      <c r="T13" s="39">
        <v>5.5E-2</v>
      </c>
      <c r="U13" s="39">
        <v>0.26700000000000002</v>
      </c>
      <c r="V13" s="39">
        <v>0.26200000000000001</v>
      </c>
      <c r="W13" s="105">
        <f t="shared" si="2"/>
        <v>5.0000000000000044E-3</v>
      </c>
      <c r="X13" s="29">
        <f t="shared" si="3"/>
        <v>0.82499999999999996</v>
      </c>
      <c r="Y13" s="50">
        <v>0.17499999999999999</v>
      </c>
      <c r="Z13" s="30">
        <f t="shared" si="4"/>
        <v>4.7142857142857144</v>
      </c>
      <c r="AA13" s="32">
        <f t="shared" si="5"/>
        <v>0.67341589986363071</v>
      </c>
    </row>
    <row r="14" spans="1:27" x14ac:dyDescent="0.2">
      <c r="A14" s="13" t="s">
        <v>35</v>
      </c>
      <c r="B14" s="29">
        <v>2.84</v>
      </c>
      <c r="C14" s="30">
        <v>4.49</v>
      </c>
      <c r="D14" s="30">
        <v>8.09</v>
      </c>
      <c r="E14" s="31">
        <v>89.466390000000004</v>
      </c>
      <c r="F14" s="29">
        <v>1548.06</v>
      </c>
      <c r="G14" s="30">
        <v>1589.43</v>
      </c>
      <c r="H14" s="73">
        <v>3295.44</v>
      </c>
      <c r="I14" s="41">
        <v>1731.82</v>
      </c>
      <c r="J14" s="42">
        <v>1771.27</v>
      </c>
      <c r="K14" s="41">
        <v>1735.54</v>
      </c>
      <c r="L14" s="43">
        <v>1768.34</v>
      </c>
      <c r="M14" s="37">
        <v>0.30599999999999999</v>
      </c>
      <c r="N14" s="38">
        <v>0.107</v>
      </c>
      <c r="O14" s="90">
        <f t="shared" si="0"/>
        <v>0.19900000000000001</v>
      </c>
      <c r="P14" s="37">
        <v>0.32400000000000001</v>
      </c>
      <c r="Q14" s="38">
        <v>9.8000000000000004E-2</v>
      </c>
      <c r="R14" s="90">
        <f t="shared" si="1"/>
        <v>0.22600000000000001</v>
      </c>
      <c r="S14" s="92">
        <v>-0.129</v>
      </c>
      <c r="T14" s="39">
        <v>1.4999999999999999E-2</v>
      </c>
      <c r="U14" s="39">
        <v>0.28599999999999998</v>
      </c>
      <c r="V14" s="39">
        <v>0.26500000000000001</v>
      </c>
      <c r="W14" s="105">
        <f>U14-V14</f>
        <v>2.0999999999999963E-2</v>
      </c>
      <c r="X14" s="29">
        <f t="shared" si="3"/>
        <v>2.0000000000000018E-2</v>
      </c>
      <c r="Y14" s="50">
        <v>0.98</v>
      </c>
      <c r="Z14" s="30">
        <f>X14/Y14</f>
        <v>2.0408163265306142E-2</v>
      </c>
      <c r="AA14" s="32">
        <f>LOG(Z14)</f>
        <v>-1.6901960800285132</v>
      </c>
    </row>
    <row r="15" spans="1:27" x14ac:dyDescent="0.2">
      <c r="A15" s="13" t="s">
        <v>36</v>
      </c>
      <c r="B15" s="29">
        <v>2.79</v>
      </c>
      <c r="C15" s="30">
        <v>4.79</v>
      </c>
      <c r="D15" s="30">
        <v>8.41</v>
      </c>
      <c r="E15" s="31">
        <v>90.313310000000001</v>
      </c>
      <c r="F15" s="29">
        <v>1545.31</v>
      </c>
      <c r="G15" s="30">
        <v>1588.59</v>
      </c>
      <c r="H15" s="32">
        <v>3296.38</v>
      </c>
      <c r="I15" s="41">
        <v>1729.27</v>
      </c>
      <c r="J15" s="42">
        <v>1763.27</v>
      </c>
      <c r="K15" s="41">
        <v>1738.99</v>
      </c>
      <c r="L15" s="43">
        <v>1773.5</v>
      </c>
      <c r="M15" s="37">
        <v>0.317</v>
      </c>
      <c r="N15" s="38">
        <v>0.10100000000000001</v>
      </c>
      <c r="O15" s="90">
        <f t="shared" si="0"/>
        <v>0.216</v>
      </c>
      <c r="P15" s="37">
        <v>0.32300000000000001</v>
      </c>
      <c r="Q15" s="38">
        <v>0.1</v>
      </c>
      <c r="R15" s="90">
        <f t="shared" si="1"/>
        <v>0.223</v>
      </c>
      <c r="S15" s="92">
        <v>-0.13100000000000001</v>
      </c>
      <c r="T15" s="39">
        <v>4.0000000000000001E-3</v>
      </c>
      <c r="U15" s="39">
        <v>0.28699999999999998</v>
      </c>
      <c r="V15" s="39">
        <v>0.26600000000000001</v>
      </c>
      <c r="W15" s="105">
        <f>U15-V15</f>
        <v>2.0999999999999963E-2</v>
      </c>
      <c r="X15" s="29">
        <f t="shared" si="3"/>
        <v>2.0000000000000018E-2</v>
      </c>
      <c r="Y15" s="50">
        <v>0.98</v>
      </c>
      <c r="Z15" s="30">
        <f>X15/Y15</f>
        <v>2.0408163265306142E-2</v>
      </c>
      <c r="AA15" s="32">
        <f>LOG(Z15)</f>
        <v>-1.6901960800285132</v>
      </c>
    </row>
    <row r="16" spans="1:27" ht="17" thickBot="1" x14ac:dyDescent="0.25">
      <c r="A16" s="47" t="s">
        <v>37</v>
      </c>
      <c r="B16" s="93">
        <v>2.38</v>
      </c>
      <c r="C16" s="94">
        <v>3.71</v>
      </c>
      <c r="D16" s="94">
        <v>7.24</v>
      </c>
      <c r="E16" s="95">
        <v>54.080889999999997</v>
      </c>
      <c r="F16" s="111">
        <v>1597.84</v>
      </c>
      <c r="G16" s="48">
        <v>1586.14</v>
      </c>
      <c r="H16" s="110">
        <v>3299.15</v>
      </c>
      <c r="I16" s="96">
        <v>1723.66</v>
      </c>
      <c r="J16" s="97">
        <v>1747.62</v>
      </c>
      <c r="K16" s="96">
        <v>1737.79</v>
      </c>
      <c r="L16" s="98">
        <v>1771.97</v>
      </c>
      <c r="M16" s="99">
        <v>0.33300000000000002</v>
      </c>
      <c r="N16" s="100">
        <v>8.5999999999999993E-2</v>
      </c>
      <c r="O16" s="101">
        <f t="shared" si="0"/>
        <v>0.24700000000000003</v>
      </c>
      <c r="P16" s="99">
        <v>0.312</v>
      </c>
      <c r="Q16" s="100">
        <v>0.108</v>
      </c>
      <c r="R16" s="101">
        <f t="shared" si="1"/>
        <v>0.20400000000000001</v>
      </c>
      <c r="S16" s="102">
        <v>-0.128</v>
      </c>
      <c r="T16" s="103">
        <v>-3.6999999999999998E-2</v>
      </c>
      <c r="U16" s="103">
        <v>0.28399999999999997</v>
      </c>
      <c r="V16" s="103">
        <v>0.26800000000000002</v>
      </c>
      <c r="W16" s="106">
        <f t="shared" si="2"/>
        <v>1.5999999999999959E-2</v>
      </c>
      <c r="X16" s="81">
        <f t="shared" si="3"/>
        <v>0.17500000000000004</v>
      </c>
      <c r="Y16" s="48">
        <v>0.82499999999999996</v>
      </c>
      <c r="Z16" s="48">
        <f>X16/Y16</f>
        <v>0.21212121212121218</v>
      </c>
      <c r="AA16" s="110">
        <f t="shared" si="5"/>
        <v>-0.67341589986363048</v>
      </c>
    </row>
    <row r="17" spans="2:23" ht="17" thickBot="1" x14ac:dyDescent="0.25">
      <c r="B17" s="120" t="s">
        <v>63</v>
      </c>
      <c r="C17" s="121"/>
      <c r="D17" s="121"/>
      <c r="E17" s="121"/>
      <c r="F17" s="121"/>
      <c r="G17" s="121"/>
      <c r="H17" s="122"/>
      <c r="I17" s="115" t="s">
        <v>61</v>
      </c>
      <c r="J17" s="116"/>
      <c r="K17" s="117" t="s">
        <v>62</v>
      </c>
      <c r="L17" s="118"/>
      <c r="M17" s="115" t="s">
        <v>61</v>
      </c>
      <c r="N17" s="119"/>
      <c r="O17" s="116"/>
      <c r="P17" s="117" t="s">
        <v>62</v>
      </c>
      <c r="Q17" s="119"/>
      <c r="R17" s="118"/>
      <c r="S17" s="115" t="s">
        <v>63</v>
      </c>
      <c r="T17" s="119"/>
      <c r="U17" s="119"/>
      <c r="V17" s="119"/>
      <c r="W17" s="118"/>
    </row>
  </sheetData>
  <mergeCells count="10">
    <mergeCell ref="B17:H17"/>
    <mergeCell ref="M1:W1"/>
    <mergeCell ref="B1:E1"/>
    <mergeCell ref="F1:L1"/>
    <mergeCell ref="X1:AA1"/>
    <mergeCell ref="I17:J17"/>
    <mergeCell ref="K17:L17"/>
    <mergeCell ref="M17:O17"/>
    <mergeCell ref="P17:R17"/>
    <mergeCell ref="S17:W1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EAF8-9819-2D42-9A0B-6CADB1FCA32F}">
  <dimension ref="A1:V12"/>
  <sheetViews>
    <sheetView tabSelected="1" topLeftCell="E1" zoomScale="150" workbookViewId="0">
      <selection activeCell="H17" sqref="H17"/>
    </sheetView>
  </sheetViews>
  <sheetFormatPr baseColWidth="10" defaultRowHeight="16" x14ac:dyDescent="0.2"/>
  <cols>
    <col min="1" max="1" width="12.6640625" customWidth="1"/>
    <col min="21" max="21" width="12.1640625" customWidth="1"/>
  </cols>
  <sheetData>
    <row r="1" spans="1:22" s="52" customFormat="1" ht="17" thickBot="1" x14ac:dyDescent="0.25">
      <c r="A1" s="57"/>
      <c r="B1" s="129" t="s">
        <v>38</v>
      </c>
      <c r="C1" s="130"/>
      <c r="D1" s="131"/>
      <c r="E1" s="112" t="s">
        <v>39</v>
      </c>
      <c r="F1" s="113"/>
      <c r="G1" s="113"/>
      <c r="H1" s="114"/>
      <c r="I1" s="126" t="s">
        <v>59</v>
      </c>
      <c r="J1" s="127"/>
      <c r="K1" s="127"/>
      <c r="L1" s="127"/>
      <c r="M1" s="127"/>
      <c r="N1" s="128"/>
      <c r="O1" s="123" t="s">
        <v>72</v>
      </c>
      <c r="P1" s="124"/>
      <c r="Q1" s="124"/>
      <c r="R1" s="125"/>
      <c r="S1" s="112" t="s">
        <v>40</v>
      </c>
      <c r="T1" s="114"/>
      <c r="U1" s="58"/>
      <c r="V1" s="51"/>
    </row>
    <row r="2" spans="1:22" s="54" customFormat="1" ht="18" thickBot="1" x14ac:dyDescent="0.25">
      <c r="A2" s="12" t="s">
        <v>41</v>
      </c>
      <c r="B2" s="1" t="s">
        <v>1</v>
      </c>
      <c r="C2" s="2" t="s">
        <v>2</v>
      </c>
      <c r="D2" s="2" t="s">
        <v>3</v>
      </c>
      <c r="E2" s="59" t="s">
        <v>42</v>
      </c>
      <c r="F2" s="2" t="s">
        <v>43</v>
      </c>
      <c r="G2" s="2" t="s">
        <v>44</v>
      </c>
      <c r="H2" s="11" t="s">
        <v>45</v>
      </c>
      <c r="I2" s="1" t="s">
        <v>73</v>
      </c>
      <c r="J2" s="2" t="s">
        <v>74</v>
      </c>
      <c r="K2" s="2" t="s">
        <v>75</v>
      </c>
      <c r="L2" s="11" t="s">
        <v>76</v>
      </c>
      <c r="M2" s="60" t="s">
        <v>56</v>
      </c>
      <c r="N2" s="2" t="s">
        <v>57</v>
      </c>
      <c r="O2" s="61" t="s">
        <v>71</v>
      </c>
      <c r="P2" s="61" t="s">
        <v>70</v>
      </c>
      <c r="Q2" s="61" t="s">
        <v>69</v>
      </c>
      <c r="R2" s="62" t="s">
        <v>68</v>
      </c>
      <c r="S2" s="108" t="s">
        <v>46</v>
      </c>
      <c r="T2" s="109" t="s">
        <v>47</v>
      </c>
      <c r="U2" s="63"/>
      <c r="V2" s="53"/>
    </row>
    <row r="3" spans="1:22" s="56" customFormat="1" x14ac:dyDescent="0.2">
      <c r="A3" s="64" t="s">
        <v>48</v>
      </c>
      <c r="B3" s="14">
        <v>1.7</v>
      </c>
      <c r="C3" s="15">
        <v>3.7</v>
      </c>
      <c r="D3" s="15">
        <v>6.67</v>
      </c>
      <c r="E3" s="14">
        <v>1.3226899999999999</v>
      </c>
      <c r="F3" s="15">
        <v>-0.25455899999999998</v>
      </c>
      <c r="G3" s="15">
        <v>-1.29796</v>
      </c>
      <c r="H3" s="26">
        <v>1.14836E-4</v>
      </c>
      <c r="I3" s="65">
        <v>1507.79</v>
      </c>
      <c r="J3" s="66">
        <v>1536.42</v>
      </c>
      <c r="K3" s="66">
        <v>1662.51</v>
      </c>
      <c r="L3" s="67">
        <v>1687.56</v>
      </c>
      <c r="M3" s="68">
        <v>1833.25</v>
      </c>
      <c r="N3" s="66">
        <v>262.52</v>
      </c>
      <c r="O3" s="66">
        <v>-0.251</v>
      </c>
      <c r="P3" s="66">
        <v>0.41799999999999998</v>
      </c>
      <c r="Q3" s="66">
        <v>-0.51</v>
      </c>
      <c r="R3" s="67">
        <v>0.129</v>
      </c>
      <c r="S3" s="65">
        <v>9.6799999999999997E-2</v>
      </c>
      <c r="T3" s="67">
        <f>LOG(S3)</f>
        <v>-1.0141246426916064</v>
      </c>
      <c r="U3" s="69"/>
      <c r="V3" s="55"/>
    </row>
    <row r="4" spans="1:22" s="56" customFormat="1" x14ac:dyDescent="0.2">
      <c r="A4" s="70" t="s">
        <v>49</v>
      </c>
      <c r="B4" s="29">
        <v>1.73</v>
      </c>
      <c r="C4" s="30">
        <v>4.53</v>
      </c>
      <c r="D4" s="30">
        <v>6.63</v>
      </c>
      <c r="E4" s="29">
        <v>1.26711</v>
      </c>
      <c r="F4" s="30">
        <v>-0.22656899999999999</v>
      </c>
      <c r="G4" s="30">
        <v>-1.2466900000000001</v>
      </c>
      <c r="H4" s="32">
        <v>-1.8260499999999999E-4</v>
      </c>
      <c r="I4" s="71">
        <v>1488.83</v>
      </c>
      <c r="J4" s="72">
        <v>1515.53</v>
      </c>
      <c r="K4" s="72">
        <v>1644.27</v>
      </c>
      <c r="L4" s="73">
        <v>1666.7</v>
      </c>
      <c r="M4" s="74">
        <v>1832.29</v>
      </c>
      <c r="N4" s="72">
        <v>260.66000000000003</v>
      </c>
      <c r="O4" s="72">
        <v>-0.20599999999999999</v>
      </c>
      <c r="P4" s="72">
        <v>0.41899999999999998</v>
      </c>
      <c r="Q4" s="72">
        <v>-0.50800000000000001</v>
      </c>
      <c r="R4" s="73">
        <v>0.13100000000000001</v>
      </c>
      <c r="S4" s="71">
        <v>2.0199999999999999E-2</v>
      </c>
      <c r="T4" s="73">
        <f t="shared" ref="T4:T12" si="0">LOG(S4)</f>
        <v>-1.6946486305533763</v>
      </c>
      <c r="U4" s="69"/>
      <c r="V4" s="55"/>
    </row>
    <row r="5" spans="1:22" s="56" customFormat="1" x14ac:dyDescent="0.2">
      <c r="A5" s="70" t="s">
        <v>50</v>
      </c>
      <c r="B5" s="29">
        <v>1.77</v>
      </c>
      <c r="C5" s="30">
        <v>4.83</v>
      </c>
      <c r="D5" s="30">
        <v>6.62</v>
      </c>
      <c r="E5" s="29">
        <v>1.2576700000000001</v>
      </c>
      <c r="F5" s="30">
        <v>-0.20666599999999999</v>
      </c>
      <c r="G5" s="30">
        <v>-1.24057</v>
      </c>
      <c r="H5" s="32">
        <v>3.6085499999999999E-5</v>
      </c>
      <c r="I5" s="71">
        <v>1485.12</v>
      </c>
      <c r="J5" s="72">
        <v>1512.22</v>
      </c>
      <c r="K5" s="72">
        <v>1640.33</v>
      </c>
      <c r="L5" s="73">
        <v>1663</v>
      </c>
      <c r="M5" s="74">
        <v>1832.7</v>
      </c>
      <c r="N5" s="72">
        <v>265.79000000000002</v>
      </c>
      <c r="O5" s="72">
        <v>-0.214</v>
      </c>
      <c r="P5" s="72">
        <v>0.42</v>
      </c>
      <c r="Q5" s="72">
        <v>-0.50700000000000001</v>
      </c>
      <c r="R5" s="73">
        <v>0.13200000000000001</v>
      </c>
      <c r="S5" s="71">
        <v>1.32E-2</v>
      </c>
      <c r="T5" s="73">
        <f t="shared" si="0"/>
        <v>-1.8794260687941502</v>
      </c>
      <c r="U5" s="69"/>
      <c r="V5" s="55"/>
    </row>
    <row r="6" spans="1:22" s="56" customFormat="1" x14ac:dyDescent="0.2">
      <c r="A6" s="70" t="s">
        <v>51</v>
      </c>
      <c r="B6" s="29">
        <v>1.75</v>
      </c>
      <c r="C6" s="30">
        <v>5.35</v>
      </c>
      <c r="D6" s="30">
        <v>6.64</v>
      </c>
      <c r="E6" s="29">
        <v>1.87504</v>
      </c>
      <c r="F6" s="30">
        <v>-1.22648</v>
      </c>
      <c r="G6" s="30">
        <v>-1.41828</v>
      </c>
      <c r="H6" s="32">
        <v>-1.5932500000000001E-4</v>
      </c>
      <c r="I6" s="71">
        <v>1506.71</v>
      </c>
      <c r="J6" s="72">
        <v>1539.35</v>
      </c>
      <c r="K6" s="72">
        <v>1658.49</v>
      </c>
      <c r="L6" s="73">
        <v>1675.56</v>
      </c>
      <c r="M6" s="74">
        <v>1823.39</v>
      </c>
      <c r="N6" s="72">
        <v>289.61</v>
      </c>
      <c r="O6" s="72">
        <v>-0.23</v>
      </c>
      <c r="P6" s="72">
        <v>0.41899999999999998</v>
      </c>
      <c r="Q6" s="72">
        <v>-0.52300000000000002</v>
      </c>
      <c r="R6" s="73">
        <v>0.13100000000000001</v>
      </c>
      <c r="S6" s="71">
        <v>1.4E-3</v>
      </c>
      <c r="T6" s="73">
        <f t="shared" si="0"/>
        <v>-2.8538719643217618</v>
      </c>
      <c r="U6" s="69"/>
      <c r="V6" s="55"/>
    </row>
    <row r="7" spans="1:22" s="56" customFormat="1" x14ac:dyDescent="0.2">
      <c r="A7" s="70" t="s">
        <v>64</v>
      </c>
      <c r="B7" s="29">
        <v>1.75</v>
      </c>
      <c r="C7" s="30">
        <v>9.17</v>
      </c>
      <c r="D7" s="30">
        <v>6.64</v>
      </c>
      <c r="E7" s="33">
        <v>1.9438</v>
      </c>
      <c r="F7" s="30">
        <v>-1.2857099999999999</v>
      </c>
      <c r="G7" s="30">
        <v>-1.4578500000000001</v>
      </c>
      <c r="H7" s="31">
        <v>-2.8785200000000001E-4</v>
      </c>
      <c r="I7" s="71">
        <v>1523.05</v>
      </c>
      <c r="J7" s="72">
        <v>1541.75</v>
      </c>
      <c r="K7" s="72">
        <v>1658.81</v>
      </c>
      <c r="L7" s="73">
        <v>1674.86</v>
      </c>
      <c r="M7" s="74">
        <v>1822.09</v>
      </c>
      <c r="N7" s="72">
        <v>299.31</v>
      </c>
      <c r="O7" s="72">
        <v>-0.23100000000000001</v>
      </c>
      <c r="P7" s="72">
        <v>0.41899999999999998</v>
      </c>
      <c r="Q7" s="72">
        <v>-0.52400000000000002</v>
      </c>
      <c r="R7" s="45">
        <v>0.13</v>
      </c>
      <c r="S7" s="71">
        <v>1.5E-3</v>
      </c>
      <c r="T7" s="73">
        <f t="shared" si="0"/>
        <v>-2.8239087409443187</v>
      </c>
      <c r="U7" s="69"/>
      <c r="V7" s="55"/>
    </row>
    <row r="8" spans="1:22" s="56" customFormat="1" x14ac:dyDescent="0.2">
      <c r="A8" s="70" t="s">
        <v>65</v>
      </c>
      <c r="B8" s="29">
        <v>1.87</v>
      </c>
      <c r="C8" s="30">
        <v>7.76</v>
      </c>
      <c r="D8" s="30">
        <v>6.64</v>
      </c>
      <c r="E8" s="33">
        <v>1.3304800000000001</v>
      </c>
      <c r="F8" s="30">
        <v>-0.85358900000000004</v>
      </c>
      <c r="G8" s="30">
        <v>-0.88898500000000003</v>
      </c>
      <c r="H8" s="31">
        <v>0.50127299999999997</v>
      </c>
      <c r="I8" s="71">
        <v>1502.48</v>
      </c>
      <c r="J8" s="72">
        <v>1529.18</v>
      </c>
      <c r="K8" s="72">
        <v>1650.65</v>
      </c>
      <c r="L8" s="73">
        <v>1675.76</v>
      </c>
      <c r="M8" s="74">
        <v>1827.87</v>
      </c>
      <c r="N8" s="72">
        <v>276.8</v>
      </c>
      <c r="O8" s="72">
        <v>-0.23400000000000001</v>
      </c>
      <c r="P8" s="72">
        <v>0.41599999999999998</v>
      </c>
      <c r="Q8" s="72">
        <v>-0.51800000000000002</v>
      </c>
      <c r="R8" s="45">
        <v>0.122</v>
      </c>
      <c r="S8" s="71">
        <v>5.0000000000000001E-4</v>
      </c>
      <c r="T8" s="73">
        <f t="shared" si="0"/>
        <v>-3.3010299956639813</v>
      </c>
      <c r="U8" s="107"/>
      <c r="V8" s="55"/>
    </row>
    <row r="9" spans="1:22" s="56" customFormat="1" x14ac:dyDescent="0.2">
      <c r="A9" s="70" t="s">
        <v>52</v>
      </c>
      <c r="B9" s="29">
        <v>1.76</v>
      </c>
      <c r="C9" s="30">
        <v>4.37</v>
      </c>
      <c r="D9" s="30">
        <v>6.63</v>
      </c>
      <c r="E9" s="29">
        <v>1.32891</v>
      </c>
      <c r="F9" s="30">
        <v>-0.92296699999999998</v>
      </c>
      <c r="G9" s="30">
        <v>-0.95609999999999995</v>
      </c>
      <c r="H9" s="32">
        <v>-1.5686699999999999E-4</v>
      </c>
      <c r="I9" s="71">
        <v>1512.72</v>
      </c>
      <c r="J9" s="72">
        <v>1535.6</v>
      </c>
      <c r="K9" s="72">
        <v>1651.64</v>
      </c>
      <c r="L9" s="73">
        <v>1676.5</v>
      </c>
      <c r="M9" s="74">
        <v>1829.77</v>
      </c>
      <c r="N9" s="72">
        <v>273.56</v>
      </c>
      <c r="O9" s="72">
        <v>-0.188</v>
      </c>
      <c r="P9" s="72">
        <v>0.41899999999999998</v>
      </c>
      <c r="Q9" s="72">
        <v>-0.51600000000000001</v>
      </c>
      <c r="R9" s="73">
        <v>0.112</v>
      </c>
      <c r="S9" s="71">
        <v>7.1999999999999998E-3</v>
      </c>
      <c r="T9" s="73">
        <f t="shared" si="0"/>
        <v>-2.1426675035687315</v>
      </c>
      <c r="U9" s="69"/>
      <c r="V9" s="55"/>
    </row>
    <row r="10" spans="1:22" s="56" customFormat="1" x14ac:dyDescent="0.2">
      <c r="A10" s="70" t="s">
        <v>53</v>
      </c>
      <c r="B10" s="29">
        <v>1.92</v>
      </c>
      <c r="C10" s="30">
        <v>4.92</v>
      </c>
      <c r="D10" s="30">
        <v>6.62</v>
      </c>
      <c r="E10" s="29">
        <v>1.4357800000000001</v>
      </c>
      <c r="F10" s="30">
        <v>0.16128600000000001</v>
      </c>
      <c r="G10" s="30">
        <v>-1.42669</v>
      </c>
      <c r="H10" s="32">
        <v>-3.2734099999999998E-4</v>
      </c>
      <c r="I10" s="71">
        <v>1502.88</v>
      </c>
      <c r="J10" s="72">
        <v>1542.35</v>
      </c>
      <c r="K10" s="72">
        <v>1658.87</v>
      </c>
      <c r="L10" s="73">
        <v>1678.36</v>
      </c>
      <c r="M10" s="74">
        <v>1837.42</v>
      </c>
      <c r="N10" s="72">
        <v>227.32</v>
      </c>
      <c r="O10" s="72">
        <v>-0.14899999999999999</v>
      </c>
      <c r="P10" s="72">
        <v>0.41499999999999998</v>
      </c>
      <c r="Q10" s="72">
        <v>-0.503</v>
      </c>
      <c r="R10" s="73">
        <v>0.13300000000000001</v>
      </c>
      <c r="S10" s="71">
        <v>2.5000000000000001E-3</v>
      </c>
      <c r="T10" s="73">
        <f t="shared" si="0"/>
        <v>-2.6020599913279625</v>
      </c>
      <c r="U10" s="69"/>
      <c r="V10" s="55"/>
    </row>
    <row r="11" spans="1:22" s="56" customFormat="1" x14ac:dyDescent="0.2">
      <c r="A11" s="70" t="s">
        <v>54</v>
      </c>
      <c r="B11" s="29">
        <v>1.7</v>
      </c>
      <c r="C11" s="30">
        <v>5.6</v>
      </c>
      <c r="D11" s="30">
        <v>6.94</v>
      </c>
      <c r="E11" s="75">
        <v>1.37856</v>
      </c>
      <c r="F11" s="40">
        <v>-0.88420399999999999</v>
      </c>
      <c r="G11" s="40">
        <f>-1.05359</f>
        <v>-1.05359</v>
      </c>
      <c r="H11" s="76">
        <v>9.25618E-2</v>
      </c>
      <c r="I11" s="71">
        <v>1512</v>
      </c>
      <c r="J11" s="72">
        <v>1574.66</v>
      </c>
      <c r="K11" s="77">
        <v>1668.58</v>
      </c>
      <c r="L11" s="78">
        <v>1650.75</v>
      </c>
      <c r="M11" s="77">
        <v>1825.74</v>
      </c>
      <c r="N11" s="27">
        <v>297.92020000000002</v>
      </c>
      <c r="O11" s="72">
        <v>-0.16300000000000001</v>
      </c>
      <c r="P11" s="72">
        <v>0.41899999999999998</v>
      </c>
      <c r="Q11" s="72">
        <v>-0.51600000000000001</v>
      </c>
      <c r="R11" s="73">
        <v>0.111</v>
      </c>
      <c r="S11" s="79">
        <v>2.41E-2</v>
      </c>
      <c r="T11" s="73">
        <f t="shared" si="0"/>
        <v>-1.6179829574251317</v>
      </c>
      <c r="U11" s="69"/>
      <c r="V11" s="55"/>
    </row>
    <row r="12" spans="1:22" ht="17" thickBot="1" x14ac:dyDescent="0.25">
      <c r="A12" s="80" t="s">
        <v>55</v>
      </c>
      <c r="B12" s="81">
        <v>1.7</v>
      </c>
      <c r="C12" s="82">
        <v>3.1</v>
      </c>
      <c r="D12" s="82">
        <v>6.17</v>
      </c>
      <c r="E12" s="81">
        <v>1.3181</v>
      </c>
      <c r="F12" s="82">
        <v>-0.55790499999999998</v>
      </c>
      <c r="G12" s="82">
        <v>-1.19421</v>
      </c>
      <c r="H12" s="83">
        <v>4.0449099999999999E-5</v>
      </c>
      <c r="I12" s="84">
        <v>1267.04</v>
      </c>
      <c r="J12" s="85">
        <v>1402.35</v>
      </c>
      <c r="K12" s="85">
        <v>1470.29</v>
      </c>
      <c r="L12" s="86">
        <v>1591.09</v>
      </c>
      <c r="M12" s="87">
        <v>1823.49</v>
      </c>
      <c r="N12" s="85">
        <v>316.98</v>
      </c>
      <c r="O12" s="85">
        <v>-0.371</v>
      </c>
      <c r="P12" s="85">
        <v>0.40400000000000003</v>
      </c>
      <c r="Q12" s="85">
        <v>-0.51100000000000001</v>
      </c>
      <c r="R12" s="86">
        <v>0.115</v>
      </c>
      <c r="S12" s="84">
        <v>1.6299999999999999E-2</v>
      </c>
      <c r="T12" s="86">
        <f t="shared" si="0"/>
        <v>-1.7878123955960423</v>
      </c>
      <c r="U12" s="69"/>
      <c r="V12" s="55"/>
    </row>
  </sheetData>
  <mergeCells count="5">
    <mergeCell ref="S1:T1"/>
    <mergeCell ref="O1:R1"/>
    <mergeCell ref="I1:N1"/>
    <mergeCell ref="B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2020-06-12T08:51:26Z</dcterms:created>
  <dcterms:modified xsi:type="dcterms:W3CDTF">2020-09-03T22:25:47Z</dcterms:modified>
</cp:coreProperties>
</file>